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pivotTables/pivotTable1.xml" ContentType="application/vnd.openxmlformats-officedocument.spreadsheetml.pivotTab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omprasalm\AppData\Local\Microsoft\Windows\INetCache\Content.Outlook\JK3KXXCK\"/>
    </mc:Choice>
  </mc:AlternateContent>
  <bookViews>
    <workbookView xWindow="0" yWindow="0" windowWidth="20490" windowHeight="7755"/>
  </bookViews>
  <sheets>
    <sheet name="EA-A" sheetId="2" r:id="rId1"/>
    <sheet name="ESF-B" sheetId="1" r:id="rId2"/>
    <sheet name="EVHP-C" sheetId="3" r:id="rId3"/>
    <sheet name="ECSF-D" sheetId="4" r:id="rId4"/>
    <sheet name="EFE-E" sheetId="5" r:id="rId5"/>
    <sheet name="EAA-H" sheetId="6" r:id="rId6"/>
    <sheet name="EADP-I" sheetId="7" r:id="rId7"/>
    <sheet name="IPC-F" sheetId="8" r:id="rId8"/>
    <sheet name="BALANZA" sheetId="9" r:id="rId9"/>
    <sheet name="RELACION DE CUENTAS BANCARIAS" sheetId="17" r:id="rId10"/>
    <sheet name="REPORTE DE ESQUEMAS BURSATILES" sheetId="18" r:id="rId11"/>
    <sheet name="REPORTE DE COBERTURAS FINANCIER" sheetId="19" r:id="rId12"/>
    <sheet name="bienes inmuebles 7" sheetId="21" r:id="rId13"/>
    <sheet name="RELACION DE BIENES MUEBLES 6" sheetId="22" r:id="rId14"/>
    <sheet name="IAODF" sheetId="62" r:id="rId15"/>
    <sheet name="ESFD" sheetId="10" r:id="rId16"/>
    <sheet name="IADOP" sheetId="16" r:id="rId17"/>
    <sheet name="INGRESOS " sheetId="63" r:id="rId18"/>
    <sheet name="FTE.FIN" sheetId="64" r:id="rId19"/>
    <sheet name="OBJETO.TO (2)" sheetId="65" r:id="rId20"/>
    <sheet name="TIPO.GTO" sheetId="66" r:id="rId21"/>
    <sheet name="FTE. FIN." sheetId="67" r:id="rId22"/>
    <sheet name="ADMVA.DET" sheetId="68" r:id="rId23"/>
    <sheet name="ADMVA.RES" sheetId="69" r:id="rId24"/>
    <sheet name="ADMVA.FED.EST" sheetId="70" r:id="rId25"/>
    <sheet name="FUNCIONAL" sheetId="71" r:id="rId26"/>
    <sheet name="DEUDA" sheetId="72" r:id="rId27"/>
    <sheet name="INTERESES" sheetId="73" r:id="rId28"/>
    <sheet name="CATEGORIA" sheetId="74" r:id="rId29"/>
    <sheet name="INVERSION" sheetId="75" r:id="rId30"/>
    <sheet name="INDICADORES" sheetId="76" r:id="rId31"/>
    <sheet name="FISCAL" sheetId="77" r:id="rId32"/>
    <sheet name=" FEDERAL 2" sheetId="78" r:id="rId33"/>
    <sheet name="ESTATAL" sheetId="79" r:id="rId34"/>
    <sheet name="PROPIOS(2)" sheetId="80" r:id="rId35"/>
    <sheet name="FDO.CONTING" sheetId="81" r:id="rId36"/>
    <sheet name="EST.FISCALES" sheetId="82" r:id="rId37"/>
    <sheet name="OBLIG.LAB" sheetId="83" r:id="rId38"/>
    <sheet name="PROMEP" sheetId="84" r:id="rId39"/>
    <sheet name="CONACYT 14-15" sheetId="85" r:id="rId40"/>
    <sheet name="CONACYT 16" sheetId="86" r:id="rId41"/>
    <sheet name="CONACYT 17" sheetId="87" r:id="rId42"/>
    <sheet name="CONCYTEQ 16 (NT)" sheetId="88" r:id="rId43"/>
    <sheet name="CONCYTEC 17" sheetId="89" r:id="rId44"/>
    <sheet name="FONDO MIXTO" sheetId="90" r:id="rId45"/>
    <sheet name="NVOS.TALENTOS 17" sheetId="91" r:id="rId46"/>
    <sheet name="PFCE 16" sheetId="92" r:id="rId47"/>
    <sheet name="pfce 17" sheetId="93" r:id="rId48"/>
    <sheet name="JALPAN" sheetId="94" r:id="rId49"/>
    <sheet name="4" sheetId="95" r:id="rId50"/>
    <sheet name="5 (2)" sheetId="96" r:id="rId51"/>
    <sheet name="6a (2)" sheetId="97" r:id="rId52"/>
    <sheet name="6b" sheetId="98" r:id="rId53"/>
    <sheet name="6c" sheetId="99" r:id="rId54"/>
    <sheet name="6d" sheetId="100" r:id="rId55"/>
    <sheet name="guia (3)" sheetId="101" r:id="rId56"/>
    <sheet name="7a (2)" sheetId="102" r:id="rId57"/>
    <sheet name="7b" sheetId="103" r:id="rId58"/>
  </sheets>
  <externalReferences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________DHR06">#REF!</definedName>
    <definedName name="________DRH01">#REF!</definedName>
    <definedName name="________DRH02">#REF!</definedName>
    <definedName name="________DRH03">#REF!</definedName>
    <definedName name="________DRH04">#REF!</definedName>
    <definedName name="________DRH05">#REF!</definedName>
    <definedName name="________DRH06">#REF!</definedName>
    <definedName name="_______DHR06" localSheetId="22">#REF!</definedName>
    <definedName name="_______DHR06" localSheetId="24">#REF!</definedName>
    <definedName name="_______DHR06" localSheetId="23">#REF!</definedName>
    <definedName name="_______DHR06" localSheetId="28">#REF!</definedName>
    <definedName name="_______DHR06" localSheetId="26">#REF!</definedName>
    <definedName name="_______DHR06" localSheetId="18">#REF!</definedName>
    <definedName name="_______DHR06" localSheetId="25">#REF!</definedName>
    <definedName name="_______DHR06" localSheetId="17">#REF!</definedName>
    <definedName name="_______DHR06" localSheetId="27">#REF!</definedName>
    <definedName name="_______DHR06" localSheetId="20">#REF!</definedName>
    <definedName name="_______DHR06">#REF!</definedName>
    <definedName name="_______DRH01">#REF!</definedName>
    <definedName name="_______DRH02">#REF!</definedName>
    <definedName name="_______DRH03">#REF!</definedName>
    <definedName name="_______DRH04">#REF!</definedName>
    <definedName name="_______DRH05">#REF!</definedName>
    <definedName name="_______DRH06">#REF!</definedName>
    <definedName name="______DHR06">#REF!</definedName>
    <definedName name="______DRH01">#REF!</definedName>
    <definedName name="______DRH02">#REF!</definedName>
    <definedName name="______DRH03">#REF!</definedName>
    <definedName name="______DRH04">#REF!</definedName>
    <definedName name="______DRH05">#REF!</definedName>
    <definedName name="______DRH06">#REF!</definedName>
    <definedName name="_____DHR06">#REF!</definedName>
    <definedName name="_____DRH01">#REF!</definedName>
    <definedName name="_____DRH02">#REF!</definedName>
    <definedName name="_____DRH03">#REF!</definedName>
    <definedName name="_____DRH04">#REF!</definedName>
    <definedName name="_____DRH05">#REF!</definedName>
    <definedName name="_____DRH06">#REF!</definedName>
    <definedName name="____DHR06">#REF!</definedName>
    <definedName name="____DRH01">#REF!</definedName>
    <definedName name="____DRH02">#REF!</definedName>
    <definedName name="____DRH03">#REF!</definedName>
    <definedName name="____DRH04">#REF!</definedName>
    <definedName name="____DRH05">#REF!</definedName>
    <definedName name="____DRH06">#REF!</definedName>
    <definedName name="___DHR06">#REF!</definedName>
    <definedName name="___DRH01">#REF!</definedName>
    <definedName name="___DRH02">#REF!</definedName>
    <definedName name="___DRH03">#REF!</definedName>
    <definedName name="___DRH04">#REF!</definedName>
    <definedName name="___DRH05">#REF!</definedName>
    <definedName name="___DRH06">#REF!</definedName>
    <definedName name="__abv8">[1]bal!#REF!</definedName>
    <definedName name="__DHR06">#REF!</definedName>
    <definedName name="__DRH01">#REF!</definedName>
    <definedName name="__DRH02">#REF!</definedName>
    <definedName name="__DRH03">#REF!</definedName>
    <definedName name="__DRH04">#REF!</definedName>
    <definedName name="__DRH05">#REF!</definedName>
    <definedName name="__DRH06">#REF!</definedName>
    <definedName name="_1Excel_BuiltIn_Print_Area_3_1">#REF!</definedName>
    <definedName name="_abv8">[1]bal!#REF!</definedName>
    <definedName name="_DHR06">#REF!</definedName>
    <definedName name="_DRH01">#REF!</definedName>
    <definedName name="_DRH02">#REF!</definedName>
    <definedName name="_DRH03">#REF!</definedName>
    <definedName name="_DRH04">#REF!</definedName>
    <definedName name="_DRH05">#REF!</definedName>
    <definedName name="_DRH06">#REF!</definedName>
    <definedName name="_xlnm._FilterDatabase" localSheetId="17" hidden="1">'INGRESOS '!$A$5:$I$24</definedName>
    <definedName name="_xlnm._FilterDatabase" localSheetId="13" hidden="1">'RELACION DE BIENES MUEBLES 6'!$A$4:$D$15556</definedName>
    <definedName name="A">'[2]0301'!#REF!</definedName>
    <definedName name="A_1">'[2]0301'!#REF!</definedName>
    <definedName name="A_11">'[2]0301'!#REF!</definedName>
    <definedName name="A_20">'[2]0301'!#REF!</definedName>
    <definedName name="A_4">'[2]0301'!#REF!</definedName>
    <definedName name="A_5">'[2]0301'!#REF!</definedName>
    <definedName name="A_impresión_IM">#REF!</definedName>
    <definedName name="A_impresión_IM_1">#REF!</definedName>
    <definedName name="A_impresión_IM_20">#REF!</definedName>
    <definedName name="A_impresión_IM_4">#REF!</definedName>
    <definedName name="AASDSADSAD">[1]bal!#REF!</definedName>
    <definedName name="abv8_1">[1]bal!#REF!</definedName>
    <definedName name="abv8_11">[1]bal!#REF!</definedName>
    <definedName name="abv8_20">[1]bal!#REF!</definedName>
    <definedName name="abv8_4">[1]bal!#REF!</definedName>
    <definedName name="abv8_5">[1]bal!#REF!</definedName>
    <definedName name="ACT_08">[3]R_PRONOSTICO_PR!$G$1:$G$65536</definedName>
    <definedName name="ADMON">#REF!</definedName>
    <definedName name="AHISA">[4]Radmod04oficios!#REF!</definedName>
    <definedName name="AHISA_1">[4]Radmod04oficios!#REF!</definedName>
    <definedName name="AHISA_11">[4]Radmod04oficios!#REF!</definedName>
    <definedName name="AHISA_20">[4]Radmod04oficios!#REF!</definedName>
    <definedName name="AHISA_4">[4]Radmod04oficios!#REF!</definedName>
    <definedName name="ALINE">#REF!</definedName>
    <definedName name="AÑO">#REF!</definedName>
    <definedName name="AÑO_1">#REF!</definedName>
    <definedName name="AÑO_1_20">#REF!</definedName>
    <definedName name="AÑO_1_4">#REF!</definedName>
    <definedName name="AÑO_11">#REF!</definedName>
    <definedName name="AÑO_12">#REF!</definedName>
    <definedName name="AÑO_2">#REF!</definedName>
    <definedName name="AÑO_20">#REF!</definedName>
    <definedName name="AÑO_4">#REF!</definedName>
    <definedName name="AÑO_5">#REF!</definedName>
    <definedName name="AÑO_7">#REF!</definedName>
    <definedName name="APLICACION">'[5]FLUJO E'!$C$34:$C$36,'[5]FLUJO E'!$C$38,'[5]FLUJO E'!$C$42</definedName>
    <definedName name="APOYO_ESTATAL">#REF!</definedName>
    <definedName name="APOYO_ESTATAL_1">#REF!</definedName>
    <definedName name="APOYO_ESTATAL_20">#REF!</definedName>
    <definedName name="APOYO_ESTATAL_4">#REF!</definedName>
    <definedName name="APOYO_FEDERAL">#REF!</definedName>
    <definedName name="APOYO_FEDERAL_1">#REF!</definedName>
    <definedName name="APOYO_FEDERAL_20">#REF!</definedName>
    <definedName name="APOYO_FEDERAL_4">#REF!</definedName>
    <definedName name="_xlnm.Print_Area" localSheetId="32">' FEDERAL 2'!$A$1:$H$116</definedName>
    <definedName name="_xlnm.Print_Area" localSheetId="49">'4'!$A$1:$G$81</definedName>
    <definedName name="_xlnm.Print_Area" localSheetId="50">'5 (2)'!$A$1:$I$90</definedName>
    <definedName name="_xlnm.Print_Area" localSheetId="51">'6a (2)'!$A$1:$J$193</definedName>
    <definedName name="_xlnm.Print_Area" localSheetId="52">'6b'!$A$1:$I$46</definedName>
    <definedName name="_xlnm.Print_Area" localSheetId="53">'6c'!$A$1:$I$85</definedName>
    <definedName name="_xlnm.Print_Area" localSheetId="54">'6d'!$B$1:$I$47</definedName>
    <definedName name="_xlnm.Print_Area" localSheetId="56">'7a (2)'!$A$1:$G$44</definedName>
    <definedName name="_xlnm.Print_Area" localSheetId="22">ADMVA.DET!$A$1:$G$37</definedName>
    <definedName name="_xlnm.Print_Area" localSheetId="24">ADMVA.FED.EST!$A$1:$H$41</definedName>
    <definedName name="_xlnm.Print_Area" localSheetId="23">ADMVA.RES!$A$1:$H$33</definedName>
    <definedName name="_xlnm.Print_Area" localSheetId="8">BALANZA!$A$9:$G$935</definedName>
    <definedName name="_xlnm.Print_Area" localSheetId="12">'bienes inmuebles 7'!$B$7:$D$54</definedName>
    <definedName name="_xlnm.Print_Area" localSheetId="28">CATEGORIA!$A$1:$I$56</definedName>
    <definedName name="_xlnm.Print_Area" localSheetId="39">'CONACYT 14-15'!$A$1:$H$24</definedName>
    <definedName name="_xlnm.Print_Area" localSheetId="40">'CONACYT 16'!$A$1:$H$26</definedName>
    <definedName name="_xlnm.Print_Area" localSheetId="41">'CONACYT 17'!$A$1:$H$24</definedName>
    <definedName name="_xlnm.Print_Area" localSheetId="43">'CONCYTEC 17'!$A$1:$H$27</definedName>
    <definedName name="_xlnm.Print_Area" localSheetId="42">'CONCYTEQ 16 (NT)'!$A$1:$H$32</definedName>
    <definedName name="_xlnm.Print_Area" localSheetId="26">DEUDA!$A$1:$D$37</definedName>
    <definedName name="_xlnm.Print_Area" localSheetId="0">'EA-A'!$A$1:$M$65</definedName>
    <definedName name="_xlnm.Print_Area" localSheetId="5">'EAA-H'!$A$1:$K$45</definedName>
    <definedName name="_xlnm.Print_Area" localSheetId="6">'EADP-I'!$A$1:$L$51</definedName>
    <definedName name="_xlnm.Print_Area" localSheetId="3">'ECSF-D'!$A$1:$M$63</definedName>
    <definedName name="_xlnm.Print_Area" localSheetId="4">'EFE-E'!$A$1:$T$60</definedName>
    <definedName name="_xlnm.Print_Area" localSheetId="1">'ESF-B'!$A$1:$M$72</definedName>
    <definedName name="_xlnm.Print_Area" localSheetId="15">ESFD!$A$1:$I$55,ESFD!$A$57:$I$122</definedName>
    <definedName name="_xlnm.Print_Area" localSheetId="36">EST.FISCALES!$A$1:$H$22</definedName>
    <definedName name="_xlnm.Print_Area" localSheetId="33">ESTATAL!$A$1:$H$46</definedName>
    <definedName name="_xlnm.Print_Area" localSheetId="2">'EVHP-C'!$A$1:$K$46</definedName>
    <definedName name="_xlnm.Print_Area" localSheetId="35">FDO.CONTING!$A$1:$H$24</definedName>
    <definedName name="_xlnm.Print_Area" localSheetId="31">FISCAL!$A$1:$E$38</definedName>
    <definedName name="_xlnm.Print_Area" localSheetId="44">'FONDO MIXTO'!$A$1:$H$34</definedName>
    <definedName name="_xlnm.Print_Area" localSheetId="21">'FTE. FIN.'!$A$1:$G$38</definedName>
    <definedName name="_xlnm.Print_Area" localSheetId="25">FUNCIONAL!$A$1:$H$62</definedName>
    <definedName name="_xlnm.Print_Area" localSheetId="16">IADOP!$A$1:$J$59</definedName>
    <definedName name="_xlnm.Print_Area" localSheetId="14">IAODF!$A$1:$K$30</definedName>
    <definedName name="_xlnm.Print_Area" localSheetId="30">INDICADORES!$A$1:$E$21</definedName>
    <definedName name="_xlnm.Print_Area" localSheetId="17">'INGRESOS '!$A$1:$I$43</definedName>
    <definedName name="_xlnm.Print_Area" localSheetId="27">INTERESES!$A$1:$D$43</definedName>
    <definedName name="_xlnm.Print_Area" localSheetId="29">INVERSION!$A$1:$D$31</definedName>
    <definedName name="_xlnm.Print_Area" localSheetId="7">'IPC-F'!$A$1:$I$43</definedName>
    <definedName name="_xlnm.Print_Area" localSheetId="48">JALPAN!$A$1:$H$22</definedName>
    <definedName name="_xlnm.Print_Area" localSheetId="45">'NVOS.TALENTOS 17'!$A$1:$H$33</definedName>
    <definedName name="_xlnm.Print_Area" localSheetId="19">'OBJETO.TO (2)'!$A$1:$G$70</definedName>
    <definedName name="_xlnm.Print_Area" localSheetId="37">OBLIG.LAB!$A$1:$H$25</definedName>
    <definedName name="_xlnm.Print_Area" localSheetId="46">'PFCE 16'!$A$1:$H$32</definedName>
    <definedName name="_xlnm.Print_Area" localSheetId="47">'pfce 17'!$A$1:$H$42</definedName>
    <definedName name="_xlnm.Print_Area" localSheetId="38">PROMEP!$A$1:$H$35</definedName>
    <definedName name="_xlnm.Print_Area" localSheetId="34">'PROPIOS(2)'!$A$1:$H$126</definedName>
    <definedName name="_xlnm.Print_Area" localSheetId="13">'RELACION DE BIENES MUEBLES 6'!$B$5:$D$15677</definedName>
    <definedName name="_xlnm.Print_Area" localSheetId="9">'RELACION DE CUENTAS BANCARIAS'!$A$1:$M$41</definedName>
    <definedName name="_xlnm.Print_Area" localSheetId="11">'REPORTE DE COBERTURAS FINANCIER'!$A$1:$K$29</definedName>
    <definedName name="_xlnm.Print_Area" localSheetId="10">'REPORTE DE ESQUEMAS BURSATILES'!$A$1:$L$29</definedName>
    <definedName name="_xlnm.Print_Area" localSheetId="20">TIPO.GTO!$A$1:$H$36</definedName>
    <definedName name="ASAS">[4]Radmod04oficios!#REF!</definedName>
    <definedName name="ASD">'[2]0301'!#REF!</definedName>
    <definedName name="AUT_07">[3]R_PRONOSTICO_PR!$D$1:$D$65536</definedName>
    <definedName name="AUT_08">[3]R_PRONOSTICO_PR!$F$1:$F$65536</definedName>
    <definedName name="b">#REF!</definedName>
    <definedName name="b_1">#REF!</definedName>
    <definedName name="b_11">#REF!</definedName>
    <definedName name="b_20">#REF!</definedName>
    <definedName name="b_4">#REF!</definedName>
    <definedName name="_xlnm.Database" localSheetId="22">#REF!</definedName>
    <definedName name="_xlnm.Database" localSheetId="24">#REF!</definedName>
    <definedName name="_xlnm.Database" localSheetId="23">#REF!</definedName>
    <definedName name="_xlnm.Database" localSheetId="28">#REF!</definedName>
    <definedName name="_xlnm.Database" localSheetId="26">#REF!</definedName>
    <definedName name="_xlnm.Database" localSheetId="18">#REF!</definedName>
    <definedName name="_xlnm.Database" localSheetId="25">#REF!</definedName>
    <definedName name="_xlnm.Database" localSheetId="17">#REF!</definedName>
    <definedName name="_xlnm.Database" localSheetId="27">#REF!</definedName>
    <definedName name="_xlnm.Database" localSheetId="20">#REF!</definedName>
    <definedName name="_xlnm.Database">#REF!</definedName>
    <definedName name="CAPCEQ">#REF!</definedName>
    <definedName name="CAPCEQ_1">#REF!</definedName>
    <definedName name="CAPCEQ_11">#REF!</definedName>
    <definedName name="CAPCEQ_12">#REF!</definedName>
    <definedName name="CAPCEQ_2">#REF!</definedName>
    <definedName name="CAPCEQ_20">#REF!</definedName>
    <definedName name="CAPCEQ_4">#REF!</definedName>
    <definedName name="CAPCEQ_5">#REF!</definedName>
    <definedName name="CAPCEQ_7">#REF!</definedName>
    <definedName name="CARRMAG">[4]Radmod04oficios!#REF!</definedName>
    <definedName name="CARRMAG_1">[4]Radmod04oficios!#REF!</definedName>
    <definedName name="CARRMAG_11">[4]Radmod04oficios!#REF!</definedName>
    <definedName name="CARRMAG_20">[4]Radmod04oficios!#REF!</definedName>
    <definedName name="CARRMAG_4">[4]Radmod04oficios!#REF!</definedName>
    <definedName name="CAT">[6]Org!$A$4:$N$343</definedName>
    <definedName name="ce">{"";"c";"dosc";"tresc";"cuatroc";"quin";"seisc";"setec";"ochoc";"novec"}&amp;"ient"</definedName>
    <definedName name="Centenas" localSheetId="22">{"";"c";"dosc";"tresc";"cuatroc";"quin";"seisc";"setec";"ochoc";"novec"}&amp;"ient"</definedName>
    <definedName name="Centenas" localSheetId="24">{"";"c";"dosc";"tresc";"cuatroc";"quin";"seisc";"setec";"ochoc";"novec"}&amp;"ient"</definedName>
    <definedName name="Centenas" localSheetId="23">{"";"c";"dosc";"tresc";"cuatroc";"quin";"seisc";"setec";"ochoc";"novec"}&amp;"ient"</definedName>
    <definedName name="Centenas" localSheetId="28">{"";"c";"dosc";"tresc";"cuatroc";"quin";"seisc";"setec";"ochoc";"novec"}&amp;"ient"</definedName>
    <definedName name="Centenas" localSheetId="26">{"";"c";"dosc";"tresc";"cuatroc";"quin";"seisc";"setec";"ochoc";"novec"}&amp;"ient"</definedName>
    <definedName name="Centenas" localSheetId="18">{"";"c";"dosc";"tresc";"cuatroc";"quin";"seisc";"setec";"ochoc";"novec"}&amp;"ient"</definedName>
    <definedName name="Centenas" localSheetId="25">{"";"c";"dosc";"tresc";"cuatroc";"quin";"seisc";"setec";"ochoc";"novec"}&amp;"ient"</definedName>
    <definedName name="Centenas" localSheetId="17">{"";"c";"dosc";"tresc";"cuatroc";"quin";"seisc";"setec";"ochoc";"novec"}&amp;"ient"</definedName>
    <definedName name="Centenas" localSheetId="27">{"";"c";"dosc";"tresc";"cuatroc";"quin";"seisc";"setec";"ochoc";"novec"}&amp;"ient"</definedName>
    <definedName name="Centenas" localSheetId="20">{"";"c";"dosc";"tresc";"cuatroc";"quin";"seisc";"setec";"ochoc";"novec"}&amp;"ient"</definedName>
    <definedName name="Centenas">{"";"c";"dosc";"tresc";"cuatroc";"quin";"seisc";"setec";"ochoc";"novec"}&amp;"ient"</definedName>
    <definedName name="CIERRE_08">[3]R_PRONOSTICO_PR!$K$1:$K$65536</definedName>
    <definedName name="CN">#REF!</definedName>
    <definedName name="COBAQ">#REF!</definedName>
    <definedName name="COBAQ_1">#REF!</definedName>
    <definedName name="COBAQ_11">#REF!</definedName>
    <definedName name="COBAQ_20">#REF!</definedName>
    <definedName name="COBAQ_4">#REF!</definedName>
    <definedName name="comboGasto">[7]PlantillaGastos!$A$2:$A$3</definedName>
    <definedName name="comboPartida">[7]PlantillaPartidas!$A$2:$A$354</definedName>
    <definedName name="COMPR_08">[3]R_PRONOSTICO_PR!$I$1:$I$65536</definedName>
    <definedName name="CONV.16MAYO">#REF!</definedName>
    <definedName name="CONV.16MAYO_1">#REF!</definedName>
    <definedName name="CONV.16MAYO_20">#REF!</definedName>
    <definedName name="CONV.16MAYO_4">#REF!</definedName>
    <definedName name="CUENTA">#REF!</definedName>
    <definedName name="Decenas" localSheetId="22">{"";"";"";"trei";"cuare";"cincue";"sese";"sete";"oche";"nove"}&amp;"nta "</definedName>
    <definedName name="Decenas" localSheetId="24">{"";"";"";"trei";"cuare";"cincue";"sese";"sete";"oche";"nove"}&amp;"nta "</definedName>
    <definedName name="Decenas" localSheetId="23">{"";"";"";"trei";"cuare";"cincue";"sese";"sete";"oche";"nove"}&amp;"nta "</definedName>
    <definedName name="Decenas" localSheetId="28">{"";"";"";"trei";"cuare";"cincue";"sese";"sete";"oche";"nove"}&amp;"nta "</definedName>
    <definedName name="Decenas" localSheetId="26">{"";"";"";"trei";"cuare";"cincue";"sese";"sete";"oche";"nove"}&amp;"nta "</definedName>
    <definedName name="Decenas" localSheetId="18">{"";"";"";"trei";"cuare";"cincue";"sese";"sete";"oche";"nove"}&amp;"nta "</definedName>
    <definedName name="Decenas" localSheetId="25">{"";"";"";"trei";"cuare";"cincue";"sese";"sete";"oche";"nove"}&amp;"nta "</definedName>
    <definedName name="Decenas" localSheetId="17">{"";"";"";"trei";"cuare";"cincue";"sese";"sete";"oche";"nove"}&amp;"nta "</definedName>
    <definedName name="Decenas" localSheetId="27">{"";"";"";"trei";"cuare";"cincue";"sese";"sete";"oche";"nove"}&amp;"nta "</definedName>
    <definedName name="Decenas" localSheetId="20">{"";"";"";"trei";"cuare";"cincue";"sese";"sete";"oche";"nove"}&amp;"nta "</definedName>
    <definedName name="Decenas">{"";"";"";"trei";"cuare";"cincue";"sese";"sete";"oche";"nove"}&amp;"nta "</definedName>
    <definedName name="DESCRIPCION_PARTIDA">#REF!</definedName>
    <definedName name="DESPSAL">[4]Radmod04oficios!#REF!</definedName>
    <definedName name="DESPSAL_1">[4]Radmod04oficios!#REF!</definedName>
    <definedName name="DESPSAL_11">[4]Radmod04oficios!#REF!</definedName>
    <definedName name="DESPSAL_20">[4]Radmod04oficios!#REF!</definedName>
    <definedName name="DESPSAL_4">[4]Radmod04oficios!#REF!</definedName>
    <definedName name="DIARIO">#REF!</definedName>
    <definedName name="EDU">#REF!</definedName>
    <definedName name="EDU_1">#REF!</definedName>
    <definedName name="EDU_11">#REF!</definedName>
    <definedName name="EDU_20">#REF!</definedName>
    <definedName name="EDU_4">#REF!</definedName>
    <definedName name="ENTIDAD_H" localSheetId="22">[8]LISTA!$A$1:$A$96</definedName>
    <definedName name="ENTIDAD_H" localSheetId="24">[8]LISTA!$A$1:$A$96</definedName>
    <definedName name="ENTIDAD_H" localSheetId="23">[8]LISTA!$A$1:$A$96</definedName>
    <definedName name="ENTIDAD_H" localSheetId="28">[8]LISTA!$A$1:$A$96</definedName>
    <definedName name="ENTIDAD_H" localSheetId="26">[8]LISTA!$A$1:$A$96</definedName>
    <definedName name="ENTIDAD_H" localSheetId="18">[8]LISTA!$A$1:$A$96</definedName>
    <definedName name="ENTIDAD_H" localSheetId="25">[8]LISTA!$A$1:$A$96</definedName>
    <definedName name="ENTIDAD_H" localSheetId="17">[8]LISTA!$A$1:$A$96</definedName>
    <definedName name="ENTIDAD_H" localSheetId="27">[8]LISTA!$A$1:$A$96</definedName>
    <definedName name="ENTIDAD_H" localSheetId="20">[8]LISTA!$A$1:$A$96</definedName>
    <definedName name="ENTIDAD_H">[9]LISTA!$A$1:$A$96</definedName>
    <definedName name="Excel_BuiltIn_Database">#REF!</definedName>
    <definedName name="Excel_BuiltIn_Database_1">#REF!</definedName>
    <definedName name="Excel_BuiltIn_Database_20">#REF!</definedName>
    <definedName name="Excel_BuiltIn_Database_4">#REF!</definedName>
    <definedName name="Excel_BuiltIn_Database_5">#REF!</definedName>
    <definedName name="Excel_BuiltIn_Print_Titles_3">'[10]24'!$A$1:$B$65536,'[10]24'!#REF!</definedName>
    <definedName name="Excel_BuiltIn_Print_Titles_3_1">'[11]24'!$A$1:$B$65536,'[11]24'!#REF!</definedName>
    <definedName name="Excel_BuiltIn_Print_Titles_3_20">'[10]24'!$A$1:$B$65536,'[10]24'!#REF!</definedName>
    <definedName name="Excel_BuiltIn_Print_Titles_3_4">'[10]24'!$A$1:$B$65536,'[10]24'!#REF!</definedName>
    <definedName name="FABIS">#REF!</definedName>
    <definedName name="FEDE" localSheetId="22">#REF!</definedName>
    <definedName name="FEDE" localSheetId="24">#REF!</definedName>
    <definedName name="FEDE" localSheetId="23">#REF!</definedName>
    <definedName name="FEDE" localSheetId="28">#REF!</definedName>
    <definedName name="FEDE" localSheetId="26">#REF!</definedName>
    <definedName name="FEDE" localSheetId="18">#REF!</definedName>
    <definedName name="FEDE" localSheetId="25">#REF!</definedName>
    <definedName name="FEDE" localSheetId="17">#REF!</definedName>
    <definedName name="FEDE" localSheetId="27">#REF!</definedName>
    <definedName name="FEDE" localSheetId="20">#REF!</definedName>
    <definedName name="FEDE">#REF!</definedName>
    <definedName name="FOVISSSTE">#REF!</definedName>
    <definedName name="FOVISSSTE_1">#REF!</definedName>
    <definedName name="FOVISSSTE_20">#REF!</definedName>
    <definedName name="FOVISSSTE_4">#REF!</definedName>
    <definedName name="Funciones_Activos_Fijos">#N/A</definedName>
    <definedName name="Funciones_Catalogo">#N/A</definedName>
    <definedName name="Funciones_Componente">#N/A</definedName>
    <definedName name="Funciones_Devolucion">#N/A</definedName>
    <definedName name="Funciones_Empresa">#N/A</definedName>
    <definedName name="Funciones_Fechas_Periodos">#N/A</definedName>
    <definedName name="Funciones_Movimientos">#N/A</definedName>
    <definedName name="Funciones_Polizas">#N/A</definedName>
    <definedName name="Funciones_Saldos">#N/A</definedName>
    <definedName name="Funciones_Tablas">#N/A</definedName>
    <definedName name="G" localSheetId="22">#REF!</definedName>
    <definedName name="G" localSheetId="24">#REF!</definedName>
    <definedName name="G" localSheetId="23">#REF!</definedName>
    <definedName name="G" localSheetId="28">#REF!</definedName>
    <definedName name="G" localSheetId="26">#REF!</definedName>
    <definedName name="G" localSheetId="18">#REF!</definedName>
    <definedName name="G" localSheetId="25">#REF!</definedName>
    <definedName name="G" localSheetId="17">#REF!</definedName>
    <definedName name="G" localSheetId="27">#REF!</definedName>
    <definedName name="G" localSheetId="20">#REF!</definedName>
    <definedName name="G">#REF!</definedName>
    <definedName name="IMPRES.1">#REF!</definedName>
    <definedName name="IMPRES.1_1">#REF!</definedName>
    <definedName name="IMPRES.1_20">#REF!</definedName>
    <definedName name="IMPRES.1_4">#REF!</definedName>
    <definedName name="IMPRES.2">#REF!</definedName>
    <definedName name="IMPRES.2_1">#REF!</definedName>
    <definedName name="IMPRES.2_20">#REF!</definedName>
    <definedName name="IMPRES.2_4">#REF!</definedName>
    <definedName name="INC.1o.ABRIL">#REF!</definedName>
    <definedName name="INC.1o.ABRIL_1">#REF!</definedName>
    <definedName name="INC.1o.ABRIL_20">#REF!</definedName>
    <definedName name="INC.1o.ABRIL_4">#REF!</definedName>
    <definedName name="INC.1oENERO">#REF!</definedName>
    <definedName name="INC.1oENERO_1">#REF!</definedName>
    <definedName name="INC.1oENERO_20">#REF!</definedName>
    <definedName name="INC.1oENERO_4">#REF!</definedName>
    <definedName name="INC.1SEPT">#REF!</definedName>
    <definedName name="INC.1SEPT_1">#REF!</definedName>
    <definedName name="INC.1SEPT_20">#REF!</definedName>
    <definedName name="INC.1SEPT_4">#REF!</definedName>
    <definedName name="INC.CARRMAGIST">#REF!</definedName>
    <definedName name="INC.CARRMAGIST_1">#REF!</definedName>
    <definedName name="INC.CARRMAGIST_20">#REF!</definedName>
    <definedName name="INC.CARRMAGIST_4">#REF!</definedName>
    <definedName name="INGRESOS">'[5]FLUJO E'!$C$14,'[5]FLUJO E'!$C$19,'[5]FLUJO E'!$C$24</definedName>
    <definedName name="Ir_Inicio">#N/A</definedName>
    <definedName name="ISSSTE">[4]Radmod04oficios!#REF!</definedName>
    <definedName name="ISSSTE_1">[4]Radmod04oficios!#REF!</definedName>
    <definedName name="ISSSTE_11">[4]Radmod04oficios!#REF!</definedName>
    <definedName name="ISSSTE_20">[4]Radmod04oficios!#REF!</definedName>
    <definedName name="ISSSTE_4">[4]Radmod04oficios!#REF!</definedName>
    <definedName name="J" localSheetId="22">#REF!</definedName>
    <definedName name="J" localSheetId="24">#REF!</definedName>
    <definedName name="J" localSheetId="23">#REF!</definedName>
    <definedName name="J" localSheetId="28">#REF!</definedName>
    <definedName name="J" localSheetId="26">#REF!</definedName>
    <definedName name="J" localSheetId="18">#REF!</definedName>
    <definedName name="J" localSheetId="25">#REF!</definedName>
    <definedName name="J" localSheetId="17">#REF!</definedName>
    <definedName name="J" localSheetId="27">#REF!</definedName>
    <definedName name="J" localSheetId="20">#REF!</definedName>
    <definedName name="J">#REF!</definedName>
    <definedName name="K">#REF!</definedName>
    <definedName name="KAHJHSW">#REF!</definedName>
    <definedName name="KHJH">#REF!</definedName>
    <definedName name="KJH">#REF!</definedName>
    <definedName name="KJHDSD">[4]Radmod04oficios!#REF!</definedName>
    <definedName name="KQWE">#REF!</definedName>
    <definedName name="L">#REF!</definedName>
    <definedName name="LISTA">[6]Ctas!$A$4:$B$409</definedName>
    <definedName name="ListaMetas">#REF!</definedName>
    <definedName name="ListaMetas_1">#REF!</definedName>
    <definedName name="ListaMetas_20">#REF!</definedName>
    <definedName name="ListaMetas_4">#REF!</definedName>
    <definedName name="ListaMetas_5">#REF!</definedName>
    <definedName name="LKQWKJEH">[12]est!#REF!</definedName>
    <definedName name="LL">#REF!</definedName>
    <definedName name="LLKLLLL">'[13]6'!#REF!</definedName>
    <definedName name="LQWEK">'[13]6'!#REF!</definedName>
    <definedName name="ME">#REF!</definedName>
    <definedName name="NECESIDADES">#REF!</definedName>
    <definedName name="NECESIDADES_1">#REF!</definedName>
    <definedName name="NECESIDADES_20">#REF!</definedName>
    <definedName name="NECESIDADES_4">#REF!</definedName>
    <definedName name="NOM_AJ2">[3]R_PRONOSTICO_PR!$CP$1:$CP$65536</definedName>
    <definedName name="NOM_AJ5">[3]R_PRONOSTICO_PR!$CS$1:$CS$65536</definedName>
    <definedName name="NOM_ENE">[3]R_PRONOSTICO_PR!$CU$1:$CU$65536</definedName>
    <definedName name="nombre">#REF!</definedName>
    <definedName name="NOMBRES">#REF!</definedName>
    <definedName name="NUEVA">#REF!</definedName>
    <definedName name="O">'[14]REPORTE DETALLADO 2014'!Tema_6</definedName>
    <definedName name="OCTUBRE">#REF!</definedName>
    <definedName name="OCTUBRE_1">#REF!</definedName>
    <definedName name="OCTUBRE_20">#REF!</definedName>
    <definedName name="OCTUBRE_4">#REF!</definedName>
    <definedName name="OLE_LINK1_7">'[15]7'!#REF!</definedName>
    <definedName name="OTRO">#REF!</definedName>
    <definedName name="OTRO_1">#REF!</definedName>
    <definedName name="OTRO_11">#REF!</definedName>
    <definedName name="OTRO_20">#REF!</definedName>
    <definedName name="OTRO_4">#REF!</definedName>
    <definedName name="OTRO_5">#REF!</definedName>
    <definedName name="PAG.1">#REF!</definedName>
    <definedName name="PAG.1_1">#REF!</definedName>
    <definedName name="PAG.1_20">#REF!</definedName>
    <definedName name="PAG.1_4">#REF!</definedName>
    <definedName name="PAG.2">#REF!</definedName>
    <definedName name="PAG.2_1">#REF!</definedName>
    <definedName name="PAG.2_20">#REF!</definedName>
    <definedName name="PAG.2_4">#REF!</definedName>
    <definedName name="PARTIDA" localSheetId="22">[16]Global!#REF!</definedName>
    <definedName name="PARTIDA" localSheetId="24">[16]Global!#REF!</definedName>
    <definedName name="PARTIDA" localSheetId="23">[16]Global!#REF!</definedName>
    <definedName name="PARTIDA" localSheetId="28">[16]Global!#REF!</definedName>
    <definedName name="PARTIDA" localSheetId="26">[16]Global!#REF!</definedName>
    <definedName name="PARTIDA" localSheetId="18">[16]Global!#REF!</definedName>
    <definedName name="PARTIDA" localSheetId="25">[16]Global!#REF!</definedName>
    <definedName name="PARTIDA" localSheetId="17">[16]Global!#REF!</definedName>
    <definedName name="PARTIDA" localSheetId="27">[16]Global!#REF!</definedName>
    <definedName name="PARTIDA" localSheetId="20">[16]Global!#REF!</definedName>
    <definedName name="PARTIDA">[17]Global!#REF!</definedName>
    <definedName name="PARTIDAS" localSheetId="22">#REF!</definedName>
    <definedName name="PARTIDAS" localSheetId="24">#REF!</definedName>
    <definedName name="PARTIDAS" localSheetId="23">#REF!</definedName>
    <definedName name="PARTIDAS" localSheetId="28">#REF!</definedName>
    <definedName name="PARTIDAS" localSheetId="26">#REF!</definedName>
    <definedName name="PARTIDAS" localSheetId="18">#REF!</definedName>
    <definedName name="PARTIDAS" localSheetId="25">#REF!</definedName>
    <definedName name="PARTIDAS" localSheetId="17">#REF!</definedName>
    <definedName name="PARTIDAS" localSheetId="27">#REF!</definedName>
    <definedName name="PARTIDAS" localSheetId="20">#REF!</definedName>
    <definedName name="PARTIDAS">#REF!</definedName>
    <definedName name="PE">#REF!</definedName>
    <definedName name="PERIODO">#REF!</definedName>
    <definedName name="Periodos" localSheetId="49">[18]Periodos!$A$2:$A$13</definedName>
    <definedName name="Periodos" localSheetId="51">[18]Periodos!$A$2:$A$13</definedName>
    <definedName name="Periodos" localSheetId="52">[18]Periodos!$A$2:$A$13</definedName>
    <definedName name="Periodos" localSheetId="53">[18]Periodos!$A$2:$A$13</definedName>
    <definedName name="Periodos" localSheetId="54">[18]Periodos!$A$2:$A$13</definedName>
    <definedName name="Periodos">[19]Periodos!$A$2:$A$13</definedName>
    <definedName name="PR">#REF!</definedName>
    <definedName name="PRE_DIC">[3]R_PRONOSTICO_PR!$CM$1:$CM$65536</definedName>
    <definedName name="PRE_NOV">[3]R_PRONOSTICO_PR!$CL$1:$CL$65536</definedName>
    <definedName name="PRE_OCT">[3]R_PRONOSTICO_PR!$CK$1:$CK$65536</definedName>
    <definedName name="presp_horas_edo">'[13]6'!#REF!</definedName>
    <definedName name="presp_horas_edo_1">'[13]6'!#REF!</definedName>
    <definedName name="presp_horas_edo_11">'[13]6'!#REF!</definedName>
    <definedName name="presp_horas_edo_20">'[13]6'!#REF!</definedName>
    <definedName name="presp_horas_edo_4">'[13]6'!#REF!</definedName>
    <definedName name="presp_horas_estatales">[12]est!#REF!</definedName>
    <definedName name="presp_horas_estatales_1">[12]est!#REF!</definedName>
    <definedName name="presp_horas_estatales_11">[12]est!#REF!</definedName>
    <definedName name="presp_horas_estatales_20">[12]est!#REF!</definedName>
    <definedName name="presp_horas_estatales_4">[12]est!#REF!</definedName>
    <definedName name="presp_horas_fed">'[13]6'!#REF!</definedName>
    <definedName name="presp_horas_fed_1">'[13]6'!#REF!</definedName>
    <definedName name="presp_horas_fed_11">'[13]6'!#REF!</definedName>
    <definedName name="presp_horas_fed_20">'[13]6'!#REF!</definedName>
    <definedName name="presp_horas_fed_4">'[13]6'!#REF!</definedName>
    <definedName name="presp_plazas_edo">'[13]6'!#REF!</definedName>
    <definedName name="presp_plazas_edo_1">'[13]6'!#REF!</definedName>
    <definedName name="presp_plazas_edo_11">'[13]6'!#REF!</definedName>
    <definedName name="presp_plazas_edo_20">'[13]6'!#REF!</definedName>
    <definedName name="presp_plazas_edo_4">'[13]6'!#REF!</definedName>
    <definedName name="presp_plazas_estatales">[12]est!#REF!</definedName>
    <definedName name="presp_plazas_estatales_1">[12]est!#REF!</definedName>
    <definedName name="presp_plazas_estatales_11">[12]est!#REF!</definedName>
    <definedName name="presp_plazas_estatales_20">[12]est!#REF!</definedName>
    <definedName name="presp_plazas_estatales_4">[12]est!#REF!</definedName>
    <definedName name="presp_plazas_fed">'[13]6'!#REF!</definedName>
    <definedName name="presp_plazas_fed_1">'[13]6'!#REF!</definedName>
    <definedName name="presp_plazas_fed_11">'[13]6'!#REF!</definedName>
    <definedName name="presp_plazas_fed_20">'[13]6'!#REF!</definedName>
    <definedName name="presp_plazas_fed_4">'[13]6'!#REF!</definedName>
    <definedName name="Presupuestado">#REF!</definedName>
    <definedName name="Presupuestado_1">#REF!</definedName>
    <definedName name="Presupuestado_20">#REF!</definedName>
    <definedName name="Presupuestado_4">#REF!</definedName>
    <definedName name="PROGRAMAS">'[20]Edo res con CC'!#REF!</definedName>
    <definedName name="PROGRAMAS_20">'[20]Edo res con CC'!#REF!</definedName>
    <definedName name="PROGRAMAS_4">'[20]Edo res con CC'!#REF!</definedName>
    <definedName name="PROMEDIO">#REF!</definedName>
    <definedName name="PROMEDIO_1">#REF!</definedName>
    <definedName name="PROMEDIO_20">#REF!</definedName>
    <definedName name="PROMEDIO_4">#REF!</definedName>
    <definedName name="PROVEEDORES">#REF!</definedName>
    <definedName name="PROYECTOS">#REF!</definedName>
    <definedName name="Quincenas" localSheetId="22">{"";"diez";"once";"doce";"trece";"catorce";"quince"}&amp;" "</definedName>
    <definedName name="Quincenas" localSheetId="24">{"";"diez";"once";"doce";"trece";"catorce";"quince"}&amp;" "</definedName>
    <definedName name="Quincenas" localSheetId="23">{"";"diez";"once";"doce";"trece";"catorce";"quince"}&amp;" "</definedName>
    <definedName name="Quincenas" localSheetId="28">{"";"diez";"once";"doce";"trece";"catorce";"quince"}&amp;" "</definedName>
    <definedName name="Quincenas" localSheetId="26">{"";"diez";"once";"doce";"trece";"catorce";"quince"}&amp;" "</definedName>
    <definedName name="Quincenas" localSheetId="18">{"";"diez";"once";"doce";"trece";"catorce";"quince"}&amp;" "</definedName>
    <definedName name="Quincenas" localSheetId="25">{"";"diez";"once";"doce";"trece";"catorce";"quince"}&amp;" "</definedName>
    <definedName name="Quincenas" localSheetId="17">{"";"diez";"once";"doce";"trece";"catorce";"quince"}&amp;" "</definedName>
    <definedName name="Quincenas" localSheetId="27">{"";"diez";"once";"doce";"trece";"catorce";"quince"}&amp;" "</definedName>
    <definedName name="Quincenas" localSheetId="20">{"";"diez";"once";"doce";"trece";"catorce";"quince"}&amp;" "</definedName>
    <definedName name="Quincenas">{"";"diez";"once";"doce";"trece";"catorce";"quince"}&amp;" "</definedName>
    <definedName name="Radicado">#REF!</definedName>
    <definedName name="Radicado_1">#REF!</definedName>
    <definedName name="Radicado_20">#REF!</definedName>
    <definedName name="Radicado_4">#REF!</definedName>
    <definedName name="REAL_08">[3]R_PRONOSTICO_PR!$H$1:$H$65536</definedName>
    <definedName name="RENDICIÓN_DE_LA_CUENTA_PÚBLICA" localSheetId="16">#REF!</definedName>
    <definedName name="RENDICIÓN_DE_LA_CUENTA_PÚBLICA">#REF!</definedName>
    <definedName name="RF">#REF!</definedName>
    <definedName name="RL_DIC_07">[3]R_PRONOSTICO_PR!$BW$1:$BW$65536</definedName>
    <definedName name="RL_DIC_08">[3]R_PRONOSTICO_PR!$BJ$1:$BJ$65536</definedName>
    <definedName name="RL_ENE_08">[3]R_PRONOSTICO_PR!$AY$1:$AY$65536</definedName>
    <definedName name="RL_NOV_07">[3]R_PRONOSTICO_PR!$BV$1:$BV$65536</definedName>
    <definedName name="RL_OCT_07">[3]R_PRONOSTICO_PR!$BU$1:$BU$65536</definedName>
    <definedName name="RM">#REF!</definedName>
    <definedName name="S_4">[3]R_PRONOSTICO_PR!$AK$1:$AK$65536</definedName>
    <definedName name="S_5">[3]R_PRONOSTICO_PR!$AX$1:$AX$65536</definedName>
    <definedName name="salu">#REF!</definedName>
    <definedName name="salu_1">#REF!</definedName>
    <definedName name="salu_11">#REF!</definedName>
    <definedName name="salu_20">#REF!</definedName>
    <definedName name="salu_4">#REF!</definedName>
    <definedName name="salu_5">#REF!</definedName>
    <definedName name="salud">#REF!</definedName>
    <definedName name="salud_1">#REF!</definedName>
    <definedName name="salud_11">#REF!</definedName>
    <definedName name="salud_20">#REF!</definedName>
    <definedName name="salud_4">#REF!</definedName>
    <definedName name="salud_5">#REF!</definedName>
    <definedName name="SALUD1">#REF!</definedName>
    <definedName name="SAR">[4]Radmod04oficios!#REF!</definedName>
    <definedName name="SAR_1">[4]Radmod04oficios!#REF!</definedName>
    <definedName name="SAR_11">[4]Radmod04oficios!#REF!</definedName>
    <definedName name="SAR_20">[4]Radmod04oficios!#REF!</definedName>
    <definedName name="SAR_4">[4]Radmod04oficios!#REF!</definedName>
    <definedName name="SDAS">#REF!</definedName>
    <definedName name="SEDEQ">[4]Radmod04oficios!#REF!</definedName>
    <definedName name="SEDEQ_1">[4]Radmod04oficios!#REF!</definedName>
    <definedName name="SEDEQ_11">[4]Radmod04oficios!#REF!</definedName>
    <definedName name="SEDEQ_20">[4]Radmod04oficios!#REF!</definedName>
    <definedName name="SEDEQ_4">[4]Radmod04oficios!#REF!</definedName>
    <definedName name="SESEQ">#REF!</definedName>
    <definedName name="SESEQ_1">#REF!</definedName>
    <definedName name="SESEQ_11">#REF!</definedName>
    <definedName name="SESEQ_12">#REF!</definedName>
    <definedName name="SESEQ_2">#REF!</definedName>
    <definedName name="SESEQ_20">#REF!</definedName>
    <definedName name="SESEQ_4">#REF!</definedName>
    <definedName name="SESEQ_5">#REF!</definedName>
    <definedName name="SESEQ_7">#REF!</definedName>
    <definedName name="SUB">#REF!</definedName>
    <definedName name="SUBSIDIOS">#REF!</definedName>
    <definedName name="TABLA141A">#REF!</definedName>
    <definedName name="TARIFA141">#REF!</definedName>
    <definedName name="Tema_2">#N/A</definedName>
    <definedName name="Tema_3">#N/A</definedName>
    <definedName name="Tema_4">#N/A</definedName>
    <definedName name="Tema_5">#N/A</definedName>
    <definedName name="Tema_6">#N/A</definedName>
    <definedName name="_xlnm.Print_Titles" localSheetId="32">' FEDERAL 2'!$1:$8</definedName>
    <definedName name="_xlnm.Print_Titles" localSheetId="50">'5 (2)'!$1:$7</definedName>
    <definedName name="_xlnm.Print_Titles" localSheetId="56">'7a (2)'!$1:$5</definedName>
    <definedName name="_xlnm.Print_Titles" localSheetId="8">BALANZA!$1:$8</definedName>
    <definedName name="_xlnm.Print_Titles" localSheetId="12">'bienes inmuebles 7'!$2:$6</definedName>
    <definedName name="_xlnm.Print_Titles" localSheetId="55">'guia (3)'!$1:$7</definedName>
    <definedName name="_xlnm.Print_Titles" localSheetId="29">INVERSION!$1:$5</definedName>
    <definedName name="_xlnm.Print_Titles" localSheetId="19">'OBJETO.TO (2)'!$1:$10</definedName>
    <definedName name="_xlnm.Print_Titles" localSheetId="34">'PROPIOS(2)'!$1:$8</definedName>
    <definedName name="_xlnm.Print_Titles" localSheetId="13">'RELACION DE BIENES MUEBLES 6'!$2:$4</definedName>
    <definedName name="Tot_horas_estatal">[12]est!#REF!</definedName>
    <definedName name="Tot_horas_estatal_1">[12]est!#REF!</definedName>
    <definedName name="Tot_horas_estatal_11">[12]est!#REF!</definedName>
    <definedName name="Tot_horas_estatal_20">[12]est!#REF!</definedName>
    <definedName name="Tot_horas_estatal_4">[12]est!#REF!</definedName>
    <definedName name="Tot_horas_QRO">'[13]6'!#REF!</definedName>
    <definedName name="Tot_horas_QRO_1">'[13]6'!#REF!</definedName>
    <definedName name="Tot_horas_QRO_11">'[13]6'!#REF!</definedName>
    <definedName name="Tot_horas_QRO_20">'[13]6'!#REF!</definedName>
    <definedName name="Tot_horas_QRO_4">'[13]6'!#REF!</definedName>
    <definedName name="Tot_horas_SEP">'[13]6'!#REF!</definedName>
    <definedName name="Tot_horas_SEP_1">'[13]6'!#REF!</definedName>
    <definedName name="Tot_horas_SEP_11">'[13]6'!#REF!</definedName>
    <definedName name="Tot_horas_SEP_20">'[13]6'!#REF!</definedName>
    <definedName name="Tot_horas_SEP_4">'[13]6'!#REF!</definedName>
    <definedName name="TOT_plazas_Estatal">[12]est!#REF!</definedName>
    <definedName name="TOT_plazas_Estatal_1">[12]est!#REF!</definedName>
    <definedName name="TOT_plazas_Estatal_11">[12]est!#REF!</definedName>
    <definedName name="TOT_plazas_Estatal_20">[12]est!#REF!</definedName>
    <definedName name="TOT_plazas_Estatal_4">[12]est!#REF!</definedName>
    <definedName name="Tot_plazas_QRO">'[13]6'!#REF!</definedName>
    <definedName name="Tot_plazas_QRO_1">'[13]6'!#REF!</definedName>
    <definedName name="Tot_plazas_QRO_11">'[13]6'!#REF!</definedName>
    <definedName name="Tot_plazas_QRO_20">'[13]6'!#REF!</definedName>
    <definedName name="Tot_plazas_QRO_4">'[13]6'!#REF!</definedName>
    <definedName name="Tot_plazas_SEP">'[13]6'!#REF!</definedName>
    <definedName name="Tot_plazas_SEP_1">'[13]6'!#REF!</definedName>
    <definedName name="Tot_plazas_SEP_11">'[13]6'!#REF!</definedName>
    <definedName name="Tot_plazas_SEP_20">'[13]6'!#REF!</definedName>
    <definedName name="Tot_plazas_SEP_4">'[13]6'!#REF!</definedName>
    <definedName name="TOTAL">#REF!</definedName>
    <definedName name="TOTAL_1">#REF!</definedName>
    <definedName name="TOTAL_20">#REF!</definedName>
    <definedName name="TOTAL_4">#REF!</definedName>
    <definedName name="total_horas_edo">'[13]6'!#REF!</definedName>
    <definedName name="total_horas_edo_1">'[13]6'!#REF!</definedName>
    <definedName name="total_horas_edo_11">'[13]6'!#REF!</definedName>
    <definedName name="total_horas_edo_20">'[13]6'!#REF!</definedName>
    <definedName name="total_horas_edo_4">'[13]6'!#REF!</definedName>
    <definedName name="total_horas_estatales">[12]est!#REF!</definedName>
    <definedName name="total_horas_estatales_1">[12]est!#REF!</definedName>
    <definedName name="total_horas_estatales_11">[12]est!#REF!</definedName>
    <definedName name="total_horas_estatales_20">[12]est!#REF!</definedName>
    <definedName name="total_horas_estatales_4">[12]est!#REF!</definedName>
    <definedName name="total_horas_fed">'[13]6'!#REF!</definedName>
    <definedName name="total_horas_fed_1">'[13]6'!#REF!</definedName>
    <definedName name="total_horas_fed_11">'[13]6'!#REF!</definedName>
    <definedName name="total_horas_fed_20">'[13]6'!#REF!</definedName>
    <definedName name="total_horas_fed_4">'[13]6'!#REF!</definedName>
    <definedName name="total_plazas_edo">'[13]6'!#REF!</definedName>
    <definedName name="total_plazas_edo_1">'[13]6'!#REF!</definedName>
    <definedName name="total_plazas_edo_11">'[13]6'!#REF!</definedName>
    <definedName name="total_plazas_edo_20">'[13]6'!#REF!</definedName>
    <definedName name="total_plazas_edo_4">'[13]6'!#REF!</definedName>
    <definedName name="total_plazas_estatales">'[13]sdo est'!#REF!</definedName>
    <definedName name="total_plazas_estatales_1">'[13]sdo est'!#REF!</definedName>
    <definedName name="total_plazas_estatales_11">'[13]sdo est'!#REF!</definedName>
    <definedName name="total_plazas_estatales_20">'[13]sdo est'!#REF!</definedName>
    <definedName name="total_plazas_estatales_4">'[13]sdo est'!#REF!</definedName>
    <definedName name="total_plazas_fed">'[13]6'!#REF!</definedName>
    <definedName name="total_plazas_fed_1">'[13]6'!#REF!</definedName>
    <definedName name="total_plazas_fed_11">'[13]6'!#REF!</definedName>
    <definedName name="total_plazas_fed_20">'[13]6'!#REF!</definedName>
    <definedName name="total_plazas_fed_4">'[13]6'!#REF!</definedName>
    <definedName name="totales_horas_estatales">[12]est!#REF!</definedName>
    <definedName name="totales_horas_estatales_1">[12]est!#REF!</definedName>
    <definedName name="totales_horas_estatales_11">[12]est!#REF!</definedName>
    <definedName name="totales_horas_estatales_20">[12]est!#REF!</definedName>
    <definedName name="totales_horas_estatales_4">[12]est!#REF!</definedName>
    <definedName name="TProveedores" localSheetId="22">[21]SPEI!$A$6:$A$928</definedName>
    <definedName name="TProveedores" localSheetId="24">[21]SPEI!$A$6:$A$928</definedName>
    <definedName name="TProveedores" localSheetId="23">[21]SPEI!$A$6:$A$928</definedName>
    <definedName name="TProveedores" localSheetId="28">[21]SPEI!$A$6:$A$928</definedName>
    <definedName name="TProveedores" localSheetId="26">[21]SPEI!$A$6:$A$928</definedName>
    <definedName name="TProveedores" localSheetId="18">[21]SPEI!$A$6:$A$928</definedName>
    <definedName name="TProveedores" localSheetId="25">[21]SPEI!$A$6:$A$928</definedName>
    <definedName name="TProveedores" localSheetId="17">[21]SPEI!$A$6:$A$928</definedName>
    <definedName name="TProveedores" localSheetId="27">[21]SPEI!$A$6:$A$928</definedName>
    <definedName name="TProveedores" localSheetId="20">[21]SPEI!$A$6:$A$928</definedName>
    <definedName name="TProveedores">[22]SPEI!$A$6:$A$928</definedName>
    <definedName name="TTEXTRA">#REF!</definedName>
    <definedName name="TTEXTRA_1">#REF!</definedName>
    <definedName name="TTEXTRA_1_20">#REF!</definedName>
    <definedName name="TTEXTRA_1_4">#REF!</definedName>
    <definedName name="TTEXTRA_12">#REF!</definedName>
    <definedName name="TTEXTRA_2">#REF!</definedName>
    <definedName name="TTEXTRA_20">#REF!</definedName>
    <definedName name="TTEXTRA_4">#REF!</definedName>
    <definedName name="TTEXTRA_5">#REF!</definedName>
    <definedName name="TTEXTRA_7">#REF!</definedName>
    <definedName name="unidad">#REF!</definedName>
    <definedName name="unidad_20">#REF!</definedName>
    <definedName name="Unidades" localSheetId="22">{"";"un";"dos";"tres";"cuatro";"cinco";"seis";"siete";"ocho";"nueve"}</definedName>
    <definedName name="Unidades" localSheetId="24">{"";"un";"dos";"tres";"cuatro";"cinco";"seis";"siete";"ocho";"nueve"}</definedName>
    <definedName name="Unidades" localSheetId="23">{"";"un";"dos";"tres";"cuatro";"cinco";"seis";"siete";"ocho";"nueve"}</definedName>
    <definedName name="Unidades" localSheetId="28">{"";"un";"dos";"tres";"cuatro";"cinco";"seis";"siete";"ocho";"nueve"}</definedName>
    <definedName name="Unidades" localSheetId="26">{"";"un";"dos";"tres";"cuatro";"cinco";"seis";"siete";"ocho";"nueve"}</definedName>
    <definedName name="Unidades" localSheetId="18">{"";"un";"dos";"tres";"cuatro";"cinco";"seis";"siete";"ocho";"nueve"}</definedName>
    <definedName name="Unidades" localSheetId="25">{"";"un";"dos";"tres";"cuatro";"cinco";"seis";"siete";"ocho";"nueve"}</definedName>
    <definedName name="Unidades" localSheetId="17">{"";"un";"dos";"tres";"cuatro";"cinco";"seis";"siete";"ocho";"nueve"}</definedName>
    <definedName name="Unidades" localSheetId="27">{"";"un";"dos";"tres";"cuatro";"cinco";"seis";"siete";"ocho";"nueve"}</definedName>
    <definedName name="Unidades" localSheetId="20">{"";"un";"dos";"tres";"cuatro";"cinco";"seis";"siete";"ocho";"nueve"}</definedName>
    <definedName name="Unidades">{"";"un";"dos";"tres";"cuatro";"cinco";"seis";"siete";"ocho";"nueve"}</definedName>
    <definedName name="UNIVERSIDAD">#REF!</definedName>
    <definedName name="USE">#REF!</definedName>
    <definedName name="USE_1">#REF!</definedName>
    <definedName name="USE_11">#REF!</definedName>
    <definedName name="USE_20">#REF!</definedName>
    <definedName name="USE_4">#REF!</definedName>
    <definedName name="USE_5">#REF!</definedName>
    <definedName name="useb">#REF!</definedName>
    <definedName name="useb_20">#REF!</definedName>
    <definedName name="usebeq">#REF!</definedName>
    <definedName name="usebeq_1">#REF!</definedName>
    <definedName name="usebeq_11">#REF!</definedName>
    <definedName name="usebeq_20">#REF!</definedName>
    <definedName name="usebeq_4">#REF!</definedName>
    <definedName name="usebeq_5">#REF!</definedName>
    <definedName name="UT">#REF!</definedName>
    <definedName name="UT_1">#REF!</definedName>
    <definedName name="UT_20">#REF!</definedName>
    <definedName name="UT_4">#REF!</definedName>
    <definedName name="UTEQ">#REF!</definedName>
    <definedName name="UTEQ_1">#REF!</definedName>
    <definedName name="UTEQ_4">#REF!</definedName>
    <definedName name="utsjr">#REF!</definedName>
    <definedName name="utsjr_1">#REF!</definedName>
    <definedName name="utsjr_11">#REF!</definedName>
    <definedName name="utsjr_12">#REF!</definedName>
    <definedName name="utsjr_2">#REF!</definedName>
    <definedName name="utsjr_20">#REF!</definedName>
    <definedName name="utsjr_4">#REF!</definedName>
    <definedName name="utsjr_5">#REF!</definedName>
    <definedName name="utsjr_7">#REF!</definedName>
    <definedName name="VICKY">[4]Radmod04oficios!#REF!</definedName>
    <definedName name="Y">'[14]REPORTE DETALLADO 2014'!Funciones_Activos_Fijos</definedName>
  </definedNames>
  <calcPr calcId="152511"/>
  <pivotCaches>
    <pivotCache cacheId="3" r:id="rId8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103" l="1"/>
  <c r="E27" i="103"/>
  <c r="C27" i="103"/>
  <c r="G17" i="103"/>
  <c r="F17" i="103"/>
  <c r="E17" i="103"/>
  <c r="D17" i="103"/>
  <c r="C17" i="103"/>
  <c r="B17" i="103"/>
  <c r="G7" i="103"/>
  <c r="F7" i="103"/>
  <c r="F27" i="103" s="1"/>
  <c r="E7" i="103"/>
  <c r="D7" i="103"/>
  <c r="D27" i="103" s="1"/>
  <c r="C7" i="103"/>
  <c r="B7" i="103"/>
  <c r="B27" i="103" s="1"/>
  <c r="G30" i="102"/>
  <c r="E30" i="102"/>
  <c r="C30" i="102"/>
  <c r="G27" i="102"/>
  <c r="F27" i="102"/>
  <c r="E27" i="102"/>
  <c r="D27" i="102"/>
  <c r="C27" i="102"/>
  <c r="B27" i="102"/>
  <c r="G20" i="102"/>
  <c r="F20" i="102"/>
  <c r="E20" i="102"/>
  <c r="D20" i="102"/>
  <c r="C20" i="102"/>
  <c r="B20" i="102"/>
  <c r="G6" i="102"/>
  <c r="F6" i="102"/>
  <c r="F30" i="102" s="1"/>
  <c r="E6" i="102"/>
  <c r="D6" i="102"/>
  <c r="D30" i="102" s="1"/>
  <c r="C6" i="102"/>
  <c r="B6" i="102"/>
  <c r="B30" i="102" s="1"/>
  <c r="F38" i="100"/>
  <c r="D38" i="100"/>
  <c r="I15" i="100"/>
  <c r="H15" i="100"/>
  <c r="H14" i="100" s="1"/>
  <c r="H38" i="100" s="1"/>
  <c r="F15" i="100"/>
  <c r="I14" i="100"/>
  <c r="I38" i="100" s="1"/>
  <c r="G14" i="100"/>
  <c r="G38" i="100" s="1"/>
  <c r="F14" i="100"/>
  <c r="E14" i="100"/>
  <c r="E38" i="100" s="1"/>
  <c r="D14" i="100"/>
  <c r="H60" i="99"/>
  <c r="F60" i="99"/>
  <c r="I60" i="99" s="1"/>
  <c r="I55" i="99" s="1"/>
  <c r="I45" i="99" s="1"/>
  <c r="H55" i="99"/>
  <c r="G55" i="99"/>
  <c r="F55" i="99"/>
  <c r="E55" i="99"/>
  <c r="D55" i="99"/>
  <c r="H45" i="99"/>
  <c r="G45" i="99"/>
  <c r="F45" i="99"/>
  <c r="F78" i="99" s="1"/>
  <c r="E45" i="99"/>
  <c r="D45" i="99"/>
  <c r="D78" i="99" s="1"/>
  <c r="I27" i="99"/>
  <c r="H27" i="99"/>
  <c r="H22" i="99" s="1"/>
  <c r="H12" i="99" s="1"/>
  <c r="H78" i="99" s="1"/>
  <c r="F27" i="99"/>
  <c r="I22" i="99"/>
  <c r="G22" i="99"/>
  <c r="F22" i="99"/>
  <c r="E22" i="99"/>
  <c r="D22" i="99"/>
  <c r="I12" i="99"/>
  <c r="G12" i="99"/>
  <c r="G78" i="99" s="1"/>
  <c r="F12" i="99"/>
  <c r="E12" i="99"/>
  <c r="E78" i="99" s="1"/>
  <c r="D12" i="99"/>
  <c r="F35" i="98"/>
  <c r="D35" i="98"/>
  <c r="G26" i="98"/>
  <c r="E26" i="98"/>
  <c r="H26" i="98" s="1"/>
  <c r="H24" i="98" s="1"/>
  <c r="G24" i="98"/>
  <c r="F24" i="98"/>
  <c r="E24" i="98"/>
  <c r="D24" i="98"/>
  <c r="G15" i="98"/>
  <c r="E15" i="98"/>
  <c r="H15" i="98" s="1"/>
  <c r="H13" i="98" s="1"/>
  <c r="H35" i="98" s="1"/>
  <c r="G13" i="98"/>
  <c r="G35" i="98" s="1"/>
  <c r="F13" i="98"/>
  <c r="E13" i="98"/>
  <c r="E35" i="98" s="1"/>
  <c r="D13" i="98"/>
  <c r="C13" i="98"/>
  <c r="C35" i="98" s="1"/>
  <c r="H157" i="97"/>
  <c r="F157" i="97"/>
  <c r="I156" i="97"/>
  <c r="H156" i="97"/>
  <c r="F156" i="97"/>
  <c r="H155" i="97"/>
  <c r="F155" i="97"/>
  <c r="I155" i="97" s="1"/>
  <c r="I154" i="97"/>
  <c r="H154" i="97"/>
  <c r="F154" i="97"/>
  <c r="H153" i="97"/>
  <c r="F153" i="97"/>
  <c r="I153" i="97" s="1"/>
  <c r="I152" i="97"/>
  <c r="H152" i="97"/>
  <c r="F152" i="97"/>
  <c r="H151" i="97"/>
  <c r="F151" i="97"/>
  <c r="I151" i="97" s="1"/>
  <c r="I150" i="97"/>
  <c r="H150" i="97"/>
  <c r="F150" i="97"/>
  <c r="H149" i="97"/>
  <c r="F149" i="97"/>
  <c r="I149" i="97" s="1"/>
  <c r="I148" i="97" s="1"/>
  <c r="H148" i="97"/>
  <c r="G148" i="97"/>
  <c r="F148" i="97"/>
  <c r="E148" i="97"/>
  <c r="H147" i="97"/>
  <c r="F147" i="97"/>
  <c r="I147" i="97" s="1"/>
  <c r="I146" i="97"/>
  <c r="H146" i="97"/>
  <c r="F146" i="97"/>
  <c r="H145" i="97"/>
  <c r="F145" i="97"/>
  <c r="I145" i="97" s="1"/>
  <c r="I144" i="97"/>
  <c r="H144" i="97"/>
  <c r="F144" i="97"/>
  <c r="H143" i="97"/>
  <c r="F143" i="97"/>
  <c r="I143" i="97" s="1"/>
  <c r="I142" i="97"/>
  <c r="H142" i="97"/>
  <c r="F142" i="97"/>
  <c r="H141" i="97"/>
  <c r="F141" i="97"/>
  <c r="I141" i="97" s="1"/>
  <c r="I140" i="97"/>
  <c r="H140" i="97"/>
  <c r="F140" i="97"/>
  <c r="H139" i="97"/>
  <c r="F139" i="97"/>
  <c r="I139" i="97" s="1"/>
  <c r="I138" i="97" s="1"/>
  <c r="H138" i="97"/>
  <c r="G138" i="97"/>
  <c r="F138" i="97"/>
  <c r="E138" i="97"/>
  <c r="H137" i="97"/>
  <c r="F137" i="97"/>
  <c r="I137" i="97" s="1"/>
  <c r="I136" i="97"/>
  <c r="H136" i="97"/>
  <c r="F136" i="97"/>
  <c r="H135" i="97"/>
  <c r="F135" i="97"/>
  <c r="I135" i="97" s="1"/>
  <c r="I134" i="97"/>
  <c r="H134" i="97"/>
  <c r="F134" i="97"/>
  <c r="H133" i="97"/>
  <c r="F133" i="97"/>
  <c r="I133" i="97" s="1"/>
  <c r="I132" i="97"/>
  <c r="H132" i="97"/>
  <c r="F132" i="97"/>
  <c r="H131" i="97"/>
  <c r="F131" i="97"/>
  <c r="I131" i="97" s="1"/>
  <c r="I130" i="97"/>
  <c r="H130" i="97"/>
  <c r="F130" i="97"/>
  <c r="H129" i="97"/>
  <c r="F129" i="97"/>
  <c r="I129" i="97" s="1"/>
  <c r="I128" i="97" s="1"/>
  <c r="H128" i="97"/>
  <c r="G128" i="97"/>
  <c r="F128" i="97"/>
  <c r="E128" i="97"/>
  <c r="H127" i="97"/>
  <c r="F127" i="97"/>
  <c r="I127" i="97" s="1"/>
  <c r="I126" i="97"/>
  <c r="H126" i="97"/>
  <c r="F126" i="97"/>
  <c r="H125" i="97"/>
  <c r="F125" i="97"/>
  <c r="I125" i="97" s="1"/>
  <c r="I124" i="97"/>
  <c r="H124" i="97"/>
  <c r="F124" i="97"/>
  <c r="H123" i="97"/>
  <c r="F123" i="97"/>
  <c r="I123" i="97" s="1"/>
  <c r="I122" i="97"/>
  <c r="H122" i="97"/>
  <c r="F122" i="97"/>
  <c r="H121" i="97"/>
  <c r="F121" i="97"/>
  <c r="I121" i="97" s="1"/>
  <c r="I120" i="97"/>
  <c r="H120" i="97"/>
  <c r="F120" i="97"/>
  <c r="H119" i="97"/>
  <c r="F119" i="97"/>
  <c r="I119" i="97" s="1"/>
  <c r="I118" i="97" s="1"/>
  <c r="I109" i="97" s="1"/>
  <c r="H118" i="97"/>
  <c r="G118" i="97"/>
  <c r="F118" i="97"/>
  <c r="E118" i="97"/>
  <c r="I117" i="97"/>
  <c r="I116" i="97"/>
  <c r="I115" i="97"/>
  <c r="I114" i="97"/>
  <c r="I113" i="97"/>
  <c r="I112" i="97"/>
  <c r="I111" i="97"/>
  <c r="H109" i="97"/>
  <c r="G109" i="97"/>
  <c r="F109" i="97"/>
  <c r="E109" i="97"/>
  <c r="H61" i="97"/>
  <c r="F61" i="97"/>
  <c r="I61" i="97" s="1"/>
  <c r="I60" i="97"/>
  <c r="H60" i="97"/>
  <c r="F60" i="97"/>
  <c r="H59" i="97"/>
  <c r="F59" i="97"/>
  <c r="I59" i="97" s="1"/>
  <c r="I58" i="97"/>
  <c r="H58" i="97"/>
  <c r="F58" i="97"/>
  <c r="H57" i="97"/>
  <c r="F57" i="97"/>
  <c r="I57" i="97" s="1"/>
  <c r="I56" i="97"/>
  <c r="H56" i="97"/>
  <c r="F56" i="97"/>
  <c r="H55" i="97"/>
  <c r="F55" i="97"/>
  <c r="I55" i="97" s="1"/>
  <c r="I54" i="97"/>
  <c r="H54" i="97"/>
  <c r="F54" i="97"/>
  <c r="H53" i="97"/>
  <c r="F53" i="97"/>
  <c r="I53" i="97" s="1"/>
  <c r="H52" i="97"/>
  <c r="G52" i="97"/>
  <c r="F52" i="97"/>
  <c r="E52" i="97"/>
  <c r="D52" i="97"/>
  <c r="I51" i="97"/>
  <c r="H51" i="97"/>
  <c r="F51" i="97"/>
  <c r="H50" i="97"/>
  <c r="F50" i="97"/>
  <c r="I50" i="97" s="1"/>
  <c r="I49" i="97"/>
  <c r="H49" i="97"/>
  <c r="F49" i="97"/>
  <c r="H48" i="97"/>
  <c r="F48" i="97"/>
  <c r="I48" i="97" s="1"/>
  <c r="I47" i="97"/>
  <c r="H47" i="97"/>
  <c r="F47" i="97"/>
  <c r="H46" i="97"/>
  <c r="F46" i="97"/>
  <c r="I46" i="97" s="1"/>
  <c r="I45" i="97"/>
  <c r="H45" i="97"/>
  <c r="F45" i="97"/>
  <c r="H44" i="97"/>
  <c r="F44" i="97"/>
  <c r="F42" i="97" s="1"/>
  <c r="I43" i="97"/>
  <c r="H43" i="97"/>
  <c r="H42" i="97" s="1"/>
  <c r="F43" i="97"/>
  <c r="G42" i="97"/>
  <c r="E42" i="97"/>
  <c r="D42" i="97"/>
  <c r="H41" i="97"/>
  <c r="F41" i="97"/>
  <c r="I41" i="97" s="1"/>
  <c r="I40" i="97"/>
  <c r="H40" i="97"/>
  <c r="F40" i="97"/>
  <c r="H39" i="97"/>
  <c r="F39" i="97"/>
  <c r="I39" i="97" s="1"/>
  <c r="I38" i="97"/>
  <c r="H38" i="97"/>
  <c r="F38" i="97"/>
  <c r="H37" i="97"/>
  <c r="F37" i="97"/>
  <c r="I37" i="97" s="1"/>
  <c r="I36" i="97"/>
  <c r="H36" i="97"/>
  <c r="F36" i="97"/>
  <c r="H35" i="97"/>
  <c r="F35" i="97"/>
  <c r="I35" i="97" s="1"/>
  <c r="I34" i="97"/>
  <c r="H34" i="97"/>
  <c r="F34" i="97"/>
  <c r="H33" i="97"/>
  <c r="F33" i="97"/>
  <c r="I33" i="97" s="1"/>
  <c r="I32" i="97" s="1"/>
  <c r="H32" i="97"/>
  <c r="G32" i="97"/>
  <c r="F32" i="97"/>
  <c r="E32" i="97"/>
  <c r="D32" i="97"/>
  <c r="I31" i="97"/>
  <c r="H31" i="97"/>
  <c r="F31" i="97"/>
  <c r="H30" i="97"/>
  <c r="F30" i="97"/>
  <c r="I30" i="97" s="1"/>
  <c r="I29" i="97"/>
  <c r="H29" i="97"/>
  <c r="F29" i="97"/>
  <c r="H28" i="97"/>
  <c r="F28" i="97"/>
  <c r="I28" i="97" s="1"/>
  <c r="I27" i="97"/>
  <c r="H27" i="97"/>
  <c r="F27" i="97"/>
  <c r="H26" i="97"/>
  <c r="F26" i="97"/>
  <c r="I26" i="97" s="1"/>
  <c r="I25" i="97"/>
  <c r="H25" i="97"/>
  <c r="F25" i="97"/>
  <c r="H24" i="97"/>
  <c r="F24" i="97"/>
  <c r="F22" i="97" s="1"/>
  <c r="I23" i="97"/>
  <c r="H23" i="97"/>
  <c r="H22" i="97" s="1"/>
  <c r="F23" i="97"/>
  <c r="G22" i="97"/>
  <c r="G13" i="97" s="1"/>
  <c r="G183" i="97" s="1"/>
  <c r="E22" i="97"/>
  <c r="E13" i="97" s="1"/>
  <c r="E183" i="97" s="1"/>
  <c r="D22" i="97"/>
  <c r="H21" i="97"/>
  <c r="F21" i="97"/>
  <c r="I21" i="97" s="1"/>
  <c r="I20" i="97"/>
  <c r="H20" i="97"/>
  <c r="F20" i="97"/>
  <c r="H19" i="97"/>
  <c r="F19" i="97"/>
  <c r="I19" i="97" s="1"/>
  <c r="I18" i="97"/>
  <c r="H18" i="97"/>
  <c r="F18" i="97"/>
  <c r="H17" i="97"/>
  <c r="F17" i="97"/>
  <c r="I17" i="97" s="1"/>
  <c r="I16" i="97"/>
  <c r="H16" i="97"/>
  <c r="F16" i="97"/>
  <c r="H15" i="97"/>
  <c r="F15" i="97"/>
  <c r="I15" i="97" s="1"/>
  <c r="I14" i="97" s="1"/>
  <c r="H14" i="97"/>
  <c r="G14" i="97"/>
  <c r="F14" i="97"/>
  <c r="E14" i="97"/>
  <c r="D14" i="97"/>
  <c r="D183" i="97" s="1"/>
  <c r="D13" i="97"/>
  <c r="H70" i="96"/>
  <c r="G70" i="96"/>
  <c r="E70" i="96"/>
  <c r="I67" i="96"/>
  <c r="I70" i="96" s="1"/>
  <c r="H67" i="96"/>
  <c r="F67" i="96"/>
  <c r="F70" i="96" s="1"/>
  <c r="I42" i="96"/>
  <c r="H42" i="96"/>
  <c r="F42" i="96"/>
  <c r="I41" i="96"/>
  <c r="H40" i="96"/>
  <c r="G40" i="96"/>
  <c r="I40" i="96" s="1"/>
  <c r="F40" i="96"/>
  <c r="E40" i="96"/>
  <c r="I39" i="96"/>
  <c r="H39" i="96"/>
  <c r="F39" i="96"/>
  <c r="H38" i="96"/>
  <c r="G38" i="96"/>
  <c r="I38" i="96" s="1"/>
  <c r="F38" i="96"/>
  <c r="E38" i="96"/>
  <c r="D38" i="96"/>
  <c r="D44" i="96" s="1"/>
  <c r="D75" i="96" s="1"/>
  <c r="I19" i="96"/>
  <c r="H19" i="96"/>
  <c r="H17" i="96" s="1"/>
  <c r="H44" i="96" s="1"/>
  <c r="H75" i="96" s="1"/>
  <c r="F19" i="96"/>
  <c r="I17" i="96"/>
  <c r="G17" i="96"/>
  <c r="G44" i="96" s="1"/>
  <c r="G75" i="96" s="1"/>
  <c r="F17" i="96"/>
  <c r="E17" i="96"/>
  <c r="E44" i="96" s="1"/>
  <c r="E75" i="96" s="1"/>
  <c r="D17" i="96"/>
  <c r="I16" i="96"/>
  <c r="H16" i="96"/>
  <c r="F16" i="96"/>
  <c r="F44" i="96" s="1"/>
  <c r="F66" i="95"/>
  <c r="E66" i="95"/>
  <c r="D66" i="95"/>
  <c r="F64" i="95"/>
  <c r="F68" i="95" s="1"/>
  <c r="F69" i="95" s="1"/>
  <c r="E64" i="95"/>
  <c r="D64" i="95"/>
  <c r="D68" i="95" s="1"/>
  <c r="D69" i="95" s="1"/>
  <c r="F59" i="95"/>
  <c r="E59" i="95"/>
  <c r="E68" i="95" s="1"/>
  <c r="E69" i="95" s="1"/>
  <c r="D59" i="95"/>
  <c r="F55" i="95"/>
  <c r="D55" i="95"/>
  <c r="F54" i="95"/>
  <c r="E54" i="95"/>
  <c r="E55" i="95" s="1"/>
  <c r="D54" i="95"/>
  <c r="F52" i="95"/>
  <c r="E52" i="95"/>
  <c r="D52" i="95"/>
  <c r="F51" i="95"/>
  <c r="E51" i="95"/>
  <c r="D51" i="95"/>
  <c r="F47" i="95"/>
  <c r="E47" i="95"/>
  <c r="D47" i="95"/>
  <c r="F18" i="95"/>
  <c r="E18" i="95"/>
  <c r="D18" i="95"/>
  <c r="F15" i="95"/>
  <c r="E15" i="95"/>
  <c r="D15" i="95"/>
  <c r="F14" i="95"/>
  <c r="F11" i="95"/>
  <c r="F22" i="95" s="1"/>
  <c r="F23" i="95" s="1"/>
  <c r="F24" i="95" s="1"/>
  <c r="F32" i="95" s="1"/>
  <c r="E11" i="95"/>
  <c r="E22" i="95" s="1"/>
  <c r="E23" i="95" s="1"/>
  <c r="E24" i="95" s="1"/>
  <c r="E32" i="95" s="1"/>
  <c r="D11" i="95"/>
  <c r="D22" i="95" s="1"/>
  <c r="D23" i="95" s="1"/>
  <c r="D24" i="95" s="1"/>
  <c r="D32" i="95" s="1"/>
  <c r="F75" i="96" l="1"/>
  <c r="I44" i="96"/>
  <c r="I75" i="96" s="1"/>
  <c r="H13" i="97"/>
  <c r="H183" i="97" s="1"/>
  <c r="F13" i="97"/>
  <c r="F183" i="97" s="1"/>
  <c r="I52" i="97"/>
  <c r="I78" i="99"/>
  <c r="I24" i="97"/>
  <c r="I22" i="97" s="1"/>
  <c r="I13" i="97" s="1"/>
  <c r="I183" i="97" s="1"/>
  <c r="I44" i="97"/>
  <c r="I42" i="97" s="1"/>
  <c r="G12" i="94" l="1"/>
  <c r="F12" i="94"/>
  <c r="D12" i="94"/>
  <c r="C12" i="94"/>
  <c r="B12" i="94"/>
  <c r="G11" i="94"/>
  <c r="E11" i="94"/>
  <c r="H11" i="94" s="1"/>
  <c r="C11" i="94"/>
  <c r="G10" i="94"/>
  <c r="E10" i="94"/>
  <c r="E9" i="94" s="1"/>
  <c r="E12" i="94" s="1"/>
  <c r="G9" i="94"/>
  <c r="F9" i="94"/>
  <c r="D9" i="94"/>
  <c r="C9" i="94"/>
  <c r="B9" i="94"/>
  <c r="H26" i="93"/>
  <c r="G26" i="93"/>
  <c r="E26" i="93"/>
  <c r="G25" i="93"/>
  <c r="E25" i="93"/>
  <c r="H25" i="93" s="1"/>
  <c r="H24" i="93"/>
  <c r="G24" i="93"/>
  <c r="G22" i="93" s="1"/>
  <c r="E24" i="93"/>
  <c r="G23" i="93"/>
  <c r="E23" i="93"/>
  <c r="E22" i="93" s="1"/>
  <c r="D23" i="93"/>
  <c r="F22" i="93"/>
  <c r="D22" i="93"/>
  <c r="C22" i="93"/>
  <c r="B22" i="93"/>
  <c r="B27" i="93" s="1"/>
  <c r="H21" i="93"/>
  <c r="G21" i="93"/>
  <c r="E21" i="93"/>
  <c r="G20" i="93"/>
  <c r="E20" i="93"/>
  <c r="H20" i="93" s="1"/>
  <c r="D20" i="93"/>
  <c r="G19" i="93"/>
  <c r="E19" i="93"/>
  <c r="H19" i="93" s="1"/>
  <c r="H18" i="93"/>
  <c r="G18" i="93"/>
  <c r="E18" i="93"/>
  <c r="G17" i="93"/>
  <c r="E17" i="93"/>
  <c r="H17" i="93" s="1"/>
  <c r="H16" i="93"/>
  <c r="G16" i="93"/>
  <c r="G14" i="93" s="1"/>
  <c r="E16" i="93"/>
  <c r="G15" i="93"/>
  <c r="E15" i="93"/>
  <c r="E14" i="93" s="1"/>
  <c r="F14" i="93"/>
  <c r="D14" i="93"/>
  <c r="C14" i="93"/>
  <c r="C27" i="93" s="1"/>
  <c r="B14" i="93"/>
  <c r="G13" i="93"/>
  <c r="E13" i="93"/>
  <c r="H13" i="93" s="1"/>
  <c r="H12" i="93"/>
  <c r="G12" i="93"/>
  <c r="E12" i="93"/>
  <c r="G11" i="93"/>
  <c r="E11" i="93"/>
  <c r="E9" i="93" s="1"/>
  <c r="H10" i="93"/>
  <c r="G10" i="93"/>
  <c r="G9" i="93" s="1"/>
  <c r="E10" i="93"/>
  <c r="F9" i="93"/>
  <c r="F27" i="93" s="1"/>
  <c r="D9" i="93"/>
  <c r="D27" i="93" s="1"/>
  <c r="C9" i="93"/>
  <c r="B9" i="93"/>
  <c r="G19" i="92"/>
  <c r="D19" i="92"/>
  <c r="H18" i="92"/>
  <c r="G18" i="92"/>
  <c r="G15" i="92" s="1"/>
  <c r="E18" i="92"/>
  <c r="G17" i="92"/>
  <c r="E17" i="92"/>
  <c r="H17" i="92" s="1"/>
  <c r="D17" i="92"/>
  <c r="G16" i="92"/>
  <c r="E16" i="92"/>
  <c r="F15" i="92"/>
  <c r="C15" i="92"/>
  <c r="C20" i="92" s="1"/>
  <c r="B15" i="92"/>
  <c r="G14" i="92"/>
  <c r="E14" i="92"/>
  <c r="E12" i="92" s="1"/>
  <c r="H13" i="92"/>
  <c r="G13" i="92"/>
  <c r="G12" i="92" s="1"/>
  <c r="E13" i="92"/>
  <c r="F12" i="92"/>
  <c r="F20" i="92" s="1"/>
  <c r="D12" i="92"/>
  <c r="C12" i="92"/>
  <c r="B12" i="92"/>
  <c r="H11" i="92"/>
  <c r="G11" i="92"/>
  <c r="G9" i="92" s="1"/>
  <c r="G20" i="92" s="1"/>
  <c r="E11" i="92"/>
  <c r="G10" i="92"/>
  <c r="E10" i="92"/>
  <c r="E9" i="92" s="1"/>
  <c r="F9" i="92"/>
  <c r="D9" i="92"/>
  <c r="C9" i="92"/>
  <c r="B9" i="92"/>
  <c r="G20" i="91"/>
  <c r="E20" i="91"/>
  <c r="E19" i="91" s="1"/>
  <c r="G19" i="91"/>
  <c r="F19" i="91"/>
  <c r="D19" i="91"/>
  <c r="C19" i="91"/>
  <c r="H18" i="91"/>
  <c r="G18" i="91"/>
  <c r="G17" i="91" s="1"/>
  <c r="E18" i="91"/>
  <c r="H17" i="91"/>
  <c r="F17" i="91"/>
  <c r="F21" i="91" s="1"/>
  <c r="E17" i="91"/>
  <c r="D17" i="91"/>
  <c r="C17" i="91"/>
  <c r="G16" i="91"/>
  <c r="E16" i="91"/>
  <c r="E14" i="91" s="1"/>
  <c r="H15" i="91"/>
  <c r="G15" i="91"/>
  <c r="G14" i="91" s="1"/>
  <c r="E15" i="91"/>
  <c r="F14" i="91"/>
  <c r="D14" i="91"/>
  <c r="D21" i="91" s="1"/>
  <c r="C14" i="91"/>
  <c r="B14" i="91"/>
  <c r="H13" i="91"/>
  <c r="G13" i="91"/>
  <c r="E13" i="91"/>
  <c r="G12" i="91"/>
  <c r="E12" i="91"/>
  <c r="H12" i="91" s="1"/>
  <c r="H11" i="91"/>
  <c r="G11" i="91"/>
  <c r="G9" i="91" s="1"/>
  <c r="G21" i="91" s="1"/>
  <c r="E11" i="91"/>
  <c r="G10" i="91"/>
  <c r="E10" i="91"/>
  <c r="E9" i="91" s="1"/>
  <c r="F9" i="91"/>
  <c r="D9" i="91"/>
  <c r="C9" i="91"/>
  <c r="C21" i="91" s="1"/>
  <c r="G23" i="90"/>
  <c r="E23" i="90"/>
  <c r="H23" i="90" s="1"/>
  <c r="H22" i="90"/>
  <c r="G22" i="90"/>
  <c r="E22" i="90"/>
  <c r="C21" i="90"/>
  <c r="H20" i="90"/>
  <c r="G20" i="90"/>
  <c r="G18" i="90" s="1"/>
  <c r="E20" i="90"/>
  <c r="G19" i="90"/>
  <c r="E19" i="90"/>
  <c r="F18" i="90"/>
  <c r="D18" i="90"/>
  <c r="B18" i="90"/>
  <c r="G17" i="90"/>
  <c r="E17" i="90"/>
  <c r="H17" i="90" s="1"/>
  <c r="D17" i="90"/>
  <c r="G16" i="90"/>
  <c r="E16" i="90"/>
  <c r="H16" i="90" s="1"/>
  <c r="H15" i="90"/>
  <c r="G15" i="90"/>
  <c r="E15" i="90"/>
  <c r="G14" i="90"/>
  <c r="E14" i="90"/>
  <c r="E12" i="90" s="1"/>
  <c r="H13" i="90"/>
  <c r="G13" i="90"/>
  <c r="G12" i="90" s="1"/>
  <c r="E13" i="90"/>
  <c r="F12" i="90"/>
  <c r="F24" i="90" s="1"/>
  <c r="D12" i="90"/>
  <c r="D24" i="90" s="1"/>
  <c r="C12" i="90"/>
  <c r="B12" i="90"/>
  <c r="B24" i="90" s="1"/>
  <c r="H11" i="90"/>
  <c r="G11" i="90"/>
  <c r="E11" i="90"/>
  <c r="G10" i="90"/>
  <c r="E10" i="90"/>
  <c r="H10" i="90" s="1"/>
  <c r="H9" i="90" s="1"/>
  <c r="G9" i="90"/>
  <c r="G24" i="90" s="1"/>
  <c r="F9" i="90"/>
  <c r="E9" i="90"/>
  <c r="D9" i="90"/>
  <c r="C9" i="90"/>
  <c r="B9" i="90"/>
  <c r="F16" i="89"/>
  <c r="D16" i="89"/>
  <c r="B16" i="89"/>
  <c r="E15" i="89"/>
  <c r="H15" i="89" s="1"/>
  <c r="G14" i="89"/>
  <c r="C14" i="89"/>
  <c r="G13" i="89"/>
  <c r="F13" i="89"/>
  <c r="D13" i="89"/>
  <c r="B13" i="89"/>
  <c r="G12" i="89"/>
  <c r="E12" i="89"/>
  <c r="H12" i="89" s="1"/>
  <c r="H11" i="89" s="1"/>
  <c r="G11" i="89"/>
  <c r="F11" i="89"/>
  <c r="E11" i="89"/>
  <c r="D11" i="89"/>
  <c r="C11" i="89"/>
  <c r="B11" i="89"/>
  <c r="G10" i="89"/>
  <c r="E10" i="89"/>
  <c r="E9" i="89" s="1"/>
  <c r="G9" i="89"/>
  <c r="F9" i="89"/>
  <c r="D9" i="89"/>
  <c r="C9" i="89"/>
  <c r="B9" i="89"/>
  <c r="F21" i="88"/>
  <c r="H18" i="88"/>
  <c r="G18" i="88"/>
  <c r="G17" i="88" s="1"/>
  <c r="E18" i="88"/>
  <c r="H17" i="88"/>
  <c r="F17" i="88"/>
  <c r="E17" i="88"/>
  <c r="D17" i="88"/>
  <c r="C17" i="88"/>
  <c r="H16" i="88"/>
  <c r="G16" i="88"/>
  <c r="E16" i="88"/>
  <c r="G15" i="88"/>
  <c r="E15" i="88"/>
  <c r="H15" i="88" s="1"/>
  <c r="H14" i="88" s="1"/>
  <c r="G14" i="88"/>
  <c r="F14" i="88"/>
  <c r="E14" i="88"/>
  <c r="D14" i="88"/>
  <c r="C14" i="88"/>
  <c r="C21" i="88" s="1"/>
  <c r="B14" i="88"/>
  <c r="G13" i="88"/>
  <c r="E13" i="88"/>
  <c r="E11" i="88" s="1"/>
  <c r="E21" i="88" s="1"/>
  <c r="H12" i="88"/>
  <c r="G12" i="88"/>
  <c r="G11" i="88" s="1"/>
  <c r="E12" i="88"/>
  <c r="F11" i="88"/>
  <c r="D11" i="88"/>
  <c r="C11" i="88"/>
  <c r="B11" i="88"/>
  <c r="B9" i="88" s="1"/>
  <c r="H10" i="88"/>
  <c r="G10" i="88"/>
  <c r="G9" i="88" s="1"/>
  <c r="G21" i="88" s="1"/>
  <c r="E10" i="88"/>
  <c r="H9" i="88"/>
  <c r="F9" i="88"/>
  <c r="E9" i="88"/>
  <c r="D9" i="88"/>
  <c r="C9" i="88"/>
  <c r="C13" i="87"/>
  <c r="G12" i="87"/>
  <c r="E12" i="87"/>
  <c r="H12" i="87" s="1"/>
  <c r="H11" i="87" s="1"/>
  <c r="G11" i="87"/>
  <c r="G13" i="87" s="1"/>
  <c r="F11" i="87"/>
  <c r="E11" i="87"/>
  <c r="D11" i="87"/>
  <c r="C11" i="87"/>
  <c r="B11" i="87"/>
  <c r="G10" i="87"/>
  <c r="E10" i="87"/>
  <c r="E9" i="87" s="1"/>
  <c r="E13" i="87" s="1"/>
  <c r="G9" i="87"/>
  <c r="F9" i="87"/>
  <c r="F13" i="87" s="1"/>
  <c r="D9" i="87"/>
  <c r="D13" i="87" s="1"/>
  <c r="C9" i="87"/>
  <c r="B9" i="87"/>
  <c r="B13" i="87" s="1"/>
  <c r="B13" i="86"/>
  <c r="G12" i="86"/>
  <c r="G11" i="86" s="1"/>
  <c r="E12" i="86"/>
  <c r="H12" i="86" s="1"/>
  <c r="H11" i="86" s="1"/>
  <c r="F11" i="86"/>
  <c r="F13" i="86" s="1"/>
  <c r="E11" i="86"/>
  <c r="D11" i="86"/>
  <c r="D13" i="86" s="1"/>
  <c r="C11" i="86"/>
  <c r="B11" i="86"/>
  <c r="G10" i="86"/>
  <c r="C10" i="86"/>
  <c r="G9" i="86"/>
  <c r="G13" i="86" s="1"/>
  <c r="F9" i="86"/>
  <c r="D9" i="86"/>
  <c r="B9" i="86"/>
  <c r="G12" i="85"/>
  <c r="G11" i="85" s="1"/>
  <c r="E12" i="85"/>
  <c r="H12" i="85" s="1"/>
  <c r="H11" i="85" s="1"/>
  <c r="F11" i="85"/>
  <c r="F13" i="85" s="1"/>
  <c r="E11" i="85"/>
  <c r="D11" i="85"/>
  <c r="C11" i="85"/>
  <c r="B11" i="85"/>
  <c r="G10" i="85"/>
  <c r="G9" i="85" s="1"/>
  <c r="G13" i="85" s="1"/>
  <c r="E10" i="85"/>
  <c r="H10" i="85" s="1"/>
  <c r="H9" i="85" s="1"/>
  <c r="H13" i="85" s="1"/>
  <c r="F9" i="85"/>
  <c r="E9" i="85"/>
  <c r="E13" i="85" s="1"/>
  <c r="D9" i="85"/>
  <c r="C9" i="85"/>
  <c r="C13" i="85" s="1"/>
  <c r="B9" i="85"/>
  <c r="B13" i="85" s="1"/>
  <c r="G21" i="84"/>
  <c r="E21" i="84"/>
  <c r="H21" i="84" s="1"/>
  <c r="G20" i="84"/>
  <c r="E20" i="84"/>
  <c r="H20" i="84" s="1"/>
  <c r="G19" i="84"/>
  <c r="E19" i="84"/>
  <c r="H19" i="84" s="1"/>
  <c r="G18" i="84"/>
  <c r="F18" i="84"/>
  <c r="E18" i="84"/>
  <c r="D18" i="84"/>
  <c r="C18" i="84"/>
  <c r="B18" i="84"/>
  <c r="G17" i="84"/>
  <c r="E17" i="84"/>
  <c r="E16" i="84" s="1"/>
  <c r="G16" i="84"/>
  <c r="F16" i="84"/>
  <c r="D16" i="84"/>
  <c r="C16" i="84"/>
  <c r="B16" i="84"/>
  <c r="G15" i="84"/>
  <c r="E15" i="84"/>
  <c r="H15" i="84" s="1"/>
  <c r="G14" i="84"/>
  <c r="G12" i="84" s="1"/>
  <c r="E14" i="84"/>
  <c r="H14" i="84" s="1"/>
  <c r="G13" i="84"/>
  <c r="E13" i="84"/>
  <c r="E12" i="84" s="1"/>
  <c r="E22" i="84" s="1"/>
  <c r="F12" i="84"/>
  <c r="D12" i="84"/>
  <c r="C12" i="84"/>
  <c r="B12" i="84"/>
  <c r="G11" i="84"/>
  <c r="E11" i="84"/>
  <c r="E9" i="84" s="1"/>
  <c r="G10" i="84"/>
  <c r="G9" i="84" s="1"/>
  <c r="E10" i="84"/>
  <c r="H10" i="84" s="1"/>
  <c r="F9" i="84"/>
  <c r="F22" i="84" s="1"/>
  <c r="D9" i="84"/>
  <c r="D22" i="84" s="1"/>
  <c r="C9" i="84"/>
  <c r="B9" i="84"/>
  <c r="B22" i="84" s="1"/>
  <c r="G12" i="83"/>
  <c r="C12" i="83"/>
  <c r="G11" i="83"/>
  <c r="E11" i="83"/>
  <c r="E9" i="83" s="1"/>
  <c r="E12" i="83" s="1"/>
  <c r="C11" i="83"/>
  <c r="H10" i="83"/>
  <c r="G10" i="83"/>
  <c r="G9" i="83"/>
  <c r="F9" i="83"/>
  <c r="F12" i="83" s="1"/>
  <c r="D9" i="83"/>
  <c r="D12" i="83" s="1"/>
  <c r="C9" i="83"/>
  <c r="B9" i="83"/>
  <c r="B12" i="83" s="1"/>
  <c r="C11" i="82"/>
  <c r="G10" i="82"/>
  <c r="E10" i="82"/>
  <c r="H10" i="82" s="1"/>
  <c r="H9" i="82" s="1"/>
  <c r="H11" i="82" s="1"/>
  <c r="G9" i="82"/>
  <c r="G11" i="82" s="1"/>
  <c r="F9" i="82"/>
  <c r="F11" i="82" s="1"/>
  <c r="E9" i="82"/>
  <c r="E11" i="82" s="1"/>
  <c r="D9" i="82"/>
  <c r="D11" i="82" s="1"/>
  <c r="C9" i="82"/>
  <c r="B9" i="82"/>
  <c r="B11" i="82" s="1"/>
  <c r="D12" i="81"/>
  <c r="G11" i="81"/>
  <c r="C11" i="81"/>
  <c r="G10" i="81"/>
  <c r="G9" i="81" s="1"/>
  <c r="G12" i="81" s="1"/>
  <c r="E10" i="81"/>
  <c r="H10" i="81" s="1"/>
  <c r="F9" i="81"/>
  <c r="F12" i="81" s="1"/>
  <c r="D9" i="81"/>
  <c r="B9" i="81"/>
  <c r="B12" i="81" s="1"/>
  <c r="C118" i="80"/>
  <c r="G117" i="80"/>
  <c r="E117" i="80"/>
  <c r="H117" i="80" s="1"/>
  <c r="G116" i="80"/>
  <c r="E116" i="80"/>
  <c r="H116" i="80" s="1"/>
  <c r="G115" i="80"/>
  <c r="E115" i="80"/>
  <c r="H115" i="80" s="1"/>
  <c r="G114" i="80"/>
  <c r="E114" i="80"/>
  <c r="H114" i="80" s="1"/>
  <c r="G113" i="80"/>
  <c r="E113" i="80"/>
  <c r="H113" i="80" s="1"/>
  <c r="G112" i="80"/>
  <c r="G110" i="80" s="1"/>
  <c r="E112" i="80"/>
  <c r="H112" i="80" s="1"/>
  <c r="G111" i="80"/>
  <c r="E111" i="80"/>
  <c r="E110" i="80" s="1"/>
  <c r="F110" i="80"/>
  <c r="D110" i="80"/>
  <c r="C110" i="80"/>
  <c r="B110" i="80"/>
  <c r="G109" i="80"/>
  <c r="E109" i="80"/>
  <c r="H109" i="80" s="1"/>
  <c r="G108" i="80"/>
  <c r="G105" i="80" s="1"/>
  <c r="E108" i="80"/>
  <c r="H108" i="80" s="1"/>
  <c r="G107" i="80"/>
  <c r="E107" i="80"/>
  <c r="H107" i="80" s="1"/>
  <c r="B107" i="80"/>
  <c r="G106" i="80"/>
  <c r="E106" i="80"/>
  <c r="E105" i="80" s="1"/>
  <c r="F105" i="80"/>
  <c r="D105" i="80"/>
  <c r="C105" i="80"/>
  <c r="B105" i="80"/>
  <c r="G104" i="80"/>
  <c r="E104" i="80"/>
  <c r="H104" i="80" s="1"/>
  <c r="G103" i="80"/>
  <c r="E103" i="80"/>
  <c r="H103" i="80" s="1"/>
  <c r="G102" i="80"/>
  <c r="E102" i="80"/>
  <c r="H102" i="80" s="1"/>
  <c r="G101" i="80"/>
  <c r="E101" i="80"/>
  <c r="H101" i="80" s="1"/>
  <c r="G100" i="80"/>
  <c r="E100" i="80"/>
  <c r="H100" i="80" s="1"/>
  <c r="G99" i="80"/>
  <c r="E99" i="80"/>
  <c r="H99" i="80" s="1"/>
  <c r="G98" i="80"/>
  <c r="E98" i="80"/>
  <c r="H98" i="80" s="1"/>
  <c r="G97" i="80"/>
  <c r="E97" i="80"/>
  <c r="H97" i="80" s="1"/>
  <c r="G96" i="80"/>
  <c r="E96" i="80"/>
  <c r="H96" i="80" s="1"/>
  <c r="G95" i="80"/>
  <c r="E95" i="80"/>
  <c r="H95" i="80" s="1"/>
  <c r="G94" i="80"/>
  <c r="E94" i="80"/>
  <c r="H94" i="80" s="1"/>
  <c r="G93" i="80"/>
  <c r="E93" i="80"/>
  <c r="H93" i="80" s="1"/>
  <c r="G92" i="80"/>
  <c r="E92" i="80"/>
  <c r="H92" i="80" s="1"/>
  <c r="G91" i="80"/>
  <c r="E91" i="80"/>
  <c r="H91" i="80" s="1"/>
  <c r="G90" i="80"/>
  <c r="E90" i="80"/>
  <c r="H90" i="80" s="1"/>
  <c r="G89" i="80"/>
  <c r="E89" i="80"/>
  <c r="H89" i="80" s="1"/>
  <c r="G88" i="80"/>
  <c r="E88" i="80"/>
  <c r="H88" i="80" s="1"/>
  <c r="G87" i="80"/>
  <c r="E87" i="80"/>
  <c r="H87" i="80" s="1"/>
  <c r="G86" i="80"/>
  <c r="E86" i="80"/>
  <c r="H86" i="80" s="1"/>
  <c r="G85" i="80"/>
  <c r="E85" i="80"/>
  <c r="H85" i="80" s="1"/>
  <c r="G84" i="80"/>
  <c r="E84" i="80"/>
  <c r="H84" i="80" s="1"/>
  <c r="G83" i="80"/>
  <c r="E83" i="80"/>
  <c r="H83" i="80" s="1"/>
  <c r="G82" i="80"/>
  <c r="E82" i="80"/>
  <c r="H82" i="80" s="1"/>
  <c r="G81" i="80"/>
  <c r="E81" i="80"/>
  <c r="H81" i="80" s="1"/>
  <c r="G80" i="80"/>
  <c r="E80" i="80"/>
  <c r="H80" i="80" s="1"/>
  <c r="G79" i="80"/>
  <c r="E79" i="80"/>
  <c r="H79" i="80" s="1"/>
  <c r="G78" i="80"/>
  <c r="E78" i="80"/>
  <c r="H78" i="80" s="1"/>
  <c r="G77" i="80"/>
  <c r="E77" i="80"/>
  <c r="H77" i="80" s="1"/>
  <c r="G76" i="80"/>
  <c r="E76" i="80"/>
  <c r="H76" i="80" s="1"/>
  <c r="G75" i="80"/>
  <c r="E75" i="80"/>
  <c r="H75" i="80" s="1"/>
  <c r="G74" i="80"/>
  <c r="E74" i="80"/>
  <c r="H74" i="80" s="1"/>
  <c r="D74" i="80"/>
  <c r="G73" i="80"/>
  <c r="E73" i="80"/>
  <c r="H73" i="80" s="1"/>
  <c r="G72" i="80"/>
  <c r="E72" i="80"/>
  <c r="H72" i="80" s="1"/>
  <c r="G71" i="80"/>
  <c r="E71" i="80"/>
  <c r="H71" i="80" s="1"/>
  <c r="G70" i="80"/>
  <c r="E70" i="80"/>
  <c r="H70" i="80" s="1"/>
  <c r="G69" i="80"/>
  <c r="E69" i="80"/>
  <c r="H69" i="80" s="1"/>
  <c r="G68" i="80"/>
  <c r="E68" i="80"/>
  <c r="H68" i="80" s="1"/>
  <c r="G67" i="80"/>
  <c r="E67" i="80"/>
  <c r="H67" i="80" s="1"/>
  <c r="G66" i="80"/>
  <c r="E66" i="80"/>
  <c r="H66" i="80" s="1"/>
  <c r="G65" i="80"/>
  <c r="E65" i="80"/>
  <c r="H65" i="80" s="1"/>
  <c r="G64" i="80"/>
  <c r="E64" i="80"/>
  <c r="H64" i="80" s="1"/>
  <c r="G63" i="80"/>
  <c r="E63" i="80"/>
  <c r="H63" i="80" s="1"/>
  <c r="G62" i="80"/>
  <c r="G60" i="80" s="1"/>
  <c r="E62" i="80"/>
  <c r="H62" i="80" s="1"/>
  <c r="G61" i="80"/>
  <c r="E61" i="80"/>
  <c r="E60" i="80" s="1"/>
  <c r="F60" i="80"/>
  <c r="D60" i="80"/>
  <c r="C60" i="80"/>
  <c r="B60" i="80"/>
  <c r="G59" i="80"/>
  <c r="E59" i="80"/>
  <c r="H59" i="80" s="1"/>
  <c r="G58" i="80"/>
  <c r="E58" i="80"/>
  <c r="H58" i="80" s="1"/>
  <c r="G57" i="80"/>
  <c r="E57" i="80"/>
  <c r="H57" i="80" s="1"/>
  <c r="G56" i="80"/>
  <c r="E56" i="80"/>
  <c r="H56" i="80" s="1"/>
  <c r="F55" i="80"/>
  <c r="G55" i="80" s="1"/>
  <c r="E55" i="80"/>
  <c r="G54" i="80"/>
  <c r="E54" i="80"/>
  <c r="H54" i="80" s="1"/>
  <c r="G53" i="80"/>
  <c r="E53" i="80"/>
  <c r="H53" i="80" s="1"/>
  <c r="G52" i="80"/>
  <c r="E52" i="80"/>
  <c r="H52" i="80" s="1"/>
  <c r="G51" i="80"/>
  <c r="E51" i="80"/>
  <c r="H51" i="80" s="1"/>
  <c r="G50" i="80"/>
  <c r="E50" i="80"/>
  <c r="H50" i="80" s="1"/>
  <c r="G49" i="80"/>
  <c r="E49" i="80"/>
  <c r="H49" i="80" s="1"/>
  <c r="G48" i="80"/>
  <c r="E48" i="80"/>
  <c r="H48" i="80" s="1"/>
  <c r="G47" i="80"/>
  <c r="E47" i="80"/>
  <c r="H47" i="80" s="1"/>
  <c r="G46" i="80"/>
  <c r="E46" i="80"/>
  <c r="H46" i="80" s="1"/>
  <c r="G45" i="80"/>
  <c r="E45" i="80"/>
  <c r="H45" i="80" s="1"/>
  <c r="G44" i="80"/>
  <c r="E44" i="80"/>
  <c r="H44" i="80" s="1"/>
  <c r="G43" i="80"/>
  <c r="E43" i="80"/>
  <c r="H43" i="80" s="1"/>
  <c r="G42" i="80"/>
  <c r="E42" i="80"/>
  <c r="H42" i="80" s="1"/>
  <c r="G41" i="80"/>
  <c r="E41" i="80"/>
  <c r="H41" i="80" s="1"/>
  <c r="G40" i="80"/>
  <c r="E40" i="80"/>
  <c r="H40" i="80" s="1"/>
  <c r="G39" i="80"/>
  <c r="E39" i="80"/>
  <c r="H39" i="80" s="1"/>
  <c r="G38" i="80"/>
  <c r="E38" i="80"/>
  <c r="H38" i="80" s="1"/>
  <c r="G37" i="80"/>
  <c r="E37" i="80"/>
  <c r="H37" i="80" s="1"/>
  <c r="G36" i="80"/>
  <c r="E36" i="80"/>
  <c r="H36" i="80" s="1"/>
  <c r="G35" i="80"/>
  <c r="E35" i="80"/>
  <c r="H35" i="80" s="1"/>
  <c r="G34" i="80"/>
  <c r="E34" i="80"/>
  <c r="H34" i="80" s="1"/>
  <c r="G33" i="80"/>
  <c r="E33" i="80"/>
  <c r="H33" i="80" s="1"/>
  <c r="G32" i="80"/>
  <c r="E32" i="80"/>
  <c r="H32" i="80" s="1"/>
  <c r="G31" i="80"/>
  <c r="E31" i="80"/>
  <c r="H31" i="80" s="1"/>
  <c r="G30" i="80"/>
  <c r="E30" i="80"/>
  <c r="H30" i="80" s="1"/>
  <c r="G29" i="80"/>
  <c r="E29" i="80"/>
  <c r="H29" i="80" s="1"/>
  <c r="G28" i="80"/>
  <c r="E28" i="80"/>
  <c r="G27" i="80"/>
  <c r="G26" i="80" s="1"/>
  <c r="E27" i="80"/>
  <c r="H27" i="80" s="1"/>
  <c r="D26" i="80"/>
  <c r="C26" i="80"/>
  <c r="B26" i="80"/>
  <c r="G25" i="80"/>
  <c r="E25" i="80"/>
  <c r="H25" i="80" s="1"/>
  <c r="G24" i="80"/>
  <c r="E24" i="80"/>
  <c r="H24" i="80" s="1"/>
  <c r="G23" i="80"/>
  <c r="E23" i="80"/>
  <c r="H23" i="80" s="1"/>
  <c r="G22" i="80"/>
  <c r="E22" i="80"/>
  <c r="H22" i="80" s="1"/>
  <c r="G21" i="80"/>
  <c r="E21" i="80"/>
  <c r="H21" i="80" s="1"/>
  <c r="G20" i="80"/>
  <c r="E20" i="80"/>
  <c r="H20" i="80" s="1"/>
  <c r="G19" i="80"/>
  <c r="E19" i="80"/>
  <c r="H19" i="80" s="1"/>
  <c r="G18" i="80"/>
  <c r="E18" i="80"/>
  <c r="H18" i="80" s="1"/>
  <c r="G17" i="80"/>
  <c r="E17" i="80"/>
  <c r="H17" i="80" s="1"/>
  <c r="G16" i="80"/>
  <c r="E16" i="80"/>
  <c r="H16" i="80" s="1"/>
  <c r="G15" i="80"/>
  <c r="E15" i="80"/>
  <c r="H15" i="80" s="1"/>
  <c r="G14" i="80"/>
  <c r="E14" i="80"/>
  <c r="H14" i="80" s="1"/>
  <c r="G13" i="80"/>
  <c r="E13" i="80"/>
  <c r="H13" i="80" s="1"/>
  <c r="G12" i="80"/>
  <c r="E12" i="80"/>
  <c r="G11" i="80"/>
  <c r="G10" i="80" s="1"/>
  <c r="E11" i="80"/>
  <c r="H11" i="80" s="1"/>
  <c r="F10" i="80"/>
  <c r="D10" i="80"/>
  <c r="D118" i="80" s="1"/>
  <c r="C10" i="80"/>
  <c r="B10" i="80"/>
  <c r="B118" i="80" s="1"/>
  <c r="G38" i="79"/>
  <c r="E38" i="79"/>
  <c r="H38" i="79" s="1"/>
  <c r="G37" i="79"/>
  <c r="E37" i="79"/>
  <c r="H37" i="79" s="1"/>
  <c r="H36" i="79" s="1"/>
  <c r="G36" i="79"/>
  <c r="F36" i="79"/>
  <c r="E36" i="79"/>
  <c r="D36" i="79"/>
  <c r="C36" i="79"/>
  <c r="B36" i="79"/>
  <c r="G35" i="79"/>
  <c r="E35" i="79"/>
  <c r="H35" i="79" s="1"/>
  <c r="H34" i="79" s="1"/>
  <c r="G34" i="79"/>
  <c r="F34" i="79"/>
  <c r="E34" i="79"/>
  <c r="D34" i="79"/>
  <c r="C34" i="79"/>
  <c r="B34" i="79"/>
  <c r="G33" i="79"/>
  <c r="E33" i="79"/>
  <c r="H33" i="79" s="1"/>
  <c r="G32" i="79"/>
  <c r="E32" i="79"/>
  <c r="H32" i="79" s="1"/>
  <c r="G31" i="79"/>
  <c r="E31" i="79"/>
  <c r="H31" i="79" s="1"/>
  <c r="G30" i="79"/>
  <c r="E30" i="79"/>
  <c r="H30" i="79" s="1"/>
  <c r="G29" i="79"/>
  <c r="E29" i="79"/>
  <c r="H29" i="79" s="1"/>
  <c r="G28" i="79"/>
  <c r="E28" i="79"/>
  <c r="H28" i="79" s="1"/>
  <c r="G27" i="79"/>
  <c r="E27" i="79"/>
  <c r="H27" i="79" s="1"/>
  <c r="G26" i="79"/>
  <c r="E26" i="79"/>
  <c r="H26" i="79" s="1"/>
  <c r="G25" i="79"/>
  <c r="E25" i="79"/>
  <c r="H25" i="79" s="1"/>
  <c r="G24" i="79"/>
  <c r="E24" i="79"/>
  <c r="H24" i="79" s="1"/>
  <c r="G23" i="79"/>
  <c r="E23" i="79"/>
  <c r="H23" i="79" s="1"/>
  <c r="G22" i="79"/>
  <c r="E22" i="79"/>
  <c r="H22" i="79" s="1"/>
  <c r="G21" i="79"/>
  <c r="E21" i="79"/>
  <c r="H21" i="79" s="1"/>
  <c r="G20" i="79"/>
  <c r="E20" i="79"/>
  <c r="H20" i="79" s="1"/>
  <c r="G19" i="79"/>
  <c r="E19" i="79"/>
  <c r="H19" i="79" s="1"/>
  <c r="G18" i="79"/>
  <c r="E18" i="79"/>
  <c r="H18" i="79" s="1"/>
  <c r="G17" i="79"/>
  <c r="E17" i="79"/>
  <c r="H17" i="79" s="1"/>
  <c r="G16" i="79"/>
  <c r="E16" i="79"/>
  <c r="H16" i="79" s="1"/>
  <c r="G15" i="79"/>
  <c r="E15" i="79"/>
  <c r="H15" i="79" s="1"/>
  <c r="G14" i="79"/>
  <c r="E14" i="79"/>
  <c r="H14" i="79" s="1"/>
  <c r="G13" i="79"/>
  <c r="E13" i="79"/>
  <c r="H13" i="79" s="1"/>
  <c r="G12" i="79"/>
  <c r="E12" i="79"/>
  <c r="H12" i="79" s="1"/>
  <c r="G11" i="79"/>
  <c r="E11" i="79"/>
  <c r="E9" i="79" s="1"/>
  <c r="E39" i="79" s="1"/>
  <c r="G10" i="79"/>
  <c r="G9" i="79" s="1"/>
  <c r="G39" i="79" s="1"/>
  <c r="E10" i="79"/>
  <c r="H10" i="79" s="1"/>
  <c r="F9" i="79"/>
  <c r="F39" i="79" s="1"/>
  <c r="D9" i="79"/>
  <c r="D39" i="79" s="1"/>
  <c r="C9" i="79"/>
  <c r="C39" i="79" s="1"/>
  <c r="B9" i="79"/>
  <c r="B39" i="79" s="1"/>
  <c r="E128" i="78"/>
  <c r="G107" i="78"/>
  <c r="E107" i="78"/>
  <c r="H107" i="78" s="1"/>
  <c r="G106" i="78"/>
  <c r="E106" i="78"/>
  <c r="H106" i="78" s="1"/>
  <c r="G105" i="78"/>
  <c r="E105" i="78"/>
  <c r="H105" i="78" s="1"/>
  <c r="H104" i="78" s="1"/>
  <c r="G104" i="78"/>
  <c r="F104" i="78"/>
  <c r="E104" i="78"/>
  <c r="D104" i="78"/>
  <c r="C104" i="78"/>
  <c r="C108" i="78" s="1"/>
  <c r="B104" i="78"/>
  <c r="G103" i="78"/>
  <c r="E103" i="78"/>
  <c r="H103" i="78" s="1"/>
  <c r="G102" i="78"/>
  <c r="E102" i="78"/>
  <c r="H102" i="78" s="1"/>
  <c r="G101" i="78"/>
  <c r="E101" i="78"/>
  <c r="H101" i="78" s="1"/>
  <c r="G100" i="78"/>
  <c r="E100" i="78"/>
  <c r="H100" i="78" s="1"/>
  <c r="G99" i="78"/>
  <c r="E99" i="78"/>
  <c r="H99" i="78" s="1"/>
  <c r="G98" i="78"/>
  <c r="E98" i="78"/>
  <c r="H98" i="78" s="1"/>
  <c r="G97" i="78"/>
  <c r="E97" i="78"/>
  <c r="H97" i="78" s="1"/>
  <c r="G96" i="78"/>
  <c r="E96" i="78"/>
  <c r="H96" i="78" s="1"/>
  <c r="G95" i="78"/>
  <c r="E95" i="78"/>
  <c r="H95" i="78" s="1"/>
  <c r="G94" i="78"/>
  <c r="E94" i="78"/>
  <c r="H94" i="78" s="1"/>
  <c r="G93" i="78"/>
  <c r="E93" i="78"/>
  <c r="H93" i="78" s="1"/>
  <c r="G92" i="78"/>
  <c r="E92" i="78"/>
  <c r="H92" i="78" s="1"/>
  <c r="G91" i="78"/>
  <c r="E91" i="78"/>
  <c r="H91" i="78" s="1"/>
  <c r="G90" i="78"/>
  <c r="E90" i="78"/>
  <c r="H90" i="78" s="1"/>
  <c r="G89" i="78"/>
  <c r="E89" i="78"/>
  <c r="H89" i="78" s="1"/>
  <c r="G88" i="78"/>
  <c r="E88" i="78"/>
  <c r="H88" i="78" s="1"/>
  <c r="G87" i="78"/>
  <c r="E87" i="78"/>
  <c r="H87" i="78" s="1"/>
  <c r="G86" i="78"/>
  <c r="E86" i="78"/>
  <c r="H86" i="78" s="1"/>
  <c r="G85" i="78"/>
  <c r="E85" i="78"/>
  <c r="H85" i="78" s="1"/>
  <c r="G84" i="78"/>
  <c r="E84" i="78"/>
  <c r="H84" i="78" s="1"/>
  <c r="G83" i="78"/>
  <c r="E83" i="78"/>
  <c r="H83" i="78" s="1"/>
  <c r="G82" i="78"/>
  <c r="E82" i="78"/>
  <c r="H82" i="78" s="1"/>
  <c r="G81" i="78"/>
  <c r="E81" i="78"/>
  <c r="H81" i="78" s="1"/>
  <c r="G80" i="78"/>
  <c r="E80" i="78"/>
  <c r="H80" i="78" s="1"/>
  <c r="G79" i="78"/>
  <c r="E79" i="78"/>
  <c r="H79" i="78" s="1"/>
  <c r="G78" i="78"/>
  <c r="E78" i="78"/>
  <c r="H78" i="78" s="1"/>
  <c r="G77" i="78"/>
  <c r="E77" i="78"/>
  <c r="H77" i="78" s="1"/>
  <c r="G76" i="78"/>
  <c r="E76" i="78"/>
  <c r="H76" i="78" s="1"/>
  <c r="G75" i="78"/>
  <c r="E75" i="78"/>
  <c r="H75" i="78" s="1"/>
  <c r="G74" i="78"/>
  <c r="E74" i="78"/>
  <c r="H74" i="78" s="1"/>
  <c r="G73" i="78"/>
  <c r="E73" i="78"/>
  <c r="H73" i="78" s="1"/>
  <c r="G72" i="78"/>
  <c r="E72" i="78"/>
  <c r="H72" i="78" s="1"/>
  <c r="G71" i="78"/>
  <c r="E71" i="78"/>
  <c r="H71" i="78" s="1"/>
  <c r="G70" i="78"/>
  <c r="E70" i="78"/>
  <c r="H70" i="78" s="1"/>
  <c r="G69" i="78"/>
  <c r="E69" i="78"/>
  <c r="H69" i="78" s="1"/>
  <c r="G68" i="78"/>
  <c r="E68" i="78"/>
  <c r="H68" i="78" s="1"/>
  <c r="G67" i="78"/>
  <c r="E67" i="78"/>
  <c r="H67" i="78" s="1"/>
  <c r="G66" i="78"/>
  <c r="E66" i="78"/>
  <c r="H66" i="78" s="1"/>
  <c r="G65" i="78"/>
  <c r="E65" i="78"/>
  <c r="H65" i="78" s="1"/>
  <c r="G64" i="78"/>
  <c r="E64" i="78"/>
  <c r="H64" i="78" s="1"/>
  <c r="G63" i="78"/>
  <c r="E63" i="78"/>
  <c r="H63" i="78" s="1"/>
  <c r="G62" i="78"/>
  <c r="E62" i="78"/>
  <c r="H62" i="78" s="1"/>
  <c r="G61" i="78"/>
  <c r="E61" i="78"/>
  <c r="E59" i="78" s="1"/>
  <c r="G60" i="78"/>
  <c r="G59" i="78" s="1"/>
  <c r="E60" i="78"/>
  <c r="H60" i="78" s="1"/>
  <c r="F59" i="78"/>
  <c r="D59" i="78"/>
  <c r="C59" i="78"/>
  <c r="B59" i="78"/>
  <c r="G58" i="78"/>
  <c r="E58" i="78"/>
  <c r="H58" i="78" s="1"/>
  <c r="G57" i="78"/>
  <c r="E57" i="78"/>
  <c r="H57" i="78" s="1"/>
  <c r="G56" i="78"/>
  <c r="E56" i="78"/>
  <c r="H56" i="78" s="1"/>
  <c r="G55" i="78"/>
  <c r="E55" i="78"/>
  <c r="H55" i="78" s="1"/>
  <c r="G54" i="78"/>
  <c r="E54" i="78"/>
  <c r="H54" i="78" s="1"/>
  <c r="G53" i="78"/>
  <c r="E53" i="78"/>
  <c r="H53" i="78" s="1"/>
  <c r="G52" i="78"/>
  <c r="E52" i="78"/>
  <c r="H52" i="78" s="1"/>
  <c r="G51" i="78"/>
  <c r="E51" i="78"/>
  <c r="H51" i="78" s="1"/>
  <c r="G50" i="78"/>
  <c r="E50" i="78"/>
  <c r="H50" i="78" s="1"/>
  <c r="G49" i="78"/>
  <c r="E49" i="78"/>
  <c r="H49" i="78" s="1"/>
  <c r="G48" i="78"/>
  <c r="E48" i="78"/>
  <c r="H48" i="78" s="1"/>
  <c r="G47" i="78"/>
  <c r="E47" i="78"/>
  <c r="H47" i="78" s="1"/>
  <c r="G46" i="78"/>
  <c r="E46" i="78"/>
  <c r="H46" i="78" s="1"/>
  <c r="G45" i="78"/>
  <c r="E45" i="78"/>
  <c r="H45" i="78" s="1"/>
  <c r="G44" i="78"/>
  <c r="E44" i="78"/>
  <c r="H44" i="78" s="1"/>
  <c r="G43" i="78"/>
  <c r="E43" i="78"/>
  <c r="H43" i="78" s="1"/>
  <c r="G42" i="78"/>
  <c r="E42" i="78"/>
  <c r="H42" i="78" s="1"/>
  <c r="G41" i="78"/>
  <c r="E41" i="78"/>
  <c r="H41" i="78" s="1"/>
  <c r="G40" i="78"/>
  <c r="E40" i="78"/>
  <c r="H40" i="78" s="1"/>
  <c r="G39" i="78"/>
  <c r="E39" i="78"/>
  <c r="H39" i="78" s="1"/>
  <c r="G38" i="78"/>
  <c r="E38" i="78"/>
  <c r="H38" i="78" s="1"/>
  <c r="G37" i="78"/>
  <c r="E37" i="78"/>
  <c r="H37" i="78" s="1"/>
  <c r="G36" i="78"/>
  <c r="E36" i="78"/>
  <c r="H36" i="78" s="1"/>
  <c r="G35" i="78"/>
  <c r="E35" i="78"/>
  <c r="H35" i="78" s="1"/>
  <c r="G34" i="78"/>
  <c r="E34" i="78"/>
  <c r="H34" i="78" s="1"/>
  <c r="G33" i="78"/>
  <c r="E33" i="78"/>
  <c r="H33" i="78" s="1"/>
  <c r="G32" i="78"/>
  <c r="E32" i="78"/>
  <c r="H32" i="78" s="1"/>
  <c r="G31" i="78"/>
  <c r="E31" i="78"/>
  <c r="H31" i="78" s="1"/>
  <c r="G30" i="78"/>
  <c r="E30" i="78"/>
  <c r="H30" i="78" s="1"/>
  <c r="G29" i="78"/>
  <c r="E29" i="78"/>
  <c r="H29" i="78" s="1"/>
  <c r="G28" i="78"/>
  <c r="E28" i="78"/>
  <c r="H28" i="78" s="1"/>
  <c r="G27" i="78"/>
  <c r="E27" i="78"/>
  <c r="E25" i="78" s="1"/>
  <c r="G26" i="78"/>
  <c r="G25" i="78" s="1"/>
  <c r="E26" i="78"/>
  <c r="H26" i="78" s="1"/>
  <c r="F25" i="78"/>
  <c r="D25" i="78"/>
  <c r="C25" i="78"/>
  <c r="B25" i="78"/>
  <c r="G24" i="78"/>
  <c r="E24" i="78"/>
  <c r="H24" i="78" s="1"/>
  <c r="G23" i="78"/>
  <c r="E23" i="78"/>
  <c r="H23" i="78" s="1"/>
  <c r="G22" i="78"/>
  <c r="E22" i="78"/>
  <c r="H22" i="78" s="1"/>
  <c r="G21" i="78"/>
  <c r="E21" i="78"/>
  <c r="H21" i="78" s="1"/>
  <c r="G20" i="78"/>
  <c r="E20" i="78"/>
  <c r="H20" i="78" s="1"/>
  <c r="G19" i="78"/>
  <c r="E19" i="78"/>
  <c r="H19" i="78" s="1"/>
  <c r="G18" i="78"/>
  <c r="E18" i="78"/>
  <c r="H18" i="78" s="1"/>
  <c r="G17" i="78"/>
  <c r="E17" i="78"/>
  <c r="H17" i="78" s="1"/>
  <c r="G16" i="78"/>
  <c r="E16" i="78"/>
  <c r="H16" i="78" s="1"/>
  <c r="G15" i="78"/>
  <c r="E15" i="78"/>
  <c r="H15" i="78" s="1"/>
  <c r="G14" i="78"/>
  <c r="E14" i="78"/>
  <c r="H14" i="78" s="1"/>
  <c r="G13" i="78"/>
  <c r="E13" i="78"/>
  <c r="H13" i="78" s="1"/>
  <c r="G12" i="78"/>
  <c r="E12" i="78"/>
  <c r="H12" i="78" s="1"/>
  <c r="G11" i="78"/>
  <c r="E11" i="78"/>
  <c r="E9" i="78" s="1"/>
  <c r="E108" i="78" s="1"/>
  <c r="G10" i="78"/>
  <c r="G9" i="78" s="1"/>
  <c r="G108" i="78" s="1"/>
  <c r="E10" i="78"/>
  <c r="H10" i="78" s="1"/>
  <c r="F9" i="78"/>
  <c r="F108" i="78" s="1"/>
  <c r="G112" i="78" s="1"/>
  <c r="D9" i="78"/>
  <c r="D108" i="78" s="1"/>
  <c r="C9" i="78"/>
  <c r="B9" i="78"/>
  <c r="B108" i="78" s="1"/>
  <c r="H9" i="78" l="1"/>
  <c r="H59" i="78"/>
  <c r="G118" i="80"/>
  <c r="H11" i="78"/>
  <c r="H27" i="78"/>
  <c r="H25" i="78" s="1"/>
  <c r="H61" i="78"/>
  <c r="H11" i="79"/>
  <c r="H9" i="79" s="1"/>
  <c r="H39" i="79" s="1"/>
  <c r="H61" i="80"/>
  <c r="H60" i="80" s="1"/>
  <c r="H111" i="80"/>
  <c r="H110" i="80" s="1"/>
  <c r="H13" i="84"/>
  <c r="H12" i="84" s="1"/>
  <c r="H17" i="84"/>
  <c r="H16" i="84" s="1"/>
  <c r="H13" i="88"/>
  <c r="H11" i="88" s="1"/>
  <c r="H21" i="88" s="1"/>
  <c r="B21" i="88"/>
  <c r="B17" i="88" s="1"/>
  <c r="E14" i="89"/>
  <c r="C13" i="89"/>
  <c r="H19" i="90"/>
  <c r="H18" i="90" s="1"/>
  <c r="E21" i="90"/>
  <c r="H21" i="90" s="1"/>
  <c r="C18" i="90"/>
  <c r="C24" i="90" s="1"/>
  <c r="H20" i="91"/>
  <c r="H19" i="91" s="1"/>
  <c r="H10" i="92"/>
  <c r="H9" i="92" s="1"/>
  <c r="D20" i="92"/>
  <c r="H14" i="92"/>
  <c r="H12" i="92" s="1"/>
  <c r="H16" i="92"/>
  <c r="E19" i="92"/>
  <c r="H19" i="92" s="1"/>
  <c r="D15" i="92"/>
  <c r="H15" i="93"/>
  <c r="H14" i="93" s="1"/>
  <c r="H23" i="93"/>
  <c r="H22" i="93" s="1"/>
  <c r="F118" i="80"/>
  <c r="E10" i="80"/>
  <c r="H12" i="80"/>
  <c r="H10" i="80" s="1"/>
  <c r="F26" i="80"/>
  <c r="E26" i="80"/>
  <c r="H28" i="80"/>
  <c r="H55" i="80"/>
  <c r="H106" i="80"/>
  <c r="H105" i="80" s="1"/>
  <c r="H11" i="83"/>
  <c r="H9" i="83" s="1"/>
  <c r="H12" i="83" s="1"/>
  <c r="G22" i="84"/>
  <c r="C22" i="84"/>
  <c r="H18" i="84"/>
  <c r="D13" i="85"/>
  <c r="E10" i="86"/>
  <c r="C9" i="86"/>
  <c r="C13" i="86" s="1"/>
  <c r="H10" i="87"/>
  <c r="H9" i="87" s="1"/>
  <c r="H13" i="87" s="1"/>
  <c r="D21" i="88"/>
  <c r="H10" i="89"/>
  <c r="H9" i="89" s="1"/>
  <c r="E21" i="91"/>
  <c r="H10" i="91"/>
  <c r="H9" i="91" s="1"/>
  <c r="H16" i="91"/>
  <c r="H14" i="91" s="1"/>
  <c r="H10" i="94"/>
  <c r="H9" i="94" s="1"/>
  <c r="H12" i="94" s="1"/>
  <c r="E11" i="81"/>
  <c r="C9" i="81"/>
  <c r="C12" i="81" s="1"/>
  <c r="H11" i="84"/>
  <c r="H9" i="84" s="1"/>
  <c r="H22" i="84" s="1"/>
  <c r="C16" i="89"/>
  <c r="G16" i="89"/>
  <c r="H14" i="90"/>
  <c r="H12" i="90" s="1"/>
  <c r="H24" i="90" s="1"/>
  <c r="G27" i="93"/>
  <c r="E27" i="93"/>
  <c r="H11" i="93"/>
  <c r="H9" i="93" s="1"/>
  <c r="H27" i="93" s="1"/>
  <c r="H11" i="81" l="1"/>
  <c r="H9" i="81" s="1"/>
  <c r="H12" i="81" s="1"/>
  <c r="E9" i="81"/>
  <c r="E12" i="81" s="1"/>
  <c r="E15" i="92"/>
  <c r="E20" i="92" s="1"/>
  <c r="H14" i="89"/>
  <c r="H13" i="89" s="1"/>
  <c r="H16" i="89" s="1"/>
  <c r="E13" i="89"/>
  <c r="E16" i="89" s="1"/>
  <c r="H108" i="78"/>
  <c r="H21" i="91"/>
  <c r="H10" i="86"/>
  <c r="H9" i="86" s="1"/>
  <c r="H13" i="86" s="1"/>
  <c r="E9" i="86"/>
  <c r="E13" i="86" s="1"/>
  <c r="H26" i="80"/>
  <c r="H118" i="80" s="1"/>
  <c r="E118" i="80"/>
  <c r="H15" i="92"/>
  <c r="H20" i="92" s="1"/>
  <c r="E18" i="90"/>
  <c r="E24" i="90" s="1"/>
  <c r="C19" i="77" l="1"/>
  <c r="C23" i="77" s="1"/>
  <c r="D15" i="77"/>
  <c r="D19" i="77" s="1"/>
  <c r="D23" i="77" s="1"/>
  <c r="C15" i="77"/>
  <c r="E13" i="77"/>
  <c r="E11" i="77"/>
  <c r="D11" i="77"/>
  <c r="C11" i="77"/>
  <c r="E9" i="77"/>
  <c r="E7" i="77"/>
  <c r="E15" i="77" s="1"/>
  <c r="E19" i="77" s="1"/>
  <c r="E23" i="77" s="1"/>
  <c r="D7" i="77"/>
  <c r="C7" i="77"/>
  <c r="D20" i="75"/>
  <c r="H43" i="74"/>
  <c r="G43" i="74"/>
  <c r="F43" i="74"/>
  <c r="E43" i="74"/>
  <c r="D43" i="74"/>
  <c r="I33" i="74"/>
  <c r="H33" i="74"/>
  <c r="F33" i="74"/>
  <c r="I17" i="74"/>
  <c r="I43" i="74" s="1"/>
  <c r="H17" i="74"/>
  <c r="F17" i="74"/>
  <c r="A5" i="74"/>
  <c r="A5" i="73"/>
  <c r="A5" i="72"/>
  <c r="G49" i="71"/>
  <c r="F49" i="71"/>
  <c r="E49" i="71"/>
  <c r="D49" i="71"/>
  <c r="C49" i="71"/>
  <c r="H28" i="71"/>
  <c r="H49" i="71" s="1"/>
  <c r="G28" i="71"/>
  <c r="E28" i="71"/>
  <c r="A8" i="71"/>
  <c r="A7" i="72" s="1"/>
  <c r="A7" i="73" s="1"/>
  <c r="A7" i="74" s="1"/>
  <c r="A5" i="71"/>
  <c r="G27" i="70"/>
  <c r="F27" i="70"/>
  <c r="E27" i="70"/>
  <c r="D27" i="70"/>
  <c r="C27" i="70"/>
  <c r="H13" i="70"/>
  <c r="H27" i="70" s="1"/>
  <c r="G13" i="70"/>
  <c r="E13" i="70"/>
  <c r="A8" i="70"/>
  <c r="A5" i="70"/>
  <c r="F19" i="69"/>
  <c r="E19" i="69"/>
  <c r="D19" i="69"/>
  <c r="C19" i="69"/>
  <c r="B19" i="69"/>
  <c r="G14" i="69"/>
  <c r="G19" i="69" s="1"/>
  <c r="F14" i="69"/>
  <c r="D14" i="69"/>
  <c r="A8" i="69"/>
  <c r="A5" i="69"/>
  <c r="F23" i="68"/>
  <c r="E23" i="68"/>
  <c r="D23" i="68"/>
  <c r="C23" i="68"/>
  <c r="B23" i="68"/>
  <c r="G14" i="68"/>
  <c r="G23" i="68" s="1"/>
  <c r="F14" i="68"/>
  <c r="D14" i="68"/>
  <c r="A8" i="68"/>
  <c r="A5" i="68"/>
  <c r="F23" i="67"/>
  <c r="E23" i="67"/>
  <c r="D23" i="67"/>
  <c r="C23" i="67"/>
  <c r="B23" i="67"/>
  <c r="G20" i="67"/>
  <c r="F20" i="67"/>
  <c r="D20" i="67"/>
  <c r="G19" i="67"/>
  <c r="F19" i="67"/>
  <c r="D19" i="67"/>
  <c r="G18" i="67"/>
  <c r="G23" i="67" s="1"/>
  <c r="F18" i="67"/>
  <c r="D18" i="67"/>
  <c r="G17" i="67"/>
  <c r="F17" i="67"/>
  <c r="D17" i="67"/>
  <c r="A8" i="67"/>
  <c r="A5" i="67"/>
  <c r="G24" i="66"/>
  <c r="F24" i="66"/>
  <c r="E24" i="66"/>
  <c r="D24" i="66"/>
  <c r="C24" i="66"/>
  <c r="H19" i="66"/>
  <c r="G19" i="66"/>
  <c r="E19" i="66"/>
  <c r="H15" i="66"/>
  <c r="G15" i="66"/>
  <c r="E15" i="66"/>
  <c r="H13" i="66"/>
  <c r="H24" i="66" s="1"/>
  <c r="G13" i="66"/>
  <c r="E13" i="66"/>
  <c r="A5" i="66"/>
  <c r="E58" i="65"/>
  <c r="C58" i="65"/>
  <c r="B58" i="65"/>
  <c r="G56" i="65"/>
  <c r="F56" i="65"/>
  <c r="D56" i="65"/>
  <c r="D55" i="65"/>
  <c r="G54" i="65"/>
  <c r="F54" i="65"/>
  <c r="D54" i="65"/>
  <c r="G53" i="65"/>
  <c r="D53" i="65"/>
  <c r="G52" i="65"/>
  <c r="D52" i="65"/>
  <c r="G51" i="65"/>
  <c r="D51" i="65"/>
  <c r="F50" i="65"/>
  <c r="D50" i="65"/>
  <c r="D58" i="65" s="1"/>
  <c r="G49" i="65"/>
  <c r="F49" i="65"/>
  <c r="F58" i="65" s="1"/>
  <c r="D49" i="65"/>
  <c r="E48" i="65"/>
  <c r="C48" i="65"/>
  <c r="B48" i="65"/>
  <c r="G47" i="65"/>
  <c r="D47" i="65"/>
  <c r="G46" i="65"/>
  <c r="D46" i="65"/>
  <c r="G45" i="65"/>
  <c r="D45" i="65"/>
  <c r="G44" i="65"/>
  <c r="D44" i="65"/>
  <c r="F43" i="65"/>
  <c r="D43" i="65"/>
  <c r="D48" i="65" s="1"/>
  <c r="G42" i="65"/>
  <c r="F42" i="65"/>
  <c r="F48" i="65" s="1"/>
  <c r="D42" i="65"/>
  <c r="G41" i="65"/>
  <c r="D41" i="65"/>
  <c r="G40" i="65"/>
  <c r="D40" i="65"/>
  <c r="G39" i="65"/>
  <c r="D39" i="65"/>
  <c r="E38" i="65"/>
  <c r="C38" i="65"/>
  <c r="B38" i="65"/>
  <c r="F37" i="65"/>
  <c r="D37" i="65"/>
  <c r="G37" i="65" s="1"/>
  <c r="G36" i="65"/>
  <c r="F36" i="65"/>
  <c r="D36" i="65"/>
  <c r="F35" i="65"/>
  <c r="D35" i="65"/>
  <c r="G35" i="65" s="1"/>
  <c r="G34" i="65"/>
  <c r="F34" i="65"/>
  <c r="D34" i="65"/>
  <c r="F33" i="65"/>
  <c r="D33" i="65"/>
  <c r="G33" i="65" s="1"/>
  <c r="G32" i="65"/>
  <c r="F32" i="65"/>
  <c r="D32" i="65"/>
  <c r="F31" i="65"/>
  <c r="D31" i="65"/>
  <c r="G31" i="65" s="1"/>
  <c r="G30" i="65"/>
  <c r="F30" i="65"/>
  <c r="F38" i="65" s="1"/>
  <c r="D30" i="65"/>
  <c r="F29" i="65"/>
  <c r="D29" i="65"/>
  <c r="D38" i="65" s="1"/>
  <c r="E28" i="65"/>
  <c r="C28" i="65"/>
  <c r="B28" i="65"/>
  <c r="B60" i="65" s="1"/>
  <c r="G27" i="65"/>
  <c r="F27" i="65"/>
  <c r="D27" i="65"/>
  <c r="G26" i="65"/>
  <c r="D26" i="65"/>
  <c r="F25" i="65"/>
  <c r="D25" i="65"/>
  <c r="G25" i="65" s="1"/>
  <c r="G24" i="65"/>
  <c r="F24" i="65"/>
  <c r="D24" i="65"/>
  <c r="F23" i="65"/>
  <c r="D23" i="65"/>
  <c r="G23" i="65" s="1"/>
  <c r="G22" i="65"/>
  <c r="F22" i="65"/>
  <c r="D22" i="65"/>
  <c r="G21" i="65"/>
  <c r="D21" i="65"/>
  <c r="F20" i="65"/>
  <c r="D20" i="65"/>
  <c r="D28" i="65" s="1"/>
  <c r="G19" i="65"/>
  <c r="F19" i="65"/>
  <c r="F28" i="65" s="1"/>
  <c r="D19" i="65"/>
  <c r="E18" i="65"/>
  <c r="E60" i="65" s="1"/>
  <c r="C18" i="65"/>
  <c r="C60" i="65" s="1"/>
  <c r="B18" i="65"/>
  <c r="F17" i="65"/>
  <c r="D17" i="65"/>
  <c r="G17" i="65" s="1"/>
  <c r="G16" i="65"/>
  <c r="F16" i="65"/>
  <c r="D16" i="65"/>
  <c r="F15" i="65"/>
  <c r="D15" i="65"/>
  <c r="G15" i="65" s="1"/>
  <c r="G14" i="65"/>
  <c r="F14" i="65"/>
  <c r="D14" i="65"/>
  <c r="F13" i="65"/>
  <c r="D13" i="65"/>
  <c r="G13" i="65" s="1"/>
  <c r="G12" i="65"/>
  <c r="F12" i="65"/>
  <c r="F18" i="65" s="1"/>
  <c r="F60" i="65" s="1"/>
  <c r="D12" i="65"/>
  <c r="F11" i="65"/>
  <c r="D11" i="65"/>
  <c r="D18" i="65" s="1"/>
  <c r="A7" i="65"/>
  <c r="G32" i="64"/>
  <c r="E32" i="64"/>
  <c r="D32" i="64"/>
  <c r="I27" i="64"/>
  <c r="H27" i="64"/>
  <c r="F27" i="64"/>
  <c r="H26" i="64"/>
  <c r="H32" i="64" s="1"/>
  <c r="F26" i="64"/>
  <c r="I21" i="64"/>
  <c r="H21" i="64"/>
  <c r="F21" i="64"/>
  <c r="F32" i="64" s="1"/>
  <c r="A7" i="64"/>
  <c r="G26" i="63"/>
  <c r="E26" i="63"/>
  <c r="D26" i="63"/>
  <c r="I23" i="63"/>
  <c r="H23" i="63"/>
  <c r="F23" i="63"/>
  <c r="H22" i="63"/>
  <c r="H26" i="63" s="1"/>
  <c r="F22" i="63"/>
  <c r="I21" i="63"/>
  <c r="H21" i="63"/>
  <c r="F21" i="63"/>
  <c r="F26" i="63" s="1"/>
  <c r="F18" i="63"/>
  <c r="D60" i="65" l="1"/>
  <c r="G58" i="65"/>
  <c r="G11" i="65"/>
  <c r="G18" i="65" s="1"/>
  <c r="G20" i="65"/>
  <c r="G28" i="65" s="1"/>
  <c r="G29" i="65"/>
  <c r="G38" i="65" s="1"/>
  <c r="G43" i="65"/>
  <c r="G48" i="65" s="1"/>
  <c r="G50" i="65"/>
  <c r="I22" i="63"/>
  <c r="I26" i="63" s="1"/>
  <c r="I26" i="64"/>
  <c r="I32" i="64" s="1"/>
  <c r="G60" i="65" l="1"/>
  <c r="D15553" i="22" l="1"/>
  <c r="D15552" i="22"/>
  <c r="D15551" i="22"/>
  <c r="D15550" i="22"/>
  <c r="F29" i="6" l="1"/>
  <c r="Q18" i="5"/>
  <c r="D15670" i="22" l="1"/>
  <c r="R18" i="5" l="1"/>
  <c r="R15" i="5" l="1"/>
  <c r="R24" i="5" s="1"/>
  <c r="R44" i="5" s="1"/>
  <c r="R20" i="5"/>
  <c r="R23" i="5"/>
  <c r="I26" i="5" l="1"/>
  <c r="J26" i="5"/>
  <c r="G24" i="16" l="1"/>
  <c r="F24" i="16"/>
  <c r="G22" i="16"/>
  <c r="D16" i="10"/>
  <c r="M31" i="6"/>
  <c r="E14" i="6"/>
  <c r="I31" i="6"/>
  <c r="H31" i="6"/>
  <c r="E25" i="6"/>
  <c r="H29" i="6"/>
  <c r="I29" i="6" s="1"/>
  <c r="H28" i="6"/>
  <c r="I28" i="6" s="1"/>
  <c r="H26" i="6"/>
  <c r="I26" i="6" s="1"/>
  <c r="I21" i="6"/>
  <c r="H21" i="6"/>
  <c r="M21" i="6" s="1"/>
  <c r="E16" i="6"/>
  <c r="H19" i="6"/>
  <c r="I19" i="6" s="1"/>
  <c r="I18" i="6"/>
  <c r="H18" i="6"/>
  <c r="M18" i="6" s="1"/>
  <c r="M17" i="6"/>
  <c r="I17" i="6"/>
  <c r="H17" i="6"/>
  <c r="M29" i="6" l="1"/>
  <c r="M28" i="6"/>
  <c r="M26" i="6"/>
  <c r="M19" i="6"/>
  <c r="G78" i="10"/>
  <c r="Q20" i="5" l="1"/>
  <c r="Q15" i="5"/>
  <c r="Q41" i="5"/>
  <c r="Q29" i="5"/>
  <c r="Q35" i="5"/>
  <c r="Q24" i="5" l="1"/>
  <c r="H94" i="10" l="1"/>
  <c r="H93" i="10"/>
  <c r="G94" i="10"/>
  <c r="G93" i="10"/>
  <c r="V53" i="1" l="1"/>
  <c r="V52" i="1"/>
  <c r="V45" i="1"/>
  <c r="V35" i="1"/>
  <c r="V34" i="1"/>
  <c r="V23" i="1"/>
  <c r="V22" i="1"/>
  <c r="V21" i="1"/>
  <c r="V20" i="1"/>
  <c r="V19" i="1"/>
  <c r="V18" i="1"/>
  <c r="V17" i="1"/>
  <c r="U36" i="1"/>
  <c r="U35" i="1"/>
  <c r="U34" i="1"/>
  <c r="U33" i="1"/>
  <c r="U32" i="1"/>
  <c r="U31" i="1"/>
  <c r="U30" i="1"/>
  <c r="E18" i="3"/>
  <c r="U23" i="1"/>
  <c r="U22" i="1"/>
  <c r="U21" i="1"/>
  <c r="U20" i="1"/>
  <c r="U19" i="1"/>
  <c r="U18" i="1"/>
  <c r="U17" i="1"/>
  <c r="B59" i="10" l="1"/>
  <c r="E8258" i="22" l="1"/>
  <c r="E8248" i="22"/>
  <c r="D44" i="21" l="1"/>
  <c r="D2" i="19" l="1"/>
  <c r="D2" i="18"/>
  <c r="D2" i="17"/>
  <c r="I24" i="16"/>
  <c r="H24" i="16"/>
  <c r="E24" i="16"/>
  <c r="D24" i="16"/>
  <c r="F119" i="10"/>
  <c r="B119" i="10"/>
  <c r="F118" i="10"/>
  <c r="B118" i="10"/>
  <c r="H101" i="10"/>
  <c r="G101" i="10"/>
  <c r="H100" i="10"/>
  <c r="G100" i="10"/>
  <c r="H98" i="10"/>
  <c r="G98" i="10"/>
  <c r="H96" i="10"/>
  <c r="G96" i="10"/>
  <c r="H95" i="10"/>
  <c r="G95" i="10"/>
  <c r="H88" i="10"/>
  <c r="G88" i="10"/>
  <c r="H87" i="10"/>
  <c r="G87" i="10"/>
  <c r="H86" i="10"/>
  <c r="H84" i="10" s="1"/>
  <c r="G84" i="10"/>
  <c r="D79" i="10"/>
  <c r="C79" i="10"/>
  <c r="D78" i="10"/>
  <c r="C78" i="10"/>
  <c r="H74" i="10"/>
  <c r="H73" i="10"/>
  <c r="H72" i="10"/>
  <c r="D72" i="10"/>
  <c r="C72" i="10"/>
  <c r="H71" i="10"/>
  <c r="C71" i="10"/>
  <c r="H65" i="10"/>
  <c r="G65" i="10"/>
  <c r="D65" i="10"/>
  <c r="C65" i="10"/>
  <c r="C63" i="10"/>
  <c r="H52" i="10"/>
  <c r="G52" i="10"/>
  <c r="D52" i="10"/>
  <c r="H51" i="10"/>
  <c r="G51" i="10"/>
  <c r="D51" i="10"/>
  <c r="H50" i="10"/>
  <c r="G50" i="10"/>
  <c r="D50" i="10"/>
  <c r="D49" i="10"/>
  <c r="H48" i="10"/>
  <c r="G48" i="10"/>
  <c r="C48" i="10"/>
  <c r="H47" i="10"/>
  <c r="G47" i="10"/>
  <c r="D47" i="10"/>
  <c r="D45" i="10" s="1"/>
  <c r="H46" i="10"/>
  <c r="G46" i="10"/>
  <c r="C45" i="10"/>
  <c r="H44" i="10"/>
  <c r="G44" i="10"/>
  <c r="H43" i="10"/>
  <c r="G43" i="10"/>
  <c r="D43" i="10"/>
  <c r="D42" i="10"/>
  <c r="H41" i="10"/>
  <c r="G41" i="10"/>
  <c r="D41" i="10"/>
  <c r="H40" i="10"/>
  <c r="G40" i="10"/>
  <c r="D40" i="10"/>
  <c r="H39" i="10"/>
  <c r="G39" i="10"/>
  <c r="D39" i="10"/>
  <c r="C38" i="10"/>
  <c r="H37" i="10"/>
  <c r="G37" i="10"/>
  <c r="D37" i="10"/>
  <c r="H36" i="10"/>
  <c r="G36" i="10"/>
  <c r="D36" i="10"/>
  <c r="G35" i="10"/>
  <c r="D35" i="10"/>
  <c r="D34" i="10"/>
  <c r="C34" i="10"/>
  <c r="C32" i="10" s="1"/>
  <c r="H33" i="10"/>
  <c r="G33" i="10"/>
  <c r="H32" i="10"/>
  <c r="G32" i="10"/>
  <c r="H31" i="10"/>
  <c r="G31" i="10"/>
  <c r="D31" i="10"/>
  <c r="C31" i="10"/>
  <c r="C24" i="10" s="1"/>
  <c r="H30" i="10"/>
  <c r="D30" i="10"/>
  <c r="H29" i="10"/>
  <c r="G29" i="10"/>
  <c r="D29" i="10"/>
  <c r="H28" i="10"/>
  <c r="G28" i="10"/>
  <c r="D28" i="10"/>
  <c r="H27" i="10"/>
  <c r="G27" i="10"/>
  <c r="H24" i="10"/>
  <c r="G24" i="10"/>
  <c r="C23" i="10"/>
  <c r="H22" i="10"/>
  <c r="G22" i="10"/>
  <c r="C22" i="10"/>
  <c r="H21" i="10"/>
  <c r="G21" i="10"/>
  <c r="C21" i="10"/>
  <c r="H20" i="10"/>
  <c r="G20" i="10"/>
  <c r="H19" i="10"/>
  <c r="G19" i="10"/>
  <c r="G18" i="10"/>
  <c r="C7" i="10"/>
  <c r="B4" i="10"/>
  <c r="B60" i="10" s="1"/>
  <c r="F41" i="8"/>
  <c r="C41" i="8"/>
  <c r="F40" i="8"/>
  <c r="C40" i="8"/>
  <c r="F23" i="8"/>
  <c r="E23" i="8"/>
  <c r="F22" i="8"/>
  <c r="E22" i="8"/>
  <c r="F21" i="8"/>
  <c r="E21" i="8"/>
  <c r="E19" i="8" s="1"/>
  <c r="F17" i="8"/>
  <c r="E17" i="8"/>
  <c r="F16" i="8"/>
  <c r="F14" i="8" s="1"/>
  <c r="E16" i="8"/>
  <c r="D7" i="8"/>
  <c r="C4" i="8"/>
  <c r="H51" i="7"/>
  <c r="D51" i="7"/>
  <c r="H50" i="7"/>
  <c r="D50" i="7"/>
  <c r="J34" i="7"/>
  <c r="I34" i="7"/>
  <c r="J30" i="7"/>
  <c r="J29" i="7"/>
  <c r="J40" i="7" s="1"/>
  <c r="J20" i="7"/>
  <c r="I20" i="7"/>
  <c r="J17" i="7"/>
  <c r="I17" i="7"/>
  <c r="J16" i="7"/>
  <c r="I16" i="7"/>
  <c r="J15" i="7"/>
  <c r="J26" i="7" s="1"/>
  <c r="I15" i="7"/>
  <c r="I26" i="7" s="1"/>
  <c r="D7" i="7"/>
  <c r="C4" i="7"/>
  <c r="F43" i="6"/>
  <c r="C43" i="6"/>
  <c r="F42" i="6"/>
  <c r="C42" i="6"/>
  <c r="G34" i="6"/>
  <c r="F34" i="6"/>
  <c r="G33" i="6"/>
  <c r="F33" i="6"/>
  <c r="G32" i="6"/>
  <c r="F32" i="6"/>
  <c r="H30" i="6"/>
  <c r="M30" i="6" s="1"/>
  <c r="G27" i="6"/>
  <c r="F27" i="6"/>
  <c r="G23" i="6"/>
  <c r="F23" i="6"/>
  <c r="G22" i="6"/>
  <c r="G20" i="6"/>
  <c r="F20" i="6"/>
  <c r="D7" i="6"/>
  <c r="C4" i="6"/>
  <c r="N59" i="5"/>
  <c r="F59" i="5"/>
  <c r="N58" i="5"/>
  <c r="F58" i="5"/>
  <c r="R48" i="5"/>
  <c r="R49" i="5" s="1"/>
  <c r="V48" i="5" s="1"/>
  <c r="Q48" i="5"/>
  <c r="J45" i="5"/>
  <c r="I45" i="5"/>
  <c r="J44" i="5"/>
  <c r="I44" i="5"/>
  <c r="J43" i="5"/>
  <c r="I43" i="5"/>
  <c r="J41" i="5"/>
  <c r="I41" i="5"/>
  <c r="J40" i="5"/>
  <c r="I40" i="5"/>
  <c r="J39" i="5"/>
  <c r="I39" i="5"/>
  <c r="J38" i="5"/>
  <c r="I38" i="5"/>
  <c r="I37" i="5"/>
  <c r="R36" i="5"/>
  <c r="Q36" i="5"/>
  <c r="J36" i="5"/>
  <c r="I36" i="5"/>
  <c r="R35" i="5"/>
  <c r="J35" i="5"/>
  <c r="I35" i="5"/>
  <c r="J34" i="5"/>
  <c r="I34" i="5"/>
  <c r="J33" i="5"/>
  <c r="I33" i="5"/>
  <c r="J31" i="5"/>
  <c r="I31" i="5"/>
  <c r="R30" i="5"/>
  <c r="J30" i="5"/>
  <c r="I30" i="5"/>
  <c r="R29" i="5"/>
  <c r="R41" i="5" s="1"/>
  <c r="J29" i="5"/>
  <c r="I29" i="5"/>
  <c r="J25" i="5"/>
  <c r="I25" i="5"/>
  <c r="J24" i="5"/>
  <c r="I24" i="5"/>
  <c r="J23" i="5"/>
  <c r="I23" i="5"/>
  <c r="J22" i="5"/>
  <c r="J15" i="5" s="1"/>
  <c r="I22" i="5"/>
  <c r="J21" i="5"/>
  <c r="I21" i="5"/>
  <c r="J20" i="5"/>
  <c r="I20" i="5"/>
  <c r="J19" i="5"/>
  <c r="I19" i="5"/>
  <c r="J18" i="5"/>
  <c r="I18" i="5"/>
  <c r="J17" i="5"/>
  <c r="I17" i="5"/>
  <c r="J16" i="5"/>
  <c r="I16" i="5"/>
  <c r="G7" i="5"/>
  <c r="D4" i="5"/>
  <c r="H62" i="4"/>
  <c r="D62" i="4"/>
  <c r="H61" i="4"/>
  <c r="D61" i="4"/>
  <c r="K48" i="4"/>
  <c r="J48" i="4"/>
  <c r="J47" i="4"/>
  <c r="K47" i="4" s="1"/>
  <c r="K42" i="4"/>
  <c r="J42" i="4"/>
  <c r="K41" i="4"/>
  <c r="J41" i="4"/>
  <c r="K40" i="4"/>
  <c r="J40" i="4"/>
  <c r="K38" i="4"/>
  <c r="J38" i="4"/>
  <c r="K34" i="4"/>
  <c r="J34" i="4"/>
  <c r="F34" i="4"/>
  <c r="E34" i="4"/>
  <c r="K33" i="4"/>
  <c r="J33" i="4"/>
  <c r="E33" i="4"/>
  <c r="F33" i="4" s="1"/>
  <c r="F32" i="4"/>
  <c r="E32" i="4"/>
  <c r="E31" i="4"/>
  <c r="F31" i="4" s="1"/>
  <c r="F30" i="4"/>
  <c r="E30" i="4"/>
  <c r="F29" i="4"/>
  <c r="E29" i="4"/>
  <c r="E28" i="4"/>
  <c r="F28" i="4" s="1"/>
  <c r="P27" i="4"/>
  <c r="O27" i="4"/>
  <c r="J24" i="4"/>
  <c r="K24" i="4" s="1"/>
  <c r="F24" i="4"/>
  <c r="E24" i="4"/>
  <c r="K23" i="4"/>
  <c r="J23" i="4"/>
  <c r="F23" i="4"/>
  <c r="E23" i="4"/>
  <c r="K22" i="4"/>
  <c r="J22" i="4"/>
  <c r="E22" i="4"/>
  <c r="F22" i="4" s="1"/>
  <c r="K21" i="4"/>
  <c r="J21" i="4"/>
  <c r="F21" i="4"/>
  <c r="E21" i="4"/>
  <c r="K20" i="4"/>
  <c r="J20" i="4"/>
  <c r="E20" i="4"/>
  <c r="F20" i="4" s="1"/>
  <c r="K19" i="4"/>
  <c r="J19" i="4"/>
  <c r="E19" i="4"/>
  <c r="F19" i="4" s="1"/>
  <c r="J18" i="4"/>
  <c r="K18" i="4" s="1"/>
  <c r="E18" i="4"/>
  <c r="F18" i="4" s="1"/>
  <c r="D7" i="4"/>
  <c r="C4" i="4"/>
  <c r="G46" i="3"/>
  <c r="D46" i="3"/>
  <c r="G45" i="3"/>
  <c r="D45" i="3"/>
  <c r="E33" i="3"/>
  <c r="I30" i="3"/>
  <c r="H28" i="3"/>
  <c r="G28" i="3"/>
  <c r="F28" i="3"/>
  <c r="Q23" i="3"/>
  <c r="I23" i="3"/>
  <c r="H23" i="3"/>
  <c r="H36" i="3" s="1"/>
  <c r="F22" i="3"/>
  <c r="I22" i="3" s="1"/>
  <c r="H20" i="3"/>
  <c r="F20" i="3"/>
  <c r="E20" i="3"/>
  <c r="Q17" i="3"/>
  <c r="I17" i="3"/>
  <c r="E17" i="3"/>
  <c r="E30" i="3" s="1"/>
  <c r="I16" i="3"/>
  <c r="E16" i="3"/>
  <c r="E29" i="3" s="1"/>
  <c r="I29" i="3" s="1"/>
  <c r="H15" i="3"/>
  <c r="H26" i="3" s="1"/>
  <c r="G15" i="3"/>
  <c r="F15" i="3"/>
  <c r="F26" i="3" s="1"/>
  <c r="E15" i="3"/>
  <c r="I15" i="3" s="1"/>
  <c r="D7" i="3"/>
  <c r="C4" i="3"/>
  <c r="H64" i="2"/>
  <c r="D64" i="2"/>
  <c r="H63" i="2"/>
  <c r="D63" i="2"/>
  <c r="K49" i="2"/>
  <c r="J49" i="2"/>
  <c r="K41" i="2"/>
  <c r="J41" i="2"/>
  <c r="K34" i="2"/>
  <c r="J34" i="2"/>
  <c r="K29" i="2"/>
  <c r="J29" i="2"/>
  <c r="F27" i="2"/>
  <c r="E27" i="2"/>
  <c r="Q23" i="2"/>
  <c r="J37" i="5"/>
  <c r="F23" i="2"/>
  <c r="E23" i="2"/>
  <c r="J18" i="2"/>
  <c r="Q17" i="2"/>
  <c r="K13" i="2"/>
  <c r="J13" i="2"/>
  <c r="F13" i="2"/>
  <c r="E13" i="2"/>
  <c r="D7" i="2"/>
  <c r="H71" i="1"/>
  <c r="D71" i="1"/>
  <c r="H70" i="1"/>
  <c r="D70" i="1"/>
  <c r="O61" i="1"/>
  <c r="K60" i="1"/>
  <c r="J60" i="1"/>
  <c r="K59" i="1"/>
  <c r="K57" i="1" s="1"/>
  <c r="J59" i="1"/>
  <c r="O58" i="1"/>
  <c r="O56" i="1"/>
  <c r="K55" i="1"/>
  <c r="G13" i="3" s="1"/>
  <c r="J55" i="1"/>
  <c r="K54" i="1"/>
  <c r="J54" i="1"/>
  <c r="O53" i="1"/>
  <c r="O52" i="1"/>
  <c r="O50" i="1"/>
  <c r="O48" i="1"/>
  <c r="O47" i="1"/>
  <c r="O46" i="1"/>
  <c r="O45" i="1"/>
  <c r="O44" i="1"/>
  <c r="N43" i="1"/>
  <c r="K43" i="1"/>
  <c r="J43" i="1"/>
  <c r="O42" i="1"/>
  <c r="O41" i="1"/>
  <c r="N41" i="1"/>
  <c r="O40" i="1"/>
  <c r="E40" i="1"/>
  <c r="N39" i="1"/>
  <c r="O38" i="1"/>
  <c r="F38" i="1"/>
  <c r="J37" i="1"/>
  <c r="F37" i="1"/>
  <c r="O36" i="1"/>
  <c r="N36" i="1"/>
  <c r="O35" i="1"/>
  <c r="N35" i="1"/>
  <c r="O34" i="1"/>
  <c r="N34" i="1"/>
  <c r="N33" i="1"/>
  <c r="K33" i="1"/>
  <c r="N32" i="1"/>
  <c r="K32" i="1"/>
  <c r="V32" i="1" s="1"/>
  <c r="N31" i="1"/>
  <c r="K31" i="1"/>
  <c r="N30" i="1"/>
  <c r="K30" i="1"/>
  <c r="O29" i="1"/>
  <c r="N29" i="1"/>
  <c r="O28" i="1"/>
  <c r="N28" i="1"/>
  <c r="O27" i="1"/>
  <c r="N27" i="1"/>
  <c r="N26" i="1"/>
  <c r="J26" i="1"/>
  <c r="F25" i="1"/>
  <c r="E25" i="1"/>
  <c r="N24" i="1"/>
  <c r="K24" i="1"/>
  <c r="J25" i="4" s="1"/>
  <c r="Q23" i="1"/>
  <c r="O23" i="1"/>
  <c r="N23" i="1"/>
  <c r="O22" i="1"/>
  <c r="N22" i="1"/>
  <c r="O21" i="1"/>
  <c r="N21" i="1"/>
  <c r="O20" i="1"/>
  <c r="N20" i="1"/>
  <c r="O19" i="1"/>
  <c r="N19" i="1"/>
  <c r="O18" i="1"/>
  <c r="N18" i="1"/>
  <c r="Q17" i="1"/>
  <c r="O17" i="1"/>
  <c r="N17" i="1"/>
  <c r="D7" i="1"/>
  <c r="C16" i="10" l="1"/>
  <c r="C67" i="10" s="1"/>
  <c r="D32" i="10"/>
  <c r="D81" i="10"/>
  <c r="G16" i="10"/>
  <c r="H16" i="10"/>
  <c r="D24" i="10"/>
  <c r="C81" i="10"/>
  <c r="C83" i="10" s="1"/>
  <c r="I15" i="5"/>
  <c r="F25" i="6"/>
  <c r="E42" i="1"/>
  <c r="I28" i="5"/>
  <c r="E34" i="2"/>
  <c r="J32" i="4"/>
  <c r="K32" i="4" s="1"/>
  <c r="V33" i="1"/>
  <c r="E36" i="4"/>
  <c r="F36" i="4" s="1"/>
  <c r="U38" i="1"/>
  <c r="G24" i="3"/>
  <c r="I24" i="3" s="1"/>
  <c r="V54" i="1"/>
  <c r="J29" i="4"/>
  <c r="V30" i="1"/>
  <c r="J30" i="4"/>
  <c r="K30" i="4" s="1"/>
  <c r="V31" i="1"/>
  <c r="E35" i="4"/>
  <c r="E26" i="4" s="1"/>
  <c r="U37" i="1"/>
  <c r="U56" i="1" s="1"/>
  <c r="I30" i="6"/>
  <c r="J52" i="2"/>
  <c r="J54" i="2" s="1"/>
  <c r="J28" i="5"/>
  <c r="J49" i="5" s="1"/>
  <c r="F35" i="3"/>
  <c r="F33" i="3" s="1"/>
  <c r="E16" i="4"/>
  <c r="F39" i="3"/>
  <c r="F16" i="4"/>
  <c r="H38" i="10"/>
  <c r="H34" i="10"/>
  <c r="G34" i="10"/>
  <c r="G38" i="10"/>
  <c r="D38" i="10"/>
  <c r="H49" i="10"/>
  <c r="G49" i="10"/>
  <c r="E14" i="8"/>
  <c r="E25" i="8" s="1"/>
  <c r="G30" i="10"/>
  <c r="F16" i="6"/>
  <c r="H32" i="6"/>
  <c r="M32" i="6" s="1"/>
  <c r="H33" i="6"/>
  <c r="I33" i="6" s="1"/>
  <c r="D48" i="10"/>
  <c r="N37" i="1"/>
  <c r="F19" i="8"/>
  <c r="F25" i="8" s="1"/>
  <c r="K18" i="2"/>
  <c r="K52" i="2" s="1"/>
  <c r="H23" i="6"/>
  <c r="I23" i="6" s="1"/>
  <c r="G16" i="8"/>
  <c r="G17" i="8"/>
  <c r="G23" i="8"/>
  <c r="G26" i="10"/>
  <c r="H26" i="10"/>
  <c r="G45" i="10"/>
  <c r="H45" i="10"/>
  <c r="H78" i="10"/>
  <c r="I13" i="3"/>
  <c r="J16" i="4"/>
  <c r="K25" i="4"/>
  <c r="K16" i="4" s="1"/>
  <c r="J42" i="7"/>
  <c r="K29" i="4"/>
  <c r="O30" i="1"/>
  <c r="I30" i="7"/>
  <c r="I29" i="7" s="1"/>
  <c r="I40" i="7" s="1"/>
  <c r="J31" i="4"/>
  <c r="K31" i="4" s="1"/>
  <c r="O32" i="1"/>
  <c r="K37" i="1"/>
  <c r="O37" i="1" s="1"/>
  <c r="N38" i="1"/>
  <c r="J39" i="1"/>
  <c r="F34" i="2"/>
  <c r="I36" i="3"/>
  <c r="H33" i="3"/>
  <c r="H39" i="3" s="1"/>
  <c r="E26" i="3"/>
  <c r="O24" i="1"/>
  <c r="K26" i="1"/>
  <c r="O31" i="1"/>
  <c r="O33" i="1"/>
  <c r="F40" i="1"/>
  <c r="F42" i="1" s="1"/>
  <c r="O43" i="1"/>
  <c r="J49" i="4"/>
  <c r="K49" i="4" s="1"/>
  <c r="O54" i="1"/>
  <c r="J55" i="4"/>
  <c r="K55" i="4" s="1"/>
  <c r="J57" i="1"/>
  <c r="O57" i="1" s="1"/>
  <c r="O60" i="1"/>
  <c r="E31" i="3"/>
  <c r="I18" i="3"/>
  <c r="H20" i="6"/>
  <c r="H22" i="6"/>
  <c r="G16" i="6"/>
  <c r="H27" i="6"/>
  <c r="G22" i="8"/>
  <c r="J50" i="4"/>
  <c r="K50" i="4" s="1"/>
  <c r="O55" i="1"/>
  <c r="J54" i="4"/>
  <c r="O59" i="1"/>
  <c r="Q52" i="5"/>
  <c r="G25" i="6"/>
  <c r="H34" i="6"/>
  <c r="J44" i="7"/>
  <c r="N43" i="7" s="1"/>
  <c r="G21" i="8"/>
  <c r="G92" i="10" l="1"/>
  <c r="G90" i="10" s="1"/>
  <c r="G103" i="10" s="1"/>
  <c r="J51" i="1"/>
  <c r="V51" i="1" s="1"/>
  <c r="H16" i="6"/>
  <c r="M16" i="6" s="1"/>
  <c r="H67" i="10"/>
  <c r="H80" i="10" s="1"/>
  <c r="D67" i="10"/>
  <c r="D83" i="10" s="1"/>
  <c r="G67" i="10"/>
  <c r="G80" i="10" s="1"/>
  <c r="H25" i="6"/>
  <c r="H14" i="6" s="1"/>
  <c r="M14" i="6" s="1"/>
  <c r="I16" i="6"/>
  <c r="I49" i="5"/>
  <c r="Q44" i="5" s="1"/>
  <c r="Q49" i="5" s="1"/>
  <c r="V49" i="5" s="1"/>
  <c r="F35" i="4"/>
  <c r="F26" i="4" s="1"/>
  <c r="F14" i="4" s="1"/>
  <c r="G37" i="3"/>
  <c r="I37" i="3" s="1"/>
  <c r="F14" i="6"/>
  <c r="V56" i="1"/>
  <c r="E14" i="4"/>
  <c r="M33" i="6"/>
  <c r="M23" i="6"/>
  <c r="I32" i="6"/>
  <c r="K54" i="2"/>
  <c r="K27" i="4"/>
  <c r="K14" i="4" s="1"/>
  <c r="G14" i="8"/>
  <c r="G19" i="8"/>
  <c r="N42" i="1"/>
  <c r="M34" i="6"/>
  <c r="I34" i="6"/>
  <c r="J52" i="4"/>
  <c r="K54" i="4"/>
  <c r="K52" i="4" s="1"/>
  <c r="G14" i="6"/>
  <c r="I20" i="6"/>
  <c r="M20" i="6"/>
  <c r="J27" i="4"/>
  <c r="J14" i="4" s="1"/>
  <c r="N40" i="1"/>
  <c r="J49" i="1"/>
  <c r="I27" i="6"/>
  <c r="M27" i="6"/>
  <c r="M22" i="6"/>
  <c r="I22" i="6"/>
  <c r="E28" i="3"/>
  <c r="I28" i="3" s="1"/>
  <c r="I31" i="3"/>
  <c r="I42" i="7"/>
  <c r="K39" i="1"/>
  <c r="O39" i="1" s="1"/>
  <c r="O26" i="1"/>
  <c r="G105" i="10" l="1"/>
  <c r="K105" i="10" s="1"/>
  <c r="G34" i="3"/>
  <c r="I34" i="3" s="1"/>
  <c r="M25" i="6"/>
  <c r="I25" i="6"/>
  <c r="I14" i="6" s="1"/>
  <c r="G25" i="8"/>
  <c r="I44" i="7"/>
  <c r="H92" i="10"/>
  <c r="H90" i="10" s="1"/>
  <c r="H103" i="10" s="1"/>
  <c r="H105" i="10" s="1"/>
  <c r="L105" i="10" s="1"/>
  <c r="N42" i="7"/>
  <c r="G21" i="3"/>
  <c r="K49" i="1"/>
  <c r="K62" i="1" s="1"/>
  <c r="K64" i="1" s="1"/>
  <c r="C46" i="1" s="1"/>
  <c r="J46" i="4"/>
  <c r="J62" i="1"/>
  <c r="O51" i="1"/>
  <c r="E39" i="3"/>
  <c r="O49" i="1" l="1"/>
  <c r="C24" i="16"/>
  <c r="O62" i="1"/>
  <c r="J64" i="1"/>
  <c r="C47" i="1" s="1"/>
  <c r="J44" i="4"/>
  <c r="J36" i="4" s="1"/>
  <c r="Q49" i="4" s="1"/>
  <c r="K46" i="4"/>
  <c r="K44" i="4" s="1"/>
  <c r="K36" i="4" s="1"/>
  <c r="R49" i="4" s="1"/>
  <c r="I21" i="3"/>
  <c r="G20" i="3"/>
  <c r="G35" i="3"/>
  <c r="R50" i="4" l="1"/>
  <c r="I35" i="3"/>
  <c r="G33" i="3"/>
  <c r="I33" i="3" s="1"/>
  <c r="I20" i="3"/>
  <c r="G26" i="3"/>
  <c r="G39" i="3" l="1"/>
  <c r="I39" i="3" s="1"/>
  <c r="M39" i="3" s="1"/>
  <c r="I26" i="3"/>
  <c r="M26" i="3" s="1"/>
</calcChain>
</file>

<file path=xl/comments1.xml><?xml version="1.0" encoding="utf-8"?>
<comments xmlns="http://schemas.openxmlformats.org/spreadsheetml/2006/main">
  <authors>
    <author>miibarrag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34 de 60 igual que en POA Federal 2018</t>
        </r>
      </text>
    </comment>
  </commentList>
</comments>
</file>

<file path=xl/sharedStrings.xml><?xml version="1.0" encoding="utf-8"?>
<sst xmlns="http://schemas.openxmlformats.org/spreadsheetml/2006/main" count="36747" uniqueCount="20368">
  <si>
    <t>Estado de Situación Financiera</t>
  </si>
  <si>
    <t>(Pesos)</t>
  </si>
  <si>
    <t>Ente:</t>
  </si>
  <si>
    <t>Concepto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</si>
  <si>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</si>
  <si>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</si>
  <si>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</si>
  <si>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</si>
  <si>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</si>
  <si>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</si>
  <si>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</si>
  <si>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</si>
  <si>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</si>
  <si>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</si>
  <si>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</si>
  <si>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</si>
  <si>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</si>
  <si>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</si>
  <si>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</si>
  <si>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</si>
  <si>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</si>
  <si>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</si>
  <si>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</si>
  <si>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</si>
  <si>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</si>
  <si>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</si>
  <si>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</si>
  <si>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</si>
  <si>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</si>
  <si>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</si>
  <si>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</si>
  <si>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</si>
  <si>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</si>
  <si>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</si>
  <si>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</si>
  <si>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</si>
  <si>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</si>
  <si>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</si>
  <si>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</si>
  <si>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</si>
  <si>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</si>
  <si>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</si>
  <si>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</si>
  <si>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</si>
  <si>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</si>
  <si>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</si>
  <si>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</si>
  <si>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</si>
  <si>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</si>
  <si>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</si>
  <si>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</si>
  <si>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</si>
  <si>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</si>
  <si>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</si>
  <si>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</si>
  <si>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</si>
  <si>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</si>
  <si>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</si>
  <si>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</si>
  <si>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</si>
  <si>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</si>
  <si>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</si>
  <si>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Bajo protesta de decir verdad declaramos que los Estados Financieros y sus Notas son razonablemente correctos y responsabilidad del emisor</t>
  </si>
  <si>
    <t>Estado de Actividades</t>
  </si>
  <si>
    <t>INGRESOS Y OTROS BENEFICIOS</t>
  </si>
  <si>
    <t>GASTOS Y OTRAS PÉRDIDAS</t>
  </si>
  <si>
    <t>Ingresos de la Gestión</t>
  </si>
  <si>
    <t>Gastos de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</si>
  <si>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</si>
  <si>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</si>
  <si>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</si>
  <si>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</si>
  <si>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</si>
  <si>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</si>
  <si>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</si>
  <si>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</si>
  <si>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</si>
  <si>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</si>
  <si>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</si>
  <si>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</si>
  <si>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</si>
  <si>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</si>
  <si>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</si>
  <si>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</si>
  <si>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</si>
  <si>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</si>
  <si>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</si>
  <si>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</si>
  <si>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</si>
  <si>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</si>
  <si>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</si>
  <si>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</si>
  <si>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</si>
  <si>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</si>
  <si>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</si>
  <si>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</si>
  <si>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</si>
  <si>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</si>
  <si>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</si>
  <si>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</si>
  <si>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</si>
  <si>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</si>
  <si>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</si>
  <si>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</si>
  <si>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</si>
  <si>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</si>
  <si>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</si>
  <si>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</si>
  <si>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</si>
  <si>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</si>
  <si>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</si>
  <si>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</si>
  <si>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</si>
  <si>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</si>
  <si>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</si>
  <si>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</si>
  <si>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</si>
  <si>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</si>
  <si>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No se incluyen: Utilidades e Intereses. Por regla de presentación se revelan como Ingresos Financieros.</t>
  </si>
  <si>
    <t>.</t>
  </si>
  <si>
    <t>Estado de Variación en la Hacienda Pública</t>
  </si>
  <si>
    <t xml:space="preserve"> 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</si>
  <si>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</si>
  <si>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</si>
  <si>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</si>
  <si>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</si>
  <si>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 xml:space="preserve">Patrimonio Neto Inicial Ajustado del Ejercicio 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</si>
  <si>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</si>
  <si>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</si>
  <si>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</si>
  <si>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</si>
  <si>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</si>
  <si>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de Cambios en la Situación Financiera</t>
  </si>
  <si>
    <t>Origen</t>
  </si>
  <si>
    <t>Aplicación</t>
  </si>
  <si>
    <t>Exceso o Insuficiencia en la Actualización de la Hacienda Pública/Patrimonio</t>
  </si>
  <si>
    <t>Estado de Flujos de Efectivo</t>
  </si>
  <si>
    <t>Flujos de Efectivo de las Actividades de Gestión</t>
  </si>
  <si>
    <t xml:space="preserve">Flujos de Efectivo de las Actividades de Inversión </t>
  </si>
  <si>
    <t>Cuotas y Aportaciones de Seguridad Social</t>
  </si>
  <si>
    <t>Contribuciones de mejoras</t>
  </si>
  <si>
    <t xml:space="preserve">Otros Orígenes de Inversión </t>
  </si>
  <si>
    <t>Otras Aplicaciones de Inversión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</si>
  <si>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</si>
  <si>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</si>
  <si>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</si>
  <si>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</si>
  <si>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>Servicios Personales</t>
  </si>
  <si>
    <t>Endeudamiento Neto</t>
  </si>
  <si>
    <t xml:space="preserve">   Interno</t>
  </si>
  <si>
    <t xml:space="preserve">   Externo</t>
  </si>
  <si>
    <t xml:space="preserve">   Otros Orígenes de Financiamiento</t>
  </si>
  <si>
    <t>Transferencias al resto del Sector Público</t>
  </si>
  <si>
    <t xml:space="preserve">Subsidios y Subvenciones </t>
  </si>
  <si>
    <t>Servicios de la Deuda</t>
  </si>
  <si>
    <t xml:space="preserve">   Otras Aplicaciones de Financiamiento</t>
  </si>
  <si>
    <t>Flujos netos de Efectivo por Actividades de Financiamiento</t>
  </si>
  <si>
    <t xml:space="preserve">Participaciones </t>
  </si>
  <si>
    <t xml:space="preserve">Incremento/Disminución Neta en el Efectivo y Equivalentes al Efectivo </t>
  </si>
  <si>
    <t>Otras Aplicaciones de Operación</t>
  </si>
  <si>
    <t>Efectivo y Equivalente al Efectivo al Inicio del Ejericio</t>
  </si>
  <si>
    <t>Flujos Netos de Efectivo por Actividades de Operación</t>
  </si>
  <si>
    <t>Efectivo y Equivalente al Efectivo al Final del Ejericio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</si>
  <si>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</si>
  <si>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</si>
  <si>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</si>
  <si>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</si>
  <si>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</si>
  <si>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</si>
  <si>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</si>
  <si>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</si>
  <si>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</si>
  <si>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</si>
  <si>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</si>
  <si>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</si>
  <si>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</si>
  <si>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</si>
  <si>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</si>
  <si>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</si>
  <si>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</si>
  <si>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</si>
  <si>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</si>
  <si>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</si>
  <si>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</si>
  <si>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</si>
  <si>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</si>
  <si>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</si>
  <si>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</si>
  <si>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</si>
  <si>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</si>
  <si>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</si>
  <si>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</si>
  <si>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Informe sobre Pasivos Contingentes</t>
  </si>
  <si>
    <t>Denominación del Pasivo Contingente</t>
  </si>
  <si>
    <t>Movimientos del Periodo</t>
  </si>
  <si>
    <t>3 =(1+2)</t>
  </si>
  <si>
    <t>A. Fondos Contingentes a Corto Plazo</t>
  </si>
  <si>
    <t>Provisión para Demandas y Juicios a Corto Plazo</t>
  </si>
  <si>
    <t>Provisión para Contingencias a Corto Plazo</t>
  </si>
  <si>
    <t>B. Fondos Contingentes a Largo Plazo</t>
  </si>
  <si>
    <t>Provisión para Demandas y Juicios a Largo Plazo</t>
  </si>
  <si>
    <t>Provisión para Pensiones a Largo Plazo</t>
  </si>
  <si>
    <t>Provisión para Contingencias a Largo Plazo</t>
  </si>
  <si>
    <t>Total Pasivos Contingentes</t>
  </si>
  <si>
    <t>BALANZA DE COMPROBACION</t>
  </si>
  <si>
    <t>UNIVERSIDAD TECNOLÓGICA DE SAN JUAN DEL RIO</t>
  </si>
  <si>
    <t>CONCEPTO</t>
  </si>
  <si>
    <t>ACUMULADO</t>
  </si>
  <si>
    <t>MENSUAL</t>
  </si>
  <si>
    <t>ACTUALIZADO</t>
  </si>
  <si>
    <t>Deudor</t>
  </si>
  <si>
    <t>Acreedor</t>
  </si>
  <si>
    <t>Cargos</t>
  </si>
  <si>
    <t>Abonos</t>
  </si>
  <si>
    <t>ACTIVO</t>
  </si>
  <si>
    <t>ACTIVO CIRCULANTE</t>
  </si>
  <si>
    <t>EFECTIVO Y EQUIVALENTES</t>
  </si>
  <si>
    <t>EFECTIVO</t>
  </si>
  <si>
    <t>FONDOS FIJOS DE CAJA</t>
  </si>
  <si>
    <t>Fondo fijo caja</t>
  </si>
  <si>
    <t>Fondo fijo compras</t>
  </si>
  <si>
    <t>Fondo fijo Jalpan</t>
  </si>
  <si>
    <t>Fondo fijo mantenimiento e instalaciones</t>
  </si>
  <si>
    <t>BANCOS/TESORERIA</t>
  </si>
  <si>
    <t>BANCOS MONEDA NACIONAL</t>
  </si>
  <si>
    <t>RECURSOS DISPONIBLES</t>
  </si>
  <si>
    <t>BANORTE</t>
  </si>
  <si>
    <t>Cta. 123858168 Subsidio federal</t>
  </si>
  <si>
    <t>Cta. 0195250938 (Pagos referenciados)</t>
  </si>
  <si>
    <t>Cta. 0221612716 (Subsidio estatal)</t>
  </si>
  <si>
    <t>Cta. 0496437931 (Subsidio estatal 2017)</t>
  </si>
  <si>
    <t>HSBC</t>
  </si>
  <si>
    <t>Cta. 4028207470 (Sub. federal)</t>
  </si>
  <si>
    <t>Cta. 4028207462 (Ing. Propios)</t>
  </si>
  <si>
    <t>BANCOMER</t>
  </si>
  <si>
    <t>Cta. 0104777670 (Propios referenciados)</t>
  </si>
  <si>
    <t>SCOTIABANK</t>
  </si>
  <si>
    <t>RECURSOS ETIQUETADOS</t>
  </si>
  <si>
    <t>Cta. 0564248803 (Promep)</t>
  </si>
  <si>
    <t>Cta.0448219686 (Nuevos Talentos)</t>
  </si>
  <si>
    <t>Cta. 0472417272 (Pfce)</t>
  </si>
  <si>
    <t>Cta. 4028207496 (Contingencias)</t>
  </si>
  <si>
    <t>Cta. 4055680904 (Estimulos fiscales)</t>
  </si>
  <si>
    <t>Cta. 4055680896 (Concyteq y conacyt)</t>
  </si>
  <si>
    <t>Cta. 0104812905 (Concyteq bicultural)</t>
  </si>
  <si>
    <t>Cta. 0110546445 (Fondo mixto conacyt-geq)</t>
  </si>
  <si>
    <t xml:space="preserve"> Cta. 0110576948 (Nuevos talentos 2017)</t>
  </si>
  <si>
    <t>Cta. 05003860809 (Pfce 2017)</t>
  </si>
  <si>
    <t>Cta. 05003860817 (Conacyt 2018)</t>
  </si>
  <si>
    <t>INVERSIONES TEMPORALES (HASTA 3 MESES)</t>
  </si>
  <si>
    <t>INVERSIONES EN MONEDA NACIONAL CP</t>
  </si>
  <si>
    <t>'703710047242540 (Obligaciones lab.)</t>
  </si>
  <si>
    <t>DERECHOS A RECIBIR EFECTIVO O EQUIVALENTES</t>
  </si>
  <si>
    <t>CUENTAS POR COBRAR A CORTO PLAZO</t>
  </si>
  <si>
    <t>CXC VENTA DE BIENES Y PRESTACION DE SERVICIOS</t>
  </si>
  <si>
    <t>Inscripciones alumnos (Utsjr)</t>
  </si>
  <si>
    <t>Inscripciones alumnos (unidad Jalpan)</t>
  </si>
  <si>
    <t>Tecnofarma s.a. de c.v.</t>
  </si>
  <si>
    <t>CXC ENTIDADES FEDERATIVAS Y MUNICIPIOS</t>
  </si>
  <si>
    <t>Gobierno del estado de Queretaro</t>
  </si>
  <si>
    <t>DEUDORES DIVERSOS POR COBRAR A CORTO PLAZO</t>
  </si>
  <si>
    <t>Juan Gabriel Moreno Dircio</t>
  </si>
  <si>
    <t>Constantino Arizmendi Martinez</t>
  </si>
  <si>
    <t>Mario Paz Chavez</t>
  </si>
  <si>
    <t>Gonzalo Ferreira Martinez</t>
  </si>
  <si>
    <t>Saul Gonzalez Villalobos</t>
  </si>
  <si>
    <t>Demetrio Paiz Barcena</t>
  </si>
  <si>
    <t>Nader Hassan Gaspar Tovar</t>
  </si>
  <si>
    <t>Bibiana Rodriguez Montes</t>
  </si>
  <si>
    <t>Ruperto Yañez Martinez</t>
  </si>
  <si>
    <t>Guillermo Garduño Garcia</t>
  </si>
  <si>
    <t>Santa Marlen Villeda Garcia</t>
  </si>
  <si>
    <t>Nelly Diana Rubio Martinez</t>
  </si>
  <si>
    <t>Jorge Martin Resendiz Aguillon</t>
  </si>
  <si>
    <t>Benito Guerrero Ruiz</t>
  </si>
  <si>
    <t>Sergio Armando Gomez Moreno</t>
  </si>
  <si>
    <t>Luisa Lucio Moran</t>
  </si>
  <si>
    <t>Mario Rudy Vicente Jimenez Gandera</t>
  </si>
  <si>
    <t>Jose Javier Garcia Santiago</t>
  </si>
  <si>
    <t>Mayra Alejandra Alonso Fuentes</t>
  </si>
  <si>
    <t>Rosalba Ruiz Ramos</t>
  </si>
  <si>
    <t>Ana Rosa Garcia Morales</t>
  </si>
  <si>
    <t>Laura Veronica Aleman Galvan</t>
  </si>
  <si>
    <t>DERECHOS A RECIBIR BIENES O SERVICIOS</t>
  </si>
  <si>
    <t>ANTICIPO A PROVEEDORES POR BIENES Y PRESTACION DE</t>
  </si>
  <si>
    <t>Anticipo a proveedores por adquisicion de bienes y</t>
  </si>
  <si>
    <t>University of guelph</t>
  </si>
  <si>
    <t>Materiales, útiles y equipos menores de oficina</t>
  </si>
  <si>
    <t>Productos alimenticios para el personal en las ins</t>
  </si>
  <si>
    <t>ACTIVO NO CIRCULANTE</t>
  </si>
  <si>
    <t>BIENES INMUEBLES, INFRAESTRUCTURA Y CONSTRUCIONES</t>
  </si>
  <si>
    <t>TERRENOS</t>
  </si>
  <si>
    <t>Terreno de la unidad academica Jalpan</t>
  </si>
  <si>
    <t>Terreno de la UTSJR-San juan del Rio</t>
  </si>
  <si>
    <t>Actualizacion valor catastral</t>
  </si>
  <si>
    <t>Actualizacion valor catastral Jalpan</t>
  </si>
  <si>
    <t>EDIFICIOS NO RESIDENCIALES</t>
  </si>
  <si>
    <t>Edificio "J" Docencia</t>
  </si>
  <si>
    <t>Edificio "N" Laboratorio</t>
  </si>
  <si>
    <t>Edificio "O" Unidad docente</t>
  </si>
  <si>
    <t>Edificio "P" Laboratorio</t>
  </si>
  <si>
    <t>Edificio "B" Cafeteria</t>
  </si>
  <si>
    <t>Obra exterior PEO 99</t>
  </si>
  <si>
    <t>Edificio "K" Laboratorio</t>
  </si>
  <si>
    <t>Const. red. hidraulica de agua</t>
  </si>
  <si>
    <t>Edificio de la biblioteca</t>
  </si>
  <si>
    <t>Exterior biblioteca</t>
  </si>
  <si>
    <t>Edificio "I" Unidad docencia</t>
  </si>
  <si>
    <t>Plaza del estudiante</t>
  </si>
  <si>
    <t>Techumbre del estacionamiento</t>
  </si>
  <si>
    <t>Edificio de vinculacion</t>
  </si>
  <si>
    <t>Gimnasio auditorio</t>
  </si>
  <si>
    <t>Cancha de usos multiples</t>
  </si>
  <si>
    <t>Laboratorio de medios</t>
  </si>
  <si>
    <t>Andador exterior edificio</t>
  </si>
  <si>
    <t>Ampliacion de estacionamiento</t>
  </si>
  <si>
    <t>Capsula del tiempo</t>
  </si>
  <si>
    <t>Asta bandera</t>
  </si>
  <si>
    <t>Edificio "F" Idiomas</t>
  </si>
  <si>
    <t>Unidad academica Jalpan</t>
  </si>
  <si>
    <t>Cerca de acero de estacionamiento</t>
  </si>
  <si>
    <t>Andador edificio "H" y "F"</t>
  </si>
  <si>
    <t>Ampliacion de almacen de mantenimiento</t>
  </si>
  <si>
    <t>Unidad de investigacion</t>
  </si>
  <si>
    <t>Laboratorio de manufactura avanzada</t>
  </si>
  <si>
    <t>Edificio G</t>
  </si>
  <si>
    <t>CONSTRUCCIONES EN PROCESO EN BIENES PROPIOS</t>
  </si>
  <si>
    <t>Trabajos de Acabados en Edificaciones y Otros Trab</t>
  </si>
  <si>
    <t>Cafeteria Unidad Academica Jalpan</t>
  </si>
  <si>
    <t>Otros Bienes Inmuebles</t>
  </si>
  <si>
    <t>Modulo de paneles solares</t>
  </si>
  <si>
    <t>BIENES MUEBLES</t>
  </si>
  <si>
    <t>MOBILIARIO Y EQUIPO DE ADMINISTRACION</t>
  </si>
  <si>
    <t>Muebles de oficina y estanteria</t>
  </si>
  <si>
    <t>Equipo de cómputo y de tecnologias de la informaci</t>
  </si>
  <si>
    <t>Otros mobiliarios y equipos de administracion</t>
  </si>
  <si>
    <t>MOBILIARIO Y EQUIPO EDUCACIONAL RECREATIVO</t>
  </si>
  <si>
    <t>Equipos y aparatos audiovisuales</t>
  </si>
  <si>
    <t>Camaras fotograficas y de video</t>
  </si>
  <si>
    <t>Otro mobiliario y equipo educacional y recreativo</t>
  </si>
  <si>
    <t>EQUIPO E INSTRUMENTAL MEDICO Y DE LABORATORIO</t>
  </si>
  <si>
    <t>Equipo medico y de laboratorio</t>
  </si>
  <si>
    <t>EQUIPO DE TRANSPORTE</t>
  </si>
  <si>
    <t>Vehiculos y equipo terrestre</t>
  </si>
  <si>
    <t>MAQUINARIA, OTROS EQUIPOS Y HERRAMIENTAS</t>
  </si>
  <si>
    <t>Maquinaria y equipo industrial</t>
  </si>
  <si>
    <t>Sistemas de aire acondicionado, calefaccion y de r</t>
  </si>
  <si>
    <t>Equipo de comunicacion y telecomunicacion</t>
  </si>
  <si>
    <t>Equipos de generacion electrica, aparatos y acceso</t>
  </si>
  <si>
    <t>Herramientas y maquinas-herramienta</t>
  </si>
  <si>
    <t>ACTIVOS BIOLOGICOS</t>
  </si>
  <si>
    <t>Arboles y plantas</t>
  </si>
  <si>
    <t>ACTIVOS INTANGIBLES</t>
  </si>
  <si>
    <t>SOFTWARE</t>
  </si>
  <si>
    <t>Software</t>
  </si>
  <si>
    <t>LICENCIAS</t>
  </si>
  <si>
    <t>Licencias informáticas e intelectuales</t>
  </si>
  <si>
    <t>DEPRECIACION, DETERIORO Y AMORTIZACION ACUMULADA D</t>
  </si>
  <si>
    <t>DEPRECIACION ACUMULADA  DE BIENES MUEBLES</t>
  </si>
  <si>
    <t>Depreciacion acumulada de mobiliario y equipo de a</t>
  </si>
  <si>
    <t>Depreciacion acumulada de mobiliario y eq. recreat</t>
  </si>
  <si>
    <t>Depreciacion acumulada de eq. e instrumental medic</t>
  </si>
  <si>
    <t>Depreciacion acumulada de eq. de transporte</t>
  </si>
  <si>
    <t>depreciacion acumulada de maquinaria, otros eq. y</t>
  </si>
  <si>
    <t>DETERIORO ACUMULADO DE ACTIVOS BIOLOGICOS</t>
  </si>
  <si>
    <t>Deterioro acumulado de arboles y plantas</t>
  </si>
  <si>
    <t>AMORTIZACION ACUMULADA DE ACTIVOS INTANGIBLES</t>
  </si>
  <si>
    <t>Amortizacion acumuladas de software</t>
  </si>
  <si>
    <t>Amortizacion de acumuladas de licencias</t>
  </si>
  <si>
    <t>ACTIVOS DIFERIDOS</t>
  </si>
  <si>
    <t>OTROS ACTIVOS DIFERIDOS</t>
  </si>
  <si>
    <t>DEPOSITOS EN GARANTIA</t>
  </si>
  <si>
    <t>Comision federal de electricidad</t>
  </si>
  <si>
    <t>Infra, s.a. de c.v.</t>
  </si>
  <si>
    <t>Super servicio la venta, s.a. de c.v.</t>
  </si>
  <si>
    <t>PASIVO CIRCULANTE</t>
  </si>
  <si>
    <t>CUENTAS POR PAGAR A CORTO PLAZO</t>
  </si>
  <si>
    <t>SERVICIOS PERSONALES POR PAGAR A CORTO PLAZO</t>
  </si>
  <si>
    <t>REMUNERACION POR PAGAR AL PERSONAL DE CARÁCTER PER</t>
  </si>
  <si>
    <t>PROVEEDORES POR PAGAR A CORTO PLAZO</t>
  </si>
  <si>
    <t>DEUDAS POR ADQUISICIÓN DE BIENES Y CONTRATACIÓN DE</t>
  </si>
  <si>
    <t>Ferretera Prado, s.a. de c.v.</t>
  </si>
  <si>
    <t>Ferretera San Juan, s.a. de c.v.</t>
  </si>
  <si>
    <t>Junta de agua potable y alcantarillado municipal</t>
  </si>
  <si>
    <t>Oxxo express, s.a. de c.v.</t>
  </si>
  <si>
    <t>Radiomovil Dipsa, s.a. de c.v.</t>
  </si>
  <si>
    <t>Exlimp del bajio, s. a. de c.v.</t>
  </si>
  <si>
    <t>Maribel Mondragon Arriaga</t>
  </si>
  <si>
    <t>Donovan Ramon Martinez Cruz</t>
  </si>
  <si>
    <t>Efrain Morales Feregrino</t>
  </si>
  <si>
    <t>Maria Trinidad Becerra Castañeda</t>
  </si>
  <si>
    <t>Cristian Mireya Romero Mu?oz</t>
  </si>
  <si>
    <t>Maria Esther Garcia Rivera</t>
  </si>
  <si>
    <t>Socorro Sofia Garcia Luna</t>
  </si>
  <si>
    <t>Maria Luisa Avila Sanchez</t>
  </si>
  <si>
    <t>Jose Antonio Macias Garcia</t>
  </si>
  <si>
    <t>Anna Maria Renteria Rosselin</t>
  </si>
  <si>
    <t>Juana Paulina Peña Ruiz</t>
  </si>
  <si>
    <t>Telefonos de Mexico, s.a. b. de c.v.</t>
  </si>
  <si>
    <t>Comision estatal de aguas</t>
  </si>
  <si>
    <t>Operadora turistica Gomarti, s.a. de c.v.</t>
  </si>
  <si>
    <t>Vanessa Olin Morales</t>
  </si>
  <si>
    <t>Maxcom telecomunicaciones, s.ab. de c.v.</t>
  </si>
  <si>
    <t>Proveedor generico</t>
  </si>
  <si>
    <t>Conacyt</t>
  </si>
  <si>
    <t>Maria Guadalupe Cervante Chavez</t>
  </si>
  <si>
    <t>PPG Mexico, s.a. de c.v.</t>
  </si>
  <si>
    <t>Gasolineria gomarti, s.a. de c.v.</t>
  </si>
  <si>
    <t>Rodrigo Gonzalez Barrera</t>
  </si>
  <si>
    <t>Fabiola Rosalia Corona Barron</t>
  </si>
  <si>
    <t>Grupo trima de san juan, s.a. de c.v.</t>
  </si>
  <si>
    <t>Karla Maria Eternod Noriega</t>
  </si>
  <si>
    <t>Elizabeth Alejandra Flores Nieves</t>
  </si>
  <si>
    <t>Isela Sofia Tapia Hernandez</t>
  </si>
  <si>
    <t>Margarita Morales Cabello</t>
  </si>
  <si>
    <t>Yolanda Santiago Santos</t>
  </si>
  <si>
    <t>Minerva Migueles Peña</t>
  </si>
  <si>
    <t>Juan Antonio Cuahonte Calderon</t>
  </si>
  <si>
    <t>Maria Lizette Diaz Santos</t>
  </si>
  <si>
    <t>Adriana Martinez Lopez</t>
  </si>
  <si>
    <t>Julieta Ramirez MInvielle</t>
  </si>
  <si>
    <t>Damaris Carolina Mendiola Bernon</t>
  </si>
  <si>
    <t>Maria Ofelia Cañada Ochoa</t>
  </si>
  <si>
    <t>Myrian Garcia Lugo</t>
  </si>
  <si>
    <t>Emmanuel Gerardo Diaz Cruz</t>
  </si>
  <si>
    <t>Ivone Hernandez Gomez</t>
  </si>
  <si>
    <t>Elda Graciela Flores Hernandez</t>
  </si>
  <si>
    <t>Dalia Ruiz Alvarez</t>
  </si>
  <si>
    <t>Eliseo Castillo Casas</t>
  </si>
  <si>
    <t>Jose Carmen Molina Olvera</t>
  </si>
  <si>
    <t>Eloisa Ines Morales Trejo</t>
  </si>
  <si>
    <t>Rocio Alegria Pacheco</t>
  </si>
  <si>
    <t>Ana Azucena Cruz Martinez</t>
  </si>
  <si>
    <t>Paula Berenice Mejia Avila</t>
  </si>
  <si>
    <t>Claudia Elba Cano Lefort</t>
  </si>
  <si>
    <t>Veronica Cervantes Chavez</t>
  </si>
  <si>
    <t>Marco Antonio Bravo Esquivel</t>
  </si>
  <si>
    <t>Maria de la Luz Landaverde Labastida</t>
  </si>
  <si>
    <t>Maria Concepcion Correa Robles</t>
  </si>
  <si>
    <t>Jose Manuel Herrera Morales</t>
  </si>
  <si>
    <t>Marcel Vasilache</t>
  </si>
  <si>
    <t>Lorena Rebeca Linares Lemus</t>
  </si>
  <si>
    <t>Joselyn Viridiana Grossberger Trejo</t>
  </si>
  <si>
    <t>Laura Sarai Navarrete Rivas</t>
  </si>
  <si>
    <t>Paloma Vazquez Gonzalez</t>
  </si>
  <si>
    <t>David Izquierdo Ortega</t>
  </si>
  <si>
    <t>Jose Rodrigo Piña Perez</t>
  </si>
  <si>
    <t>Martha Patricia Martinez Escobar</t>
  </si>
  <si>
    <t>Diana Carolina Martinez Alonso</t>
  </si>
  <si>
    <t>Dulce Martha Quintanar Garcia</t>
  </si>
  <si>
    <t>Monica Pichardo Chavero</t>
  </si>
  <si>
    <t>Laura Liliana Linares Lemus</t>
  </si>
  <si>
    <t>Francisco Xavier Diaz Rosas</t>
  </si>
  <si>
    <t>Cristina Rubio Martinez</t>
  </si>
  <si>
    <t>Antonio Pastrana Ruiz</t>
  </si>
  <si>
    <t>Karina Oyosa Martinez</t>
  </si>
  <si>
    <t>Eduardo Balderrama Maciel</t>
  </si>
  <si>
    <t>Diego Ivan Hernandez Macias</t>
  </si>
  <si>
    <t>Virgilio de Mier Sanchez</t>
  </si>
  <si>
    <t>Belinda de Jesus Larragoite Martinez</t>
  </si>
  <si>
    <t>Maricarmen Romero Martinez</t>
  </si>
  <si>
    <t>Yolanda Patria Wer Valdivia</t>
  </si>
  <si>
    <t>Kevin Serrato Ortiz</t>
  </si>
  <si>
    <t>Nancy Marilyn Huerta Martinez</t>
  </si>
  <si>
    <t>Juan Daniel Flores Ruiz</t>
  </si>
  <si>
    <t>Jose Luis Alvarado Robledo</t>
  </si>
  <si>
    <t>Leticia Martinez Resendiz</t>
  </si>
  <si>
    <t>Ricardo Josue Guillen Garcia</t>
  </si>
  <si>
    <t>Angel Fernando Rojas Rangel</t>
  </si>
  <si>
    <t>Alfonso Montoya Rios</t>
  </si>
  <si>
    <t>Luz Elena Diaz Avila</t>
  </si>
  <si>
    <t>Gema Miyed Chavez Diaz</t>
  </si>
  <si>
    <t>RETENCIONES Y CONTRIBUCIONES POR PAGAR A CORTO PLA</t>
  </si>
  <si>
    <t>RETENCIONES DE IMPUESTOS POR PAGAR A CORTO PLAZO</t>
  </si>
  <si>
    <t>ISR 10% Profesionistas</t>
  </si>
  <si>
    <t>IMPUESTOS SOBRE NOMINAS Y OTROS QUE DERIVEN DE UNA</t>
  </si>
  <si>
    <t>'2% Impuesto sobre nominas</t>
  </si>
  <si>
    <t>I.s.r. retenido por sueldos y salarios</t>
  </si>
  <si>
    <t>Retencion 25% para el Fomento de la Educacion Publ</t>
  </si>
  <si>
    <t>OTRAS RETENCIONES Y CONTRIBUCIONES POR PAGAR A COR</t>
  </si>
  <si>
    <t>'5% Al millar camara mexicana industria de construc</t>
  </si>
  <si>
    <t>'5% Al millar por supervisión y vigilancia</t>
  </si>
  <si>
    <t>OTRAS CUENTAS POR PAGAR A CORTO PLAZO</t>
  </si>
  <si>
    <t>ACREEDORES DIVERSOS</t>
  </si>
  <si>
    <t>Francisco Hernandez Hernandez</t>
  </si>
  <si>
    <t>PPG Mexico sa de cv</t>
  </si>
  <si>
    <t>PASIVO NO CIRCULANTE</t>
  </si>
  <si>
    <t>PASIVOS DIFERIDOS A LARGO PLAZO</t>
  </si>
  <si>
    <t>FONDOS CONTINGENTES A LARGO PLAZO</t>
  </si>
  <si>
    <t>Fondo de obligaciones laborales</t>
  </si>
  <si>
    <t>HACIENDA PUBLICA</t>
  </si>
  <si>
    <t>PATRIMONIO</t>
  </si>
  <si>
    <t>Patrimonio (Activo fijo)</t>
  </si>
  <si>
    <t>RESULTADO DE EJERCICIOS ANTERIORES</t>
  </si>
  <si>
    <t>Remanente 2001</t>
  </si>
  <si>
    <t>Remanente 2002</t>
  </si>
  <si>
    <t>Remanente 2003</t>
  </si>
  <si>
    <t>Remanente 2004</t>
  </si>
  <si>
    <t>Remanente 2005</t>
  </si>
  <si>
    <t>Resultado 2006</t>
  </si>
  <si>
    <t>Resultado del ejercicio 2006</t>
  </si>
  <si>
    <t>Remanente 2007</t>
  </si>
  <si>
    <t>Remanente 2008</t>
  </si>
  <si>
    <t>Remanente 2009</t>
  </si>
  <si>
    <t>Remanente 2010</t>
  </si>
  <si>
    <t>Remanente 2011</t>
  </si>
  <si>
    <t>Remanente 2012</t>
  </si>
  <si>
    <t>Remanente 2013</t>
  </si>
  <si>
    <t>Remanente 2014</t>
  </si>
  <si>
    <t>Remanente 2015</t>
  </si>
  <si>
    <t>Remanente 2016</t>
  </si>
  <si>
    <t>APLICACION DE REMANENTES</t>
  </si>
  <si>
    <t>Remanentes 2002</t>
  </si>
  <si>
    <t>Remanentes 2003</t>
  </si>
  <si>
    <t>Remanentes 2004</t>
  </si>
  <si>
    <t>Remanentes 2005</t>
  </si>
  <si>
    <t>Remanente 2006</t>
  </si>
  <si>
    <t>Remanentes 2008</t>
  </si>
  <si>
    <t>Remanentes 2009</t>
  </si>
  <si>
    <t>Remanentes 2010</t>
  </si>
  <si>
    <t>Remanentes 2013</t>
  </si>
  <si>
    <t>REVALUOS</t>
  </si>
  <si>
    <t>REVALUO DE BIENES INMUEBLES</t>
  </si>
  <si>
    <t>Actualizacion Terreno (San Juan)</t>
  </si>
  <si>
    <t>Actualizacion Edificios (San Juan)</t>
  </si>
  <si>
    <t>Actualizacion Terreno (Jalpan)</t>
  </si>
  <si>
    <t>INGRESOS POR VENTA DE BIENES Y SERVICIOS</t>
  </si>
  <si>
    <t>INGRESOS POR VENTA DE BIENES Y SERVICIOS DE ORGANI</t>
  </si>
  <si>
    <t>Inscripciones y reinscripciones</t>
  </si>
  <si>
    <t>Examenes extraordinarios</t>
  </si>
  <si>
    <t>Constancia de estudios</t>
  </si>
  <si>
    <t>Reposicion de documentos</t>
  </si>
  <si>
    <t>Tramite de titulacion</t>
  </si>
  <si>
    <t>Certificado Parcial</t>
  </si>
  <si>
    <t>Apoyo a estancias</t>
  </si>
  <si>
    <t>Otros ingresos</t>
  </si>
  <si>
    <t>Cargo por mora</t>
  </si>
  <si>
    <t>Servicios tecnologicos</t>
  </si>
  <si>
    <t>Examen para certificación Toefl</t>
  </si>
  <si>
    <t>Penalización por entrega extemporanea de material</t>
  </si>
  <si>
    <t>Cuota cuatrimestral (ciut)</t>
  </si>
  <si>
    <t>Cuota servicios Ciut</t>
  </si>
  <si>
    <t>Cuota de inscripcion (Ciut)</t>
  </si>
  <si>
    <t>Inscripciones y reinscripciones de unidad jalpan</t>
  </si>
  <si>
    <t>Cargos por mora</t>
  </si>
  <si>
    <t>TRANSFERENCIAS, ASIGNACIONES, SUBSIDIOS Y OTRAS AY</t>
  </si>
  <si>
    <t>Servicios personales</t>
  </si>
  <si>
    <t>SUBSIDIOS Y SUBVENCIONES</t>
  </si>
  <si>
    <t>Subsidio estatal (Proyecto Unidad Jalpan)</t>
  </si>
  <si>
    <t>AYUDAS SOCIALES</t>
  </si>
  <si>
    <t>OTROS INGRESOS Y BENEFICIOS</t>
  </si>
  <si>
    <t>INGRESOS FINANCIEROS</t>
  </si>
  <si>
    <t>INTERESES GANADOS DE VALORES, CREDITOS, BONOS Y OT</t>
  </si>
  <si>
    <t>Ctas. de Propios</t>
  </si>
  <si>
    <t>Cta. de contingencias</t>
  </si>
  <si>
    <t>Cta. Promep</t>
  </si>
  <si>
    <t>Cta. Obligaciones Laborales</t>
  </si>
  <si>
    <t>Cta. concyteq y conacyt</t>
  </si>
  <si>
    <t>Fondos mixtos conacyt-geq 2017</t>
  </si>
  <si>
    <t>OTROS INGRESOS Y BENEFICIOS VARIOS</t>
  </si>
  <si>
    <t>Otros productos</t>
  </si>
  <si>
    <t>GASTOS Y OTRAS PERDIDAS</t>
  </si>
  <si>
    <t>GASTOS DE FUNCIONAMIENTO</t>
  </si>
  <si>
    <t>SERVICIOS PERSONALES</t>
  </si>
  <si>
    <t>REMUNERACIONES AL PERSONAL DE CARÁCTER PERMANENTE</t>
  </si>
  <si>
    <t>SUELDOS BASE AL PERSONAL PERMANENTE</t>
  </si>
  <si>
    <t>Sueldos base al personal permanente</t>
  </si>
  <si>
    <t>REMUNERACIONES AL PERSONAL DE CARÁCTER TRANSITORIO</t>
  </si>
  <si>
    <t>REMUNERACIONES ADICIONALES Y ESPECIALES</t>
  </si>
  <si>
    <t>PRIMA VACACIONAL</t>
  </si>
  <si>
    <t>Prima vacacional</t>
  </si>
  <si>
    <t>GRATIFICACIÓN DE FIN DE AÑO</t>
  </si>
  <si>
    <t>Gratificación de fin de año</t>
  </si>
  <si>
    <t>APORTACIONES AL SISTEMA PARA EL RETIRO</t>
  </si>
  <si>
    <t>Aportaciones al sistema para el retiro</t>
  </si>
  <si>
    <t>Cuotas para el seguro de gastos médicos del person</t>
  </si>
  <si>
    <t>OTRAS PRESTACIONES SOCIALES Y ECONÓMICAS</t>
  </si>
  <si>
    <t>LIQUIDACIONES POR INDEMNIZACIONES Y POR SUELDOS Y</t>
  </si>
  <si>
    <t xml:space="preserve">Liquidaciones por indemnizaciones y por sueldos y </t>
  </si>
  <si>
    <t>PAGO POR FALLECIMIENTO DE PADRES, CÓNYUGE E HIJOS</t>
  </si>
  <si>
    <t>Pago por fallecimiento de padres, cónyuge e hijos</t>
  </si>
  <si>
    <t>AYUDA ADQUISICIÓN DE LENTES</t>
  </si>
  <si>
    <t>Ayuda adquisición de lentes</t>
  </si>
  <si>
    <t>DESPENSA</t>
  </si>
  <si>
    <t>Despensa</t>
  </si>
  <si>
    <t>SUBSIDIO ISPT</t>
  </si>
  <si>
    <t>Subsidio ISPT</t>
  </si>
  <si>
    <t>PAGO DE ESTÍMULOS A SERVIDORES PÚBLICOS</t>
  </si>
  <si>
    <t>ESTÍMULO POR PUNTUALIDAD</t>
  </si>
  <si>
    <t>Estímulo por puntualidad</t>
  </si>
  <si>
    <t>MATERIALES Y SUMINISTROS</t>
  </si>
  <si>
    <t>MATERIALES DE ADMINISTRACIÓN, EMISIÓN DE DOCUMENTO</t>
  </si>
  <si>
    <t>MATERIALES, ÚTILES Y EQUIPOS MENORES DE OFICINA</t>
  </si>
  <si>
    <t>ALIMENTOS Y UTENSILIOS</t>
  </si>
  <si>
    <t>PRODUCTOS ALIMENTICIOS PARA EL PERSONAL EN LAS INS</t>
  </si>
  <si>
    <t>UTENSILIOS PARA EL SERVICIO DE ALIMENTACIÓN</t>
  </si>
  <si>
    <t>Utensilios para el servicio de alimentación</t>
  </si>
  <si>
    <t>MATERIALES Y ARTÍCULOS DE CONSTRUCCIÓN Y DE REPARA</t>
  </si>
  <si>
    <t>MATERIAL ELÉCTRICO Y ELECTRÓNICO</t>
  </si>
  <si>
    <t>Material eléctrico y electrónico</t>
  </si>
  <si>
    <t>MATERIALES COMPLEMENTARIOS</t>
  </si>
  <si>
    <t>Materiales complementarios</t>
  </si>
  <si>
    <t>OTROS MATERIALES Y ARTÍCULOS DE CONSTRUCCIÓN Y REP</t>
  </si>
  <si>
    <t>Otros materiales y artículos de construcción y rep</t>
  </si>
  <si>
    <t>PRODUCTOS QUÍMICOS, FARMACÉUTICOS Y DE LABORATORIO</t>
  </si>
  <si>
    <t>MEDICINAS Y PRODUCTOS FARMACÉUTICOS</t>
  </si>
  <si>
    <t>Medicinas y productos farmacéuticos</t>
  </si>
  <si>
    <t>COMBUSTIBLES, LUBRICANTES Y ADITIVOS</t>
  </si>
  <si>
    <t>COMBUSTIBLES, LUBRICANTES Y ADITIVOS PARA VEHÍCULO</t>
  </si>
  <si>
    <t>Combustibles, lubricantes y aditivos para vehículo</t>
  </si>
  <si>
    <t>VESTUARIO, BLANCOS, PRENDAS DE PROTECCIÓN Y ARTÍCU</t>
  </si>
  <si>
    <t>PRENDAS DE SEGURIDAD Y PROTECCIÓN PERSONAL</t>
  </si>
  <si>
    <t>Prendas de seguridad y protección personal</t>
  </si>
  <si>
    <t>HERRAMIENTAS, REFACCIONES Y ACCESORIOS MENORES</t>
  </si>
  <si>
    <t>REFACCIONES Y ACCESORIOS MENORES DE EDIFICIOS</t>
  </si>
  <si>
    <t>Refacciones y accesorios menores de edificios</t>
  </si>
  <si>
    <t>SERVICIOS GENERALES</t>
  </si>
  <si>
    <t>SERVICIOS BASICOS</t>
  </si>
  <si>
    <t>ENERGÍA ELÉCTRICA</t>
  </si>
  <si>
    <t>Energía eléctrica</t>
  </si>
  <si>
    <t>AGUA</t>
  </si>
  <si>
    <t>Agua</t>
  </si>
  <si>
    <t>TELEFONÍA TRADICIONAL</t>
  </si>
  <si>
    <t>Telefonía tradicional</t>
  </si>
  <si>
    <t>TELEFONÍA CELULAR</t>
  </si>
  <si>
    <t>Telefonía celular</t>
  </si>
  <si>
    <t>SERVICIOS POSTALES Y TELEGRÁFICOS</t>
  </si>
  <si>
    <t>Servicios postales y telegráficos</t>
  </si>
  <si>
    <t>SERVICIOS PROFESIONALES, CIENTÍFICOS Y TÉCNICOS Y</t>
  </si>
  <si>
    <t>SERVICIOS DE CONSULTORÍA ADMINISTRATIVA Y PROCESOS</t>
  </si>
  <si>
    <t>Servicios de consultoría administrativa y procesos</t>
  </si>
  <si>
    <t>SERVICIOS DE CAPACITACIÓN</t>
  </si>
  <si>
    <t>Servicios de capacitación</t>
  </si>
  <si>
    <t>SERVICIO DE FOTOCOPIADO, DIGITALIZACIÓN E IMPRESIÓ</t>
  </si>
  <si>
    <t>Servicio de fotocopiado, digitalización e impresió</t>
  </si>
  <si>
    <t>SERVICIOS DE VIGILANCIA</t>
  </si>
  <si>
    <t>Servicios de vigilancia</t>
  </si>
  <si>
    <t>SERVICIOS FINANCIEROS, BANCARIOS Y COMERCIALES</t>
  </si>
  <si>
    <t>SERVICIOS FINANCIEROS Y BANCARIOS</t>
  </si>
  <si>
    <t>Servicios financieros y bancarios</t>
  </si>
  <si>
    <t>SERVICIOS DE INSTALACIÓN, REPARACIÓN, MANTENIMIENT</t>
  </si>
  <si>
    <t>REPARACIÓN Y MANTENIMIENTO DE EQUIPO DE TRANSPORTE</t>
  </si>
  <si>
    <t>Reparación y mantenimiento de equipo de transporte</t>
  </si>
  <si>
    <t>INSTALACIÓN, REPARACIÓN Y MANTENIMIENTO DE MAQUINA</t>
  </si>
  <si>
    <t>Instalación, reparación y mantenimiento de maquina</t>
  </si>
  <si>
    <t>SERVICIOS DE LIMPIEZA</t>
  </si>
  <si>
    <t>Servicios de limpieza</t>
  </si>
  <si>
    <t>SERVICIOS DE TRASLADO Y VIÁTICOS</t>
  </si>
  <si>
    <t>PASAJES TERRRESTRES NACIONALES</t>
  </si>
  <si>
    <t>Pasajes terrrestres nacionales</t>
  </si>
  <si>
    <t>VIÁTICOS NACIONALES</t>
  </si>
  <si>
    <t>Viáticos nacionales</t>
  </si>
  <si>
    <t>SERVICIOS OFICIALES</t>
  </si>
  <si>
    <t>GASTOS DE ORDEN SOCIAL Y CULTURAL</t>
  </si>
  <si>
    <t>Gastos de orden social y cultural</t>
  </si>
  <si>
    <t>CONGRESOS Y CONVENCIONES</t>
  </si>
  <si>
    <t>Congresos y convenciones</t>
  </si>
  <si>
    <t>GASTOS DE REPRESENTACIÓN</t>
  </si>
  <si>
    <t>Gastos de representación</t>
  </si>
  <si>
    <t>OTROS SERVICIOS GENERALES</t>
  </si>
  <si>
    <t>IMPUESTOS Y DERECHOS</t>
  </si>
  <si>
    <t>Impuestos y derechos</t>
  </si>
  <si>
    <t>IMPUESTO SOBRE NÓMINAS Y OTROS QUE SE DERIVEN DE U</t>
  </si>
  <si>
    <t>BECAS</t>
  </si>
  <si>
    <t>BECAS HIJOS DE TRABAJADORES</t>
  </si>
  <si>
    <t>Becas hijos de trabajadores</t>
  </si>
  <si>
    <t>BECAS ESPECIALES</t>
  </si>
  <si>
    <t>BECAS Especiales</t>
  </si>
  <si>
    <t>OTRAS BECAS Y AYUDAS PARA PROGRAMAS DE CAPACITACIÓ</t>
  </si>
  <si>
    <t>Otras becas y ayudas para programas de capacitació</t>
  </si>
  <si>
    <t>BECAS MADRES SOLTERAS</t>
  </si>
  <si>
    <t>Becas madres solteras</t>
  </si>
  <si>
    <t>PENSIONES Y JUBILACIONES</t>
  </si>
  <si>
    <t>PENSIONES</t>
  </si>
  <si>
    <t>Pensiones</t>
  </si>
  <si>
    <t>OTROS GASTOS Y PÉRDIDAS EXTRAORDINARIAS</t>
  </si>
  <si>
    <t>ESTIMACIONES, DEPRECIACIONES, DETERIOROS, OBSOLESC</t>
  </si>
  <si>
    <t>DEPRECIACIÓN DE BIENES MUEBLES</t>
  </si>
  <si>
    <t>DEPRECIACIÓN DE MOBILIARIO Y EQUIPO DE ADMINISTRAC</t>
  </si>
  <si>
    <t>DEPRECIACIÓN DE MOBILIARIO Y EQUIPO EDUCACIONAL Y</t>
  </si>
  <si>
    <t>DEPRECIACIÓN DE EQUIPO E INSTRUMENTAL MÉDICO Y DE</t>
  </si>
  <si>
    <t>DEPRECIACIÓN DE EQUIPO DE TRANSPORTE</t>
  </si>
  <si>
    <t>DEPRECIACIÓN DE MAQUINARIA, OTROS EQUIPOS Y HERRAM</t>
  </si>
  <si>
    <t>DETERIORO DE LOS ACTIVOS BIOLOGICOS</t>
  </si>
  <si>
    <t>DETERIORO ARBOLES Y PLANTAS</t>
  </si>
  <si>
    <t>AMORTIZACION DE ACTIVOS INTANGIBLES</t>
  </si>
  <si>
    <t>Amortizacion de software</t>
  </si>
  <si>
    <t xml:space="preserve">Sumas Iguales: </t>
  </si>
  <si>
    <t>Estado de Situación Financiera Detallado-LDF</t>
  </si>
  <si>
    <t xml:space="preserve">(Pesos)
</t>
  </si>
  <si>
    <t xml:space="preserve">Concepto (c)
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</si>
  <si>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</si>
  <si>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</si>
  <si>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</si>
  <si>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</si>
  <si>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</si>
  <si>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</si>
  <si>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</si>
  <si>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</si>
  <si>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</si>
  <si>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</si>
  <si>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</si>
  <si>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</si>
  <si>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</si>
  <si>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</si>
  <si>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</si>
  <si>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</si>
  <si>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</si>
  <si>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</si>
  <si>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</si>
  <si>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</si>
  <si>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</si>
  <si>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</si>
  <si>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</si>
  <si>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</si>
  <si>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</si>
  <si>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</si>
  <si>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</si>
  <si>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</si>
  <si>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</si>
  <si>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</si>
  <si>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</si>
  <si>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</si>
  <si>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</si>
  <si>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</si>
  <si>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</si>
  <si>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</si>
  <si>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</si>
  <si>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</si>
  <si>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</si>
  <si>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</si>
  <si>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</si>
  <si>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</si>
  <si>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</si>
  <si>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</si>
  <si>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</si>
  <si>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</si>
  <si>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</si>
  <si>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</si>
  <si>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</si>
  <si>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</si>
  <si>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</si>
  <si>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</si>
  <si>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</si>
  <si>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</si>
  <si>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</si>
  <si>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</si>
  <si>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</si>
  <si>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</si>
  <si>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</si>
  <si>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</si>
  <si>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</si>
  <si>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</si>
  <si>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</si>
  <si>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</si>
  <si>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</si>
  <si>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</si>
  <si>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</si>
  <si>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</si>
  <si>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</si>
  <si>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</si>
  <si>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</si>
  <si>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</si>
  <si>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</si>
  <si>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</si>
  <si>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</si>
  <si>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</si>
  <si>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</si>
  <si>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</si>
  <si>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</si>
  <si>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</si>
  <si>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</si>
  <si>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</si>
  <si>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</si>
  <si>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</si>
  <si>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</si>
  <si>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</si>
  <si>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</si>
  <si>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</si>
  <si>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</si>
  <si>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</si>
  <si>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</si>
  <si>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</si>
  <si>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</si>
  <si>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</si>
  <si>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</si>
  <si>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</si>
  <si>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</si>
  <si>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</si>
  <si>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</si>
  <si>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</si>
  <si>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</si>
  <si>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</si>
  <si>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</si>
  <si>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</si>
  <si>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</si>
  <si>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</si>
  <si>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</si>
  <si>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</si>
  <si>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</si>
  <si>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</si>
  <si>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</si>
  <si>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 xml:space="preserve">Denominación de la Deuda Pública y Otros Pasivos (c)
</t>
  </si>
  <si>
    <t xml:space="preserve">Disposiciones del Periodo (e)
</t>
  </si>
  <si>
    <t xml:space="preserve">Amortizaciones del Periodo (f)
</t>
  </si>
  <si>
    <r>
      <t>Revaluaciones, Reclasificaciones y Otros Ajustes (g)</t>
    </r>
    <r>
      <rPr>
        <b/>
        <sz val="9"/>
        <color rgb="FF000000"/>
        <rFont val="Calibri"/>
        <family val="2"/>
        <scheme val="minor"/>
      </rPr>
      <t xml:space="preserve"> </t>
    </r>
  </si>
  <si>
    <t xml:space="preserve">Saldo Final del Periodo (h)
h=d+e-f+g
</t>
  </si>
  <si>
    <r>
      <t>Pago de Intereses del Periodo (i)</t>
    </r>
    <r>
      <rPr>
        <b/>
        <sz val="9"/>
        <color rgb="FF000000"/>
        <rFont val="Calibri"/>
        <family val="2"/>
        <scheme val="minor"/>
      </rPr>
      <t xml:space="preserve"> </t>
    </r>
  </si>
  <si>
    <t xml:space="preserve">Pago de Comisiones y demás costos asociados durante el Periodo (j)
</t>
  </si>
  <si>
    <t>1. Deuda Pública (1=A+B)</t>
  </si>
  <si>
    <t xml:space="preserve">     A. Corto Plazo (A=a1+a2+a3)</t>
  </si>
  <si>
    <t xml:space="preserve">             a1) Instituciones de Crédito</t>
  </si>
  <si>
    <t xml:space="preserve">            a2) Títulos y Valores</t>
  </si>
  <si>
    <t xml:space="preserve">            a3) Arrendamientos Financieros</t>
  </si>
  <si>
    <t xml:space="preserve">     B. Largo Plazo (B=b1+b2+b3)</t>
  </si>
  <si>
    <t xml:space="preserve">             b1) Instituciones de Crédito</t>
  </si>
  <si>
    <t xml:space="preserve">            b2) Títulos y Valores</t>
  </si>
  <si>
    <t xml:space="preserve">            b3) Arrendamientos Financieros</t>
  </si>
  <si>
    <t>2. Otros Pasivos</t>
  </si>
  <si>
    <t>3. Total de la Deuda Pública y Otros Pasivos (3=1+2)</t>
  </si>
  <si>
    <r>
      <t xml:space="preserve">4. Deuda Contingente </t>
    </r>
    <r>
      <rPr>
        <b/>
        <sz val="9"/>
        <color theme="1"/>
        <rFont val="Times New Roman"/>
        <family val="1"/>
      </rPr>
      <t>1 (informativo)</t>
    </r>
  </si>
  <si>
    <t xml:space="preserve">     A. Deuda Contingente 1</t>
  </si>
  <si>
    <t xml:space="preserve">     B. Deuda Contingente 2</t>
  </si>
  <si>
    <t xml:space="preserve">     C. Deuda Contingente XX</t>
  </si>
  <si>
    <t>5. Valor de Instrumentos Bono Cupón Cero 2 (Informativo)</t>
  </si>
  <si>
    <t xml:space="preserve">     A. Instrumento Bono Cupón Cero 1</t>
  </si>
  <si>
    <t xml:space="preserve">     B. Instrumento Bono Cupón Cero 2</t>
  </si>
  <si>
    <t xml:space="preserve">     C. Instrumento Bono Cupón Cero XX</t>
  </si>
  <si>
    <t xml:space="preserve">                       1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</t>
  </si>
  <si>
    <t xml:space="preserve">                       2 Se refiere al valor del Bono Cupón Cero que respalda el pago de los créditos asociados al mismo (Activo).</t>
  </si>
  <si>
    <t xml:space="preserve">                                              Obligaciones a Corto Plazo (k)
</t>
  </si>
  <si>
    <t>Monto  Contratado (l)</t>
  </si>
  <si>
    <t xml:space="preserve">Plazo Pactado (m)
</t>
  </si>
  <si>
    <r>
      <t>Tasa de Interés</t>
    </r>
    <r>
      <rPr>
        <sz val="8"/>
        <color theme="1"/>
        <rFont val="Calibri"/>
        <family val="2"/>
        <scheme val="minor"/>
      </rPr>
      <t xml:space="preserve"> </t>
    </r>
    <r>
      <rPr>
        <b/>
        <sz val="8"/>
        <color theme="1"/>
        <rFont val="Calibri"/>
        <family val="2"/>
        <scheme val="minor"/>
      </rPr>
      <t>(n)</t>
    </r>
    <r>
      <rPr>
        <b/>
        <sz val="8"/>
        <color rgb="FF000000"/>
        <rFont val="Calibri"/>
        <family val="2"/>
        <scheme val="minor"/>
      </rPr>
      <t xml:space="preserve"> </t>
    </r>
  </si>
  <si>
    <t xml:space="preserve">Comisiones y Costos Relacionados (o)
</t>
  </si>
  <si>
    <t xml:space="preserve">Tasa Efectiva (p)
</t>
  </si>
  <si>
    <t>6. Obligaciones a Corto Plazo</t>
  </si>
  <si>
    <t>(Informativo)</t>
  </si>
  <si>
    <t xml:space="preserve">     A. Crédito 1</t>
  </si>
  <si>
    <t xml:space="preserve">     A. Crédito 2</t>
  </si>
  <si>
    <t xml:space="preserve">     A. Crédito XX</t>
  </si>
  <si>
    <t>M. en A. Gonzalo Ferreira Martinez</t>
  </si>
  <si>
    <t>M.A.P. BIBIANA RODRÍGUEZ MONTES</t>
  </si>
  <si>
    <t>Director de Administración y Finanzas</t>
  </si>
  <si>
    <t>RECTORA</t>
  </si>
  <si>
    <t>Relación de cuentas  bancarias productivas especificas</t>
  </si>
  <si>
    <t>Fondo, Programa o Convenio</t>
  </si>
  <si>
    <t>Datos de la Cuenta Bancaria</t>
  </si>
  <si>
    <t>Institución Bancaria</t>
  </si>
  <si>
    <t>Número de Cuenta</t>
  </si>
  <si>
    <t>Subsidio federal</t>
  </si>
  <si>
    <t>Pagos referenciados</t>
  </si>
  <si>
    <t>Subsidio estatal</t>
  </si>
  <si>
    <t>Subsidio estatal 2017</t>
  </si>
  <si>
    <t>Sub. federal</t>
  </si>
  <si>
    <t>Ing. Propios</t>
  </si>
  <si>
    <t>Propios referenciados</t>
  </si>
  <si>
    <t>Promep</t>
  </si>
  <si>
    <t>Nuevos Talentos</t>
  </si>
  <si>
    <t>Contingencias</t>
  </si>
  <si>
    <t>Estimulos Fiscales</t>
  </si>
  <si>
    <t>CONCYTEQ Y CONACYT</t>
  </si>
  <si>
    <t>Concyteq bicultural</t>
  </si>
  <si>
    <t>Fondo mixto conacyt-geq</t>
  </si>
  <si>
    <t>Nuevos talentos 2017</t>
  </si>
  <si>
    <t>Pfce 2017</t>
  </si>
  <si>
    <t>Conacyt 2018</t>
  </si>
  <si>
    <t>Obligaciones lab.</t>
  </si>
  <si>
    <t>M. EN A. GONZALO FERREIRA MARTÍNEZ</t>
  </si>
  <si>
    <t>DIRECTOR DE ADMINISTRACIÓN Y FINANZAS</t>
  </si>
  <si>
    <t>Relación de esquemas bursátiles</t>
  </si>
  <si>
    <t>No aplica</t>
  </si>
  <si>
    <t>Coberturas financieras</t>
  </si>
  <si>
    <t>ENTE PÚBLICO :        UNIVERSIDAD TECNOLÓGICA DE SAN JUAN DEL RIO</t>
  </si>
  <si>
    <t>Código</t>
  </si>
  <si>
    <t>Descripción del bien</t>
  </si>
  <si>
    <t>Valor en Libros</t>
  </si>
  <si>
    <t>1231100001000000000000</t>
  </si>
  <si>
    <t>1231100002000000000000</t>
  </si>
  <si>
    <t>Terreno de la UTSJRSan juan del Rio</t>
  </si>
  <si>
    <t>1231100003000000000000</t>
  </si>
  <si>
    <t>1231100004000000000000</t>
  </si>
  <si>
    <t>1233100001000000000000</t>
  </si>
  <si>
    <t>1233100002000000000000</t>
  </si>
  <si>
    <t>1233100003000000000000</t>
  </si>
  <si>
    <t>1233100004000000000000</t>
  </si>
  <si>
    <t>1233100005000000000000</t>
  </si>
  <si>
    <t>1233100006000000000000</t>
  </si>
  <si>
    <t>1233100007000000000000</t>
  </si>
  <si>
    <t>1233100008000000000000</t>
  </si>
  <si>
    <t>1233100009000000000000</t>
  </si>
  <si>
    <t>1233100010000000000000</t>
  </si>
  <si>
    <t>1233100011000000000000</t>
  </si>
  <si>
    <t>1233100012000000000000</t>
  </si>
  <si>
    <t>1233100013000000000000</t>
  </si>
  <si>
    <t>1233100014000000000000</t>
  </si>
  <si>
    <t>1233100015000000000000</t>
  </si>
  <si>
    <t>1233100016000000000000</t>
  </si>
  <si>
    <t>1233100017000000000000</t>
  </si>
  <si>
    <t>1233100018000000000000</t>
  </si>
  <si>
    <t>1233100019000000000000</t>
  </si>
  <si>
    <t>1233100020000000000000</t>
  </si>
  <si>
    <t>1233100021000000000000</t>
  </si>
  <si>
    <t>1233100022000000000000</t>
  </si>
  <si>
    <t>1233100023000000000000</t>
  </si>
  <si>
    <t>1233100024000000000000</t>
  </si>
  <si>
    <t>1233100025000000000000</t>
  </si>
  <si>
    <t>1233100026000000000000</t>
  </si>
  <si>
    <t>1233100027000000000000</t>
  </si>
  <si>
    <t>1233100028000000000000</t>
  </si>
  <si>
    <t>1233100029000000000000</t>
  </si>
  <si>
    <t>1233100030000000000000</t>
  </si>
  <si>
    <t>1233100031000000000000</t>
  </si>
  <si>
    <t>1236900001000000100000</t>
  </si>
  <si>
    <t>1239100001000000000000</t>
  </si>
  <si>
    <t>RELACIÓN DE BIENES MUEBLES QUE COMPONEN EL PATRIMONIO</t>
  </si>
  <si>
    <t>CÓDIGO</t>
  </si>
  <si>
    <t>DESCRIPCIÓN DEL BIEN MUEBLE</t>
  </si>
  <si>
    <t>VALOR EN LIBROS</t>
  </si>
  <si>
    <t>UTSJBC11931</t>
  </si>
  <si>
    <t>(LOTE DE 18 PZAS)BOCINAS MCA.PERFECT CHOICE MOD.PC-11123</t>
  </si>
  <si>
    <t>UTSJKICS15731</t>
  </si>
  <si>
    <t>1 KIT DE CAMARAS DE SEGURIDAD</t>
  </si>
  <si>
    <t>UTSJSW10349</t>
  </si>
  <si>
    <t>25 LICENCIAS DE SOFTWARE CHEMCAD SUITE</t>
  </si>
  <si>
    <t>UTSJSW10350</t>
  </si>
  <si>
    <t>25 LICENCIAS DE SOFTWARE UNIGRAPHICS</t>
  </si>
  <si>
    <t>UTSJWI11185</t>
  </si>
  <si>
    <t>2811 W/AC PWR,2FE,ROUTER ALAMBRICO(CISCO)</t>
  </si>
  <si>
    <t>UTSJWI11186</t>
  </si>
  <si>
    <t>UTSJWI11187</t>
  </si>
  <si>
    <t>UTSJCL13100</t>
  </si>
  <si>
    <t>ABSORCIÓN EN COLUMNA MCA.ETROPIA HUMANA MOD.PS/AB/001/LDE</t>
  </si>
  <si>
    <t>UTSJACC16186</t>
  </si>
  <si>
    <t>ACCES POINT</t>
  </si>
  <si>
    <t>UTSJACC16187</t>
  </si>
  <si>
    <t>UTSJACC16189</t>
  </si>
  <si>
    <t>UTSJACC16190</t>
  </si>
  <si>
    <t>UTSJACC16192</t>
  </si>
  <si>
    <t>UTSJACC16188</t>
  </si>
  <si>
    <t>UTSJACC16191</t>
  </si>
  <si>
    <t>UTSJWI15425</t>
  </si>
  <si>
    <t>ACCESS POINT</t>
  </si>
  <si>
    <t>UTSJWI15428</t>
  </si>
  <si>
    <t>UTSJWI15411</t>
  </si>
  <si>
    <t>UTSJWI15413</t>
  </si>
  <si>
    <t>UTSJWI15414</t>
  </si>
  <si>
    <t>UTSJWI15416</t>
  </si>
  <si>
    <t>UTSJWI15417</t>
  </si>
  <si>
    <t>UTSJWI15419</t>
  </si>
  <si>
    <t>UTSJWI15420</t>
  </si>
  <si>
    <t>UTSJWI15412</t>
  </si>
  <si>
    <t>UTSJWI15415</t>
  </si>
  <si>
    <t>UTSJWI15423</t>
  </si>
  <si>
    <t>UTSJWI15426</t>
  </si>
  <si>
    <t>UTSJWI15418</t>
  </si>
  <si>
    <t>UTSJWI15421</t>
  </si>
  <si>
    <t>UTSJWI15424</t>
  </si>
  <si>
    <t>UTSJWI15427</t>
  </si>
  <si>
    <t>UTSJWI15422</t>
  </si>
  <si>
    <t>UTSJWI7253</t>
  </si>
  <si>
    <t>ACCESS POINT DE 4 PTOS.</t>
  </si>
  <si>
    <t>UTSJWI7251</t>
  </si>
  <si>
    <t>UTSJWI7252</t>
  </si>
  <si>
    <t>UTSJWI13426</t>
  </si>
  <si>
    <t>ACCESS POINT MCA.FORTINET MOD.FAP-220B</t>
  </si>
  <si>
    <t>UTSJWI13526</t>
  </si>
  <si>
    <t>UTSJWI13989</t>
  </si>
  <si>
    <t>UTSJWI9813</t>
  </si>
  <si>
    <t>ACCESS POINT MCA.LINKSYS MOD.WRT54GL</t>
  </si>
  <si>
    <t>UTSJACC17404</t>
  </si>
  <si>
    <t>ACEES POINT</t>
  </si>
  <si>
    <t>UTSJACC17406</t>
  </si>
  <si>
    <t>UTSJACC17405</t>
  </si>
  <si>
    <t>UTSJAVM15242</t>
  </si>
  <si>
    <t>ACONDICIONADOR DE VOLTAJE</t>
  </si>
  <si>
    <t>UTSJAD10268</t>
  </si>
  <si>
    <t>ACORDEÓN MCA.FORNIELLY COLOR ROJO</t>
  </si>
  <si>
    <t>UTSJBX11940</t>
  </si>
  <si>
    <t>ADAPTADOR 4 CHANNELS GATEWAY</t>
  </si>
  <si>
    <t>UTSJADP15650</t>
  </si>
  <si>
    <t>ADAPTADOR DE PUERTA Y PRENSA EN CENTRO DE MAQUINADO VERTICAL</t>
  </si>
  <si>
    <t>UTSJNB15649</t>
  </si>
  <si>
    <t>ADAPTADOR E INSTALACIÓNDE CUARTO EJE EN ALMACEN</t>
  </si>
  <si>
    <t>UTSJWI11489</t>
  </si>
  <si>
    <t>ADAPTADOR MCA.LINKSYS MOD.WUS354-G(ACCESS POINT)</t>
  </si>
  <si>
    <t>UTSJWI11492</t>
  </si>
  <si>
    <t>UTSJWI11495</t>
  </si>
  <si>
    <t>UTSJWI11498</t>
  </si>
  <si>
    <t>UTSJWI11475</t>
  </si>
  <si>
    <t>UTSJWI11478</t>
  </si>
  <si>
    <t>UTSJWI11480</t>
  </si>
  <si>
    <t>UTSJWI11481</t>
  </si>
  <si>
    <t>UTSJWI11483</t>
  </si>
  <si>
    <t>UTSJWI11484</t>
  </si>
  <si>
    <t>UTSJWI11486</t>
  </si>
  <si>
    <t>UTSJWI11476</t>
  </si>
  <si>
    <t>UTSJWI11479</t>
  </si>
  <si>
    <t>UTSJWI11490</t>
  </si>
  <si>
    <t>UTSJWI11493</t>
  </si>
  <si>
    <t>UTSJWI11496</t>
  </si>
  <si>
    <t>UTSJWI11499</t>
  </si>
  <si>
    <t>UTSJWI11477</t>
  </si>
  <si>
    <t>UTSJWI11485</t>
  </si>
  <si>
    <t>UTSJWI11488</t>
  </si>
  <si>
    <t>UTSJWI11491</t>
  </si>
  <si>
    <t>UTSJWI11494</t>
  </si>
  <si>
    <t>UTSJWI11497</t>
  </si>
  <si>
    <t>UTSJWI11482</t>
  </si>
  <si>
    <t>ADAPTADOR MCA.LINKSYS MOD.WUS354-G(ACCESS POINT)2811</t>
  </si>
  <si>
    <t>UTSJBX10443</t>
  </si>
  <si>
    <t>ADAPTADOR TERMINAL ANALOGO MCA.3COM MOD.3C10400</t>
  </si>
  <si>
    <t>UTSJBX10442</t>
  </si>
  <si>
    <t>UTSJBX10444</t>
  </si>
  <si>
    <t>UTSJOT4318</t>
  </si>
  <si>
    <t>ADAPTADOR TERMINAL ANALOGO NBX</t>
  </si>
  <si>
    <t>UTSJACH14261</t>
  </si>
  <si>
    <t>ADAPTADOR USB PARA SALIDA DE VIDEO VGA, DMI O HDMI</t>
  </si>
  <si>
    <t>UTSJACH14260</t>
  </si>
  <si>
    <t>UTSJAFI17475</t>
  </si>
  <si>
    <t>AFILADORA UNIVERSAL</t>
  </si>
  <si>
    <t>UTSJAE1859</t>
  </si>
  <si>
    <t>AGENDA ELECTRONICA HP MOD. RX3715</t>
  </si>
  <si>
    <t>UTSJAE11984</t>
  </si>
  <si>
    <t>AGENDA ELECTRONICA TIPO SMART PHONE</t>
  </si>
  <si>
    <t>UTSJAE11893</t>
  </si>
  <si>
    <t>AGENDA MCA.HP MOD.IPAQ 610C</t>
  </si>
  <si>
    <t>UTSJAG5002</t>
  </si>
  <si>
    <t>AGITADOR DE TAMICES MOD.RX-812</t>
  </si>
  <si>
    <t>UTSJAG10387</t>
  </si>
  <si>
    <t>AGITADOR DIGITAL MCA.LABGENIUS MOD.HS-D</t>
  </si>
  <si>
    <t>UTSJAG16263</t>
  </si>
  <si>
    <t>AGITADOR MAGNÉTICO</t>
  </si>
  <si>
    <t>UTSJAG13959</t>
  </si>
  <si>
    <t>AGITADOR MAGNETICO 18CM FELISA/FE310</t>
  </si>
  <si>
    <t>UTSJAG13960</t>
  </si>
  <si>
    <t>UTSJAG13962</t>
  </si>
  <si>
    <t>UTSJAG13963</t>
  </si>
  <si>
    <t>UTSJAG13961</t>
  </si>
  <si>
    <t>UTSJAG13964</t>
  </si>
  <si>
    <t>UTSJAG11106</t>
  </si>
  <si>
    <t>AGITADOR MULTIPLE D/PROPELAS PLANA JTR1010</t>
  </si>
  <si>
    <t>UTSJAG11105</t>
  </si>
  <si>
    <t>UTSJAP0265</t>
  </si>
  <si>
    <t>AGITADOR PLATO CALIENTE MCA. FELISA</t>
  </si>
  <si>
    <t>UTSJAP0263</t>
  </si>
  <si>
    <t>UTSJAC17393</t>
  </si>
  <si>
    <t>AIRE ACONDICIONADO</t>
  </si>
  <si>
    <t>UTSJAC17554</t>
  </si>
  <si>
    <t>UTSJAC13462</t>
  </si>
  <si>
    <t>AIRE ACONDICIONADO DE 1 TONELADA</t>
  </si>
  <si>
    <t>UTSJAC13461</t>
  </si>
  <si>
    <t>AIRE ACONDICIONADO DE 2 TON.MCA.MIRAGE MOD.EAC261B</t>
  </si>
  <si>
    <t>UTSJAC4520</t>
  </si>
  <si>
    <t>AIRE ACONDICIONADO MCA YORK MOD. PCCAC048</t>
  </si>
  <si>
    <t>UTSJAC2725</t>
  </si>
  <si>
    <t>AIRE ACONDICIONADO MCA. TOTALINE</t>
  </si>
  <si>
    <t>UTSJAC1564</t>
  </si>
  <si>
    <t>UTSJAC3470</t>
  </si>
  <si>
    <t>UTSJAC1806</t>
  </si>
  <si>
    <t>AIRE ACONDICIONADO MCA. TOTALINE MOD.MK048AWA</t>
  </si>
  <si>
    <t>UTSJAC3936</t>
  </si>
  <si>
    <t>AIRE ACONDICIONADO MCA. YORK MOD. PCCAC048</t>
  </si>
  <si>
    <t>UTSJAC3935</t>
  </si>
  <si>
    <t>UTSJAC4635</t>
  </si>
  <si>
    <t>UTSJAC4636</t>
  </si>
  <si>
    <t>UTSJAC4034</t>
  </si>
  <si>
    <t>UTSJAC4033</t>
  </si>
  <si>
    <t>UTSJAC1882</t>
  </si>
  <si>
    <t>AIRE ACONDICIONADO MCA. YORK PCCAC048</t>
  </si>
  <si>
    <t>UTSJAC8398</t>
  </si>
  <si>
    <t>AIRE ACONDICIONADO MCA.COMFORTSTAR</t>
  </si>
  <si>
    <t>UTSJAC8400</t>
  </si>
  <si>
    <t>UTSJAC8401</t>
  </si>
  <si>
    <t>UTSJAC8399</t>
  </si>
  <si>
    <t>UTSJAC15175</t>
  </si>
  <si>
    <t>AIRE ACONDICIONADO MCA.MIRAGE 3 TON.</t>
  </si>
  <si>
    <t>UTSJAC1510</t>
  </si>
  <si>
    <t>AIRE ACONDICIONADO MCA.TOTALINE</t>
  </si>
  <si>
    <t>UTSJAC7689</t>
  </si>
  <si>
    <t>AIRE ACONDICIONADO MCA.TRANE</t>
  </si>
  <si>
    <t>UTSJAC12453</t>
  </si>
  <si>
    <t>AIRE ACONDICIONADO MCA.YORK DE 4 MINI SPLIT</t>
  </si>
  <si>
    <t>UTSJAC9837</t>
  </si>
  <si>
    <t>AIRE ACONDICIONADO MCA.YORK MOD.MCHAC048 220/1/60</t>
  </si>
  <si>
    <t>UTSJAC9836</t>
  </si>
  <si>
    <t>UTSJAC6645</t>
  </si>
  <si>
    <t>AIRE ACONDICIONADO MINI-SAMSUNG AS-18A0RBT</t>
  </si>
  <si>
    <t>UTSJAC1610</t>
  </si>
  <si>
    <t>AIRE ACONDICIONADO MIRAGE TIPO MINISPLIT</t>
  </si>
  <si>
    <t>UTSJAC5990</t>
  </si>
  <si>
    <t>AIRE ACONDICIONADO SAMSUNG BIO-TECH PLUS</t>
  </si>
  <si>
    <t>UTSJAC5989</t>
  </si>
  <si>
    <t>UTSJAC14299</t>
  </si>
  <si>
    <t>AIRE ACONDICIONADO TIPO TECHO CON CTRL.CAP. 3 TON.</t>
  </si>
  <si>
    <t>UTSJAC1807</t>
  </si>
  <si>
    <t>AIRE ACONDICIONADO TOTALINE MOD. MK048AWA</t>
  </si>
  <si>
    <t>UTSJAC11325</t>
  </si>
  <si>
    <t>AIRE MINISPLIT MCA.YORK DE 1.5 TON</t>
  </si>
  <si>
    <t>UTSJAC11322</t>
  </si>
  <si>
    <t>AIRE MINISPLIT MCA.YORK DE 3 TON.</t>
  </si>
  <si>
    <t>UTSJAC11320</t>
  </si>
  <si>
    <t>UTSJAC11323</t>
  </si>
  <si>
    <t>UTSJAC11321</t>
  </si>
  <si>
    <t>UTSJAC11324</t>
  </si>
  <si>
    <t>UTSJAC11319</t>
  </si>
  <si>
    <t>AIRE MINISPLIT MCA.YORK DE 4 TON.</t>
  </si>
  <si>
    <t>UTSJAC11318</t>
  </si>
  <si>
    <t>UTSJAJ0243</t>
  </si>
  <si>
    <t>AJEDREZ PROFESIONAL C/TABLERO MCA. CHESS ESPAÑOL</t>
  </si>
  <si>
    <t>UTSJAJ0244</t>
  </si>
  <si>
    <t>UTSJAJ0246</t>
  </si>
  <si>
    <t>UTSJAJ0242</t>
  </si>
  <si>
    <t>UTSJAJ0245</t>
  </si>
  <si>
    <t>UTSJROU17514</t>
  </si>
  <si>
    <t>ALCATEL LTE</t>
  </si>
  <si>
    <t>UTSJAL6144</t>
  </si>
  <si>
    <t>ALIMENTADOR C.C. REGULADO</t>
  </si>
  <si>
    <t>UTSJAZ6308</t>
  </si>
  <si>
    <t>ALIMENTADOR ESTABILIZADO DL2637 MCA.DE LORENZO</t>
  </si>
  <si>
    <t>UTSJPA6272</t>
  </si>
  <si>
    <t>ALIMENTADOR PROGR.PARA FRENO DL1067</t>
  </si>
  <si>
    <t>UTSJAL6143</t>
  </si>
  <si>
    <t>ALIMENTADOR TRIFASICO DL1013T1</t>
  </si>
  <si>
    <t>UTSJFA6177</t>
  </si>
  <si>
    <t>ALIMENTADOR TRIFASICO DL2108TAL</t>
  </si>
  <si>
    <t>UTSJAS6152</t>
  </si>
  <si>
    <t>ALTERNADOR TRIFASICO DL1026A</t>
  </si>
  <si>
    <t>UTSJAH6161</t>
  </si>
  <si>
    <t>AMPERIMETRO DE BOBINA MOVIL DL2109T1AB</t>
  </si>
  <si>
    <t>UTSJAPG16277</t>
  </si>
  <si>
    <t>AMPERIMETRO DE GANCHO</t>
  </si>
  <si>
    <t>UTSJAH14248</t>
  </si>
  <si>
    <t>AMPERIMETRO DE GANCHO MCA. FLUKE MOD.321</t>
  </si>
  <si>
    <t>UTSJAH10478</t>
  </si>
  <si>
    <t>AMPERIMETRO DE GANCHO MCA.FLUKE MOD.337A</t>
  </si>
  <si>
    <t>UTSJAH10479</t>
  </si>
  <si>
    <t>UTSJAH10481</t>
  </si>
  <si>
    <t>UTSJAH10482</t>
  </si>
  <si>
    <t>UTSJAH10480</t>
  </si>
  <si>
    <t>UTSJAH6205</t>
  </si>
  <si>
    <t>AMPERIMETRO DE HIERRO MOV. DL2109T5A</t>
  </si>
  <si>
    <t>UTSJAH6206</t>
  </si>
  <si>
    <t>UTSJAH6199</t>
  </si>
  <si>
    <t>AMPERIMETRO DE HIERRO MOVIL DL2109T1A (1000 MA)</t>
  </si>
  <si>
    <t>UTSJAH6201</t>
  </si>
  <si>
    <t>UTSJAH6200</t>
  </si>
  <si>
    <t>UTSJAH6202</t>
  </si>
  <si>
    <t>AMPERIMETRO DE HIERRO MOVIL DL2109T2A5 (2.5 A)</t>
  </si>
  <si>
    <t>UTSJAH6204</t>
  </si>
  <si>
    <t>UTSJAH6203</t>
  </si>
  <si>
    <t>UTSJAH12019</t>
  </si>
  <si>
    <t>AMPERIMETRO DIGITAL</t>
  </si>
  <si>
    <t>UTSJAH15985</t>
  </si>
  <si>
    <t>UTSJUP7618</t>
  </si>
  <si>
    <t>AMPLIADORA HANSA MOD.H-2000</t>
  </si>
  <si>
    <t>UTSJUP7809</t>
  </si>
  <si>
    <t>AMPLIFICADOR C/MICROFONO Y BOCINA</t>
  </si>
  <si>
    <t>UTSJAM6298</t>
  </si>
  <si>
    <t>AMPLIFICADOR DE ADAPTAMIENTO DL2625</t>
  </si>
  <si>
    <t>UTSJAM6380</t>
  </si>
  <si>
    <t>AMPLIFICADOR DE AILAMIENTO DL2642</t>
  </si>
  <si>
    <t>UTSJUP7595</t>
  </si>
  <si>
    <t>AMPLIFICADOR DE AUDIO ESTEREO</t>
  </si>
  <si>
    <t>UTSJAM1804</t>
  </si>
  <si>
    <t>AMPLIFICADOR STEREN 45W MOD.SA-845CD</t>
  </si>
  <si>
    <t>UTSJAB15234</t>
  </si>
  <si>
    <t>ANALIZADOR DE IMPERDANCIA ZENNIUM</t>
  </si>
  <si>
    <t>UTSJAB11886</t>
  </si>
  <si>
    <t>ANALIZADOR DE LA CALIDAD DE ENERGIA ELÉCTRICA</t>
  </si>
  <si>
    <t>UTSJAV13376</t>
  </si>
  <si>
    <t>ANALIZADOR DE VIBRACIONES MCA.AZIMA MOD.DCX9</t>
  </si>
  <si>
    <t>UTSJKA14210</t>
  </si>
  <si>
    <t>ANALOG OUTPU SM1232 SIEMENS</t>
  </si>
  <si>
    <t>UTSJOT7077</t>
  </si>
  <si>
    <t>ANAQUEL DE 3 DIVISIONES</t>
  </si>
  <si>
    <t>UTSJOT7082</t>
  </si>
  <si>
    <t>UTSJAN13154</t>
  </si>
  <si>
    <t>ANAQUEL MET. DE 85 X 45 ARENA</t>
  </si>
  <si>
    <t>UTSJAN13157</t>
  </si>
  <si>
    <t>UTSJAN13155</t>
  </si>
  <si>
    <t>UTSJAN13156</t>
  </si>
  <si>
    <t>UTSJAN10758</t>
  </si>
  <si>
    <t>ANAQUEL METALICO C/5 ENTREPAÑOS DE .90X.45X2.13</t>
  </si>
  <si>
    <t>UTSJAN10757</t>
  </si>
  <si>
    <t>UTSJAN10748</t>
  </si>
  <si>
    <t>UTSJAN10750</t>
  </si>
  <si>
    <t>UTSJAN10752</t>
  </si>
  <si>
    <t>UTSJAN10751</t>
  </si>
  <si>
    <t>UTSJAN10755</t>
  </si>
  <si>
    <t>UTSJAN10756</t>
  </si>
  <si>
    <t>UTSJAN10746</t>
  </si>
  <si>
    <t>UTSJAN10747</t>
  </si>
  <si>
    <t>UTSJAN13233</t>
  </si>
  <si>
    <t>ANAQUEL METALICO TIPO ESQUELETO C/5 ENTREPAÑOS</t>
  </si>
  <si>
    <t>UTSJAN13235</t>
  </si>
  <si>
    <t>UTSJAN13232</t>
  </si>
  <si>
    <t>UTSJAN6115</t>
  </si>
  <si>
    <t>ANAQUEL TIPO ESQUELETO</t>
  </si>
  <si>
    <t>UTSJAN5339</t>
  </si>
  <si>
    <t>UTSJAN8483</t>
  </si>
  <si>
    <t>UTSJAN8482</t>
  </si>
  <si>
    <t>UTSJAN4951</t>
  </si>
  <si>
    <t>UTSJAN4955</t>
  </si>
  <si>
    <t>UTSJAN4953</t>
  </si>
  <si>
    <t>UTSJAN4954</t>
  </si>
  <si>
    <t>UTSJAN5104</t>
  </si>
  <si>
    <t>UTSJAN8381</t>
  </si>
  <si>
    <t>UTSJAN8384</t>
  </si>
  <si>
    <t>UTSJAN8484</t>
  </si>
  <si>
    <t>UTSJAN8376</t>
  </si>
  <si>
    <t>UTSJAN8377</t>
  </si>
  <si>
    <t>UTSJAN8379</t>
  </si>
  <si>
    <t>UTSJAN8380</t>
  </si>
  <si>
    <t>UTSJAN8382</t>
  </si>
  <si>
    <t>UTSJAN8383</t>
  </si>
  <si>
    <t>UTSJAN8385</t>
  </si>
  <si>
    <t>UTSJAN8375</t>
  </si>
  <si>
    <t>UTSJAN8378</t>
  </si>
  <si>
    <t>UTSJAN5134</t>
  </si>
  <si>
    <t>UTSJAN5036</t>
  </si>
  <si>
    <t>UTSJAN7565</t>
  </si>
  <si>
    <t>UTSJAN7566</t>
  </si>
  <si>
    <t>UTSJAN4031</t>
  </si>
  <si>
    <t>UTSJAN4932</t>
  </si>
  <si>
    <t>UTSJAN4952</t>
  </si>
  <si>
    <t>UTSJAN6759</t>
  </si>
  <si>
    <t>UTSJAN6761</t>
  </si>
  <si>
    <t>UTSJAN4721</t>
  </si>
  <si>
    <t>UTSJAN4720</t>
  </si>
  <si>
    <t>UTSJAN7085</t>
  </si>
  <si>
    <t>UTSJAN7482</t>
  </si>
  <si>
    <t>ANAQUEL TIPO ESQUELETO (LAB P)</t>
  </si>
  <si>
    <t>UTSJAN7485</t>
  </si>
  <si>
    <t>ANAQUEL TIPO ESQUELETO (LAB.P)</t>
  </si>
  <si>
    <t>UTSJAN7488</t>
  </si>
  <si>
    <t>UTSJAN7521</t>
  </si>
  <si>
    <t>UTSJAN7483</t>
  </si>
  <si>
    <t>UTSJAN7484</t>
  </si>
  <si>
    <t>UTSJAN7486</t>
  </si>
  <si>
    <t>UTSJAN7489</t>
  </si>
  <si>
    <t>UTSJAN7487</t>
  </si>
  <si>
    <t>UTSJAN7490</t>
  </si>
  <si>
    <t>UTSJAN5378</t>
  </si>
  <si>
    <t>ANAQUEL TIPO ESQUELETO 91 CMS X 1.45</t>
  </si>
  <si>
    <t>UTSJAN5377</t>
  </si>
  <si>
    <t>UTSJAN5380</t>
  </si>
  <si>
    <t>UTSJAN5383</t>
  </si>
  <si>
    <t>UTSJAN5386</t>
  </si>
  <si>
    <t>UTSJAN5379</t>
  </si>
  <si>
    <t>UTSJAN5381</t>
  </si>
  <si>
    <t>UTSJAN5384</t>
  </si>
  <si>
    <t>UTSJAN5375</t>
  </si>
  <si>
    <t>UTSJAN5376</t>
  </si>
  <si>
    <t>UTSJAN5382</t>
  </si>
  <si>
    <t>UTSJAN5385</t>
  </si>
  <si>
    <t>UTSJAN5353</t>
  </si>
  <si>
    <t>ANAQUEL TIPO ESQUELETO 91 CMS X 2.10</t>
  </si>
  <si>
    <t>UTSJAN5356</t>
  </si>
  <si>
    <t>UTSJAN5359</t>
  </si>
  <si>
    <t>UTSJAN5362</t>
  </si>
  <si>
    <t>UTSJAN5351</t>
  </si>
  <si>
    <t>UTSJAN5352</t>
  </si>
  <si>
    <t>UTSJAN5354</t>
  </si>
  <si>
    <t>UTSJAN5355</t>
  </si>
  <si>
    <t>UTSJAN5357</t>
  </si>
  <si>
    <t>UTSJAN5360</t>
  </si>
  <si>
    <t>UTSJAN5363</t>
  </si>
  <si>
    <t>UTSJAN5350</t>
  </si>
  <si>
    <t>UTSJAN5358</t>
  </si>
  <si>
    <t>UTSJAN5361</t>
  </si>
  <si>
    <t>UTSJAN5364</t>
  </si>
  <si>
    <t>UTSJAN5365</t>
  </si>
  <si>
    <t>UTSJAN5366</t>
  </si>
  <si>
    <t>ANAQUEL TIPO ESQUELETO 91 CMS X 2.20</t>
  </si>
  <si>
    <t>UTSJAN5367</t>
  </si>
  <si>
    <t>UTSJAN5369</t>
  </si>
  <si>
    <t>UTSJAN5370</t>
  </si>
  <si>
    <t>UTSJAN5372</t>
  </si>
  <si>
    <t>UTSJAN5368</t>
  </si>
  <si>
    <t>UTSJAN5371</t>
  </si>
  <si>
    <t>UTSJAN5374</t>
  </si>
  <si>
    <t>ANAQUEL TIPO ESQUELETO 91 CMS X1.45</t>
  </si>
  <si>
    <t>UTSJAN5373</t>
  </si>
  <si>
    <t>UTSJAN6766</t>
  </si>
  <si>
    <t>ANAQUEL TIPO ESQUELETO ACERO INOX.</t>
  </si>
  <si>
    <t>UTSJAN6767</t>
  </si>
  <si>
    <t>UTSJAN10243</t>
  </si>
  <si>
    <t>ANAQUEL TIPO ESQUELETO C/5 ENTREPAÑOS</t>
  </si>
  <si>
    <t>UTSJAN10244</t>
  </si>
  <si>
    <t>UTSJAN10245</t>
  </si>
  <si>
    <t>UTSJAN10242</t>
  </si>
  <si>
    <t>ANAQUEL TIPO ESQUELETO CON 5 ENTREPAÑOS</t>
  </si>
  <si>
    <t>UTSJAN10240</t>
  </si>
  <si>
    <t>ANAQUEL TIPO ESQUELETO DE 5 ENTREPAÑOS</t>
  </si>
  <si>
    <t>UTSJAN10241</t>
  </si>
  <si>
    <t>UTSJAN10239</t>
  </si>
  <si>
    <t>UTSJAN11929</t>
  </si>
  <si>
    <t>ANAQUEL TIPO ESQUELETO DE 91X45 COLOR ARENA</t>
  </si>
  <si>
    <t>UTSJAA11924</t>
  </si>
  <si>
    <t>ANTENA MCA.MOTOROLA MOD.CANOPY</t>
  </si>
  <si>
    <t>UTSJAF5289</t>
  </si>
  <si>
    <t>APARATO CIRCULAR P/LIQ. REFRIGERANTE</t>
  </si>
  <si>
    <t>UTSJHT8358</t>
  </si>
  <si>
    <t>APARATO P/MOMENTO DE INERCIA</t>
  </si>
  <si>
    <t>UTSJLP8178</t>
  </si>
  <si>
    <t>APARATO P/PRUEBAS DE IMPACTO MOD.84</t>
  </si>
  <si>
    <t>UTSJDE6333</t>
  </si>
  <si>
    <t>APARATO P/PRUEBAS DE RIGIDEZ DIELECTRICA Y AISLAM.</t>
  </si>
  <si>
    <t>UTSJHT8355</t>
  </si>
  <si>
    <t>APARATO PARA EL ESTUDIO DE FRICCION</t>
  </si>
  <si>
    <t>UTSJHT8360</t>
  </si>
  <si>
    <t>APARATO PARA MODULO DE YOUNG</t>
  </si>
  <si>
    <t>UTSJAPS17518</t>
  </si>
  <si>
    <t>APISONADOR</t>
  </si>
  <si>
    <t>UTSJTL15919</t>
  </si>
  <si>
    <t>APPLE IPHONE 6 GOLD 64 GB-CLA</t>
  </si>
  <si>
    <t>UTSJCM7683</t>
  </si>
  <si>
    <t>APPLE POWER MAC-G5</t>
  </si>
  <si>
    <t>UTSJAR16205</t>
  </si>
  <si>
    <t>ARCHIVERO 3 GAVETAS</t>
  </si>
  <si>
    <t>UTSJAR13163</t>
  </si>
  <si>
    <t>ARCHIVERO 3 GAVETAS DE MADERA COLOR ARCE</t>
  </si>
  <si>
    <t>UTSJAR7327</t>
  </si>
  <si>
    <t>ARCHIVERO 3 GAVETAS OFICIO MCA.GEBESA</t>
  </si>
  <si>
    <t>UTSJAR7318</t>
  </si>
  <si>
    <t>UTSJAR7326</t>
  </si>
  <si>
    <t>UTSJAR7332</t>
  </si>
  <si>
    <t>UTSJAR7319</t>
  </si>
  <si>
    <t>UTSJAR7324</t>
  </si>
  <si>
    <t>UTSJAR7323</t>
  </si>
  <si>
    <t>UTSJAR7325</t>
  </si>
  <si>
    <t>UTSJAR7329</t>
  </si>
  <si>
    <t>UTSJAR7322</t>
  </si>
  <si>
    <t>UTSJAR7320</t>
  </si>
  <si>
    <t>UTSJAR7321</t>
  </si>
  <si>
    <t>UTSJAR7328</t>
  </si>
  <si>
    <t>UTSJAR7317</t>
  </si>
  <si>
    <t>UTSJAR7330</t>
  </si>
  <si>
    <t>UTSJAR7331</t>
  </si>
  <si>
    <t>UTSJAR1917</t>
  </si>
  <si>
    <t>ARCHIVERO CEA DE 4 GAVETAS</t>
  </si>
  <si>
    <t>UTSJAR5387</t>
  </si>
  <si>
    <t>ARCHIVERO DE 3 GAV. C/LIBRERO SUP. DE 2 ENTREPAÑOS</t>
  </si>
  <si>
    <t>UTSJAR11897</t>
  </si>
  <si>
    <t>ARCHIVERO DE 3 GAVETAS DE 0.50X0.60X1.02 COLOR ARCE</t>
  </si>
  <si>
    <t>UTSJAR0320</t>
  </si>
  <si>
    <t>ARCHIVERO DE 3 GAVETAS MCA JAFHER</t>
  </si>
  <si>
    <t>UTSJAR10267</t>
  </si>
  <si>
    <t>ARCHIVERO DE 3 GAVETAS MCA.GEBESA COLOR ARCE/GRIS</t>
  </si>
  <si>
    <t>UTSJAR4665</t>
  </si>
  <si>
    <t>ARCHIVERO DE MADERA 2 CAJONES</t>
  </si>
  <si>
    <t>UTSJAR5616</t>
  </si>
  <si>
    <t>ARCHIVERO DE MADERA 3 GAVETAS</t>
  </si>
  <si>
    <t>UTSJAR1884</t>
  </si>
  <si>
    <t>ARCHIVERO DE MADERA DE 3 GAVETAS</t>
  </si>
  <si>
    <t>UTSJAR10561</t>
  </si>
  <si>
    <t>ARCHIVERO DE MADERA TRES GAVETAS T/OFICIO</t>
  </si>
  <si>
    <t>UTSJAR10560</t>
  </si>
  <si>
    <t>UTSJAR10562</t>
  </si>
  <si>
    <t>UTSJAR10563</t>
  </si>
  <si>
    <t>UTSJAR14317</t>
  </si>
  <si>
    <t>ARCHIVERO DE TRES GAVETAS TAMAÑO OFICIO DE 50X60X1.03. FABRICADO EN MELANINA. COLOR ARCE C/GRIS</t>
  </si>
  <si>
    <t>UTSJAR17181</t>
  </si>
  <si>
    <t>ARCHIVERO HORIZONTAL 3 GAVETAS</t>
  </si>
  <si>
    <t>UTSJAR17180</t>
  </si>
  <si>
    <t>UTSJAR17182</t>
  </si>
  <si>
    <t>UTSJAR17171</t>
  </si>
  <si>
    <t>UTSJAR17166</t>
  </si>
  <si>
    <t>UTSJAR17167</t>
  </si>
  <si>
    <t>UTSJAR17169</t>
  </si>
  <si>
    <t>UTSJAR17168</t>
  </si>
  <si>
    <t>UTSJAR17178</t>
  </si>
  <si>
    <t>UTSJAR17170</t>
  </si>
  <si>
    <t>UTSJAR17179</t>
  </si>
  <si>
    <t>UTSJAR17177</t>
  </si>
  <si>
    <t>UTSJAR17176</t>
  </si>
  <si>
    <t>UTSJAR17172</t>
  </si>
  <si>
    <t>UTSJAR17175</t>
  </si>
  <si>
    <t>UTSJAR17174</t>
  </si>
  <si>
    <t>UTSJAR17173</t>
  </si>
  <si>
    <t>UTSJAR6970</t>
  </si>
  <si>
    <t>ARCHIVERO METAL. 4 GAV.(CEA)</t>
  </si>
  <si>
    <t>UTSJAR6969</t>
  </si>
  <si>
    <t>ARCHIVERO METAL.4 GAV.(CEA)</t>
  </si>
  <si>
    <t>UTSJAR1392</t>
  </si>
  <si>
    <t>ARCHIVERO METALICO 3 GAVETAS</t>
  </si>
  <si>
    <t>UTSJAR1335</t>
  </si>
  <si>
    <t>UTSJAR7360</t>
  </si>
  <si>
    <t>ARCHIVERO METALICO 3 GAVETAS JAFHER</t>
  </si>
  <si>
    <t>UTSJAR0319</t>
  </si>
  <si>
    <t>UTSJAR1916</t>
  </si>
  <si>
    <t>ARCHIVERO METALICO 3 GAVETAS RIVIERA</t>
  </si>
  <si>
    <t>UTSJAR15396</t>
  </si>
  <si>
    <t>ARCHIVERO METALICO 4 GAVETAS</t>
  </si>
  <si>
    <t>UTSJAR15397</t>
  </si>
  <si>
    <t>UTSJAR15399</t>
  </si>
  <si>
    <t>UTSJAR15400</t>
  </si>
  <si>
    <t>UTSJAR15395</t>
  </si>
  <si>
    <t>UTSJAR15398</t>
  </si>
  <si>
    <t>UTSJAR15401</t>
  </si>
  <si>
    <t>UTSJAR5584</t>
  </si>
  <si>
    <t>ARCHIVERO METALICO 4 GAVETAS PIROCA</t>
  </si>
  <si>
    <t>UTSJAR5587</t>
  </si>
  <si>
    <t>UTSJAR5586</t>
  </si>
  <si>
    <t>UTSJAR5585</t>
  </si>
  <si>
    <t>UTSJAR5588</t>
  </si>
  <si>
    <t>UTSJAR3944</t>
  </si>
  <si>
    <t>ARCHIVERO METALICO DE 3 GAV. MCA. SERRAT MOD. 303</t>
  </si>
  <si>
    <t>UTSJAR3941</t>
  </si>
  <si>
    <t>UTSJAR3943</t>
  </si>
  <si>
    <t>ARCHIVERO METALICO DE 3 GAV. MCA. SERRAT MOD. M303</t>
  </si>
  <si>
    <t>UTSJAR3945</t>
  </si>
  <si>
    <t>UTSJAR3939</t>
  </si>
  <si>
    <t>ARCHIVERO METALICO DE 3 GAV. MCA.SERRAT MOD.M303</t>
  </si>
  <si>
    <t>UTSJAR3940</t>
  </si>
  <si>
    <t>ARCHIVERO METALICO DE 3 GAV.MCA. SERRAT MOD.M303</t>
  </si>
  <si>
    <t>UTSJAR3942</t>
  </si>
  <si>
    <t>UTSJAR4851</t>
  </si>
  <si>
    <t>ARCHIVERO METALICO DE 3 GAVETA</t>
  </si>
  <si>
    <t>UTSJAR4855</t>
  </si>
  <si>
    <t>ARCHIVERO METALICO DE 3 GAVETAS</t>
  </si>
  <si>
    <t>UTSJAR8452</t>
  </si>
  <si>
    <t>UTSJAR3055</t>
  </si>
  <si>
    <t>UTSJAR3590</t>
  </si>
  <si>
    <t>UTSJAR4143</t>
  </si>
  <si>
    <t>UTSJAR4080</t>
  </si>
  <si>
    <t>UTSJAR4142</t>
  </si>
  <si>
    <t>UTSJAR4105</t>
  </si>
  <si>
    <t>UTSJAR4772</t>
  </si>
  <si>
    <t>UTSJAR3203</t>
  </si>
  <si>
    <t>UTSJAR4069</t>
  </si>
  <si>
    <t>UTSJAR7416</t>
  </si>
  <si>
    <t>UTSJAR7064</t>
  </si>
  <si>
    <t>UTSJAR4852</t>
  </si>
  <si>
    <t>UTSJAR4854</t>
  </si>
  <si>
    <t>UTSJAR4095</t>
  </si>
  <si>
    <t>UTSJAR3067</t>
  </si>
  <si>
    <t>UTSJAR4090</t>
  </si>
  <si>
    <t>UTSJAR6965</t>
  </si>
  <si>
    <t>UTSJAR4534</t>
  </si>
  <si>
    <t>UTSJAR4535</t>
  </si>
  <si>
    <t>UTSJAR3031</t>
  </si>
  <si>
    <t>UTSJAR4120</t>
  </si>
  <si>
    <t>UTSJAR7630</t>
  </si>
  <si>
    <t>UTSJAR7857</t>
  </si>
  <si>
    <t>UTSJAR7858</t>
  </si>
  <si>
    <t>UTSJAR4118</t>
  </si>
  <si>
    <t>UTSJAR7859</t>
  </si>
  <si>
    <t>UTSJAR6901</t>
  </si>
  <si>
    <t>UTSJAR1507</t>
  </si>
  <si>
    <t>UTSJAR4311</t>
  </si>
  <si>
    <t>UTSJAR4815</t>
  </si>
  <si>
    <t>UTSJAR4151</t>
  </si>
  <si>
    <t>UTSJAR4643</t>
  </si>
  <si>
    <t>UTSJAR4644</t>
  </si>
  <si>
    <t>UTSJAR4077</t>
  </si>
  <si>
    <t>UTSJAR7495</t>
  </si>
  <si>
    <t>UTSJAR7496</t>
  </si>
  <si>
    <t>UTSJAR7730</t>
  </si>
  <si>
    <t>UTSJAR7497</t>
  </si>
  <si>
    <t>UTSJAR4424</t>
  </si>
  <si>
    <t>UTSJAR4696</t>
  </si>
  <si>
    <t>UTSJAR4353</t>
  </si>
  <si>
    <t>UTSJAR4106</t>
  </si>
  <si>
    <t>UTSJAR4853</t>
  </si>
  <si>
    <t>UTSJAR1418</t>
  </si>
  <si>
    <t>UTSJAR1417</t>
  </si>
  <si>
    <t>UTSJAR6967</t>
  </si>
  <si>
    <t>UTSJAR4119</t>
  </si>
  <si>
    <t>UTSJAR8409</t>
  </si>
  <si>
    <t>UTSJAR6589</t>
  </si>
  <si>
    <t>UTSJAR1627</t>
  </si>
  <si>
    <t>UTSJAR1626</t>
  </si>
  <si>
    <t>UTSJAR0322</t>
  </si>
  <si>
    <t>UTSJAR4526</t>
  </si>
  <si>
    <t>UTSJAR4814</t>
  </si>
  <si>
    <t>UTSJAR4760</t>
  </si>
  <si>
    <t>UTSJAR4163</t>
  </si>
  <si>
    <t>UTSJAR4838</t>
  </si>
  <si>
    <t>UTSJAR3127</t>
  </si>
  <si>
    <t>UTSJAR7629</t>
  </si>
  <si>
    <t>UTSJAR7631</t>
  </si>
  <si>
    <t>UTSJAR4861</t>
  </si>
  <si>
    <t>UTSJAR4073</t>
  </si>
  <si>
    <t>UTSJAR3586</t>
  </si>
  <si>
    <t>UTSJAR5527</t>
  </si>
  <si>
    <t>UTSJAR5227</t>
  </si>
  <si>
    <t>UTSJAR4065</t>
  </si>
  <si>
    <t>UTSJAR3160</t>
  </si>
  <si>
    <t>UTSJAR4726</t>
  </si>
  <si>
    <t>UTSJAR4702</t>
  </si>
  <si>
    <t>UTSJAR4703</t>
  </si>
  <si>
    <t>UTSJAR4686</t>
  </si>
  <si>
    <t>UTSJAR4305</t>
  </si>
  <si>
    <t>UTSJAR3033</t>
  </si>
  <si>
    <t>UTSJAR1827</t>
  </si>
  <si>
    <t>UTSJAR8049</t>
  </si>
  <si>
    <t>UTSJAR7446</t>
  </si>
  <si>
    <t>UTSJAR6966</t>
  </si>
  <si>
    <t>UTSJAR6971</t>
  </si>
  <si>
    <t>UTSJAR4856</t>
  </si>
  <si>
    <t>UTSJAR3091</t>
  </si>
  <si>
    <t>UTSJAR6964</t>
  </si>
  <si>
    <t>UTSJAR4735</t>
  </si>
  <si>
    <t>UTSJAR0291</t>
  </si>
  <si>
    <t>ARCHIVERO METALICO DE 3 GAVETAS CAJA SEGURIDAD</t>
  </si>
  <si>
    <t>UTSJAR3072</t>
  </si>
  <si>
    <t>ARCHIVERO METALICO DE 3 GAVETAS MCA. JAFHER</t>
  </si>
  <si>
    <t>UTSJAR3041</t>
  </si>
  <si>
    <t>ARCHIVERO METALICO DE 3 GAVETAS MCA. SERRAT</t>
  </si>
  <si>
    <t>UTSJAR3071</t>
  </si>
  <si>
    <t>UTSJAR10566</t>
  </si>
  <si>
    <t>ARCHIVERO METALICO DE 4 GAV.ARENA</t>
  </si>
  <si>
    <t>UTSJAR3200</t>
  </si>
  <si>
    <t>ARCHIVERO METALICO DE 4 GAVETAS</t>
  </si>
  <si>
    <t>UTSJAR7400</t>
  </si>
  <si>
    <t>UTSJAR7401</t>
  </si>
  <si>
    <t>UTSJAR3092</t>
  </si>
  <si>
    <t>UTSJAR0303</t>
  </si>
  <si>
    <t>UTSJAR1653</t>
  </si>
  <si>
    <t>UTSJAR3420</t>
  </si>
  <si>
    <t>UTSJAR6968</t>
  </si>
  <si>
    <t>UTSJAR8220</t>
  </si>
  <si>
    <t>UTSJAR3333</t>
  </si>
  <si>
    <t>UTSJAR3332</t>
  </si>
  <si>
    <t>UTSJAR3356</t>
  </si>
  <si>
    <t>UTSJAR3059</t>
  </si>
  <si>
    <t>UTSJAR3201</t>
  </si>
  <si>
    <t>UTSJAR3379</t>
  </si>
  <si>
    <t>UTSJAR3380</t>
  </si>
  <si>
    <t>UTSJAR3286</t>
  </si>
  <si>
    <t>UTSJAR7975</t>
  </si>
  <si>
    <t>UTSJAR3390</t>
  </si>
  <si>
    <t>UTSJAR3389</t>
  </si>
  <si>
    <t>UTSJAR3039</t>
  </si>
  <si>
    <t>UTSJAR2755</t>
  </si>
  <si>
    <t>UTSJAR3357</t>
  </si>
  <si>
    <t>UTSJAR5264</t>
  </si>
  <si>
    <t>UTSJAR3287</t>
  </si>
  <si>
    <t>UTSJAR8374</t>
  </si>
  <si>
    <t>UTSJAR3283</t>
  </si>
  <si>
    <t>UTSJAR3053</t>
  </si>
  <si>
    <t>UTSJAR4840</t>
  </si>
  <si>
    <t>UTSJAR5218</t>
  </si>
  <si>
    <t>UTSJAR1419</t>
  </si>
  <si>
    <t>UTSJAR1420</t>
  </si>
  <si>
    <t>UTSJAR1565</t>
  </si>
  <si>
    <t>UTSJAR6588</t>
  </si>
  <si>
    <t>UTSJAR1811</t>
  </si>
  <si>
    <t>UTSJAR1625</t>
  </si>
  <si>
    <t>UTSJAR3528</t>
  </si>
  <si>
    <t>UTSJAR3455</t>
  </si>
  <si>
    <t>UTSJAR3378</t>
  </si>
  <si>
    <t>UTSJAR3600</t>
  </si>
  <si>
    <t>UTSJAR1910</t>
  </si>
  <si>
    <t>UTSJAR1911</t>
  </si>
  <si>
    <t>UTSJAR3066</t>
  </si>
  <si>
    <t>ARCHIVERO METALICO DE 4 GAVETAS (CEA)</t>
  </si>
  <si>
    <t>UTSJAR4773</t>
  </si>
  <si>
    <t>ARCHIVERO METALICO DE 4 GAVETAS MCA.</t>
  </si>
  <si>
    <t>UTSJAR3114</t>
  </si>
  <si>
    <t>ARCHIVERO METALICO DE 4 GAVETAS MCA. PIROCA</t>
  </si>
  <si>
    <t>UTSJAR7536</t>
  </si>
  <si>
    <t>ARCHIVERO METALICO DE 4 GAVETAS PIROCA</t>
  </si>
  <si>
    <t>UTSJAR5589</t>
  </si>
  <si>
    <t>UTSJAR5883</t>
  </si>
  <si>
    <t>UTSJAR8115</t>
  </si>
  <si>
    <t>UTSJAR5590</t>
  </si>
  <si>
    <t>ARCHIVERO METALICO DE 4 GAVETAS PM STEELE</t>
  </si>
  <si>
    <t>UTSJAR5592</t>
  </si>
  <si>
    <t>UTSJAR5591</t>
  </si>
  <si>
    <t>UTSJAR5884</t>
  </si>
  <si>
    <t>UTSJAR4023</t>
  </si>
  <si>
    <t>UTSJAR16113</t>
  </si>
  <si>
    <t>ARCHIVERO METALICO DE CUATRO GAVETAS</t>
  </si>
  <si>
    <t>UTSJAR16112</t>
  </si>
  <si>
    <t>UTSJAR16115</t>
  </si>
  <si>
    <t>UTSJAR16111</t>
  </si>
  <si>
    <t>UTSJAR16114</t>
  </si>
  <si>
    <t>UTSJAR18154</t>
  </si>
  <si>
    <t>ARCHIVERO VERTICAL</t>
  </si>
  <si>
    <t>UTSJAR18155</t>
  </si>
  <si>
    <t>UTSJAR18156</t>
  </si>
  <si>
    <t>UTSJAR18157</t>
  </si>
  <si>
    <t>UTSJAR18158</t>
  </si>
  <si>
    <t>UTSJAR18159</t>
  </si>
  <si>
    <t>UTSJAR18160</t>
  </si>
  <si>
    <t>UTSJAR18161</t>
  </si>
  <si>
    <t>UTSJAR18162</t>
  </si>
  <si>
    <t>UTSJAR18163</t>
  </si>
  <si>
    <t>UTSJAR18164</t>
  </si>
  <si>
    <t>UTSJAR18165</t>
  </si>
  <si>
    <t>UTSJAR18166</t>
  </si>
  <si>
    <t>UTSJAR18167</t>
  </si>
  <si>
    <t>UTSJAR18168</t>
  </si>
  <si>
    <t>UTSJAR18169</t>
  </si>
  <si>
    <t>UTSJAR18170</t>
  </si>
  <si>
    <t>UTSJAR18171</t>
  </si>
  <si>
    <t>UTSJAR18172</t>
  </si>
  <si>
    <t>UTSJAR18173</t>
  </si>
  <si>
    <t>UTSJAR18174</t>
  </si>
  <si>
    <t>UTSJAR18175</t>
  </si>
  <si>
    <t>UTSJAR18176</t>
  </si>
  <si>
    <t>UTSJAR18177</t>
  </si>
  <si>
    <t>UTSJAR18178</t>
  </si>
  <si>
    <t>UTSJAR18179</t>
  </si>
  <si>
    <t>UTSJAR18180</t>
  </si>
  <si>
    <t>UTSJAR18181</t>
  </si>
  <si>
    <t>UTSJAR18182</t>
  </si>
  <si>
    <t>UTSJAR18183</t>
  </si>
  <si>
    <t>UTSJAR18184</t>
  </si>
  <si>
    <t>UTSJAR18185</t>
  </si>
  <si>
    <t>UTSJAR18186</t>
  </si>
  <si>
    <t>UTSJAR18187</t>
  </si>
  <si>
    <t>UTSJAR18188</t>
  </si>
  <si>
    <t>UTSJAR18189</t>
  </si>
  <si>
    <t>UTSJAR18190</t>
  </si>
  <si>
    <t>UTSJAR18191</t>
  </si>
  <si>
    <t>UTSJAR18192</t>
  </si>
  <si>
    <t>UTSJAR18193</t>
  </si>
  <si>
    <t>UTSJAR18194</t>
  </si>
  <si>
    <t>UTSJAR18195</t>
  </si>
  <si>
    <t>UTSJAR13253</t>
  </si>
  <si>
    <t>ARCHIVERO VERTICAL 2 GAVETAS</t>
  </si>
  <si>
    <t>UTSJAR17197</t>
  </si>
  <si>
    <t>ARCHIVERO VERTICAL 4 GAVETAS</t>
  </si>
  <si>
    <t>UTSJAR17200</t>
  </si>
  <si>
    <t>UTSJAR17202</t>
  </si>
  <si>
    <t>UTSJAR17198</t>
  </si>
  <si>
    <t>UTSJAR17201</t>
  </si>
  <si>
    <t>UTSJAR17196</t>
  </si>
  <si>
    <t>UTSJAR17199</t>
  </si>
  <si>
    <t>UTSJAR17194</t>
  </si>
  <si>
    <t>UTSJAR17193</t>
  </si>
  <si>
    <t>UTSJAR17183</t>
  </si>
  <si>
    <t>UTSJAR17185</t>
  </si>
  <si>
    <t>UTSJAR17186</t>
  </si>
  <si>
    <t>UTSJAR17188</t>
  </si>
  <si>
    <t>UTSJAR17189</t>
  </si>
  <si>
    <t>UTSJAR17184</t>
  </si>
  <si>
    <t>UTSJAR17187</t>
  </si>
  <si>
    <t>UTSJAR17190</t>
  </si>
  <si>
    <t>UTSJAR17195</t>
  </si>
  <si>
    <t>UTSJAR17191</t>
  </si>
  <si>
    <t>UTSJAR17192</t>
  </si>
  <si>
    <t>UTSJAI6167</t>
  </si>
  <si>
    <t>ARMARIO C/PTAS. P/INSTRUMENTOS Y ACC.</t>
  </si>
  <si>
    <t>UTSJAI6166</t>
  </si>
  <si>
    <t>ARMARIO C/PTAS.P/INSTRUMENTOS Y ACC.</t>
  </si>
  <si>
    <t>UTSJARR12017</t>
  </si>
  <si>
    <t>ARRANCADOR A TENSION</t>
  </si>
  <si>
    <t>UTSJOT10432</t>
  </si>
  <si>
    <t>ASPIRADORA MCA.KARCHER</t>
  </si>
  <si>
    <t>UTSJOT13977</t>
  </si>
  <si>
    <t>ASPIRADORA MCA.KOBLENZ SECO-MOJADO</t>
  </si>
  <si>
    <t>UTSJAO14301</t>
  </si>
  <si>
    <t>ATORNILLADOR DE 12V C/2 BATERIAS, 1 CARGADOR</t>
  </si>
  <si>
    <t>UTSJTAL17467</t>
  </si>
  <si>
    <t>ATORNILLADOR ELECTRICO</t>
  </si>
  <si>
    <t>UTSJTAL17469</t>
  </si>
  <si>
    <t>UTSJTAL17468</t>
  </si>
  <si>
    <t>UTSJHT11910</t>
  </si>
  <si>
    <t>ATORNILLADOR MCA.BOSH MOD.GSR-12-1</t>
  </si>
  <si>
    <t>UTSJUP7833</t>
  </si>
  <si>
    <t>AUDIFONOS PROFESIONALES SONY</t>
  </si>
  <si>
    <t>UTSJOT10074</t>
  </si>
  <si>
    <t>AUDIFONOS SONY MOD.MDR-V500D</t>
  </si>
  <si>
    <t>UTSJVH7840</t>
  </si>
  <si>
    <t>AUTOBUS INTERNATIONAL 2002</t>
  </si>
  <si>
    <t>UTSJVH0268</t>
  </si>
  <si>
    <t>AUTOBUS MERCEDEZ BENZ BCO.</t>
  </si>
  <si>
    <t>UTSJAT5301</t>
  </si>
  <si>
    <t>AUTOCLAVE VERTICAL DE 30X60 CV</t>
  </si>
  <si>
    <t>UTSJAT5302</t>
  </si>
  <si>
    <t>AUTOCLAVE VERTICAL DE 30X60 CV-300</t>
  </si>
  <si>
    <t>UTSJVH13389</t>
  </si>
  <si>
    <t>AUTOMOVIL MCA. NISSAN MOD.TIIDA COLOR PLATA</t>
  </si>
  <si>
    <t>UTSJVH11286</t>
  </si>
  <si>
    <t>AUTOMOVIL MCA.NISSAN MOD. SENTRA 2009</t>
  </si>
  <si>
    <t>UTSJVH4672</t>
  </si>
  <si>
    <t>AUTOMOVIL TSURU NISSAN 2002</t>
  </si>
  <si>
    <t>UTSJAU5307</t>
  </si>
  <si>
    <t>AUXILIAR DE MACROPIPETADO COLOR NEUTRO BRAND</t>
  </si>
  <si>
    <t>UTSJAU5308</t>
  </si>
  <si>
    <t>UTSJBFA15652</t>
  </si>
  <si>
    <t>BAFLE APLIFICADOR</t>
  </si>
  <si>
    <t>UTSJOT3397</t>
  </si>
  <si>
    <t>BAFLE DE 200W 2 VIAS MCA. PHONIC</t>
  </si>
  <si>
    <t>UTSJBT17532</t>
  </si>
  <si>
    <t>BALANZA</t>
  </si>
  <si>
    <t>UTSJBT5298</t>
  </si>
  <si>
    <t>BALANZA ANALITICA DE 210 GR. SARTORIUS</t>
  </si>
  <si>
    <t>UTSJBT4895</t>
  </si>
  <si>
    <t>BALANZA ANALITICA MCA. SARTORIUS MOD. CP324S CAP.320</t>
  </si>
  <si>
    <t>UTSJBT11108</t>
  </si>
  <si>
    <t>BALANZA ANALITICA MCA.SARTORIUS MOD.CP324S</t>
  </si>
  <si>
    <t>UTSJBT11107</t>
  </si>
  <si>
    <t>UTSJBT5048</t>
  </si>
  <si>
    <t>BALANZA ANALITICA SARTORIUS CP324S</t>
  </si>
  <si>
    <t>UTSJBT5131</t>
  </si>
  <si>
    <t>UTSJBT5188</t>
  </si>
  <si>
    <t>BALANZA ANALITICA SARTORIUS MOD.LA310S</t>
  </si>
  <si>
    <t>UTSJBT11884</t>
  </si>
  <si>
    <t>BALANZA ANALITICA, CAP.200 GR MCA.VELAB LA204</t>
  </si>
  <si>
    <t>UTSJBT11883</t>
  </si>
  <si>
    <t>UTSJBT5189</t>
  </si>
  <si>
    <t>BALANZA DE DETERMINACION DE HUMEDAD DE 45GR.</t>
  </si>
  <si>
    <t>UTSJBG11881</t>
  </si>
  <si>
    <t>BALANZA GRANATARIA DE 3 KGS.</t>
  </si>
  <si>
    <t>UTSJBG11880</t>
  </si>
  <si>
    <t>UTSJBG11882</t>
  </si>
  <si>
    <t>UTSJBG11879</t>
  </si>
  <si>
    <t>UTSJBG5277</t>
  </si>
  <si>
    <t>BALANZA GRANATARIA OHAUS 700/800</t>
  </si>
  <si>
    <t>UTSJBG5279</t>
  </si>
  <si>
    <t>UTSJBG5280</t>
  </si>
  <si>
    <t>UTSJBG5278</t>
  </si>
  <si>
    <t>UTSJBTB15902</t>
  </si>
  <si>
    <t>BALANZA TRIPLE BRAZO 2610</t>
  </si>
  <si>
    <t>UTSJBY9756</t>
  </si>
  <si>
    <t>BANCA DE MADERA DE PINO BARNIZADA</t>
  </si>
  <si>
    <t>UTSJBY9759</t>
  </si>
  <si>
    <t>UTSJBY9754</t>
  </si>
  <si>
    <t>UTSJBY9755</t>
  </si>
  <si>
    <t>UTSJBY9757</t>
  </si>
  <si>
    <t>UTSJBY9758</t>
  </si>
  <si>
    <t>UTSJBA13366</t>
  </si>
  <si>
    <t>BANCA URBANI MOD.BCUB008</t>
  </si>
  <si>
    <t>UTSJBA13369</t>
  </si>
  <si>
    <t>UTSJBA13367</t>
  </si>
  <si>
    <t>UTSJBA13370</t>
  </si>
  <si>
    <t>UTSJBA13372</t>
  </si>
  <si>
    <t>UTSJBA13373</t>
  </si>
  <si>
    <t>UTSJBA13365</t>
  </si>
  <si>
    <t>UTSJBA13368</t>
  </si>
  <si>
    <t>UTSJBA13371</t>
  </si>
  <si>
    <t>UTSJBA13374</t>
  </si>
  <si>
    <t>UTSJBA15641</t>
  </si>
  <si>
    <t>BANCO ALTO</t>
  </si>
  <si>
    <t>UTSJBA15644</t>
  </si>
  <si>
    <t>UTSJBA15640</t>
  </si>
  <si>
    <t>UTSJBA15642</t>
  </si>
  <si>
    <t>UTSJBA15643</t>
  </si>
  <si>
    <t>UTSJBA14911</t>
  </si>
  <si>
    <t>BANCO ALTO C/ ASIENTO EN POLI`ROPILENO</t>
  </si>
  <si>
    <t>UTSJBA14914</t>
  </si>
  <si>
    <t>UTSJBA14922</t>
  </si>
  <si>
    <t>UTSJBA14925</t>
  </si>
  <si>
    <t>UTSJBA14928</t>
  </si>
  <si>
    <t>UTSJBA14931</t>
  </si>
  <si>
    <t>UTSJBA14934</t>
  </si>
  <si>
    <t>UTSJBA14912</t>
  </si>
  <si>
    <t>UTSJBA14913</t>
  </si>
  <si>
    <t>UTSJBA14915</t>
  </si>
  <si>
    <t>UTSJBA14916</t>
  </si>
  <si>
    <t>UTSJBA14918</t>
  </si>
  <si>
    <t>UTSJBA14919</t>
  </si>
  <si>
    <t>UTSJBA14921</t>
  </si>
  <si>
    <t>UTSJBA14924</t>
  </si>
  <si>
    <t>UTSJBA14927</t>
  </si>
  <si>
    <t>UTSJBA14930</t>
  </si>
  <si>
    <t>UTSJBA14932</t>
  </si>
  <si>
    <t>UTSJBA14933</t>
  </si>
  <si>
    <t>UTSJBA14935</t>
  </si>
  <si>
    <t>UTSJBA14917</t>
  </si>
  <si>
    <t>UTSJBA14920</t>
  </si>
  <si>
    <t>UTSJBA14923</t>
  </si>
  <si>
    <t>UTSJBA14926</t>
  </si>
  <si>
    <t>UTSJBA14929</t>
  </si>
  <si>
    <t>UTSJBA13495</t>
  </si>
  <si>
    <t>BANCO ALTO MOD.1900-477 C/ARILLO</t>
  </si>
  <si>
    <t>UTSJBA13503</t>
  </si>
  <si>
    <t>UTSJBA13509</t>
  </si>
  <si>
    <t>UTSJBA13512</t>
  </si>
  <si>
    <t>UTSJBA13515</t>
  </si>
  <si>
    <t>UTSJBA13523</t>
  </si>
  <si>
    <t>UTSJBA13516</t>
  </si>
  <si>
    <t>UTSJBA13518</t>
  </si>
  <si>
    <t>UTSJBA13519</t>
  </si>
  <si>
    <t>UTSJBA13521</t>
  </si>
  <si>
    <t>UTSJBA13522</t>
  </si>
  <si>
    <t>UTSJBA13496</t>
  </si>
  <si>
    <t>UTSJBA13498</t>
  </si>
  <si>
    <t>UTSJBA13499</t>
  </si>
  <si>
    <t>UTSJBA13501</t>
  </si>
  <si>
    <t>UTSJBA13502</t>
  </si>
  <si>
    <t>UTSJBA13504</t>
  </si>
  <si>
    <t>UTSJBA13505</t>
  </si>
  <si>
    <t>UTSJBA13507</t>
  </si>
  <si>
    <t>UTSJBA13510</t>
  </si>
  <si>
    <t>UTSJBA13517</t>
  </si>
  <si>
    <t>UTSJBA13520</t>
  </si>
  <si>
    <t>UTSJBA13494</t>
  </si>
  <si>
    <t>UTSJBA13497</t>
  </si>
  <si>
    <t>UTSJBA13500</t>
  </si>
  <si>
    <t>UTSJBA13508</t>
  </si>
  <si>
    <t>UTSJBA13511</t>
  </si>
  <si>
    <t>UTSJBA13513</t>
  </si>
  <si>
    <t>UTSJBA13514</t>
  </si>
  <si>
    <t>UTSJUP7771</t>
  </si>
  <si>
    <t>BANCO ALTO MOD.1900A.477 (SERIGRAFIA)</t>
  </si>
  <si>
    <t>UTSJUP7827</t>
  </si>
  <si>
    <t>BANCO ALTO MOD.1900A-477 (PUBLICIDAD)</t>
  </si>
  <si>
    <t>UTSJUP7767</t>
  </si>
  <si>
    <t>BANCO ALTO MOD.1900A-477 (SERIGRAFIA)</t>
  </si>
  <si>
    <t>UTSJUP7769</t>
  </si>
  <si>
    <t>UTSJUP7783</t>
  </si>
  <si>
    <t>UTSJUP7790</t>
  </si>
  <si>
    <t>UTSJUP7793</t>
  </si>
  <si>
    <t>UTSJUP7796</t>
  </si>
  <si>
    <t>UTSJUP7785</t>
  </si>
  <si>
    <t>UTSJUP7789</t>
  </si>
  <si>
    <t>UTSJUP7782</t>
  </si>
  <si>
    <t>UTSJUP7784</t>
  </si>
  <si>
    <t>UTSJUP7786</t>
  </si>
  <si>
    <t>UTSJUP7778</t>
  </si>
  <si>
    <t>UTSJUP7780</t>
  </si>
  <si>
    <t>UTSJUP7781</t>
  </si>
  <si>
    <t>UTSJUP7772</t>
  </si>
  <si>
    <t>UTSJUP7777</t>
  </si>
  <si>
    <t>UTSJUP7791</t>
  </si>
  <si>
    <t>UTSJUP7770</t>
  </si>
  <si>
    <t>UTSJUP7773</t>
  </si>
  <si>
    <t>UTSJUP7776</t>
  </si>
  <si>
    <t>UTSJUP7794</t>
  </si>
  <si>
    <t>UTSJUP7768</t>
  </si>
  <si>
    <t>UTSJUP7775</t>
  </si>
  <si>
    <t>UTSJUP7788</t>
  </si>
  <si>
    <t>UTSJUP7792</t>
  </si>
  <si>
    <t>UTSJUP7774</t>
  </si>
  <si>
    <t>UTSJUP7779</t>
  </si>
  <si>
    <t>UTSJUP7795</t>
  </si>
  <si>
    <t>BANCO ALTO MOD.1900A-477(SERIGRAFIA)</t>
  </si>
  <si>
    <t>UTSJBA12858</t>
  </si>
  <si>
    <t>BANCO ALTO TAPIZADO EN TELA NEGRO</t>
  </si>
  <si>
    <t>UTSJBA12860</t>
  </si>
  <si>
    <t>UTSJBA12863</t>
  </si>
  <si>
    <t>UTSJBA12866</t>
  </si>
  <si>
    <t>UTSJBA12869</t>
  </si>
  <si>
    <t>UTSJBA12872</t>
  </si>
  <si>
    <t>UTSJBA12874</t>
  </si>
  <si>
    <t>UTSJBA12875</t>
  </si>
  <si>
    <t>UTSJBA12877</t>
  </si>
  <si>
    <t>UTSJBA12878</t>
  </si>
  <si>
    <t>UTSJBA12880</t>
  </si>
  <si>
    <t>UTSJBA12881</t>
  </si>
  <si>
    <t>UTSJBA12883</t>
  </si>
  <si>
    <t>UTSJBA12886</t>
  </si>
  <si>
    <t>UTSJBA12861</t>
  </si>
  <si>
    <t>UTSJBA12864</t>
  </si>
  <si>
    <t>UTSJBA12867</t>
  </si>
  <si>
    <t>UTSJBA12870</t>
  </si>
  <si>
    <t>UTSJBA12873</t>
  </si>
  <si>
    <t>UTSJBA12876</t>
  </si>
  <si>
    <t>UTSJBA12884</t>
  </si>
  <si>
    <t>UTSJBA12887</t>
  </si>
  <si>
    <t>UTSJBA12859</t>
  </si>
  <si>
    <t>UTSJBA12862</t>
  </si>
  <si>
    <t>UTSJBA12865</t>
  </si>
  <si>
    <t>UTSJBA12868</t>
  </si>
  <si>
    <t>UTSJBA12871</t>
  </si>
  <si>
    <t>UTSJBA12879</t>
  </si>
  <si>
    <t>UTSJBA12882</t>
  </si>
  <si>
    <t>UTSJBA12885</t>
  </si>
  <si>
    <t>UTSJBA6695</t>
  </si>
  <si>
    <t>BANCO C/ASIENTO DE MADERA DE PINO</t>
  </si>
  <si>
    <t>UTSJBA6698</t>
  </si>
  <si>
    <t>UTSJBA6700</t>
  </si>
  <si>
    <t>UTSJBA6701</t>
  </si>
  <si>
    <t>UTSJBA6703</t>
  </si>
  <si>
    <t>UTSJBA6704</t>
  </si>
  <si>
    <t>UTSJBA6706</t>
  </si>
  <si>
    <t>UTSJBA6707</t>
  </si>
  <si>
    <t>UTSJBA6709</t>
  </si>
  <si>
    <t>UTSJBA6712</t>
  </si>
  <si>
    <t>UTSJBA6715</t>
  </si>
  <si>
    <t>UTSJBA6693</t>
  </si>
  <si>
    <t>UTSJBA6696</t>
  </si>
  <si>
    <t>UTSJBA6699</t>
  </si>
  <si>
    <t>UTSJBA6702</t>
  </si>
  <si>
    <t>UTSJBA6710</t>
  </si>
  <si>
    <t>UTSJBA6713</t>
  </si>
  <si>
    <t>UTSJBA6716</t>
  </si>
  <si>
    <t>UTSJBA6697</t>
  </si>
  <si>
    <t>UTSJBA6705</t>
  </si>
  <si>
    <t>UTSJBA6708</t>
  </si>
  <si>
    <t>UTSJBA6711</t>
  </si>
  <si>
    <t>UTSJBA6714</t>
  </si>
  <si>
    <t>UTSJBA6717</t>
  </si>
  <si>
    <t>UTSJLP8026</t>
  </si>
  <si>
    <t>UTSJBA6718</t>
  </si>
  <si>
    <t>UTSJBA6721</t>
  </si>
  <si>
    <t>UTSJBA6724</t>
  </si>
  <si>
    <t>UTSJBA6732</t>
  </si>
  <si>
    <t>UTSJBA6735</t>
  </si>
  <si>
    <t>UTSJBA6738</t>
  </si>
  <si>
    <t>UTSJBA6741</t>
  </si>
  <si>
    <t>UTSJBA6719</t>
  </si>
  <si>
    <t>UTSJBA6722</t>
  </si>
  <si>
    <t>UTSJBA6725</t>
  </si>
  <si>
    <t>UTSJBA6727</t>
  </si>
  <si>
    <t>UTSJBA6728</t>
  </si>
  <si>
    <t>UTSJBA6730</t>
  </si>
  <si>
    <t>UTSJBA6731</t>
  </si>
  <si>
    <t>UTSJBA6733</t>
  </si>
  <si>
    <t>UTSJBA6734</t>
  </si>
  <si>
    <t>UTSJBA6736</t>
  </si>
  <si>
    <t>UTSJBA6739</t>
  </si>
  <si>
    <t>UTSJBA6742</t>
  </si>
  <si>
    <t>UTSJBA6720</t>
  </si>
  <si>
    <t>UTSJBA6723</t>
  </si>
  <si>
    <t>UTSJBA6726</t>
  </si>
  <si>
    <t>UTSJBA6729</t>
  </si>
  <si>
    <t>UTSJBA6737</t>
  </si>
  <si>
    <t>UTSJBA6740</t>
  </si>
  <si>
    <t>UTSJBA6744</t>
  </si>
  <si>
    <t>BANCO C/ASIENTO DE MADERA DE PINO "P"</t>
  </si>
  <si>
    <t>UTSJBA6746</t>
  </si>
  <si>
    <t>UTSJBA6747</t>
  </si>
  <si>
    <t>UTSJBA6749</t>
  </si>
  <si>
    <t>UTSJBA6750</t>
  </si>
  <si>
    <t>UTSJBA6752</t>
  </si>
  <si>
    <t>UTSJBA6755</t>
  </si>
  <si>
    <t>UTSJBA6758</t>
  </si>
  <si>
    <t>UTSJBA6743</t>
  </si>
  <si>
    <t>UTSJBA6751</t>
  </si>
  <si>
    <t>UTSJBA6754</t>
  </si>
  <si>
    <t>UTSJBA6757</t>
  </si>
  <si>
    <t>UTSJBA6745</t>
  </si>
  <si>
    <t>UTSJBA6748</t>
  </si>
  <si>
    <t>UTSJBA6756</t>
  </si>
  <si>
    <t>UTSJBA8089</t>
  </si>
  <si>
    <t>BANCO C/ASIENTO DE MADERA EN PINO</t>
  </si>
  <si>
    <t>UTSJBA8092</t>
  </si>
  <si>
    <t>UTSJBA8095</t>
  </si>
  <si>
    <t>UTSJBA8093</t>
  </si>
  <si>
    <t>UTSJBA8096</t>
  </si>
  <si>
    <t>UTSJBA8098</t>
  </si>
  <si>
    <t>UTSJBA8091</t>
  </si>
  <si>
    <t>UTSJBA8094</t>
  </si>
  <si>
    <t>UTSJBA8097</t>
  </si>
  <si>
    <t>UTSJBA8100</t>
  </si>
  <si>
    <t>UTSJLP8027</t>
  </si>
  <si>
    <t>UTSJBA8099</t>
  </si>
  <si>
    <t>BANCO C/ASIENTO DE MADERA EN PINO"N"</t>
  </si>
  <si>
    <t>UTSJBA8116</t>
  </si>
  <si>
    <t>UTSJBA8090</t>
  </si>
  <si>
    <t>UTSJBA8127</t>
  </si>
  <si>
    <t>UTSJBA8132</t>
  </si>
  <si>
    <t>UTSJBA8128</t>
  </si>
  <si>
    <t>UTSJBA8131</t>
  </si>
  <si>
    <t>UTSJBA8134</t>
  </si>
  <si>
    <t>UTSJBA8129</t>
  </si>
  <si>
    <t>UTSJBA8130</t>
  </si>
  <si>
    <t>UTSJBA8135</t>
  </si>
  <si>
    <t>UTSJBA8133</t>
  </si>
  <si>
    <t>UTSJBA6694</t>
  </si>
  <si>
    <t>BANCO C/ASIENTO DE MADERO DE PINO</t>
  </si>
  <si>
    <t>UTSJBA5062</t>
  </si>
  <si>
    <t>BANCO DE ALTURA AJUSTABLE</t>
  </si>
  <si>
    <t>UTSJBA5065</t>
  </si>
  <si>
    <t>UTSJBA5068</t>
  </si>
  <si>
    <t>UTSJBA5072</t>
  </si>
  <si>
    <t>UTSJBA5081</t>
  </si>
  <si>
    <t>UTSJBA5085</t>
  </si>
  <si>
    <t>UTSJBA5089</t>
  </si>
  <si>
    <t>UTSJBA5092</t>
  </si>
  <si>
    <t>UTSJBA5061</t>
  </si>
  <si>
    <t>UTSJBA5063</t>
  </si>
  <si>
    <t>UTSJBA5066</t>
  </si>
  <si>
    <t>UTSJBA5069</t>
  </si>
  <si>
    <t>UTSJBA5073</t>
  </si>
  <si>
    <t>UTSJBA5075</t>
  </si>
  <si>
    <t>UTSJBA5076</t>
  </si>
  <si>
    <t>UTSJBA5078</t>
  </si>
  <si>
    <t>UTSJBA5080</t>
  </si>
  <si>
    <t>UTSJBA5083</t>
  </si>
  <si>
    <t>UTSJBA5084</t>
  </si>
  <si>
    <t>UTSJBA5087</t>
  </si>
  <si>
    <t>UTSJBA5090</t>
  </si>
  <si>
    <t>UTSJBA5064</t>
  </si>
  <si>
    <t>UTSJBA5067</t>
  </si>
  <si>
    <t>UTSJBA5071</t>
  </si>
  <si>
    <t>UTSJBA5074</t>
  </si>
  <si>
    <t>UTSJBA5077</t>
  </si>
  <si>
    <t>UTSJBA5088</t>
  </si>
  <si>
    <t>UTSJBA5091</t>
  </si>
  <si>
    <t>UTSJBA5137</t>
  </si>
  <si>
    <t>UTSJBA5145</t>
  </si>
  <si>
    <t>UTSJBA5148</t>
  </si>
  <si>
    <t>UTSJBA5151</t>
  </si>
  <si>
    <t>UTSJBA5154</t>
  </si>
  <si>
    <t>UTSJBA5157</t>
  </si>
  <si>
    <t>UTSJBA5165</t>
  </si>
  <si>
    <t>UTSJBA5138</t>
  </si>
  <si>
    <t>UTSJBA5140</t>
  </si>
  <si>
    <t>UTSJBA5141</t>
  </si>
  <si>
    <t>UTSJBA5143</t>
  </si>
  <si>
    <t>UTSJBA5144</t>
  </si>
  <si>
    <t>UTSJBA5146</t>
  </si>
  <si>
    <t>UTSJBA5147</t>
  </si>
  <si>
    <t>UTSJBA5149</t>
  </si>
  <si>
    <t>UTSJBA5152</t>
  </si>
  <si>
    <t>UTSJBA5155</t>
  </si>
  <si>
    <t>UTSJBA5158</t>
  </si>
  <si>
    <t>UTSJBA5160</t>
  </si>
  <si>
    <t>UTSJBA5161</t>
  </si>
  <si>
    <t>UTSJBA5163</t>
  </si>
  <si>
    <t>UTSJBA5164</t>
  </si>
  <si>
    <t>UTSJBA5135</t>
  </si>
  <si>
    <t>UTSJBA5139</t>
  </si>
  <si>
    <t>UTSJBA5142</t>
  </si>
  <si>
    <t>UTSJBA5150</t>
  </si>
  <si>
    <t>UTSJBA5153</t>
  </si>
  <si>
    <t>UTSJBA5156</t>
  </si>
  <si>
    <t>UTSJBA5159</t>
  </si>
  <si>
    <t>UTSJBA5162</t>
  </si>
  <si>
    <t>UTSJBA5261</t>
  </si>
  <si>
    <t>UTSJBA5262</t>
  </si>
  <si>
    <t>UTSJBA4969</t>
  </si>
  <si>
    <t>UTSJBA4971</t>
  </si>
  <si>
    <t>UTSJBA4973</t>
  </si>
  <si>
    <t>UTSJBA4976</t>
  </si>
  <si>
    <t>UTSJBA4980</t>
  </si>
  <si>
    <t>UTSJBA4984</t>
  </si>
  <si>
    <t>UTSJBA4986</t>
  </si>
  <si>
    <t>UTSJBA5006</t>
  </si>
  <si>
    <t>UTSJBA5009</t>
  </si>
  <si>
    <t>UTSJBA5012</t>
  </si>
  <si>
    <t>UTSJBA5014</t>
  </si>
  <si>
    <t>UTSJBA5015</t>
  </si>
  <si>
    <t>UTSJBA5017</t>
  </si>
  <si>
    <t>UTSJBA5018</t>
  </si>
  <si>
    <t>UTSJBA5020</t>
  </si>
  <si>
    <t>UTSJBA5022</t>
  </si>
  <si>
    <t>UTSJBA5024</t>
  </si>
  <si>
    <t>UTSJBA4979</t>
  </si>
  <si>
    <t>UTSJBA4985</t>
  </si>
  <si>
    <t>UTSJBA5005</t>
  </si>
  <si>
    <t>UTSJBA5008</t>
  </si>
  <si>
    <t>UTSJBA5011</t>
  </si>
  <si>
    <t>UTSJBA5019</t>
  </si>
  <si>
    <t>UTSJBA5023</t>
  </si>
  <si>
    <t>UTSJBA4968</t>
  </si>
  <si>
    <t>UTSJBA4972</t>
  </si>
  <si>
    <t>UTSJBA4987</t>
  </si>
  <si>
    <t>UTSJBA5007</t>
  </si>
  <si>
    <t>UTSJBA5010</t>
  </si>
  <si>
    <t>UTSJBA5013</t>
  </si>
  <si>
    <t>UTSJBA5016</t>
  </si>
  <si>
    <t>UTSJBA5026</t>
  </si>
  <si>
    <t>UTSJBA4914</t>
  </si>
  <si>
    <t>UTSJBA4903</t>
  </si>
  <si>
    <t>UTSJBA4907</t>
  </si>
  <si>
    <t>UTSJBA4910</t>
  </si>
  <si>
    <t>UTSJBA4918</t>
  </si>
  <si>
    <t>UTSJBA4921</t>
  </si>
  <si>
    <t>UTSJBA4925</t>
  </si>
  <si>
    <t>UTSJBA4928</t>
  </si>
  <si>
    <t>UTSJBA5028</t>
  </si>
  <si>
    <t>UTSJBA5117</t>
  </si>
  <si>
    <t>UTSJBA4916</t>
  </si>
  <si>
    <t>UTSJBA4917</t>
  </si>
  <si>
    <t>UTSJBA4919</t>
  </si>
  <si>
    <t>UTSJBA4920</t>
  </si>
  <si>
    <t>UTSJBA4923</t>
  </si>
  <si>
    <t>UTSJBA4926</t>
  </si>
  <si>
    <t>UTSJBA4933</t>
  </si>
  <si>
    <t>UTSJBA5029</t>
  </si>
  <si>
    <t>UTSJBA5031</t>
  </si>
  <si>
    <t>UTSJBA5033</t>
  </si>
  <si>
    <t>UTSJBA5035</t>
  </si>
  <si>
    <t>UTSJBA4904</t>
  </si>
  <si>
    <t>UTSJBA4908</t>
  </si>
  <si>
    <t>UTSJBA4911</t>
  </si>
  <si>
    <t>UTSJBA4913</t>
  </si>
  <si>
    <t>UTSJBA4902</t>
  </si>
  <si>
    <t>UTSJBA4906</t>
  </si>
  <si>
    <t>UTSJBA4909</t>
  </si>
  <si>
    <t>UTSJBA4912</t>
  </si>
  <si>
    <t>UTSJBA4915</t>
  </si>
  <si>
    <t>UTSJBA4924</t>
  </si>
  <si>
    <t>UTSJBA4927</t>
  </si>
  <si>
    <t>UTSJBA5027</t>
  </si>
  <si>
    <t>UTSJBA5030</t>
  </si>
  <si>
    <t>UTSJBA5034</t>
  </si>
  <si>
    <t>UTSJBA4900</t>
  </si>
  <si>
    <t>UTSJBA4901</t>
  </si>
  <si>
    <t>UTSJBA4922</t>
  </si>
  <si>
    <t>UTSJBA4970</t>
  </si>
  <si>
    <t>UTSJBA4977</t>
  </si>
  <si>
    <t>UTSJBA4982</t>
  </si>
  <si>
    <t>UTSJBA4988</t>
  </si>
  <si>
    <t>UTSJBA4989</t>
  </si>
  <si>
    <t>UTSJBA5021</t>
  </si>
  <si>
    <t>UTSJBA5025</t>
  </si>
  <si>
    <t>UTSJBA5070</t>
  </si>
  <si>
    <t>UTSJBA5079</t>
  </si>
  <si>
    <t>UTSJBA5086</t>
  </si>
  <si>
    <t>UTSJBA4965</t>
  </si>
  <si>
    <t>UTSJBA4974</t>
  </si>
  <si>
    <t>UTSJBA4978</t>
  </si>
  <si>
    <t>UTSJBA4983</t>
  </si>
  <si>
    <t>UTSJBA5004</t>
  </si>
  <si>
    <t>UTSJBA4905</t>
  </si>
  <si>
    <t>UTSJBA4967</t>
  </si>
  <si>
    <t>UTSJBA4975</t>
  </si>
  <si>
    <t>UTSJBA4981</t>
  </si>
  <si>
    <t>UTSJBA5032</t>
  </si>
  <si>
    <t>UTSJBA5082</t>
  </si>
  <si>
    <t>UTSJBA5200</t>
  </si>
  <si>
    <t>UTSJBA5208</t>
  </si>
  <si>
    <t>UTSJBA5211</t>
  </si>
  <si>
    <t>UTSJBA5166</t>
  </si>
  <si>
    <t>UTSJBA5201</t>
  </si>
  <si>
    <t>UTSJBA5203</t>
  </si>
  <si>
    <t>UTSJBA5204</t>
  </si>
  <si>
    <t>UTSJBA5206</t>
  </si>
  <si>
    <t>UTSJBA5207</t>
  </si>
  <si>
    <t>UTSJBA5209</t>
  </si>
  <si>
    <t>UTSJBA5210</t>
  </si>
  <si>
    <t>UTSJBA5212</t>
  </si>
  <si>
    <t>UTSJBA5199</t>
  </si>
  <si>
    <t>UTSJBA5202</t>
  </si>
  <si>
    <t>UTSJBA5205</t>
  </si>
  <si>
    <t>UTSJBA5213</t>
  </si>
  <si>
    <t>UTSJBA3183</t>
  </si>
  <si>
    <t>BANCO DE ALTURA DE 2 ESCALONES</t>
  </si>
  <si>
    <t>UTSJLP8151</t>
  </si>
  <si>
    <t>BANCO DE DEMOSTRACION DE REFRIGERACION</t>
  </si>
  <si>
    <t>UTSJLP8117</t>
  </si>
  <si>
    <t>BANCO DE ESTUDIO DE COMPRESORES</t>
  </si>
  <si>
    <t>UTSJBE4882</t>
  </si>
  <si>
    <t>BANCO DE ESTUDIO DE CORROSION MOD. PBC-108</t>
  </si>
  <si>
    <t>UTSJBK6515</t>
  </si>
  <si>
    <t>BANCO DE HIDRAULICA MCA.FESTO MOD.2000</t>
  </si>
  <si>
    <t>UTSJIA6331</t>
  </si>
  <si>
    <t>BANCO DE IMPREGNACION C20 MCA.DE LORENZO</t>
  </si>
  <si>
    <t>UTSJBK6516</t>
  </si>
  <si>
    <t>BANCO DE NEUMATICA MCA.FESTO MOD.2000</t>
  </si>
  <si>
    <t>UTSJLP8118</t>
  </si>
  <si>
    <t>BANCO DE PRUEBAS DE BOMBAS DE ACEITE</t>
  </si>
  <si>
    <t>UTSJLP8119</t>
  </si>
  <si>
    <t>BANCO DE PRUEBAS DE MOTORES</t>
  </si>
  <si>
    <t>UTSJLP8002</t>
  </si>
  <si>
    <t>BANCO DE TARRAJA ELECTRICA</t>
  </si>
  <si>
    <t>UTSJLP8152</t>
  </si>
  <si>
    <t>BANCO DE TRACCION-FLEXION</t>
  </si>
  <si>
    <t>UTSJBA3078</t>
  </si>
  <si>
    <t>BANCO GIRATORIO</t>
  </si>
  <si>
    <t>UTSJBPL17118</t>
  </si>
  <si>
    <t>BANCO PARA LABORATORIO</t>
  </si>
  <si>
    <t>UTSJBPL17121</t>
  </si>
  <si>
    <t>UTSJBPL17117</t>
  </si>
  <si>
    <t>UTSJBPL17119</t>
  </si>
  <si>
    <t>UTSJBPL17120</t>
  </si>
  <si>
    <t>UTSJBPL17122</t>
  </si>
  <si>
    <t>UTSJBPL17123</t>
  </si>
  <si>
    <t>UTSJBPL17261</t>
  </si>
  <si>
    <t>BANCO PARA RESTIRADOR</t>
  </si>
  <si>
    <t>UTSJBA5116</t>
  </si>
  <si>
    <t>BANDO DE ALTURA AJUSTABLE</t>
  </si>
  <si>
    <t>UTSJBÑ7250</t>
  </si>
  <si>
    <t>BAÑO DE 10 LTS. C/TAPA CAT.18005A</t>
  </si>
  <si>
    <t>UTSJBÑ7248</t>
  </si>
  <si>
    <t>UTSJBÑ7249</t>
  </si>
  <si>
    <t>UTSJÑB6801</t>
  </si>
  <si>
    <t>BAÑO DE SERV.CALIENTE C/DOS OLLAS C/TAPA</t>
  </si>
  <si>
    <t>UTSJBR5321</t>
  </si>
  <si>
    <t>BAROMETRO DE COLUMNA DE MERCURIO</t>
  </si>
  <si>
    <t>UTSJFH6802</t>
  </si>
  <si>
    <t>BARRA DE SERV.FRIA A HIELO</t>
  </si>
  <si>
    <t>UTSJBL3088</t>
  </si>
  <si>
    <t>BASCULA BAME CAP. DE 140 KGS.</t>
  </si>
  <si>
    <t>UTSJBL14204</t>
  </si>
  <si>
    <t>BASCULA CON ESTADIMETRO</t>
  </si>
  <si>
    <t>UTSJOT8981</t>
  </si>
  <si>
    <t>BASCULA DE PISO CAPACIDAD 150 MGS</t>
  </si>
  <si>
    <t>UTSJOT8992</t>
  </si>
  <si>
    <t>BASE DE CUBETA DE PATADA C/RUEDAS</t>
  </si>
  <si>
    <t>UTSJOT8991</t>
  </si>
  <si>
    <t>UTSJOT13098</t>
  </si>
  <si>
    <t>BASE ENFRIADORA COOLER MASTER</t>
  </si>
  <si>
    <t>UTSJHT8280</t>
  </si>
  <si>
    <t>BASE MAGNETICA MCA.MITUTOYO</t>
  </si>
  <si>
    <t>UTSJHT8279</t>
  </si>
  <si>
    <t>UTSJHT8277</t>
  </si>
  <si>
    <t>BASE MAGNETICA UNIVERSAL MCA.MITUTOYO</t>
  </si>
  <si>
    <t>UTSJHT8278</t>
  </si>
  <si>
    <t>UTSJLP8081</t>
  </si>
  <si>
    <t>BASE PARA INDICADORES MCA.MITUTOYO</t>
  </si>
  <si>
    <t>UTSJLP8084</t>
  </si>
  <si>
    <t>UTSJLP8080</t>
  </si>
  <si>
    <t>UTSJLP8082</t>
  </si>
  <si>
    <t>UTSJLP8085</t>
  </si>
  <si>
    <t>UTSJLP8083</t>
  </si>
  <si>
    <t>UTSJOT12833</t>
  </si>
  <si>
    <t>BASE PARA LAP TOP C/BOCINAS</t>
  </si>
  <si>
    <t>UTSJOT7751</t>
  </si>
  <si>
    <t>BASE PARA TECLADO TIPO ESCRITORIO</t>
  </si>
  <si>
    <t>UTSJOT6810</t>
  </si>
  <si>
    <t>BASE PARA TV.</t>
  </si>
  <si>
    <t>UTSJBU6174</t>
  </si>
  <si>
    <t>BASE UNIVERSAL DL1013A MCA.DE LORENZO</t>
  </si>
  <si>
    <t>UTSJBU6232</t>
  </si>
  <si>
    <t>BASE UNIVERSAL P/MAQ.ELEC.1013A</t>
  </si>
  <si>
    <t>UTSJBU6231</t>
  </si>
  <si>
    <t>UTSJBU6233</t>
  </si>
  <si>
    <t>BASE UNIVERSAL P/TRES MAQ.1013B</t>
  </si>
  <si>
    <t>UTSJBU6234</t>
  </si>
  <si>
    <t>UTSJBI6222</t>
  </si>
  <si>
    <t>BATERIA DE COND.CONM.DL2108T20</t>
  </si>
  <si>
    <t>UTSJUP7569</t>
  </si>
  <si>
    <t>BATERIA RECARG.SONY NP.F960</t>
  </si>
  <si>
    <t>UTSJUP7571</t>
  </si>
  <si>
    <t>BATERIA RECARG.SONY NP-F960</t>
  </si>
  <si>
    <t>UTSJUP7572</t>
  </si>
  <si>
    <t>UTSJUP7570</t>
  </si>
  <si>
    <t>BATERIA RECARGABLE SONY NP-F960</t>
  </si>
  <si>
    <t>UTSJBAT14771</t>
  </si>
  <si>
    <t>BATIDORA ARTISAN KITCHEN</t>
  </si>
  <si>
    <t>UTSJBM11441</t>
  </si>
  <si>
    <t>BAUMANOMETRO DIGITAL MCA.OMRON MOD.HEM-7421INT</t>
  </si>
  <si>
    <t>UTSJBM3180</t>
  </si>
  <si>
    <t>BAUMANOMETRO MERCURIAL MCA. ADC</t>
  </si>
  <si>
    <t>UTSJKT17516</t>
  </si>
  <si>
    <t>BEBEDERO MODULAR</t>
  </si>
  <si>
    <t>UTSJBJ14285</t>
  </si>
  <si>
    <t>BIODIGESTOR SISTEMA BIOBOLSA</t>
  </si>
  <si>
    <t>UTSJBLO13891</t>
  </si>
  <si>
    <t>BLOCK ESCALON MOD.UK-A-026</t>
  </si>
  <si>
    <t>UTSJBLO13890</t>
  </si>
  <si>
    <t>BLOCK MOD.IIW TIPO 2 UK-A-013</t>
  </si>
  <si>
    <t>UTSJBS6313</t>
  </si>
  <si>
    <t>BOBINA PETERSEN DL2108T04 MCA.DE LORENZO</t>
  </si>
  <si>
    <t>UTSJBN6236</t>
  </si>
  <si>
    <t>BOBINADORA AUTOMAT.P/ENROLLAM.LINEALES</t>
  </si>
  <si>
    <t>UTSJBO6323</t>
  </si>
  <si>
    <t>BOBINADORA MANUAL DL1010B MCA.DE LORENZO</t>
  </si>
  <si>
    <t>UTSJBO6324</t>
  </si>
  <si>
    <t>UTSJBC14770</t>
  </si>
  <si>
    <t>BOCINA EXTERNA P/COMPUTADORA BOSE</t>
  </si>
  <si>
    <t>UTSJBC10388</t>
  </si>
  <si>
    <t>BOCINA MCA.CREATIVE MOD.T-6100 5.1 SWOOFER</t>
  </si>
  <si>
    <t>UTSJBOP16224</t>
  </si>
  <si>
    <t>BOCINA PORTATIL</t>
  </si>
  <si>
    <t>UTSJBOP16226</t>
  </si>
  <si>
    <t>UTSJBOP16227</t>
  </si>
  <si>
    <t>UTSJBOP16229</t>
  </si>
  <si>
    <t>UTSJBOP16230</t>
  </si>
  <si>
    <t>UTSJBOP16232</t>
  </si>
  <si>
    <t>UTSJBOP16225</t>
  </si>
  <si>
    <t>UTSJBOP16233</t>
  </si>
  <si>
    <t>UTSJBOP16228</t>
  </si>
  <si>
    <t>UTSJBOP16231</t>
  </si>
  <si>
    <t>UTSJBC15626</t>
  </si>
  <si>
    <t>BOCINAS</t>
  </si>
  <si>
    <t>UTSJBC11583</t>
  </si>
  <si>
    <t>BOCINAS 5.1X.540 LOGITECH</t>
  </si>
  <si>
    <t>UTSJBC0158</t>
  </si>
  <si>
    <t>BOCINAS CON SUBWOOFER MCA. PERFECT CHOICE</t>
  </si>
  <si>
    <t>UTSJBC0160</t>
  </si>
  <si>
    <t>UTSJBC0159</t>
  </si>
  <si>
    <t>UTSJBC0165</t>
  </si>
  <si>
    <t>UTSJBC0163</t>
  </si>
  <si>
    <t>UTSJBC0164</t>
  </si>
  <si>
    <t>UTSJBC0167</t>
  </si>
  <si>
    <t>UTSJBC0166</t>
  </si>
  <si>
    <t>UTSJBC0161</t>
  </si>
  <si>
    <t>BOCINAS CON SUBWOOFER MCA.PERFECT CHOICE</t>
  </si>
  <si>
    <t>UTSJBC8889</t>
  </si>
  <si>
    <t>BOCINAS LIGITECH X230 C/SUB WOOFER</t>
  </si>
  <si>
    <t>UTSJBC3272</t>
  </si>
  <si>
    <t>BOCINAS MCA. ALASKA MOD. AK340B</t>
  </si>
  <si>
    <t>UTSJBC3372</t>
  </si>
  <si>
    <t>BOCINAS MCA. ALASKA MOD. AK-430B</t>
  </si>
  <si>
    <t>UTSJEQ12179</t>
  </si>
  <si>
    <t>BOCINAS MCA.LOGITECH MOD.X-540</t>
  </si>
  <si>
    <t>UTSJUP7611</t>
  </si>
  <si>
    <t>BOCINAS P/MONITOREO DE LA MEDIA</t>
  </si>
  <si>
    <t>UTSJUP7612</t>
  </si>
  <si>
    <t>UTSJBC13997</t>
  </si>
  <si>
    <t>BOCINAS SPEAKERS F50 MCA. ACTECK</t>
  </si>
  <si>
    <t>UTSJBOM17527</t>
  </si>
  <si>
    <t>BOMBA</t>
  </si>
  <si>
    <t>UTSJBOM17524</t>
  </si>
  <si>
    <t>UTSJBOM17525</t>
  </si>
  <si>
    <t>UTSJBCE15625</t>
  </si>
  <si>
    <t>BOMBA CENTRIFUGA</t>
  </si>
  <si>
    <t>UTSJBOC15624</t>
  </si>
  <si>
    <t>UTSJMTB16211</t>
  </si>
  <si>
    <t>BOMBA CENTRIFUGA 1/2</t>
  </si>
  <si>
    <t>UTSJBW14379</t>
  </si>
  <si>
    <t>BOMBA CENTRIFUGA DE 1 1/2 HP MF 1.5 X 1.25 EVANS</t>
  </si>
  <si>
    <t>UTSJHT8402</t>
  </si>
  <si>
    <t>BOMBA DE ALTO VACIO THERMAL MOD.4</t>
  </si>
  <si>
    <t>UTSJBV17457</t>
  </si>
  <si>
    <t>BOMBA DE VACIO</t>
  </si>
  <si>
    <t>UTSJBV17458</t>
  </si>
  <si>
    <t>UTSJBV5093</t>
  </si>
  <si>
    <t>BOMBA DE VACIO 60 LTS./MINUTO FE-14-05 FELISA</t>
  </si>
  <si>
    <t>UTSJBV8467</t>
  </si>
  <si>
    <t>BOMBA DE VACIO DE 90 LTS.MCA.FELISA</t>
  </si>
  <si>
    <t>UTSJBD5288</t>
  </si>
  <si>
    <t>BOMBA DIGITAL MOD.7523-40 COLE PARMER</t>
  </si>
  <si>
    <t>UTSJLP8121</t>
  </si>
  <si>
    <t>BOMBA MANUAL P/CARGAR ACEITE</t>
  </si>
  <si>
    <t>UTSJUT6521</t>
  </si>
  <si>
    <t>BORRADOR DE MEMORIA POR LUZ ULTRAVIOLETA</t>
  </si>
  <si>
    <t>UTSJUT6522</t>
  </si>
  <si>
    <t>UTSJUT6520</t>
  </si>
  <si>
    <t>UTSJUT6523</t>
  </si>
  <si>
    <t>UTSJUT6519</t>
  </si>
  <si>
    <t>BORRADOR DE MEMORIAS POR LUZ ULTRAVIOLETA</t>
  </si>
  <si>
    <t>UTSJBB6809</t>
  </si>
  <si>
    <t>BOTE P/BASURA C/PATIN ACERO INOX.</t>
  </si>
  <si>
    <t>UTSJUP7581</t>
  </si>
  <si>
    <t>BOTONERA PASIVA JALTEK BPJ-06</t>
  </si>
  <si>
    <t>UTSJBZ10154</t>
  </si>
  <si>
    <t>BRAZO ELECTRÓNICO P/PUERTO PARALELO</t>
  </si>
  <si>
    <t>UTSJBZ15918</t>
  </si>
  <si>
    <t>BRAZO ROBOT</t>
  </si>
  <si>
    <t>UTSJHT11111</t>
  </si>
  <si>
    <t>BROQUERO 0-1/2</t>
  </si>
  <si>
    <t>UTSJHT11112</t>
  </si>
  <si>
    <t>BROQUERO 0-3/8</t>
  </si>
  <si>
    <t>UTSJHT8463</t>
  </si>
  <si>
    <t>BROQUERO 3/8</t>
  </si>
  <si>
    <t>UTSJHT8465</t>
  </si>
  <si>
    <t>BROQUERO DE 0-1/2</t>
  </si>
  <si>
    <t>UTSJBP4441</t>
  </si>
  <si>
    <t>BUTACA AZUL CON PORTALIBRO</t>
  </si>
  <si>
    <t>UTSJBP4444</t>
  </si>
  <si>
    <t>UTSJBP4447</t>
  </si>
  <si>
    <t>UTSJBP4450</t>
  </si>
  <si>
    <t>UTSJBP4458</t>
  </si>
  <si>
    <t>UTSJBP4461</t>
  </si>
  <si>
    <t>UTSJBP4464</t>
  </si>
  <si>
    <t>UTSJBP4467</t>
  </si>
  <si>
    <t>UTSJBP4470</t>
  </si>
  <si>
    <t>UTSJBP4478</t>
  </si>
  <si>
    <t>UTSJBP4481</t>
  </si>
  <si>
    <t>UTSJBP4484</t>
  </si>
  <si>
    <t>UTSJBP4487</t>
  </si>
  <si>
    <t>UTSJBP4490</t>
  </si>
  <si>
    <t>UTSJBP4493</t>
  </si>
  <si>
    <t>UTSJBP4501</t>
  </si>
  <si>
    <t>UTSJBP4504</t>
  </si>
  <si>
    <t>UTSJBP4507</t>
  </si>
  <si>
    <t>UTSJBP4510</t>
  </si>
  <si>
    <t>UTSJBP4442</t>
  </si>
  <si>
    <t>UTSJBP4445</t>
  </si>
  <si>
    <t>UTSJBP4448</t>
  </si>
  <si>
    <t>UTSJBP4451</t>
  </si>
  <si>
    <t>UTSJBP4453</t>
  </si>
  <si>
    <t>UTSJBP4454</t>
  </si>
  <si>
    <t>UTSJBP4456</t>
  </si>
  <si>
    <t>UTSJBP4457</t>
  </si>
  <si>
    <t>UTSJBP4459</t>
  </si>
  <si>
    <t>UTSJBP4460</t>
  </si>
  <si>
    <t>UTSJBP4462</t>
  </si>
  <si>
    <t>UTSJBP4465</t>
  </si>
  <si>
    <t>UTSJBP4468</t>
  </si>
  <si>
    <t>UTSJBP4471</t>
  </si>
  <si>
    <t>UTSJBP4473</t>
  </si>
  <si>
    <t>UTSJBP4474</t>
  </si>
  <si>
    <t>UTSJBP4476</t>
  </si>
  <si>
    <t>UTSJBP4477</t>
  </si>
  <si>
    <t>UTSJBP4479</t>
  </si>
  <si>
    <t>UTSJBP4480</t>
  </si>
  <si>
    <t>UTSJBP4482</t>
  </si>
  <si>
    <t>UTSJBP4483</t>
  </si>
  <si>
    <t>UTSJBP4485</t>
  </si>
  <si>
    <t>UTSJBP4488</t>
  </si>
  <si>
    <t>UTSJBP4491</t>
  </si>
  <si>
    <t>UTSJBP4494</t>
  </si>
  <si>
    <t>UTSJBP4496</t>
  </si>
  <si>
    <t>UTSJBP4497</t>
  </si>
  <si>
    <t>UTSJBP4499</t>
  </si>
  <si>
    <t>UTSJBP4500</t>
  </si>
  <si>
    <t>UTSJBP4502</t>
  </si>
  <si>
    <t>UTSJBP4503</t>
  </si>
  <si>
    <t>UTSJBP4505</t>
  </si>
  <si>
    <t>UTSJBP4508</t>
  </si>
  <si>
    <t>UTSJBP4511</t>
  </si>
  <si>
    <t>UTSJBP4443</t>
  </si>
  <si>
    <t>UTSJBP4446</t>
  </si>
  <si>
    <t>UTSJBP4449</t>
  </si>
  <si>
    <t>UTSJBP4452</t>
  </si>
  <si>
    <t>UTSJBP4455</t>
  </si>
  <si>
    <t>UTSJBP4463</t>
  </si>
  <si>
    <t>UTSJBP4466</t>
  </si>
  <si>
    <t>UTSJBP4469</t>
  </si>
  <si>
    <t>UTSJBP4472</t>
  </si>
  <si>
    <t>UTSJBP4475</t>
  </si>
  <si>
    <t>UTSJBP4486</t>
  </si>
  <si>
    <t>UTSJBP4489</t>
  </si>
  <si>
    <t>UTSJBP4492</t>
  </si>
  <si>
    <t>UTSJBP4495</t>
  </si>
  <si>
    <t>UTSJBP4498</t>
  </si>
  <si>
    <t>UTSJBP4506</t>
  </si>
  <si>
    <t>UTSJBP4509</t>
  </si>
  <si>
    <t>UTSJBP15182</t>
  </si>
  <si>
    <t>BUTACA CON PALETA</t>
  </si>
  <si>
    <t>UTSJBP15185</t>
  </si>
  <si>
    <t>UTSJBP15187</t>
  </si>
  <si>
    <t>UTSJBP15188</t>
  </si>
  <si>
    <t>UTSJBP15190</t>
  </si>
  <si>
    <t>UTSJBP15191</t>
  </si>
  <si>
    <t>UTSJBP15193</t>
  </si>
  <si>
    <t>UTSJBP15196</t>
  </si>
  <si>
    <t>UTSJBP15199</t>
  </si>
  <si>
    <t>UTSJBP15202</t>
  </si>
  <si>
    <t>UTSJBP15204</t>
  </si>
  <si>
    <t>UTSJBP15205</t>
  </si>
  <si>
    <t>UTSJBP15207</t>
  </si>
  <si>
    <t>UTSJBP15208</t>
  </si>
  <si>
    <t>UTSJBP15210</t>
  </si>
  <si>
    <t>UTSJBP15211</t>
  </si>
  <si>
    <t>UTSJBP15213</t>
  </si>
  <si>
    <t>UTSJBP15216</t>
  </si>
  <si>
    <t>UTSJBP15183</t>
  </si>
  <si>
    <t>UTSJBP15186</t>
  </si>
  <si>
    <t>UTSJBP15194</t>
  </si>
  <si>
    <t>UTSJBP15197</t>
  </si>
  <si>
    <t>UTSJBP15200</t>
  </si>
  <si>
    <t>UTSJBP15203</t>
  </si>
  <si>
    <t>UTSJBP15206</t>
  </si>
  <si>
    <t>UTSJBP15214</t>
  </si>
  <si>
    <t>UTSJBP15189</t>
  </si>
  <si>
    <t>UTSJBP15192</t>
  </si>
  <si>
    <t>UTSJBP15195</t>
  </si>
  <si>
    <t>UTSJBP15198</t>
  </si>
  <si>
    <t>UTSJBP15201</t>
  </si>
  <si>
    <t>UTSJBP15209</t>
  </si>
  <si>
    <t>UTSJBP15212</t>
  </si>
  <si>
    <t>UTSJBP15215</t>
  </si>
  <si>
    <t>UTSJBP2905</t>
  </si>
  <si>
    <t>UTSJBP2908</t>
  </si>
  <si>
    <t>UTSJBP2911</t>
  </si>
  <si>
    <t>UTSJBP2914</t>
  </si>
  <si>
    <t>UTSJBP2917</t>
  </si>
  <si>
    <t>UTSJBP2925</t>
  </si>
  <si>
    <t>UTSJBP2928</t>
  </si>
  <si>
    <t>UTSJBP2931</t>
  </si>
  <si>
    <t>UTSJBP2934</t>
  </si>
  <si>
    <t>UTSJBP2937</t>
  </si>
  <si>
    <t>UTSJBP2945</t>
  </si>
  <si>
    <t>UTSJBP2948</t>
  </si>
  <si>
    <t>UTSJBP2951</t>
  </si>
  <si>
    <t>UTSJBP2998</t>
  </si>
  <si>
    <t>UTSJBP2906</t>
  </si>
  <si>
    <t>UTSJBP2907</t>
  </si>
  <si>
    <t>UTSJBP2912</t>
  </si>
  <si>
    <t>UTSJBP2915</t>
  </si>
  <si>
    <t>UTSJBP2918</t>
  </si>
  <si>
    <t>UTSJBP2920</t>
  </si>
  <si>
    <t>UTSJBP2921</t>
  </si>
  <si>
    <t>UTSJBP2923</t>
  </si>
  <si>
    <t>UTSJBP2924</t>
  </si>
  <si>
    <t>UTSJBP2926</t>
  </si>
  <si>
    <t>UTSJBP2927</t>
  </si>
  <si>
    <t>UTSJBP2929</t>
  </si>
  <si>
    <t>UTSJBP2932</t>
  </si>
  <si>
    <t>UTSJBP2935</t>
  </si>
  <si>
    <t>UTSJBP2938</t>
  </si>
  <si>
    <t>UTSJBP2940</t>
  </si>
  <si>
    <t>UTSJBP2941</t>
  </si>
  <si>
    <t>UTSJBP2943</t>
  </si>
  <si>
    <t>UTSJBP2944</t>
  </si>
  <si>
    <t>UTSJBP2946</t>
  </si>
  <si>
    <t>UTSJBP2947</t>
  </si>
  <si>
    <t>UTSJBP2949</t>
  </si>
  <si>
    <t>UTSJBP2952</t>
  </si>
  <si>
    <t>UTSJBP2913</t>
  </si>
  <si>
    <t>UTSJBP2916</t>
  </si>
  <si>
    <t>UTSJBP2919</t>
  </si>
  <si>
    <t>UTSJBP2922</t>
  </si>
  <si>
    <t>UTSJBP2930</t>
  </si>
  <si>
    <t>UTSJBP2933</t>
  </si>
  <si>
    <t>UTSJBP2936</t>
  </si>
  <si>
    <t>UTSJBP2939</t>
  </si>
  <si>
    <t>UTSJBP2942</t>
  </si>
  <si>
    <t>UTSJBP2950</t>
  </si>
  <si>
    <t>UTSJBP3000</t>
  </si>
  <si>
    <t>BUTACA CON PALETA (SALA CONF.2 J PA)</t>
  </si>
  <si>
    <t>UTSJBP3003</t>
  </si>
  <si>
    <t>UTSJBP3006</t>
  </si>
  <si>
    <t>UTSJBP3009</t>
  </si>
  <si>
    <t>UTSJBP3011</t>
  </si>
  <si>
    <t>UTSJBP3012</t>
  </si>
  <si>
    <t>UTSJBP3014</t>
  </si>
  <si>
    <t>UTSJBP2971</t>
  </si>
  <si>
    <t>UTSJBP2972</t>
  </si>
  <si>
    <t>UTSJBP2974</t>
  </si>
  <si>
    <t>UTSJBP2975</t>
  </si>
  <si>
    <t>UTSJBP2977</t>
  </si>
  <si>
    <t>UTSJBP2980</t>
  </si>
  <si>
    <t>UTSJBP2983</t>
  </si>
  <si>
    <t>UTSJBP2986</t>
  </si>
  <si>
    <t>UTSJBP2989</t>
  </si>
  <si>
    <t>UTSJBP2991</t>
  </si>
  <si>
    <t>UTSJBP2992</t>
  </si>
  <si>
    <t>UTSJBP2994</t>
  </si>
  <si>
    <t>UTSJBP2995</t>
  </si>
  <si>
    <t>UTSJBP2997</t>
  </si>
  <si>
    <t>UTSJBP2968</t>
  </si>
  <si>
    <t>UTSJBP2967</t>
  </si>
  <si>
    <t>UTSJBP2970</t>
  </si>
  <si>
    <t>UTSJBP2978</t>
  </si>
  <si>
    <t>UTSJBP2981</t>
  </si>
  <si>
    <t>UTSJBP2984</t>
  </si>
  <si>
    <t>UTSJBP2987</t>
  </si>
  <si>
    <t>UTSJBP2990</t>
  </si>
  <si>
    <t>UTSJBP2993</t>
  </si>
  <si>
    <t>UTSJBP3001</t>
  </si>
  <si>
    <t>UTSJBP3004</t>
  </si>
  <si>
    <t>UTSJBP3007</t>
  </si>
  <si>
    <t>UTSJBP3010</t>
  </si>
  <si>
    <t>UTSJBP3013</t>
  </si>
  <si>
    <t>UTSJBP2973</t>
  </si>
  <si>
    <t>UTSJBP2976</t>
  </si>
  <si>
    <t>UTSJBP2979</t>
  </si>
  <si>
    <t>UTSJBP2982</t>
  </si>
  <si>
    <t>UTSJBP2985</t>
  </si>
  <si>
    <t>UTSJBP2988</t>
  </si>
  <si>
    <t>UTSJBP2996</t>
  </si>
  <si>
    <t>UTSJBP2999</t>
  </si>
  <si>
    <t>UTSJBP3002</t>
  </si>
  <si>
    <t>UTSJBP3005</t>
  </si>
  <si>
    <t>UTSJBP3008</t>
  </si>
  <si>
    <t>UTSJBP1656</t>
  </si>
  <si>
    <t>BUTACA CON PALETA SALA MAGNA</t>
  </si>
  <si>
    <t>UTSJBP1657</t>
  </si>
  <si>
    <t>UTSJBP1659</t>
  </si>
  <si>
    <t>UTSJBP1660</t>
  </si>
  <si>
    <t>UTSJBP1662</t>
  </si>
  <si>
    <t>UTSJBP1663</t>
  </si>
  <si>
    <t>UTSJBP1665</t>
  </si>
  <si>
    <t>UTSJBP1666</t>
  </si>
  <si>
    <t>UTSJBP1668</t>
  </si>
  <si>
    <t>UTSJBP1671</t>
  </si>
  <si>
    <t>UTSJBP1674</t>
  </si>
  <si>
    <t>UTSJBP1677</t>
  </si>
  <si>
    <t>UTSJBP1679</t>
  </si>
  <si>
    <t>UTSJBP1680</t>
  </si>
  <si>
    <t>UTSJBP1682</t>
  </si>
  <si>
    <t>UTSJBP1683</t>
  </si>
  <si>
    <t>UTSJBP1685</t>
  </si>
  <si>
    <t>UTSJBP1686</t>
  </si>
  <si>
    <t>UTSJBP1688</t>
  </si>
  <si>
    <t>UTSJBP1691</t>
  </si>
  <si>
    <t>UTSJBP1694</t>
  </si>
  <si>
    <t>UTSJBP1697</t>
  </si>
  <si>
    <t>UTSJBP1699</t>
  </si>
  <si>
    <t>UTSJBP1700</t>
  </si>
  <si>
    <t>UTSJBP1702</t>
  </si>
  <si>
    <t>UTSJBP1703</t>
  </si>
  <si>
    <t>UTSJBP1705</t>
  </si>
  <si>
    <t>UTSJBP1706</t>
  </si>
  <si>
    <t>UTSJBP1708</t>
  </si>
  <si>
    <t>UTSJBP1711</t>
  </si>
  <si>
    <t>UTSJBP1714</t>
  </si>
  <si>
    <t>UTSJBP1717</t>
  </si>
  <si>
    <t>UTSJBP1719</t>
  </si>
  <si>
    <t>UTSJBP1720</t>
  </si>
  <si>
    <t>UTSJBP1722</t>
  </si>
  <si>
    <t>UTSJBP1723</t>
  </si>
  <si>
    <t>UTSJBP1725</t>
  </si>
  <si>
    <t>UTSJBP1726</t>
  </si>
  <si>
    <t>UTSJBP1728</t>
  </si>
  <si>
    <t>UTSJBP1731</t>
  </si>
  <si>
    <t>UTSJBP1734</t>
  </si>
  <si>
    <t>UTSJBP1737</t>
  </si>
  <si>
    <t>UTSJBP1740</t>
  </si>
  <si>
    <t>UTSJBP1742</t>
  </si>
  <si>
    <t>UTSJBP1743</t>
  </si>
  <si>
    <t>UTSJBP1745</t>
  </si>
  <si>
    <t>UTSJBP1746</t>
  </si>
  <si>
    <t>UTSJBP1748</t>
  </si>
  <si>
    <t>UTSJBP1749</t>
  </si>
  <si>
    <t>UTSJBP1751</t>
  </si>
  <si>
    <t>UTSJBP1754</t>
  </si>
  <si>
    <t>UTSJBP1757</t>
  </si>
  <si>
    <t>UTSJBP1760</t>
  </si>
  <si>
    <t>UTSJBP1762</t>
  </si>
  <si>
    <t>UTSJBP1763</t>
  </si>
  <si>
    <t>UTSJBP1765</t>
  </si>
  <si>
    <t>UTSJBP1766</t>
  </si>
  <si>
    <t>UTSJBP1768</t>
  </si>
  <si>
    <t>UTSJBP1769</t>
  </si>
  <si>
    <t>UTSJBP1771</t>
  </si>
  <si>
    <t>UTSJBP1774</t>
  </si>
  <si>
    <t>UTSJBP1777</t>
  </si>
  <si>
    <t>UTSJBP1780</t>
  </si>
  <si>
    <t>UTSJBP1782</t>
  </si>
  <si>
    <t>UTSJBP1783</t>
  </si>
  <si>
    <t>UTSJBP1785</t>
  </si>
  <si>
    <t>UTSJBP1786</t>
  </si>
  <si>
    <t>UTSJBP1664</t>
  </si>
  <si>
    <t>UTSJBP1667</t>
  </si>
  <si>
    <t>UTSJBP1670</t>
  </si>
  <si>
    <t>UTSJBP1673</t>
  </si>
  <si>
    <t>UTSJBP1676</t>
  </si>
  <si>
    <t>UTSJBP1684</t>
  </si>
  <si>
    <t>UTSJBP1687</t>
  </si>
  <si>
    <t>UTSJBP1690</t>
  </si>
  <si>
    <t>UTSJBP1693</t>
  </si>
  <si>
    <t>UTSJBP1696</t>
  </si>
  <si>
    <t>UTSJBP1704</t>
  </si>
  <si>
    <t>UTSJBP1707</t>
  </si>
  <si>
    <t>UTSJBP1710</t>
  </si>
  <si>
    <t>UTSJBP1713</t>
  </si>
  <si>
    <t>UTSJBP1716</t>
  </si>
  <si>
    <t>UTSJBP1724</t>
  </si>
  <si>
    <t>UTSJBP1727</t>
  </si>
  <si>
    <t>UTSJBP1730</t>
  </si>
  <si>
    <t>UTSJBP1733</t>
  </si>
  <si>
    <t>UTSJBP1736</t>
  </si>
  <si>
    <t>UTSJBP1739</t>
  </si>
  <si>
    <t>UTSJBP1747</t>
  </si>
  <si>
    <t>UTSJBP1750</t>
  </si>
  <si>
    <t>UTSJBP1753</t>
  </si>
  <si>
    <t>UTSJBP1756</t>
  </si>
  <si>
    <t>UTSJBP1759</t>
  </si>
  <si>
    <t>UTSJBP1767</t>
  </si>
  <si>
    <t>UTSJBP1773</t>
  </si>
  <si>
    <t>UTSJBP1776</t>
  </si>
  <si>
    <t>UTSJBP1779</t>
  </si>
  <si>
    <t>UTSJBP1811</t>
  </si>
  <si>
    <t>UTSJBP1658</t>
  </si>
  <si>
    <t>UTSJBP1661</t>
  </si>
  <si>
    <t>UTSJBP1669</t>
  </si>
  <si>
    <t>UTSJBP1675</t>
  </si>
  <si>
    <t>UTSJBP1678</t>
  </si>
  <si>
    <t>UTSJBP1681</t>
  </si>
  <si>
    <t>UTSJBP1689</t>
  </si>
  <si>
    <t>UTSJBP1692</t>
  </si>
  <si>
    <t>UTSJBP1695</t>
  </si>
  <si>
    <t>UTSJBP1698</t>
  </si>
  <si>
    <t>UTSJBP1701</t>
  </si>
  <si>
    <t>UTSJBP1709</t>
  </si>
  <si>
    <t>UTSJBP1712</t>
  </si>
  <si>
    <t>UTSJBP1715</t>
  </si>
  <si>
    <t>UTSJBP1718</t>
  </si>
  <si>
    <t>UTSJBP1721</t>
  </si>
  <si>
    <t>UTSJBP1729</t>
  </si>
  <si>
    <t>UTSJBP1732</t>
  </si>
  <si>
    <t>UTSJBP1735</t>
  </si>
  <si>
    <t>UTSJBP1738</t>
  </si>
  <si>
    <t>UTSJBP1741</t>
  </si>
  <si>
    <t>UTSJBP1744</t>
  </si>
  <si>
    <t>UTSJBP1752</t>
  </si>
  <si>
    <t>UTSJBP1755</t>
  </si>
  <si>
    <t>UTSJBP1758</t>
  </si>
  <si>
    <t>UTSJBP1761</t>
  </si>
  <si>
    <t>UTSJBP1764</t>
  </si>
  <si>
    <t>UTSJBP1772</t>
  </si>
  <si>
    <t>UTSJBP1775</t>
  </si>
  <si>
    <t>UTSJBP1778</t>
  </si>
  <si>
    <t>UTSJBP1781</t>
  </si>
  <si>
    <t>UTSJBP1784</t>
  </si>
  <si>
    <t>UTSJBP8779</t>
  </si>
  <si>
    <t>BUTACA CON PALETA(VINCULACION</t>
  </si>
  <si>
    <t>UTSJBP8790</t>
  </si>
  <si>
    <t>BUTACA CON PALETA(VINCULACION)</t>
  </si>
  <si>
    <t>UTSJBP8793</t>
  </si>
  <si>
    <t>UTSJBP8796</t>
  </si>
  <si>
    <t>UTSJBP8799</t>
  </si>
  <si>
    <t>UTSJBP8802</t>
  </si>
  <si>
    <t>UTSJBP8810</t>
  </si>
  <si>
    <t>UTSJBP8813</t>
  </si>
  <si>
    <t>UTSJBP8816</t>
  </si>
  <si>
    <t>UTSJBP8819</t>
  </si>
  <si>
    <t>UTSJBP8822</t>
  </si>
  <si>
    <t>UTSJBP8830</t>
  </si>
  <si>
    <t>UTSJBP8644</t>
  </si>
  <si>
    <t>UTSJBP8647</t>
  </si>
  <si>
    <t>UTSJBP8650</t>
  </si>
  <si>
    <t>UTSJBP8656</t>
  </si>
  <si>
    <t>UTSJBP8664</t>
  </si>
  <si>
    <t>UTSJBP8667</t>
  </si>
  <si>
    <t>UTSJBP8670</t>
  </si>
  <si>
    <t>UTSJBP8673</t>
  </si>
  <si>
    <t>UTSJBP8676</t>
  </si>
  <si>
    <t>UTSJBP8684</t>
  </si>
  <si>
    <t>UTSJBP8687</t>
  </si>
  <si>
    <t>UTSJBP8690</t>
  </si>
  <si>
    <t>UTSJBP8693</t>
  </si>
  <si>
    <t>UTSJBP8696</t>
  </si>
  <si>
    <t>UTSJBP8704</t>
  </si>
  <si>
    <t>UTSJBP8707</t>
  </si>
  <si>
    <t>UTSJBP8710</t>
  </si>
  <si>
    <t>UTSJBP8713</t>
  </si>
  <si>
    <t>UTSJBP8716</t>
  </si>
  <si>
    <t>UTSJBP8719</t>
  </si>
  <si>
    <t>UTSJBP8727</t>
  </si>
  <si>
    <t>UTSJBP8730</t>
  </si>
  <si>
    <t>UTSJBP8733</t>
  </si>
  <si>
    <t>UTSJBP8736</t>
  </si>
  <si>
    <t>UTSJBP8739</t>
  </si>
  <si>
    <t>UTSJBP8747</t>
  </si>
  <si>
    <t>UTSJBP8750</t>
  </si>
  <si>
    <t>UTSJBP8753</t>
  </si>
  <si>
    <t>UTSJBP8756</t>
  </si>
  <si>
    <t>UTSJBP8759</t>
  </si>
  <si>
    <t>UTSJBP8767</t>
  </si>
  <si>
    <t>UTSJBP8773</t>
  </si>
  <si>
    <t>UTSJBP8776</t>
  </si>
  <si>
    <t>UTSJBP8637</t>
  </si>
  <si>
    <t>UTSJBP8640</t>
  </si>
  <si>
    <t>UTSJBP8642</t>
  </si>
  <si>
    <t>UTSJBP8643</t>
  </si>
  <si>
    <t>UTSJBP8645</t>
  </si>
  <si>
    <t>UTSJBP8646</t>
  </si>
  <si>
    <t>UTSJBP8648</t>
  </si>
  <si>
    <t>UTSJBP8651</t>
  </si>
  <si>
    <t>UTSJBP8654</t>
  </si>
  <si>
    <t>UTSJBP8657</t>
  </si>
  <si>
    <t>UTSJBP8659</t>
  </si>
  <si>
    <t>UTSJBP8660</t>
  </si>
  <si>
    <t>UTSJBP8662</t>
  </si>
  <si>
    <t>UTSJBP8663</t>
  </si>
  <si>
    <t>UTSJBP8665</t>
  </si>
  <si>
    <t>UTSJBP8666</t>
  </si>
  <si>
    <t>UTSJBP8668</t>
  </si>
  <si>
    <t>UTSJBP8671</t>
  </si>
  <si>
    <t>UTSJBP8674</t>
  </si>
  <si>
    <t>UTSJBP8677</t>
  </si>
  <si>
    <t>UTSJBP8679</t>
  </si>
  <si>
    <t>UTSJBP8682</t>
  </si>
  <si>
    <t>UTSJBP8683</t>
  </si>
  <si>
    <t>UTSJBP8685</t>
  </si>
  <si>
    <t>UTSJBP8686</t>
  </si>
  <si>
    <t>UTSJBP8688</t>
  </si>
  <si>
    <t>UTSJBP8691</t>
  </si>
  <si>
    <t>UTSJBP8694</t>
  </si>
  <si>
    <t>UTSJBP8697</t>
  </si>
  <si>
    <t>UTSJBP8699</t>
  </si>
  <si>
    <t>UTSJBP8700</t>
  </si>
  <si>
    <t>UTSJBP8702</t>
  </si>
  <si>
    <t>UTSJBP8703</t>
  </si>
  <si>
    <t>UTSJBP8705</t>
  </si>
  <si>
    <t>UTSJBP8706</t>
  </si>
  <si>
    <t>UTSJBP8708</t>
  </si>
  <si>
    <t>UTSJBP8709</t>
  </si>
  <si>
    <t>UTSJBP8711</t>
  </si>
  <si>
    <t>UTSJBP8714</t>
  </si>
  <si>
    <t>UTSJBP8717</t>
  </si>
  <si>
    <t>UTSJBP8720</t>
  </si>
  <si>
    <t>UTSJBP8722</t>
  </si>
  <si>
    <t>UTSJBP8723</t>
  </si>
  <si>
    <t>UTSJBP8725</t>
  </si>
  <si>
    <t>UTSJBP8726</t>
  </si>
  <si>
    <t>UTSJBP8728</t>
  </si>
  <si>
    <t>UTSJBP8729</t>
  </si>
  <si>
    <t>UTSJBP8731</t>
  </si>
  <si>
    <t>UTSJBP8734</t>
  </si>
  <si>
    <t>UTSJBP8737</t>
  </si>
  <si>
    <t>UTSJBP8740</t>
  </si>
  <si>
    <t>UTSJBP8742</t>
  </si>
  <si>
    <t>UTSJBP8743</t>
  </si>
  <si>
    <t>UTSJBP8745</t>
  </si>
  <si>
    <t>UTSJBP8746</t>
  </si>
  <si>
    <t>UTSJBP8748</t>
  </si>
  <si>
    <t>UTSJBP8749</t>
  </si>
  <si>
    <t>UTSJBP8751</t>
  </si>
  <si>
    <t>UTSJBP8754</t>
  </si>
  <si>
    <t>UTSJBP8757</t>
  </si>
  <si>
    <t>UTSJBP8760</t>
  </si>
  <si>
    <t>UTSJBP8762</t>
  </si>
  <si>
    <t>UTSJBP8763</t>
  </si>
  <si>
    <t>UTSJBP8765</t>
  </si>
  <si>
    <t>UTSJBP8766</t>
  </si>
  <si>
    <t>UTSJBP8768</t>
  </si>
  <si>
    <t>UTSJBP8769</t>
  </si>
  <si>
    <t>UTSJBP8774</t>
  </si>
  <si>
    <t>UTSJBP8777</t>
  </si>
  <si>
    <t>UTSJBP8780</t>
  </si>
  <si>
    <t>UTSJBP8782</t>
  </si>
  <si>
    <t>UTSJBP8783</t>
  </si>
  <si>
    <t>UTSJBP8785</t>
  </si>
  <si>
    <t>UTSJBP8786</t>
  </si>
  <si>
    <t>UTSJBP8788</t>
  </si>
  <si>
    <t>UTSJBP8789</t>
  </si>
  <si>
    <t>UTSJBP8791</t>
  </si>
  <si>
    <t>UTSJBP8792</t>
  </si>
  <si>
    <t>UTSJBP8794</t>
  </si>
  <si>
    <t>UTSJBP8797</t>
  </si>
  <si>
    <t>UTSJBP8800</t>
  </si>
  <si>
    <t>UTSJBP8803</t>
  </si>
  <si>
    <t>UTSJBP8805</t>
  </si>
  <si>
    <t>UTSJBP8806</t>
  </si>
  <si>
    <t>UTSJBP8808</t>
  </si>
  <si>
    <t>UTSJBP8809</t>
  </si>
  <si>
    <t>UTSJBP8811</t>
  </si>
  <si>
    <t>UTSJBP8812</t>
  </si>
  <si>
    <t>UTSJBP8814</t>
  </si>
  <si>
    <t>UTSJBP8817</t>
  </si>
  <si>
    <t>UTSJBP8820</t>
  </si>
  <si>
    <t>UTSJBP8823</t>
  </si>
  <si>
    <t>UTSJBP8825</t>
  </si>
  <si>
    <t>UTSJBP8826</t>
  </si>
  <si>
    <t>UTSJBP8828</t>
  </si>
  <si>
    <t>UTSJBP8829</t>
  </si>
  <si>
    <t>UTSJBP8831</t>
  </si>
  <si>
    <t>UTSJBP8832</t>
  </si>
  <si>
    <t>UTSJBP8638</t>
  </si>
  <si>
    <t>UTSJBP8641</t>
  </si>
  <si>
    <t>UTSJBP8649</t>
  </si>
  <si>
    <t>UTSJBP8652</t>
  </si>
  <si>
    <t>UTSJBP8655</t>
  </si>
  <si>
    <t>UTSJBP8658</t>
  </si>
  <si>
    <t>UTSJBP8661</t>
  </si>
  <si>
    <t>UTSJBP8669</t>
  </si>
  <si>
    <t>UTSJBP8672</t>
  </si>
  <si>
    <t>UTSJBP8675</t>
  </si>
  <si>
    <t>UTSJBP8678</t>
  </si>
  <si>
    <t>UTSJBP8681</t>
  </si>
  <si>
    <t>UTSJBP8689</t>
  </si>
  <si>
    <t>UTSJBP8692</t>
  </si>
  <si>
    <t>UTSJBP8695</t>
  </si>
  <si>
    <t>UTSJBP8698</t>
  </si>
  <si>
    <t>UTSJBP8701</t>
  </si>
  <si>
    <t>UTSJBP8712</t>
  </si>
  <si>
    <t>UTSJBP8715</t>
  </si>
  <si>
    <t>UTSJBP8718</t>
  </si>
  <si>
    <t>UTSJBP8721</t>
  </si>
  <si>
    <t>UTSJBP8724</t>
  </si>
  <si>
    <t>UTSJBP8732</t>
  </si>
  <si>
    <t>UTSJBP8735</t>
  </si>
  <si>
    <t>UTSJBP8738</t>
  </si>
  <si>
    <t>UTSJBP8741</t>
  </si>
  <si>
    <t>UTSJBP8744</t>
  </si>
  <si>
    <t>UTSJBP8752</t>
  </si>
  <si>
    <t>UTSJBP8755</t>
  </si>
  <si>
    <t>UTSJBP8758</t>
  </si>
  <si>
    <t>UTSJBP8761</t>
  </si>
  <si>
    <t>UTSJBP8764</t>
  </si>
  <si>
    <t>UTSJBP8772</t>
  </si>
  <si>
    <t>UTSJBP8775</t>
  </si>
  <si>
    <t>UTSJBP8778</t>
  </si>
  <si>
    <t>UTSJBP8781</t>
  </si>
  <si>
    <t>UTSJBP8784</t>
  </si>
  <si>
    <t>UTSJBP8787</t>
  </si>
  <si>
    <t>UTSJBP8795</t>
  </si>
  <si>
    <t>UTSJBP8798</t>
  </si>
  <si>
    <t>UTSJBP8801</t>
  </si>
  <si>
    <t>UTSJBP8804</t>
  </si>
  <si>
    <t>UTSJBP8807</t>
  </si>
  <si>
    <t>UTSJBP8815</t>
  </si>
  <si>
    <t>UTSJBP8818</t>
  </si>
  <si>
    <t>UTSJBP8821</t>
  </si>
  <si>
    <t>UTSJBP8824</t>
  </si>
  <si>
    <t>UTSJBP8827</t>
  </si>
  <si>
    <t>UTSJBP15658</t>
  </si>
  <si>
    <t>BUTACA ESCOLAR C/PALETA</t>
  </si>
  <si>
    <t>UTSJBP15661</t>
  </si>
  <si>
    <t>UTSJBP15664</t>
  </si>
  <si>
    <t>UTSJBP15672</t>
  </si>
  <si>
    <t>UTSJBP15675</t>
  </si>
  <si>
    <t>UTSJBP15678</t>
  </si>
  <si>
    <t>UTSJBP15681</t>
  </si>
  <si>
    <t>UTSJBP15684</t>
  </si>
  <si>
    <t>UTSJBP15692</t>
  </si>
  <si>
    <t>UTSJBP15695</t>
  </si>
  <si>
    <t>UTSJBP15698</t>
  </si>
  <si>
    <t>UTSJBP15701</t>
  </si>
  <si>
    <t>UTSJBP15704</t>
  </si>
  <si>
    <t>UTSJBP15715</t>
  </si>
  <si>
    <t>UTSJBP15718</t>
  </si>
  <si>
    <t>UTSJBP15721</t>
  </si>
  <si>
    <t>UTSJBP15724</t>
  </si>
  <si>
    <t>UTSJBP15657</t>
  </si>
  <si>
    <t>UTSJBP15660</t>
  </si>
  <si>
    <t>UTSJBP15662</t>
  </si>
  <si>
    <t>UTSJBP15663</t>
  </si>
  <si>
    <t>UTSJBP15665</t>
  </si>
  <si>
    <t>UTSJBP15666</t>
  </si>
  <si>
    <t>UTSJBP15668</t>
  </si>
  <si>
    <t>UTSJBP15669</t>
  </si>
  <si>
    <t>UTSJBP15671</t>
  </si>
  <si>
    <t>UTSJBP15674</t>
  </si>
  <si>
    <t>UTSJBP15677</t>
  </si>
  <si>
    <t>UTSJBP15680</t>
  </si>
  <si>
    <t>UTSJBP15682</t>
  </si>
  <si>
    <t>UTSJBP15683</t>
  </si>
  <si>
    <t>UTSJBP15685</t>
  </si>
  <si>
    <t>UTSJBP15686</t>
  </si>
  <si>
    <t>UTSJBP15688</t>
  </si>
  <si>
    <t>UTSJBP15689</t>
  </si>
  <si>
    <t>UTSJBP15691</t>
  </si>
  <si>
    <t>UTSJBP15694</t>
  </si>
  <si>
    <t>UTSJBP15697</t>
  </si>
  <si>
    <t>UTSJBP15700</t>
  </si>
  <si>
    <t>UTSJBP15702</t>
  </si>
  <si>
    <t>UTSJBP15703</t>
  </si>
  <si>
    <t>UTSJBP15705</t>
  </si>
  <si>
    <t>UTSJBP15706</t>
  </si>
  <si>
    <t>UTSJBP15708</t>
  </si>
  <si>
    <t>UTSJBP15709</t>
  </si>
  <si>
    <t>UTSJBP15711</t>
  </si>
  <si>
    <t>UTSJBP15712</t>
  </si>
  <si>
    <t>UTSJBP15714</t>
  </si>
  <si>
    <t>UTSJBP15717</t>
  </si>
  <si>
    <t>UTSJBP15720</t>
  </si>
  <si>
    <t>UTSJBP15723</t>
  </si>
  <si>
    <t>UTSJBP15725</t>
  </si>
  <si>
    <t>UTSJBP15656</t>
  </si>
  <si>
    <t>UTSJBP15659</t>
  </si>
  <si>
    <t>UTSJBP15667</t>
  </si>
  <si>
    <t>UTSJBP15670</t>
  </si>
  <si>
    <t>UTSJBP15673</t>
  </si>
  <si>
    <t>UTSJBP15676</t>
  </si>
  <si>
    <t>UTSJBP15679</t>
  </si>
  <si>
    <t>UTSJBP15687</t>
  </si>
  <si>
    <t>UTSJBP15690</t>
  </si>
  <si>
    <t>UTSJBP15693</t>
  </si>
  <si>
    <t>UTSJBP15696</t>
  </si>
  <si>
    <t>UTSJBP15707</t>
  </si>
  <si>
    <t>UTSJBP15710</t>
  </si>
  <si>
    <t>UTSJBP15713</t>
  </si>
  <si>
    <t>UTSJBP15716</t>
  </si>
  <si>
    <t>UTSJBP15719</t>
  </si>
  <si>
    <t>UTSJBP15722</t>
  </si>
  <si>
    <t>UTSJBP16239</t>
  </si>
  <si>
    <t>BUTACA NEGRA CON PALETA Y PARRILLA</t>
  </si>
  <si>
    <t>UTSJBP16242</t>
  </si>
  <si>
    <t>UTSJBP16245</t>
  </si>
  <si>
    <t>UTSJBP16256</t>
  </si>
  <si>
    <t>UTSJBP16259</t>
  </si>
  <si>
    <t>UTSJBP16262</t>
  </si>
  <si>
    <t>UTSJBP16238</t>
  </si>
  <si>
    <t>UTSJBP16241</t>
  </si>
  <si>
    <t>UTSJBP16243</t>
  </si>
  <si>
    <t>UTSJBP16244</t>
  </si>
  <si>
    <t>UTSJBP16246</t>
  </si>
  <si>
    <t>UTSJBP16247</t>
  </si>
  <si>
    <t>UTSJBP16249</t>
  </si>
  <si>
    <t>UTSJBP16250</t>
  </si>
  <si>
    <t>UTSJBP16252</t>
  </si>
  <si>
    <t>UTSJBP16253</t>
  </si>
  <si>
    <t>UTSJBP16255</t>
  </si>
  <si>
    <t>UTSJBP16258</t>
  </si>
  <si>
    <t>UTSJBP16261</t>
  </si>
  <si>
    <t>UTSJBP16240</t>
  </si>
  <si>
    <t>UTSJBP16248</t>
  </si>
  <si>
    <t>UTSJBP16251</t>
  </si>
  <si>
    <t>UTSJBP16254</t>
  </si>
  <si>
    <t>UTSJBP16257</t>
  </si>
  <si>
    <t>UTSJBP16260</t>
  </si>
  <si>
    <t>UTSJBP2909</t>
  </si>
  <si>
    <t>BUTACA SIN PALETA</t>
  </si>
  <si>
    <t>UTSJBP2910</t>
  </si>
  <si>
    <t>UTSJBP2969</t>
  </si>
  <si>
    <t>BUTACA SIN PALETA (SALA CONF.2 J PA)</t>
  </si>
  <si>
    <t>UTSJCF16273</t>
  </si>
  <si>
    <t>CAFETERA</t>
  </si>
  <si>
    <t>UTSJCF17424</t>
  </si>
  <si>
    <t>UTSJCF15407</t>
  </si>
  <si>
    <t>CAFETERA 40/T</t>
  </si>
  <si>
    <t>UTSJCF15728</t>
  </si>
  <si>
    <t>UTSJCF15729</t>
  </si>
  <si>
    <t>UTSJCF4169</t>
  </si>
  <si>
    <t>CAFETERA ELECTRICA P/ 25 TAZAS</t>
  </si>
  <si>
    <t>UTSJCF12136</t>
  </si>
  <si>
    <t>CAFETERA ELECTRICA P/40 TAZAS GENERAL ELECTRIC</t>
  </si>
  <si>
    <t>UTSJCF14788</t>
  </si>
  <si>
    <t>CAFETERA ELECTRICA P/42 TZS. HAMILTON BEACH MOD. 40516</t>
  </si>
  <si>
    <t>UTSJCF14787</t>
  </si>
  <si>
    <t>UTSJCF6885</t>
  </si>
  <si>
    <t>CAFETERA GENERAL ELECTRIC 42 TAZAS</t>
  </si>
  <si>
    <t>UTSJCF6606</t>
  </si>
  <si>
    <t>CAFETERA GENERAL ELECTRIC MOD.106840</t>
  </si>
  <si>
    <t>UTSJCF6575</t>
  </si>
  <si>
    <t>UTSJCF3268</t>
  </si>
  <si>
    <t>CAFETERA HAMILTON BEACH</t>
  </si>
  <si>
    <t>UTSJCF4642</t>
  </si>
  <si>
    <t>UTSJCF4719</t>
  </si>
  <si>
    <t>UTSJCF13186</t>
  </si>
  <si>
    <t>CAFETERA MCA.GENERAL ELECTRIC P/42 TAZAS</t>
  </si>
  <si>
    <t>UTSJCF13185</t>
  </si>
  <si>
    <t>UTSJCF16215</t>
  </si>
  <si>
    <t>CAFETERA URNA</t>
  </si>
  <si>
    <t>UTSJCF15970</t>
  </si>
  <si>
    <t>CAFETERA URNA 42 TZAS MOD. 40516</t>
  </si>
  <si>
    <t>UTSJTF6320</t>
  </si>
  <si>
    <t>CAJA DE ARMADO P/CONST.DE 6 TRANSFORMADORES</t>
  </si>
  <si>
    <t>UTSJTF6321</t>
  </si>
  <si>
    <t>UTSJHT8935</t>
  </si>
  <si>
    <t>CAJA DE HERRAMIENTA MCA.TRUPER</t>
  </si>
  <si>
    <t>UTSJHT8936</t>
  </si>
  <si>
    <t>UTSJHT8934</t>
  </si>
  <si>
    <t>UTSJOT3168</t>
  </si>
  <si>
    <t>CAJA MEDICA DE TRANSPORTE MCA. PLANO</t>
  </si>
  <si>
    <t>UTSJOT8954</t>
  </si>
  <si>
    <t>CAJA PESCADORA DE 3 CHAROLAS</t>
  </si>
  <si>
    <t>UTSJHT7227</t>
  </si>
  <si>
    <t>CAJA PORTA LLAVES MEDIANA</t>
  </si>
  <si>
    <t>UTSJHT7117</t>
  </si>
  <si>
    <t>CALADORA ELECTRICA BOSH MOD.GST85PBE</t>
  </si>
  <si>
    <t>UTSJOT11852</t>
  </si>
  <si>
    <t>CALCULADORA GRAFICADORA MCA.HP MOD.50G</t>
  </si>
  <si>
    <t>UTSJOT1856</t>
  </si>
  <si>
    <t>CALENTADOR MCA. LAKEWOOD MOD. 7101</t>
  </si>
  <si>
    <t>UTSJTAN15917</t>
  </si>
  <si>
    <t>CALENTADOR SOLAR</t>
  </si>
  <si>
    <t>UTSJCSP15632</t>
  </si>
  <si>
    <t>CALENTADOR SOLAR A PRESION</t>
  </si>
  <si>
    <t>UTSJCAL8250</t>
  </si>
  <si>
    <t>CALIBRADOR C/INDICADOR DE CARATULA</t>
  </si>
  <si>
    <t>UTSJCAL8248</t>
  </si>
  <si>
    <t>UTSJCAL8251</t>
  </si>
  <si>
    <t>UTSJCAL8254</t>
  </si>
  <si>
    <t>UTSJCAL8249</t>
  </si>
  <si>
    <t>UTSJCAL8252</t>
  </si>
  <si>
    <t>UTSJCAL8255</t>
  </si>
  <si>
    <t>UTSJCAL8257</t>
  </si>
  <si>
    <t>UTSJCAL8258</t>
  </si>
  <si>
    <t>UTSJCAL8253</t>
  </si>
  <si>
    <t>UTSJCAL8256</t>
  </si>
  <si>
    <t>UTSJCAL8259</t>
  </si>
  <si>
    <t>UTSJCAL0279</t>
  </si>
  <si>
    <t>CALIBRADOR C/VERNIER SATINADO</t>
  </si>
  <si>
    <t>UTSJCAL10034</t>
  </si>
  <si>
    <t>CALIBRADOR DE PROFUNDIDADES DIGITAL 0-12</t>
  </si>
  <si>
    <t>UTSJCAL10037</t>
  </si>
  <si>
    <t>UTSJCAL10040</t>
  </si>
  <si>
    <t>UTSJCAL10032</t>
  </si>
  <si>
    <t>UTSJCAL10035</t>
  </si>
  <si>
    <t>UTSJCAL10038</t>
  </si>
  <si>
    <t>UTSJCAL10041</t>
  </si>
  <si>
    <t>UTSJCAL10033</t>
  </si>
  <si>
    <t>UTSJCAL10036</t>
  </si>
  <si>
    <t>UTSJCAL10039</t>
  </si>
  <si>
    <t>UTSJCAL9878</t>
  </si>
  <si>
    <t>CALIBRADOR DIG. DE 6</t>
  </si>
  <si>
    <t>UTSJCAL9019</t>
  </si>
  <si>
    <t>CALIBRADOR DIGIMATIC CALIPER DE CD-8</t>
  </si>
  <si>
    <t>UTSJCAL8268</t>
  </si>
  <si>
    <t>CALIBRADOR ELECTRODIGITAL MOD.CD-6</t>
  </si>
  <si>
    <t>UTSJCAL8260</t>
  </si>
  <si>
    <t>UTSJCAL8261</t>
  </si>
  <si>
    <t>UTSJCAL8263</t>
  </si>
  <si>
    <t>UTSJCAL8264</t>
  </si>
  <si>
    <t>UTSJCAL8262</t>
  </si>
  <si>
    <t>UTSJCAL0282</t>
  </si>
  <si>
    <t>CALIBRADOR METRICOS DE PRECISION PIE DE REY</t>
  </si>
  <si>
    <t>UTSJCAL0289</t>
  </si>
  <si>
    <t>CALIBRADOR PARA BROCAS</t>
  </si>
  <si>
    <t>UTSJCAL8285</t>
  </si>
  <si>
    <t>CALIBRADOR TIPO VERNIER</t>
  </si>
  <si>
    <t>UTSJCAL8288</t>
  </si>
  <si>
    <t>UTSJCAL8291</t>
  </si>
  <si>
    <t>UTSJCAL8294</t>
  </si>
  <si>
    <t>UTSJCAL8297</t>
  </si>
  <si>
    <t>UTSJCAL8286</t>
  </si>
  <si>
    <t>UTSJCAL8287</t>
  </si>
  <si>
    <t>UTSJCAL8289</t>
  </si>
  <si>
    <t>UTSJCAL8292</t>
  </si>
  <si>
    <t>UTSJCAL8295</t>
  </si>
  <si>
    <t>UTSJCAL8298</t>
  </si>
  <si>
    <t>UTSJCAL8300</t>
  </si>
  <si>
    <t>UTSJCAL8301</t>
  </si>
  <si>
    <t>UTSJCAL8303</t>
  </si>
  <si>
    <t>UTSJCAL8304</t>
  </si>
  <si>
    <t>UTSJCAL8290</t>
  </si>
  <si>
    <t>UTSJCAL8293</t>
  </si>
  <si>
    <t>UTSJCAL8296</t>
  </si>
  <si>
    <t>UTSJCAL8299</t>
  </si>
  <si>
    <t>UTSJCAL8302</t>
  </si>
  <si>
    <t>UTSJCAL0278</t>
  </si>
  <si>
    <t>CALIBRADOR VERNIER DE 150 MM. MCA. STARRET</t>
  </si>
  <si>
    <t>UTSJCAL0288</t>
  </si>
  <si>
    <t>CALIBRADORES P/BROCAS</t>
  </si>
  <si>
    <t>UTSJCAL0287</t>
  </si>
  <si>
    <t>CALIBRADORES PARA DIENTES DE ENGRANES</t>
  </si>
  <si>
    <t>UTSJCD15979</t>
  </si>
  <si>
    <t>CAMARA</t>
  </si>
  <si>
    <t>UTSJCD15984</t>
  </si>
  <si>
    <t>UTSJOT12454</t>
  </si>
  <si>
    <t>CAMARA DE SEGURIDAD</t>
  </si>
  <si>
    <t>UTSJCAM10366</t>
  </si>
  <si>
    <t>CÁMARA DE TERMOGRAFÍA MCA.FLIR MOD.THERMACAM E-45</t>
  </si>
  <si>
    <t>UTSJCV10017</t>
  </si>
  <si>
    <t>CÁMARA DE VIDEO MCA.CANON MOD.XL2</t>
  </si>
  <si>
    <t>UTSJCV10015</t>
  </si>
  <si>
    <t>UTSJCV10016</t>
  </si>
  <si>
    <t>UTSJCV14947</t>
  </si>
  <si>
    <t>CAMARA DE VIDEO MCA.PANASONIC MOD.AG-AC90P</t>
  </si>
  <si>
    <t>UTSJCV7599</t>
  </si>
  <si>
    <t>CAMARA DE VIDEO MCA.SONY MOD.DSR PD100</t>
  </si>
  <si>
    <t>UTSJCV7598</t>
  </si>
  <si>
    <t>UTSJCD14881</t>
  </si>
  <si>
    <t>CAMARA DIGITAL FINEPIX T550 BCA + SD</t>
  </si>
  <si>
    <t>UTSJCD14830</t>
  </si>
  <si>
    <t>CAMARA DIGITAL FOTOGRAFICA EOS REBEL T3I</t>
  </si>
  <si>
    <t>UTSJCD14945</t>
  </si>
  <si>
    <t>CAMARA DIGITAL FOTOGRAFICA REFLEX REBEL T3I</t>
  </si>
  <si>
    <t>UTSJCD14797</t>
  </si>
  <si>
    <t>CAMARA DIGITAL MCA CANON EOS MOD REBELT3I</t>
  </si>
  <si>
    <t>UTSJCD0226</t>
  </si>
  <si>
    <t>CAMARA DIGITAL MCA. SONY MD. DSC-W5</t>
  </si>
  <si>
    <t>UTSJCD0227</t>
  </si>
  <si>
    <t>CAMARA DIGITAL MCA. SONY MOD. DSC-W5</t>
  </si>
  <si>
    <t>UTSJCD0228</t>
  </si>
  <si>
    <t>UTSJCD0230</t>
  </si>
  <si>
    <t>UTSJCD0231</t>
  </si>
  <si>
    <t>UTSJCD11153</t>
  </si>
  <si>
    <t>CAMARA DIGITAL MCA.CANON MOD.EOS REBEL XSI</t>
  </si>
  <si>
    <t>UTSJCD11152</t>
  </si>
  <si>
    <t>UTSJCD11783</t>
  </si>
  <si>
    <t>CÁMARA DIGITAL MCA.CANON MOD.SX101S</t>
  </si>
  <si>
    <t>UTSJCD11782</t>
  </si>
  <si>
    <t>CAMARA DIGITAL MCA.FUJI MOD.FINEPIX S1500</t>
  </si>
  <si>
    <t>UTSJCD11781</t>
  </si>
  <si>
    <t>UTSJCD12185</t>
  </si>
  <si>
    <t>CAMARA DIGITAL MCA.FUJI MOD.JV100</t>
  </si>
  <si>
    <t>UTSJCD11946</t>
  </si>
  <si>
    <t>CAMARA DIGITAL MCA.PANASONIC MOD.LUMIX</t>
  </si>
  <si>
    <t>UTSJCD12190</t>
  </si>
  <si>
    <t>CÁMARA DIGITAL MCA.SAMSUNG MOD.EC-PL80ZZBPLMX</t>
  </si>
  <si>
    <t>UTSJCD12217</t>
  </si>
  <si>
    <t>CAMARA DIGITAL MCA.SAMSUNG MOD.ST500</t>
  </si>
  <si>
    <t>UTSJCD11867</t>
  </si>
  <si>
    <t>CAMARA DIGITAL MCA.SONY MOD.DSC-S930</t>
  </si>
  <si>
    <t>UTSJCD14882</t>
  </si>
  <si>
    <t>CAMARA DIGITAL NIKON COOLPIX C/TARJETA SONY DE 8 GB</t>
  </si>
  <si>
    <t>UTSJCD14327</t>
  </si>
  <si>
    <t>CAMARA DIGITAL NIKON COOLPIX L810</t>
  </si>
  <si>
    <t>UTSJCD10079</t>
  </si>
  <si>
    <t>CAMARA DIGITAL OLYMPUS MOD.SP550UZ</t>
  </si>
  <si>
    <t>UTSJUP15986</t>
  </si>
  <si>
    <t>CAMARA DIGITAL PARA VIDEO</t>
  </si>
  <si>
    <t>UTSJCD8888</t>
  </si>
  <si>
    <t>CAMARA DIGITAL SONY CYBERSHOT DSC-S600</t>
  </si>
  <si>
    <t>UTSJCD9834</t>
  </si>
  <si>
    <t>CAMARA DIGITAL SONY MOD.DSC-H7</t>
  </si>
  <si>
    <t>UTSJCD13457</t>
  </si>
  <si>
    <t>CAMARA DOCUMENTAL MCA.KENAVISION MOD.7890</t>
  </si>
  <si>
    <t>UTSJCD15978</t>
  </si>
  <si>
    <t>CAMARA FOTOGRAFICA</t>
  </si>
  <si>
    <t>UTSJCD8934</t>
  </si>
  <si>
    <t>CÁMARA FOTOGRÁFICA</t>
  </si>
  <si>
    <t>UTSJUP7644</t>
  </si>
  <si>
    <t>CAMARA FOTOGRAFICA CANNON REBEL</t>
  </si>
  <si>
    <t>UTSJUP7645</t>
  </si>
  <si>
    <t>UTSJUP7831</t>
  </si>
  <si>
    <t>CAMARA FOTOGRAFICA CANON</t>
  </si>
  <si>
    <t>UTSJCD9796</t>
  </si>
  <si>
    <t>CAMARA FOTOGRAFICA DIGITAL MCA.CANON</t>
  </si>
  <si>
    <t>UTSJCD12022</t>
  </si>
  <si>
    <t>CÁMARA FOTOGRÁFICA MCA.FUJIFILM MOD.HS10</t>
  </si>
  <si>
    <t>UTSJCD11894</t>
  </si>
  <si>
    <t>CAMÁRA FUJIFILM PINEPIX S2000HD</t>
  </si>
  <si>
    <t>UTSJCD15147</t>
  </si>
  <si>
    <t>CAMARA KODAK MOD.Z981</t>
  </si>
  <si>
    <t>UTSJCD11288</t>
  </si>
  <si>
    <t>CAMARA MCA. SONY CYBESHOT W170</t>
  </si>
  <si>
    <t>UTSJCD12170</t>
  </si>
  <si>
    <t>CAMARA MCA.REFLEX 10.2 MPX MOD.DSLRA330L</t>
  </si>
  <si>
    <t>UTSJCD10367</t>
  </si>
  <si>
    <t>CAMARA MCA.SONY MOD.DSC-T300</t>
  </si>
  <si>
    <t>UTSJCD12157</t>
  </si>
  <si>
    <t>CAMARA SONY CYBERSHOT</t>
  </si>
  <si>
    <t>UTSJCAM15130</t>
  </si>
  <si>
    <t>CÁMARA TERMOGRÁFICA MCA.FLIR MOD.E6</t>
  </si>
  <si>
    <t>UTSJOT10075</t>
  </si>
  <si>
    <t>CAMARA WEB P/NOTEBOOK NX-300</t>
  </si>
  <si>
    <t>UTSJOT3085</t>
  </si>
  <si>
    <t>CAMILLA PLEGABLE</t>
  </si>
  <si>
    <t>UTSJCAR15392</t>
  </si>
  <si>
    <t>CAMILLA RÍGIDA</t>
  </si>
  <si>
    <t>UTSJCA15898</t>
  </si>
  <si>
    <t>CAMION INTERNACIONAL MODELO 2015</t>
  </si>
  <si>
    <t>UTSJVH8394</t>
  </si>
  <si>
    <t>CAMIONETA CHEVROLET VAN</t>
  </si>
  <si>
    <t>UTSJVH8939</t>
  </si>
  <si>
    <t>CAMIONETA DOBLE CABINA TIPICA NISSAN</t>
  </si>
  <si>
    <t>UTSJVH14343</t>
  </si>
  <si>
    <t>CAMIONETA HONDA CR-V EX 2013 COLOR ANTRACITA</t>
  </si>
  <si>
    <t>UTSJVH15125</t>
  </si>
  <si>
    <t>CAMIONETA MCA.DODGE MOD.JOURNEY</t>
  </si>
  <si>
    <t>UTSJVH8395</t>
  </si>
  <si>
    <t>CAMIONETA NISSAN DOBLE CABINA</t>
  </si>
  <si>
    <t>UTSJCX5183</t>
  </si>
  <si>
    <t>CAMPANA DE EXTRAC DE HUMOS TIPO CS12-7.</t>
  </si>
  <si>
    <t>UTSJCX5125</t>
  </si>
  <si>
    <t>CAMPANA DE EXTRAC. DE HUMO TIPO CS12-7</t>
  </si>
  <si>
    <t>UTSJCX5347</t>
  </si>
  <si>
    <t>CAMPANA DE EXTRAC.DE HUMOS TIPO CS12-7 FISHER</t>
  </si>
  <si>
    <t>UTSJCX5053</t>
  </si>
  <si>
    <t>CAMPANA DE EXTRAC.HUMOS TIPO CS12-7 FISHER</t>
  </si>
  <si>
    <t>UTSJCX4994</t>
  </si>
  <si>
    <t>UTSJCX5126</t>
  </si>
  <si>
    <t>CAMPANA EXTRAC. DE GASES MOD. CEG-120</t>
  </si>
  <si>
    <t>UTSJCX4890</t>
  </si>
  <si>
    <t>CAMPANA EXTRAC. DE HUMOS TIPO CS12-7 FISHER ALDER</t>
  </si>
  <si>
    <t>UTSJCX4991</t>
  </si>
  <si>
    <t>CAMPANA EXTRAC.DE HUMOS TIPO CS12-7 FISHER ALDER</t>
  </si>
  <si>
    <t>UTSJCX6805</t>
  </si>
  <si>
    <t>CAMPANA EXTRACCION DE HUMOS FIJA A LA PARED</t>
  </si>
  <si>
    <t>UTSJCÑ0205</t>
  </si>
  <si>
    <t>CAÑON DE PROYECCION MCA. EPSON MOD. S3</t>
  </si>
  <si>
    <t>UTSJCÑ0211</t>
  </si>
  <si>
    <t>UTSJCÑ0199</t>
  </si>
  <si>
    <t>UTSJCÑ0216</t>
  </si>
  <si>
    <t>UTSJCÑ0210</t>
  </si>
  <si>
    <t>UTSJCÑ0217</t>
  </si>
  <si>
    <t>UTSJCÑ0200</t>
  </si>
  <si>
    <t>UTSJCÑ0214</t>
  </si>
  <si>
    <t>UTSJCÑ0201</t>
  </si>
  <si>
    <t>UTSJCÑ0221</t>
  </si>
  <si>
    <t>UTSJCÑ0219</t>
  </si>
  <si>
    <t>UTSJCÑ0196</t>
  </si>
  <si>
    <t>UTSJCÑ0198</t>
  </si>
  <si>
    <t>UTSJCÑ0202</t>
  </si>
  <si>
    <t>UTSJCÑ0194</t>
  </si>
  <si>
    <t>UTSJCÑ0220</t>
  </si>
  <si>
    <t>CAÑON DE PROYECCION MCA.EPSON MOD. S3</t>
  </si>
  <si>
    <t>UTSJCÑ0218</t>
  </si>
  <si>
    <t>UTSJCÑ0212</t>
  </si>
  <si>
    <t>CAÑON DE PROYECCION MOD. EPSON MCA. S3</t>
  </si>
  <si>
    <t>UTSJCÑ13117</t>
  </si>
  <si>
    <t>CAÑON EPSON POWERLITE G5300</t>
  </si>
  <si>
    <t>UTSJCÑ13118</t>
  </si>
  <si>
    <t>UTSJCÑ13144</t>
  </si>
  <si>
    <t>CAÑON MCA.EPSON MOD. POWERLITES10</t>
  </si>
  <si>
    <t>UTSJCÑ13140</t>
  </si>
  <si>
    <t>UTSJCÑ13139</t>
  </si>
  <si>
    <t>UTSJCÑ13138</t>
  </si>
  <si>
    <t>UTSJCÑ13141</t>
  </si>
  <si>
    <t>UTSJCÑ13137</t>
  </si>
  <si>
    <t>UTSJCÑ1655</t>
  </si>
  <si>
    <t>CAÑON MCA.EPSON MOD.POWERLITE MOD.54C</t>
  </si>
  <si>
    <t>UTSJCÑ4056</t>
  </si>
  <si>
    <t>CAÑON MCA.EPSON MOD.POWERLITE S3</t>
  </si>
  <si>
    <t>UTSJCÑ4058</t>
  </si>
  <si>
    <t>UTSJCÑ4057</t>
  </si>
  <si>
    <t>UTSJCÑ4059</t>
  </si>
  <si>
    <t>UTSJCÑ11987</t>
  </si>
  <si>
    <t>CAÑÓN MCA.EPSON MOD.POWERLITE S8</t>
  </si>
  <si>
    <t>UTSJCÑ11986</t>
  </si>
  <si>
    <t>UTSJCÑ4758</t>
  </si>
  <si>
    <t>CAÑON MCA.VIEWSON C. MOD.PJ501</t>
  </si>
  <si>
    <t>UTSJCÑ8851</t>
  </si>
  <si>
    <t>CAÑON PANASONIC LB 50-US 2000 LUMENES</t>
  </si>
  <si>
    <t>UTSJOT13229</t>
  </si>
  <si>
    <t>CARETA AUTOMATICA P/SOLDAR MCA.AW&amp;S ROJA</t>
  </si>
  <si>
    <t>UTSJOT13230</t>
  </si>
  <si>
    <t>UTSJCES15388</t>
  </si>
  <si>
    <t>CARETA ELECTRONICA</t>
  </si>
  <si>
    <t>UTSJHT7226</t>
  </si>
  <si>
    <t>CARETAS P/SOLDAR S/MARCA</t>
  </si>
  <si>
    <t>UTSJGC6150</t>
  </si>
  <si>
    <t>CARGA CAPACITIVA DL1017C</t>
  </si>
  <si>
    <t>UTSJGC6214</t>
  </si>
  <si>
    <t>CARGA CT DL2108T10 MCA.DE LORENZO</t>
  </si>
  <si>
    <t>UTSJCI6149</t>
  </si>
  <si>
    <t>CARGA INDUCTIVA DL1017L</t>
  </si>
  <si>
    <t>UTSJGC6216</t>
  </si>
  <si>
    <t>CARGA L/C DL2108T17</t>
  </si>
  <si>
    <t>UTSJEA6306</t>
  </si>
  <si>
    <t>CARGA MECANICA Y ELECTRICAS</t>
  </si>
  <si>
    <t>UTSJCS6148</t>
  </si>
  <si>
    <t>CARGA RESISTIVA DL1017R</t>
  </si>
  <si>
    <t>UTSJGC6265</t>
  </si>
  <si>
    <t>CARGA RLC Y REOSTATOS DL1017</t>
  </si>
  <si>
    <t>UTSJGC6215</t>
  </si>
  <si>
    <t>CARGA VT DL2108T11</t>
  </si>
  <si>
    <t>UTSJUP7568</t>
  </si>
  <si>
    <t>CARGADOR DE BATERIA SONY ACV0</t>
  </si>
  <si>
    <t>UTSJOT13166</t>
  </si>
  <si>
    <t>CARGADOR DE BATERIAS GREAT PLANES</t>
  </si>
  <si>
    <t>UTSJUP7567</t>
  </si>
  <si>
    <t>CARGADOR DE BATERIAS SONY ACV0</t>
  </si>
  <si>
    <t>UTSJGS6266</t>
  </si>
  <si>
    <t>CARGAS RLC Y REOSTATOS DL1017</t>
  </si>
  <si>
    <t>UTSJGS6269</t>
  </si>
  <si>
    <t>UTSJGS6268</t>
  </si>
  <si>
    <t>UTSJGS6267</t>
  </si>
  <si>
    <t>UTSJCTA14357</t>
  </si>
  <si>
    <t>CARPA TIPO ARAÑA DE 3X3</t>
  </si>
  <si>
    <t>UTSJCTA14356</t>
  </si>
  <si>
    <t>CARPA TIPO ARAÑA DE 3X3 MTS.</t>
  </si>
  <si>
    <t>UTSJMM9039</t>
  </si>
  <si>
    <t>CARRO DE COMPUTO 2 NIVELES COLOR GRAF</t>
  </si>
  <si>
    <t>UTSJMM1830</t>
  </si>
  <si>
    <t>UTSJMM1826</t>
  </si>
  <si>
    <t>UTSJMM3191</t>
  </si>
  <si>
    <t>UTSJOT8984</t>
  </si>
  <si>
    <t>CARRO DE CURACION DE ACERO INOXIDABLE</t>
  </si>
  <si>
    <t>UTSJHT8346</t>
  </si>
  <si>
    <t>CARRO DE HERRAMIENTAS MCA.URREA</t>
  </si>
  <si>
    <t>UTSJCA6770</t>
  </si>
  <si>
    <t>CARRO P/CHAROLAS Y CUBIERTOS</t>
  </si>
  <si>
    <t>UTSJMM1612</t>
  </si>
  <si>
    <t>CARRO PARA COMPUTO DE 2 NIVELES COLOR GRAF.</t>
  </si>
  <si>
    <t>UTSJCA5538</t>
  </si>
  <si>
    <t>CARRO TRANSP.DE LIBROS C/4 COMPARTIMENTOS ARENA</t>
  </si>
  <si>
    <t>UTSJCA5539</t>
  </si>
  <si>
    <t>UTSJCA5540</t>
  </si>
  <si>
    <t>CARRO TRANSP.DE LIBROS C/4 COMPARTIMIENTOS ARENA</t>
  </si>
  <si>
    <t>UTSJCA5641</t>
  </si>
  <si>
    <t>CARRO TRANSP.DE LIBROS C/4 ENTREPAÑOS</t>
  </si>
  <si>
    <t>UTSJOT13252</t>
  </si>
  <si>
    <t>CASA ALMACENADORA</t>
  </si>
  <si>
    <t>UTSJCDA17551</t>
  </si>
  <si>
    <t>CASA DE ALMACENAJE</t>
  </si>
  <si>
    <t>UTSJOT12191</t>
  </si>
  <si>
    <t>CASCO P/SOLDAR PLATA AZUL LLAMAS</t>
  </si>
  <si>
    <t>UTSJOT11975</t>
  </si>
  <si>
    <t>CASCO PARA SOLDAR PLATA AZUL LLAMAS AW&amp;S</t>
  </si>
  <si>
    <t>UTSJOT13105</t>
  </si>
  <si>
    <t>CASCO PARA SOLDAR ROJO AW&amp;S</t>
  </si>
  <si>
    <t>UTSJHT7113</t>
  </si>
  <si>
    <t>CAUTIN DE PLUMA WELLER P/ESTAÑO</t>
  </si>
  <si>
    <t>UTSJHT7498</t>
  </si>
  <si>
    <t>CAUTIN TIPO PISTOLA WELLER</t>
  </si>
  <si>
    <t>UTSJHT7501</t>
  </si>
  <si>
    <t>UTSJHT7499</t>
  </si>
  <si>
    <t>UTSJHT7502</t>
  </si>
  <si>
    <t>UTSJHT7504</t>
  </si>
  <si>
    <t>UTSJHT7505</t>
  </si>
  <si>
    <t>UTSJHT7500</t>
  </si>
  <si>
    <t>UTSJHT7503</t>
  </si>
  <si>
    <t>UTSJHT7506</t>
  </si>
  <si>
    <t>UTSJCG6172</t>
  </si>
  <si>
    <t>CELDA DE CARGA DL2006E</t>
  </si>
  <si>
    <t>UTSJCG6406</t>
  </si>
  <si>
    <t>UTSJTL13965</t>
  </si>
  <si>
    <t>CELULAR 3G MCA.SAMSUNG MOD.S5830</t>
  </si>
  <si>
    <t>UTSJCC5099</t>
  </si>
  <si>
    <t>CENTRIFUGA CENTRA CL2 MOD.120</t>
  </si>
  <si>
    <t>UTSJKT13948</t>
  </si>
  <si>
    <t>CENTRO DE MAQUINADO VERTICAL DE 3 EJES, MCA.DYNAMACH MOD.VMC-1060</t>
  </si>
  <si>
    <t>UTSJCB0294</t>
  </si>
  <si>
    <t>CESTO DE BASURA</t>
  </si>
  <si>
    <t>UTSJCB11561</t>
  </si>
  <si>
    <t>UTSJCB11560</t>
  </si>
  <si>
    <t>UTSJCB5620</t>
  </si>
  <si>
    <t>CESTO METALICO</t>
  </si>
  <si>
    <t>UTSJCB5603</t>
  </si>
  <si>
    <t>UTSJCB3100</t>
  </si>
  <si>
    <t>UTSJCB7558</t>
  </si>
  <si>
    <t>UTSJCB4751</t>
  </si>
  <si>
    <t>UTSJCB5567</t>
  </si>
  <si>
    <t>UTSJCB3289</t>
  </si>
  <si>
    <t>UTSJCB1824</t>
  </si>
  <si>
    <t>UTSJCB3930</t>
  </si>
  <si>
    <t>UTSJCB1892</t>
  </si>
  <si>
    <t>UTSJCB1836</t>
  </si>
  <si>
    <t>UTSJCB3195</t>
  </si>
  <si>
    <t>UTSJCB1412</t>
  </si>
  <si>
    <t>UTSJCB5611</t>
  </si>
  <si>
    <t>UTSJCB4521</t>
  </si>
  <si>
    <t>UTSJCB0798</t>
  </si>
  <si>
    <t>UTSJCB3439</t>
  </si>
  <si>
    <t>UTSJCB2848</t>
  </si>
  <si>
    <t>UTSJCB4121</t>
  </si>
  <si>
    <t>UTSJCB1440</t>
  </si>
  <si>
    <t>UTSJCB7355</t>
  </si>
  <si>
    <t>UTSJCB4539</t>
  </si>
  <si>
    <t>UTSJCB0384</t>
  </si>
  <si>
    <t>UTSJCB0649</t>
  </si>
  <si>
    <t>UTSJCB1197</t>
  </si>
  <si>
    <t>UTSJCB0720</t>
  </si>
  <si>
    <t>UTSJCB0916</t>
  </si>
  <si>
    <t>UTSJCB0997</t>
  </si>
  <si>
    <t>UTSJCB1102</t>
  </si>
  <si>
    <t>UTSJCB1147</t>
  </si>
  <si>
    <t>UTSJCB1247</t>
  </si>
  <si>
    <t>UTSJCB1330</t>
  </si>
  <si>
    <t>UTSJCB0429</t>
  </si>
  <si>
    <t>UTSJCB0551</t>
  </si>
  <si>
    <t>UTSJCB0859</t>
  </si>
  <si>
    <t>UTSJCB1046</t>
  </si>
  <si>
    <t>UTSJCB0731</t>
  </si>
  <si>
    <t>UTSJCB0812</t>
  </si>
  <si>
    <t>UTSJCB0870</t>
  </si>
  <si>
    <t>UTSJCB1509</t>
  </si>
  <si>
    <t>UTSJCB4152</t>
  </si>
  <si>
    <t>UTSJCB7542</t>
  </si>
  <si>
    <t>UTSJCB3529</t>
  </si>
  <si>
    <t>UTSJCB7404</t>
  </si>
  <si>
    <t>UTSJCB3459</t>
  </si>
  <si>
    <t>UTSJCB5115</t>
  </si>
  <si>
    <t>UTSJCB4238</t>
  </si>
  <si>
    <t>UTSJCB1980</t>
  </si>
  <si>
    <t>UTSJCB2598</t>
  </si>
  <si>
    <t>UTSJCB2646</t>
  </si>
  <si>
    <t>UTSJCB8029</t>
  </si>
  <si>
    <t>UTSJCB4269</t>
  </si>
  <si>
    <t>UTSJCB4346</t>
  </si>
  <si>
    <t>UTSJCB4390</t>
  </si>
  <si>
    <t>UTSJCB4695</t>
  </si>
  <si>
    <t>UTSJCB4205</t>
  </si>
  <si>
    <t>UTSJCB4300</t>
  </si>
  <si>
    <t>UTSJCB4421</t>
  </si>
  <si>
    <t>UTSJCB2025</t>
  </si>
  <si>
    <t>UTSJCB2139</t>
  </si>
  <si>
    <t>UTSJCB2422</t>
  </si>
  <si>
    <t>UTSJCB3222</t>
  </si>
  <si>
    <t>UTSJCB3601</t>
  </si>
  <si>
    <t>UTSJCB2174</t>
  </si>
  <si>
    <t>UTSJCB2104</t>
  </si>
  <si>
    <t>UTSJCB3585</t>
  </si>
  <si>
    <t>UTSJCB1445</t>
  </si>
  <si>
    <t>UTSJCB1350</t>
  </si>
  <si>
    <t>UTSJCB3208</t>
  </si>
  <si>
    <t>UTSJCB5180</t>
  </si>
  <si>
    <t>UTSJCB4819</t>
  </si>
  <si>
    <t>UTSJCB4807</t>
  </si>
  <si>
    <t>UTSJCB4648</t>
  </si>
  <si>
    <t>UTSJCB4162</t>
  </si>
  <si>
    <t>UTSJCB2269</t>
  </si>
  <si>
    <t>UTSJCB2547</t>
  </si>
  <si>
    <t>UTSJCB3614</t>
  </si>
  <si>
    <t>UTSJCB3867</t>
  </si>
  <si>
    <t>UTSJCB3367</t>
  </si>
  <si>
    <t>UTSJCB5045</t>
  </si>
  <si>
    <t>UTSJCB2330</t>
  </si>
  <si>
    <t>UTSJCB2964</t>
  </si>
  <si>
    <t>UTSJCB3025</t>
  </si>
  <si>
    <t>UTSJCB2234</t>
  </si>
  <si>
    <t>UTSJCB2378</t>
  </si>
  <si>
    <t>UTSJCB3610</t>
  </si>
  <si>
    <t>UTSJCB4744</t>
  </si>
  <si>
    <t>UTSJCB5606</t>
  </si>
  <si>
    <t>UTSJCB4704</t>
  </si>
  <si>
    <t>UTSJCB4426</t>
  </si>
  <si>
    <t>UTSJCB4027</t>
  </si>
  <si>
    <t>UTSJCB4946</t>
  </si>
  <si>
    <t>UTSJCB4135</t>
  </si>
  <si>
    <t>UTSJCB0748</t>
  </si>
  <si>
    <t>UTSJCB3469</t>
  </si>
  <si>
    <t>UTSJCB1391</t>
  </si>
  <si>
    <t>UTSJCB1652</t>
  </si>
  <si>
    <t>UTSJCB0774</t>
  </si>
  <si>
    <t>UTSJCB4769</t>
  </si>
  <si>
    <t>UTSJCB5551</t>
  </si>
  <si>
    <t>UTSJCB5552</t>
  </si>
  <si>
    <t>UTSJCB4836</t>
  </si>
  <si>
    <t>UTSJCB0310</t>
  </si>
  <si>
    <t>UTSJCB0743</t>
  </si>
  <si>
    <t>UTSJCB1624</t>
  </si>
  <si>
    <t>UTSJCB3159</t>
  </si>
  <si>
    <t>UTSJCB1383</t>
  </si>
  <si>
    <t>UTSJCB1369</t>
  </si>
  <si>
    <t>UTSJCB0333</t>
  </si>
  <si>
    <t>UTSJCB4790</t>
  </si>
  <si>
    <t>UTSJCB4529</t>
  </si>
  <si>
    <t>UTSJCB3142</t>
  </si>
  <si>
    <t>UTSJCB3131</t>
  </si>
  <si>
    <t>UTSJCB4111</t>
  </si>
  <si>
    <t>UTSJCB4317</t>
  </si>
  <si>
    <t>UTSJCB1640</t>
  </si>
  <si>
    <t>UTSJCB7526</t>
  </si>
  <si>
    <t>UTSJCB4144</t>
  </si>
  <si>
    <t>UTSJCB7531</t>
  </si>
  <si>
    <t>UTSJCB5512</t>
  </si>
  <si>
    <t>UTSJCB5876</t>
  </si>
  <si>
    <t>UTSJCB5878</t>
  </si>
  <si>
    <t>UTSJCB5879</t>
  </si>
  <si>
    <t>UTSJCB5881</t>
  </si>
  <si>
    <t>UTSJCB5882</t>
  </si>
  <si>
    <t>UTSJCB5940</t>
  </si>
  <si>
    <t>UTSJCB5987</t>
  </si>
  <si>
    <t>UTSJCB5533</t>
  </si>
  <si>
    <t>UTSJCB5877</t>
  </si>
  <si>
    <t>UTSJCB5880</t>
  </si>
  <si>
    <t>UTSJCB5511</t>
  </si>
  <si>
    <t>UTSJCB5875</t>
  </si>
  <si>
    <t>UTSJCB5912</t>
  </si>
  <si>
    <t>UTSJCB6135</t>
  </si>
  <si>
    <t>UTSJCB4638</t>
  </si>
  <si>
    <t>UTSJCB7367</t>
  </si>
  <si>
    <t>UTSJCB4705</t>
  </si>
  <si>
    <t>UTSJCB4730</t>
  </si>
  <si>
    <t>UTSJCB4736</t>
  </si>
  <si>
    <t>UTSJCB4100</t>
  </si>
  <si>
    <t>UTSJCB0753</t>
  </si>
  <si>
    <t>UTSJCB4768</t>
  </si>
  <si>
    <t>UTSJCB4687</t>
  </si>
  <si>
    <t>UTSJCB3452</t>
  </si>
  <si>
    <t>UTSJCB0304</t>
  </si>
  <si>
    <t>UTSJCB3174</t>
  </si>
  <si>
    <t>UTSJCB3074</t>
  </si>
  <si>
    <t>UTSJCB3075</t>
  </si>
  <si>
    <t>UTSJCB1912</t>
  </si>
  <si>
    <t>UTSJCB4793</t>
  </si>
  <si>
    <t>UTSJCB3431</t>
  </si>
  <si>
    <t>UTSJCB3204</t>
  </si>
  <si>
    <t>CESTO METÁLICO</t>
  </si>
  <si>
    <t>UTSJCB11432</t>
  </si>
  <si>
    <t>CESTO METALICO COLOR ARENA</t>
  </si>
  <si>
    <t>UTSJCB11433</t>
  </si>
  <si>
    <t>UTSJCB14354</t>
  </si>
  <si>
    <t>CESTO PARA BASURA METALICO</t>
  </si>
  <si>
    <t>UTSJCB14958</t>
  </si>
  <si>
    <t>CESTO PARA BASURA METÁLICO</t>
  </si>
  <si>
    <t>UTSJCB14959</t>
  </si>
  <si>
    <t>UTSJCB14961</t>
  </si>
  <si>
    <t>UTSJCB14960</t>
  </si>
  <si>
    <t>UTSJOT3649</t>
  </si>
  <si>
    <t>CHASIS 4 PTOS. 3COM MOD. 3C10111C</t>
  </si>
  <si>
    <t>UTSJLP8142</t>
  </si>
  <si>
    <t>CILINDRO CALIBRADO P/CARGAR REFRIGERANTE</t>
  </si>
  <si>
    <t>UTSJCIL15727</t>
  </si>
  <si>
    <t>CILINDRO DE ARGON</t>
  </si>
  <si>
    <t>UTSJHT12221</t>
  </si>
  <si>
    <t>CILINDRO DE NITROGENO</t>
  </si>
  <si>
    <t>UTSJHT6422</t>
  </si>
  <si>
    <t>CILINDRO DE OXIGENO INDS.ACETILENO Y C02</t>
  </si>
  <si>
    <t>UTSJHT7693</t>
  </si>
  <si>
    <t>CILINDRO DE OXIGENO INDS.ACETILENO Y CO2</t>
  </si>
  <si>
    <t>UTSJHT6421</t>
  </si>
  <si>
    <t>UTSJLP8957</t>
  </si>
  <si>
    <t>CILINDRO PARA GAS</t>
  </si>
  <si>
    <t>UTSJCIL15303</t>
  </si>
  <si>
    <t>CILINDRO PARA GAS ARGON GRADO ULTRA ALTA PUREZA</t>
  </si>
  <si>
    <t>UTSJCIL15302</t>
  </si>
  <si>
    <t>UTSJCIL15305</t>
  </si>
  <si>
    <t>UTSJCIL15304</t>
  </si>
  <si>
    <t>UTSJCPO14790</t>
  </si>
  <si>
    <t>CILINDRO PARA OXIGENO</t>
  </si>
  <si>
    <t>UTSJCPG14789</t>
  </si>
  <si>
    <t>CILINDRO TIPO G P/1M3 PARA GAS HIDROGENO</t>
  </si>
  <si>
    <t>UTSJKT10247</t>
  </si>
  <si>
    <t>CIRCUITO CERRADO</t>
  </si>
  <si>
    <t>UTSJDS6225</t>
  </si>
  <si>
    <t>CIRCUITO DIGITAL AC/DC P/MEDICION DE SECCION</t>
  </si>
  <si>
    <t>UTSJDS6226</t>
  </si>
  <si>
    <t>UTSJDS6891</t>
  </si>
  <si>
    <t>UTSJDS6892</t>
  </si>
  <si>
    <t>UTSJDS6227</t>
  </si>
  <si>
    <t>UTSJSCH7850</t>
  </si>
  <si>
    <t>CISCO SYSTEMS CATALYST 3508XL</t>
  </si>
  <si>
    <t>UTSJHCP14786</t>
  </si>
  <si>
    <t>CIZALLA P/LAMINA Y PERFILES COMBINADA MCA BOKER</t>
  </si>
  <si>
    <t>UTSJCNC14940</t>
  </si>
  <si>
    <t>CNC 3020 ROUTER ENGRAVING MACHINE</t>
  </si>
  <si>
    <t>UTSJCO5291</t>
  </si>
  <si>
    <t>COLORIMETRO DR890 HA48470-00</t>
  </si>
  <si>
    <t>UTSJCL4990</t>
  </si>
  <si>
    <t>COLUMNA DE DESTIL. MOD.PS-DA-050 MCA. ENTROPIA H.</t>
  </si>
  <si>
    <t>UTSJCH6325</t>
  </si>
  <si>
    <t>COLUMNA PORTADORA C/TENSOR DE HILO</t>
  </si>
  <si>
    <t>UTSJCH6326</t>
  </si>
  <si>
    <t>UTSJDD0927</t>
  </si>
  <si>
    <t>COMBO DVD VHS MCA. SONY MOD. D360P</t>
  </si>
  <si>
    <t>UTSJDD0924</t>
  </si>
  <si>
    <t>COMBO DVD-VHS MCA. SONY MOD. D360 P</t>
  </si>
  <si>
    <t>UTSJDD0942</t>
  </si>
  <si>
    <t>COMBO DVD-VHS MCA. SONY MOD. D360P</t>
  </si>
  <si>
    <t>UTSJDD0939</t>
  </si>
  <si>
    <t>UTSJDD0940</t>
  </si>
  <si>
    <t>UTSJDD0943</t>
  </si>
  <si>
    <t>UTSJDD0929</t>
  </si>
  <si>
    <t>UTSJDD0928</t>
  </si>
  <si>
    <t>UTSJDD0941</t>
  </si>
  <si>
    <t>UTSJDD0926</t>
  </si>
  <si>
    <t>UTSJDD0938</t>
  </si>
  <si>
    <t>UTSJDD0934</t>
  </si>
  <si>
    <t>UTSJDD0936</t>
  </si>
  <si>
    <t>UTSJLP8079</t>
  </si>
  <si>
    <t>COMPARADOR OPTICO PJ-3000</t>
  </si>
  <si>
    <t>UTSJHT8281</t>
  </si>
  <si>
    <t>COMPAS DE PRECISION MOD.85C STARRETT</t>
  </si>
  <si>
    <t>UTSJHT8283</t>
  </si>
  <si>
    <t>UTSJHT8282</t>
  </si>
  <si>
    <t>UTSJLP7887</t>
  </si>
  <si>
    <t>COMPRESOR DE AIRE EVANS DE 3 HP</t>
  </si>
  <si>
    <t>UTSJHT8403</t>
  </si>
  <si>
    <t>COMPRESOR DE AIRE MCA.EVANS CAP.500 LTS.</t>
  </si>
  <si>
    <t>UTSJHT10023</t>
  </si>
  <si>
    <t>COMPRESOR DE AIRE PORTATIL DE 2HP MCA.SPEEDAIRE</t>
  </si>
  <si>
    <t>UTSJUP7593</t>
  </si>
  <si>
    <t>COMPRESOR LIMITADOR PUERTA ESTEREO</t>
  </si>
  <si>
    <t>UTSJHT7145</t>
  </si>
  <si>
    <t>COMPRESOR SIRVE LIGH</t>
  </si>
  <si>
    <t>UTSJOT13978</t>
  </si>
  <si>
    <t>COMPUROLLER PATRIOT WENGER</t>
  </si>
  <si>
    <t>UTSJCM4827</t>
  </si>
  <si>
    <t>COMPUTADORA ARMADA ATHLON MAGIC MULTIMEDIA</t>
  </si>
  <si>
    <t>UTSJCM0756</t>
  </si>
  <si>
    <t>COMPUTADORA COMPAQ EVO</t>
  </si>
  <si>
    <t>UTSJCM4113</t>
  </si>
  <si>
    <t>UTSJCM1372</t>
  </si>
  <si>
    <t>UTSJCM4728</t>
  </si>
  <si>
    <t>UTSJCM8171</t>
  </si>
  <si>
    <t>UTSJCM3119</t>
  </si>
  <si>
    <t>UTSJCM4707</t>
  </si>
  <si>
    <t>UTSJCM1361</t>
  </si>
  <si>
    <t>UTSJCM3584</t>
  </si>
  <si>
    <t>UTSJCM1346</t>
  </si>
  <si>
    <t>UTSJCM3102</t>
  </si>
  <si>
    <t>UTSJCM5043</t>
  </si>
  <si>
    <t>UTSJCM0751</t>
  </si>
  <si>
    <t>UTSJCM5599</t>
  </si>
  <si>
    <t>UTSJCM3210</t>
  </si>
  <si>
    <t>COMPUTADORA COMPAQ EVO 5500</t>
  </si>
  <si>
    <t>UTSJCM11072</t>
  </si>
  <si>
    <t>COMPUTADORA DE ECRITORIO MCA.HP MOD.DC7900</t>
  </si>
  <si>
    <t>UTSJCM11073</t>
  </si>
  <si>
    <t>UTSJCM11074</t>
  </si>
  <si>
    <t>UTSJCM11075</t>
  </si>
  <si>
    <t>UTSJCM11071</t>
  </si>
  <si>
    <t>UTSJCM11069</t>
  </si>
  <si>
    <t>UTSJCM11120</t>
  </si>
  <si>
    <t>COMPUTADORA DE ESC.TIPO TORRE MCA.HP MOD.DC7900</t>
  </si>
  <si>
    <t>UTSJCM11119</t>
  </si>
  <si>
    <t>UTSJCM11115</t>
  </si>
  <si>
    <t>UTSJCM11118</t>
  </si>
  <si>
    <t>UTSJCM11122</t>
  </si>
  <si>
    <t>UTSJCM11117</t>
  </si>
  <si>
    <t>UTSJCM11121</t>
  </si>
  <si>
    <t>UTSJCM11113</t>
  </si>
  <si>
    <t>UTSJCM11114</t>
  </si>
  <si>
    <t>UTSJCM15578</t>
  </si>
  <si>
    <t>COMPUTADORA DE ESCRITORIO</t>
  </si>
  <si>
    <t>UTSJCM15476</t>
  </si>
  <si>
    <t>UTSJCM15477</t>
  </si>
  <si>
    <t>UTSJCM15479</t>
  </si>
  <si>
    <t>UTSJCM15480</t>
  </si>
  <si>
    <t>UTSJCM15482</t>
  </si>
  <si>
    <t>UTSJCM15483</t>
  </si>
  <si>
    <t>UTSJCM15485</t>
  </si>
  <si>
    <t>UTSJCM15488</t>
  </si>
  <si>
    <t>UTSJCM15491</t>
  </si>
  <si>
    <t>UTSJCM15494</t>
  </si>
  <si>
    <t>UTSJCM15496</t>
  </si>
  <si>
    <t>UTSJCM15497</t>
  </si>
  <si>
    <t>UTSJCM15499</t>
  </si>
  <si>
    <t>UTSJCM15500</t>
  </si>
  <si>
    <t>UTSJCM15502</t>
  </si>
  <si>
    <t>UTSJCM15503</t>
  </si>
  <si>
    <t>UTSJCM15505</t>
  </si>
  <si>
    <t>UTSJCM15486</t>
  </si>
  <si>
    <t>UTSJCM15489</t>
  </si>
  <si>
    <t>UTSJCM15492</t>
  </si>
  <si>
    <t>UTSJCM15495</t>
  </si>
  <si>
    <t>UTSJCM15498</t>
  </si>
  <si>
    <t>UTSJCM15478</t>
  </si>
  <si>
    <t>UTSJCM15481</t>
  </si>
  <si>
    <t>UTSJCM15484</t>
  </si>
  <si>
    <t>UTSJCM15487</t>
  </si>
  <si>
    <t>UTSJCM15490</t>
  </si>
  <si>
    <t>UTSJCM15493</t>
  </si>
  <si>
    <t>UTSJCM15501</t>
  </si>
  <si>
    <t>UTSJCM15504</t>
  </si>
  <si>
    <t>UTSJCM15539</t>
  </si>
  <si>
    <t>UTSJCM15540</t>
  </si>
  <si>
    <t>UTSJCM15542</t>
  </si>
  <si>
    <t>UTSJCM15543</t>
  </si>
  <si>
    <t>UTSJCM15545</t>
  </si>
  <si>
    <t>UTSJCM15548</t>
  </si>
  <si>
    <t>UTSJCM15551</t>
  </si>
  <si>
    <t>UTSJCM15554</t>
  </si>
  <si>
    <t>UTSJCM15556</t>
  </si>
  <si>
    <t>UTSJCM15557</t>
  </si>
  <si>
    <t>UTSJCM15559</t>
  </si>
  <si>
    <t>UTSJCM15560</t>
  </si>
  <si>
    <t>UTSJCM15562</t>
  </si>
  <si>
    <t>UTSJCM15563</t>
  </si>
  <si>
    <t>UTSJCM15565</t>
  </si>
  <si>
    <t>UTSJCM15566</t>
  </si>
  <si>
    <t>UTSJCM15538</t>
  </si>
  <si>
    <t>UTSJCM15546</t>
  </si>
  <si>
    <t>UTSJCM15549</t>
  </si>
  <si>
    <t>UTSJCM15552</t>
  </si>
  <si>
    <t>UTSJCM15555</t>
  </si>
  <si>
    <t>UTSJCM15558</t>
  </si>
  <si>
    <t>UTSJCM15561</t>
  </si>
  <si>
    <t>UTSJCM15541</t>
  </si>
  <si>
    <t>UTSJCM15544</t>
  </si>
  <si>
    <t>UTSJCM15547</t>
  </si>
  <si>
    <t>UTSJCM15550</t>
  </si>
  <si>
    <t>UTSJCM15553</t>
  </si>
  <si>
    <t>UTSJCM15564</t>
  </si>
  <si>
    <t>UTSJCM15567</t>
  </si>
  <si>
    <t>UTSJCM15606</t>
  </si>
  <si>
    <t>UTSJCM15924</t>
  </si>
  <si>
    <t>UTSJCM15604</t>
  </si>
  <si>
    <t>UTSJCM15602</t>
  </si>
  <si>
    <t>UTSJCM15475</t>
  </si>
  <si>
    <t>UTSJCM17338</t>
  </si>
  <si>
    <t>UTSJCM17341</t>
  </si>
  <si>
    <t>UTSJCM17344</t>
  </si>
  <si>
    <t>UTSJCM17347</t>
  </si>
  <si>
    <t>UTSJCM17350</t>
  </si>
  <si>
    <t>UTSJCM17358</t>
  </si>
  <si>
    <t>UTSJCM17361</t>
  </si>
  <si>
    <t>UTSJCM17364</t>
  </si>
  <si>
    <t>UTSJCM17335</t>
  </si>
  <si>
    <t>UTSJCM17337</t>
  </si>
  <si>
    <t>UTSJCM17340</t>
  </si>
  <si>
    <t>UTSJCM17343</t>
  </si>
  <si>
    <t>UTSJCM17346</t>
  </si>
  <si>
    <t>UTSJCM17348</t>
  </si>
  <si>
    <t>UTSJCM17349</t>
  </si>
  <si>
    <t>UTSJCM17351</t>
  </si>
  <si>
    <t>UTSJCM17352</t>
  </si>
  <si>
    <t>UTSJCM17354</t>
  </si>
  <si>
    <t>UTSJCM17355</t>
  </si>
  <si>
    <t>UTSJCM17357</t>
  </si>
  <si>
    <t>UTSJCM17360</t>
  </si>
  <si>
    <t>UTSJCM17363</t>
  </si>
  <si>
    <t>UTSJCM17336</t>
  </si>
  <si>
    <t>UTSJCM17339</t>
  </si>
  <si>
    <t>UTSJCM17342</t>
  </si>
  <si>
    <t>UTSJCM17345</t>
  </si>
  <si>
    <t>UTSJCM17353</t>
  </si>
  <si>
    <t>UTSJCM17356</t>
  </si>
  <si>
    <t>UTSJCM17359</t>
  </si>
  <si>
    <t>UTSJCM17362</t>
  </si>
  <si>
    <t>UTSJCM15600</t>
  </si>
  <si>
    <t>UTSJCM15595</t>
  </si>
  <si>
    <t>UTSJCM15601</t>
  </si>
  <si>
    <t>UTSJCM15922</t>
  </si>
  <si>
    <t>UTSJCM15925</t>
  </si>
  <si>
    <t>UTSJCM15605</t>
  </si>
  <si>
    <t>UTSJCM15569</t>
  </si>
  <si>
    <t>UTSJCM15572</t>
  </si>
  <si>
    <t>UTSJCM15575</t>
  </si>
  <si>
    <t>UTSJCM15598</t>
  </si>
  <si>
    <t>UTSJCM15581</t>
  </si>
  <si>
    <t>UTSJCM15589</t>
  </si>
  <si>
    <t>UTSJCM15592</t>
  </si>
  <si>
    <t>UTSJCM15568</t>
  </si>
  <si>
    <t>UTSJCM15571</t>
  </si>
  <si>
    <t>UTSJCM15574</t>
  </si>
  <si>
    <t>UTSJCM15577</t>
  </si>
  <si>
    <t>UTSJCM15579</t>
  </si>
  <si>
    <t>UTSJCM15580</t>
  </si>
  <si>
    <t>UTSJCM15582</t>
  </si>
  <si>
    <t>UTSJCM15583</t>
  </si>
  <si>
    <t>UTSJCM15585</t>
  </si>
  <si>
    <t>UTSJCM15586</t>
  </si>
  <si>
    <t>UTSJCM15588</t>
  </si>
  <si>
    <t>UTSJCM15591</t>
  </si>
  <si>
    <t>UTSJCM15594</t>
  </si>
  <si>
    <t>UTSJCM15597</t>
  </si>
  <si>
    <t>UTSJCM15599</t>
  </si>
  <si>
    <t>UTSJCM15570</t>
  </si>
  <si>
    <t>UTSJCM15573</t>
  </si>
  <si>
    <t>UTSJCM15576</t>
  </si>
  <si>
    <t>UTSJCM15584</t>
  </si>
  <si>
    <t>UTSJCM15587</t>
  </si>
  <si>
    <t>UTSJCM15590</t>
  </si>
  <si>
    <t>UTSJCM15593</t>
  </si>
  <si>
    <t>UTSJCM15596</t>
  </si>
  <si>
    <t>UTSJIMA15974</t>
  </si>
  <si>
    <t>UTSJCM15923</t>
  </si>
  <si>
    <t>UTSJCM15508</t>
  </si>
  <si>
    <t>UTSJCM15511</t>
  </si>
  <si>
    <t>UTSJCM15514</t>
  </si>
  <si>
    <t>UTSJCM15516</t>
  </si>
  <si>
    <t>UTSJCM15517</t>
  </si>
  <si>
    <t>UTSJCM15519</t>
  </si>
  <si>
    <t>UTSJCM15520</t>
  </si>
  <si>
    <t>UTSJCM15522</t>
  </si>
  <si>
    <t>UTSJCM15523</t>
  </si>
  <si>
    <t>UTSJCM15525</t>
  </si>
  <si>
    <t>UTSJCM15528</t>
  </si>
  <si>
    <t>UTSJCM15531</t>
  </si>
  <si>
    <t>UTSJCM15534</t>
  </si>
  <si>
    <t>UTSJCM15536</t>
  </si>
  <si>
    <t>UTSJCM15537</t>
  </si>
  <si>
    <t>UTSJCM15506</t>
  </si>
  <si>
    <t>UTSJCM15509</t>
  </si>
  <si>
    <t>UTSJCM15512</t>
  </si>
  <si>
    <t>UTSJCM15515</t>
  </si>
  <si>
    <t>UTSJCM15518</t>
  </si>
  <si>
    <t>UTSJCM15526</t>
  </si>
  <si>
    <t>UTSJCM15529</t>
  </si>
  <si>
    <t>UTSJCM15532</t>
  </si>
  <si>
    <t>UTSJCM15535</t>
  </si>
  <si>
    <t>UTSJCM15507</t>
  </si>
  <si>
    <t>UTSJCM15510</t>
  </si>
  <si>
    <t>UTSJCM15513</t>
  </si>
  <si>
    <t>UTSJCM15521</t>
  </si>
  <si>
    <t>UTSJCM15524</t>
  </si>
  <si>
    <t>UTSJCM15527</t>
  </si>
  <si>
    <t>UTSJCM15530</t>
  </si>
  <si>
    <t>UTSJCM15533</t>
  </si>
  <si>
    <t>UTSJCM15603</t>
  </si>
  <si>
    <t>UTSJCM17553</t>
  </si>
  <si>
    <t>UTSJCM15313</t>
  </si>
  <si>
    <t>COMPUTADORA DE ESCRITORIO  DELL PRECISIÓN</t>
  </si>
  <si>
    <t>UTSJCM15314</t>
  </si>
  <si>
    <t>UTSJCM15316</t>
  </si>
  <si>
    <t>UTSJCM15319</t>
  </si>
  <si>
    <t>UTSJCM15322</t>
  </si>
  <si>
    <t>UTSJCM15325</t>
  </si>
  <si>
    <t>UTSJCM15328</t>
  </si>
  <si>
    <t>UTSJCM15330</t>
  </si>
  <si>
    <t>UTSJCM15331</t>
  </si>
  <si>
    <t>UTSJCM15333</t>
  </si>
  <si>
    <t>UTSJCM15334</t>
  </si>
  <si>
    <t>UTSJCM15336</t>
  </si>
  <si>
    <t>UTSJCM15337</t>
  </si>
  <si>
    <t>UTSJCM15339</t>
  </si>
  <si>
    <t>UTSJCM15317</t>
  </si>
  <si>
    <t>UTSJCM15320</t>
  </si>
  <si>
    <t>UTSJCM15323</t>
  </si>
  <si>
    <t>UTSJCM15326</t>
  </si>
  <si>
    <t>UTSJCM15329</t>
  </si>
  <si>
    <t>UTSJCM15332</t>
  </si>
  <si>
    <t>UTSJCM15340</t>
  </si>
  <si>
    <t>UTSJCM15315</t>
  </si>
  <si>
    <t>UTSJCM15318</t>
  </si>
  <si>
    <t>UTSJCM15324</t>
  </si>
  <si>
    <t>UTSJCM15327</t>
  </si>
  <si>
    <t>UTSJCM15335</t>
  </si>
  <si>
    <t>UTSJCM15338</t>
  </si>
  <si>
    <t>UTSJCM15341</t>
  </si>
  <si>
    <t>UTSJCM15321</t>
  </si>
  <si>
    <t>UTSJCM15312</t>
  </si>
  <si>
    <t>COMPUTADORA DE ESCRITORIO DELL PRECISIÓN</t>
  </si>
  <si>
    <t>UTSJCM14330</t>
  </si>
  <si>
    <t>COMPUTADORA DE ESCRITORIO HP AIO PAVILION TODO EN UNO DE 20</t>
  </si>
  <si>
    <t>UTSJCM14398</t>
  </si>
  <si>
    <t>COMPUTADORA DE ESCRITORIO HP DESKTOP PAVILION 500-012LA</t>
  </si>
  <si>
    <t>UTSJCM14400</t>
  </si>
  <si>
    <t>UTSJCM14412</t>
  </si>
  <si>
    <t>UTSJCM14414</t>
  </si>
  <si>
    <t>UTSJCM14418</t>
  </si>
  <si>
    <t>UTSJCM14420</t>
  </si>
  <si>
    <t>UTSJCM14406</t>
  </si>
  <si>
    <t>UTSJCM14426</t>
  </si>
  <si>
    <t>UTSJCM14432</t>
  </si>
  <si>
    <t>UTSJCM14434</t>
  </si>
  <si>
    <t>UTSJCM14438</t>
  </si>
  <si>
    <t>UTSJCM14440</t>
  </si>
  <si>
    <t>UTSJCM14452</t>
  </si>
  <si>
    <t>UTSJCM14454</t>
  </si>
  <si>
    <t>UTSJCM14446</t>
  </si>
  <si>
    <t>UTSJCM14458</t>
  </si>
  <si>
    <t>UTSJCM14460</t>
  </si>
  <si>
    <t>UTSJCM14436</t>
  </si>
  <si>
    <t>UTSJCM14444</t>
  </si>
  <si>
    <t>UTSJCM14450</t>
  </si>
  <si>
    <t>UTSJCM14404</t>
  </si>
  <si>
    <t>UTSJCM14410</t>
  </si>
  <si>
    <t>UTSJCM14424</t>
  </si>
  <si>
    <t>UTSJCM14430</t>
  </si>
  <si>
    <t>UTSJCM14442</t>
  </si>
  <si>
    <t>UTSJCM14448</t>
  </si>
  <si>
    <t>UTSJCM14402</t>
  </si>
  <si>
    <t>UTSJCM14408</t>
  </si>
  <si>
    <t>UTSJCM14422</t>
  </si>
  <si>
    <t>UTSJCM14428</t>
  </si>
  <si>
    <t>UTSJCM14725</t>
  </si>
  <si>
    <t>UTSJCM14679</t>
  </si>
  <si>
    <t>UTSJCM14707</t>
  </si>
  <si>
    <t>UTSJCM14709</t>
  </si>
  <si>
    <t>UTSJCM14721</t>
  </si>
  <si>
    <t>UTSJCM14669</t>
  </si>
  <si>
    <t>UTSJCM14671</t>
  </si>
  <si>
    <t>UTSJCM14697</t>
  </si>
  <si>
    <t>UTSJCM14687</t>
  </si>
  <si>
    <t>UTSJCM14689</t>
  </si>
  <si>
    <t>UTSJCM14675</t>
  </si>
  <si>
    <t>UTSJCM14705</t>
  </si>
  <si>
    <t>UTSJCM14693</t>
  </si>
  <si>
    <t>UTSJCM14673</t>
  </si>
  <si>
    <t>UTSJCM14691</t>
  </si>
  <si>
    <t>UTSJCM14677</t>
  </si>
  <si>
    <t>UTSJCM14727</t>
  </si>
  <si>
    <t>UTSJCM14729</t>
  </si>
  <si>
    <t>UTSJCM14713</t>
  </si>
  <si>
    <t>UTSJCM14715</t>
  </si>
  <si>
    <t>UTSJCM14695</t>
  </si>
  <si>
    <t>UTSJCM14701</t>
  </si>
  <si>
    <t>UTSJCM14703</t>
  </si>
  <si>
    <t>UTSJCM14681</t>
  </si>
  <si>
    <t>UTSJCM14683</t>
  </si>
  <si>
    <t>UTSJCM14719</t>
  </si>
  <si>
    <t>UTSJCM14699</t>
  </si>
  <si>
    <t>UTSJCM14685</t>
  </si>
  <si>
    <t>UTSJCM14717</t>
  </si>
  <si>
    <t>UTSJCM14723</t>
  </si>
  <si>
    <t>UTSJCM14711</t>
  </si>
  <si>
    <t>UTSJCM14946</t>
  </si>
  <si>
    <t>COMPUTADORA DE ESCRITORIO IMAC DE APPLE DE 27</t>
  </si>
  <si>
    <t>UTSJCM12782</t>
  </si>
  <si>
    <t>COMPUTADORA DE ESCRITORIO MCA. DELL MOD.XPS 9100</t>
  </si>
  <si>
    <t>UTSJCM9905</t>
  </si>
  <si>
    <t>COMPUTADORA DE ESCRITORIO MCA.APPLE MOD.MAC PRO MA356LL/A</t>
  </si>
  <si>
    <t>UTSJCM9908</t>
  </si>
  <si>
    <t>UTSJCM9911</t>
  </si>
  <si>
    <t>UTSJCM9914</t>
  </si>
  <si>
    <t>UTSJCM9897</t>
  </si>
  <si>
    <t>UTSJCM9898</t>
  </si>
  <si>
    <t>UTSJCM9900</t>
  </si>
  <si>
    <t>UTSJCM9901</t>
  </si>
  <si>
    <t>UTSJCM9903</t>
  </si>
  <si>
    <t>UTSJCM9904</t>
  </si>
  <si>
    <t>UTSJCM9906</t>
  </si>
  <si>
    <t>UTSJCM9915</t>
  </si>
  <si>
    <t>UTSJCM9917</t>
  </si>
  <si>
    <t>UTSJCM9918</t>
  </si>
  <si>
    <t>UTSJCM9920</t>
  </si>
  <si>
    <t>UTSJCM9921</t>
  </si>
  <si>
    <t>UTSJCM9983</t>
  </si>
  <si>
    <t>UTSJCM9896</t>
  </si>
  <si>
    <t>UTSJCM9907</t>
  </si>
  <si>
    <t>UTSJCM9910</t>
  </si>
  <si>
    <t>UTSJCM9913</t>
  </si>
  <si>
    <t>UTSJCM9919</t>
  </si>
  <si>
    <t>UTSJCM7525</t>
  </si>
  <si>
    <t>COMPUTADORA DE ESCRITORIO MCA.HP MOD.7600</t>
  </si>
  <si>
    <t>UTSJCM0029</t>
  </si>
  <si>
    <t>COMPUTADORA DE ESCRITORIO MCA.HP MOD.DC 7600</t>
  </si>
  <si>
    <t>UTSJCM0030</t>
  </si>
  <si>
    <t>UTSJCM8852</t>
  </si>
  <si>
    <t>COMPUTADORA DE ESCRITORIO MCA.HP MOD.DC5700</t>
  </si>
  <si>
    <t>UTSJCM8871</t>
  </si>
  <si>
    <t>UTSJCM8927</t>
  </si>
  <si>
    <t>UTSJCM8928</t>
  </si>
  <si>
    <t>UTSJCM8930</t>
  </si>
  <si>
    <t>UTSJCM8931</t>
  </si>
  <si>
    <t>UTSJCM8845</t>
  </si>
  <si>
    <t>UTSJCM11380</t>
  </si>
  <si>
    <t>COMPUTADORA DE ESCRITORIO MCA.HP MOD.DC5800</t>
  </si>
  <si>
    <t>UTSJCM11381</t>
  </si>
  <si>
    <t>UTSJCM11872</t>
  </si>
  <si>
    <t>COMPUTADORA DE ESCRITORIO MCA.HP MOD.DC5800, MONITOR DE 17</t>
  </si>
  <si>
    <t>UTSJCM11871</t>
  </si>
  <si>
    <t>UTSJCM11968</t>
  </si>
  <si>
    <t>COMPUTADORA DE ESCRITORIO MCA.HP MOD.DC6000</t>
  </si>
  <si>
    <t>UTSJCM11967</t>
  </si>
  <si>
    <t>UTSJCM11965</t>
  </si>
  <si>
    <t>UTSJCM11966</t>
  </si>
  <si>
    <t>UTSJCM11964</t>
  </si>
  <si>
    <t>UTSJCM0072</t>
  </si>
  <si>
    <t>COMPUTADORA DE ESCRITORIO MCA.HP MOD.DC7600</t>
  </si>
  <si>
    <t>UTSJCM0078</t>
  </si>
  <si>
    <t>UTSJCM0053</t>
  </si>
  <si>
    <t>UTSJCM0066</t>
  </si>
  <si>
    <t>UTSJCM0046</t>
  </si>
  <si>
    <t>UTSJCM0057</t>
  </si>
  <si>
    <t>UTSJCM0098</t>
  </si>
  <si>
    <t>UTSJCM0099</t>
  </si>
  <si>
    <t>UTSJCM0056</t>
  </si>
  <si>
    <t>UTSJCM0003</t>
  </si>
  <si>
    <t>UTSJCM0002</t>
  </si>
  <si>
    <t>UTSJCM0005</t>
  </si>
  <si>
    <t>UTSJCM0075</t>
  </si>
  <si>
    <t>UTSJCM0086</t>
  </si>
  <si>
    <t>UTSJCM0074</t>
  </si>
  <si>
    <t>UTSJCM6474</t>
  </si>
  <si>
    <t>UTSJCM0050</t>
  </si>
  <si>
    <t>UTSJCM0071</t>
  </si>
  <si>
    <t>UTSJCM0054</t>
  </si>
  <si>
    <t>UTSJCM0037</t>
  </si>
  <si>
    <t>UTSJCM0084</t>
  </si>
  <si>
    <t>UTSJCM0080</t>
  </si>
  <si>
    <t>UTSJCM0060</t>
  </si>
  <si>
    <t>UTSJCM0051</t>
  </si>
  <si>
    <t>UTSJCM0024</t>
  </si>
  <si>
    <t>UTSJCM0018</t>
  </si>
  <si>
    <t>UTSJCM0012</t>
  </si>
  <si>
    <t>UTSJCM0032</t>
  </si>
  <si>
    <t>UTSJCM0026</t>
  </si>
  <si>
    <t>UTSJCM6477</t>
  </si>
  <si>
    <t>UTSJCM0025</t>
  </si>
  <si>
    <t>UTSJCM0010</t>
  </si>
  <si>
    <t>UTSJCM0069</t>
  </si>
  <si>
    <t>UTSJCM0070</t>
  </si>
  <si>
    <t>UTSJCM0055</t>
  </si>
  <si>
    <t>UTSJCM0058</t>
  </si>
  <si>
    <t>UTSJCM0061</t>
  </si>
  <si>
    <t>UTSJCM0064</t>
  </si>
  <si>
    <t>UTSJCM0095</t>
  </si>
  <si>
    <t>UTSJCM0047</t>
  </si>
  <si>
    <t>UTSJCM0065</t>
  </si>
  <si>
    <t>UTSJCM0006</t>
  </si>
  <si>
    <t>UTSJCM0081</t>
  </si>
  <si>
    <t>UTSJCM0020</t>
  </si>
  <si>
    <t>UTSJCM0007</t>
  </si>
  <si>
    <t>UTSJCM0001</t>
  </si>
  <si>
    <t>UTSJCM0043</t>
  </si>
  <si>
    <t>UTSJCM0009</t>
  </si>
  <si>
    <t>UTSJCM0062</t>
  </si>
  <si>
    <t>UTSJCM0040</t>
  </si>
  <si>
    <t>UTSJCM0085</t>
  </si>
  <si>
    <t>UTSJCM0027</t>
  </si>
  <si>
    <t>UTSJCM0017</t>
  </si>
  <si>
    <t>UTSJCM6478</t>
  </si>
  <si>
    <t>UTSJCM0004</t>
  </si>
  <si>
    <t>UTSJCM0033</t>
  </si>
  <si>
    <t>UTSJCM0044</t>
  </si>
  <si>
    <t>UTSJCM0021</t>
  </si>
  <si>
    <t>UTSJCM0048</t>
  </si>
  <si>
    <t>UTSJCM0023</t>
  </si>
  <si>
    <t>UTSJCM6479</t>
  </si>
  <si>
    <t>UTSJCM0014</t>
  </si>
  <si>
    <t>UTSJCM0015</t>
  </si>
  <si>
    <t>UTSJCM0022</t>
  </si>
  <si>
    <t>UTSJCM6473</t>
  </si>
  <si>
    <t>UTSJCM0011</t>
  </si>
  <si>
    <t>UTSJCM0016</t>
  </si>
  <si>
    <t>UTSJCM0039</t>
  </si>
  <si>
    <t>UTSJCM0073</t>
  </si>
  <si>
    <t>UTSJCM0031</t>
  </si>
  <si>
    <t>UTSJCM0036</t>
  </si>
  <si>
    <t>UTSJCM0028</t>
  </si>
  <si>
    <t>UTSJCM0083</t>
  </si>
  <si>
    <t>UTSJCM0013</t>
  </si>
  <si>
    <t>UTSJCM0008</t>
  </si>
  <si>
    <t>UTSJCM0063</t>
  </si>
  <si>
    <t>UTSJCM0034</t>
  </si>
  <si>
    <t>UTSJCM0041</t>
  </si>
  <si>
    <t>UTSJCM0077</t>
  </si>
  <si>
    <t>UTSJCM9884</t>
  </si>
  <si>
    <t>COMPUTADORA DE ESCRITORIO MCA.HP MOD.DC7800</t>
  </si>
  <si>
    <t>UTSJCM9988</t>
  </si>
  <si>
    <t>UTSJCM9991</t>
  </si>
  <si>
    <t>UTSJCM9997</t>
  </si>
  <si>
    <t>UTSJCM9990</t>
  </si>
  <si>
    <t>UTSJCM9993</t>
  </si>
  <si>
    <t>UTSJCM10277</t>
  </si>
  <si>
    <t>UTSJCM10272</t>
  </si>
  <si>
    <t>UTSJCM9883</t>
  </si>
  <si>
    <t>UTSJCM10274</t>
  </si>
  <si>
    <t>UTSJCM9888</t>
  </si>
  <si>
    <t>UTSJCM10283</t>
  </si>
  <si>
    <t>UTSJCM10273</t>
  </si>
  <si>
    <t>UTSJCM10284</t>
  </si>
  <si>
    <t>UTSJCM10286</t>
  </si>
  <si>
    <t>UTSJCM10280</t>
  </si>
  <si>
    <t>UTSJCM9994</t>
  </si>
  <si>
    <t>UTSJCM10287</t>
  </si>
  <si>
    <t>UTSJCM10292</t>
  </si>
  <si>
    <t>UTSJCM10281</t>
  </si>
  <si>
    <t>UTSJCM10278</t>
  </si>
  <si>
    <t>UTSJCM9890</t>
  </si>
  <si>
    <t>UTSJCM10288</t>
  </si>
  <si>
    <t>UTSJCM10291</t>
  </si>
  <si>
    <t>UTSJCM10282</t>
  </si>
  <si>
    <t>UTSJCM10293</t>
  </si>
  <si>
    <t>UTSJCM10285</t>
  </si>
  <si>
    <t>UTSJCM10279</t>
  </si>
  <si>
    <t>UTSJCM10289</t>
  </si>
  <si>
    <t>UTSJCM9882</t>
  </si>
  <si>
    <t>UTSJCM10271</t>
  </si>
  <si>
    <t>UTSJCM10270</t>
  </si>
  <si>
    <t>UTSJCM10290</t>
  </si>
  <si>
    <t>UTSJCM10276</t>
  </si>
  <si>
    <t>UTSJCM9992</t>
  </si>
  <si>
    <t>UTSJCM9802</t>
  </si>
  <si>
    <t>UTSJCM9998</t>
  </si>
  <si>
    <t>UTSJCM10000</t>
  </si>
  <si>
    <t>UTSJCM1001</t>
  </si>
  <si>
    <t>UTSJCM9996</t>
  </si>
  <si>
    <t>UTSJCM9999</t>
  </si>
  <si>
    <t>UTSJCM9885</t>
  </si>
  <si>
    <t>UTSJCM9989</t>
  </si>
  <si>
    <t>COMPUTADORA DE ESCRITORIO MCA.HP MOD.DC-7800</t>
  </si>
  <si>
    <t>UTSJCM13104</t>
  </si>
  <si>
    <t>COMPUTADORA DE ESCRITORIO MCA.HP MOD.OMNIPC100</t>
  </si>
  <si>
    <t>UTSJCM0082</t>
  </si>
  <si>
    <t>COMPUTADORA DE ESCRITORIO MCA.HP.MOD.DC7600</t>
  </si>
  <si>
    <t>UTSJCM14364</t>
  </si>
  <si>
    <t>COMPUTADORA DE ESCRITORIO Y MONITOR HP PRO</t>
  </si>
  <si>
    <t>UTSJCM7530</t>
  </si>
  <si>
    <t>COMPUTADORA DELL OPTIPLEX GX280</t>
  </si>
  <si>
    <t>UTSJCM12155</t>
  </si>
  <si>
    <t>COMPUTADORA HACER MARCA ACERMATE</t>
  </si>
  <si>
    <t>UTSJCM4755</t>
  </si>
  <si>
    <t>COMPUTADORA HB BRIO BA-600</t>
  </si>
  <si>
    <t>UTSJCM3453</t>
  </si>
  <si>
    <t>COMPUTADORA HP 7500</t>
  </si>
  <si>
    <t>UTSJCM1880</t>
  </si>
  <si>
    <t>COMPUTADORA HP BRIO</t>
  </si>
  <si>
    <t>UTSJCM3036</t>
  </si>
  <si>
    <t>COMPUTADORA HP BRIO BA-600</t>
  </si>
  <si>
    <t>UTSJCM7520</t>
  </si>
  <si>
    <t>UTSJCM3234</t>
  </si>
  <si>
    <t>UTSJCM3052</t>
  </si>
  <si>
    <t>UTSJCM3044</t>
  </si>
  <si>
    <t>UTSJCM7835</t>
  </si>
  <si>
    <t>UTSJCM6871</t>
  </si>
  <si>
    <t>UTSJCM7455</t>
  </si>
  <si>
    <t>UTSJCM8061</t>
  </si>
  <si>
    <t>COMPUTADORA HP COMPAQ 7500</t>
  </si>
  <si>
    <t>UTSJCM7962</t>
  </si>
  <si>
    <t>UTSJCM3434</t>
  </si>
  <si>
    <t>UTSJCM8059</t>
  </si>
  <si>
    <t>UTSJCM8222</t>
  </si>
  <si>
    <t>UTSJCM4688</t>
  </si>
  <si>
    <t>UTSJCM15235</t>
  </si>
  <si>
    <t>COMPUTADORA HP ELITE DESK 705</t>
  </si>
  <si>
    <t>UTSJCM15236</t>
  </si>
  <si>
    <t>UTSJCM15177</t>
  </si>
  <si>
    <t>COMPUTADORA HP PAVILLION 500-212LA</t>
  </si>
  <si>
    <t>UTSJCM1408</t>
  </si>
  <si>
    <t>COMPUTADORA HP VECTRA XE320</t>
  </si>
  <si>
    <t>UTSJCM13052</t>
  </si>
  <si>
    <t>COMPUTADORA IMAC MOD. MC508E/A 1311</t>
  </si>
  <si>
    <t>UTSJCM14286</t>
  </si>
  <si>
    <t>COMPUTADORA LAPTOP HP PRESARIO CQ45-803LA</t>
  </si>
  <si>
    <t>UTSJCM7677</t>
  </si>
  <si>
    <t>COMPUTADORA MAC G4 MACINTOCH</t>
  </si>
  <si>
    <t>UTSJCM14284</t>
  </si>
  <si>
    <t>COMPUTADORA MACBOOK PRO 13.3</t>
  </si>
  <si>
    <t>UTSJCM11284</t>
  </si>
  <si>
    <t>COMPUTADORA MCA. APPLE IMAC LCD DE 24</t>
  </si>
  <si>
    <t>UTSJCM11282</t>
  </si>
  <si>
    <t>UTSJCM11283</t>
  </si>
  <si>
    <t>UTSJCM12993</t>
  </si>
  <si>
    <t>COMPUTADORA MCA. HP MOD. COMPAQ 6000</t>
  </si>
  <si>
    <t>UTSJCM12996</t>
  </si>
  <si>
    <t>UTSJCM13007</t>
  </si>
  <si>
    <t>UTSJCM13010</t>
  </si>
  <si>
    <t>UTSJCM13013</t>
  </si>
  <si>
    <t>UTSJCM13016</t>
  </si>
  <si>
    <t>UTSJCM13019</t>
  </si>
  <si>
    <t>UTSJCM13003</t>
  </si>
  <si>
    <t>UTSJCM12992</t>
  </si>
  <si>
    <t>UTSJCM12995</t>
  </si>
  <si>
    <t>UTSJCM12997</t>
  </si>
  <si>
    <t>UTSJCM12998</t>
  </si>
  <si>
    <t>UTSJCM13000</t>
  </si>
  <si>
    <t>UTSJCM13006</t>
  </si>
  <si>
    <t>UTSJCM13009</t>
  </si>
  <si>
    <t>UTSJCM13012</t>
  </si>
  <si>
    <t>UTSJCM13015</t>
  </si>
  <si>
    <t>UTSJCM13018</t>
  </si>
  <si>
    <t>UTSJCM13020</t>
  </si>
  <si>
    <t>UTSJCM13021</t>
  </si>
  <si>
    <t>UTSJCM12994</t>
  </si>
  <si>
    <t>UTSJCM13002</t>
  </si>
  <si>
    <t>UTSJCM13008</t>
  </si>
  <si>
    <t>UTSJCM13011</t>
  </si>
  <si>
    <t>UTSJCM13014</t>
  </si>
  <si>
    <t>UTSJCM13017</t>
  </si>
  <si>
    <t>UTSJCM12977</t>
  </si>
  <si>
    <t>UTSJCM13031</t>
  </si>
  <si>
    <t>UTSJCM13034</t>
  </si>
  <si>
    <t>UTSJCM13037</t>
  </si>
  <si>
    <t>UTSJCM13045</t>
  </si>
  <si>
    <t>UTSJCM13048</t>
  </si>
  <si>
    <t>UTSJCM13051</t>
  </si>
  <si>
    <t>UTSJCM13023</t>
  </si>
  <si>
    <t>UTSJCM13024</t>
  </si>
  <si>
    <t>UTSJCM13026</t>
  </si>
  <si>
    <t>UTSJCM13027</t>
  </si>
  <si>
    <t>UTSJCM13029</t>
  </si>
  <si>
    <t>UTSJCM13032</t>
  </si>
  <si>
    <t>UTSJCM13035</t>
  </si>
  <si>
    <t>UTSJCM13038</t>
  </si>
  <si>
    <t>UTSJCM13040</t>
  </si>
  <si>
    <t>UTSJCM13041</t>
  </si>
  <si>
    <t>UTSJCM13043</t>
  </si>
  <si>
    <t>UTSJCM13044</t>
  </si>
  <si>
    <t>UTSJCM13046</t>
  </si>
  <si>
    <t>UTSJCM13049</t>
  </si>
  <si>
    <t>UTSJCM13030</t>
  </si>
  <si>
    <t>UTSJCM13033</t>
  </si>
  <si>
    <t>UTSJCM13036</t>
  </si>
  <si>
    <t>UTSJCM13039</t>
  </si>
  <si>
    <t>UTSJCM13042</t>
  </si>
  <si>
    <t>UTSJCM13050</t>
  </si>
  <si>
    <t>UTSJCM13025</t>
  </si>
  <si>
    <t>UTSJCM13028</t>
  </si>
  <si>
    <t>UTSJCM12991</t>
  </si>
  <si>
    <t>UTSJCM12990</t>
  </si>
  <si>
    <t>UTSJCM12989</t>
  </si>
  <si>
    <t>UTSJCM12982</t>
  </si>
  <si>
    <t>UTSJCM12955</t>
  </si>
  <si>
    <t>UTSJCM12957</t>
  </si>
  <si>
    <t>UTSJCM12958</t>
  </si>
  <si>
    <t>UTSJCM12960</t>
  </si>
  <si>
    <t>UTSJCM12961</t>
  </si>
  <si>
    <t>UTSJCM12963</t>
  </si>
  <si>
    <t>UTSJCM12964</t>
  </si>
  <si>
    <t>UTSJCM12966</t>
  </si>
  <si>
    <t>UTSJCM12969</t>
  </si>
  <si>
    <t>UTSJCM12972</t>
  </si>
  <si>
    <t>UTSJCM12975</t>
  </si>
  <si>
    <t>UTSJCM12978</t>
  </si>
  <si>
    <t>UTSJCM12980</t>
  </si>
  <si>
    <t>UTSJCM12981</t>
  </si>
  <si>
    <t>UTSJCM12983</t>
  </si>
  <si>
    <t>UTSJCM12956</t>
  </si>
  <si>
    <t>UTSJCM12959</t>
  </si>
  <si>
    <t>UTSJCM12967</t>
  </si>
  <si>
    <t>UTSJCM12970</t>
  </si>
  <si>
    <t>UTSJCM12973</t>
  </si>
  <si>
    <t>UTSJCM12976</t>
  </si>
  <si>
    <t>UTSJCM12979</t>
  </si>
  <si>
    <t>UTSJCM12954</t>
  </si>
  <si>
    <t>UTSJCM12962</t>
  </si>
  <si>
    <t>UTSJCM12965</t>
  </si>
  <si>
    <t>UTSJCM12968</t>
  </si>
  <si>
    <t>UTSJCM12971</t>
  </si>
  <si>
    <t>UTSJCM12974</t>
  </si>
  <si>
    <t>UTSJCM12999</t>
  </si>
  <si>
    <t>UTSJCM12985</t>
  </si>
  <si>
    <t>UTSJCM12926</t>
  </si>
  <si>
    <t>UTSJCM12929</t>
  </si>
  <si>
    <t>UTSJCM12932</t>
  </si>
  <si>
    <t>UTSJCM12934</t>
  </si>
  <si>
    <t>UTSJCM12935</t>
  </si>
  <si>
    <t>UTSJCM12937</t>
  </si>
  <si>
    <t>UTSJCM12938</t>
  </si>
  <si>
    <t>UTSJCM12940</t>
  </si>
  <si>
    <t>UTSJCM12941</t>
  </si>
  <si>
    <t>UTSJCM12943</t>
  </si>
  <si>
    <t>UTSJCM12944</t>
  </si>
  <si>
    <t>UTSJCM12946</t>
  </si>
  <si>
    <t>UTSJCM12924</t>
  </si>
  <si>
    <t>UTSJCM12927</t>
  </si>
  <si>
    <t>UTSJCM12930</t>
  </si>
  <si>
    <t>UTSJCM12933</t>
  </si>
  <si>
    <t>UTSJCM12936</t>
  </si>
  <si>
    <t>UTSJCM12925</t>
  </si>
  <si>
    <t>UTSJCM12928</t>
  </si>
  <si>
    <t>UTSJCM12931</t>
  </si>
  <si>
    <t>UTSJCM12939</t>
  </si>
  <si>
    <t>UTSJCM12942</t>
  </si>
  <si>
    <t>UTSJCM12945</t>
  </si>
  <si>
    <t>UTSJCM13022</t>
  </si>
  <si>
    <t>UTSJCM12987</t>
  </si>
  <si>
    <t>UTSJCM12984</t>
  </si>
  <si>
    <t>UTSJCM4308</t>
  </si>
  <si>
    <t>COMPUTADORA MCA. HP MOD. EVO</t>
  </si>
  <si>
    <t>UTSJCM15070</t>
  </si>
  <si>
    <t>COMPUTADORA MCA. HP MOD.6305</t>
  </si>
  <si>
    <t>UTSJCM15069</t>
  </si>
  <si>
    <t>UTSJCM15061</t>
  </si>
  <si>
    <t>UTSJCM15062</t>
  </si>
  <si>
    <t>UTSJCM15063</t>
  </si>
  <si>
    <t>UTSJCM15005</t>
  </si>
  <si>
    <t>UTSJCM15008</t>
  </si>
  <si>
    <t>UTSJCM15011</t>
  </si>
  <si>
    <t>UTSJCM15014</t>
  </si>
  <si>
    <t>UTSJCM15017</t>
  </si>
  <si>
    <t>UTSJCM15020</t>
  </si>
  <si>
    <t>UTSJCM15057</t>
  </si>
  <si>
    <t>UTSJCM15059</t>
  </si>
  <si>
    <t>UTSJCM15056</t>
  </si>
  <si>
    <t>UTSJCM15073</t>
  </si>
  <si>
    <t>UTSJCM14998</t>
  </si>
  <si>
    <t>UTSJCM14999</t>
  </si>
  <si>
    <t>UTSJCM15001</t>
  </si>
  <si>
    <t>UTSJCM15002</t>
  </si>
  <si>
    <t>UTSJCM15004</t>
  </si>
  <si>
    <t>UTSJCM15007</t>
  </si>
  <si>
    <t>UTSJCM15010</t>
  </si>
  <si>
    <t>UTSJCM15013</t>
  </si>
  <si>
    <t>UTSJCM15015</t>
  </si>
  <si>
    <t>UTSJCM15016</t>
  </si>
  <si>
    <t>UTSJCM15018</t>
  </si>
  <si>
    <t>UTSJCM15019</t>
  </si>
  <si>
    <t>UTSJCM15021</t>
  </si>
  <si>
    <t>UTSJCM15022</t>
  </si>
  <si>
    <t>UTSJCM15000</t>
  </si>
  <si>
    <t>UTSJCM15003</t>
  </si>
  <si>
    <t>UTSJCM15006</t>
  </si>
  <si>
    <t>UTSJCM15009</t>
  </si>
  <si>
    <t>UTSJCM15012</t>
  </si>
  <si>
    <t>UTSJCM15023</t>
  </si>
  <si>
    <t>UTSJCM15053</t>
  </si>
  <si>
    <t>UTSJCM14975</t>
  </si>
  <si>
    <t>UTSJCM14976</t>
  </si>
  <si>
    <t>UTSJCM14978</t>
  </si>
  <si>
    <t>UTSJCM14979</t>
  </si>
  <si>
    <t>UTSJCM14981</t>
  </si>
  <si>
    <t>UTSJCM14982</t>
  </si>
  <si>
    <t>UTSJCM14984</t>
  </si>
  <si>
    <t>UTSJCM14987</t>
  </si>
  <si>
    <t>UTSJCM14990</t>
  </si>
  <si>
    <t>UTSJCM14993</t>
  </si>
  <si>
    <t>UTSJCM14995</t>
  </si>
  <si>
    <t>UTSJCM14996</t>
  </si>
  <si>
    <t>UTSJCM15054</t>
  </si>
  <si>
    <t>UTSJCM14974</t>
  </si>
  <si>
    <t>UTSJCM14977</t>
  </si>
  <si>
    <t>UTSJCM14985</t>
  </si>
  <si>
    <t>UTSJCM14988</t>
  </si>
  <si>
    <t>UTSJCM14991</t>
  </si>
  <si>
    <t>UTSJCM14994</t>
  </si>
  <si>
    <t>UTSJCM14997</t>
  </si>
  <si>
    <t>UTSJCM15071</t>
  </si>
  <si>
    <t>UTSJCM14980</t>
  </si>
  <si>
    <t>UTSJCM14983</t>
  </si>
  <si>
    <t>UTSJCM14986</t>
  </si>
  <si>
    <t>UTSJCM14989</t>
  </si>
  <si>
    <t>UTSJCM14992</t>
  </si>
  <si>
    <t>UTSJCM15072</t>
  </si>
  <si>
    <t>UTSJCM15052</t>
  </si>
  <si>
    <t>UTSJCM15055</t>
  </si>
  <si>
    <t>UTSJCM15068</t>
  </si>
  <si>
    <t>UTSJCM15065</t>
  </si>
  <si>
    <t>UTSJCM15058</t>
  </si>
  <si>
    <t>UTSJCM15024</t>
  </si>
  <si>
    <t>UTSJCM15025</t>
  </si>
  <si>
    <t>UTSJCM15027</t>
  </si>
  <si>
    <t>UTSJCM15030</t>
  </si>
  <si>
    <t>UTSJCM15033</t>
  </si>
  <si>
    <t>UTSJCM15036</t>
  </si>
  <si>
    <t>UTSJCM15038</t>
  </si>
  <si>
    <t>UTSJCM15039</t>
  </si>
  <si>
    <t>UTSJCM15041</t>
  </si>
  <si>
    <t>UTSJCM15042</t>
  </si>
  <si>
    <t>UTSJCM15044</t>
  </si>
  <si>
    <t>UTSJCM15045</t>
  </si>
  <si>
    <t>UTSJCM15047</t>
  </si>
  <si>
    <t>UTSJCM15050</t>
  </si>
  <si>
    <t>UTSJCM15060</t>
  </si>
  <si>
    <t>UTSJCM15028</t>
  </si>
  <si>
    <t>UTSJCM15031</t>
  </si>
  <si>
    <t>UTSJCM15034</t>
  </si>
  <si>
    <t>UTSJCM15037</t>
  </si>
  <si>
    <t>UTSJCM15040</t>
  </si>
  <si>
    <t>UTSJCM15048</t>
  </si>
  <si>
    <t>UTSJCM15051</t>
  </si>
  <si>
    <t>UTSJCM15026</t>
  </si>
  <si>
    <t>UTSJCM15029</t>
  </si>
  <si>
    <t>UTSJCM15032</t>
  </si>
  <si>
    <t>UTSJCM15035</t>
  </si>
  <si>
    <t>UTSJCM15043</t>
  </si>
  <si>
    <t>UTSJCM15046</t>
  </si>
  <si>
    <t>UTSJCM15049</t>
  </si>
  <si>
    <t>UTSJCM15064</t>
  </si>
  <si>
    <t>UTSJCM15067</t>
  </si>
  <si>
    <t>UTSJCM15066</t>
  </si>
  <si>
    <t>UTSJCM11911</t>
  </si>
  <si>
    <t>COMPUTADORA MCA.APPLE MOD.MAC PRO</t>
  </si>
  <si>
    <t>UTSJCM11312</t>
  </si>
  <si>
    <t>COMPUTADORA MCA.HP BRIO BA-600</t>
  </si>
  <si>
    <t>UTSJCM11313</t>
  </si>
  <si>
    <t>UTSJCM12835</t>
  </si>
  <si>
    <t>COMPUTADORA MCA.HP MOD.COMPAQ 6000</t>
  </si>
  <si>
    <t>UTSJCM12837</t>
  </si>
  <si>
    <t>UTSJCM12947</t>
  </si>
  <si>
    <t>UTSJCM12950</t>
  </si>
  <si>
    <t>UTSJCM12953</t>
  </si>
  <si>
    <t>UTSJCM12949</t>
  </si>
  <si>
    <t>UTSJCM12952</t>
  </si>
  <si>
    <t>UTSJCM12948</t>
  </si>
  <si>
    <t>UTSJCM12951</t>
  </si>
  <si>
    <t>UTSJCM12834</t>
  </si>
  <si>
    <t>UTSJCM12836</t>
  </si>
  <si>
    <t>UTSJCM10450</t>
  </si>
  <si>
    <t>COMPUTADORA MCA.HP MOD.DC5800</t>
  </si>
  <si>
    <t>UTSJCM11383</t>
  </si>
  <si>
    <t>UTSJCM11386</t>
  </si>
  <si>
    <t>UTSJCM11389</t>
  </si>
  <si>
    <t>UTSJCM11392</t>
  </si>
  <si>
    <t>UTSJCM11394</t>
  </si>
  <si>
    <t>UTSJCM11395</t>
  </si>
  <si>
    <t>UTSJCM11397</t>
  </si>
  <si>
    <t>UTSJCM11398</t>
  </si>
  <si>
    <t>UTSJCM11400</t>
  </si>
  <si>
    <t>UTSJCM11401</t>
  </si>
  <si>
    <t>UTSJCM11403</t>
  </si>
  <si>
    <t>UTSJCM11404</t>
  </si>
  <si>
    <t>UTSJCM11384</t>
  </si>
  <si>
    <t>UTSJCM11387</t>
  </si>
  <si>
    <t>UTSJCM11390</t>
  </si>
  <si>
    <t>UTSJCM11393</t>
  </si>
  <si>
    <t>UTSJCM11396</t>
  </si>
  <si>
    <t>UTSJCM11399</t>
  </si>
  <si>
    <t>UTSJCM11382</t>
  </si>
  <si>
    <t>UTSJCM11385</t>
  </si>
  <si>
    <t>UTSJCM11391</t>
  </si>
  <si>
    <t>UTSJCM11402</t>
  </si>
  <si>
    <t>UTSJCM11405</t>
  </si>
  <si>
    <t>UTSJCM11914</t>
  </si>
  <si>
    <t>COMPUTADORA MCA.HP MOD.DC7900 DESKTOP</t>
  </si>
  <si>
    <t>UTSJCM12894</t>
  </si>
  <si>
    <t>COMPUTADORA MCA.HP WORKSTATION Z400 C/MONITOR LCD</t>
  </si>
  <si>
    <t>UTSJCM12895</t>
  </si>
  <si>
    <t>UTSJCM12897</t>
  </si>
  <si>
    <t>UTSJCM12898</t>
  </si>
  <si>
    <t>UTSJCM12900</t>
  </si>
  <si>
    <t>UTSJCM12901</t>
  </si>
  <si>
    <t>UTSJCM12903</t>
  </si>
  <si>
    <t>UTSJCM12906</t>
  </si>
  <si>
    <t>UTSJCM12909</t>
  </si>
  <si>
    <t>UTSJCM12912</t>
  </si>
  <si>
    <t>UTSJCM12914</t>
  </si>
  <si>
    <t>UTSJCM12915</t>
  </si>
  <si>
    <t>UTSJCM12917</t>
  </si>
  <si>
    <t>UTSJCM12918</t>
  </si>
  <si>
    <t>UTSJCM12920</t>
  </si>
  <si>
    <t>UTSJCM12921</t>
  </si>
  <si>
    <t>UTSJCM12923</t>
  </si>
  <si>
    <t>UTSJCM12896</t>
  </si>
  <si>
    <t>UTSJCM12904</t>
  </si>
  <si>
    <t>UTSJCM12907</t>
  </si>
  <si>
    <t>UTSJCM12910</t>
  </si>
  <si>
    <t>UTSJCM12913</t>
  </si>
  <si>
    <t>UTSJCM12916</t>
  </si>
  <si>
    <t>UTSJCM12899</t>
  </si>
  <si>
    <t>UTSJCM12902</t>
  </si>
  <si>
    <t>UTSJCM12905</t>
  </si>
  <si>
    <t>UTSJCM12908</t>
  </si>
  <si>
    <t>UTSJCM12911</t>
  </si>
  <si>
    <t>UTSJCM12919</t>
  </si>
  <si>
    <t>UTSJCM12922</t>
  </si>
  <si>
    <t>UTSJCM6610</t>
  </si>
  <si>
    <t>COMPUTADORA MCA.IBM MOD.NETVISTA</t>
  </si>
  <si>
    <t>UTSJCM5221</t>
  </si>
  <si>
    <t>UTSJCM3953</t>
  </si>
  <si>
    <t>UTSJCM3955</t>
  </si>
  <si>
    <t>UTSJCM3948</t>
  </si>
  <si>
    <t>UTSJCM3957</t>
  </si>
  <si>
    <t>UTSJCM6900</t>
  </si>
  <si>
    <t>UTSJCM1812</t>
  </si>
  <si>
    <t>UTSJCM3950</t>
  </si>
  <si>
    <t>UTSJCM6624</t>
  </si>
  <si>
    <t>UTSJCM6621</t>
  </si>
  <si>
    <t>UTSJCM3970</t>
  </si>
  <si>
    <t>UTSJCM3969</t>
  </si>
  <si>
    <t>UTSJCM0277</t>
  </si>
  <si>
    <t>COMPUTADORA MCA.LANIX MOD.BRAIN 3090</t>
  </si>
  <si>
    <t>UTSJCM0272</t>
  </si>
  <si>
    <t>UTSJCM0274</t>
  </si>
  <si>
    <t>UTSJCM0275</t>
  </si>
  <si>
    <t>UTSJCM0273</t>
  </si>
  <si>
    <t>UTSJCM0276</t>
  </si>
  <si>
    <t>UTSJCM3549</t>
  </si>
  <si>
    <t>COMPUTADORA MCA.LANIX MOD.GENESIS 2700</t>
  </si>
  <si>
    <t>UTSJCM4694</t>
  </si>
  <si>
    <t>UTSJCM3553</t>
  </si>
  <si>
    <t>UTSJCM3555</t>
  </si>
  <si>
    <t>UTSJCM3558</t>
  </si>
  <si>
    <t>UTSJCM3559</t>
  </si>
  <si>
    <t>UTSJCM3567</t>
  </si>
  <si>
    <t>UTSJCM3572</t>
  </si>
  <si>
    <t>UTSJCM4831</t>
  </si>
  <si>
    <t>UTSJCM3562</t>
  </si>
  <si>
    <t>UTSJCM3554</t>
  </si>
  <si>
    <t>UTSJCM3557</t>
  </si>
  <si>
    <t>UTSJCM0739</t>
  </si>
  <si>
    <t>COMPUTADORA MCA.LANIX MOD.TITAN 2700</t>
  </si>
  <si>
    <t>UTSJCM7684</t>
  </si>
  <si>
    <t>UTSJCM4559</t>
  </si>
  <si>
    <t>UTSJCM4561</t>
  </si>
  <si>
    <t>UTSJCM4570</t>
  </si>
  <si>
    <t>UTSJCM4573</t>
  </si>
  <si>
    <t>UTSJCM4579</t>
  </si>
  <si>
    <t>UTSJCM4582</t>
  </si>
  <si>
    <t>UTSJCM7685</t>
  </si>
  <si>
    <t>UTSJCM2702</t>
  </si>
  <si>
    <t>UTSJCM2714</t>
  </si>
  <si>
    <t>UTSJCM2717</t>
  </si>
  <si>
    <t>UTSJCM2720</t>
  </si>
  <si>
    <t>UTSJCM0781</t>
  </si>
  <si>
    <t>UTSJCM4571</t>
  </si>
  <si>
    <t>UTSJCM4577</t>
  </si>
  <si>
    <t>UTSJCM2712</t>
  </si>
  <si>
    <t>UTSJCM2715</t>
  </si>
  <si>
    <t>UTSJCM2706</t>
  </si>
  <si>
    <t>UTSJCM2704</t>
  </si>
  <si>
    <t>UTSJCM2707</t>
  </si>
  <si>
    <t>UTSJCM2718</t>
  </si>
  <si>
    <t>UTSJCM4563</t>
  </si>
  <si>
    <t>UTSJCM2705</t>
  </si>
  <si>
    <t>UTSJCM2709</t>
  </si>
  <si>
    <t>UTSJCM5179</t>
  </si>
  <si>
    <t>UTSJCM4569</t>
  </si>
  <si>
    <t>UTSJCM4564</t>
  </si>
  <si>
    <t>UTSJCM7883</t>
  </si>
  <si>
    <t>COMPUTADORA MCA.LANIX MOD.TITAN 3070(CNC)</t>
  </si>
  <si>
    <t>UTSJCM7885</t>
  </si>
  <si>
    <t>UTSJCM7886</t>
  </si>
  <si>
    <t>UTSJCM7869</t>
  </si>
  <si>
    <t>UTSJCM7870</t>
  </si>
  <si>
    <t>UTSJCM0811</t>
  </si>
  <si>
    <t>COMPUTADORA MCALANIX MOD.GENESIS 2700</t>
  </si>
  <si>
    <t>UTSJCM4103</t>
  </si>
  <si>
    <t>COMPUTADORA MCALANIX MOD.TITAN 3070</t>
  </si>
  <si>
    <t>UTSJCM7408</t>
  </si>
  <si>
    <t>UTSJCP3193</t>
  </si>
  <si>
    <t>COMPUTADORA PORTATIL ACER TRAVELMATE 254ELC</t>
  </si>
  <si>
    <t>UTSJCP4674</t>
  </si>
  <si>
    <t>COMPUTADORA PORTATIL HP COMPAQ NX6120</t>
  </si>
  <si>
    <t>UTSJCP1926</t>
  </si>
  <si>
    <t>COMPUTADORA PORTATIL HP PAVILION DV1000</t>
  </si>
  <si>
    <t>UTSJCP0122</t>
  </si>
  <si>
    <t>COMPUTADORA PORTATIL MCA. HP MOD. NX6120</t>
  </si>
  <si>
    <t>UTSJCP0113</t>
  </si>
  <si>
    <t>UTSJCP0130</t>
  </si>
  <si>
    <t>UTSJCP0129</t>
  </si>
  <si>
    <t>UTSJCP0119</t>
  </si>
  <si>
    <t>UTSJCP0121</t>
  </si>
  <si>
    <t>UTSJCP0120</t>
  </si>
  <si>
    <t>UTSJCP0132</t>
  </si>
  <si>
    <t>UTSJCP0125</t>
  </si>
  <si>
    <t>UTSJCP0131</t>
  </si>
  <si>
    <t>UTSJCP0124</t>
  </si>
  <si>
    <t>UTSJCP11790</t>
  </si>
  <si>
    <t>COMPUTADORA PORTATIL MCA.DELL MOD.VOSTRO 1720</t>
  </si>
  <si>
    <t>UTSJCP9824</t>
  </si>
  <si>
    <t>COMPUTADORA PORTATIL MCA.HP MOD.6515B</t>
  </si>
  <si>
    <t>UTSJCP9827</t>
  </si>
  <si>
    <t>UTSJCP9831</t>
  </si>
  <si>
    <t>UTSJCP9826</t>
  </si>
  <si>
    <t>UTSJCP9823</t>
  </si>
  <si>
    <t>UTSJCP9818</t>
  </si>
  <si>
    <t>UTSJCP9886</t>
  </si>
  <si>
    <t>COMPUTADORA PORTATIL MCA.HP MOD.6910P</t>
  </si>
  <si>
    <t>UTSJCP9893</t>
  </si>
  <si>
    <t>UTSJCP9894</t>
  </si>
  <si>
    <t>UTSJCP6356</t>
  </si>
  <si>
    <t>COMPUTADORA PORTATIL MCA.HP MOD.NX6320</t>
  </si>
  <si>
    <t>UTSJCP6336</t>
  </si>
  <si>
    <t>UTSJCP6355</t>
  </si>
  <si>
    <t>UTSJCP6347</t>
  </si>
  <si>
    <t>UTSJCP10462</t>
  </si>
  <si>
    <t>COMPUTADORA PORTATIL MCA.HP MOD.PAVILION DV5</t>
  </si>
  <si>
    <t>UTSJCP8955</t>
  </si>
  <si>
    <t>COMPUTADORA PORTATIL MCA.HP MOD.T5500</t>
  </si>
  <si>
    <t>UTSJCP14195</t>
  </si>
  <si>
    <t>COMPUTADORA PORTATIL MCA.LENOVO MOD.Y480</t>
  </si>
  <si>
    <t>UTSJCP13102</t>
  </si>
  <si>
    <t>COMPUTADORA PORTATIL MCA.TOSHIBA MOD.A665S</t>
  </si>
  <si>
    <t>UTSJCP14942</t>
  </si>
  <si>
    <t>COMPUTADORA PORTATIL PAVILION 14</t>
  </si>
  <si>
    <t>UTSJCP3231</t>
  </si>
  <si>
    <t>COMPUTADORA PORTATIL TOSHIBA SATELITE</t>
  </si>
  <si>
    <t>UTSJCP4667</t>
  </si>
  <si>
    <t>UTSJCP1360</t>
  </si>
  <si>
    <t>COMPUTADORA PORTATIL TRAVEL MATE ACER MOD.4150</t>
  </si>
  <si>
    <t>UTSJCM15166</t>
  </si>
  <si>
    <t>COMPUTADORA TOUCH HP PAVILLION 21-H005</t>
  </si>
  <si>
    <t>UTSJCM16142</t>
  </si>
  <si>
    <t>COMPUTADORA WORKSTATION MARCA HP.</t>
  </si>
  <si>
    <t>UTSJCM16150</t>
  </si>
  <si>
    <t>UTSJCM16153</t>
  </si>
  <si>
    <t>UTSJCM16156</t>
  </si>
  <si>
    <t>UTSJCM16159</t>
  </si>
  <si>
    <t>UTSJCM16170</t>
  </si>
  <si>
    <t>UTSJCM16140</t>
  </si>
  <si>
    <t>UTSJCM16141</t>
  </si>
  <si>
    <t>UTSJCM16143</t>
  </si>
  <si>
    <t>UTSJCM16144</t>
  </si>
  <si>
    <t>UTSJCM16146</t>
  </si>
  <si>
    <t>UTSJCM16147</t>
  </si>
  <si>
    <t>UTSJCM16149</t>
  </si>
  <si>
    <t>UTSJCM16152</t>
  </si>
  <si>
    <t>UTSJCM16155</t>
  </si>
  <si>
    <t>UTSJCM16158</t>
  </si>
  <si>
    <t>UTSJCM16160</t>
  </si>
  <si>
    <t>UTSJCM16161</t>
  </si>
  <si>
    <t>UTSJCM16163</t>
  </si>
  <si>
    <t>UTSJCM16164</t>
  </si>
  <si>
    <t>UTSJCM16166</t>
  </si>
  <si>
    <t>UTSJCM16167</t>
  </si>
  <si>
    <t>UTSJCM16169</t>
  </si>
  <si>
    <t>UTSJCM16145</t>
  </si>
  <si>
    <t>UTSJCM16148</t>
  </si>
  <si>
    <t>UTSJCM16151</t>
  </si>
  <si>
    <t>UTSJCM16154</t>
  </si>
  <si>
    <t>UTSJCM16157</t>
  </si>
  <si>
    <t>UTSJCM16165</t>
  </si>
  <si>
    <t>UTSJCM16168</t>
  </si>
  <si>
    <t>UTSJCM16162</t>
  </si>
  <si>
    <t>UTSJCM13001</t>
  </si>
  <si>
    <t>COMUTADORA MCA.HP MOD. COMPAQ 6000</t>
  </si>
  <si>
    <t>UTSJCM13004</t>
  </si>
  <si>
    <t>UTSJCM13005</t>
  </si>
  <si>
    <t>UTSJCN3533</t>
  </si>
  <si>
    <t>CONCENTRADOR DE 12 PTOS. 3COM SUPER STRACK</t>
  </si>
  <si>
    <t>UTSJCN7515</t>
  </si>
  <si>
    <t>CONCENTRADOR DE 16 PTOS.CNET</t>
  </si>
  <si>
    <t>UTSJDC6182</t>
  </si>
  <si>
    <t>CONDENSADOR DE LA LINEA DE TRANSMISION</t>
  </si>
  <si>
    <t>UTSJDC6181</t>
  </si>
  <si>
    <t>UTSJDC6300</t>
  </si>
  <si>
    <t>CONDENSADOR DL2627 MCA.DE LORENZO</t>
  </si>
  <si>
    <t>UTSJOT1590</t>
  </si>
  <si>
    <t>CONECTOR 1/4 P/ENSAM. DE MESA DE JUNTAS</t>
  </si>
  <si>
    <t>UTSJOT1592</t>
  </si>
  <si>
    <t>UTSJOT1591</t>
  </si>
  <si>
    <t>UTSJOT1593</t>
  </si>
  <si>
    <t>CONECTOR 1/4 P/ENSAM.DE MESA DE JUNTAS</t>
  </si>
  <si>
    <t>UTSJMF2904</t>
  </si>
  <si>
    <t>CONECTOR DE FIBRA SX TRANSCEIVER GLC-SX-MM</t>
  </si>
  <si>
    <t>UTSJRD13425</t>
  </si>
  <si>
    <t>CONGELADOR VERTICAL 2 PTAS.MCA.TORREY MOD.CV-32</t>
  </si>
  <si>
    <t>UTSJCE4107</t>
  </si>
  <si>
    <t>CONJUNTO EJECUTIVO CUBIERTA PENINSULA</t>
  </si>
  <si>
    <t>UTSJCE4128</t>
  </si>
  <si>
    <t>UTSJCE4759</t>
  </si>
  <si>
    <t>UTSJCE4096</t>
  </si>
  <si>
    <t>UTSJCE4114</t>
  </si>
  <si>
    <t>UTSJCE4740</t>
  </si>
  <si>
    <t>UTSJCE4822</t>
  </si>
  <si>
    <t>UTSJCE4349</t>
  </si>
  <si>
    <t>UTSJCE4690</t>
  </si>
  <si>
    <t>UTSJCE4731</t>
  </si>
  <si>
    <t>UTSJCE4310</t>
  </si>
  <si>
    <t>UTSJCE4138</t>
  </si>
  <si>
    <t>UTSJCE4158</t>
  </si>
  <si>
    <t>UTSJCE4832</t>
  </si>
  <si>
    <t>UTSJCE4147</t>
  </si>
  <si>
    <t>UTSJCE4722</t>
  </si>
  <si>
    <t>UTSJCE4698</t>
  </si>
  <si>
    <t>UTSJCE4682</t>
  </si>
  <si>
    <t>UTSJCE4809</t>
  </si>
  <si>
    <t>CONJUNTO EJECUTIVO HAKEN C/LIBRERO HORIZONTAL</t>
  </si>
  <si>
    <t>UTSJCE9016</t>
  </si>
  <si>
    <t>CONJUNTO EJECUTIVO,CUBIERTA GOTA</t>
  </si>
  <si>
    <t>UTSJLL6692</t>
  </si>
  <si>
    <t>CONMUTADOR ESTRELLA TRIANGULO</t>
  </si>
  <si>
    <t>UTSJPU6303</t>
  </si>
  <si>
    <t>CONMUTADOR P/DISPARO DE PULSOS DL2631</t>
  </si>
  <si>
    <t>UTSJSJ17481</t>
  </si>
  <si>
    <t>CONO HOLDER</t>
  </si>
  <si>
    <t>UTSJFE6108</t>
  </si>
  <si>
    <t>CONTADOR DE COLONIAS ELECTRONICO CONTEO</t>
  </si>
  <si>
    <t>UTSJCJ3630</t>
  </si>
  <si>
    <t>CONTRABAJO CON ESTUCHE Y FUNDA</t>
  </si>
  <si>
    <t>UTSJCAB14358</t>
  </si>
  <si>
    <t>CONTROL DE ASISTENCIA BIOMETRICO</t>
  </si>
  <si>
    <t>UTSJCAB14360</t>
  </si>
  <si>
    <t>UTSJCAB14363</t>
  </si>
  <si>
    <t>UTSJCAB14361</t>
  </si>
  <si>
    <t>UTSJCAB14359</t>
  </si>
  <si>
    <t>UTSJCAB14362</t>
  </si>
  <si>
    <t>UTSJCACI15383</t>
  </si>
  <si>
    <t>CONTROL DE ASISTENCIA CON IMPRESORA</t>
  </si>
  <si>
    <t>UTSJCACI15384</t>
  </si>
  <si>
    <t>UTSJUP7585</t>
  </si>
  <si>
    <t>CONTROL DE FOCO VARIZOOM VZ-PRO-L</t>
  </si>
  <si>
    <t>UTSJUP7584</t>
  </si>
  <si>
    <t>UTSJFC6244</t>
  </si>
  <si>
    <t>CONTROL DE VELOCIDAD CA FRECUENCIA VARIABLE</t>
  </si>
  <si>
    <t>UTSJFC6245</t>
  </si>
  <si>
    <t>CONTROL DE VELOCIDAD DE LOS MOTORES CC</t>
  </si>
  <si>
    <t>UTSJOG6510</t>
  </si>
  <si>
    <t>CONTROL Y REGULADOR DE CAUDAL FESTO</t>
  </si>
  <si>
    <t>UTSJOG6511</t>
  </si>
  <si>
    <t>CONTROL Y REGULADOR DE NIVEL FESTO</t>
  </si>
  <si>
    <t>UTSJOG6512</t>
  </si>
  <si>
    <t>CONTROL Y REGULADOR DE PRESION FESTO</t>
  </si>
  <si>
    <t>UTSJOG6513</t>
  </si>
  <si>
    <t>CONTROL Y REGULADOR DE TEMP. FESTO</t>
  </si>
  <si>
    <t>UTSJCFH14731</t>
  </si>
  <si>
    <t>CONTROLADOR DE FLUJO MASICO PARA HIDROGENO C/ CABLE PARA CONECTAR</t>
  </si>
  <si>
    <t>UTSJCFM14668</t>
  </si>
  <si>
    <t>CONTROLADOR DE FLUJO MASICO PARA OXIGENO</t>
  </si>
  <si>
    <t>UTSJPX10486</t>
  </si>
  <si>
    <t>CONTROLADOR LOG.PROG.PLC MCA.ALLEN BRANLEY</t>
  </si>
  <si>
    <t>UTSJPX10489</t>
  </si>
  <si>
    <t>UTSJPX10492</t>
  </si>
  <si>
    <t>UTSJPX10484</t>
  </si>
  <si>
    <t>UTSJPX10485</t>
  </si>
  <si>
    <t>UTSJPX10487</t>
  </si>
  <si>
    <t>UTSJPX10488</t>
  </si>
  <si>
    <t>UTSJPX10490</t>
  </si>
  <si>
    <t>UTSJPX10483</t>
  </si>
  <si>
    <t>UTSJPX10491</t>
  </si>
  <si>
    <t>UTSJPX6506</t>
  </si>
  <si>
    <t>CONTROLADOR LOGICO PROGR.C/PROCESADOR</t>
  </si>
  <si>
    <t>UTSJDP6296</t>
  </si>
  <si>
    <t>CONTROLADOR PID DL2622 MCA.DE LORENZO</t>
  </si>
  <si>
    <t>UTSJPX6503</t>
  </si>
  <si>
    <t>CONTROLADOR PROG.MICROLOGIX 1000</t>
  </si>
  <si>
    <t>UTSJPX6501</t>
  </si>
  <si>
    <t>CONTROLADOR PROGR.MICROLOGIX 1000</t>
  </si>
  <si>
    <t>UTSJPX6504</t>
  </si>
  <si>
    <t>UTSJPX6505</t>
  </si>
  <si>
    <t>UTSJPX6502</t>
  </si>
  <si>
    <t>UTSJCTRA15410</t>
  </si>
  <si>
    <t>CONTROLADORA</t>
  </si>
  <si>
    <t>UTSJFV6381</t>
  </si>
  <si>
    <t>CONVERTIDOR DE FRECUENCIA DL2646</t>
  </si>
  <si>
    <t>UTSJSCH12140</t>
  </si>
  <si>
    <t>CONVERTIDOR TFC-1000MSC 550M 850MM</t>
  </si>
  <si>
    <t>UTSJSCH12139</t>
  </si>
  <si>
    <t>UTSJUP7697</t>
  </si>
  <si>
    <t>CORDON DE PARCHEO MCA. CANARE</t>
  </si>
  <si>
    <t>UTSJUP7695</t>
  </si>
  <si>
    <t>UTSJUP7696</t>
  </si>
  <si>
    <t>UTSJUP7700</t>
  </si>
  <si>
    <t>CORDON DE PARCHEO MCA.CANARE</t>
  </si>
  <si>
    <t>UTSJUP7698</t>
  </si>
  <si>
    <t>UTSJUP7699</t>
  </si>
  <si>
    <t>UTSJUP7701</t>
  </si>
  <si>
    <t>UTSJUP7694</t>
  </si>
  <si>
    <t>UTSJHT7151</t>
  </si>
  <si>
    <t>CORTADOR DE AZULEJO TRUPER 15-3/4</t>
  </si>
  <si>
    <t>UTSJCOR17522</t>
  </si>
  <si>
    <t>CORTADOR DE DISCO</t>
  </si>
  <si>
    <t>UTSJCOR17505</t>
  </si>
  <si>
    <t>CORTADORA DE DISCO</t>
  </si>
  <si>
    <t>UTSJLP8182</t>
  </si>
  <si>
    <t>UTSJHT13951</t>
  </si>
  <si>
    <t>CORTADORA DE METAL GCO 2000</t>
  </si>
  <si>
    <t>UTSJHT14236</t>
  </si>
  <si>
    <t>CORTADORA DE PLASMA MCA.CUT60 MOD.EW60974-1</t>
  </si>
  <si>
    <t>UTSJCGL14251</t>
  </si>
  <si>
    <t>CORTADORA, GRABADORA LASER DE 540W</t>
  </si>
  <si>
    <t>UTSJXS7843</t>
  </si>
  <si>
    <t>CPU DELL POWERREDGE 700(SERVIDOR)</t>
  </si>
  <si>
    <t>UTSJXS7842</t>
  </si>
  <si>
    <t>CPU HP SERVER TC2120(SERVIDOR)</t>
  </si>
  <si>
    <t>UTSJCM11993</t>
  </si>
  <si>
    <t>CPU MCA. HP MOD.DX2400</t>
  </si>
  <si>
    <t>UTSJCM11992</t>
  </si>
  <si>
    <t>UTSJCM12533</t>
  </si>
  <si>
    <t>CPU MCA.DESKTOP MOD. 6005 PRO</t>
  </si>
  <si>
    <t>UTSJCM10439</t>
  </si>
  <si>
    <t>CPU MCA.HP MOD.DC5800</t>
  </si>
  <si>
    <t>UTSJCM10438</t>
  </si>
  <si>
    <t>UTSJCM11674</t>
  </si>
  <si>
    <t>CPU MCA.HP MOD.DC5800 MINITORRE</t>
  </si>
  <si>
    <t>UTSJCM11676</t>
  </si>
  <si>
    <t>UTSJCM11692</t>
  </si>
  <si>
    <t>UTSJCM11684</t>
  </si>
  <si>
    <t>UTSJCM11695</t>
  </si>
  <si>
    <t>UTSJCM11686</t>
  </si>
  <si>
    <t>UTSJCM11687</t>
  </si>
  <si>
    <t>UTSJCM11689</t>
  </si>
  <si>
    <t>UTSJCM11690</t>
  </si>
  <si>
    <t>UTSJCM11675</t>
  </si>
  <si>
    <t>UTSJCM11693</t>
  </si>
  <si>
    <t>UTSJCM11679</t>
  </si>
  <si>
    <t>UTSJCM11682</t>
  </si>
  <si>
    <t>UTSJCM11688</t>
  </si>
  <si>
    <t>UTSJCM11696</t>
  </si>
  <si>
    <t>UTSJCM11680</t>
  </si>
  <si>
    <t>UTSJCM11694</t>
  </si>
  <si>
    <t>UTSJCM11697</t>
  </si>
  <si>
    <t>UTSJCM11685</t>
  </si>
  <si>
    <t>UTSJCM11678</t>
  </si>
  <si>
    <t>UTSJCM11681</t>
  </si>
  <si>
    <t>UTSJCM11677</t>
  </si>
  <si>
    <t>UTSJCM11691</t>
  </si>
  <si>
    <t>UTSJCM11988</t>
  </si>
  <si>
    <t>CPU MCA.HP MOD.DX2400</t>
  </si>
  <si>
    <t>UTSJCM10336</t>
  </si>
  <si>
    <t>CPU MCA.MITAC MOD.C-MITACPRO-11350</t>
  </si>
  <si>
    <t>UTSJXS4347</t>
  </si>
  <si>
    <t>CPU PARA SERVIDOR HP WORKSTATION XW 4200</t>
  </si>
  <si>
    <t>UTSJCR11855</t>
  </si>
  <si>
    <t>CREDENZA DE 1.40X0.40X0.75 COLOR HAYA</t>
  </si>
  <si>
    <t>UTSJCR11854</t>
  </si>
  <si>
    <t>UTSJCR7334</t>
  </si>
  <si>
    <t>CREDENZA DE 1.40X0.52 MCA.GEBESA</t>
  </si>
  <si>
    <t>UTSJCR7333</t>
  </si>
  <si>
    <t>UTSJCR7335</t>
  </si>
  <si>
    <t>UTSJCR7336</t>
  </si>
  <si>
    <t>UTSJCR11174</t>
  </si>
  <si>
    <t>CREDENZA DE 1.4X0.52X82.5</t>
  </si>
  <si>
    <t>UTSJCR11176</t>
  </si>
  <si>
    <t>UTSJCR11177</t>
  </si>
  <si>
    <t>UTSJCR11175</t>
  </si>
  <si>
    <t>UTSJCR1850</t>
  </si>
  <si>
    <t>CREDENZA DE MADERA</t>
  </si>
  <si>
    <t>UTSJCR4658</t>
  </si>
  <si>
    <t>UTSJCR10556</t>
  </si>
  <si>
    <t>CREDENZA DE MADERA DE 1.40X0.50X0.75 MTS.</t>
  </si>
  <si>
    <t>UTSJCR10557</t>
  </si>
  <si>
    <t>UTSJCR10552</t>
  </si>
  <si>
    <t>UTSJCR10554</t>
  </si>
  <si>
    <t>UTSJCR10559</t>
  </si>
  <si>
    <t>UTSJCR10558</t>
  </si>
  <si>
    <t>UTSJCR10553</t>
  </si>
  <si>
    <t>UTSJCR10555</t>
  </si>
  <si>
    <t>UTSJCR14320</t>
  </si>
  <si>
    <t>CREDENZA EJECUTIVA FABRICADA EN MELANINA DE 28 Y 16MM DE 1.40X52X82. COLOR ARCE CON GRIS</t>
  </si>
  <si>
    <t>UTSJCR11898</t>
  </si>
  <si>
    <t>CREDENZA EJECUTIVOA DE 1.40X0.50X0.75 COLOR ARCE</t>
  </si>
  <si>
    <t>UTSJCR14218</t>
  </si>
  <si>
    <t>CREDENZA EMPOTRADA DOS PUERTAS</t>
  </si>
  <si>
    <t>UTSJCR3266</t>
  </si>
  <si>
    <t>CREDENZA METALICA</t>
  </si>
  <si>
    <t>UTSJCR5593</t>
  </si>
  <si>
    <t>UTSJCR4857</t>
  </si>
  <si>
    <t>UTSJCR5514</t>
  </si>
  <si>
    <t>UTSJCR7415</t>
  </si>
  <si>
    <t>UTSJCR0804</t>
  </si>
  <si>
    <t>UTSJCR7363</t>
  </si>
  <si>
    <t>UTSJCR1421</t>
  </si>
  <si>
    <t>UTSJCR1860</t>
  </si>
  <si>
    <t>UTSJCR7371</t>
  </si>
  <si>
    <t>UTSJCR5105</t>
  </si>
  <si>
    <t>UTSJCR5106</t>
  </si>
  <si>
    <t>UTSJCR7964</t>
  </si>
  <si>
    <t>UTSJCR3322</t>
  </si>
  <si>
    <t>UTSJCR3296</t>
  </si>
  <si>
    <t>UTSJCR3155</t>
  </si>
  <si>
    <t>UTSJCR3350</t>
  </si>
  <si>
    <t>UTSJCR8113</t>
  </si>
  <si>
    <t>UTSJCR8157</t>
  </si>
  <si>
    <t>UTSJCR5170</t>
  </si>
  <si>
    <t>UTSJCR0776</t>
  </si>
  <si>
    <t>UTSJCR8003</t>
  </si>
  <si>
    <t>UTSJCR0773</t>
  </si>
  <si>
    <t>UTSJCR8208</t>
  </si>
  <si>
    <t>UTSJCR4029</t>
  </si>
  <si>
    <t>UTSJCR4939</t>
  </si>
  <si>
    <t>UTSJCR4940</t>
  </si>
  <si>
    <t>UTSJCR5220</t>
  </si>
  <si>
    <t>UTSJCR8411</t>
  </si>
  <si>
    <t>UTSJCR0327</t>
  </si>
  <si>
    <t>UTSJCR0794</t>
  </si>
  <si>
    <t>UTSJCR0764</t>
  </si>
  <si>
    <t>UTSJCR0752</t>
  </si>
  <si>
    <t>UTSJCR4750</t>
  </si>
  <si>
    <t>UTSJCR3321</t>
  </si>
  <si>
    <t>UTSJCR0864</t>
  </si>
  <si>
    <t>UTSJCR4717</t>
  </si>
  <si>
    <t>UTSJCR4716</t>
  </si>
  <si>
    <t>UTSJCR0791</t>
  </si>
  <si>
    <t>UTSJCR5543</t>
  </si>
  <si>
    <t>UTSJCR7447</t>
  </si>
  <si>
    <t>UTSJCR3129</t>
  </si>
  <si>
    <t>UTSJCT5190</t>
  </si>
  <si>
    <t>CROMATOGRAFO DE GASES PERKIN ELMER</t>
  </si>
  <si>
    <t>UTSJSCL17482</t>
  </si>
  <si>
    <t>CROMATOGRAFO DE LIQUIDOS</t>
  </si>
  <si>
    <t>UTSJNC6164</t>
  </si>
  <si>
    <t>CRONOMETRO DLCRON DL DLCRON</t>
  </si>
  <si>
    <t>UTSJNC6691</t>
  </si>
  <si>
    <t>UTSJOT15134</t>
  </si>
  <si>
    <t>CRUCETA PARA CUATRO USUARIOS</t>
  </si>
  <si>
    <t>UTSJOT8989</t>
  </si>
  <si>
    <t>CUBETA DE PATADA DE ACERO INOX.12 L.</t>
  </si>
  <si>
    <t>UTSJOT8990</t>
  </si>
  <si>
    <t>CUBETA DE PATADA DE ACERO INOX.12 LTS.</t>
  </si>
  <si>
    <t>UTSJCU5994</t>
  </si>
  <si>
    <t>CUBIERTA AUXILIAR IZQ. DE 90X60</t>
  </si>
  <si>
    <t>UTSJXA8959</t>
  </si>
  <si>
    <t>CUBIERTA DE ACERO INOX.T-304 CAL.18</t>
  </si>
  <si>
    <t>UTSJLP8181</t>
  </si>
  <si>
    <t>DEBASTADORA DE BANDA C/GAB.</t>
  </si>
  <si>
    <t>UTSJUP7594</t>
  </si>
  <si>
    <t>DECK MARANTZ DE DOBLE CASSETTE</t>
  </si>
  <si>
    <t>UTSJSER15299</t>
  </si>
  <si>
    <t>DELL POWER EDGE R720</t>
  </si>
  <si>
    <t>UTSJDN5349</t>
  </si>
  <si>
    <t>DEMINERALIZADOR DE AGUA MCA.BAMSTEAD MOD.D8961</t>
  </si>
  <si>
    <t>UTSJHT13341</t>
  </si>
  <si>
    <t>DESBRAZADORA MCA.STHL MOD.FS55</t>
  </si>
  <si>
    <t>UTSJDBZ17547</t>
  </si>
  <si>
    <t>DESBROZADORA</t>
  </si>
  <si>
    <t>UTSJDES16126</t>
  </si>
  <si>
    <t>DESMALEZADORA</t>
  </si>
  <si>
    <t>UTSJDES16127</t>
  </si>
  <si>
    <t>UTSJDEA17407</t>
  </si>
  <si>
    <t>DESPACHADADOR DE AGUA</t>
  </si>
  <si>
    <t>UTSJDEA17529</t>
  </si>
  <si>
    <t>DESPACHADOR DE AGUA</t>
  </si>
  <si>
    <t>UTSJNF4028</t>
  </si>
  <si>
    <t>DESPACHADOR DE AGUA MCA. PURESA</t>
  </si>
  <si>
    <t>UTSJFUD14970</t>
  </si>
  <si>
    <t>DETERMINADOR DEL PUNTO DE FUSIÓN</t>
  </si>
  <si>
    <t>UTSJHT8469</t>
  </si>
  <si>
    <t>DIABLITO P/CARGA(INFORMATICA)</t>
  </si>
  <si>
    <t>UTSJDM0134</t>
  </si>
  <si>
    <t>DIADEMA LOGITECH INTERNET CHAT HEADSET</t>
  </si>
  <si>
    <t>UTSJDM0135</t>
  </si>
  <si>
    <t>UTSJUP7602</t>
  </si>
  <si>
    <t>DIADEMA P/RADIOCOMUNICACION</t>
  </si>
  <si>
    <t>UTSJUP7600</t>
  </si>
  <si>
    <t>UTSJUP7601</t>
  </si>
  <si>
    <t>UTSJDI6279</t>
  </si>
  <si>
    <t>DIODO DE SILICIO DL2602 MCA.DE LORENCO</t>
  </si>
  <si>
    <t>UTSJPN13178</t>
  </si>
  <si>
    <t>DIRECTORIO C/MARCO DE 1</t>
  </si>
  <si>
    <t>UTSJOD15972</t>
  </si>
  <si>
    <t>DISCO DURO</t>
  </si>
  <si>
    <t>UTSJOD15957</t>
  </si>
  <si>
    <t>UTSJXS15909</t>
  </si>
  <si>
    <t>UTSJXS15911</t>
  </si>
  <si>
    <t>UTSJXS15912</t>
  </si>
  <si>
    <t>UTSJXS15910</t>
  </si>
  <si>
    <t>UTSJXS15913</t>
  </si>
  <si>
    <t>UTSJOD15956</t>
  </si>
  <si>
    <t>UTSJOD16108</t>
  </si>
  <si>
    <t>UTSJDIS15387</t>
  </si>
  <si>
    <t>UTSJOD15973</t>
  </si>
  <si>
    <t>UTSJOD16099</t>
  </si>
  <si>
    <t>UTSJOD16100</t>
  </si>
  <si>
    <t>UTSJOD15628</t>
  </si>
  <si>
    <t>UTSJOD15627</t>
  </si>
  <si>
    <t>UTSJOD14212</t>
  </si>
  <si>
    <t>DISCO DURO 2TB 3.5 MCA.VERBATIM</t>
  </si>
  <si>
    <t>UTSJOD13991</t>
  </si>
  <si>
    <t>DISCO DURO 500GB MCA.SEAGATE</t>
  </si>
  <si>
    <t>UTSJOD13992</t>
  </si>
  <si>
    <t>UTSJOD13995</t>
  </si>
  <si>
    <t>UTSJOD13994</t>
  </si>
  <si>
    <t>UTSJOD13437</t>
  </si>
  <si>
    <t>DISCO DURO DE 1 TB MCA. ADATA</t>
  </si>
  <si>
    <t>UTSJOD15081</t>
  </si>
  <si>
    <t>DISCO DURO DE 1TB MCA.PASSPORT</t>
  </si>
  <si>
    <t>UTSJOD12214</t>
  </si>
  <si>
    <t>DISCO DURO DE 1TB MCA.SAMSUNG MOD.STORY STATION</t>
  </si>
  <si>
    <t>UTSJOD12213</t>
  </si>
  <si>
    <t>UTSJOD15226</t>
  </si>
  <si>
    <t>DISCO DURO DE 2 TB PORTATIL</t>
  </si>
  <si>
    <t>UTSJOD15217</t>
  </si>
  <si>
    <t>DISCO DURO DE 4TB MCA.SEAGATE</t>
  </si>
  <si>
    <t>UTSJOD14835</t>
  </si>
  <si>
    <t>DISCO DURO DE 500 GB SEAGATE</t>
  </si>
  <si>
    <t>UTSJDIS14373</t>
  </si>
  <si>
    <t>DISCO DURO ESTRERNO ADATA DE 1TB</t>
  </si>
  <si>
    <t>UTSJOD12216</t>
  </si>
  <si>
    <t>DISCO DURO EXT. DE 1TB MCA.VERBATIM</t>
  </si>
  <si>
    <t>UTSJOD11908</t>
  </si>
  <si>
    <t>DISCO DURO EXTERMO HITACHI</t>
  </si>
  <si>
    <t>UTSJOD15920</t>
  </si>
  <si>
    <t>DISCO DURO EXTERNO</t>
  </si>
  <si>
    <t>UTSJDDHDD16214</t>
  </si>
  <si>
    <t>UTSJOD13091</t>
  </si>
  <si>
    <t>DISCO DURO EXTERNO 1TB MCA. SAMSUNG MOD.DU010EB/G6</t>
  </si>
  <si>
    <t>UTSJOD11285</t>
  </si>
  <si>
    <t>DISCO DURO EXTERNO 1TB SEAGATE 3.5</t>
  </si>
  <si>
    <t>UTSJOD14194</t>
  </si>
  <si>
    <t>DISCO DURO EXTERNO 500GB 2.5 SEAGATE</t>
  </si>
  <si>
    <t>UTSJOD14193</t>
  </si>
  <si>
    <t>UTSJDIS14329</t>
  </si>
  <si>
    <t>DISCO DURO EXTERNO ADATASH142.5 USB 3.0/2.0 CONTRA GOLPES, AGUA. NEGRO/ROJO</t>
  </si>
  <si>
    <t>UTSJOD14220</t>
  </si>
  <si>
    <t>DISCO DURO EXTERNO DE 1 TB</t>
  </si>
  <si>
    <t>UTSJOD13999</t>
  </si>
  <si>
    <t>UTSJOD13998</t>
  </si>
  <si>
    <t>UTSJOD14000</t>
  </si>
  <si>
    <t>UTSJDIS14747</t>
  </si>
  <si>
    <t>DISCO DURO EXTERNO DE 1TB ADATA</t>
  </si>
  <si>
    <t>UTSJOD13119</t>
  </si>
  <si>
    <t>DISCO DURO EXTERNO DE 1TB MCA. IOMEGA PRESTIGE</t>
  </si>
  <si>
    <t>UTSJDIS14748</t>
  </si>
  <si>
    <t>DISCO DURO EXTERNO DE 2TB VERBATIM</t>
  </si>
  <si>
    <t>UTSJOD14355</t>
  </si>
  <si>
    <t>UTSJOD11944</t>
  </si>
  <si>
    <t>DISCO DURO EXTERNO IOMEGA DE 1TB</t>
  </si>
  <si>
    <t>UTSJOD11906</t>
  </si>
  <si>
    <t>DISCO DURO EXTERNO IOMEGA PRESTIGE</t>
  </si>
  <si>
    <t>UTSJOD11308</t>
  </si>
  <si>
    <t>DISCO DURO EXTERNO MCA.IOMEGA EGO</t>
  </si>
  <si>
    <t>UTSJOD11856</t>
  </si>
  <si>
    <t>DISCO DURO EXTERNO MCA.WESTERN NGO.</t>
  </si>
  <si>
    <t>UTSJOD11907</t>
  </si>
  <si>
    <t>DISCO DURO EXTERNO SEAGATE FREE AGENT</t>
  </si>
  <si>
    <t>UTSJOD11868</t>
  </si>
  <si>
    <t>DISCO DURO MCA. IOMEGA EGO</t>
  </si>
  <si>
    <t>UTSJOD15169</t>
  </si>
  <si>
    <t>DISCO DURO MCA.ADATA 500 GB</t>
  </si>
  <si>
    <t>UTSJOD10395</t>
  </si>
  <si>
    <t>DISCO DURO MCA.SIMPLETECH MOD.PININFARINA</t>
  </si>
  <si>
    <t>UTSJOD10394</t>
  </si>
  <si>
    <t>UTSJOD14234</t>
  </si>
  <si>
    <t>DISCO DURO MINISTATION 500GB</t>
  </si>
  <si>
    <t>UTSJOT9877</t>
  </si>
  <si>
    <t>DISCO DURO PORTATIL EXTERNO DE 2.5</t>
  </si>
  <si>
    <t>UTSJOD13986</t>
  </si>
  <si>
    <t>DISCO DURO WD 2.5</t>
  </si>
  <si>
    <t>UTSJDEA17533</t>
  </si>
  <si>
    <t>DISPENSADOR DE AGUA</t>
  </si>
  <si>
    <t>UTSJDEA17534</t>
  </si>
  <si>
    <t>UTSJEN14246</t>
  </si>
  <si>
    <t>DISPENSADOR ELECTRICO PARA AGUA, TEMPERATURA CALIENTE Y FRIA</t>
  </si>
  <si>
    <t>UTSJDK14283</t>
  </si>
  <si>
    <t>DISPLAY PORTATIL DEMO CON COPETE Y MALETIN DE VIAJE</t>
  </si>
  <si>
    <t>UTSJFV10475</t>
  </si>
  <si>
    <t>DISPLAY VISUALIZADOR INTERFACE HUMANA</t>
  </si>
  <si>
    <t>UTSJFV10473</t>
  </si>
  <si>
    <t>UTSJFV10476</t>
  </si>
  <si>
    <t>UTSJFV10474</t>
  </si>
  <si>
    <t>UTSJFV10477</t>
  </si>
  <si>
    <t>UTSJDISTA15966</t>
  </si>
  <si>
    <t>DISTANCIOMETRO LASER</t>
  </si>
  <si>
    <t>UTSJUP7586</t>
  </si>
  <si>
    <t>DISTRIB.DE AUDIO Y VIDEO PANASONIC</t>
  </si>
  <si>
    <t>UTSJUP7832</t>
  </si>
  <si>
    <t>DISTRIBUIDOR AMPLIFICADOR DE AUDIO</t>
  </si>
  <si>
    <t>UTSJDO6305</t>
  </si>
  <si>
    <t>DIVISOR DE VOLTAJE 20:1 DL2634 MCA.DE LORENZO</t>
  </si>
  <si>
    <t>UTSJHT15124</t>
  </si>
  <si>
    <t>DOBLADORA P/TUBO HIDRAULICA</t>
  </si>
  <si>
    <t>UTSJDB6180</t>
  </si>
  <si>
    <t>DOBLE BARRA C/CUATRO SECCIONADORES</t>
  </si>
  <si>
    <t>UTSJDB6179</t>
  </si>
  <si>
    <t>DOBLE BARRA C/DOS SECCIONADORES</t>
  </si>
  <si>
    <t>UTSJDF6194</t>
  </si>
  <si>
    <t>DOBLE FRECUENCIMETRO DL2109T16/2</t>
  </si>
  <si>
    <t>UTSJDV6195</t>
  </si>
  <si>
    <t>DOBLE VOLTIMETRO DL2109T17/2</t>
  </si>
  <si>
    <t>UTSJDR12028</t>
  </si>
  <si>
    <t>DUROMETRO ASKER EX-C</t>
  </si>
  <si>
    <t>UTSJDR12029</t>
  </si>
  <si>
    <t>UTSJDR12030</t>
  </si>
  <si>
    <t>DUROMETRO ASKER EX-D</t>
  </si>
  <si>
    <t>UTSJDR12031</t>
  </si>
  <si>
    <t>UTSJDR8834</t>
  </si>
  <si>
    <t>DUROMETRO DUREZAS ANALOGO SHORE</t>
  </si>
  <si>
    <t>UTSJDR5294</t>
  </si>
  <si>
    <t>UTSJDR12027</t>
  </si>
  <si>
    <t>DUROMETRO IM-EXA</t>
  </si>
  <si>
    <t>UTSJLP8075</t>
  </si>
  <si>
    <t>DUROMETRO ROCKWELL MOD.ATK-600</t>
  </si>
  <si>
    <t>UTSJRP15931</t>
  </si>
  <si>
    <t>DVD</t>
  </si>
  <si>
    <t>UTSJDD5910</t>
  </si>
  <si>
    <t>DVD HOME THEATER MCA. LG MOD.LG-S587M</t>
  </si>
  <si>
    <t>UTSJDD2880</t>
  </si>
  <si>
    <t>DVD MCA. COLUMBIA MOD. C2010</t>
  </si>
  <si>
    <t>UTSJDD7812</t>
  </si>
  <si>
    <t>DVD SONY MOD.RDR-VX500</t>
  </si>
  <si>
    <t>UTSJEL5295</t>
  </si>
  <si>
    <t>ELECTRODO COMBINADO PARA PH 8102-BN</t>
  </si>
  <si>
    <t>UTSJDTA14387</t>
  </si>
  <si>
    <t>EM DOBLADORA DE TUBO, ANGULO, PERFIL,TS AL CANTO Y PTR</t>
  </si>
  <si>
    <t>UTSJAC17530</t>
  </si>
  <si>
    <t>ENFRIADOR</t>
  </si>
  <si>
    <t>UTSJNF1920</t>
  </si>
  <si>
    <t>ENFRIADOR DE AGUA MCA. PURESA</t>
  </si>
  <si>
    <t>UTSJNF1883</t>
  </si>
  <si>
    <t>UTSJNF4319</t>
  </si>
  <si>
    <t>UTSJNF5988</t>
  </si>
  <si>
    <t>ENFRIADOR GENERAL ELECTRIC</t>
  </si>
  <si>
    <t>UTSJNF6574</t>
  </si>
  <si>
    <t>ENFRIADOR MCA. PURESA</t>
  </si>
  <si>
    <t>UTSJNF4091</t>
  </si>
  <si>
    <t>UTSJNF4757</t>
  </si>
  <si>
    <t>UTSJEN13226</t>
  </si>
  <si>
    <t>UTSJNF4786</t>
  </si>
  <si>
    <t>UTSJNF3233</t>
  </si>
  <si>
    <t>UTSJEN11954</t>
  </si>
  <si>
    <t>ENFRIADOR MCA.CONFORT ROYAL MOD.RA-1300</t>
  </si>
  <si>
    <t>UTSJEN10763</t>
  </si>
  <si>
    <t>ENFRIADOR MCA.GE MOD.GXCF05D2</t>
  </si>
  <si>
    <t>UTSJEN10759</t>
  </si>
  <si>
    <t>UTSJEN10762</t>
  </si>
  <si>
    <t>UTSJEN10761</t>
  </si>
  <si>
    <t>UTSJEN11953</t>
  </si>
  <si>
    <t>ENFRIADOR MCA.GENERAL ELECTRIC MOD.GXCF05D3</t>
  </si>
  <si>
    <t>UTSJNF10249</t>
  </si>
  <si>
    <t>ENFRIADOR MCA.PURESA MOD.PH-500</t>
  </si>
  <si>
    <t>UTSJNF10248</t>
  </si>
  <si>
    <t>UTSJEN13187</t>
  </si>
  <si>
    <t>ENFRIADOR MOD.HC-500 MCA.PURESA</t>
  </si>
  <si>
    <t>UTSJNF7837</t>
  </si>
  <si>
    <t>ENFRIADOR PURESA</t>
  </si>
  <si>
    <t>UTSJOT10436</t>
  </si>
  <si>
    <t>ENGARGOLADORA DE ARILLO METÁLICO HD-32 ZEBRA</t>
  </si>
  <si>
    <t>UTSJGG1921</t>
  </si>
  <si>
    <t>ENGARGOLADORA MCA. KOMBO GBC</t>
  </si>
  <si>
    <t>UTSJOT8471</t>
  </si>
  <si>
    <t>ENMICADORA GBC HEATSEAL MOD.95</t>
  </si>
  <si>
    <t>UTSJOT14973</t>
  </si>
  <si>
    <t>ENMICADORA MCA. GBC USO RUDO</t>
  </si>
  <si>
    <t>UTSJENB15224</t>
  </si>
  <si>
    <t>ENTRENADOR DE BIOCOMBUSTIBLE</t>
  </si>
  <si>
    <t>UTSJEES15159</t>
  </si>
  <si>
    <t>ENTRENADOR DE ENERGÍA SOLAR FOTOVOLTAICA</t>
  </si>
  <si>
    <t>UTSJEC5232</t>
  </si>
  <si>
    <t>ENTRENADOR DE MICROCONTROLADOR MOD.PIC2000 DT8</t>
  </si>
  <si>
    <t>UTSJEC5233</t>
  </si>
  <si>
    <t>UTSJFOR17295</t>
  </si>
  <si>
    <t>ENTRENADOR DE RED FORFINET</t>
  </si>
  <si>
    <t>UTSJFOR17296</t>
  </si>
  <si>
    <t>UTSJIR6420</t>
  </si>
  <si>
    <t>ENTRENADOR DE TRANSDUCTORES E INSTRUMENTACION</t>
  </si>
  <si>
    <t>UTSJEME15174</t>
  </si>
  <si>
    <t>ENTRENADOR MODULAR DE ENERGÍA SOLAR</t>
  </si>
  <si>
    <t>UTSJEME15161</t>
  </si>
  <si>
    <t>ENTRENADOR MODULAR EN ENERGÍA SOLAR</t>
  </si>
  <si>
    <t>UTSJEC5094</t>
  </si>
  <si>
    <t>ENTRENADORES DE MICROCONTROLADOR MOD.PIC2000 DT8</t>
  </si>
  <si>
    <t>UTSJEC5231</t>
  </si>
  <si>
    <t>UTSJEC5230</t>
  </si>
  <si>
    <t>ENTRENADORES DE MICROCONTROLADOR MOD.PIC2000DT8</t>
  </si>
  <si>
    <t>UTSJOT10409</t>
  </si>
  <si>
    <t>EQUIPO COMPLETO DE LAB.DE QUIMICA</t>
  </si>
  <si>
    <t>UTSJAC13455</t>
  </si>
  <si>
    <t>EQUIPO DE AIRE ACONDICIONADO MCA.CARRIER MOD.53RSC243C</t>
  </si>
  <si>
    <t>UTSJAC13456</t>
  </si>
  <si>
    <t>UTSJAC16121</t>
  </si>
  <si>
    <t>EQUIPO DE AIRE ACONDICIONADO MINISPLIT DE 2 TONELADAS</t>
  </si>
  <si>
    <t>UTSJAC16122</t>
  </si>
  <si>
    <t>UTSJEIF17548</t>
  </si>
  <si>
    <t>EQUIPO DE INDICE DE FLUIDEZ</t>
  </si>
  <si>
    <t>UTSJLP7990</t>
  </si>
  <si>
    <t>EQUIPO DE OXIGENO Y ACETILENO</t>
  </si>
  <si>
    <t>UTSJLP7991</t>
  </si>
  <si>
    <t>UTSJLP8174</t>
  </si>
  <si>
    <t>EQUIPO DE PRUEBAS P/VIGAS RECTAS</t>
  </si>
  <si>
    <t>UTSJUP7680</t>
  </si>
  <si>
    <t>EQUIPO DE RADIOCOMUNICACION P/3 PERSONAS</t>
  </si>
  <si>
    <t>UTSJUP7678</t>
  </si>
  <si>
    <t>UTSJUP7679</t>
  </si>
  <si>
    <t>UTSJEQ10130</t>
  </si>
  <si>
    <t>EQUIPO DE SONIDO MCA.LEXSEN MOD.PASSENGER</t>
  </si>
  <si>
    <t>UTSJEQ12175</t>
  </si>
  <si>
    <t>EQUIPO DE SONIDO MCA.LOGITECH MOD.X-530</t>
  </si>
  <si>
    <t>UTSJEQ14242</t>
  </si>
  <si>
    <t>EQUIPO DE SONIDO MCA.YAMAHA</t>
  </si>
  <si>
    <t>UTSJUL11300</t>
  </si>
  <si>
    <t>EQUIPO DE ULTRASONIDO MCA.SITESCAN MOD.TG110-DL</t>
  </si>
  <si>
    <t>UTSJUL11301</t>
  </si>
  <si>
    <t>UTSJEDH15160</t>
  </si>
  <si>
    <t>EQUIPO DIDÁCTICO HÍBRIDO</t>
  </si>
  <si>
    <t>UTSJKT13617</t>
  </si>
  <si>
    <t>EQUIPO GREENTECH</t>
  </si>
  <si>
    <t>UTSJEI3299</t>
  </si>
  <si>
    <t>EQUIPO INSSTAND</t>
  </si>
  <si>
    <t>UTSJRT5054</t>
  </si>
  <si>
    <t>EQUIPO P/ESTUDIO DE REACTORES MOD.RQ-DT-100</t>
  </si>
  <si>
    <t>UTSJCM14941</t>
  </si>
  <si>
    <t>EQUIPO PERIFERICO PARA CNC 320 ROUTER (COMPUTADORA)</t>
  </si>
  <si>
    <t>UTSJOT6951</t>
  </si>
  <si>
    <t>ESCALERA CHICA DE TIJERA</t>
  </si>
  <si>
    <t>UTSJOT7510</t>
  </si>
  <si>
    <t>ESCALERA CUPRUM CHICA</t>
  </si>
  <si>
    <t>UTSJOT6137</t>
  </si>
  <si>
    <t>ESCALERA CUPRUM DE 1.22 DE ALTURA</t>
  </si>
  <si>
    <t>UTSJOT7511</t>
  </si>
  <si>
    <t>ESCALERA CUPRUM GRANDE</t>
  </si>
  <si>
    <t>UTSJHT15133</t>
  </si>
  <si>
    <t>ESCALERA DE ALUMINIO CUPRUM</t>
  </si>
  <si>
    <t>UTSJHT14230</t>
  </si>
  <si>
    <t>ESCALERA DE EXT.ALUMINIO MCA.CUPRUM 5.18 MTS.</t>
  </si>
  <si>
    <t>UTSJHT7174</t>
  </si>
  <si>
    <t>ESCALERA DE EXTENSION CUPRUM</t>
  </si>
  <si>
    <t>UTSJHT7172</t>
  </si>
  <si>
    <t>ESCALERA DE TIJERA CUPRUM MOD.608-3</t>
  </si>
  <si>
    <t>UTSJHT13340</t>
  </si>
  <si>
    <t>ESCALERA DE TIJERA DE 1.83 MTS.</t>
  </si>
  <si>
    <t>UTSJHT8361</t>
  </si>
  <si>
    <t>ESCALERA DE TIJERA DOBLE CUPRUM</t>
  </si>
  <si>
    <t>UTSJHT13339</t>
  </si>
  <si>
    <t>ESCALERA DE TIJERA SENCILLA CUPRUM</t>
  </si>
  <si>
    <t>UTSJHT9038</t>
  </si>
  <si>
    <t>ESCALERA MULTI-POSIC. INDS.DE 16 PELDAÑOS ALUMINIO CAP.113 KGS.</t>
  </si>
  <si>
    <t>UTSJHT7173</t>
  </si>
  <si>
    <t>ESCALERA RECTA CUPRUM MOD.G13318</t>
  </si>
  <si>
    <t>UTSJSC14332</t>
  </si>
  <si>
    <t>ESCANER HP CAMA PLANA 4800X9600 DPI DIAPOSITIVA L2698A</t>
  </si>
  <si>
    <t>UTSJSC14333</t>
  </si>
  <si>
    <t>UTSJSC14334</t>
  </si>
  <si>
    <t>UTSJSC14331</t>
  </si>
  <si>
    <t>UTSJSC10069</t>
  </si>
  <si>
    <t>ESCANER HP SCANJET G3010 MOD.L1985A</t>
  </si>
  <si>
    <t>UTSJSC13971</t>
  </si>
  <si>
    <t>ESCANER MCA.EPSON MOD.V330</t>
  </si>
  <si>
    <t>UTSJSC12451</t>
  </si>
  <si>
    <t>ESCANER MCA.HP MOD.SCANJET G3110</t>
  </si>
  <si>
    <t>UTSJSC11287</t>
  </si>
  <si>
    <t>ESCANER MCA.HP SCANJET MOD.G3110</t>
  </si>
  <si>
    <t>UTSJSC11701</t>
  </si>
  <si>
    <t>ESCANNER MCA.HP MOD.G4050</t>
  </si>
  <si>
    <t>UTSJEM5547</t>
  </si>
  <si>
    <t>ESCRITORIIO METALICO UN PEDESTAL</t>
  </si>
  <si>
    <t>UTSJEE15617</t>
  </si>
  <si>
    <t>ESCRITORIO</t>
  </si>
  <si>
    <t>UTSJEE15616</t>
  </si>
  <si>
    <t>UTSJEM4299</t>
  </si>
  <si>
    <t>ESCRITORIO ( MESA DE TRABAJO 1.50X75)</t>
  </si>
  <si>
    <t>UTSJEM4387</t>
  </si>
  <si>
    <t>UTSJEM4418</t>
  </si>
  <si>
    <t>UTSJEM4753</t>
  </si>
  <si>
    <t>ESCRITORIO (MESA DE TRABAJO 1.50X60.X75)</t>
  </si>
  <si>
    <t>UTSJEM4235</t>
  </si>
  <si>
    <t>ESCRITORIO (MESA DE TRABAJO 1.50X75)</t>
  </si>
  <si>
    <t>UTSJEM4202</t>
  </si>
  <si>
    <t>UTSJEM4266</t>
  </si>
  <si>
    <t>UTSJEM4713</t>
  </si>
  <si>
    <t>UTSJEM3928</t>
  </si>
  <si>
    <t>ESCRITORIO (MESA DE TRABAJO DE 1.50 X 75)</t>
  </si>
  <si>
    <t>UTSJEM3779</t>
  </si>
  <si>
    <t>UTSJEM3869</t>
  </si>
  <si>
    <t>UTSJEM3716</t>
  </si>
  <si>
    <t>UTSJEM3749</t>
  </si>
  <si>
    <t>UTSJEM3813</t>
  </si>
  <si>
    <t>UTSJEM3842</t>
  </si>
  <si>
    <t>UTSJEM3873</t>
  </si>
  <si>
    <t>UTSJEM3685</t>
  </si>
  <si>
    <t>UTSJEM7337</t>
  </si>
  <si>
    <t>ESCRITORIO C/ADIT.EJEC.DER.MCA.GEBESA</t>
  </si>
  <si>
    <t>UTSJEM7339</t>
  </si>
  <si>
    <t>ESCRITORIO C/ADIT.SECRET IZQ.</t>
  </si>
  <si>
    <t>UTSJEM7350</t>
  </si>
  <si>
    <t>ESCRITORIO C/ADIT.SECRET.DER</t>
  </si>
  <si>
    <t>UTSJEM7344</t>
  </si>
  <si>
    <t>ESCRITORIO C/ADIT.SECRET.DER.</t>
  </si>
  <si>
    <t>UTSJEM7345</t>
  </si>
  <si>
    <t>UTSJEM7349</t>
  </si>
  <si>
    <t>UTSJEM7352</t>
  </si>
  <si>
    <t>UTSJEM7346</t>
  </si>
  <si>
    <t>UTSJEM7347</t>
  </si>
  <si>
    <t>UTSJEM7351</t>
  </si>
  <si>
    <t>UTSJEM7340</t>
  </si>
  <si>
    <t>ESCRITORIO C/ADIT.SECRET.IZQ.</t>
  </si>
  <si>
    <t>UTSJEM7341</t>
  </si>
  <si>
    <t>UTSJEM7338</t>
  </si>
  <si>
    <t>UTSJEM7342</t>
  </si>
  <si>
    <t>UTSJES14879</t>
  </si>
  <si>
    <t>ESCRITORIO C/ADITAMENTO SECRETARIAL DERECHO DE 1.70X1.70X0.75 MTS</t>
  </si>
  <si>
    <t>UTSJES14878</t>
  </si>
  <si>
    <t>UTSJES14880</t>
  </si>
  <si>
    <t>UTSJEM1876</t>
  </si>
  <si>
    <t>ESCRITORIO C/PEDEST. Y ADITAMENTO</t>
  </si>
  <si>
    <t>UTSJES10601</t>
  </si>
  <si>
    <t>ESCRITORIO C/PORTATECLADO DE 1.20X0.60X0.75</t>
  </si>
  <si>
    <t>UTSJES10609</t>
  </si>
  <si>
    <t>UTSJES10612</t>
  </si>
  <si>
    <t>UTSJES10615</t>
  </si>
  <si>
    <t>UTSJES10618</t>
  </si>
  <si>
    <t>UTSJES10621</t>
  </si>
  <si>
    <t>UTSJES10632</t>
  </si>
  <si>
    <t>UTSJES10635</t>
  </si>
  <si>
    <t>UTSJES10602</t>
  </si>
  <si>
    <t>UTSJES10604</t>
  </si>
  <si>
    <t>UTSJES10605</t>
  </si>
  <si>
    <t>UTSJES10607</t>
  </si>
  <si>
    <t>UTSJES10608</t>
  </si>
  <si>
    <t>UTSJES10610</t>
  </si>
  <si>
    <t>UTSJES10611</t>
  </si>
  <si>
    <t>UTSJES10613</t>
  </si>
  <si>
    <t>UTSJES10616</t>
  </si>
  <si>
    <t>UTSJES10619</t>
  </si>
  <si>
    <t>UTSJES10622</t>
  </si>
  <si>
    <t>UTSJES10624</t>
  </si>
  <si>
    <t>UTSJES10625</t>
  </si>
  <si>
    <t>UTSJES10627</t>
  </si>
  <si>
    <t>UTSJES10628</t>
  </si>
  <si>
    <t>UTSJES10630</t>
  </si>
  <si>
    <t>UTSJES10631</t>
  </si>
  <si>
    <t>UTSJES10633</t>
  </si>
  <si>
    <t>UTSJES10634</t>
  </si>
  <si>
    <t>UTSJES10603</t>
  </si>
  <si>
    <t>UTSJES10606</t>
  </si>
  <si>
    <t>UTSJES10614</t>
  </si>
  <si>
    <t>UTSJES10617</t>
  </si>
  <si>
    <t>UTSJES10620</t>
  </si>
  <si>
    <t>UTSJES10623</t>
  </si>
  <si>
    <t>UTSJES10626</t>
  </si>
  <si>
    <t>UTSJES10629</t>
  </si>
  <si>
    <t>UTSJES15135</t>
  </si>
  <si>
    <t>ESCRITORIO DE 1.20X0.60X0.75 C/CAJONERA</t>
  </si>
  <si>
    <t>UTSJES1443</t>
  </si>
  <si>
    <t>ESCRITORIO DE MADERA (CEA)</t>
  </si>
  <si>
    <t>UTSJES3351</t>
  </si>
  <si>
    <t>ESCRITORIO DE MADERA 2 PEDESTALES</t>
  </si>
  <si>
    <t>UTSJEM1864</t>
  </si>
  <si>
    <t>UTSJES3602</t>
  </si>
  <si>
    <t>UTSJES4645</t>
  </si>
  <si>
    <t>UTSJEM6896</t>
  </si>
  <si>
    <t>ESCRITORIO DE MADERA C/ADIT.(CEA)</t>
  </si>
  <si>
    <t>UTSJES10212</t>
  </si>
  <si>
    <t>ESCRITORIO DE MADERA DE 1.35X0.75X0.75</t>
  </si>
  <si>
    <t>UTSJES10208</t>
  </si>
  <si>
    <t>UTSJES10211</t>
  </si>
  <si>
    <t>UTSJES10206</t>
  </si>
  <si>
    <t>UTSJES10207</t>
  </si>
  <si>
    <t>UTSJES10210</t>
  </si>
  <si>
    <t>UTSJES10209</t>
  </si>
  <si>
    <t>UTSJEM3212</t>
  </si>
  <si>
    <t>ESCRITORIO DE MADERA DOBLE PEDESTAL</t>
  </si>
  <si>
    <t>UTSJES3186</t>
  </si>
  <si>
    <t>UTSJES3374</t>
  </si>
  <si>
    <t>ESCRITORIO DE MADERA PED. DER.</t>
  </si>
  <si>
    <t>UTSJEM3139</t>
  </si>
  <si>
    <t>ESCRITORIO DE MADERA.</t>
  </si>
  <si>
    <t>UTSJEM7353</t>
  </si>
  <si>
    <t>ESCRITORIO DIR.C/CREDENZA Y LIBRERO</t>
  </si>
  <si>
    <t>UTSJES4662</t>
  </si>
  <si>
    <t>ESCRITORIO DOS PEDESTALES DE MADERA</t>
  </si>
  <si>
    <t>UTSJMEE16555</t>
  </si>
  <si>
    <t>ESCRITORIO EJECUTIVO</t>
  </si>
  <si>
    <t>UTSJEM1848</t>
  </si>
  <si>
    <t>ESCRITORIO EJECUTIVO MCA. PM STEELE</t>
  </si>
  <si>
    <t>UTSJES15138</t>
  </si>
  <si>
    <t>ESCRITORIO EN L</t>
  </si>
  <si>
    <t>UTSJES15137</t>
  </si>
  <si>
    <t>UTSJES15139</t>
  </si>
  <si>
    <t>UTSJES15141</t>
  </si>
  <si>
    <t>UTSJES15142</t>
  </si>
  <si>
    <t>UTSJES15140</t>
  </si>
  <si>
    <t>UTSJEM10062</t>
  </si>
  <si>
    <t>ESCRITORIO GRIS-NGO BASICO MOD.40932</t>
  </si>
  <si>
    <t>UTSJEM0768</t>
  </si>
  <si>
    <t>ESCRITORIO MADERA 1 PEDESTAL</t>
  </si>
  <si>
    <t>UTSJEM1433</t>
  </si>
  <si>
    <t>ESCRITORIO MET. C/ADIT. PIROCA</t>
  </si>
  <si>
    <t>UTSJEM7101</t>
  </si>
  <si>
    <t>ESCRITORIO MET.PED.IZQ.C/ADIT.DER.</t>
  </si>
  <si>
    <t>UTSJEM1334</t>
  </si>
  <si>
    <t>ESCRITORIO METALICO</t>
  </si>
  <si>
    <t>UTSJEM1373</t>
  </si>
  <si>
    <t>UTSJEM0328</t>
  </si>
  <si>
    <t>UTSJEM15378</t>
  </si>
  <si>
    <t>UTSJEM0726</t>
  </si>
  <si>
    <t>UTSJEM3154</t>
  </si>
  <si>
    <t>ESCRITORIO METALICO 1 PED. C/ADIT. DER.</t>
  </si>
  <si>
    <t>UTSJEM3111</t>
  </si>
  <si>
    <t>ESCRITORIO METALICO 1 PED. DER C/ADIT.IZQ.</t>
  </si>
  <si>
    <t>UTSJEM4787</t>
  </si>
  <si>
    <t>ESCRITORIO METALICO 1 PEDESTA. 1.50X75X75</t>
  </si>
  <si>
    <t>UTSJEM3577</t>
  </si>
  <si>
    <t>ESCRITORIO METALICO 1 PEDESTAL</t>
  </si>
  <si>
    <t>UTSJEM0293</t>
  </si>
  <si>
    <t>UTSJEM0740</t>
  </si>
  <si>
    <t>UTSJEM3034</t>
  </si>
  <si>
    <t>ESCRITORIO METALICO 1 PEDESTAL DER.</t>
  </si>
  <si>
    <t>UTSJEM3042</t>
  </si>
  <si>
    <t>ESCRITORIO METALICO 1 PEDESTAL IZQ.</t>
  </si>
  <si>
    <t>UTSJEM4074</t>
  </si>
  <si>
    <t>ESCRITORIO METALICO 1.20X75 MCA. DAASA</t>
  </si>
  <si>
    <t>UTSJEM4081</t>
  </si>
  <si>
    <t>UTSJEM4062</t>
  </si>
  <si>
    <t>UTSJEM4078</t>
  </si>
  <si>
    <t>UTSJEM4066</t>
  </si>
  <si>
    <t>UTSJEM3934</t>
  </si>
  <si>
    <t>UTSJEM4082</t>
  </si>
  <si>
    <t>UTSJEM4070</t>
  </si>
  <si>
    <t>UTSJEM3423</t>
  </si>
  <si>
    <t>ESCRITORIO METALICO 2 PED.</t>
  </si>
  <si>
    <t>UTSJEM1367</t>
  </si>
  <si>
    <t>ESCRITORIO METALICO 2 PEDESTALES</t>
  </si>
  <si>
    <t>UTSJEM0782</t>
  </si>
  <si>
    <t>UTSJEM3076</t>
  </si>
  <si>
    <t>UTSJEM1363</t>
  </si>
  <si>
    <t>UTSJEM1388</t>
  </si>
  <si>
    <t>UTSJEM3029</t>
  </si>
  <si>
    <t>UTSJEM1380</t>
  </si>
  <si>
    <t>UTSJEM0733</t>
  </si>
  <si>
    <t>UTSJEM0746</t>
  </si>
  <si>
    <t>UTSJEM3625</t>
  </si>
  <si>
    <t>UTSJEM3037</t>
  </si>
  <si>
    <t>UTSJEM3450</t>
  </si>
  <si>
    <t>UTSJEM1381</t>
  </si>
  <si>
    <t>UTSJEM3281</t>
  </si>
  <si>
    <t>UTSJEM0801</t>
  </si>
  <si>
    <t>UTSJEM3273</t>
  </si>
  <si>
    <t>UTSJEM3077</t>
  </si>
  <si>
    <t>UTSJEM0760</t>
  </si>
  <si>
    <t>UTSJEM3175</t>
  </si>
  <si>
    <t>UTSJEM4024</t>
  </si>
  <si>
    <t>UTSJEM0777</t>
  </si>
  <si>
    <t>UTSJEM0863</t>
  </si>
  <si>
    <t>UTSJEM1636</t>
  </si>
  <si>
    <t>UTSJEM3587</t>
  </si>
  <si>
    <t>UTSJEM3060</t>
  </si>
  <si>
    <t>UTSJEM1400</t>
  </si>
  <si>
    <t>UTSJEM1813</t>
  </si>
  <si>
    <t>UTSJEM1341</t>
  </si>
  <si>
    <t>ESCRITORIO METALICO 2 PEDS. 4 CAJ.PM STEELE</t>
  </si>
  <si>
    <t>UTSJEM1425</t>
  </si>
  <si>
    <t>ESCRITORIO METALICO ADI. IZQ.</t>
  </si>
  <si>
    <t>UTSJEM5529</t>
  </si>
  <si>
    <t>ESCRITORIO METALICO C/ADIT. IZQ.</t>
  </si>
  <si>
    <t>UTSJEM6908</t>
  </si>
  <si>
    <t>ESCRITORIO METALICO C/ADIT.DER.</t>
  </si>
  <si>
    <t>UTSJEM0301</t>
  </si>
  <si>
    <t>ESCRITORIO METALICO C/ADIT.DERECHO PM STEELE</t>
  </si>
  <si>
    <t>UTSJEM5549</t>
  </si>
  <si>
    <t>ESCRITORIO METALICO C/ADITAMENTO DER.</t>
  </si>
  <si>
    <t>UTSJEM5576</t>
  </si>
  <si>
    <t>UTSJEM5583</t>
  </si>
  <si>
    <t>ESCRITORIO METALICO C/ADITAMENTO IZQ.</t>
  </si>
  <si>
    <t>UTSJEM3329</t>
  </si>
  <si>
    <t>ESCRITORIO METALICO C/PED. DER.</t>
  </si>
  <si>
    <t>UTSJEM0754</t>
  </si>
  <si>
    <t>ESCRITORIO METALICO CAPCE PED. IZQ.</t>
  </si>
  <si>
    <t>UTSJEM3196</t>
  </si>
  <si>
    <t>ESCRITORIO METALICO CON PED. ADIT/IZQ.</t>
  </si>
  <si>
    <t>UTSJEM4845</t>
  </si>
  <si>
    <t>ESCRITORIO METALICO DE 2 PEDESTALES</t>
  </si>
  <si>
    <t>UTSJEM4846</t>
  </si>
  <si>
    <t>UTSJEM3460</t>
  </si>
  <si>
    <t>ESCRITORIO METALICO DOBLE PED.</t>
  </si>
  <si>
    <t>UTSJEM3045</t>
  </si>
  <si>
    <t>ESCRITORIO METALICO DOBLE PEDESTAL</t>
  </si>
  <si>
    <t>UTSJEM3424</t>
  </si>
  <si>
    <t>UTSJEM3056</t>
  </si>
  <si>
    <t>UTSJEM3064</t>
  </si>
  <si>
    <t>UTSJEM3353</t>
  </si>
  <si>
    <t>UTSJEM3207</t>
  </si>
  <si>
    <t>UTSJEM3125</t>
  </si>
  <si>
    <t>UTSJEM3464</t>
  </si>
  <si>
    <t>ESCRITORIO METALICO DOPLE PEDESTAL</t>
  </si>
  <si>
    <t>UTSJEM5618</t>
  </si>
  <si>
    <t>ESCRITORIO METALICO DOS PEDESTALES</t>
  </si>
  <si>
    <t>UTSJEM8216</t>
  </si>
  <si>
    <t>UTSJEM6942</t>
  </si>
  <si>
    <t>UTSJEM6941</t>
  </si>
  <si>
    <t>UTSJEM7449</t>
  </si>
  <si>
    <t>UTSJEM5215</t>
  </si>
  <si>
    <t>UTSJEM7414</t>
  </si>
  <si>
    <t>UTSJEM3593</t>
  </si>
  <si>
    <t>UTSJEM6876</t>
  </si>
  <si>
    <t>UTSJEM6579</t>
  </si>
  <si>
    <t>UTSJEM7359</t>
  </si>
  <si>
    <t>UTSJEM7533</t>
  </si>
  <si>
    <t>UTSJEM7522</t>
  </si>
  <si>
    <t>UTSJEM8159</t>
  </si>
  <si>
    <t>UTSJEM7963</t>
  </si>
  <si>
    <t>UTSJEM5040</t>
  </si>
  <si>
    <t>UTSJEM8062</t>
  </si>
  <si>
    <t>UTSJEM6552</t>
  </si>
  <si>
    <t>UTSJEM7412</t>
  </si>
  <si>
    <t>UTSJEM4941</t>
  </si>
  <si>
    <t>UTSJEM8407</t>
  </si>
  <si>
    <t>UTSJEM0787</t>
  </si>
  <si>
    <t>UTSJEM6943</t>
  </si>
  <si>
    <t>UTSJEM3599</t>
  </si>
  <si>
    <t>UTSJEM8190</t>
  </si>
  <si>
    <t>UTSJEM4859</t>
  </si>
  <si>
    <t>UTSJEM8052</t>
  </si>
  <si>
    <t>UTSJEM7554</t>
  </si>
  <si>
    <t>UTSJEM7450</t>
  </si>
  <si>
    <t>UTSJEM5226</t>
  </si>
  <si>
    <t>UTSJEM3429</t>
  </si>
  <si>
    <t>ESCRITORIO METALICO PED. DER</t>
  </si>
  <si>
    <t>UTSJEM3334</t>
  </si>
  <si>
    <t>ESCRITORIO METALICO PED. DER. ADIT. IZQ.</t>
  </si>
  <si>
    <t>UTSJEM0807</t>
  </si>
  <si>
    <t>ESCRITORIO METALICO PED. DER. MCA. GERMANY</t>
  </si>
  <si>
    <t>UTSJEM1413</t>
  </si>
  <si>
    <t>ESCRITORIO METALICO PED. IZQ. ADIT. DER.</t>
  </si>
  <si>
    <t>UTSJEM3288</t>
  </si>
  <si>
    <t>ESCRITORIO METALICO PED.DER C/ADIT. IZQ.</t>
  </si>
  <si>
    <t>UTSJEM3096</t>
  </si>
  <si>
    <t>ESCRITORIO METALICO PED.DER. C/ADIT. IZQ.</t>
  </si>
  <si>
    <t>UTSJEM2850</t>
  </si>
  <si>
    <t>ESCRITORIO METALICO PEDESTA. DER.</t>
  </si>
  <si>
    <t>UTSJEM0793</t>
  </si>
  <si>
    <t>ESCRITORIO METALICO PEDESTAL IZQ.</t>
  </si>
  <si>
    <t>UTSJEM0309</t>
  </si>
  <si>
    <t>ESCRITORIO METALICO PM STEELE MOD.5001</t>
  </si>
  <si>
    <t>UTSJEM14761</t>
  </si>
  <si>
    <t>ESCRITORIO METALICO SECRETARIALC/PEDESTAL DERECHO DE 1.10X0.75X0.75 MTS.</t>
  </si>
  <si>
    <t>UTSJEM5939</t>
  </si>
  <si>
    <t>ESCRITORIO METALICO UN PED. C/ADITA. DER</t>
  </si>
  <si>
    <t>UTSJEM7624</t>
  </si>
  <si>
    <t>ESCRITORIO METALICO UN PEDESTAL</t>
  </si>
  <si>
    <t>UTSJEM6567</t>
  </si>
  <si>
    <t>UTSJEM5565</t>
  </si>
  <si>
    <t>UTSJEM8212</t>
  </si>
  <si>
    <t>UTSJEM7381</t>
  </si>
  <si>
    <t>UTSJEM7384</t>
  </si>
  <si>
    <t>UTSJEM7382</t>
  </si>
  <si>
    <t>UTSJEM5110</t>
  </si>
  <si>
    <t>UTSJEM7383</t>
  </si>
  <si>
    <t>UTSJEM5178</t>
  </si>
  <si>
    <t>UTSJEM5254</t>
  </si>
  <si>
    <t>UTSJEM4774</t>
  </si>
  <si>
    <t>UTSJEM5548</t>
  </si>
  <si>
    <t>UTSJEM5177</t>
  </si>
  <si>
    <t>UTSJEM6560</t>
  </si>
  <si>
    <t>UTSJEM7372</t>
  </si>
  <si>
    <t>UTSJEM7364</t>
  </si>
  <si>
    <t>UTSJEM7549</t>
  </si>
  <si>
    <t>UTSJEM7058</t>
  </si>
  <si>
    <t>UTSJEM6555</t>
  </si>
  <si>
    <t>UTSJEM7380</t>
  </si>
  <si>
    <t>UTSJEM6564</t>
  </si>
  <si>
    <t>UTSJEM1616</t>
  </si>
  <si>
    <t>ESCRITORIO MODULO HAKEN C/LIBRERO SUP.</t>
  </si>
  <si>
    <t>UTSJEM9961</t>
  </si>
  <si>
    <t>ESCRITORIO P/PC DE 1.20X0.60X0.75</t>
  </si>
  <si>
    <t>UTSJEM9957</t>
  </si>
  <si>
    <t>UTSJEM9965</t>
  </si>
  <si>
    <t>UTSJEM9968</t>
  </si>
  <si>
    <t>UTSJEM9971</t>
  </si>
  <si>
    <t>UTSJEM9974</t>
  </si>
  <si>
    <t>UTSJEM9977</t>
  </si>
  <si>
    <t>UTSJEM9963</t>
  </si>
  <si>
    <t>UTSJEM9964</t>
  </si>
  <si>
    <t>UTSJEM9966</t>
  </si>
  <si>
    <t>UTSJEM9967</t>
  </si>
  <si>
    <t>UTSJEM9969</t>
  </si>
  <si>
    <t>UTSJEM9972</t>
  </si>
  <si>
    <t>UTSJEM9975</t>
  </si>
  <si>
    <t>UTSJEM9978</t>
  </si>
  <si>
    <t>UTSJEM9955</t>
  </si>
  <si>
    <t>UTSJEM9958</t>
  </si>
  <si>
    <t>UTSJEM9960</t>
  </si>
  <si>
    <t>UTSJEM9956</t>
  </si>
  <si>
    <t>UTSJEM9959</t>
  </si>
  <si>
    <t>UTSJEM9962</t>
  </si>
  <si>
    <t>UTSJEM9970</t>
  </si>
  <si>
    <t>UTSJEM9973</t>
  </si>
  <si>
    <t>UTSJEM9976</t>
  </si>
  <si>
    <t>UTSJEM9979</t>
  </si>
  <si>
    <t>UTSJMC6880</t>
  </si>
  <si>
    <t>ESCRITORIO PARA COMPUTADORA 3 NIVELES</t>
  </si>
  <si>
    <t>UTSJMT16554</t>
  </si>
  <si>
    <t>ESCRITORIO PARA PROFESOR</t>
  </si>
  <si>
    <t>UTSJMT16553</t>
  </si>
  <si>
    <t>UTSJMT16551</t>
  </si>
  <si>
    <t>UTSJMT16544</t>
  </si>
  <si>
    <t>UTSJMT16545</t>
  </si>
  <si>
    <t>UTSJMT16549</t>
  </si>
  <si>
    <t>UTSJMT16552</t>
  </si>
  <si>
    <t>UTSJMT16550</t>
  </si>
  <si>
    <t>UTSJMT16548</t>
  </si>
  <si>
    <t>UTSJMT16546</t>
  </si>
  <si>
    <t>UTSJMT16547</t>
  </si>
  <si>
    <t>UTSJEM18209</t>
  </si>
  <si>
    <t>UTSJEE16556</t>
  </si>
  <si>
    <t>ESCRITORIO SECRETARIAL</t>
  </si>
  <si>
    <t>UTSJEE14319</t>
  </si>
  <si>
    <t>ESCRITORIO SECRETARIAL EN</t>
  </si>
  <si>
    <t>UTSJEM4745</t>
  </si>
  <si>
    <t>ESCRITORIO UN PEDESTAL 1.50X75.X75</t>
  </si>
  <si>
    <t>UTSJEM4533</t>
  </si>
  <si>
    <t>ESCRITORIO UN PEDESTAL 1.50X75X75</t>
  </si>
  <si>
    <t>UTSJEM4422</t>
  </si>
  <si>
    <t>UTSJEM4522</t>
  </si>
  <si>
    <t>UTSJEM4430</t>
  </si>
  <si>
    <t>UTSJEM4847</t>
  </si>
  <si>
    <t>ESCRITORIOI (MESA DE TRABAJO 1.50X.75)</t>
  </si>
  <si>
    <t>UTSJHT8231</t>
  </si>
  <si>
    <t>ESCUADRA DE COMBINACION MOD.CMST2-12C</t>
  </si>
  <si>
    <t>UTSJHT8234</t>
  </si>
  <si>
    <t>UTSJHT8229</t>
  </si>
  <si>
    <t>UTSJHT8232</t>
  </si>
  <si>
    <t>UTSJHT8235</t>
  </si>
  <si>
    <t>UTSJHT8237</t>
  </si>
  <si>
    <t>UTSJHT8238</t>
  </si>
  <si>
    <t>UTSJHT8240</t>
  </si>
  <si>
    <t>UTSJHT8241</t>
  </si>
  <si>
    <t>UTSJHT8230</t>
  </si>
  <si>
    <t>UTSJHT8236</t>
  </si>
  <si>
    <t>UTSJHT8239</t>
  </si>
  <si>
    <t>UTSJHT7198</t>
  </si>
  <si>
    <t>ESCUADRA TRUPER DE 11"</t>
  </si>
  <si>
    <t>UTSJHT0283</t>
  </si>
  <si>
    <t>ESCUADRAS DE COMBINACION</t>
  </si>
  <si>
    <t>UTSJOT8979</t>
  </si>
  <si>
    <t>ESFINGOMANOMETRO P/AD WILCH ALLYN</t>
  </si>
  <si>
    <t>UTSJESM17506</t>
  </si>
  <si>
    <t>ESMERIL</t>
  </si>
  <si>
    <t>UTSJTAL17471</t>
  </si>
  <si>
    <t>ESMERIL ANGULAR</t>
  </si>
  <si>
    <t>UTSJTAL17472</t>
  </si>
  <si>
    <t>UTSJTAL17470</t>
  </si>
  <si>
    <t>UTSJHT11326</t>
  </si>
  <si>
    <t>ESMERIL DE BANCO DE 6</t>
  </si>
  <si>
    <t>UTSJHT15104</t>
  </si>
  <si>
    <t>ESMERIL DE BANCO MCA. DEWALT</t>
  </si>
  <si>
    <t>UTSJHT7224</t>
  </si>
  <si>
    <t>ESMERIL DE BANCO TRUPER 3/4 HP</t>
  </si>
  <si>
    <t>UTSJLP7993</t>
  </si>
  <si>
    <t>ESMERIL ELECTRICO DE PISO</t>
  </si>
  <si>
    <t>UTSJESD17537</t>
  </si>
  <si>
    <t>ESMERILADORA</t>
  </si>
  <si>
    <t>UTSJHT8348</t>
  </si>
  <si>
    <t>ESMERILADORA ANGULAR 7</t>
  </si>
  <si>
    <t>UTSJHT8349</t>
  </si>
  <si>
    <t>ESMERILADORA ANGULAR 9</t>
  </si>
  <si>
    <t>UTSJHT7125</t>
  </si>
  <si>
    <t>ESMERILADORA MCA.BOSCH MOD.1752</t>
  </si>
  <si>
    <t>UTSJHT13256</t>
  </si>
  <si>
    <t>ESMERILADORA MCA.BOSH MOD. GWS8-115</t>
  </si>
  <si>
    <t>UTSJEF15615</t>
  </si>
  <si>
    <t>ESPECTROFOTOMETRO</t>
  </si>
  <si>
    <t>UTSJEF5191</t>
  </si>
  <si>
    <t>ESPECTROFOTOMETRO DR4000V HA48100-00</t>
  </si>
  <si>
    <t>UTSJKL9895</t>
  </si>
  <si>
    <t>ESPECTROFOTÓMETRO ULTRAVIOLETA PERKINELMER MOD.LAMBDA 25</t>
  </si>
  <si>
    <t>UTSJEF11239</t>
  </si>
  <si>
    <t>ESPECTRÒMETRO SPECTRUM C/INTERFEROMETRO</t>
  </si>
  <si>
    <t>UTSJEPE15309</t>
  </si>
  <si>
    <t>ESTACIÓN DE PRUEBAS PARA ESTUDIOS DE CELDAS</t>
  </si>
  <si>
    <t>UTSJHT8461</t>
  </si>
  <si>
    <t>ESTACION PARA SOLDAR Y CORTE</t>
  </si>
  <si>
    <t>UTSJOT8982</t>
  </si>
  <si>
    <t>ESTADIMETRO METALICO PARA PARED</t>
  </si>
  <si>
    <t>UTSJUP7815</t>
  </si>
  <si>
    <t>ESTANTE COLOR NEGRO ISLA VIDEO</t>
  </si>
  <si>
    <t>UTSJAN14839</t>
  </si>
  <si>
    <t>ESTANTE CROMADO DE 5 REPISAS</t>
  </si>
  <si>
    <t>UTSJAN14842</t>
  </si>
  <si>
    <t>UTSJAN14838</t>
  </si>
  <si>
    <t>UTSJAN14841</t>
  </si>
  <si>
    <t>UTSJAN14837</t>
  </si>
  <si>
    <t>UTSJAN14840</t>
  </si>
  <si>
    <t>UTSJEB11932</t>
  </si>
  <si>
    <t>ESTANTE FRUTERO C/CUBIERTA 2 NIVELES,6 DIV.</t>
  </si>
  <si>
    <t>UTSJEG5248</t>
  </si>
  <si>
    <t>ESTANTE GABINETE DE PISO ECP-90 MCA GID</t>
  </si>
  <si>
    <t>UTSJEG5241</t>
  </si>
  <si>
    <t>ESTANTE GABINETE DE PISO ECP-90 MCA.GID</t>
  </si>
  <si>
    <t>UTSJEG5244</t>
  </si>
  <si>
    <t>UTSJEG5247</t>
  </si>
  <si>
    <t>UTSJEG5250</t>
  </si>
  <si>
    <t>UTSJEG5253</t>
  </si>
  <si>
    <t>UTSJEG5251</t>
  </si>
  <si>
    <t>UTSJEG5234</t>
  </si>
  <si>
    <t>UTSJEG5236</t>
  </si>
  <si>
    <t>UTSJEG5237</t>
  </si>
  <si>
    <t>UTSJEG5239</t>
  </si>
  <si>
    <t>UTSJEG5240</t>
  </si>
  <si>
    <t>UTSJEG5242</t>
  </si>
  <si>
    <t>UTSJEG5243</t>
  </si>
  <si>
    <t>UTSJEG5245</t>
  </si>
  <si>
    <t>UTSJEG5235</t>
  </si>
  <si>
    <t>UTSJEG5238</t>
  </si>
  <si>
    <t>UTSJEG5246</t>
  </si>
  <si>
    <t>UTSJEG5249</t>
  </si>
  <si>
    <t>UTSJEG5252</t>
  </si>
  <si>
    <t>UTSJEB6596</t>
  </si>
  <si>
    <t>ESTANTE LIBRERO DOBLE</t>
  </si>
  <si>
    <t>UTSJEB6582</t>
  </si>
  <si>
    <t>UTSJEB6087</t>
  </si>
  <si>
    <t>ESTANTE LIBRERO DOBLE 2100X870X600</t>
  </si>
  <si>
    <t>UTSJEB6102</t>
  </si>
  <si>
    <t>UTSJEB6101</t>
  </si>
  <si>
    <t>UTSJEB6000</t>
  </si>
  <si>
    <t>UTSJEB6001</t>
  </si>
  <si>
    <t>UTSJEB5999</t>
  </si>
  <si>
    <t>UTSJEB6003</t>
  </si>
  <si>
    <t>UTSJEB6004</t>
  </si>
  <si>
    <t>UTSJEB6006</t>
  </si>
  <si>
    <t>UTSJEB6007</t>
  </si>
  <si>
    <t>UTSJEB6009</t>
  </si>
  <si>
    <t>UTSJEB6010</t>
  </si>
  <si>
    <t>UTSJEB6012</t>
  </si>
  <si>
    <t>UTSJEB6015</t>
  </si>
  <si>
    <t>UTSJEB6018</t>
  </si>
  <si>
    <t>UTSJEB6021</t>
  </si>
  <si>
    <t>UTSJEB6023</t>
  </si>
  <si>
    <t>UTSJEB6024</t>
  </si>
  <si>
    <t>UTSJEB6026</t>
  </si>
  <si>
    <t>UTSJEB6027</t>
  </si>
  <si>
    <t>UTSJEB6029</t>
  </si>
  <si>
    <t>UTSJEB6030</t>
  </si>
  <si>
    <t>UTSJEB5995</t>
  </si>
  <si>
    <t>UTSJEB6076</t>
  </si>
  <si>
    <t>UTSJEB6079</t>
  </si>
  <si>
    <t>UTSJEB6082</t>
  </si>
  <si>
    <t>UTSJEB6085</t>
  </si>
  <si>
    <t>UTSJEB6088</t>
  </si>
  <si>
    <t>UTSJEB6090</t>
  </si>
  <si>
    <t>UTSJEB6091</t>
  </si>
  <si>
    <t>UTSJEB6093</t>
  </si>
  <si>
    <t>UTSJEB6094</t>
  </si>
  <si>
    <t>UTSJEB6096</t>
  </si>
  <si>
    <t>UTSJEB6099</t>
  </si>
  <si>
    <t>UTSJEB6002</t>
  </si>
  <si>
    <t>UTSJEB6013</t>
  </si>
  <si>
    <t>UTSJEB6016</t>
  </si>
  <si>
    <t>UTSJEB6019</t>
  </si>
  <si>
    <t>UTSJEB6022</t>
  </si>
  <si>
    <t>UTSJEB6025</t>
  </si>
  <si>
    <t>UTSJEB6077</t>
  </si>
  <si>
    <t>UTSJEB6080</t>
  </si>
  <si>
    <t>UTSJEB6083</t>
  </si>
  <si>
    <t>UTSJEB6086</t>
  </si>
  <si>
    <t>UTSJEB6089</t>
  </si>
  <si>
    <t>UTSJEB6097</t>
  </si>
  <si>
    <t>UTSJEB6100</t>
  </si>
  <si>
    <t>UTSJEB6005</t>
  </si>
  <si>
    <t>UTSJEB6008</t>
  </si>
  <si>
    <t>UTSJEB6011</t>
  </si>
  <si>
    <t>UTSJEB6014</t>
  </si>
  <si>
    <t>UTSJEB6017</t>
  </si>
  <si>
    <t>UTSJEB6020</t>
  </si>
  <si>
    <t>UTSJEB6028</t>
  </si>
  <si>
    <t>UTSJEB6031</t>
  </si>
  <si>
    <t>UTSJEB6075</t>
  </si>
  <si>
    <t>UTSJEB6078</t>
  </si>
  <si>
    <t>UTSJEB6081</t>
  </si>
  <si>
    <t>UTSJEB6084</t>
  </si>
  <si>
    <t>UTSJEB6092</t>
  </si>
  <si>
    <t>UTSJEB6095</t>
  </si>
  <si>
    <t>UTSJEB6098</t>
  </si>
  <si>
    <t>UTSJEB14198</t>
  </si>
  <si>
    <t>ESTANTE LIBRERO DOBLE, USO RUDO</t>
  </si>
  <si>
    <t>UTSJEB14199</t>
  </si>
  <si>
    <t>UTSJEB5560</t>
  </si>
  <si>
    <t>ESTANTE LIBRERO SENCILLO 2100X870X260</t>
  </si>
  <si>
    <t>UTSJEB5561</t>
  </si>
  <si>
    <t>UTSJEB6104</t>
  </si>
  <si>
    <t>UTSJEB5998</t>
  </si>
  <si>
    <t>UTSJEB6032</t>
  </si>
  <si>
    <t>UTSJEB6035</t>
  </si>
  <si>
    <t>UTSJEB6038</t>
  </si>
  <si>
    <t>UTSJEB6041</t>
  </si>
  <si>
    <t>UTSJEB6043</t>
  </si>
  <si>
    <t>UTSJEB6044</t>
  </si>
  <si>
    <t>UTSJEB6046</t>
  </si>
  <si>
    <t>UTSJEB6047</t>
  </si>
  <si>
    <t>UTSJEB6049</t>
  </si>
  <si>
    <t>UTSJEB6050</t>
  </si>
  <si>
    <t>UTSJEB5537</t>
  </si>
  <si>
    <t>UTSJEB5562</t>
  </si>
  <si>
    <t>UTSJEB5997</t>
  </si>
  <si>
    <t>UTSJEB6034</t>
  </si>
  <si>
    <t>UTSJEB6037</t>
  </si>
  <si>
    <t>UTSJEB6040</t>
  </si>
  <si>
    <t>UTSJEB6048</t>
  </si>
  <si>
    <t>UTSJEB6103</t>
  </si>
  <si>
    <t>UTSJEB5996</t>
  </si>
  <si>
    <t>UTSJEB6033</t>
  </si>
  <si>
    <t>UTSJEB6036</t>
  </si>
  <si>
    <t>UTSJEB6039</t>
  </si>
  <si>
    <t>UTSJEB6042</t>
  </si>
  <si>
    <t>UTSJEB6045</t>
  </si>
  <si>
    <t>UTSJEB5563</t>
  </si>
  <si>
    <t>UTSJAN17165</t>
  </si>
  <si>
    <t>ESTANTE METALICO</t>
  </si>
  <si>
    <t>UTSJAN17164</t>
  </si>
  <si>
    <t>UTSJAN17141</t>
  </si>
  <si>
    <t>UTSJAN17149</t>
  </si>
  <si>
    <t>UTSJAN17152</t>
  </si>
  <si>
    <t>UTSJAN17155</t>
  </si>
  <si>
    <t>UTSJAN17158</t>
  </si>
  <si>
    <t>UTSJAN17161</t>
  </si>
  <si>
    <t>UTSJAN17140</t>
  </si>
  <si>
    <t>UTSJAN17142</t>
  </si>
  <si>
    <t>UTSJAN17143</t>
  </si>
  <si>
    <t>UTSJAN17145</t>
  </si>
  <si>
    <t>UTSJAN17146</t>
  </si>
  <si>
    <t>UTSJAN17148</t>
  </si>
  <si>
    <t>UTSJAN17151</t>
  </si>
  <si>
    <t>UTSJAN17154</t>
  </si>
  <si>
    <t>UTSJAN17157</t>
  </si>
  <si>
    <t>UTSJAN17159</t>
  </si>
  <si>
    <t>UTSJAN17160</t>
  </si>
  <si>
    <t>UTSJAN17162</t>
  </si>
  <si>
    <t>UTSJAN17163</t>
  </si>
  <si>
    <t>UTSJAN17144</t>
  </si>
  <si>
    <t>UTSJAN17147</t>
  </si>
  <si>
    <t>UTSJAN17150</t>
  </si>
  <si>
    <t>UTSJAN17153</t>
  </si>
  <si>
    <t>UTSJAN17156</t>
  </si>
  <si>
    <t>UTSJAN17138</t>
  </si>
  <si>
    <t>UTSJAN17139</t>
  </si>
  <si>
    <t>UTSJAN17564</t>
  </si>
  <si>
    <t>UTSJAN17565</t>
  </si>
  <si>
    <t>UTSJAN13357</t>
  </si>
  <si>
    <t>ESTANTE METALICO DE 91X45 DE 2.21 ALTO</t>
  </si>
  <si>
    <t>UTSJAN13358</t>
  </si>
  <si>
    <t>UTSJAN13360</t>
  </si>
  <si>
    <t>UTSJAN13359</t>
  </si>
  <si>
    <t>UTSJAN14801</t>
  </si>
  <si>
    <t>ESTANTE METALICO TIPO ESQUELETO DE 0.83X0.45 X 1.00 MTS. COLOR ARENA</t>
  </si>
  <si>
    <t>UTSJAN14804</t>
  </si>
  <si>
    <t>UTSJAN14807</t>
  </si>
  <si>
    <t>UTSJAN14809</t>
  </si>
  <si>
    <t>UTSJAN14810</t>
  </si>
  <si>
    <t>UTSJAN14813</t>
  </si>
  <si>
    <t>UTSJAN14815</t>
  </si>
  <si>
    <t>UTSJAN14802</t>
  </si>
  <si>
    <t>UTSJAN14805</t>
  </si>
  <si>
    <t>UTSJAN14808</t>
  </si>
  <si>
    <t>UTSJAN14811</t>
  </si>
  <si>
    <t>UTSJAN14819</t>
  </si>
  <si>
    <t>UTSJAN14803</t>
  </si>
  <si>
    <t>UTSJAN14806</t>
  </si>
  <si>
    <t>UTSJAN14814</t>
  </si>
  <si>
    <t>UTSJAN14820</t>
  </si>
  <si>
    <t>UTSJAN14816</t>
  </si>
  <si>
    <t>UTSJAN14818</t>
  </si>
  <si>
    <t>UTSJAN14812</t>
  </si>
  <si>
    <t>UTSJAN14817</t>
  </si>
  <si>
    <t>UTSJER6059</t>
  </si>
  <si>
    <t>ESTANTE REVISTERO SENCILLO 2100X870X240</t>
  </si>
  <si>
    <t>UTSJER6062</t>
  </si>
  <si>
    <t>UTSJER6065</t>
  </si>
  <si>
    <t>UTSJER6068</t>
  </si>
  <si>
    <t>UTSJER6071</t>
  </si>
  <si>
    <t>UTSJER6051</t>
  </si>
  <si>
    <t>UTSJER6052</t>
  </si>
  <si>
    <t>UTSJER6054</t>
  </si>
  <si>
    <t>UTSJER6055</t>
  </si>
  <si>
    <t>UTSJER6057</t>
  </si>
  <si>
    <t>UTSJER6058</t>
  </si>
  <si>
    <t>UTSJER6060</t>
  </si>
  <si>
    <t>UTSJER6061</t>
  </si>
  <si>
    <t>UTSJER6063</t>
  </si>
  <si>
    <t>UTSJER6066</t>
  </si>
  <si>
    <t>UTSJER6069</t>
  </si>
  <si>
    <t>UTSJER6072</t>
  </si>
  <si>
    <t>UTSJER6074</t>
  </si>
  <si>
    <t>UTSJER6070</t>
  </si>
  <si>
    <t>UTSJER6073</t>
  </si>
  <si>
    <t>UTSJER6056</t>
  </si>
  <si>
    <t>UTSJER6064</t>
  </si>
  <si>
    <t>UTSJER6067</t>
  </si>
  <si>
    <t>UTSJER6053</t>
  </si>
  <si>
    <t>UTSJEV5049</t>
  </si>
  <si>
    <t>ESTANTE VITRINA MIXTO EVM-12 MCA. GID</t>
  </si>
  <si>
    <t>UTSJEV5050</t>
  </si>
  <si>
    <t>UTSJEV5121</t>
  </si>
  <si>
    <t>UTSJEV5122</t>
  </si>
  <si>
    <t>UTSJEV5186</t>
  </si>
  <si>
    <t>UTSJEV5346</t>
  </si>
  <si>
    <t>UTSJEV5187</t>
  </si>
  <si>
    <t>UTSJEV4949</t>
  </si>
  <si>
    <t>UTSJEV4950</t>
  </si>
  <si>
    <t>UTSJEV4948</t>
  </si>
  <si>
    <t>UTSJEV5001</t>
  </si>
  <si>
    <t>UTSJEV4886</t>
  </si>
  <si>
    <t>UTSJEV4887</t>
  </si>
  <si>
    <t>UTSJOT8980</t>
  </si>
  <si>
    <t>ESTETOSCOPIO COLOR NEGRO LYTTMAN</t>
  </si>
  <si>
    <t>UTSJET3081</t>
  </si>
  <si>
    <t>ESTETOSCOPIO LITTMANN</t>
  </si>
  <si>
    <t>UTSJCB9761</t>
  </si>
  <si>
    <t>ESTRUCTURA DE CESTOS DE BASURA</t>
  </si>
  <si>
    <t>UTSJXX14225</t>
  </si>
  <si>
    <t>ESTRUCTURA EXPOFLEX</t>
  </si>
  <si>
    <t>UTSJXX14226</t>
  </si>
  <si>
    <t>UTSJXX15167</t>
  </si>
  <si>
    <t>ESTRUCTURA FLEXO C/GRAFITO EN TELA</t>
  </si>
  <si>
    <t>UTSJCB9760</t>
  </si>
  <si>
    <t>ESTRUCTURAS CON CESTOS DE BASURA</t>
  </si>
  <si>
    <t>UTSJCB9762</t>
  </si>
  <si>
    <t>ESTRUCTURAS DE CESTOS DE BASURA</t>
  </si>
  <si>
    <t>UTSJCB9765</t>
  </si>
  <si>
    <t>UTSJCB9768</t>
  </si>
  <si>
    <t>UTSJCB9763</t>
  </si>
  <si>
    <t>UTSJCB9766</t>
  </si>
  <si>
    <t>UTSJCB9764</t>
  </si>
  <si>
    <t>UTSJCB9767</t>
  </si>
  <si>
    <t>UTSJCB9773</t>
  </si>
  <si>
    <t>UTSJED3178</t>
  </si>
  <si>
    <t>ESTUCHE DE DIAGNOSTICO MCA. WETCH ALLYN</t>
  </si>
  <si>
    <t>UTSJHT4170</t>
  </si>
  <si>
    <t>ESTUCHE DE HERRAMIENTA MCA. URREA A41UKM1</t>
  </si>
  <si>
    <t>UTSJEO6803</t>
  </si>
  <si>
    <t>ESTUFA C/DOS QUEMADORES TRIPLE</t>
  </si>
  <si>
    <t>UTSJEO6804</t>
  </si>
  <si>
    <t>ESTUFA CON 6 QUEMADORES METALICOS</t>
  </si>
  <si>
    <t>UTSJXX11136</t>
  </si>
  <si>
    <t>EXPO FLEX TELA</t>
  </si>
  <si>
    <t>UTSJXX9771</t>
  </si>
  <si>
    <t>UTSJXX9772</t>
  </si>
  <si>
    <t>UTSJXX9770</t>
  </si>
  <si>
    <t>UTSJXX10410</t>
  </si>
  <si>
    <t>EXPO FLEX TELA 3X3</t>
  </si>
  <si>
    <t>UTSJXX10411</t>
  </si>
  <si>
    <t>UTSJXX11137</t>
  </si>
  <si>
    <t>UTSJXX14247</t>
  </si>
  <si>
    <t>EXPO FLEX TELA CHICO</t>
  </si>
  <si>
    <t>UTSJCL13616</t>
  </si>
  <si>
    <t>EXTRACCIÓN LÍQUIDO-LÍQUIDO EN COLUMNA, MCA.GENERATORIS</t>
  </si>
  <si>
    <t>UTSJCL13615</t>
  </si>
  <si>
    <t>EXTRACCIÓN SÓLIDA-LIQUIDO MCA.GENERATORIS MOD.PS-ES-005</t>
  </si>
  <si>
    <t>UTSJEX6769</t>
  </si>
  <si>
    <t>EXTRACTOR COCIRE DE 3/4 P/CAMPANA</t>
  </si>
  <si>
    <t>UTSJEX15654</t>
  </si>
  <si>
    <t>EXTRACTOR DE JUGOS</t>
  </si>
  <si>
    <t>UTSJEX5331</t>
  </si>
  <si>
    <t>EXTRACTOR DE JUGOS INDUS. MCA. JUGO-MEX</t>
  </si>
  <si>
    <t>UTSJHT8337</t>
  </si>
  <si>
    <t>EXTRACTOR DE POLEAS 10 1/2</t>
  </si>
  <si>
    <t>UTSJHT8338</t>
  </si>
  <si>
    <t>EXTRACTOR DE POLEAS 11</t>
  </si>
  <si>
    <t>UTSJHT8340</t>
  </si>
  <si>
    <t>EXTRACTOR DE POLEAS 12</t>
  </si>
  <si>
    <t>UTSJHT8341</t>
  </si>
  <si>
    <t>EXTRACTOR DE POLEAS 15 1/4</t>
  </si>
  <si>
    <t>UTSJHT8342</t>
  </si>
  <si>
    <t>EXTRACTOR DE POLEAS 3</t>
  </si>
  <si>
    <t>UTSJHT8381</t>
  </si>
  <si>
    <t>EXTRACTOR DE POLEAS 6</t>
  </si>
  <si>
    <t>UTSJHT8336</t>
  </si>
  <si>
    <t>EXTRACTOR DE POLEAS 8</t>
  </si>
  <si>
    <t>UTSJEP9015</t>
  </si>
  <si>
    <t>FABRICACIÓN DE MESA P/ESTUDIO EN CIRCULO</t>
  </si>
  <si>
    <t>UTSJFX3651</t>
  </si>
  <si>
    <t>FAX BROTHER MOD. 255 EQUIPO CEA</t>
  </si>
  <si>
    <t>UTSJFI6309</t>
  </si>
  <si>
    <t>FILTRO EMI DL2640 MCA.DE LOREZO</t>
  </si>
  <si>
    <t>UTSJFJ5293</t>
  </si>
  <si>
    <t>FLUJOMETRO COLD PARMER</t>
  </si>
  <si>
    <t>UTSJSCH12138</t>
  </si>
  <si>
    <t>FORTIANALYZER MOD.FL-100B-U</t>
  </si>
  <si>
    <t>UTSJSCH12137</t>
  </si>
  <si>
    <t>FORTIGATE MOD.FG-3108B</t>
  </si>
  <si>
    <t>UTSJFOR17526</t>
  </si>
  <si>
    <t>FORTINET</t>
  </si>
  <si>
    <t>UTSJFOR15240</t>
  </si>
  <si>
    <t>FORTINET FG-800-BDL HARDWARE PLUS 7X4</t>
  </si>
  <si>
    <t>UTSJTQ11363</t>
  </si>
  <si>
    <t>FOTO TACOMETRO MCA.EXTECH MOD.461700</t>
  </si>
  <si>
    <t>UTSJTQ11364</t>
  </si>
  <si>
    <t>UTSJTQ11362</t>
  </si>
  <si>
    <t>UTSJLP8393</t>
  </si>
  <si>
    <t>FRAGUA C/VENTILADOR FORMA RECTANGULAR</t>
  </si>
  <si>
    <t>UTSJGO6768</t>
  </si>
  <si>
    <t>FREGADERO DOBLE CON LAMBRIN DE 0.15 M</t>
  </si>
  <si>
    <t>UTSJFR6248</t>
  </si>
  <si>
    <t>FRENO A CORRIENTES PARASITAS 1019M</t>
  </si>
  <si>
    <t>UTSJFR6247</t>
  </si>
  <si>
    <t>UTSJFM6154</t>
  </si>
  <si>
    <t>FRENO MAGNETICO DE POLVO DL1019P</t>
  </si>
  <si>
    <t>UTSJFRE7994</t>
  </si>
  <si>
    <t>FRESADOR UNIVERSAL MCA. ARSENAL</t>
  </si>
  <si>
    <t>UTSJFRE10370</t>
  </si>
  <si>
    <t>FRESADORA MCA.TITANIUM MOD.THV-50S</t>
  </si>
  <si>
    <t>UTSJRD1853</t>
  </si>
  <si>
    <t>FRIGOBAR MCA. MABE MOD. RM04BM</t>
  </si>
  <si>
    <t>UTSJRD10744</t>
  </si>
  <si>
    <t>FRIGOBAR MCA.GENERAL ELECTRIC DE 4´</t>
  </si>
  <si>
    <t>UTSJRD3094</t>
  </si>
  <si>
    <t>FRIGOBAR MCA.SANYO MOD.SR-1730W</t>
  </si>
  <si>
    <t>UTSJFD6415</t>
  </si>
  <si>
    <t>FUENTE DE ALIMENTACION 0A-60V A 6 AMP</t>
  </si>
  <si>
    <t>UTSJFD6413</t>
  </si>
  <si>
    <t>UTSJFD6414</t>
  </si>
  <si>
    <t>UTSJFD6416</t>
  </si>
  <si>
    <t>UTSJFD6408</t>
  </si>
  <si>
    <t>FUENTE DE ALIMENTACION 0A-60V A 6AMP</t>
  </si>
  <si>
    <t>UTSJFD6410</t>
  </si>
  <si>
    <t>UTSJFD6411</t>
  </si>
  <si>
    <t>UTSJFD6409</t>
  </si>
  <si>
    <t>UTSJFD6412</t>
  </si>
  <si>
    <t>UTSJFD6289</t>
  </si>
  <si>
    <t>FUENTE DE ALIMENTACION DC DL2613</t>
  </si>
  <si>
    <t>UTSJFD7261</t>
  </si>
  <si>
    <t>FUENTE DE ALIMENTACION DUAL 0-30V A 3 AMP.</t>
  </si>
  <si>
    <t>UTSJFD6417</t>
  </si>
  <si>
    <t>UTSJFD6366</t>
  </si>
  <si>
    <t>FUENTE DE ALIMENTACION DUAL DE 0-30V A 3AMP</t>
  </si>
  <si>
    <t>UTSJFD6367</t>
  </si>
  <si>
    <t>UTSJFD15119</t>
  </si>
  <si>
    <t>FUENTE DE ALIMENTACIÓN MCA.BK PRECISION</t>
  </si>
  <si>
    <t>UTSJFD15121</t>
  </si>
  <si>
    <t>UTSJFD15122</t>
  </si>
  <si>
    <t>UTSJFD15120</t>
  </si>
  <si>
    <t>UTSJFD15123</t>
  </si>
  <si>
    <t>UTSJFD15118</t>
  </si>
  <si>
    <t>UTSJFD14376</t>
  </si>
  <si>
    <t>FUENTE DE ALIMENTACION Y LECTURA, C/CABLE P/CONECTAR</t>
  </si>
  <si>
    <t>UTSJFT12853</t>
  </si>
  <si>
    <t>FUENTE DE PODER DIGITAL SALIDA TRIPLE</t>
  </si>
  <si>
    <t>UTSJFT12852</t>
  </si>
  <si>
    <t>UTSJFT12854</t>
  </si>
  <si>
    <t>UTSJFT12855</t>
  </si>
  <si>
    <t>UTSJFT12857</t>
  </si>
  <si>
    <t>UTSJFT12856</t>
  </si>
  <si>
    <t>UTSJFT12850</t>
  </si>
  <si>
    <t>UTSJFT12851</t>
  </si>
  <si>
    <t>UTSJFT5317</t>
  </si>
  <si>
    <t>FUENTE DE PODER MOD. PRL-15</t>
  </si>
  <si>
    <t>UTSJFT5318</t>
  </si>
  <si>
    <t>UTSJFN7756</t>
  </si>
  <si>
    <t>FUNDA P/GUITARRA ESPECIAL</t>
  </si>
  <si>
    <t>UTSJFN7752</t>
  </si>
  <si>
    <t>FUNDA P/TECLADO DE 130 CMS</t>
  </si>
  <si>
    <t>UTSJFU6301</t>
  </si>
  <si>
    <t>FUSIBLE SUPER RAPIDO DL2628 MCA.DE LORENZO</t>
  </si>
  <si>
    <t>UTSJKT11295</t>
  </si>
  <si>
    <t>GABINETE DE 19</t>
  </si>
  <si>
    <t>UTSJGB4782</t>
  </si>
  <si>
    <t>GABINETE DE MADERA MOD. 452 VINO</t>
  </si>
  <si>
    <t>UTSJOD13976</t>
  </si>
  <si>
    <t>GABINETE EXTERNO USB 2.00 SILVER RIVER II</t>
  </si>
  <si>
    <t>UTSJGB5394</t>
  </si>
  <si>
    <t>GABINETE HAMILTON BLANCO-HUESO</t>
  </si>
  <si>
    <t>UTSJGB5184</t>
  </si>
  <si>
    <t>GABINETE HORIZONTAL C/3 ENTREPAÑOS</t>
  </si>
  <si>
    <t>UTSJUP7814</t>
  </si>
  <si>
    <t>GABINETE MCA. PIROCA</t>
  </si>
  <si>
    <t>UTSJUP7813</t>
  </si>
  <si>
    <t>GABINETE MOD.451 PM STEELE</t>
  </si>
  <si>
    <t>UTSJGB10065</t>
  </si>
  <si>
    <t>GABINETE P/AUDIO-VIDEO SAUDER MOD.25461</t>
  </si>
  <si>
    <t>UTSJGB6869</t>
  </si>
  <si>
    <t>GABINETE P/MONTAJE EN PARED</t>
  </si>
  <si>
    <t>UTSJMH7798</t>
  </si>
  <si>
    <t>GABINETE RINCONERO 1 ENTREPAÑO</t>
  </si>
  <si>
    <t>UTSJGB6488</t>
  </si>
  <si>
    <t>GABINETE UNIVERSAL 4 ENTREP. INTERCAMB.</t>
  </si>
  <si>
    <t>UTSJGB6359</t>
  </si>
  <si>
    <t>GABINETE UNIVERSAL 4 ENTREP.INTERCAMB.</t>
  </si>
  <si>
    <t>UTSJGB6489</t>
  </si>
  <si>
    <t>UTSJGB6490</t>
  </si>
  <si>
    <t>UTSJGB8392</t>
  </si>
  <si>
    <t>GABINETE UNIVERSAL 4 ENTREPAÑOS</t>
  </si>
  <si>
    <t>UTSJGB11040</t>
  </si>
  <si>
    <t>GABINETE UNIVERSAL 4 REPISAS</t>
  </si>
  <si>
    <t>UTSJGB11041</t>
  </si>
  <si>
    <t>UTSJGB11778</t>
  </si>
  <si>
    <t>GABINETE UNIVERSAL DE 0.90X0.40X1.90 MTS.</t>
  </si>
  <si>
    <t>UTSJGB11779</t>
  </si>
  <si>
    <t>UTSJGB11777</t>
  </si>
  <si>
    <t>UTSJGB11775</t>
  </si>
  <si>
    <t>UTSJGB11774</t>
  </si>
  <si>
    <t>UTSJGB11776</t>
  </si>
  <si>
    <t>UTSJGB11792</t>
  </si>
  <si>
    <t>GABINETE UNIVERSAL DE 90X45X1.80 COLOR ARENA</t>
  </si>
  <si>
    <t>UTSJGB11793</t>
  </si>
  <si>
    <t>UTSJGB15996</t>
  </si>
  <si>
    <t>GABINETE URREA H27M6 DE 6 GAVETAS</t>
  </si>
  <si>
    <t>UTSJGA15296</t>
  </si>
  <si>
    <t>GATO HIDRAULICO</t>
  </si>
  <si>
    <t>UTSJGN6312</t>
  </si>
  <si>
    <t>GENERADOR CC C/EXCITACION DERIVADA</t>
  </si>
  <si>
    <t>UTSJGF6379</t>
  </si>
  <si>
    <t>GENERADOR DE FUNC. 200KHZ MOD.DL2633</t>
  </si>
  <si>
    <t>UTSJGN6529</t>
  </si>
  <si>
    <t>GENERADOR DE FUNCIONES HUNG-CHANG MOD.9205C</t>
  </si>
  <si>
    <t>UTSJGN13094</t>
  </si>
  <si>
    <t>GENERADOR DE FUNCIONES INSTEK GFG-8255A 5MHZ</t>
  </si>
  <si>
    <t>UTSJGN13092</t>
  </si>
  <si>
    <t>UTSJGN13095</t>
  </si>
  <si>
    <t>UTSJGN13093</t>
  </si>
  <si>
    <t>UTSJGN13096</t>
  </si>
  <si>
    <t>UTSJGN15114</t>
  </si>
  <si>
    <t>GENERADOR DE FUNCIONES MCA.BK PRECISION</t>
  </si>
  <si>
    <t>UTSJGN15117</t>
  </si>
  <si>
    <t>UTSJGN15113</t>
  </si>
  <si>
    <t>UTSJGN15116</t>
  </si>
  <si>
    <t>UTSJGN15112</t>
  </si>
  <si>
    <t>UTSJGN15115</t>
  </si>
  <si>
    <t>UTSJGN11890</t>
  </si>
  <si>
    <t>GENERADOR DE FUNCIONES MCA.GW INSTEK MOD.GFG-3015</t>
  </si>
  <si>
    <t>UTSJGN11888</t>
  </si>
  <si>
    <t>UTSJGN11891</t>
  </si>
  <si>
    <t>UTSJGN11892</t>
  </si>
  <si>
    <t>UTSJGN11887</t>
  </si>
  <si>
    <t>UTSJGN11889</t>
  </si>
  <si>
    <t>UTSJGN6498</t>
  </si>
  <si>
    <t>GENERADOR DE FUNCIONES MCA.INSTEK MOD.GDG8217A</t>
  </si>
  <si>
    <t>UTSJGN6493</t>
  </si>
  <si>
    <t>GENERADOR DE FUNCIONES MCA.INSTEK MOD.GFG8217A</t>
  </si>
  <si>
    <t>UTSJGN6495</t>
  </si>
  <si>
    <t>UTSJGN6494</t>
  </si>
  <si>
    <t>UTSJGN6499</t>
  </si>
  <si>
    <t>UTSJGN6496</t>
  </si>
  <si>
    <t>UTSJGN6497</t>
  </si>
  <si>
    <t>UTSJGN6500</t>
  </si>
  <si>
    <t>UTSJGN15106</t>
  </si>
  <si>
    <t>GENERADOR DE FUNCIONES MCA.TEKTRONIX</t>
  </si>
  <si>
    <t>UTSJGE6295</t>
  </si>
  <si>
    <t>GENERADOR DE RAMPA DE ACELERAM.DL2620</t>
  </si>
  <si>
    <t>UTSJGV6377</t>
  </si>
  <si>
    <t>GENERADOR DE VALOR OBSOLUTO</t>
  </si>
  <si>
    <t>UTSJGF6290</t>
  </si>
  <si>
    <t>GENERADOR DE VOLTAJE DE REF.DL2614</t>
  </si>
  <si>
    <t>UTSJGN10460</t>
  </si>
  <si>
    <t>GENERADOR MCA.BRIGGS STRATTON</t>
  </si>
  <si>
    <t>UTSJGD5390</t>
  </si>
  <si>
    <t>GONDOLA (ESTANTE P/LIBROS C/10 ENTREPAÑOS)</t>
  </si>
  <si>
    <t>UTSJGD5389</t>
  </si>
  <si>
    <t>UTSJGD5391</t>
  </si>
  <si>
    <t>UTSJEB6592</t>
  </si>
  <si>
    <t>GONDOLA DE PARED</t>
  </si>
  <si>
    <t>UTSJGR3368</t>
  </si>
  <si>
    <t>GRABADORA AIWA MOD. CSD-A310LH</t>
  </si>
  <si>
    <t>UTSJGR3213</t>
  </si>
  <si>
    <t>GRABADORA AIWA MOD. CSD-A310LN</t>
  </si>
  <si>
    <t>UTSJUP7591</t>
  </si>
  <si>
    <t>GRABADORA DE AUDIO DIGITAL DAT</t>
  </si>
  <si>
    <t>UTSJGBVZ16216</t>
  </si>
  <si>
    <t>GRABADORA DE REPORTERO</t>
  </si>
  <si>
    <t>UTSJGBVZ16217</t>
  </si>
  <si>
    <t>UTSJGR2902</t>
  </si>
  <si>
    <t>GRABADORA DIGITAL MCA. SONY MOD. ICD-P210</t>
  </si>
  <si>
    <t>UTSJGR11500</t>
  </si>
  <si>
    <t>GRABADORA DIGITAL MCA.SONY MOD.ICD-UX71/SC</t>
  </si>
  <si>
    <t>UTSJGR13950</t>
  </si>
  <si>
    <t>GRABADORA DIGITAL MCA.STEREN MOD.REC-840</t>
  </si>
  <si>
    <t>UTSJGR3395</t>
  </si>
  <si>
    <t>GRABADORA DIGITAL SONY MOD. CFD-S20CP</t>
  </si>
  <si>
    <t>UTSJGR1874</t>
  </si>
  <si>
    <t>GRABADORA MCA. SONY MOD. CFD-S20CP</t>
  </si>
  <si>
    <t>UTSJGR3051</t>
  </si>
  <si>
    <t>UTSJGR0766</t>
  </si>
  <si>
    <t>GRABADORA MCA. SONY MOD.CFD-S20CP</t>
  </si>
  <si>
    <t>UTSJGR11943</t>
  </si>
  <si>
    <t>GRABADORA MCA.OLYMPUS MOD.WS-50</t>
  </si>
  <si>
    <t>UTSJGR8967</t>
  </si>
  <si>
    <t>GRABADORA MCA.PHILLIPS MOD.AZ1836B</t>
  </si>
  <si>
    <t>UTSJGR10371</t>
  </si>
  <si>
    <t>GRABADORA MCA.PHILLIPS MOD.AZ1836W/85</t>
  </si>
  <si>
    <t>UTSJGR11292</t>
  </si>
  <si>
    <t>GRABADORA MCA.SONY MOD.CFD-520CP</t>
  </si>
  <si>
    <t>UTSJGR13107</t>
  </si>
  <si>
    <t>GRABADORA MCA.SONY MOD.CFD-S20CP</t>
  </si>
  <si>
    <t>UTSJGR14237</t>
  </si>
  <si>
    <t>UTSJGR10096</t>
  </si>
  <si>
    <t>GRABADORA MCA.SONY MOD.ZS-H20CP</t>
  </si>
  <si>
    <t>UTSJGR10097</t>
  </si>
  <si>
    <t>UTSJGR11955</t>
  </si>
  <si>
    <t>GRABADORA MCA.SONY MOD.ZS-S2IP</t>
  </si>
  <si>
    <t>UTSJGR3369</t>
  </si>
  <si>
    <t>GRABADORA SONY CFD-S20CP</t>
  </si>
  <si>
    <t>UTSJGR4709</t>
  </si>
  <si>
    <t>GRABADORA SONY MOD. CFD-520CP</t>
  </si>
  <si>
    <t>UTSJGR4652</t>
  </si>
  <si>
    <t>GRABADORA SONY MOD. CFD-S20CP</t>
  </si>
  <si>
    <t>UTSJGR3612</t>
  </si>
  <si>
    <t>UTSJGR3273</t>
  </si>
  <si>
    <t>UTSJGR3214</t>
  </si>
  <si>
    <t>UTSJGR4844</t>
  </si>
  <si>
    <t>UTSJGR4727</t>
  </si>
  <si>
    <t>GRABADORA SONY MOD.CFD-520CP</t>
  </si>
  <si>
    <t>UTSJGR6587</t>
  </si>
  <si>
    <t>GRABADORA SONY MOD.CFD-S20CP</t>
  </si>
  <si>
    <t>UTSJDI6280</t>
  </si>
  <si>
    <t>GRUPO DE DIODOS DL2603 MCA.DE LORENZO</t>
  </si>
  <si>
    <t>UTSJRI7053</t>
  </si>
  <si>
    <t>GRUPO DE SCR DE SILICIO C/RED</t>
  </si>
  <si>
    <t>UTSJRI6282</t>
  </si>
  <si>
    <t>GRUPO DE SCR DE SILICIO C/RED DE PROTECCION</t>
  </si>
  <si>
    <t>UTSJIG6286</t>
  </si>
  <si>
    <t>GRUPO IGBT DL2610 MCA.DE LORENZO</t>
  </si>
  <si>
    <t>UTSJOT4127</t>
  </si>
  <si>
    <t>GUILLOTINA</t>
  </si>
  <si>
    <t>UTSJLP7995</t>
  </si>
  <si>
    <t>GUILLOTINA DE PEDAL P/LAM.CAL.16</t>
  </si>
  <si>
    <t>UTSJGI6330</t>
  </si>
  <si>
    <t>GUILLOTINA MANUAL 131SVE02</t>
  </si>
  <si>
    <t>UTSJGI6868</t>
  </si>
  <si>
    <t>GUILLOTINA MANUAL MCA GUIPREMEX</t>
  </si>
  <si>
    <t>UTSJGI1922</t>
  </si>
  <si>
    <t>GUILLOTINA MCA. BOSTON MOD. 2658</t>
  </si>
  <si>
    <t>UTSJUP7628</t>
  </si>
  <si>
    <t>GUILLOTINA X-ACTON</t>
  </si>
  <si>
    <t>UTSJGT7755</t>
  </si>
  <si>
    <t>GUITARRA CEDRO PINAVETE</t>
  </si>
  <si>
    <t>UTSJGT7753</t>
  </si>
  <si>
    <t>GUITARRA NOGAL C/PINAVETE</t>
  </si>
  <si>
    <t>UTSJGT7754</t>
  </si>
  <si>
    <t>UTSJGT3627</t>
  </si>
  <si>
    <t>GUITARRAS DE CEDRO ROJO (9 PZAS.)</t>
  </si>
  <si>
    <t>UTSJOT3084</t>
  </si>
  <si>
    <t>HIELERA RUBBERMAID</t>
  </si>
  <si>
    <t>UTSJOT5336</t>
  </si>
  <si>
    <t>HIELERA RUBERMAID</t>
  </si>
  <si>
    <t>UTSJHR14757</t>
  </si>
  <si>
    <t>HORNO DE EISENKRAFT</t>
  </si>
  <si>
    <t>UTSJHR10089</t>
  </si>
  <si>
    <t>HORNO DE GAS TIPO BOVEDA</t>
  </si>
  <si>
    <t>UTSJMO5195</t>
  </si>
  <si>
    <t>HORNO DE MICROONDA LG INTELO WAVE MS1742AP</t>
  </si>
  <si>
    <t>UTSJHR14347</t>
  </si>
  <si>
    <t>HORNO DE MICROONDAS DE 1.1 P3 PUERTA Y PANEL DE CONTROL CON ACABADO EN ESPEJO</t>
  </si>
  <si>
    <t>UTSJHR14768</t>
  </si>
  <si>
    <t>HORNO DE MICROONDAS GE DE 0.7 P3</t>
  </si>
  <si>
    <t>UTSJHR14936</t>
  </si>
  <si>
    <t>HORNO DE MICROONDAS INDUSTRIAL MENUMASTER</t>
  </si>
  <si>
    <t>UTSJHR5046</t>
  </si>
  <si>
    <t>HORNO DE SECADO INOX ANALOGO FELISA</t>
  </si>
  <si>
    <t>UTSJHR11104</t>
  </si>
  <si>
    <t>HORNO DE SECADO MCA.BINDER MOD.FP53</t>
  </si>
  <si>
    <t>UTSJHR11103</t>
  </si>
  <si>
    <t>UTSJHR5095</t>
  </si>
  <si>
    <t>HORNO DE SECADO Y ESTERIL MOD. ED53</t>
  </si>
  <si>
    <t>UTSJHR5003</t>
  </si>
  <si>
    <t>HORNO ELECT.LINDBERG-BLUE DX-9795B</t>
  </si>
  <si>
    <t>UTSJHT15131</t>
  </si>
  <si>
    <t>HORNO ELECTRICO PARA FUNDIR ALUMINIO</t>
  </si>
  <si>
    <t>UTSJIG6285</t>
  </si>
  <si>
    <t>IGBT TRANSISTOR BIPOLAR DL2609 MCA.DE LORENZO</t>
  </si>
  <si>
    <t>UTSJCM17427</t>
  </si>
  <si>
    <t>IMAC</t>
  </si>
  <si>
    <t>UTSJCM17430</t>
  </si>
  <si>
    <t>UTSJCM17433</t>
  </si>
  <si>
    <t>UTSJCM17441</t>
  </si>
  <si>
    <t>UTSJCM17444</t>
  </si>
  <si>
    <t>UTSJCM17447</t>
  </si>
  <si>
    <t>UTSJCM17450</t>
  </si>
  <si>
    <t>UTSJCM17453</t>
  </si>
  <si>
    <t>UTSJCM17426</t>
  </si>
  <si>
    <t>UTSJCM17429</t>
  </si>
  <si>
    <t>UTSJCM17431</t>
  </si>
  <si>
    <t>UTSJCM17432</t>
  </si>
  <si>
    <t>UTSJCM17434</t>
  </si>
  <si>
    <t>UTSJCM17435</t>
  </si>
  <si>
    <t>UTSJCM17437</t>
  </si>
  <si>
    <t>UTSJCM17438</t>
  </si>
  <si>
    <t>UTSJCM17440</t>
  </si>
  <si>
    <t>UTSJCM17443</t>
  </si>
  <si>
    <t>UTSJCM17446</t>
  </si>
  <si>
    <t>UTSJCM17449</t>
  </si>
  <si>
    <t>UTSJCM17451</t>
  </si>
  <si>
    <t>UTSJCM17452</t>
  </si>
  <si>
    <t>UTSJCM17454</t>
  </si>
  <si>
    <t>UTSJCM17455</t>
  </si>
  <si>
    <t>UTSJCM17428</t>
  </si>
  <si>
    <t>UTSJCM17436</t>
  </si>
  <si>
    <t>UTSJCM17439</t>
  </si>
  <si>
    <t>UTSJCM17442</t>
  </si>
  <si>
    <t>UTSJCM17445</t>
  </si>
  <si>
    <t>UTSJCM17448</t>
  </si>
  <si>
    <t>UTSJIMA15349</t>
  </si>
  <si>
    <t>IMAC 21.5 / 2.7QC/2X4GB/1TB/IRI</t>
  </si>
  <si>
    <t>UTSJCM13320</t>
  </si>
  <si>
    <t>IMAC DE 21.5</t>
  </si>
  <si>
    <t>UTSJIM15409</t>
  </si>
  <si>
    <t>IMPRESORA</t>
  </si>
  <si>
    <t>UTSJIM15404</t>
  </si>
  <si>
    <t>UTSJIM315634</t>
  </si>
  <si>
    <t>IMPRESORA 3D</t>
  </si>
  <si>
    <t>UTSJIM315635</t>
  </si>
  <si>
    <t>UTSJIM14219</t>
  </si>
  <si>
    <t>IMPRESORA 3D MOD.RAPMAN MCA.3D SYSTEMS</t>
  </si>
  <si>
    <t>UTSJIM14254</t>
  </si>
  <si>
    <t>IMPRESORA 3D PARA PROTOTIPOS</t>
  </si>
  <si>
    <t>UTSJIM3346</t>
  </si>
  <si>
    <t>IMPRESORA CANNON MOD. LASER-SHOT LBP-1210</t>
  </si>
  <si>
    <t>UTSJIM15173</t>
  </si>
  <si>
    <t>IMPRESORA DE CREDENCIALES ZXP-S3</t>
  </si>
  <si>
    <t>UTSJIM14250</t>
  </si>
  <si>
    <t>IMPRESORA DEKJET 1000 PRINTER 16/12 PPM USB 2.0 N/S: CN26129HJ6</t>
  </si>
  <si>
    <t>UTSJIM8390</t>
  </si>
  <si>
    <t>IMPRESORA DESKJET 720C</t>
  </si>
  <si>
    <t>UTSJIM4708</t>
  </si>
  <si>
    <t>IMPRESORA DESKJET 970 CXI</t>
  </si>
  <si>
    <t>UTSJIM2901</t>
  </si>
  <si>
    <t>IMPRESORA EPSON MOD. STYLUS COLOR 880</t>
  </si>
  <si>
    <t>UTSJIM9846</t>
  </si>
  <si>
    <t>IMPRESORA HP COLOR 3600N</t>
  </si>
  <si>
    <t>UTSJIM9845</t>
  </si>
  <si>
    <t>UTSJIM14252</t>
  </si>
  <si>
    <t>IMPRESORA HP COLOR LASER JET ENTERPRICE</t>
  </si>
  <si>
    <t>UTSJIM9784</t>
  </si>
  <si>
    <t>IMPRESORA HP COLOR LASERJET 2605DN</t>
  </si>
  <si>
    <t>UTSJIM12161</t>
  </si>
  <si>
    <t>IMPRESORA HP DESKJET</t>
  </si>
  <si>
    <t>UTSJIM1362</t>
  </si>
  <si>
    <t>IMPRESORA HP DESKJET 6127</t>
  </si>
  <si>
    <t>UTSJIM7466</t>
  </si>
  <si>
    <t>IMPRESORA HP DESKJET 930C</t>
  </si>
  <si>
    <t>UTSJIM14336</t>
  </si>
  <si>
    <t>IMPRESORA HP LASER JET P2035 PUERTO PARALELO</t>
  </si>
  <si>
    <t>UTSJIM6557</t>
  </si>
  <si>
    <t>IMPRESORA HP LASERJET MOD.1300</t>
  </si>
  <si>
    <t>UTSJIM7690</t>
  </si>
  <si>
    <t>IMPRESORA HP PHOTOSMART 7960</t>
  </si>
  <si>
    <t>UTSJIM15964</t>
  </si>
  <si>
    <t>IMPRESORA LASER JER PRO HP</t>
  </si>
  <si>
    <t>UTSJIM1823</t>
  </si>
  <si>
    <t>IMPRESORA LASER JET 4200-4300 / P2035</t>
  </si>
  <si>
    <t>UTSJIM0192</t>
  </si>
  <si>
    <t>IMPRESORA MCA. HP A COLOR MOD. JET 2550LN</t>
  </si>
  <si>
    <t>UTSJIM0184</t>
  </si>
  <si>
    <t>IMPRESORA MCA. HP LASER MOD. JET 1320</t>
  </si>
  <si>
    <t>UTSJIM0179</t>
  </si>
  <si>
    <t>UTSJIM0181</t>
  </si>
  <si>
    <t>UTSJIM0190</t>
  </si>
  <si>
    <t>UTSJIM0178</t>
  </si>
  <si>
    <t>UTSJIM0186</t>
  </si>
  <si>
    <t>UTSJIM0191</t>
  </si>
  <si>
    <t>UTSJIM10454</t>
  </si>
  <si>
    <t>IMPRESORA MCA. HP MOD.LJP2014</t>
  </si>
  <si>
    <t>UTSJIM10453</t>
  </si>
  <si>
    <t>UTSJIM13894</t>
  </si>
  <si>
    <t>IMPRESORA MCA. HP MOD.P1606DN</t>
  </si>
  <si>
    <t>UTSJIM11501</t>
  </si>
  <si>
    <t>IMPRESORA MCA.EPSON MOD.FX-890</t>
  </si>
  <si>
    <t>UTSJIM12142</t>
  </si>
  <si>
    <t>UTSJIM4945</t>
  </si>
  <si>
    <t>IMPRESORA MCA.EPSON MOD.STYLUS COLOR 880</t>
  </si>
  <si>
    <t>UTSJIM13110</t>
  </si>
  <si>
    <t>IMPRESORA MCA.EPSON MOD.STYLUS PHOTO 1410</t>
  </si>
  <si>
    <t>UTSJIM11930</t>
  </si>
  <si>
    <t>IMPRESORA MCA.EPSON MOD.TX210</t>
  </si>
  <si>
    <t>UTSJIM13237</t>
  </si>
  <si>
    <t>IMPRESORA MCA.HP MOD.1025NW</t>
  </si>
  <si>
    <t>UTSJIM5559</t>
  </si>
  <si>
    <t>IMPRESORA MCA.HP MOD.DESKJET 6127</t>
  </si>
  <si>
    <t>UTSJIM4817</t>
  </si>
  <si>
    <t>IMPRESORA MCA.HP MOD.LASERJET 1300</t>
  </si>
  <si>
    <t>UTSJIM4778</t>
  </si>
  <si>
    <t>UTSJIM8893</t>
  </si>
  <si>
    <t>IMPRESORA MCA.HP MOD.LASERJET 1320</t>
  </si>
  <si>
    <t>UTSJIM5596</t>
  </si>
  <si>
    <t>IMPRESORA MCA.HP MOD.LASERJET 4200</t>
  </si>
  <si>
    <t>UTSJIM13449</t>
  </si>
  <si>
    <t>IMPRESORA MCA.HP MOD.P1102W</t>
  </si>
  <si>
    <t>UTSJIMPP16213</t>
  </si>
  <si>
    <t>IMPRESORA PORTATIL</t>
  </si>
  <si>
    <t>UTSJIM8950</t>
  </si>
  <si>
    <t>IMPRESORA TRANSFERENCIA TERMICA</t>
  </si>
  <si>
    <t>UTSJIN5169</t>
  </si>
  <si>
    <t>INCUBADORA CONV.NATURAL MOD.BD23-UL</t>
  </si>
  <si>
    <t>UTSJHT8245</t>
  </si>
  <si>
    <t>INDICADOR 0 A 2</t>
  </si>
  <si>
    <t>UTSJHT8243</t>
  </si>
  <si>
    <t>UTSJHT8244</t>
  </si>
  <si>
    <t>UTSJHT8246</t>
  </si>
  <si>
    <t>UTSJHT8247</t>
  </si>
  <si>
    <t>UTSJHT8242</t>
  </si>
  <si>
    <t>INDICADOR 0 A 2" ELECT.</t>
  </si>
  <si>
    <t>UTSJINDS15429</t>
  </si>
  <si>
    <t>INDICADOR DE SECUENCIA</t>
  </si>
  <si>
    <t>UTSJIF6193</t>
  </si>
  <si>
    <t>INDICADOR DE SECUENCIAS DE FASES</t>
  </si>
  <si>
    <t>UTSJIS6192</t>
  </si>
  <si>
    <t>INDICADOR DE SINCRONIZACION DL2109T1T</t>
  </si>
  <si>
    <t>UTSJHT0285</t>
  </si>
  <si>
    <t>INDICADORES DE CARATULA</t>
  </si>
  <si>
    <t>UTSJIC4992</t>
  </si>
  <si>
    <t>INTERCAMBIADOR DE CALOR ARMFIELD MOD.HT30X</t>
  </si>
  <si>
    <t>UTSJFV6382</t>
  </si>
  <si>
    <t>INTERFACE CONVERTIDORA DL2647</t>
  </si>
  <si>
    <t>UTSJDU7240</t>
  </si>
  <si>
    <t>INTERFASE P/PC DL2650</t>
  </si>
  <si>
    <t>UTSJIP6211</t>
  </si>
  <si>
    <t>INTERRUPTOR DE POTENCIA DL2108T02</t>
  </si>
  <si>
    <t>UTSJIP6213</t>
  </si>
  <si>
    <t>UTSJIP6214</t>
  </si>
  <si>
    <t>UTSJIP6212</t>
  </si>
  <si>
    <t>UTSJINV14732</t>
  </si>
  <si>
    <t>INVERSOR DE 1000 W STEREN</t>
  </si>
  <si>
    <t>UTSJOT9008</t>
  </si>
  <si>
    <t>INVERSOR DE CORRIENTE DE ALTA GANANCIA</t>
  </si>
  <si>
    <t>UTSJIVC14755</t>
  </si>
  <si>
    <t>INVERSOR DE VOLTAJE</t>
  </si>
  <si>
    <t>UTSJIPW17540</t>
  </si>
  <si>
    <t>IPAD</t>
  </si>
  <si>
    <t>UTSJII13927</t>
  </si>
  <si>
    <t>IPAD 2 WI-FI 3G MCA.APPLE MOD.A1396</t>
  </si>
  <si>
    <t>UTSJIPD15345</t>
  </si>
  <si>
    <t>IPAD AIR 2</t>
  </si>
  <si>
    <t>UTSJAE15127</t>
  </si>
  <si>
    <t>IPAD MCA. APPLE MINI RETINA</t>
  </si>
  <si>
    <t>UTSJII15228</t>
  </si>
  <si>
    <t>IPAD MCA. APPLE MOD. AIR PLATE WI-FI 32GB</t>
  </si>
  <si>
    <t>UTSJAE12450</t>
  </si>
  <si>
    <t>IPAD MCA.APPLE WIFI 32 GB</t>
  </si>
  <si>
    <t>UTSJAE12222</t>
  </si>
  <si>
    <t>UTSJII15376</t>
  </si>
  <si>
    <t>IPAD MINI</t>
  </si>
  <si>
    <t>UTSJIPD16219</t>
  </si>
  <si>
    <t>IPAD PRO 9.7</t>
  </si>
  <si>
    <t>UTSJHQ12163</t>
  </si>
  <si>
    <t>IPAD WI-FI 16GB-SPA</t>
  </si>
  <si>
    <t>UTSJHQ10095</t>
  </si>
  <si>
    <t>IPAQ MCA.HP MOD.216</t>
  </si>
  <si>
    <t>UTSJHQ10430</t>
  </si>
  <si>
    <t>IPAQ MCA.HP MOD.616</t>
  </si>
  <si>
    <t>UTSJHQ10431</t>
  </si>
  <si>
    <t>UTSJHQ10429</t>
  </si>
  <si>
    <t>UTSJAE12178</t>
  </si>
  <si>
    <t>IPAQ WI-FI DE 16 GB</t>
  </si>
  <si>
    <t>UTSJIPH15344</t>
  </si>
  <si>
    <t>IPHONE</t>
  </si>
  <si>
    <t>UTSJAE15179</t>
  </si>
  <si>
    <t>IPOQ TOUCH 64GB APPLE</t>
  </si>
  <si>
    <t>UTSJHT8364</t>
  </si>
  <si>
    <t>JGO. DE PESAS DE 1MG-100G MCA.OHAUS</t>
  </si>
  <si>
    <t>UTSJHT7216</t>
  </si>
  <si>
    <t>JGO.DE 26 PZAS.MATRACA DADOS TRUPER</t>
  </si>
  <si>
    <t>UTSJHT10326</t>
  </si>
  <si>
    <t>JGO.DE 52 CLAMP 560-TS 9/16</t>
  </si>
  <si>
    <t>UTSJUP7592</t>
  </si>
  <si>
    <t>JGO.DE BAFLES 2 VIAS WOOFER</t>
  </si>
  <si>
    <t>UTSJHT8284</t>
  </si>
  <si>
    <t>JGO.DE BLOQUES PATRON GRADO 1 MOD.BM1-87-1</t>
  </si>
  <si>
    <t>UTSJHT8464</t>
  </si>
  <si>
    <t>JGO.DE MANIFOLD CON MANGUERAS</t>
  </si>
  <si>
    <t>UTSJHT11329</t>
  </si>
  <si>
    <t>JGO.DE MOTO-TOOL CON 250 ACCES. OTMT</t>
  </si>
  <si>
    <t>UTSJHT8370</t>
  </si>
  <si>
    <t>JGO.DE PESAS DE 1 MG-100G MCA.OHAUS</t>
  </si>
  <si>
    <t>UTSJHT8362</t>
  </si>
  <si>
    <t>JGO.DE PESAS DE 1G-1KG MCA.OHAUS</t>
  </si>
  <si>
    <t>UTSJHT8369</t>
  </si>
  <si>
    <t>JGO.DE PESAS DE 1MG-100G MCA.OHAUS</t>
  </si>
  <si>
    <t>UTSJHT8372</t>
  </si>
  <si>
    <t>UTSJHT8365</t>
  </si>
  <si>
    <t>UTSJHT8367</t>
  </si>
  <si>
    <t>UTSJHT8368</t>
  </si>
  <si>
    <t>UTSJHT8371</t>
  </si>
  <si>
    <t>UTSJHT8373</t>
  </si>
  <si>
    <t>UTSJHT8363</t>
  </si>
  <si>
    <t>UTSJHT8366</t>
  </si>
  <si>
    <t>UTSJTC5345</t>
  </si>
  <si>
    <t>JGO.DE TAMICES DE 8" DIAM.ACERO INOX.MCA.TYLER</t>
  </si>
  <si>
    <t>UTSJCAL10238</t>
  </si>
  <si>
    <t>JGOS.DE 81 BLOQUES MCA.STARRETT MOD.RS81.B</t>
  </si>
  <si>
    <t>UTSJMIF15890</t>
  </si>
  <si>
    <t>JUEGO DE MICROFONOS</t>
  </si>
  <si>
    <t>UTSJKT17477</t>
  </si>
  <si>
    <t>JUEGOS DE HERRAMIENTAS PARA SOLDADURA</t>
  </si>
  <si>
    <t>UTSJKT17478</t>
  </si>
  <si>
    <t>UTSJKT17476</t>
  </si>
  <si>
    <t>UTSJKT17479</t>
  </si>
  <si>
    <t>UTSJKTI12026</t>
  </si>
  <si>
    <t>KID DE EQUIPO DE ILUMINACION</t>
  </si>
  <si>
    <t>UTSJKC14011</t>
  </si>
  <si>
    <t>KINECT XBOX 360</t>
  </si>
  <si>
    <t>UTSJKC14012</t>
  </si>
  <si>
    <t>UTSJKC14202</t>
  </si>
  <si>
    <t>UTSJKC13942</t>
  </si>
  <si>
    <t>UTSJKT7746</t>
  </si>
  <si>
    <t>KIT 200 EXPERIMENTOS DE ELECTRONICA</t>
  </si>
  <si>
    <t>UTSJKT7749</t>
  </si>
  <si>
    <t>UTSJKT7739</t>
  </si>
  <si>
    <t>UTSJKT7741</t>
  </si>
  <si>
    <t>UTSJKT7742</t>
  </si>
  <si>
    <t>UTSJKT7744</t>
  </si>
  <si>
    <t>UTSJKT7745</t>
  </si>
  <si>
    <t>UTSJKT7747</t>
  </si>
  <si>
    <t>UTSJKT7748</t>
  </si>
  <si>
    <t>UTSJKT7740</t>
  </si>
  <si>
    <t>UTSJKT7743</t>
  </si>
  <si>
    <t>UTSJKT17517</t>
  </si>
  <si>
    <t>KIT BUNDLE</t>
  </si>
  <si>
    <t>UTSJKT10246</t>
  </si>
  <si>
    <t>KIT DE ACCESORIOS DE ELECTROHIDRÁULICA</t>
  </si>
  <si>
    <t>UTSJKT13459</t>
  </si>
  <si>
    <t>KIT DE ALARMAS</t>
  </si>
  <si>
    <t>UTSJKT7051</t>
  </si>
  <si>
    <t>KIT DE ARMADO P/CONST.DE 4 MOTORES</t>
  </si>
  <si>
    <t>UTSJKT7050</t>
  </si>
  <si>
    <t>KIT DE ARMADO P/CONTRUC.DE 4 MOTORES</t>
  </si>
  <si>
    <t>UTSJKT13460</t>
  </si>
  <si>
    <t>KIT DE CAMARAS</t>
  </si>
  <si>
    <t>UTSJKT15176</t>
  </si>
  <si>
    <t>KIT DE CÁMARAS DE SEGURIDAD LOREX</t>
  </si>
  <si>
    <t>UTSJKT7750</t>
  </si>
  <si>
    <t>KIT DE CIRCUITOS ELECTRONICOS COSMOS</t>
  </si>
  <si>
    <t>UTSJKS14300</t>
  </si>
  <si>
    <t>KIT DE CONTROL, CEREBRO Y PISTON</t>
  </si>
  <si>
    <t>UTSJKT16173</t>
  </si>
  <si>
    <t>KIT DE ELECTRONEUMÁTICA</t>
  </si>
  <si>
    <t>UTSJKT16172</t>
  </si>
  <si>
    <t>UTSJKT6532</t>
  </si>
  <si>
    <t>KIT DE EQUIPOS DE MEDICION DIGITAL</t>
  </si>
  <si>
    <t>UTSJKT6530</t>
  </si>
  <si>
    <t>UTSJKT6533</t>
  </si>
  <si>
    <t>UTSJKT6531</t>
  </si>
  <si>
    <t>UTSJKET15239</t>
  </si>
  <si>
    <t>KIT DE ESTACIÓN TOTAL TOPOGRAFICA</t>
  </si>
  <si>
    <t>UTSJUP7620</t>
  </si>
  <si>
    <t>KIT DE ILUMINACION DE</t>
  </si>
  <si>
    <t>UTSJKT10258</t>
  </si>
  <si>
    <t>KIT DE ILUMINACIÓN DE LUZ FRIA PETITE 4 MCA.FLUO-TEC</t>
  </si>
  <si>
    <t>UTSJKT10259</t>
  </si>
  <si>
    <t>UTSJUP7579</t>
  </si>
  <si>
    <t>KIT DE ILUMINACION LOWELL 01.933</t>
  </si>
  <si>
    <t>UTSJKA6275</t>
  </si>
  <si>
    <t>KIT DE INSTRUMENTOS ANALOGICOS</t>
  </si>
  <si>
    <t>UTSJKT15732</t>
  </si>
  <si>
    <t>KIT DE INTERFACE TÍPICA</t>
  </si>
  <si>
    <t>UTSJKT12005</t>
  </si>
  <si>
    <t>KIT DE MANTENIMIENTO PRODUCTIVO TOTAL</t>
  </si>
  <si>
    <t>UTSJKT6457</t>
  </si>
  <si>
    <t>KIT DE MAQUINAS ASINCRONAS</t>
  </si>
  <si>
    <t>UTSJKT6458</t>
  </si>
  <si>
    <t>UTSJKT13133</t>
  </si>
  <si>
    <t>KIT DE MEMORIAS,PLACAS, INSTALACIÓN Y CONFIG.</t>
  </si>
  <si>
    <t>UTSJKT13099</t>
  </si>
  <si>
    <t>KIT DE NEUMÁTICA Y ELECTRONEUMÁTICA FESTO</t>
  </si>
  <si>
    <t>UTSJKT16270</t>
  </si>
  <si>
    <t>KIT DE PLC</t>
  </si>
  <si>
    <t>UTSJKT16272</t>
  </si>
  <si>
    <t>UTSJKT16271</t>
  </si>
  <si>
    <t>UTSJKT13103</t>
  </si>
  <si>
    <t>KIT DE SISTEMA DVR Y CAMARAS</t>
  </si>
  <si>
    <t>UTSJKT16193</t>
  </si>
  <si>
    <t>KIT DE TERMOFUSIÓN PARA TUBO PLUS RJQ63 800 W</t>
  </si>
  <si>
    <t>UTSJKT16139</t>
  </si>
  <si>
    <t>UTSJKT14962</t>
  </si>
  <si>
    <t>KIT DE TOPOGRAFÍA</t>
  </si>
  <si>
    <t>UTSJKT14963</t>
  </si>
  <si>
    <t>UTSJKT8141</t>
  </si>
  <si>
    <t>KIT DETECTOR DE FUGAS</t>
  </si>
  <si>
    <t>UTSJKT13262</t>
  </si>
  <si>
    <t>KIT FOTOVOLTAICO DE 12V-110</t>
  </si>
  <si>
    <t>UTSJKT8462</t>
  </si>
  <si>
    <t>KIT PORTATIL P/SOLDAR</t>
  </si>
  <si>
    <t>UTSJKSA15611</t>
  </si>
  <si>
    <t>KIT SISTEMA DE ALARMA</t>
  </si>
  <si>
    <t>UTSJKT10327</t>
  </si>
  <si>
    <t>KIT UNIVERSAL DE DIAGNÓSTICO</t>
  </si>
  <si>
    <t>UTSJLX5297</t>
  </si>
  <si>
    <t>LAB MIXER AND SCALE UP SYSTEM C/ACCESORIOS</t>
  </si>
  <si>
    <t>UTSJLM3170</t>
  </si>
  <si>
    <t>LAMPARA DE CHICOTE PANTALLA GRANDE</t>
  </si>
  <si>
    <t>UTSJUP7801</t>
  </si>
  <si>
    <t>LAMPARA DE FOTO PARA REVELADDO</t>
  </si>
  <si>
    <t>UTSJLAM16104</t>
  </si>
  <si>
    <t>LAMPARA DE UV,</t>
  </si>
  <si>
    <t>UTSJLI7527</t>
  </si>
  <si>
    <t>LAMPARA INTERMITENTE DL2101T44</t>
  </si>
  <si>
    <t>UTSJLI7256</t>
  </si>
  <si>
    <t>UTSJLRD17260</t>
  </si>
  <si>
    <t>LAMPARA PARA RESTIRADOR</t>
  </si>
  <si>
    <t>UTSJLAP16123</t>
  </si>
  <si>
    <t>LAP TOP HP 13-D001LA</t>
  </si>
  <si>
    <t>UTSJLAP15980</t>
  </si>
  <si>
    <t>LAP TOP MARCA. ACER</t>
  </si>
  <si>
    <t>UTSJCP14826</t>
  </si>
  <si>
    <t>LAP TOP MCA HP MOD PROBOOK 4440S</t>
  </si>
  <si>
    <t>UTSJCP14224</t>
  </si>
  <si>
    <t>LAP TOP MCA. DEL INSPIRON 5520</t>
  </si>
  <si>
    <t>UTSJCP12773</t>
  </si>
  <si>
    <t>LAP TOP MCA. DELL MOD.INSPIRON N4010</t>
  </si>
  <si>
    <t>UTSJCP14954</t>
  </si>
  <si>
    <t>LAP TOP MCA. HP MOD. 4440S</t>
  </si>
  <si>
    <t>UTSJCP14953</t>
  </si>
  <si>
    <t>UTSJCP14952</t>
  </si>
  <si>
    <t>UTSJCP14950</t>
  </si>
  <si>
    <t>LAP TOP MCA. HP MOD. 4440S PROBOOK</t>
  </si>
  <si>
    <t>UTSJCP14951</t>
  </si>
  <si>
    <t>UTSJCP14971</t>
  </si>
  <si>
    <t>LAP TOP MCA. HP MOD. C15 ULTRABOOK</t>
  </si>
  <si>
    <t>UTSJCP12187</t>
  </si>
  <si>
    <t>LAP TOP MCA. HP MOD.DV3189LA</t>
  </si>
  <si>
    <t>UTSJCP15074</t>
  </si>
  <si>
    <t>LAP TOP MCA. HP PAVILION 14-N007LA</t>
  </si>
  <si>
    <t>UTSJCP15079</t>
  </si>
  <si>
    <t>UTSJCP15078</t>
  </si>
  <si>
    <t>UTSJCP15076</t>
  </si>
  <si>
    <t>UTSJCP15077</t>
  </si>
  <si>
    <t>UTSJCP15229</t>
  </si>
  <si>
    <t>LAP TOP MCA. MACBOOK PRO 13</t>
  </si>
  <si>
    <t>UTSJCP14228</t>
  </si>
  <si>
    <t>LAP TOP MCA. TOSHIBA MOD.TECRA-R850-SP5161M</t>
  </si>
  <si>
    <t>UTSJCP11912</t>
  </si>
  <si>
    <t>LAP TOP MCA.COMPAQ</t>
  </si>
  <si>
    <t>UTSJCP14196</t>
  </si>
  <si>
    <t>LAP TOP MCA.DELL INSPIRON 15R</t>
  </si>
  <si>
    <t>UTSJCP15128</t>
  </si>
  <si>
    <t>LAP TOP MCA.DELL MOD.ALIENWARE</t>
  </si>
  <si>
    <t>UTSJCP12532</t>
  </si>
  <si>
    <t>LAP TOP MCA.DELL MOD.XPS L501X</t>
  </si>
  <si>
    <t>UTSJCP15180</t>
  </si>
  <si>
    <t>LAP TOP MCA.HP 440G1</t>
  </si>
  <si>
    <t>UTSJCP11913</t>
  </si>
  <si>
    <t>LAP TOP MCA.HP COMPAQ MOD.6530B</t>
  </si>
  <si>
    <t>UTSJCP14957</t>
  </si>
  <si>
    <t>LAP TOP MCA.HP MOD. 4440S</t>
  </si>
  <si>
    <t>UTSJCP12169</t>
  </si>
  <si>
    <t>LAP TOP MCA.HP MOD. DV6-3088LA</t>
  </si>
  <si>
    <t>UTSJCP13447</t>
  </si>
  <si>
    <t>LAP TOP MCA.HP MOD. E-435</t>
  </si>
  <si>
    <t>UTSJCP11851</t>
  </si>
  <si>
    <t>LAP TOP MCA.HP MOD. PAVILION DV2-1020</t>
  </si>
  <si>
    <t>UTSJCP11989</t>
  </si>
  <si>
    <t>LAP TOP MCA.HP MOD. PROBOOK 6530B</t>
  </si>
  <si>
    <t>UTSJCP13972</t>
  </si>
  <si>
    <t>LAP TOP MCA.HP MOD.14-AF116-1</t>
  </si>
  <si>
    <t>UTSJCP13973</t>
  </si>
  <si>
    <t>LAP TOP MCA.HP MOD.4530S</t>
  </si>
  <si>
    <t>UTSJCP10412</t>
  </si>
  <si>
    <t>LAP TOP MCA.HP MOD.550</t>
  </si>
  <si>
    <t>UTSJCP13945</t>
  </si>
  <si>
    <t>LAP TOP MCA.HP MOD.630</t>
  </si>
  <si>
    <t>UTSJCP13944</t>
  </si>
  <si>
    <t>UTSJCP14200</t>
  </si>
  <si>
    <t>LAP TOP MCA.HP MOD.650</t>
  </si>
  <si>
    <t>UTSJCP10451</t>
  </si>
  <si>
    <t>LAP TOP MCA.HP MOD.6830S</t>
  </si>
  <si>
    <t>UTSJCP10135</t>
  </si>
  <si>
    <t>LAP TOP MCA.HP MOD.COMPAQ 6710B CORE 2 DUO</t>
  </si>
  <si>
    <t>UTSJCP11849</t>
  </si>
  <si>
    <t>LAP TOP MCA.HP MOD.DV2-102LA</t>
  </si>
  <si>
    <t>UTSJCP14191</t>
  </si>
  <si>
    <t>LAP TOP MCA.HP MOD.G4-1420LA</t>
  </si>
  <si>
    <t>UTSJCP10435</t>
  </si>
  <si>
    <t>LAP TOP MCA.HP MOD.PAVILIO DV4-1124</t>
  </si>
  <si>
    <t>UTSJCP10434</t>
  </si>
  <si>
    <t>UTSJCP12219</t>
  </si>
  <si>
    <t>LAP TOP MCA.HP PAVILION G42-268</t>
  </si>
  <si>
    <t>UTSJCP10440</t>
  </si>
  <si>
    <t>LAP TOP MCA.HP PAVILION MOD.DV2935LA</t>
  </si>
  <si>
    <t>UTSJCP10459</t>
  </si>
  <si>
    <t>LAP TOP MCA.HP PAVILION MOD.DV4-112419</t>
  </si>
  <si>
    <t>UTSJCP14092</t>
  </si>
  <si>
    <t>LAP TOP MCA.HP PAVILION MOD.G4-1370LA</t>
  </si>
  <si>
    <t>UTSJCP12189</t>
  </si>
  <si>
    <t>LAP TOP MCA.MACBOOK PRO 13.23</t>
  </si>
  <si>
    <t>UTSJCP11895</t>
  </si>
  <si>
    <t>LAP TOP MCA.TOSHIBA MOD. SATELLITE L455-SP2922R</t>
  </si>
  <si>
    <t>UTSJCP11974</t>
  </si>
  <si>
    <t>LAP TOP MCA.TOSHIBA MOD.A505-SP7930R</t>
  </si>
  <si>
    <t>UTSJCP11787</t>
  </si>
  <si>
    <t>LAP TOP MCA.TOSHIBA MOD.PRESTIGE M700-SP1802R TABLET</t>
  </si>
  <si>
    <t>UTSJCP11789</t>
  </si>
  <si>
    <t>UTSJCP11786</t>
  </si>
  <si>
    <t>UTSJCP13134</t>
  </si>
  <si>
    <t>LAP TOP MCA.TOSHIBA MOD.SP4163M</t>
  </si>
  <si>
    <t>UTSJCP13135</t>
  </si>
  <si>
    <t>UTSJCP13136</t>
  </si>
  <si>
    <t>UTSJCP13895</t>
  </si>
  <si>
    <t>LAP TOP MCA.TOSHIBA MOD.SP5160M</t>
  </si>
  <si>
    <t>UTSJCP13928</t>
  </si>
  <si>
    <t>LAP TOP MCA.TOSHIBA SATELITE MOD.SP5172LM</t>
  </si>
  <si>
    <t>UTSJCP11223</t>
  </si>
  <si>
    <t>LAP TOP MCA.TOSHIBA SATELLITE MOD.L305-SP6912</t>
  </si>
  <si>
    <t>UTSJCP10071</t>
  </si>
  <si>
    <t>LAP TOP TOSHIBA SATELLITE MOD.A210-SP6811</t>
  </si>
  <si>
    <t>UTSJCP10080</t>
  </si>
  <si>
    <t>LAP TOP TOSHIBA SATELLITE MOD.A215-SP4042</t>
  </si>
  <si>
    <t>UTSJCP10081</t>
  </si>
  <si>
    <t>UTSJCP10073</t>
  </si>
  <si>
    <t>LAP TOP TOSHIBA SATELLITE MOD.PRO-M205-SP3018</t>
  </si>
  <si>
    <t>UTSJCP10072</t>
  </si>
  <si>
    <t>UTSJCP10088</t>
  </si>
  <si>
    <t>LAP TOP TOSHIBA SATELLITE PRO MOD.A210-SP6811</t>
  </si>
  <si>
    <t>UTSJLAP15473</t>
  </si>
  <si>
    <t>LAPTOP</t>
  </si>
  <si>
    <t>UTSJLAP15474</t>
  </si>
  <si>
    <t>UTSJLAP15465</t>
  </si>
  <si>
    <t>UTSJLAP15467</t>
  </si>
  <si>
    <t>UTSJLAP15962</t>
  </si>
  <si>
    <t>UTSJLAP15466</t>
  </si>
  <si>
    <t>UTSJLAP17395</t>
  </si>
  <si>
    <t>UTSJCP17483</t>
  </si>
  <si>
    <t>UTSJLAP15468</t>
  </si>
  <si>
    <t>UTSJLAP15470</t>
  </si>
  <si>
    <t>UTSJLAP15464</t>
  </si>
  <si>
    <t>UTSJLAP15469</t>
  </si>
  <si>
    <t>UTSJLAP17394</t>
  </si>
  <si>
    <t>UTSJLAP15471</t>
  </si>
  <si>
    <t>UTSJLAP15472</t>
  </si>
  <si>
    <t>UTSJLAP15930</t>
  </si>
  <si>
    <t>LAPTOP HP</t>
  </si>
  <si>
    <t>UTSJLAP17327</t>
  </si>
  <si>
    <t>UTSJLAP17302</t>
  </si>
  <si>
    <t>UTSJLAP17325</t>
  </si>
  <si>
    <t>UTSJLAP16181</t>
  </si>
  <si>
    <t>UTSJLAP17310</t>
  </si>
  <si>
    <t>UTSJLAP16177</t>
  </si>
  <si>
    <t>UTSJLAP17313</t>
  </si>
  <si>
    <t>UTSJLAP17370</t>
  </si>
  <si>
    <t>UTSJLAP17323</t>
  </si>
  <si>
    <t>UTSJLAP17303</t>
  </si>
  <si>
    <t>UTSJLAP16179</t>
  </si>
  <si>
    <t>UTSJLAP17320</t>
  </si>
  <si>
    <t>UTSJLAP17383</t>
  </si>
  <si>
    <t>UTSJLAP17384</t>
  </si>
  <si>
    <t>UTSJLAP17387</t>
  </si>
  <si>
    <t>UTSJLAP17380</t>
  </si>
  <si>
    <t>UTSJLAP17375</t>
  </si>
  <si>
    <t>UTSJLAP17389</t>
  </si>
  <si>
    <t>UTSJLAP17368</t>
  </si>
  <si>
    <t>UTSJLAP17369</t>
  </si>
  <si>
    <t>UTSJLAP17309</t>
  </si>
  <si>
    <t>UTSJLAP17319</t>
  </si>
  <si>
    <t>UTSJLAP17373</t>
  </si>
  <si>
    <t>UTSJLAP16175</t>
  </si>
  <si>
    <t>UTSJLAP17297</t>
  </si>
  <si>
    <t>UTSJLAP17300</t>
  </si>
  <si>
    <t>UTSJLAP16194</t>
  </si>
  <si>
    <t>UTSJLAP17299</t>
  </si>
  <si>
    <t>UTSJCP16208</t>
  </si>
  <si>
    <t>UTSJLAP17312</t>
  </si>
  <si>
    <t>UTSJLAP17305</t>
  </si>
  <si>
    <t>UTSJLAP17385</t>
  </si>
  <si>
    <t>UTSJLAP17316</t>
  </si>
  <si>
    <t>UTSJLAP17308</t>
  </si>
  <si>
    <t>UTSJLAP17298</t>
  </si>
  <si>
    <t>UTSJLAP17386</t>
  </si>
  <si>
    <t>UTSJLAP17315</t>
  </si>
  <si>
    <t>UTSJLAP17388</t>
  </si>
  <si>
    <t>UTSJLAP17379</t>
  </si>
  <si>
    <t>UTSJLAP17367</t>
  </si>
  <si>
    <t>UTSJLAP16275</t>
  </si>
  <si>
    <t>UTSJLAP17306</t>
  </si>
  <si>
    <t>UTSJLAP16178</t>
  </si>
  <si>
    <t>UTSJLAP17324</t>
  </si>
  <si>
    <t>UTSJCP17456</t>
  </si>
  <si>
    <t>UTSJLAP16176</t>
  </si>
  <si>
    <t>UTSJLAP17372</t>
  </si>
  <si>
    <t>UTSJLAP17301</t>
  </si>
  <si>
    <t>UTSJLAP17317</t>
  </si>
  <si>
    <t>UTSJLAP17365</t>
  </si>
  <si>
    <t>UTSJLAP17314</t>
  </si>
  <si>
    <t>UTSJLAP17326</t>
  </si>
  <si>
    <t>UTSJLAP17366</t>
  </si>
  <si>
    <t>UTSJLAP17304</t>
  </si>
  <si>
    <t>UTSJLAP17321</t>
  </si>
  <si>
    <t>UTSJLAP17382</t>
  </si>
  <si>
    <t>UTSJLAP15961</t>
  </si>
  <si>
    <t>UTSJLAP17318</t>
  </si>
  <si>
    <t>UTSJLAP17391</t>
  </si>
  <si>
    <t>UTSJLAP16180</t>
  </si>
  <si>
    <t>UTSJLAP17378</t>
  </si>
  <si>
    <t>UTSJLAP17376</t>
  </si>
  <si>
    <t>UTSJLAP17371</t>
  </si>
  <si>
    <t>UTSJLAP17374</t>
  </si>
  <si>
    <t>UTSJLAP17311</t>
  </si>
  <si>
    <t>UTSJLAP17381</t>
  </si>
  <si>
    <t>UTSJLAP17307</t>
  </si>
  <si>
    <t>UTSJLAP17392</t>
  </si>
  <si>
    <t>UTSJLAP17322</t>
  </si>
  <si>
    <t>UTSJLAP17390</t>
  </si>
  <si>
    <t>UTSJLAP17377</t>
  </si>
  <si>
    <t>UTSJLAP15896</t>
  </si>
  <si>
    <t>LAPTOP HP 14-AF116/1</t>
  </si>
  <si>
    <t>UTSJLAP16220</t>
  </si>
  <si>
    <t>LAPTOP HP 14-AM009LA</t>
  </si>
  <si>
    <t>UTSJCP15300</t>
  </si>
  <si>
    <t>LAPTOP HP 440</t>
  </si>
  <si>
    <t>UTSJCP15301</t>
  </si>
  <si>
    <t>UTSJCP14335</t>
  </si>
  <si>
    <t>LAPTOP HP 450 DCCEL 14 500GB RAM 4GB DVD+RW</t>
  </si>
  <si>
    <t>UTSJCP14397</t>
  </si>
  <si>
    <t>LAPTOP HP INTEL CORE 13 PANTALLA 14</t>
  </si>
  <si>
    <t>UTSJCP14396</t>
  </si>
  <si>
    <t>UTSJCP14395</t>
  </si>
  <si>
    <t>UTSJLAP16132</t>
  </si>
  <si>
    <t>LAP-TOP HP PROBOOK</t>
  </si>
  <si>
    <t>UTSJLAP16133</t>
  </si>
  <si>
    <t>UTSJLAP16129</t>
  </si>
  <si>
    <t>UTSJLAP16137</t>
  </si>
  <si>
    <t>UTSJLAP16130</t>
  </si>
  <si>
    <t>UTSJLAP16136</t>
  </si>
  <si>
    <t>UTSJLAP16134</t>
  </si>
  <si>
    <t>UTSJLAP16135</t>
  </si>
  <si>
    <t>UTSJLAP16131</t>
  </si>
  <si>
    <t>UTSJLAP16128</t>
  </si>
  <si>
    <t>UTSJCP14793</t>
  </si>
  <si>
    <t>LAPTOP MCA HP MOD. 250 G1</t>
  </si>
  <si>
    <t>UTSJCP14791</t>
  </si>
  <si>
    <t>UTSJCP14792</t>
  </si>
  <si>
    <t>UTSJCP14795</t>
  </si>
  <si>
    <t>UTSJCP14794</t>
  </si>
  <si>
    <t>UTSJCP15170</t>
  </si>
  <si>
    <t>LAPTOP MCA. HP MOD. 640B</t>
  </si>
  <si>
    <t>UTSJCP13261</t>
  </si>
  <si>
    <t>LAPTOP MCA.HP MOD.435</t>
  </si>
  <si>
    <t>UTSJCP14948</t>
  </si>
  <si>
    <t>LAPTOP MCA.PAVILLION MOD.14-N007</t>
  </si>
  <si>
    <t>UTSJCP15375</t>
  </si>
  <si>
    <t>LAPTOP NOTEBOOK HP 240 G3</t>
  </si>
  <si>
    <t>UTSJCP14939</t>
  </si>
  <si>
    <t>LAPTOP SAMSUNG</t>
  </si>
  <si>
    <t>UTSJCP14349</t>
  </si>
  <si>
    <t>LAPTOP SAMSUNG ATIV SMART PC WIFI HDMI</t>
  </si>
  <si>
    <t>UTSJCP12144</t>
  </si>
  <si>
    <t>LAPTOP TOSHIBA COLOR GRIS</t>
  </si>
  <si>
    <t>UTSJCP14832</t>
  </si>
  <si>
    <t>LAPTOP TOSHIBA SATELITE</t>
  </si>
  <si>
    <t>UTSJLP8074</t>
  </si>
  <si>
    <t>LASER SCAN MOD.LSM-506</t>
  </si>
  <si>
    <t>UTSJLV8942</t>
  </si>
  <si>
    <t>LAVADOR DE OJOS CON PEDESTAL EN ACERO</t>
  </si>
  <si>
    <t>UTSJLV8943</t>
  </si>
  <si>
    <t>UTSJHT7148</t>
  </si>
  <si>
    <t>LAVADORA KARCHER MOD.HD650</t>
  </si>
  <si>
    <t>UTSJOT8985</t>
  </si>
  <si>
    <t>LAVAMANOS DE ACERO INOX. CAP.2 LTS.</t>
  </si>
  <si>
    <t>UTSJOT8986</t>
  </si>
  <si>
    <t>UTSJLE12020</t>
  </si>
  <si>
    <t>LECTOR DE RANURA</t>
  </si>
  <si>
    <t>UTSJLE12023</t>
  </si>
  <si>
    <t>LECTOR DE RANURA POSLINE LC2300K BARCODE</t>
  </si>
  <si>
    <t>UTSJLE12024</t>
  </si>
  <si>
    <t>UTSJLEO15227</t>
  </si>
  <si>
    <t>LECTOR KINDLE PAPERWHITE AMAZON</t>
  </si>
  <si>
    <t>UTSJLEO14784</t>
  </si>
  <si>
    <t>LECTOR OPTICO HONEYWELL MOD MS9520</t>
  </si>
  <si>
    <t>UTSJLEO14783</t>
  </si>
  <si>
    <t>UTSJUP7830</t>
  </si>
  <si>
    <t>LENTE CANON MOD.EF-20</t>
  </si>
  <si>
    <t>UTSJUP7829</t>
  </si>
  <si>
    <t>LENTE CANON MOD.EF-75</t>
  </si>
  <si>
    <t>UTSJAR17137</t>
  </si>
  <si>
    <t>LIBRERO 3 NIVELES</t>
  </si>
  <si>
    <t>UTSJAR17124</t>
  </si>
  <si>
    <t>UTSJAR17136</t>
  </si>
  <si>
    <t>UTSJAR17134</t>
  </si>
  <si>
    <t>UTSJAR17125</t>
  </si>
  <si>
    <t>UTSJAR17126</t>
  </si>
  <si>
    <t>UTSJAR17127</t>
  </si>
  <si>
    <t>UTSJAR17132</t>
  </si>
  <si>
    <t>UTSJAR17135</t>
  </si>
  <si>
    <t>UTSJAR17133</t>
  </si>
  <si>
    <t>UTSJAR17131</t>
  </si>
  <si>
    <t>UTSJAR17128</t>
  </si>
  <si>
    <t>UTSJAR17129</t>
  </si>
  <si>
    <t>UTSJAR17130</t>
  </si>
  <si>
    <t>UTSJLB10084</t>
  </si>
  <si>
    <t>LIBRERO 5 REPISAS ROBLE MOD.40486</t>
  </si>
  <si>
    <t>UTSJLB10064</t>
  </si>
  <si>
    <t>UTSJLB10066</t>
  </si>
  <si>
    <t>UTSJLB10067</t>
  </si>
  <si>
    <t>UTSJLB1617</t>
  </si>
  <si>
    <t>LIBRERO A PISO C/ENTREPAÑOS EN MELAMINA</t>
  </si>
  <si>
    <t>UTSJLB1618</t>
  </si>
  <si>
    <t>LIBRERO A PISO C/PTAS. Y ENTREP. P/CAR. Y 2 GAV</t>
  </si>
  <si>
    <t>UTSJLB4821</t>
  </si>
  <si>
    <t>LIBRERO A PISO CON PUERTAS</t>
  </si>
  <si>
    <t>UTSJLB4820</t>
  </si>
  <si>
    <t>LIBRERO A PISO DE ENTREPAÑOS</t>
  </si>
  <si>
    <t>UTSJLB11905</t>
  </si>
  <si>
    <t>LIBRERO DE 3 REPISAS ROBLE</t>
  </si>
  <si>
    <t>UTSJLB11869</t>
  </si>
  <si>
    <t>LIBRERO DE 5 REPISAS METROPOLITAN</t>
  </si>
  <si>
    <t>UTSJLB11904</t>
  </si>
  <si>
    <t>LIBRERO DE 5 REPISAS ROBLE</t>
  </si>
  <si>
    <t>UTSJLB14760</t>
  </si>
  <si>
    <t>LIBRERO DE 5 REPISASDE 0.80X0.40X1.80 MTS. IMITACION CAOBA</t>
  </si>
  <si>
    <t>UTSJLB4659</t>
  </si>
  <si>
    <t>LIBRERO DE MADERA</t>
  </si>
  <si>
    <t>UTSJLB4697</t>
  </si>
  <si>
    <t>LIBRERO DE MADERA 2 ENTREPAÑOS</t>
  </si>
  <si>
    <t>UTSJLB7971</t>
  </si>
  <si>
    <t>LIBRERO DE MADERA 5 SEPARACIONES</t>
  </si>
  <si>
    <t>UTSJLB3432</t>
  </si>
  <si>
    <t>UTSJLB10574</t>
  </si>
  <si>
    <t>LIBRERO DE MADERA DE 4 ENTREPAÑOS DE 1X0.30X1.80</t>
  </si>
  <si>
    <t>UTSJLB4839</t>
  </si>
  <si>
    <t>LIBRERO DE PISO</t>
  </si>
  <si>
    <t>UTSJLB10549</t>
  </si>
  <si>
    <t>LIBRERO DE PISO 0.85X0.30X1.22 MT</t>
  </si>
  <si>
    <t>UTSJLB10550</t>
  </si>
  <si>
    <t>UTSJLB1896</t>
  </si>
  <si>
    <t>LIBRERO DE PISO 2 PUERTAS</t>
  </si>
  <si>
    <t>UTSJLB1897</t>
  </si>
  <si>
    <t>UTSJLB3463</t>
  </si>
  <si>
    <t>LIBRERO DE PISO 5 ENTREPAÑOS</t>
  </si>
  <si>
    <t>UTSJLB3603</t>
  </si>
  <si>
    <t>UTSJLB4764</t>
  </si>
  <si>
    <t>UTSJLB1852</t>
  </si>
  <si>
    <t>LIBRERO EJECUTIVO PM STEELE</t>
  </si>
  <si>
    <t>UTSJLB3317</t>
  </si>
  <si>
    <t>LIBRERO HORIZONTAL</t>
  </si>
  <si>
    <t>UTSJLB5594</t>
  </si>
  <si>
    <t>UTSJLB4737</t>
  </si>
  <si>
    <t>UTSJLB7538</t>
  </si>
  <si>
    <t>UTSJLB1865</t>
  </si>
  <si>
    <t>UTSJLB6888</t>
  </si>
  <si>
    <t>UTSJLB7354</t>
  </si>
  <si>
    <t>UTSJLB3265</t>
  </si>
  <si>
    <t>UTSJLB3447</t>
  </si>
  <si>
    <t>UTSJLB0865</t>
  </si>
  <si>
    <t>UTSJLB0298</t>
  </si>
  <si>
    <t>UTSJLB3315</t>
  </si>
  <si>
    <t>UTSJLB8168</t>
  </si>
  <si>
    <t>UTSJLB1393</t>
  </si>
  <si>
    <t>UTSJLB3230</t>
  </si>
  <si>
    <t>UTSJLB3264</t>
  </si>
  <si>
    <t>UTSJLB3316</t>
  </si>
  <si>
    <t>UTSJLB4649</t>
  </si>
  <si>
    <t>UTSJLB3054</t>
  </si>
  <si>
    <t>UTSJLB8387</t>
  </si>
  <si>
    <t>UTSJLB3319</t>
  </si>
  <si>
    <t>UTSJLB7480</t>
  </si>
  <si>
    <t>UTSJLB8065</t>
  </si>
  <si>
    <t>UTSJLB7481</t>
  </si>
  <si>
    <t>UTSJLB0218</t>
  </si>
  <si>
    <t>UTSJLB3318</t>
  </si>
  <si>
    <t>UTSJLB0233</t>
  </si>
  <si>
    <t>UTSJLB3128</t>
  </si>
  <si>
    <t>UTSJLB0730</t>
  </si>
  <si>
    <t>UTSJLB3147</t>
  </si>
  <si>
    <t>UTSJLB7448</t>
  </si>
  <si>
    <t>UTSJLB1866</t>
  </si>
  <si>
    <t>UTSJLB1436</t>
  </si>
  <si>
    <t>UTSJLB8137</t>
  </si>
  <si>
    <t>UTSJLB8053</t>
  </si>
  <si>
    <t>UTSJLB8215</t>
  </si>
  <si>
    <t>UTSJLB4749</t>
  </si>
  <si>
    <t>UTSJLB1403</t>
  </si>
  <si>
    <t>UTSJLB3336</t>
  </si>
  <si>
    <t>LIBRERO HORIZONTAL DE MADERA (ALUMNOS UTSJ)</t>
  </si>
  <si>
    <t>UTSJLB4650</t>
  </si>
  <si>
    <t>LIBRERO HORIZONTAL MADERA</t>
  </si>
  <si>
    <t>UTSJLB4651</t>
  </si>
  <si>
    <t>UTSJLB0792</t>
  </si>
  <si>
    <t>LIBRERO HORIZONTAL MCA.METALES</t>
  </si>
  <si>
    <t>UTSJLB1446</t>
  </si>
  <si>
    <t>LIBRERO HORIZONTAL METALICO</t>
  </si>
  <si>
    <t>UTSJLB3443</t>
  </si>
  <si>
    <t>UTSJLB1352</t>
  </si>
  <si>
    <t>UTSJLB0305</t>
  </si>
  <si>
    <t>UTSJLB6591</t>
  </si>
  <si>
    <t>UTSJLB6590</t>
  </si>
  <si>
    <t>UTSJLB3354</t>
  </si>
  <si>
    <t>UTSJLB3355</t>
  </si>
  <si>
    <t>UTSJLB3527</t>
  </si>
  <si>
    <t>UTSJLB3353</t>
  </si>
  <si>
    <t>UTSJLB3188</t>
  </si>
  <si>
    <t>UTSJLB2754</t>
  </si>
  <si>
    <t>UTSJLB5564</t>
  </si>
  <si>
    <t>UTSJLB8410</t>
  </si>
  <si>
    <t>UTSJLB0759</t>
  </si>
  <si>
    <t>UTSJLB3581</t>
  </si>
  <si>
    <t>UTSJLB5528</t>
  </si>
  <si>
    <t>UTSJLB5553</t>
  </si>
  <si>
    <t>UTSJLB3417</t>
  </si>
  <si>
    <t>UTSJLB3376</t>
  </si>
  <si>
    <t>UTSJLB3377</t>
  </si>
  <si>
    <t>UTSJLB1909</t>
  </si>
  <si>
    <t>UTSJLB1435</t>
  </si>
  <si>
    <t>LIBRERO HORIZONTAL PM STEEL</t>
  </si>
  <si>
    <t>UTSJLB5916</t>
  </si>
  <si>
    <t>LIBRERO HORIZONTAL PUERTAS DE CRISTAL</t>
  </si>
  <si>
    <t>UTSJLB5920</t>
  </si>
  <si>
    <t>UTSJLB5914</t>
  </si>
  <si>
    <t>UTSJLB5915</t>
  </si>
  <si>
    <t>UTSJLB5918</t>
  </si>
  <si>
    <t>UTSJLB5917</t>
  </si>
  <si>
    <t>UTSJLB5919</t>
  </si>
  <si>
    <t>UTSJLB6897</t>
  </si>
  <si>
    <t>LIBRERO MADERA</t>
  </si>
  <si>
    <t>UTSJLB1821</t>
  </si>
  <si>
    <t>LIBRERO METALICO</t>
  </si>
  <si>
    <t>UTSJLB1818</t>
  </si>
  <si>
    <t>UTSJLB1820</t>
  </si>
  <si>
    <t>UTSJLB1819</t>
  </si>
  <si>
    <t>UTSJLB1336</t>
  </si>
  <si>
    <t>LIBRERO METALICO C/PTAS. DE CRISTAL</t>
  </si>
  <si>
    <t>UTSJLB10569</t>
  </si>
  <si>
    <t>LIBRERO METALICO DE 6 ENTREPAÑOS</t>
  </si>
  <si>
    <t>UTSJLB10567</t>
  </si>
  <si>
    <t>UTSJLB10570</t>
  </si>
  <si>
    <t>UTSJLB10568</t>
  </si>
  <si>
    <t>UTSJSW11333</t>
  </si>
  <si>
    <t>LICENCIA DE SISTEMA DE DESARROLLO LAB VIEW</t>
  </si>
  <si>
    <t>UTSJSW9986</t>
  </si>
  <si>
    <t>LICENCIA DE SOFTWARE DE ADOBE CREATIVE</t>
  </si>
  <si>
    <t>UTSJSW9984</t>
  </si>
  <si>
    <t>LICENCIA DE SOFTWARE FINAL CUT STUDIO</t>
  </si>
  <si>
    <t>UTSJSW11878</t>
  </si>
  <si>
    <t>LICENCIA SURVEY IM</t>
  </si>
  <si>
    <t>UTSJSW9985</t>
  </si>
  <si>
    <t>LICENCIAS CONCURRENTES DE SOFTWARE DE ADOBE</t>
  </si>
  <si>
    <t>UTSJLC5282</t>
  </si>
  <si>
    <t>LICUADORA MCA. OSTERIZER DE 14 VELOCIDADES</t>
  </si>
  <si>
    <t>UTSJLC14203</t>
  </si>
  <si>
    <t>LICUADORA METALICA OSTERIZER</t>
  </si>
  <si>
    <t>UTSJCAP15726</t>
  </si>
  <si>
    <t>LIFETIME COBERTIZO DE 2.44M * 3.05 M</t>
  </si>
  <si>
    <t>UTSJHT7223</t>
  </si>
  <si>
    <t>LIJADORA ELECTRICA METABO SR4350</t>
  </si>
  <si>
    <t>UTSJLD6291</t>
  </si>
  <si>
    <t>LIMITADOR DE PUNTO DE DISPARO DL2615</t>
  </si>
  <si>
    <t>UTSJOT13209</t>
  </si>
  <si>
    <t>LLAVE DE CADENA 2-1/2</t>
  </si>
  <si>
    <t>UTSJLK12202</t>
  </si>
  <si>
    <t>LOCKER MET.CINCO COMPART.C/CHAPA COLOR ARENA</t>
  </si>
  <si>
    <t>UTSJLK12205</t>
  </si>
  <si>
    <t>UTSJLK12207</t>
  </si>
  <si>
    <t>UTSJLK12208</t>
  </si>
  <si>
    <t>UTSJLK12210</t>
  </si>
  <si>
    <t>UTSJLK12211</t>
  </si>
  <si>
    <t>UTSJLK12203</t>
  </si>
  <si>
    <t>UTSJLK12206</t>
  </si>
  <si>
    <t>UTSJLK12209</t>
  </si>
  <si>
    <t>UTSJLK12204</t>
  </si>
  <si>
    <t>UTSJLK12197</t>
  </si>
  <si>
    <t>UTSJLK12200</t>
  </si>
  <si>
    <t>UTSJLK12193</t>
  </si>
  <si>
    <t>UTSJLK12194</t>
  </si>
  <si>
    <t>UTSJLK12196</t>
  </si>
  <si>
    <t>UTSJLK12199</t>
  </si>
  <si>
    <t>UTSJLK12192</t>
  </si>
  <si>
    <t>UTSJLK12195</t>
  </si>
  <si>
    <t>UTSJLK12198</t>
  </si>
  <si>
    <t>UTSJLK12201</t>
  </si>
  <si>
    <t>UTSJLK7104</t>
  </si>
  <si>
    <t>LOCKER PM STEELE MOD.1667 2 GAVETAS</t>
  </si>
  <si>
    <t>UTSJLK7109</t>
  </si>
  <si>
    <t>UTSJLK7105</t>
  </si>
  <si>
    <t>UTSJLO6304</t>
  </si>
  <si>
    <t>LOGICA DE CONMUTACION DL2632</t>
  </si>
  <si>
    <t>UTSJKT11933</t>
  </si>
  <si>
    <t>LOTE DE 18 REPRODUCTORES MCA.SONY MOD.B142F</t>
  </si>
  <si>
    <t>UTSJOT2898</t>
  </si>
  <si>
    <t>LOTE DE MONITORES</t>
  </si>
  <si>
    <t>UTSJSF11290</t>
  </si>
  <si>
    <t>LOVE MILLET EN CH</t>
  </si>
  <si>
    <t>UTSJLMV15162</t>
  </si>
  <si>
    <t>LUMINARIA PARA MÓDULOS VOTOFOTAICOS</t>
  </si>
  <si>
    <t>UTSJLT11150</t>
  </si>
  <si>
    <t>LUXOMETRO 5 RANGOS</t>
  </si>
  <si>
    <t>UTSJLT11145</t>
  </si>
  <si>
    <t>UTSJLT11146</t>
  </si>
  <si>
    <t>UTSJLT11148</t>
  </si>
  <si>
    <t>UTSJLT11149</t>
  </si>
  <si>
    <t>UTSJLT11147</t>
  </si>
  <si>
    <t>UTSJLT11983</t>
  </si>
  <si>
    <t>LUXOMETRO MCA.EXTECH MOD.407026</t>
  </si>
  <si>
    <t>UTSJLZ7257</t>
  </si>
  <si>
    <t>LUZ DE EMERGENCIA DL2101T28</t>
  </si>
  <si>
    <t>UTSJLZ7528</t>
  </si>
  <si>
    <t>UTSJPRC14384</t>
  </si>
  <si>
    <t>M5/2 PUNZONADORA, REMACHADORA, CORTADORA, ROLADORA Y DOBLADORA</t>
  </si>
  <si>
    <t>UTSJCM17515</t>
  </si>
  <si>
    <t>MACBOOK</t>
  </si>
  <si>
    <t>UTSJLAP15960</t>
  </si>
  <si>
    <t>MACBOOK PRO NOTEBOOK</t>
  </si>
  <si>
    <t>UTSJLAP15958</t>
  </si>
  <si>
    <t>UTSJCP15975</t>
  </si>
  <si>
    <t>UTSJLAP15959</t>
  </si>
  <si>
    <t>UTSJUP7760</t>
  </si>
  <si>
    <t>MALETA DE TRANSPORTE DSR-FD100</t>
  </si>
  <si>
    <t>UTSJUP7759</t>
  </si>
  <si>
    <t>UTSJOT10077</t>
  </si>
  <si>
    <t>MALETIN P/NOTEBOOK</t>
  </si>
  <si>
    <t>UTSJOT14229</t>
  </si>
  <si>
    <t>MALETIN TARGUS BLACKTOPDELUXEAZUL-NGO.</t>
  </si>
  <si>
    <t>UTSJHT8356</t>
  </si>
  <si>
    <t>MANEJADOR DE GIROS MOTORIZADOS</t>
  </si>
  <si>
    <t>UTSJMPR16212</t>
  </si>
  <si>
    <t>MANIPULADOR</t>
  </si>
  <si>
    <t>UTSJRO6327</t>
  </si>
  <si>
    <t>MAQUINA COMB.P/ENROLL.DE ROTORES Y BOBINA DE M.</t>
  </si>
  <si>
    <t>UTSJMQ1913</t>
  </si>
  <si>
    <t>MAQUINA DE ESCRIBIR LUXE OLYMPIA</t>
  </si>
  <si>
    <t>UTSJMAQI16090</t>
  </si>
  <si>
    <t>MAQUINA DE INYECCIÓN</t>
  </si>
  <si>
    <t>UTSJMAI17504</t>
  </si>
  <si>
    <t>UTSJLP7987</t>
  </si>
  <si>
    <t>MAQUINA DE SOLDAR CD INFRA</t>
  </si>
  <si>
    <t>UTSJMAQ7978</t>
  </si>
  <si>
    <t>MAQUINA DE SOLDAR FRONIUS</t>
  </si>
  <si>
    <t>UTSJMAQ7981</t>
  </si>
  <si>
    <t>UTSJMAQ7984</t>
  </si>
  <si>
    <t>UTSJMAQ7985</t>
  </si>
  <si>
    <t>UTSJMAQ7979</t>
  </si>
  <si>
    <t>UTSJMAQ7980</t>
  </si>
  <si>
    <t>UTSJMAQ7983</t>
  </si>
  <si>
    <t>UTSJMAQ7986</t>
  </si>
  <si>
    <t>UTSJMAQ7982</t>
  </si>
  <si>
    <t>UTSJMAQ7976</t>
  </si>
  <si>
    <t>MAQUINA DE SOLDAR FRONIUS 2700</t>
  </si>
  <si>
    <t>UTSJMAQ7977</t>
  </si>
  <si>
    <t>UTSJMST11305</t>
  </si>
  <si>
    <t>MAQUINA DE SUBLIMADO PARA TASA</t>
  </si>
  <si>
    <t>UTSJMDD14742</t>
  </si>
  <si>
    <t>MAQUINA DESTAPA DRENAJES TIPO TAMBOR</t>
  </si>
  <si>
    <t>UTSJLP8077</t>
  </si>
  <si>
    <t>MAQUINA ESCANEADORA UNIVERSAL</t>
  </si>
  <si>
    <t>UTSJLP7996</t>
  </si>
  <si>
    <t>MAQUINA P/ASERRAR MECANICA</t>
  </si>
  <si>
    <t>UTSJMUT14328</t>
  </si>
  <si>
    <t>MAQUINA UNIVERSAL DE TENSION CON CAP. DE 10 TON.</t>
  </si>
  <si>
    <t>UTSJLP8176</t>
  </si>
  <si>
    <t>MAQUINA UNIVERSAL PRUEBAS MECANICAS</t>
  </si>
  <si>
    <t>UTSJMAR10402</t>
  </si>
  <si>
    <t>MARCADOR ELECTRÓNICO MCA.SCOREBOARD MOD.5205</t>
  </si>
  <si>
    <t>UTSJLP10020</t>
  </si>
  <si>
    <t>MARMOL DE GRANITO GRADO B 18X24 DE 3</t>
  </si>
  <si>
    <t>UTSJLP10021</t>
  </si>
  <si>
    <t>UTSJLP10019</t>
  </si>
  <si>
    <t>UTSJLP8070</t>
  </si>
  <si>
    <t>MEDIDOR DE ALTURAS DIGITAL ELECTRICO</t>
  </si>
  <si>
    <t>UTSJLP8069</t>
  </si>
  <si>
    <t>UTSJML6239</t>
  </si>
  <si>
    <t>MEDIDOR DE ARMONICOS MCA.FLUKE MOD.41B</t>
  </si>
  <si>
    <t>UTSJMDC16209</t>
  </si>
  <si>
    <t>MEDIDOR DE CAMPOS</t>
  </si>
  <si>
    <t>UTSJML5314</t>
  </si>
  <si>
    <t>MEDIDOR DE CONDUCTIVIDAD MCA.ECTESTR</t>
  </si>
  <si>
    <t>UTSJML5315</t>
  </si>
  <si>
    <t>UTSJND6158</t>
  </si>
  <si>
    <t>MEDIDOR DE LA DEMANDA MAXIMA DL2109T29</t>
  </si>
  <si>
    <t>UTSJMLS14746</t>
  </si>
  <si>
    <t>MEDIDOR DE LUZ SOLAR TES 1333</t>
  </si>
  <si>
    <t>UTSJML15900</t>
  </si>
  <si>
    <t>MEDIDOR DE PH</t>
  </si>
  <si>
    <t>UTSJML17531</t>
  </si>
  <si>
    <t>UTSJML5334</t>
  </si>
  <si>
    <t>MEDIDOR DE TURBIDEZ PORTATIL, 2100P</t>
  </si>
  <si>
    <t>UTSJML5335</t>
  </si>
  <si>
    <t>MEDIDOR DE TURBIDEZ, PORTATIL 2100P</t>
  </si>
  <si>
    <t>UTSJFP6156</t>
  </si>
  <si>
    <t>MEDIDOR DEL FACTOR DE POTENCIA</t>
  </si>
  <si>
    <t>UTSJDG6334</t>
  </si>
  <si>
    <t>MEDIDOR DIGITAL DE PAR DL2006C</t>
  </si>
  <si>
    <t>UTSJDG6335</t>
  </si>
  <si>
    <t>UTSJMK6159</t>
  </si>
  <si>
    <t>MEDIDOR KVARH TRIFASICA DL2109T31</t>
  </si>
  <si>
    <t>UTSJTM6157</t>
  </si>
  <si>
    <t>MEDIDOR KWH TRIFASICO DL2109T28</t>
  </si>
  <si>
    <t>UTSJML5292</t>
  </si>
  <si>
    <t>MEDIDOR MULTIPARAMETRO SENSION 156</t>
  </si>
  <si>
    <t>UTSJML5313</t>
  </si>
  <si>
    <t>MEDIDOR PH/ISE MOD.555 C/BRAZO Y ELECT.PH</t>
  </si>
  <si>
    <t>UTSJML14739</t>
  </si>
  <si>
    <t>MEDIDOR PH/MV/ºC CALIBRACION AUTOMATICA</t>
  </si>
  <si>
    <t>UTSJML14741</t>
  </si>
  <si>
    <t>UTSJML14740</t>
  </si>
  <si>
    <t>UTSJML5305</t>
  </si>
  <si>
    <t>MEDIDOR PH/ORP D/MESA C/BASE PANT LCD HORIBA</t>
  </si>
  <si>
    <t>UTSJML5306</t>
  </si>
  <si>
    <t>UTSJML5303</t>
  </si>
  <si>
    <t>UTSJML5304</t>
  </si>
  <si>
    <t>MEDIDOR PH/ORP. D/MESA C/BASE, PANT LCD HORIBA</t>
  </si>
  <si>
    <t>UTSJVD6310</t>
  </si>
  <si>
    <t>MEDIDOR RMS VERDADERO</t>
  </si>
  <si>
    <t>UTSJMB15448</t>
  </si>
  <si>
    <t>MESA</t>
  </si>
  <si>
    <t>UTSJMB15451</t>
  </si>
  <si>
    <t>UTSJMB15453</t>
  </si>
  <si>
    <t>UTSJMB15454</t>
  </si>
  <si>
    <t>UTSJMB15456</t>
  </si>
  <si>
    <t>UTSJMB15457</t>
  </si>
  <si>
    <t>UTSJMB15459</t>
  </si>
  <si>
    <t>UTSJMB15460</t>
  </si>
  <si>
    <t>UTSJMB15462</t>
  </si>
  <si>
    <t>UTSJMB15449</t>
  </si>
  <si>
    <t>UTSJMB15452</t>
  </si>
  <si>
    <t>UTSJMB15455</t>
  </si>
  <si>
    <t>UTSJMB15447</t>
  </si>
  <si>
    <t>UTSJMB15450</t>
  </si>
  <si>
    <t>UTSJMB15458</t>
  </si>
  <si>
    <t>UTSJMB15461</t>
  </si>
  <si>
    <t>UTSJMC15408</t>
  </si>
  <si>
    <t>UTSJMO5905</t>
  </si>
  <si>
    <t>MESA (MODULO DE 4 CABINAS 2980X575X1350</t>
  </si>
  <si>
    <t>UTSJMO5907</t>
  </si>
  <si>
    <t>MESA (MODULO DE 4 CABINAS 2980X575X1350MM)</t>
  </si>
  <si>
    <t>UTSJMO5908</t>
  </si>
  <si>
    <t>UTSJMO5906</t>
  </si>
  <si>
    <t>UTSJMM4523</t>
  </si>
  <si>
    <t>MESA AUX. P/IMPRESORA .60X.75.75</t>
  </si>
  <si>
    <t>UTSJMM4536</t>
  </si>
  <si>
    <t>MESA AUX. P/IMPRESORA .60X.75X.75</t>
  </si>
  <si>
    <t>UTSJMM4788</t>
  </si>
  <si>
    <t>MESA AUX.P/IMPRESORA .60X.75X.75</t>
  </si>
  <si>
    <t>UTSJMB7284</t>
  </si>
  <si>
    <t>MESA BINARA MCA.GEBESA</t>
  </si>
  <si>
    <t>UTSJMB1063</t>
  </si>
  <si>
    <t>MESA BINARAI</t>
  </si>
  <si>
    <t>UTSJMB0350</t>
  </si>
  <si>
    <t>MESA BINARIA</t>
  </si>
  <si>
    <t>UTSJMB16278</t>
  </si>
  <si>
    <t>UTSJMB0590</t>
  </si>
  <si>
    <t>UTSJMB0445</t>
  </si>
  <si>
    <t>UTSJMB0396</t>
  </si>
  <si>
    <t>UTSJMB16284</t>
  </si>
  <si>
    <t>UTSJMB16286</t>
  </si>
  <si>
    <t>UTSJMB16287</t>
  </si>
  <si>
    <t>UTSJMB16289</t>
  </si>
  <si>
    <t>UTSJMB16290</t>
  </si>
  <si>
    <t>UTSJMB16292</t>
  </si>
  <si>
    <t>UTSJMB16293</t>
  </si>
  <si>
    <t>UTSJMB16295</t>
  </si>
  <si>
    <t>UTSJMB16298</t>
  </si>
  <si>
    <t>UTSJMB16301</t>
  </si>
  <si>
    <t>UTSJMB16304</t>
  </si>
  <si>
    <t>UTSJMB16306</t>
  </si>
  <si>
    <t>UTSJMB16307</t>
  </si>
  <si>
    <t>UTSJMB16309</t>
  </si>
  <si>
    <t>UTSJMB16310</t>
  </si>
  <si>
    <t>UTSJMB16312</t>
  </si>
  <si>
    <t>UTSJMB16313</t>
  </si>
  <si>
    <t>UTSJMB16315</t>
  </si>
  <si>
    <t>UTSJMB16318</t>
  </si>
  <si>
    <t>UTSJMB16321</t>
  </si>
  <si>
    <t>UTSJMB16324</t>
  </si>
  <si>
    <t>UTSJMB16326</t>
  </si>
  <si>
    <t>UTSJMB16327</t>
  </si>
  <si>
    <t>UTSJMB16329</t>
  </si>
  <si>
    <t>UTSJMB16330</t>
  </si>
  <si>
    <t>UTSJMB16332</t>
  </si>
  <si>
    <t>UTSJMB16333</t>
  </si>
  <si>
    <t>UTSJMB16335</t>
  </si>
  <si>
    <t>UTSJMB16336</t>
  </si>
  <si>
    <t>UTSJMB16338</t>
  </si>
  <si>
    <t>UTSJMB16341</t>
  </si>
  <si>
    <t>UTSJMB16344</t>
  </si>
  <si>
    <t>UTSJMB16347</t>
  </si>
  <si>
    <t>UTSJMB16349</t>
  </si>
  <si>
    <t>UTSJMB16350</t>
  </si>
  <si>
    <t>UTSJMB16352</t>
  </si>
  <si>
    <t>UTSJMB16353</t>
  </si>
  <si>
    <t>UTSJMB16355</t>
  </si>
  <si>
    <t>UTSJMB16356</t>
  </si>
  <si>
    <t>UTSJMB16358</t>
  </si>
  <si>
    <t>UTSJMB16361</t>
  </si>
  <si>
    <t>UTSJMB16364</t>
  </si>
  <si>
    <t>UTSJMB16367</t>
  </si>
  <si>
    <t>UTSJMB16369</t>
  </si>
  <si>
    <t>UTSJMB16370</t>
  </si>
  <si>
    <t>UTSJMB16372</t>
  </si>
  <si>
    <t>UTSJMB16373</t>
  </si>
  <si>
    <t>UTSJMB16375</t>
  </si>
  <si>
    <t>UTSJMB16376</t>
  </si>
  <si>
    <t>UTSJMB16378</t>
  </si>
  <si>
    <t>UTSJMB16381</t>
  </si>
  <si>
    <t>UTSJMB16384</t>
  </si>
  <si>
    <t>UTSJMB16387</t>
  </si>
  <si>
    <t>UTSJMB16389</t>
  </si>
  <si>
    <t>UTSJMB16390</t>
  </si>
  <si>
    <t>UTSJMB16392</t>
  </si>
  <si>
    <t>UTSJMB16393</t>
  </si>
  <si>
    <t>UTSJMB16395</t>
  </si>
  <si>
    <t>UTSJMB16396</t>
  </si>
  <si>
    <t>UTSJMB16398</t>
  </si>
  <si>
    <t>UTSJMB16401</t>
  </si>
  <si>
    <t>UTSJMB16404</t>
  </si>
  <si>
    <t>UTSJMB16407</t>
  </si>
  <si>
    <t>UTSJMB16410</t>
  </si>
  <si>
    <t>UTSJMB16412</t>
  </si>
  <si>
    <t>UTSJMB16413</t>
  </si>
  <si>
    <t>UTSJMB16415</t>
  </si>
  <si>
    <t>UTSJMB16416</t>
  </si>
  <si>
    <t>UTSJMB16418</t>
  </si>
  <si>
    <t>UTSJMB16419</t>
  </si>
  <si>
    <t>UTSJMB16421</t>
  </si>
  <si>
    <t>UTSJMB16424</t>
  </si>
  <si>
    <t>UTSJMB16427</t>
  </si>
  <si>
    <t>UTSJMB16430</t>
  </si>
  <si>
    <t>UTSJMB16432</t>
  </si>
  <si>
    <t>UTSJMB16433</t>
  </si>
  <si>
    <t>UTSJMB16435</t>
  </si>
  <si>
    <t>UTSJMB16436</t>
  </si>
  <si>
    <t>UTSJMB16438</t>
  </si>
  <si>
    <t>UTSJMB16439</t>
  </si>
  <si>
    <t>UTSJMB16441</t>
  </si>
  <si>
    <t>UTSJMB16444</t>
  </si>
  <si>
    <t>UTSJMB16447</t>
  </si>
  <si>
    <t>UTSJMB16450</t>
  </si>
  <si>
    <t>UTSJMB16452</t>
  </si>
  <si>
    <t>UTSJMB16453</t>
  </si>
  <si>
    <t>UTSJMB16455</t>
  </si>
  <si>
    <t>UTSJMB16456</t>
  </si>
  <si>
    <t>UTSJMB16458</t>
  </si>
  <si>
    <t>UTSJMB16459</t>
  </si>
  <si>
    <t>UTSJMB16461</t>
  </si>
  <si>
    <t>UTSJMB16464</t>
  </si>
  <si>
    <t>UTSJMB16467</t>
  </si>
  <si>
    <t>UTSJMB16470</t>
  </si>
  <si>
    <t>UTSJMB16472</t>
  </si>
  <si>
    <t>UTSJMB16473</t>
  </si>
  <si>
    <t>UTSJMB16475</t>
  </si>
  <si>
    <t>UTSJMB16476</t>
  </si>
  <si>
    <t>UTSJMB16478</t>
  </si>
  <si>
    <t>UTSJMB16479</t>
  </si>
  <si>
    <t>UTSJMB16481</t>
  </si>
  <si>
    <t>UTSJMB16482</t>
  </si>
  <si>
    <t>UTSJMB16484</t>
  </si>
  <si>
    <t>UTSJMB16487</t>
  </si>
  <si>
    <t>UTSJMB16490</t>
  </si>
  <si>
    <t>UTSJMB16493</t>
  </si>
  <si>
    <t>UTSJMB16495</t>
  </si>
  <si>
    <t>UTSJMB16496</t>
  </si>
  <si>
    <t>UTSJMB16498</t>
  </si>
  <si>
    <t>UTSJMB16499</t>
  </si>
  <si>
    <t>UTSJMB16501</t>
  </si>
  <si>
    <t>UTSJMB16502</t>
  </si>
  <si>
    <t>UTSJMB16504</t>
  </si>
  <si>
    <t>UTSJMB16507</t>
  </si>
  <si>
    <t>UTSJMB16510</t>
  </si>
  <si>
    <t>UTSJMB16282</t>
  </si>
  <si>
    <t>UTSJMB16285</t>
  </si>
  <si>
    <t>UTSJMB16288</t>
  </si>
  <si>
    <t>UTSJMB16296</t>
  </si>
  <si>
    <t>UTSJMB16299</t>
  </si>
  <si>
    <t>UTSJMB16302</t>
  </si>
  <si>
    <t>UTSJMB16305</t>
  </si>
  <si>
    <t>UTSJMB16308</t>
  </si>
  <si>
    <t>UTSJMB16316</t>
  </si>
  <si>
    <t>UTSJMB16319</t>
  </si>
  <si>
    <t>UTSJMB16322</t>
  </si>
  <si>
    <t>UTSJMB16325</t>
  </si>
  <si>
    <t>UTSJMB16328</t>
  </si>
  <si>
    <t>UTSJMB16331</t>
  </si>
  <si>
    <t>UTSJMB16339</t>
  </si>
  <si>
    <t>UTSJMB16342</t>
  </si>
  <si>
    <t>UTSJMB16345</t>
  </si>
  <si>
    <t>UTSJMB16348</t>
  </si>
  <si>
    <t>UTSJMB16351</t>
  </si>
  <si>
    <t>UTSJMB16359</t>
  </si>
  <si>
    <t>UTSJMB16362</t>
  </si>
  <si>
    <t>UTSJMB16365</t>
  </si>
  <si>
    <t>UTSJMB16368</t>
  </si>
  <si>
    <t>UTSJMB16371</t>
  </si>
  <si>
    <t>UTSJMB16379</t>
  </si>
  <si>
    <t>UTSJMB16382</t>
  </si>
  <si>
    <t>UTSJMB16385</t>
  </si>
  <si>
    <t>UTSJMB16388</t>
  </si>
  <si>
    <t>UTSJMB16391</t>
  </si>
  <si>
    <t>UTSJMB16399</t>
  </si>
  <si>
    <t>UTSJMB16402</t>
  </si>
  <si>
    <t>UTSJMB16405</t>
  </si>
  <si>
    <t>UTSJMB16408</t>
  </si>
  <si>
    <t>UTSJMB16411</t>
  </si>
  <si>
    <t>UTSJMB16414</t>
  </si>
  <si>
    <t>UTSJMB16422</t>
  </si>
  <si>
    <t>UTSJMB16425</t>
  </si>
  <si>
    <t>UTSJMB16428</t>
  </si>
  <si>
    <t>UTSJMB16431</t>
  </si>
  <si>
    <t>UTSJMB16434</t>
  </si>
  <si>
    <t>UTSJMB16442</t>
  </si>
  <si>
    <t>UTSJMB16445</t>
  </si>
  <si>
    <t>UTSJMB16448</t>
  </si>
  <si>
    <t>UTSJMB16451</t>
  </si>
  <si>
    <t>UTSJMB16454</t>
  </si>
  <si>
    <t>UTSJMB16462</t>
  </si>
  <si>
    <t>UTSJMB16465</t>
  </si>
  <si>
    <t>UTSJMB16468</t>
  </si>
  <si>
    <t>UTSJMB16471</t>
  </si>
  <si>
    <t>UTSJMB16474</t>
  </si>
  <si>
    <t>UTSJMB16485</t>
  </si>
  <si>
    <t>UTSJMB16488</t>
  </si>
  <si>
    <t>UTSJMB16491</t>
  </si>
  <si>
    <t>UTSJMB16494</t>
  </si>
  <si>
    <t>UTSJMB16497</t>
  </si>
  <si>
    <t>UTSJMB16505</t>
  </si>
  <si>
    <t>UTSJMB16508</t>
  </si>
  <si>
    <t>UTSJMB16511</t>
  </si>
  <si>
    <t>UTSJMB16406</t>
  </si>
  <si>
    <t>UTSJMB16409</t>
  </si>
  <si>
    <t>UTSJMB16417</t>
  </si>
  <si>
    <t>UTSJMB16420</t>
  </si>
  <si>
    <t>UTSJMB16423</t>
  </si>
  <si>
    <t>UTSJMB16426</t>
  </si>
  <si>
    <t>UTSJMB16429</t>
  </si>
  <si>
    <t>UTSJMB16437</t>
  </si>
  <si>
    <t>UTSJMB16440</t>
  </si>
  <si>
    <t>UTSJMB16443</t>
  </si>
  <si>
    <t>UTSJMB16446</t>
  </si>
  <si>
    <t>UTSJMB16449</t>
  </si>
  <si>
    <t>UTSJMB16457</t>
  </si>
  <si>
    <t>UTSJMB16460</t>
  </si>
  <si>
    <t>UTSJMB16463</t>
  </si>
  <si>
    <t>UTSJMB16466</t>
  </si>
  <si>
    <t>UTSJMB16469</t>
  </si>
  <si>
    <t>UTSJMB16477</t>
  </si>
  <si>
    <t>UTSJMB16480</t>
  </si>
  <si>
    <t>UTSJMB16483</t>
  </si>
  <si>
    <t>UTSJMB16486</t>
  </si>
  <si>
    <t>UTSJMB16489</t>
  </si>
  <si>
    <t>UTSJMB16492</t>
  </si>
  <si>
    <t>UTSJMB16500</t>
  </si>
  <si>
    <t>UTSJMB16503</t>
  </si>
  <si>
    <t>UTSJMB16506</t>
  </si>
  <si>
    <t>UTSJMB16509</t>
  </si>
  <si>
    <t>UTSJMB16283</t>
  </si>
  <si>
    <t>UTSJMB16291</t>
  </si>
  <si>
    <t>UTSJMB16294</t>
  </si>
  <si>
    <t>UTSJMB16297</t>
  </si>
  <si>
    <t>UTSJMB16300</t>
  </si>
  <si>
    <t>UTSJMB16303</t>
  </si>
  <si>
    <t>UTSJMB16311</t>
  </si>
  <si>
    <t>UTSJMB16314</t>
  </si>
  <si>
    <t>UTSJMB16317</t>
  </si>
  <si>
    <t>UTSJMB16320</t>
  </si>
  <si>
    <t>UTSJMB16323</t>
  </si>
  <si>
    <t>UTSJMB16334</t>
  </si>
  <si>
    <t>UTSJMB16337</t>
  </si>
  <si>
    <t>UTSJMB16340</t>
  </si>
  <si>
    <t>UTSJMB16343</t>
  </si>
  <si>
    <t>UTSJMB16346</t>
  </si>
  <si>
    <t>UTSJMB16354</t>
  </si>
  <si>
    <t>UTSJMB16357</t>
  </si>
  <si>
    <t>UTSJMB16360</t>
  </si>
  <si>
    <t>UTSJMB16363</t>
  </si>
  <si>
    <t>UTSJMB16366</t>
  </si>
  <si>
    <t>UTSJMB16374</t>
  </si>
  <si>
    <t>UTSJMB16377</t>
  </si>
  <si>
    <t>UTSJMB16380</t>
  </si>
  <si>
    <t>UTSJMB16383</t>
  </si>
  <si>
    <t>UTSJMB16386</t>
  </si>
  <si>
    <t>UTSJMB16394</t>
  </si>
  <si>
    <t>UTSJMB16397</t>
  </si>
  <si>
    <t>UTSJMB16400</t>
  </si>
  <si>
    <t>UTSJMB16403</t>
  </si>
  <si>
    <t>UTSJMB0806</t>
  </si>
  <si>
    <t>UTSJMB1789</t>
  </si>
  <si>
    <t>UTSJMB7361</t>
  </si>
  <si>
    <t>UTSJMB0300</t>
  </si>
  <si>
    <t>UTSJMB1290</t>
  </si>
  <si>
    <t>UTSJMB1326</t>
  </si>
  <si>
    <t>UTSJMB1329</t>
  </si>
  <si>
    <t>UTSJMB0637</t>
  </si>
  <si>
    <t>UTSJMB0645</t>
  </si>
  <si>
    <t>UTSJMB0683</t>
  </si>
  <si>
    <t>UTSJMB0686</t>
  </si>
  <si>
    <t>UTSJMB0689</t>
  </si>
  <si>
    <t>UTSJMB0815</t>
  </si>
  <si>
    <t>UTSJMB0823</t>
  </si>
  <si>
    <t>UTSJMB0826</t>
  </si>
  <si>
    <t>UTSJMB0872</t>
  </si>
  <si>
    <t>UTSJMB0386</t>
  </si>
  <si>
    <t>UTSJMB0398</t>
  </si>
  <si>
    <t>UTSJMB0591</t>
  </si>
  <si>
    <t>UTSJMB0594</t>
  </si>
  <si>
    <t>UTSJMB0597</t>
  </si>
  <si>
    <t>UTSJMB0878</t>
  </si>
  <si>
    <t>UTSJMB0881</t>
  </si>
  <si>
    <t>UTSJMB0953</t>
  </si>
  <si>
    <t>UTSJMB0956</t>
  </si>
  <si>
    <t>UTSJMB0959</t>
  </si>
  <si>
    <t>UTSJMB0962</t>
  </si>
  <si>
    <t>UTSJMB0999</t>
  </si>
  <si>
    <t>UTSJMB1007</t>
  </si>
  <si>
    <t>UTSJMB1010</t>
  </si>
  <si>
    <t>UTSJMB1050</t>
  </si>
  <si>
    <t>UTSJMB1053</t>
  </si>
  <si>
    <t>UTSJMB1056</t>
  </si>
  <si>
    <t>UTSJMB1064</t>
  </si>
  <si>
    <t>UTSJMB1107</t>
  </si>
  <si>
    <t>UTSJMB1110</t>
  </si>
  <si>
    <t>UTSJMB1113</t>
  </si>
  <si>
    <t>UTSJMB1116</t>
  </si>
  <si>
    <t>UTSJMB1160</t>
  </si>
  <si>
    <t>UTSJMB1163</t>
  </si>
  <si>
    <t>UTSJMB1202</t>
  </si>
  <si>
    <t>UTSJMB1205</t>
  </si>
  <si>
    <t>UTSJMB1208</t>
  </si>
  <si>
    <t>UTSJMB1278</t>
  </si>
  <si>
    <t>UTSJMB1281</t>
  </si>
  <si>
    <t>UTSJMB1284</t>
  </si>
  <si>
    <t>UTSJMB1287</t>
  </si>
  <si>
    <t>UTSJMB0345</t>
  </si>
  <si>
    <t>UTSJMB0348</t>
  </si>
  <si>
    <t>UTSJMB0432</t>
  </si>
  <si>
    <t>UTSJMB0435</t>
  </si>
  <si>
    <t>UTSJMB0438</t>
  </si>
  <si>
    <t>UTSJMB0441</t>
  </si>
  <si>
    <t>UTSJMB0444</t>
  </si>
  <si>
    <t>UTSJMB1106</t>
  </si>
  <si>
    <t>UTSJMB1108</t>
  </si>
  <si>
    <t>UTSJMB1111</t>
  </si>
  <si>
    <t>UTSJMB1114</t>
  </si>
  <si>
    <t>UTSJMB1117</t>
  </si>
  <si>
    <t>UTSJMB1152</t>
  </si>
  <si>
    <t>UTSJMB1153</t>
  </si>
  <si>
    <t>UTSJMB1156</t>
  </si>
  <si>
    <t>UTSJMB1158</t>
  </si>
  <si>
    <t>UTSJMB1159</t>
  </si>
  <si>
    <t>UTSJMB1161</t>
  </si>
  <si>
    <t>UTSJMB1162</t>
  </si>
  <si>
    <t>UTSJMB1200</t>
  </si>
  <si>
    <t>UTSJMB1203</t>
  </si>
  <si>
    <t>UTSJMB1206</t>
  </si>
  <si>
    <t>UTSJMB0635</t>
  </si>
  <si>
    <t>UTSJMB0638</t>
  </si>
  <si>
    <t>UTSJMB0640</t>
  </si>
  <si>
    <t>UTSJMB0641</t>
  </si>
  <si>
    <t>UTSJMB0643</t>
  </si>
  <si>
    <t>UTSJMB0644</t>
  </si>
  <si>
    <t>UTSJMB0681</t>
  </si>
  <si>
    <t>UTSJMB0682</t>
  </si>
  <si>
    <t>UTSJMB0684</t>
  </si>
  <si>
    <t>UTSJMB0687</t>
  </si>
  <si>
    <t>UTSJMB0816</t>
  </si>
  <si>
    <t>UTSJMB0818</t>
  </si>
  <si>
    <t>UTSJMB0819</t>
  </si>
  <si>
    <t>UTSJMB0821</t>
  </si>
  <si>
    <t>UTSJMB1051</t>
  </si>
  <si>
    <t>UTSJMB1054</t>
  </si>
  <si>
    <t>UTSJMB1057</t>
  </si>
  <si>
    <t>UTSJMB1059</t>
  </si>
  <si>
    <t>UTSJMB1060</t>
  </si>
  <si>
    <t>UTSJMB1062</t>
  </si>
  <si>
    <t>UTSJMB0387</t>
  </si>
  <si>
    <t>UTSJMB0389</t>
  </si>
  <si>
    <t>UTSJMB0390</t>
  </si>
  <si>
    <t>UTSJMB0392</t>
  </si>
  <si>
    <t>UTSJMB0393</t>
  </si>
  <si>
    <t>UTSJMB0395</t>
  </si>
  <si>
    <t>UTSJMB1211</t>
  </si>
  <si>
    <t>UTSJMB1212</t>
  </si>
  <si>
    <t>UTSJMB1214</t>
  </si>
  <si>
    <t>UTSJMB1277</t>
  </si>
  <si>
    <t>UTSJMB1279</t>
  </si>
  <si>
    <t>UTSJMB1280</t>
  </si>
  <si>
    <t>UTSJMB1282</t>
  </si>
  <si>
    <t>UTSJMB1285</t>
  </si>
  <si>
    <t>UTSJMB1288</t>
  </si>
  <si>
    <t>UTSJMB1319</t>
  </si>
  <si>
    <t>UTSJMB1321</t>
  </si>
  <si>
    <t>UTSJMB1322</t>
  </si>
  <si>
    <t>UTSJMB1324</t>
  </si>
  <si>
    <t>UTSJMB1325</t>
  </si>
  <si>
    <t>UTSJMB1327</t>
  </si>
  <si>
    <t>UTSJMB1328</t>
  </si>
  <si>
    <t>UTSJMB1582</t>
  </si>
  <si>
    <t>UTSJMB0587</t>
  </si>
  <si>
    <t>UTSJMB0589</t>
  </si>
  <si>
    <t>UTSJMB0879</t>
  </si>
  <si>
    <t>UTSJMB0882</t>
  </si>
  <si>
    <t>UTSJMB0884</t>
  </si>
  <si>
    <t>UTSJMB0949</t>
  </si>
  <si>
    <t>UTSJMB0951</t>
  </si>
  <si>
    <t>UTSJMB0952</t>
  </si>
  <si>
    <t>UTSJMB0954</t>
  </si>
  <si>
    <t>UTSJMB0955</t>
  </si>
  <si>
    <t>UTSJMB0957</t>
  </si>
  <si>
    <t>UTSJMB0960</t>
  </si>
  <si>
    <t>UTSJMB1000</t>
  </si>
  <si>
    <t>UTSJMB1002</t>
  </si>
  <si>
    <t>UTSJMB1003</t>
  </si>
  <si>
    <t>UTSJMB1005</t>
  </si>
  <si>
    <t>UTSJMB1006</t>
  </si>
  <si>
    <t>UTSJMB1008</t>
  </si>
  <si>
    <t>UTSJMB1009</t>
  </si>
  <si>
    <t>UTSJMB0592</t>
  </si>
  <si>
    <t>UTSJMB0593</t>
  </si>
  <si>
    <t>UTSJMB0595</t>
  </si>
  <si>
    <t>UTSJMB0598</t>
  </si>
  <si>
    <t>UTSJMB6580</t>
  </si>
  <si>
    <t>UTSJMB0347</t>
  </si>
  <si>
    <t>UTSJMB0349</t>
  </si>
  <si>
    <t>UTSJMB0335</t>
  </si>
  <si>
    <t>UTSJMB0338</t>
  </si>
  <si>
    <t>UTSJMB0340</t>
  </si>
  <si>
    <t>UTSJMB0341</t>
  </si>
  <si>
    <t>UTSJMB0343</t>
  </si>
  <si>
    <t>UTSJMB0344</t>
  </si>
  <si>
    <t>UTSJMB0399</t>
  </si>
  <si>
    <t>UTSJMB2276</t>
  </si>
  <si>
    <t>UTSJMB2361</t>
  </si>
  <si>
    <t>UTSJMB2367</t>
  </si>
  <si>
    <t>UTSJMB0433</t>
  </si>
  <si>
    <t>UTSJMB0434</t>
  </si>
  <si>
    <t>UTSJMB0436</t>
  </si>
  <si>
    <t>UTSJMB0439</t>
  </si>
  <si>
    <t>UTSJMB0442</t>
  </si>
  <si>
    <t>UTSJMB5402</t>
  </si>
  <si>
    <t>UTSJMB5405</t>
  </si>
  <si>
    <t>UTSJMB7670</t>
  </si>
  <si>
    <t>UTSJMB1787</t>
  </si>
  <si>
    <t>UTSJMB2116</t>
  </si>
  <si>
    <t>UTSJMB0736</t>
  </si>
  <si>
    <t>UTSJMB5633</t>
  </si>
  <si>
    <t>UTSJMB1934</t>
  </si>
  <si>
    <t>UTSJMB2031</t>
  </si>
  <si>
    <t>UTSJMB15760</t>
  </si>
  <si>
    <t>UTSJMB15763</t>
  </si>
  <si>
    <t>UTSJMB15761</t>
  </si>
  <si>
    <t>UTSJMB0636</t>
  </si>
  <si>
    <t>UTSJMB0642</t>
  </si>
  <si>
    <t>UTSJMB0688</t>
  </si>
  <si>
    <t>UTSJMB0814</t>
  </si>
  <si>
    <t>UTSJMB0817</t>
  </si>
  <si>
    <t>UTSJMB0820</t>
  </si>
  <si>
    <t>UTSJMB0871</t>
  </si>
  <si>
    <t>UTSJMB0874</t>
  </si>
  <si>
    <t>UTSJMB0877</t>
  </si>
  <si>
    <t>UTSJMB0880</t>
  </si>
  <si>
    <t>UTSJMB0883</t>
  </si>
  <si>
    <t>UTSJMB0950</t>
  </si>
  <si>
    <t>UTSJMB0958</t>
  </si>
  <si>
    <t>UTSJMB0961</t>
  </si>
  <si>
    <t>UTSJMB0596</t>
  </si>
  <si>
    <t>UTSJMB0336</t>
  </si>
  <si>
    <t>UTSJMB0339</t>
  </si>
  <si>
    <t>UTSJMB0342</t>
  </si>
  <si>
    <t>UTSJMB1001</t>
  </si>
  <si>
    <t>UTSJMB1004</t>
  </si>
  <si>
    <t>UTSJMB1052</t>
  </si>
  <si>
    <t>UTSJMB1055</t>
  </si>
  <si>
    <t>UTSJMB1058</t>
  </si>
  <si>
    <t>UTSJMB1061</t>
  </si>
  <si>
    <t>UTSJMB1109</t>
  </si>
  <si>
    <t>UTSJMB1112</t>
  </si>
  <si>
    <t>UTSJMB1115</t>
  </si>
  <si>
    <t>UTSJMB1151</t>
  </si>
  <si>
    <t>UTSJMB1154</t>
  </si>
  <si>
    <t>UTSJMB1201</t>
  </si>
  <si>
    <t>UTSJMB1204</t>
  </si>
  <si>
    <t>UTSJMB1207</t>
  </si>
  <si>
    <t>UTSJMB1210</t>
  </si>
  <si>
    <t>UTSJMB1283</t>
  </si>
  <si>
    <t>UTSJMB1286</t>
  </si>
  <si>
    <t>UTSJMB1289</t>
  </si>
  <si>
    <t>UTSJMB1323</t>
  </si>
  <si>
    <t>UTSJMB0385</t>
  </si>
  <si>
    <t>UTSJMB0388</t>
  </si>
  <si>
    <t>UTSJMB0391</t>
  </si>
  <si>
    <t>UTSJMB1424</t>
  </si>
  <si>
    <t>UTSJMB6646</t>
  </si>
  <si>
    <t>UTSJMB7669</t>
  </si>
  <si>
    <t>UTSJMB0437</t>
  </si>
  <si>
    <t>UTSJMB0440</t>
  </si>
  <si>
    <t>UTSJMB0443</t>
  </si>
  <si>
    <t>UTSJMB0446</t>
  </si>
  <si>
    <t>UTSJMB2127</t>
  </si>
  <si>
    <t>UTSJMB2222</t>
  </si>
  <si>
    <t>UTSJMB2228</t>
  </si>
  <si>
    <t>UTSJMB8187</t>
  </si>
  <si>
    <t>UTSJMB15762</t>
  </si>
  <si>
    <t>UTSJMB3526</t>
  </si>
  <si>
    <t>UTSJMB5056</t>
  </si>
  <si>
    <t>UTSJMB4516</t>
  </si>
  <si>
    <t>UTSJMB5607</t>
  </si>
  <si>
    <t>UTSJMB7534</t>
  </si>
  <si>
    <t>UTSJMB3121</t>
  </si>
  <si>
    <t>UTSJMB0875</t>
  </si>
  <si>
    <t>UTSJMB2219</t>
  </si>
  <si>
    <t>UTSJMB2230</t>
  </si>
  <si>
    <t>UTSJMB2270</t>
  </si>
  <si>
    <t>UTSJMB2278</t>
  </si>
  <si>
    <t>UTSJMB2281</t>
  </si>
  <si>
    <t>UTSJMB2284</t>
  </si>
  <si>
    <t>UTSJMB2319</t>
  </si>
  <si>
    <t>UTSJMB2322</t>
  </si>
  <si>
    <t>UTSJMB2363</t>
  </si>
  <si>
    <t>UTSJMB2366</t>
  </si>
  <si>
    <t>UTSJMB2369</t>
  </si>
  <si>
    <t>UTSJMB2372</t>
  </si>
  <si>
    <t>UTSJMB2375</t>
  </si>
  <si>
    <t>UTSJMB2503</t>
  </si>
  <si>
    <t>UTSJMB2511</t>
  </si>
  <si>
    <t>UTSJMB2514</t>
  </si>
  <si>
    <t>UTSJMB5542</t>
  </si>
  <si>
    <t>UTSJMB1928</t>
  </si>
  <si>
    <t>UTSJMB1937</t>
  </si>
  <si>
    <t>UTSJMB1984</t>
  </si>
  <si>
    <t>UTSJMB1986</t>
  </si>
  <si>
    <t>UTSJMB1989</t>
  </si>
  <si>
    <t>UTSJMB1992</t>
  </si>
  <si>
    <t>UTSJMB2032</t>
  </si>
  <si>
    <t>UTSJMB2034</t>
  </si>
  <si>
    <t>UTSJMB2035</t>
  </si>
  <si>
    <t>UTSJMB2037</t>
  </si>
  <si>
    <t>UTSJMB2038</t>
  </si>
  <si>
    <t>UTSJMB2040</t>
  </si>
  <si>
    <t>UTSJMB2484</t>
  </si>
  <si>
    <t>UTSJMB2490</t>
  </si>
  <si>
    <t>UTSJMB2492</t>
  </si>
  <si>
    <t>UTSJMB2493</t>
  </si>
  <si>
    <t>UTSJMB2497</t>
  </si>
  <si>
    <t>UTSJMB2552</t>
  </si>
  <si>
    <t>UTSJMB2553</t>
  </si>
  <si>
    <t>UTSJMB2555</t>
  </si>
  <si>
    <t>UTSJMB2561</t>
  </si>
  <si>
    <t>UTSJMB2564</t>
  </si>
  <si>
    <t>UTSJMB2601</t>
  </si>
  <si>
    <t>UTSJMB2602</t>
  </si>
  <si>
    <t>UTSJMB2604</t>
  </si>
  <si>
    <t>UTSJMB2605</t>
  </si>
  <si>
    <t>UTSJMB2607</t>
  </si>
  <si>
    <t>UTSJMB2608</t>
  </si>
  <si>
    <t>UTSJMB2610</t>
  </si>
  <si>
    <t>UTSJMB2613</t>
  </si>
  <si>
    <t>UTSJMB2648</t>
  </si>
  <si>
    <t>UTSJMB2651</t>
  </si>
  <si>
    <t>UTSJMB2653</t>
  </si>
  <si>
    <t>UTSJMB2654</t>
  </si>
  <si>
    <t>UTSJMB2656</t>
  </si>
  <si>
    <t>UTSJMB2657</t>
  </si>
  <si>
    <t>UTSJMB2659</t>
  </si>
  <si>
    <t>UTSJMB2660</t>
  </si>
  <si>
    <t>UTSJMB2029</t>
  </si>
  <si>
    <t>UTSJMB1940</t>
  </si>
  <si>
    <t>UTSJMB3020</t>
  </si>
  <si>
    <t>UTSJMB2107</t>
  </si>
  <si>
    <t>UTSJMB2109</t>
  </si>
  <si>
    <t>UTSJMB2110</t>
  </si>
  <si>
    <t>UTSJMB2112</t>
  </si>
  <si>
    <t>UTSJMB2113</t>
  </si>
  <si>
    <t>UTSJMB2115</t>
  </si>
  <si>
    <t>UTSJMB2118</t>
  </si>
  <si>
    <t>UTSJMB2122</t>
  </si>
  <si>
    <t>UTSJMB2125</t>
  </si>
  <si>
    <t>UTSJMB2128</t>
  </si>
  <si>
    <t>UTSJMB2130</t>
  </si>
  <si>
    <t>UTSJMB2131</t>
  </si>
  <si>
    <t>UTSJMB2133</t>
  </si>
  <si>
    <t>UTSJMB2134</t>
  </si>
  <si>
    <t>UTSJMB2203</t>
  </si>
  <si>
    <t>UTSJMB2204</t>
  </si>
  <si>
    <t>UTSJMB2206</t>
  </si>
  <si>
    <t>UTSJMB2209</t>
  </si>
  <si>
    <t>UTSJMB2212</t>
  </si>
  <si>
    <t>UTSJMB2215</t>
  </si>
  <si>
    <t>UTSJMB2411</t>
  </si>
  <si>
    <t>UTSJMB2412</t>
  </si>
  <si>
    <t>UTSJMB2414</t>
  </si>
  <si>
    <t>UTSJMB2415</t>
  </si>
  <si>
    <t>UTSJMB2417</t>
  </si>
  <si>
    <t>UTSJMB2418</t>
  </si>
  <si>
    <t>UTSJMB2420</t>
  </si>
  <si>
    <t>UTSJMB2227</t>
  </si>
  <si>
    <t>UTSJMB2225</t>
  </si>
  <si>
    <t>UTSJMB2231</t>
  </si>
  <si>
    <t>UTSJMB2271</t>
  </si>
  <si>
    <t>UTSJMB2273</t>
  </si>
  <si>
    <t>UTSJMB2274</t>
  </si>
  <si>
    <t>UTSJMB2507</t>
  </si>
  <si>
    <t>UTSJMB2509</t>
  </si>
  <si>
    <t>UTSJMB2510</t>
  </si>
  <si>
    <t>UTSJMB2512</t>
  </si>
  <si>
    <t>UTSJMB2513</t>
  </si>
  <si>
    <t>UTSJMB2515</t>
  </si>
  <si>
    <t>UTSJMB2364</t>
  </si>
  <si>
    <t>UTSJMB2365</t>
  </si>
  <si>
    <t>UTSJMB2368</t>
  </si>
  <si>
    <t>UTSJMB2370</t>
  </si>
  <si>
    <t>UTSJMB2373</t>
  </si>
  <si>
    <t>UTSJMB2501</t>
  </si>
  <si>
    <t>UTSJMB2504</t>
  </si>
  <si>
    <t>UTSJMB2323</t>
  </si>
  <si>
    <t>UTSJMB2325</t>
  </si>
  <si>
    <t>UTSJMB2326</t>
  </si>
  <si>
    <t>UTSJMB2218</t>
  </si>
  <si>
    <t>UTSJMB2279</t>
  </si>
  <si>
    <t>UTSJMB2280</t>
  </si>
  <si>
    <t>UTSJMB2282</t>
  </si>
  <si>
    <t>UTSJMB2285</t>
  </si>
  <si>
    <t>UTSJMB0750</t>
  </si>
  <si>
    <t>UTSJMB5404</t>
  </si>
  <si>
    <t>UTSJMB7851</t>
  </si>
  <si>
    <t>UTSJMB0346</t>
  </si>
  <si>
    <t>UTSJMB1011</t>
  </si>
  <si>
    <t>UTSJMB0876</t>
  </si>
  <si>
    <t>UTSJMB0813</t>
  </si>
  <si>
    <t>UTSJMB1209</t>
  </si>
  <si>
    <t>UTSJMB1155</t>
  </si>
  <si>
    <t>UTSJMB15734</t>
  </si>
  <si>
    <t>UTSJMB15737</t>
  </si>
  <si>
    <t>UTSJMB15740</t>
  </si>
  <si>
    <t>UTSJMB15743</t>
  </si>
  <si>
    <t>UTSJMB15735</t>
  </si>
  <si>
    <t>UTSJMB15738</t>
  </si>
  <si>
    <t>UTSJMB15741</t>
  </si>
  <si>
    <t>UTSJMB16279</t>
  </si>
  <si>
    <t>UTSJMB16281</t>
  </si>
  <si>
    <t>UTSJMB1929</t>
  </si>
  <si>
    <t>UTSJMB1932</t>
  </si>
  <si>
    <t>UTSJMB1935</t>
  </si>
  <si>
    <t>UTSJMB8218</t>
  </si>
  <si>
    <t>UTSJMB2652</t>
  </si>
  <si>
    <t>UTSJMB2655</t>
  </si>
  <si>
    <t>UTSJMB1987</t>
  </si>
  <si>
    <t>UTSJMB1990</t>
  </si>
  <si>
    <t>UTSJMB1993</t>
  </si>
  <si>
    <t>UTSJMB2027</t>
  </si>
  <si>
    <t>UTSJMB2030</t>
  </si>
  <si>
    <t>UTSJMB2033</t>
  </si>
  <si>
    <t>UTSJMB2482</t>
  </si>
  <si>
    <t>UTSJMB2485</t>
  </si>
  <si>
    <t>UTSJMB2488</t>
  </si>
  <si>
    <t>UTSJMB2491</t>
  </si>
  <si>
    <t>UTSJMB2494</t>
  </si>
  <si>
    <t>UTSJMB2556</t>
  </si>
  <si>
    <t>UTSJMB2559</t>
  </si>
  <si>
    <t>UTSJMB2562</t>
  </si>
  <si>
    <t>UTSJMB2565</t>
  </si>
  <si>
    <t>UTSJMB2603</t>
  </si>
  <si>
    <t>UTSJMB2611</t>
  </si>
  <si>
    <t>UTSJMB2615</t>
  </si>
  <si>
    <t>UTSJMB5634</t>
  </si>
  <si>
    <t>UTSJMB2207</t>
  </si>
  <si>
    <t>UTSJMB2210</t>
  </si>
  <si>
    <t>UTSJMB2213</t>
  </si>
  <si>
    <t>UTSJMB2413</t>
  </si>
  <si>
    <t>UTSJMB7836</t>
  </si>
  <si>
    <t>UTSJMB2105</t>
  </si>
  <si>
    <t>UTSJMB2108</t>
  </si>
  <si>
    <t>UTSJMB2111</t>
  </si>
  <si>
    <t>UTSJMB2119</t>
  </si>
  <si>
    <t>UTSJMB2123</t>
  </si>
  <si>
    <t>UTSJMB2126</t>
  </si>
  <si>
    <t>UTSJMB2129</t>
  </si>
  <si>
    <t>UTSJMB2789</t>
  </si>
  <si>
    <t>UTSJMB2221</t>
  </si>
  <si>
    <t>UTSJMB2226</t>
  </si>
  <si>
    <t>UTSJMB2232</t>
  </si>
  <si>
    <t>UTSJMB2272</t>
  </si>
  <si>
    <t>UTSJMB2283</t>
  </si>
  <si>
    <t>UTSJMB2318</t>
  </si>
  <si>
    <t>UTSJMB2321</t>
  </si>
  <si>
    <t>UTSJMB2324</t>
  </si>
  <si>
    <t>UTSJMB2327</t>
  </si>
  <si>
    <t>UTSJMB2371</t>
  </si>
  <si>
    <t>UTSJMB2374</t>
  </si>
  <si>
    <t>UTSJMB2502</t>
  </si>
  <si>
    <t>UTSJMB2505</t>
  </si>
  <si>
    <t>UTSJMB2508</t>
  </si>
  <si>
    <t>UTSJMB2960</t>
  </si>
  <si>
    <t>UTSJMB0998</t>
  </si>
  <si>
    <t>UTSJMB0685</t>
  </si>
  <si>
    <t>UTSJMB0639</t>
  </si>
  <si>
    <t>UTSJMB5579</t>
  </si>
  <si>
    <t>UTSJMB1941</t>
  </si>
  <si>
    <t>UTSJMB1985</t>
  </si>
  <si>
    <t>UTSJMB1988</t>
  </si>
  <si>
    <t>UTSJMB1991</t>
  </si>
  <si>
    <t>UTSJMB1994</t>
  </si>
  <si>
    <t>UTSJMB2036</t>
  </si>
  <si>
    <t>UTSJMB2039</t>
  </si>
  <si>
    <t>UTSJMB2483</t>
  </si>
  <si>
    <t>UTSJMB2486</t>
  </si>
  <si>
    <t>UTSJMB2551</t>
  </si>
  <si>
    <t>UTSJMB2554</t>
  </si>
  <si>
    <t>UTSJMB2557</t>
  </si>
  <si>
    <t>UTSJMB2560</t>
  </si>
  <si>
    <t>UTSJMB2563</t>
  </si>
  <si>
    <t>UTSJMB5632</t>
  </si>
  <si>
    <t>UTSJMB1927</t>
  </si>
  <si>
    <t>UTSJMB1930</t>
  </si>
  <si>
    <t>UTSJMB2612</t>
  </si>
  <si>
    <t>UTSJMB2616</t>
  </si>
  <si>
    <t>UTSJMB2650</t>
  </si>
  <si>
    <t>UTSJMB2658</t>
  </si>
  <si>
    <t>UTSJMB2661</t>
  </si>
  <si>
    <t>UTSJMB2664</t>
  </si>
  <si>
    <t>UTSJMB2135</t>
  </si>
  <si>
    <t>UTSJMB2205</t>
  </si>
  <si>
    <t>UTSJMB2208</t>
  </si>
  <si>
    <t>UTSJMB2211</t>
  </si>
  <si>
    <t>UTSJMB2214</t>
  </si>
  <si>
    <t>UTSJMB2416</t>
  </si>
  <si>
    <t>UTSJMB2419</t>
  </si>
  <si>
    <t>UTSJMB2106</t>
  </si>
  <si>
    <t>UTSJMB2114</t>
  </si>
  <si>
    <t>UTSJMB2117</t>
  </si>
  <si>
    <t>UTSJMB2121</t>
  </si>
  <si>
    <t>UTSJMB2124</t>
  </si>
  <si>
    <t>UTSJMB16280</t>
  </si>
  <si>
    <t>UTSJMB15733</t>
  </si>
  <si>
    <t>UTSJMB15736</t>
  </si>
  <si>
    <t>UTSJMB15739</t>
  </si>
  <si>
    <t>UTSJMB15742</t>
  </si>
  <si>
    <t>UTSJMB5580</t>
  </si>
  <si>
    <t>UTSJMB7707</t>
  </si>
  <si>
    <t>UTSJMB2663</t>
  </si>
  <si>
    <t>UTSJMB1983</t>
  </si>
  <si>
    <t>UTSJMB2487</t>
  </si>
  <si>
    <t>UTSJMB1939</t>
  </si>
  <si>
    <t>UTSJMB1936</t>
  </si>
  <si>
    <t>UTSJMB1931</t>
  </si>
  <si>
    <t>UTSJMB5613</t>
  </si>
  <si>
    <t>UTSJMB2220</t>
  </si>
  <si>
    <t>UTSJMB2362</t>
  </si>
  <si>
    <t>UTSJMB7671</t>
  </si>
  <si>
    <t>UTSJMB7706</t>
  </si>
  <si>
    <t>UTSJMB1933</t>
  </si>
  <si>
    <t>UTSJMB2606</t>
  </si>
  <si>
    <t>UTSJMB2609</t>
  </si>
  <si>
    <t>UTSJMB2489</t>
  </si>
  <si>
    <t>UTSJMB5612</t>
  </si>
  <si>
    <t>UTSJMB2132</t>
  </si>
  <si>
    <t>UTSJMB2216</t>
  </si>
  <si>
    <t>UTSJMB5631</t>
  </si>
  <si>
    <t>UTSJMB8088</t>
  </si>
  <si>
    <t>UTSJMB3173</t>
  </si>
  <si>
    <t>UTSJMB0735</t>
  </si>
  <si>
    <t>UTSJMB15745</t>
  </si>
  <si>
    <t>UTSJMB15746</t>
  </si>
  <si>
    <t>UTSJMB15748</t>
  </si>
  <si>
    <t>UTSJMB15749</t>
  </si>
  <si>
    <t>UTSJMB15751</t>
  </si>
  <si>
    <t>UTSJMB15752</t>
  </si>
  <si>
    <t>UTSJMB15754</t>
  </si>
  <si>
    <t>UTSJMB15757</t>
  </si>
  <si>
    <t>UTSJMB15744</t>
  </si>
  <si>
    <t>UTSJMB15747</t>
  </si>
  <si>
    <t>UTSJMB15755</t>
  </si>
  <si>
    <t>UTSJMB15758</t>
  </si>
  <si>
    <t>UTSJMB15750</t>
  </si>
  <si>
    <t>UTSJMB15753</t>
  </si>
  <si>
    <t>UTSJMB15756</t>
  </si>
  <si>
    <t>UTSJMB15759</t>
  </si>
  <si>
    <t>UTSJMB0775</t>
  </si>
  <si>
    <t>UTSJMB5398</t>
  </si>
  <si>
    <t>UTSJMB5406</t>
  </si>
  <si>
    <t>UTSJMB5409</t>
  </si>
  <si>
    <t>UTSJMB1995</t>
  </si>
  <si>
    <t>UTSJMB2558</t>
  </si>
  <si>
    <t>UTSJMB2662</t>
  </si>
  <si>
    <t>UTSJMB5407</t>
  </si>
  <si>
    <t>UTSJMB5408</t>
  </si>
  <si>
    <t>UTSJMB5399</t>
  </si>
  <si>
    <t>UTSJMB5401</t>
  </si>
  <si>
    <t>UTSJMB8125</t>
  </si>
  <si>
    <t>UTSJMB2506</t>
  </si>
  <si>
    <t>UTSJMB2320</t>
  </si>
  <si>
    <t>UTSJMB3021</t>
  </si>
  <si>
    <t>UTSJMB2649</t>
  </si>
  <si>
    <t>UTSJMB5388</t>
  </si>
  <si>
    <t>UTSJMB5400</t>
  </si>
  <si>
    <t>UTSJMB5403</t>
  </si>
  <si>
    <t>UTSJMB2275</t>
  </si>
  <si>
    <t>UTSJMB4883</t>
  </si>
  <si>
    <t>UTSJMB8124</t>
  </si>
  <si>
    <t>UTSJMC3875</t>
  </si>
  <si>
    <t>UTSJMB2614</t>
  </si>
  <si>
    <t>UTSJMB7472</t>
  </si>
  <si>
    <t>UTSJMB1938</t>
  </si>
  <si>
    <t>UTSJMB1609</t>
  </si>
  <si>
    <t>UTSJMB3438</t>
  </si>
  <si>
    <t>UTSJMB6584</t>
  </si>
  <si>
    <t>UTSJMB3582</t>
  </si>
  <si>
    <t>UTSJMB5608</t>
  </si>
  <si>
    <t>UTSJMB7365</t>
  </si>
  <si>
    <t>UTSJMB4710</t>
  </si>
  <si>
    <t>UTSJMB8188</t>
  </si>
  <si>
    <t>UTSJMB0805</t>
  </si>
  <si>
    <t>UTSJMB2277</t>
  </si>
  <si>
    <t>UTSJMB7672</t>
  </si>
  <si>
    <t>UTSJMB2028</t>
  </si>
  <si>
    <t>UTSJMB8123</t>
  </si>
  <si>
    <t>UTSJMB8122</t>
  </si>
  <si>
    <t>UTSJMB1613</t>
  </si>
  <si>
    <t>UTSJMB0397</t>
  </si>
  <si>
    <t>UTSJMB17992</t>
  </si>
  <si>
    <t>UTSJMB17993</t>
  </si>
  <si>
    <t>UTSJMB17994</t>
  </si>
  <si>
    <t>UTSJMB17995</t>
  </si>
  <si>
    <t>UTSJMB17996</t>
  </si>
  <si>
    <t>UTSJMB17997</t>
  </si>
  <si>
    <t>UTSJMB17998</t>
  </si>
  <si>
    <t>UTSJMB17999</t>
  </si>
  <si>
    <t>UTSJMB18000</t>
  </si>
  <si>
    <t>UTSJMB18001</t>
  </si>
  <si>
    <t>UTSJMB18002</t>
  </si>
  <si>
    <t>UTSJMB18003</t>
  </si>
  <si>
    <t>UTSJMB18004</t>
  </si>
  <si>
    <t>UTSJMB18005</t>
  </si>
  <si>
    <t>UTSJMB18006</t>
  </si>
  <si>
    <t>UTSJMB18007</t>
  </si>
  <si>
    <t>UTSJMB18008</t>
  </si>
  <si>
    <t>UTSJMB18009</t>
  </si>
  <si>
    <t>UTSJMB18010</t>
  </si>
  <si>
    <t>UTSJMB18011</t>
  </si>
  <si>
    <t>UTSJMB18012</t>
  </si>
  <si>
    <t>UTSJMB18013</t>
  </si>
  <si>
    <t>UTSJMB18014</t>
  </si>
  <si>
    <t>UTSJMB18015</t>
  </si>
  <si>
    <t>UTSJMB18016</t>
  </si>
  <si>
    <t>UTSJMB18017</t>
  </si>
  <si>
    <t>UTSJMB18018</t>
  </si>
  <si>
    <t>UTSJMB18019</t>
  </si>
  <si>
    <t>UTSJMB18020</t>
  </si>
  <si>
    <t>UTSJMB18021</t>
  </si>
  <si>
    <t>UTSJMB18022</t>
  </si>
  <si>
    <t>UTSJMB18023</t>
  </si>
  <si>
    <t>UTSJMB18024</t>
  </si>
  <si>
    <t>UTSJMB18025</t>
  </si>
  <si>
    <t>UTSJMB18026</t>
  </si>
  <si>
    <t>UTSJMB18027</t>
  </si>
  <si>
    <t>UTSJMB18028</t>
  </si>
  <si>
    <t>UTSJMB18029</t>
  </si>
  <si>
    <t>UTSJMB18030</t>
  </si>
  <si>
    <t>UTSJMB18031</t>
  </si>
  <si>
    <t>UTSJMB18032</t>
  </si>
  <si>
    <t>UTSJMB18033</t>
  </si>
  <si>
    <t>UTSJMB18034</t>
  </si>
  <si>
    <t>UTSJMB18035</t>
  </si>
  <si>
    <t>UTSJMB18036</t>
  </si>
  <si>
    <t>UTSJMB18037</t>
  </si>
  <si>
    <t>UTSJMB18038</t>
  </si>
  <si>
    <t>UTSJMB18039</t>
  </si>
  <si>
    <t>UTSJMB18040</t>
  </si>
  <si>
    <t>UTSJMB18041</t>
  </si>
  <si>
    <t>UTSJMB18042</t>
  </si>
  <si>
    <t>UTSJMB18043</t>
  </si>
  <si>
    <t>UTSJMB18044</t>
  </si>
  <si>
    <t>UTSJMB18045</t>
  </si>
  <si>
    <t>UTSJMB18046</t>
  </si>
  <si>
    <t>UTSJMB18047</t>
  </si>
  <si>
    <t>UTSJMB18048</t>
  </si>
  <si>
    <t>UTSJMB18049</t>
  </si>
  <si>
    <t>UTSJMB18050</t>
  </si>
  <si>
    <t>UTSJMB18051</t>
  </si>
  <si>
    <t>UTSJMB18052</t>
  </si>
  <si>
    <t>UTSJMB18053</t>
  </si>
  <si>
    <t>UTSJMB18054</t>
  </si>
  <si>
    <t>UTSJMB18055</t>
  </si>
  <si>
    <t>UTSJMB18056</t>
  </si>
  <si>
    <t>UTSJMB18057</t>
  </si>
  <si>
    <t>UTSJMB18058</t>
  </si>
  <si>
    <t>UTSJMB18059</t>
  </si>
  <si>
    <t>UTSJMB18060</t>
  </si>
  <si>
    <t>UTSJMB18061</t>
  </si>
  <si>
    <t>UTSJMB18062</t>
  </si>
  <si>
    <t>UTSJMB18063</t>
  </si>
  <si>
    <t>UTSJMB18064</t>
  </si>
  <si>
    <t>UTSJMB18065</t>
  </si>
  <si>
    <t>UTSJMB18066</t>
  </si>
  <si>
    <t>UTSJMB18067</t>
  </si>
  <si>
    <t>UTSJMB18068</t>
  </si>
  <si>
    <t>UTSJMB18069</t>
  </si>
  <si>
    <t>UTSJMB18070</t>
  </si>
  <si>
    <t>UTSJMB18071</t>
  </si>
  <si>
    <t>UTSJMB18072</t>
  </si>
  <si>
    <t>UTSJMB18073</t>
  </si>
  <si>
    <t>UTSJMB18074</t>
  </si>
  <si>
    <t>UTSJMB18075</t>
  </si>
  <si>
    <t>UTSJMB18076</t>
  </si>
  <si>
    <t>UTSJMB18077</t>
  </si>
  <si>
    <t>UTSJMB18078</t>
  </si>
  <si>
    <t>UTSJMB18079</t>
  </si>
  <si>
    <t>UTSJMB18080</t>
  </si>
  <si>
    <t>UTSJMB18081</t>
  </si>
  <si>
    <t>UTSJMB18082</t>
  </si>
  <si>
    <t>UTSJMB18083</t>
  </si>
  <si>
    <t>UTSJMB18084</t>
  </si>
  <si>
    <t>UTSJMB18085</t>
  </si>
  <si>
    <t>UTSJMB18086</t>
  </si>
  <si>
    <t>UTSJMB18087</t>
  </si>
  <si>
    <t>UTSJMB18088</t>
  </si>
  <si>
    <t>UTSJMB18089</t>
  </si>
  <si>
    <t>UTSJMB18090</t>
  </si>
  <si>
    <t>UTSJMB18091</t>
  </si>
  <si>
    <t>UTSJMB18092</t>
  </si>
  <si>
    <t>UTSJMB18093</t>
  </si>
  <si>
    <t>UTSJMB18094</t>
  </si>
  <si>
    <t>UTSJMB18095</t>
  </si>
  <si>
    <t>UTSJMB18096</t>
  </si>
  <si>
    <t>UTSJMB18097</t>
  </si>
  <si>
    <t>UTSJMB18098</t>
  </si>
  <si>
    <t>UTSJMB18099</t>
  </si>
  <si>
    <t>UTSJMB18100</t>
  </si>
  <si>
    <t>UTSJMB18101</t>
  </si>
  <si>
    <t>UTSJMB18102</t>
  </si>
  <si>
    <t>UTSJMB18103</t>
  </si>
  <si>
    <t>UTSJMB18104</t>
  </si>
  <si>
    <t>UTSJMB18105</t>
  </si>
  <si>
    <t>UTSJMB18106</t>
  </si>
  <si>
    <t>UTSJMB18107</t>
  </si>
  <si>
    <t>UTSJMB18108</t>
  </si>
  <si>
    <t>UTSJMB18109</t>
  </si>
  <si>
    <t>UTSJMB18110</t>
  </si>
  <si>
    <t>UTSJMB18111</t>
  </si>
  <si>
    <t>UTSJMB18112</t>
  </si>
  <si>
    <t>UTSJMB18113</t>
  </si>
  <si>
    <t>UTSJMB18114</t>
  </si>
  <si>
    <t>UTSJMB18115</t>
  </si>
  <si>
    <t>UTSJMB18116</t>
  </si>
  <si>
    <t>UTSJMB18117</t>
  </si>
  <si>
    <t>UTSJMB18118</t>
  </si>
  <si>
    <t>UTSJMB18119</t>
  </si>
  <si>
    <t>UTSJMB18120</t>
  </si>
  <si>
    <t>UTSJMB18121</t>
  </si>
  <si>
    <t>UTSJMB18122</t>
  </si>
  <si>
    <t>UTSJMB18123</t>
  </si>
  <si>
    <t>UTSJMB18124</t>
  </si>
  <si>
    <t>UTSJMB18125</t>
  </si>
  <si>
    <t>UTSJMB18126</t>
  </si>
  <si>
    <t>UTSJMB18127</t>
  </si>
  <si>
    <t>UTSJMB18128</t>
  </si>
  <si>
    <t>UTSJMB18129</t>
  </si>
  <si>
    <t>UTSJMB18130</t>
  </si>
  <si>
    <t>UTSJMB18131</t>
  </si>
  <si>
    <t>UTSJMB18132</t>
  </si>
  <si>
    <t>UTSJMB18133</t>
  </si>
  <si>
    <t>UTSJMB18134</t>
  </si>
  <si>
    <t>UTSJMB18135</t>
  </si>
  <si>
    <t>UTSJMB18136</t>
  </si>
  <si>
    <t>UTSJMB18137</t>
  </si>
  <si>
    <t>UTSJMB18138</t>
  </si>
  <si>
    <t>UTSJMB18139</t>
  </si>
  <si>
    <t>UTSJMB18140</t>
  </si>
  <si>
    <t>UTSJMB18141</t>
  </si>
  <si>
    <t>UTSJMB18142</t>
  </si>
  <si>
    <t>UTSJMB18143</t>
  </si>
  <si>
    <t>UTSJMB18144</t>
  </si>
  <si>
    <t>UTSJMB18145</t>
  </si>
  <si>
    <t>UTSJMB18146</t>
  </si>
  <si>
    <t>UTSJMB18147</t>
  </si>
  <si>
    <t>UTSJMB18148</t>
  </si>
  <si>
    <t>UTSJMB18149</t>
  </si>
  <si>
    <t>UTSJMB18150</t>
  </si>
  <si>
    <t>UTSJMB18151</t>
  </si>
  <si>
    <t>UTSJMB18152</t>
  </si>
  <si>
    <t>UTSJMB18153</t>
  </si>
  <si>
    <t>UTSJMB7804</t>
  </si>
  <si>
    <t>MESA BINARIA (CAFE)</t>
  </si>
  <si>
    <t>UTSJMB12474</t>
  </si>
  <si>
    <t>MESA BINARIA 1.20 X 40 X 75</t>
  </si>
  <si>
    <t>UTSJMB12458</t>
  </si>
  <si>
    <t>UTSJMB12624</t>
  </si>
  <si>
    <t>UTSJMB12664</t>
  </si>
  <si>
    <t>UTSJMB12462</t>
  </si>
  <si>
    <t>UTSJMB12557</t>
  </si>
  <si>
    <t>UTSJMB12485</t>
  </si>
  <si>
    <t>UTSJMB12631</t>
  </si>
  <si>
    <t>UTSJMB12634</t>
  </si>
  <si>
    <t>UTSJMB12653</t>
  </si>
  <si>
    <t>UTSJMB12627</t>
  </si>
  <si>
    <t>UTSJMB12636</t>
  </si>
  <si>
    <t>UTSJMB12662</t>
  </si>
  <si>
    <t>UTSJMB12468</t>
  </si>
  <si>
    <t>UTSJMB12471</t>
  </si>
  <si>
    <t>UTSJMB12476</t>
  </si>
  <si>
    <t>UTSJMB12477</t>
  </si>
  <si>
    <t>UTSJMB12528</t>
  </si>
  <si>
    <t>UTSJMB12531</t>
  </si>
  <si>
    <t>UTSJMB12534</t>
  </si>
  <si>
    <t>UTSJMB12537</t>
  </si>
  <si>
    <t>UTSJMB12539</t>
  </si>
  <si>
    <t>UTSJMB12540</t>
  </si>
  <si>
    <t>UTSJMB12542</t>
  </si>
  <si>
    <t>UTSJMB12543</t>
  </si>
  <si>
    <t>UTSJMB12545</t>
  </si>
  <si>
    <t>UTSJMB12546</t>
  </si>
  <si>
    <t>UTSJMB12548</t>
  </si>
  <si>
    <t>UTSJMB12551</t>
  </si>
  <si>
    <t>UTSJMB12554</t>
  </si>
  <si>
    <t>UTSJMB12488</t>
  </si>
  <si>
    <t>UTSJMB12491</t>
  </si>
  <si>
    <t>UTSJMB12494</t>
  </si>
  <si>
    <t>UTSJMB12497</t>
  </si>
  <si>
    <t>UTSJMB12499</t>
  </si>
  <si>
    <t>UTSJMB12500</t>
  </si>
  <si>
    <t>UTSJMB12502</t>
  </si>
  <si>
    <t>UTSJMB12503</t>
  </si>
  <si>
    <t>UTSJMB12505</t>
  </si>
  <si>
    <t>UTSJMB12506</t>
  </si>
  <si>
    <t>UTSJMB12508</t>
  </si>
  <si>
    <t>UTSJMB12511</t>
  </si>
  <si>
    <t>UTSJMB12514</t>
  </si>
  <si>
    <t>UTSJMB12517</t>
  </si>
  <si>
    <t>UTSJMB12519</t>
  </si>
  <si>
    <t>UTSJMB12520</t>
  </si>
  <si>
    <t>UTSJMB12522</t>
  </si>
  <si>
    <t>UTSJMB12523</t>
  </si>
  <si>
    <t>UTSJMB12525</t>
  </si>
  <si>
    <t>UTSJMB12622</t>
  </si>
  <si>
    <t>UTSJMB12623</t>
  </si>
  <si>
    <t>UTSJMB12625</t>
  </si>
  <si>
    <t>UTSJMB12626</t>
  </si>
  <si>
    <t>UTSJMB12628</t>
  </si>
  <si>
    <t>UTSJMB12629</t>
  </si>
  <si>
    <t>UTSJMB12632</t>
  </si>
  <si>
    <t>UTSJMB12560</t>
  </si>
  <si>
    <t>UTSJMB12562</t>
  </si>
  <si>
    <t>UTSJMB12563</t>
  </si>
  <si>
    <t>UTSJMB12565</t>
  </si>
  <si>
    <t>UTSJMB12566</t>
  </si>
  <si>
    <t>UTSJMB12568</t>
  </si>
  <si>
    <t>UTSJMB12569</t>
  </si>
  <si>
    <t>UTSJMB12571</t>
  </si>
  <si>
    <t>UTSJMB12574</t>
  </si>
  <si>
    <t>UTSJMB12577</t>
  </si>
  <si>
    <t>UTSJMB12580</t>
  </si>
  <si>
    <t>UTSJMB12582</t>
  </si>
  <si>
    <t>UTSJMB12648</t>
  </si>
  <si>
    <t>UTSJMB12645</t>
  </si>
  <si>
    <t>UTSJMB12665</t>
  </si>
  <si>
    <t>UTSJMB12666</t>
  </si>
  <si>
    <t>UTSJMB12668</t>
  </si>
  <si>
    <t>UTSJMB12669</t>
  </si>
  <si>
    <t>UTSJMB12671</t>
  </si>
  <si>
    <t>UTSJMB12672</t>
  </si>
  <si>
    <t>UTSJMB12657</t>
  </si>
  <si>
    <t>UTSJMB12660</t>
  </si>
  <si>
    <t>UTSJMB12564</t>
  </si>
  <si>
    <t>UTSJMB12572</t>
  </si>
  <si>
    <t>UTSJMB12575</t>
  </si>
  <si>
    <t>UTSJMB12578</t>
  </si>
  <si>
    <t>UTSJMB12581</t>
  </si>
  <si>
    <t>UTSJMB12621</t>
  </si>
  <si>
    <t>UTSJMB12667</t>
  </si>
  <si>
    <t>UTSJMB12469</t>
  </si>
  <si>
    <t>UTSJMB12472</t>
  </si>
  <si>
    <t>UTSJMB12475</t>
  </si>
  <si>
    <t>UTSJMB12478</t>
  </si>
  <si>
    <t>UTSJMB12489</t>
  </si>
  <si>
    <t>UTSJMB12492</t>
  </si>
  <si>
    <t>UTSJMB12495</t>
  </si>
  <si>
    <t>UTSJMB12498</t>
  </si>
  <si>
    <t>UTSJMB12501</t>
  </si>
  <si>
    <t>UTSJMB12509</t>
  </si>
  <si>
    <t>UTSJMB12512</t>
  </si>
  <si>
    <t>UTSJMB12515</t>
  </si>
  <si>
    <t>UTSJMB12518</t>
  </si>
  <si>
    <t>UTSJMB12521</t>
  </si>
  <si>
    <t>UTSJMB12529</t>
  </si>
  <si>
    <t>UTSJMB12535</t>
  </si>
  <si>
    <t>UTSJMB12538</t>
  </si>
  <si>
    <t>UTSJMB12541</t>
  </si>
  <si>
    <t>UTSJMB12549</t>
  </si>
  <si>
    <t>UTSJMB12552</t>
  </si>
  <si>
    <t>UTSJMB12555</t>
  </si>
  <si>
    <t>UTSJMB12558</t>
  </si>
  <si>
    <t>UTSJMB12487</t>
  </si>
  <si>
    <t>UTSJMB12490</t>
  </si>
  <si>
    <t>UTSJMB12493</t>
  </si>
  <si>
    <t>UTSJMB12496</t>
  </si>
  <si>
    <t>UTSJMB12504</t>
  </si>
  <si>
    <t>UTSJMB12507</t>
  </si>
  <si>
    <t>UTSJMB12510</t>
  </si>
  <si>
    <t>UTSJMB12513</t>
  </si>
  <si>
    <t>UTSJMB12516</t>
  </si>
  <si>
    <t>UTSJMB12524</t>
  </si>
  <si>
    <t>UTSJMB12527</t>
  </si>
  <si>
    <t>UTSJMB12530</t>
  </si>
  <si>
    <t>UTSJMB12536</t>
  </si>
  <si>
    <t>UTSJMB12544</t>
  </si>
  <si>
    <t>UTSJMB12547</t>
  </si>
  <si>
    <t>UTSJMB12550</t>
  </si>
  <si>
    <t>UTSJMB12553</t>
  </si>
  <si>
    <t>UTSJMB12559</t>
  </si>
  <si>
    <t>UTSJMB12567</t>
  </si>
  <si>
    <t>UTSJMB12570</t>
  </si>
  <si>
    <t>UTSJMB12573</t>
  </si>
  <si>
    <t>UTSJMB12576</t>
  </si>
  <si>
    <t>UTSJMB12579</t>
  </si>
  <si>
    <t>UTSJMB12630</t>
  </si>
  <si>
    <t>UTSJMB12470</t>
  </si>
  <si>
    <t>UTSJMB12473</t>
  </si>
  <si>
    <t>UTSJMB12639</t>
  </si>
  <si>
    <t>UTSJMB12670</t>
  </si>
  <si>
    <t>UTSJMB12673</t>
  </si>
  <si>
    <t>UTSJMB12456</t>
  </si>
  <si>
    <t>UTSJMB12457</t>
  </si>
  <si>
    <t>UTSJMB12459</t>
  </si>
  <si>
    <t>UTSJMB12460</t>
  </si>
  <si>
    <t>UTSJMB12479</t>
  </si>
  <si>
    <t>UTSJMB12480</t>
  </si>
  <si>
    <t>UTSJMB12482</t>
  </si>
  <si>
    <t>UTSJMB12483</t>
  </si>
  <si>
    <t>UTSJMB12463</t>
  </si>
  <si>
    <t>UTSJMB12465</t>
  </si>
  <si>
    <t>UTSJMB12455</t>
  </si>
  <si>
    <t>UTSJMB12466</t>
  </si>
  <si>
    <t>UTSJMB12642</t>
  </si>
  <si>
    <t>UTSJMB12484</t>
  </si>
  <si>
    <t>UTSJMB12461</t>
  </si>
  <si>
    <t>UTSJMB12464</t>
  </si>
  <si>
    <t>UTSJMB12467</t>
  </si>
  <si>
    <t>UTSJMB12526</t>
  </si>
  <si>
    <t>UTSJMB10575</t>
  </si>
  <si>
    <t>MESA BINARIA DE 1.00X0.60X0.75</t>
  </si>
  <si>
    <t>UTSJMB10578</t>
  </si>
  <si>
    <t>UTSJMB10581</t>
  </si>
  <si>
    <t>UTSJMB10589</t>
  </si>
  <si>
    <t>UTSJMB10592</t>
  </si>
  <si>
    <t>UTSJMB10595</t>
  </si>
  <si>
    <t>UTSJMB10598</t>
  </si>
  <si>
    <t>UTSJMB10599</t>
  </si>
  <si>
    <t>UTSJMB10576</t>
  </si>
  <si>
    <t>UTSJMB10579</t>
  </si>
  <si>
    <t>UTSJMB10582</t>
  </si>
  <si>
    <t>UTSJMB10584</t>
  </si>
  <si>
    <t>UTSJMB10585</t>
  </si>
  <si>
    <t>UTSJMB10587</t>
  </si>
  <si>
    <t>UTSJMB10588</t>
  </si>
  <si>
    <t>UTSJMB10590</t>
  </si>
  <si>
    <t>UTSJMB10591</t>
  </si>
  <si>
    <t>UTSJMB10593</t>
  </si>
  <si>
    <t>UTSJMB10577</t>
  </si>
  <si>
    <t>UTSJMB10580</t>
  </si>
  <si>
    <t>UTSJMB10583</t>
  </si>
  <si>
    <t>UTSJMB10586</t>
  </si>
  <si>
    <t>UTSJMB10594</t>
  </si>
  <si>
    <t>UTSJMB10597</t>
  </si>
  <si>
    <t>UTSJMB10600</t>
  </si>
  <si>
    <t>UTSJMB10596</t>
  </si>
  <si>
    <t>MESA BINARIA DE 1.00X0.60X0.75|</t>
  </si>
  <si>
    <t>UTSJMB3122</t>
  </si>
  <si>
    <t>MESA BINARIA DE 1.20 X 75</t>
  </si>
  <si>
    <t>UTSJMB11521</t>
  </si>
  <si>
    <t>MESA BINARIA DE 1.20 X.40X.75</t>
  </si>
  <si>
    <t>UTSJMB11523</t>
  </si>
  <si>
    <t>UTSJMB11506</t>
  </si>
  <si>
    <t>UTSJMB11509</t>
  </si>
  <si>
    <t>UTSJMB11512</t>
  </si>
  <si>
    <t>UTSJMB11515</t>
  </si>
  <si>
    <t>UTSJMB11518</t>
  </si>
  <si>
    <t>UTSJMB11522</t>
  </si>
  <si>
    <t>UTSJMB11505</t>
  </si>
  <si>
    <t>UTSJMB11508</t>
  </si>
  <si>
    <t>UTSJMB11511</t>
  </si>
  <si>
    <t>UTSJMB11517</t>
  </si>
  <si>
    <t>UTSJMB11530</t>
  </si>
  <si>
    <t>UTSJMB11533</t>
  </si>
  <si>
    <t>UTSJMB11513</t>
  </si>
  <si>
    <t>UTSJMB11516</t>
  </si>
  <si>
    <t>UTSJMB11519</t>
  </si>
  <si>
    <t>UTSJMB11504</t>
  </si>
  <si>
    <t>UTSJMB11520</t>
  </si>
  <si>
    <t>UTSJMB11507</t>
  </si>
  <si>
    <t>UTSJMB11524</t>
  </si>
  <si>
    <t>UTSJMB11526</t>
  </si>
  <si>
    <t>UTSJMB11527</t>
  </si>
  <si>
    <t>UTSJMB11529</t>
  </si>
  <si>
    <t>UTSJMB11532</t>
  </si>
  <si>
    <t>UTSJMB11525</t>
  </si>
  <si>
    <t>UTSJMB11528</t>
  </si>
  <si>
    <t>UTSJMB11531</t>
  </si>
  <si>
    <t>UTSJMB11514</t>
  </si>
  <si>
    <t>UTSJMB11510</t>
  </si>
  <si>
    <t>UTSJMB12070</t>
  </si>
  <si>
    <t>MESA BINARIA DE 1.20X.40.75</t>
  </si>
  <si>
    <t>UTSJMB12073</t>
  </si>
  <si>
    <t>UTSJMB12076</t>
  </si>
  <si>
    <t>UTSJMB12081</t>
  </si>
  <si>
    <t>UTSJMB12082</t>
  </si>
  <si>
    <t>UTSJMB12084</t>
  </si>
  <si>
    <t>UTSJMB12085</t>
  </si>
  <si>
    <t>UTSJMB12087</t>
  </si>
  <si>
    <t>UTSJMB12056</t>
  </si>
  <si>
    <t>UTSJMB12059</t>
  </si>
  <si>
    <t>UTSJMB12061</t>
  </si>
  <si>
    <t>UTSJMB12062</t>
  </si>
  <si>
    <t>UTSJMB12064</t>
  </si>
  <si>
    <t>UTSJMB12065</t>
  </si>
  <si>
    <t>UTSJMB12067</t>
  </si>
  <si>
    <t>UTSJMB12083</t>
  </si>
  <si>
    <t>UTSJMB12057</t>
  </si>
  <si>
    <t>UTSJMB12063</t>
  </si>
  <si>
    <t>UTSJMB12071</t>
  </si>
  <si>
    <t>UTSJMB12074</t>
  </si>
  <si>
    <t>UTSJMB12077</t>
  </si>
  <si>
    <t>UTSJMB12058</t>
  </si>
  <si>
    <t>UTSJMB12066</t>
  </si>
  <si>
    <t>UTSJMB12069</t>
  </si>
  <si>
    <t>UTSJMB12072</t>
  </si>
  <si>
    <t>UTSJMB12075</t>
  </si>
  <si>
    <t>UTSJMB12086</t>
  </si>
  <si>
    <t>UTSJMB12080</t>
  </si>
  <si>
    <t>UTSJMB12051</t>
  </si>
  <si>
    <t>UTSJMB12054</t>
  </si>
  <si>
    <t>UTSJMB12045</t>
  </si>
  <si>
    <t>UTSJMB12047</t>
  </si>
  <si>
    <t>UTSJMB12048</t>
  </si>
  <si>
    <t>UTSJMB12050</t>
  </si>
  <si>
    <t>UTSJMB12053</t>
  </si>
  <si>
    <t>UTSJMB12046</t>
  </si>
  <si>
    <t>UTSJMB12049</t>
  </si>
  <si>
    <t>UTSJMB12052</t>
  </si>
  <si>
    <t>UTSJMB12055</t>
  </si>
  <si>
    <t>UTSJMB12079</t>
  </si>
  <si>
    <t>UTSJMB12060</t>
  </si>
  <si>
    <t>UTSJMB12039</t>
  </si>
  <si>
    <t>UTSJMB12041</t>
  </si>
  <si>
    <t>UTSJMB12042</t>
  </si>
  <si>
    <t>UTSJMB12044</t>
  </si>
  <si>
    <t>UTSJMB12037</t>
  </si>
  <si>
    <t>UTSJMB12040</t>
  </si>
  <si>
    <t>UTSJMB12043</t>
  </si>
  <si>
    <t>UTSJMB12038</t>
  </si>
  <si>
    <t>UTSJMB12068</t>
  </si>
  <si>
    <t>UTSJMB13343</t>
  </si>
  <si>
    <t>MESA BINARIA DE 1.20X.40X.75</t>
  </si>
  <si>
    <t>UTSJMB13346</t>
  </si>
  <si>
    <t>UTSJMB13349</t>
  </si>
  <si>
    <t>UTSJMB13344</t>
  </si>
  <si>
    <t>UTSJMB13347</t>
  </si>
  <si>
    <t>UTSJMB13350</t>
  </si>
  <si>
    <t>UTSJMB13352</t>
  </si>
  <si>
    <t>UTSJMB13353</t>
  </si>
  <si>
    <t>UTSJMB13355</t>
  </si>
  <si>
    <t>UTSJMB13356</t>
  </si>
  <si>
    <t>UTSJMB13338</t>
  </si>
  <si>
    <t>UTSJMB13342</t>
  </si>
  <si>
    <t>UTSJMB13345</t>
  </si>
  <si>
    <t>UTSJMB13348</t>
  </si>
  <si>
    <t>UTSJMB13351</t>
  </si>
  <si>
    <t>UTSJMB13354</t>
  </si>
  <si>
    <t>UTSJMB10718</t>
  </si>
  <si>
    <t>UTSJMB10721</t>
  </si>
  <si>
    <t>UTSJMB10713</t>
  </si>
  <si>
    <t>UTSJMB14614</t>
  </si>
  <si>
    <t>UTSJMB10726</t>
  </si>
  <si>
    <t>UTSJMB10724</t>
  </si>
  <si>
    <t>UTSJMB10727</t>
  </si>
  <si>
    <t>UTSJMB10735</t>
  </si>
  <si>
    <t>UTSJMB10738</t>
  </si>
  <si>
    <t>UTSJMB10741</t>
  </si>
  <si>
    <t>UTSJMB10715</t>
  </si>
  <si>
    <t>UTSJMB10714</t>
  </si>
  <si>
    <t>UTSJMB10716</t>
  </si>
  <si>
    <t>UTSJMB10717</t>
  </si>
  <si>
    <t>UTSJMB10719</t>
  </si>
  <si>
    <t>UTSJMB10722</t>
  </si>
  <si>
    <t>UTSJMB10725</t>
  </si>
  <si>
    <t>UTSJMB10728</t>
  </si>
  <si>
    <t>UTSJMB10730</t>
  </si>
  <si>
    <t>UTSJMB10731</t>
  </si>
  <si>
    <t>UTSJMB10733</t>
  </si>
  <si>
    <t>UTSJMB10736</t>
  </si>
  <si>
    <t>UTSJMB10737</t>
  </si>
  <si>
    <t>UTSJMB10739</t>
  </si>
  <si>
    <t>UTSJMB10712</t>
  </si>
  <si>
    <t>UTSJMB10720</t>
  </si>
  <si>
    <t>UTSJMB10723</t>
  </si>
  <si>
    <t>UTSJMB10729</t>
  </si>
  <si>
    <t>UTSJMB10732</t>
  </si>
  <si>
    <t>UTSJMB10740</t>
  </si>
  <si>
    <t>UTSJMB11550</t>
  </si>
  <si>
    <t>MESA BINARIA DE 1.20X0.40X0.75</t>
  </si>
  <si>
    <t>UTSJMB11553</t>
  </si>
  <si>
    <t>UTSJMB14095</t>
  </si>
  <si>
    <t>UTSJMB14098</t>
  </si>
  <si>
    <t>UTSJMB14101</t>
  </si>
  <si>
    <t>UTSJMB14104</t>
  </si>
  <si>
    <t>UTSJMB14112</t>
  </si>
  <si>
    <t>UTSJMB14115</t>
  </si>
  <si>
    <t>UTSJMB14118</t>
  </si>
  <si>
    <t>UTSJMB14121</t>
  </si>
  <si>
    <t>UTSJMB11546</t>
  </si>
  <si>
    <t>UTSJSP11549</t>
  </si>
  <si>
    <t>UTSJMB11552</t>
  </si>
  <si>
    <t>UTSJMB11555</t>
  </si>
  <si>
    <t>UTSJMB14014</t>
  </si>
  <si>
    <t>UTSJMB14016</t>
  </si>
  <si>
    <t>UTSJMB14017</t>
  </si>
  <si>
    <t>UTSJMB14019</t>
  </si>
  <si>
    <t>UTSJMB14020</t>
  </si>
  <si>
    <t>UTSJMB14022</t>
  </si>
  <si>
    <t>UTSJMB14023</t>
  </si>
  <si>
    <t>UTSJMB14025</t>
  </si>
  <si>
    <t>UTSJMB14026</t>
  </si>
  <si>
    <t>UTSJMB14028</t>
  </si>
  <si>
    <t>UTSJMB14039</t>
  </si>
  <si>
    <t>UTSJMB14040</t>
  </si>
  <si>
    <t>UTSJMB14094</t>
  </si>
  <si>
    <t>UTSJMB14097</t>
  </si>
  <si>
    <t>UTSJMB14100</t>
  </si>
  <si>
    <t>UTSJMB14102</t>
  </si>
  <si>
    <t>UTSJMB14103</t>
  </si>
  <si>
    <t>UTSJMB14105</t>
  </si>
  <si>
    <t>UTSJMB14106</t>
  </si>
  <si>
    <t>UTSJMB14109</t>
  </si>
  <si>
    <t>UTSJMB14111</t>
  </si>
  <si>
    <t>UTSJMB14114</t>
  </si>
  <si>
    <t>UTSJMB14117</t>
  </si>
  <si>
    <t>UTSJMB14120</t>
  </si>
  <si>
    <t>UTSJMB14122</t>
  </si>
  <si>
    <t>UTSJMB14123</t>
  </si>
  <si>
    <t>UTSJMB11545</t>
  </si>
  <si>
    <t>UTSJMB11548</t>
  </si>
  <si>
    <t>UTSJMB11551</t>
  </si>
  <si>
    <t>UTSJMB11554</t>
  </si>
  <si>
    <t>UTSJMB14010</t>
  </si>
  <si>
    <t>UTSJMB14013</t>
  </si>
  <si>
    <t>UTSJMB14024</t>
  </si>
  <si>
    <t>UTSJMB14027</t>
  </si>
  <si>
    <t>UTSJMB14096</t>
  </si>
  <si>
    <t>UTSJMB14107</t>
  </si>
  <si>
    <t>UTSJMB14116</t>
  </si>
  <si>
    <t>UTSJMB14041</t>
  </si>
  <si>
    <t>UTSJMB14015</t>
  </si>
  <si>
    <t>UTSJMB14018</t>
  </si>
  <si>
    <t>UTSJMB14021</t>
  </si>
  <si>
    <t>UTSJMB14108</t>
  </si>
  <si>
    <t>UTSJMB14119</t>
  </si>
  <si>
    <t>UTSJMB14110</t>
  </si>
  <si>
    <t>UTSJMB14113</t>
  </si>
  <si>
    <t>UTSJMB14029</t>
  </si>
  <si>
    <t>UTSJMB14030</t>
  </si>
  <si>
    <t>UTSJMB14031</t>
  </si>
  <si>
    <t>UTSJMB14124</t>
  </si>
  <si>
    <t>UTSJMB14099</t>
  </si>
  <si>
    <t>UTSJMB11702</t>
  </si>
  <si>
    <t>UTSJMB11705</t>
  </si>
  <si>
    <t>UTSJMB11708</t>
  </si>
  <si>
    <t>UTSJMB11711</t>
  </si>
  <si>
    <t>UTSJMB11704</t>
  </si>
  <si>
    <t>UTSJMB11706</t>
  </si>
  <si>
    <t>UTSJMB11707</t>
  </si>
  <si>
    <t>UTSJMB11709</t>
  </si>
  <si>
    <t>UTSJMB11710</t>
  </si>
  <si>
    <t>UTSJMB11703</t>
  </si>
  <si>
    <t>UTSJMB10641</t>
  </si>
  <si>
    <t>MESA BINARIA DE 1.20X0.60X0.75</t>
  </si>
  <si>
    <t>UTSJMB10644</t>
  </si>
  <si>
    <t>UTSJMB10642</t>
  </si>
  <si>
    <t>UTSJMB10645</t>
  </si>
  <si>
    <t>UTSJMB10643</t>
  </si>
  <si>
    <t>UTSJMB10646</t>
  </si>
  <si>
    <t>UTSJMB13337</t>
  </si>
  <si>
    <t>MESA BINARIA DE 1.20X40X75</t>
  </si>
  <si>
    <t>UTSJMB13335</t>
  </si>
  <si>
    <t>UTSJMB13336</t>
  </si>
  <si>
    <t>UTSJMB13334</t>
  </si>
  <si>
    <t>UTSJMB12588</t>
  </si>
  <si>
    <t>UTSJMB12587</t>
  </si>
  <si>
    <t>UTSJMB12585</t>
  </si>
  <si>
    <t>UTSJMB12561</t>
  </si>
  <si>
    <t>UTSJMB12584</t>
  </si>
  <si>
    <t>UTSJMB12586</t>
  </si>
  <si>
    <t>UTSJMB12583</t>
  </si>
  <si>
    <t>UTSJMB13151</t>
  </si>
  <si>
    <t>MESA BINARIA DE 1.20X40X75 NGRO.</t>
  </si>
  <si>
    <t>UTSJMB13153</t>
  </si>
  <si>
    <t>UTSJMB13146</t>
  </si>
  <si>
    <t>UTSJMB13147</t>
  </si>
  <si>
    <t>UTSJMB13149</t>
  </si>
  <si>
    <t>UTSJMB13150</t>
  </si>
  <si>
    <t>UTSJMB13152</t>
  </si>
  <si>
    <t>UTSJMB13148</t>
  </si>
  <si>
    <t>UTSJMB14646</t>
  </si>
  <si>
    <t>MESA BINARIA ED 1.20X.40X.103</t>
  </si>
  <si>
    <t>UTSJMB14647</t>
  </si>
  <si>
    <t>UTSJMB14649</t>
  </si>
  <si>
    <t>UTSJMB14650</t>
  </si>
  <si>
    <t>UTSJMB14652</t>
  </si>
  <si>
    <t>UTSJMB14653</t>
  </si>
  <si>
    <t>UTSJMB14648</t>
  </si>
  <si>
    <t>UTSJMB14651</t>
  </si>
  <si>
    <t>UTSJMB14654</t>
  </si>
  <si>
    <t>UTSJMB14667</t>
  </si>
  <si>
    <t>MESA BINARIA ED 1.20X.40X.115</t>
  </si>
  <si>
    <t>UTSJMB14665</t>
  </si>
  <si>
    <t>UTSJMB14656</t>
  </si>
  <si>
    <t>UTSJMB14659</t>
  </si>
  <si>
    <t>UTSJMB14655</t>
  </si>
  <si>
    <t>UTSJMB14658</t>
  </si>
  <si>
    <t>UTSJMB14661</t>
  </si>
  <si>
    <t>UTSJMB14663</t>
  </si>
  <si>
    <t>UTSJMB14664</t>
  </si>
  <si>
    <t>UTSJMB14666</t>
  </si>
  <si>
    <t>UTSJMB14657</t>
  </si>
  <si>
    <t>UTSJMB14660</t>
  </si>
  <si>
    <t>UTSJMB14662</t>
  </si>
  <si>
    <t>UTSJMB14615</t>
  </si>
  <si>
    <t>MESA BINARIA ED 1.20X.40X.75</t>
  </si>
  <si>
    <t>UTSJMB14618</t>
  </si>
  <si>
    <t>UTSJMB14620</t>
  </si>
  <si>
    <t>UTSJMB14621</t>
  </si>
  <si>
    <t>UTSJMB14623</t>
  </si>
  <si>
    <t>UTSJMB14624</t>
  </si>
  <si>
    <t>UTSJMB14626</t>
  </si>
  <si>
    <t>UTSJMB14627</t>
  </si>
  <si>
    <t>UTSJMB14629</t>
  </si>
  <si>
    <t>UTSJMB14632</t>
  </si>
  <si>
    <t>UTSJMB14635</t>
  </si>
  <si>
    <t>UTSJMB14638</t>
  </si>
  <si>
    <t>UTSJMB14641</t>
  </si>
  <si>
    <t>UTSJMB14643</t>
  </si>
  <si>
    <t>UTSJMB14644</t>
  </si>
  <si>
    <t>UTSJMB14616</t>
  </si>
  <si>
    <t>UTSJMB14619</t>
  </si>
  <si>
    <t>UTSJMB14622</t>
  </si>
  <si>
    <t>UTSJMB14630</t>
  </si>
  <si>
    <t>UTSJMB14633</t>
  </si>
  <si>
    <t>UTSJMB14636</t>
  </si>
  <si>
    <t>UTSJMB14639</t>
  </si>
  <si>
    <t>UTSJMB14642</t>
  </si>
  <si>
    <t>UTSJMB14645</t>
  </si>
  <si>
    <t>UTSJMB14617</t>
  </si>
  <si>
    <t>UTSJMB14625</t>
  </si>
  <si>
    <t>UTSJMB14628</t>
  </si>
  <si>
    <t>UTSJMB14631</t>
  </si>
  <si>
    <t>UTSJMB14634</t>
  </si>
  <si>
    <t>UTSJMB14637</t>
  </si>
  <si>
    <t>UTSJMB14640</t>
  </si>
  <si>
    <t>UTSJMB7266</t>
  </si>
  <si>
    <t>MESA BINARIA MCA GEBESA</t>
  </si>
  <si>
    <t>UTSJMB7274</t>
  </si>
  <si>
    <t>MESA BINARIA MCA.GEBESA</t>
  </si>
  <si>
    <t>UTSJMB7294</t>
  </si>
  <si>
    <t>UTSJMB7287</t>
  </si>
  <si>
    <t>UTSJMB7267</t>
  </si>
  <si>
    <t>UTSJMB7270</t>
  </si>
  <si>
    <t>UTSJMB7278</t>
  </si>
  <si>
    <t>UTSJMB7281</t>
  </si>
  <si>
    <t>UTSJMB7290</t>
  </si>
  <si>
    <t>UTSJMB7298</t>
  </si>
  <si>
    <t>UTSJMB7301</t>
  </si>
  <si>
    <t>UTSJMB7304</t>
  </si>
  <si>
    <t>UTSJMB7307</t>
  </si>
  <si>
    <t>UTSJMB7310</t>
  </si>
  <si>
    <t>UTSJMB7296</t>
  </si>
  <si>
    <t>UTSJMB7297</t>
  </si>
  <si>
    <t>UTSJMB7299</t>
  </si>
  <si>
    <t>UTSJMB7300</t>
  </si>
  <si>
    <t>UTSJMB7302</t>
  </si>
  <si>
    <t>UTSJMB7305</t>
  </si>
  <si>
    <t>UTSJMB7308</t>
  </si>
  <si>
    <t>UTSJMB7311</t>
  </si>
  <si>
    <t>UTSJMB7268</t>
  </si>
  <si>
    <t>UTSJMB7271</t>
  </si>
  <si>
    <t>UTSJMB7273</t>
  </si>
  <si>
    <t>UTSJMB7276</t>
  </si>
  <si>
    <t>UTSJMB7277</t>
  </si>
  <si>
    <t>UTSJMB7279</t>
  </si>
  <si>
    <t>UTSJMB7280</t>
  </si>
  <si>
    <t>UTSJMB7282</t>
  </si>
  <si>
    <t>UTSJMB7285</t>
  </si>
  <si>
    <t>UTSJMB7288</t>
  </si>
  <si>
    <t>UTSJMB7291</t>
  </si>
  <si>
    <t>UTSJMB7293</t>
  </si>
  <si>
    <t>UTSJMB7269</t>
  </si>
  <si>
    <t>UTSJMB7272</t>
  </si>
  <si>
    <t>UTSJMB7275</t>
  </si>
  <si>
    <t>UTSJMB7283</t>
  </si>
  <si>
    <t>UTSJMB7286</t>
  </si>
  <si>
    <t>UTSJMB7289</t>
  </si>
  <si>
    <t>UTSJMB7292</t>
  </si>
  <si>
    <t>UTSJMB7295</t>
  </si>
  <si>
    <t>UTSJMB7303</t>
  </si>
  <si>
    <t>UTSJMB7309</t>
  </si>
  <si>
    <t>UTSJMB11916</t>
  </si>
  <si>
    <t>MESA BINARIA MCA.OFLINEA</t>
  </si>
  <si>
    <t>UTSJMB11918</t>
  </si>
  <si>
    <t>UTSJMB11919</t>
  </si>
  <si>
    <t>UTSJMB11917</t>
  </si>
  <si>
    <t>UTSJMB11920</t>
  </si>
  <si>
    <t>UTSJMB11922</t>
  </si>
  <si>
    <t>UTSJMB11921</t>
  </si>
  <si>
    <t>UTSJMA1845</t>
  </si>
  <si>
    <t>MESA CIRCULAR DE CENTRO MCA. PM STEELE</t>
  </si>
  <si>
    <t>UTSJMA1831</t>
  </si>
  <si>
    <t>MESA CIRCULAR DE MADERA SALA DE JUNTAS</t>
  </si>
  <si>
    <t>UTSJMG7800</t>
  </si>
  <si>
    <t>MESA DE ACERO INOX. C/TARJA Y ESCURRIDORES</t>
  </si>
  <si>
    <t>UTSJUP7803</t>
  </si>
  <si>
    <t>MESA DE ACERO INOXIDABLE (PLANCHA MODULAR)</t>
  </si>
  <si>
    <t>UTSJMA13191</t>
  </si>
  <si>
    <t>MESA DE ALUMINIO TIPO BAR HOMESTY</t>
  </si>
  <si>
    <t>UTSJME1632</t>
  </si>
  <si>
    <t>MESA DE AYUDA .60X.40,COLOR CEREZO-NEGRO</t>
  </si>
  <si>
    <t>UTSJME1631</t>
  </si>
  <si>
    <t>UTSJMD3086</t>
  </si>
  <si>
    <t>MESA DE CENTRO</t>
  </si>
  <si>
    <t>UTSJMD1893</t>
  </si>
  <si>
    <t>UTSJMD3340</t>
  </si>
  <si>
    <t>UTSJMD3620</t>
  </si>
  <si>
    <t>UTSJMD3217</t>
  </si>
  <si>
    <t>UTSJMD3263</t>
  </si>
  <si>
    <t>UTSJMD4544</t>
  </si>
  <si>
    <t>UTSJMA4783</t>
  </si>
  <si>
    <t>UTSJMA4780</t>
  </si>
  <si>
    <t>UTSJMA7264</t>
  </si>
  <si>
    <t>MESA DE CENTRO 1.20X45.0.50 GEBESA</t>
  </si>
  <si>
    <t>UTSJMA7263</t>
  </si>
  <si>
    <t>MESA DE CENTRO 1.20X45X.050 GEBESA</t>
  </si>
  <si>
    <t>UTSJMD1633</t>
  </si>
  <si>
    <t>MESA DE CENTRO DE 1.00X0.6X.040 COLOR CEREZO-NEGRO</t>
  </si>
  <si>
    <t>UTSJMD3235</t>
  </si>
  <si>
    <t>MESA DE CENTRO DE MADERA</t>
  </si>
  <si>
    <t>UTSJMD1355</t>
  </si>
  <si>
    <t>MESA DE CENTRO INDS. MCA. JAFHER</t>
  </si>
  <si>
    <t>UTSJCRI13896</t>
  </si>
  <si>
    <t>MESA DE CRISTAL DE 10MM C/POSTES</t>
  </si>
  <si>
    <t>UTSJCRI13897</t>
  </si>
  <si>
    <t>UTSJCRI13899</t>
  </si>
  <si>
    <t>UTSJCRI13900</t>
  </si>
  <si>
    <t>UTSJCRI13902</t>
  </si>
  <si>
    <t>UTSJCRI13905</t>
  </si>
  <si>
    <t>UTSJCRI13908</t>
  </si>
  <si>
    <t>UTSJCRI13911</t>
  </si>
  <si>
    <t>UTSJCRI13913</t>
  </si>
  <si>
    <t>UTSJCRI13914</t>
  </si>
  <si>
    <t>UTSJCRI13916</t>
  </si>
  <si>
    <t>UTSJCRI13917</t>
  </si>
  <si>
    <t>UTSJCRI13919</t>
  </si>
  <si>
    <t>UTSJCRI13920</t>
  </si>
  <si>
    <t>UTSJCRI13922</t>
  </si>
  <si>
    <t>UTSJCRI13925</t>
  </si>
  <si>
    <t>UTSJCRI13898</t>
  </si>
  <si>
    <t>UTSJCRI13901</t>
  </si>
  <si>
    <t>UTSJCRI13904</t>
  </si>
  <si>
    <t>UTSJCRI13907</t>
  </si>
  <si>
    <t>UTSJCRI13910</t>
  </si>
  <si>
    <t>UTSJCRI13918</t>
  </si>
  <si>
    <t>UTSJCRI13921</t>
  </si>
  <si>
    <t>UTSJCRI13924</t>
  </si>
  <si>
    <t>UTSJCRI13903</t>
  </si>
  <si>
    <t>UTSJCRI13906</t>
  </si>
  <si>
    <t>UTSJCRI13909</t>
  </si>
  <si>
    <t>UTSJCRI13912</t>
  </si>
  <si>
    <t>UTSJCRI13915</t>
  </si>
  <si>
    <t>UTSJCRI13923</t>
  </si>
  <si>
    <t>UTSJCRI13926</t>
  </si>
  <si>
    <t>UTSJOT3171</t>
  </si>
  <si>
    <t>MESA DE EXPLORACION(SHELDOM)</t>
  </si>
  <si>
    <t>UTSJHT8357</t>
  </si>
  <si>
    <t>MESA DE FUERZAS</t>
  </si>
  <si>
    <t>UTSJLP8071</t>
  </si>
  <si>
    <t>MESA DE GRANITO DE 30X48"</t>
  </si>
  <si>
    <t>UTSJLP8072</t>
  </si>
  <si>
    <t>UTSJMM3364</t>
  </si>
  <si>
    <t>MESA DE IMPRESORA</t>
  </si>
  <si>
    <t>UTSJMJ1578</t>
  </si>
  <si>
    <t>MESA DE JUNTAS</t>
  </si>
  <si>
    <t>UTSJMJ1577</t>
  </si>
  <si>
    <t>UTSJMJ3299</t>
  </si>
  <si>
    <t>UTSJMJ3331</t>
  </si>
  <si>
    <t>UTSJMJ3241</t>
  </si>
  <si>
    <t>UTSJMJ3239</t>
  </si>
  <si>
    <t>UTSJMJ1584</t>
  </si>
  <si>
    <t>UTSJMJ15136</t>
  </si>
  <si>
    <t>MESA DE JUNTAS 2.40X1.20X0.75</t>
  </si>
  <si>
    <t>UTSJMD1898</t>
  </si>
  <si>
    <t>MESA DE JUNTAS OVALADA DE 2.40</t>
  </si>
  <si>
    <t>UTSJMG6186</t>
  </si>
  <si>
    <t>MESA DE MADERA DE 2X1X0.9M BILAMINADA</t>
  </si>
  <si>
    <t>UTSJMG6187</t>
  </si>
  <si>
    <t>UTSJMG6185</t>
  </si>
  <si>
    <t>UTSJMG6184</t>
  </si>
  <si>
    <t>UTSJMG6183</t>
  </si>
  <si>
    <t>UTSJPO6230</t>
  </si>
  <si>
    <t>MESA DE PARALELO DL1030</t>
  </si>
  <si>
    <t>UTSJMJ7265</t>
  </si>
  <si>
    <t>MESA DE REUNION MCA.GEBESA</t>
  </si>
  <si>
    <t>UTSJPJ6813</t>
  </si>
  <si>
    <t>MESA DE TRAB.PLEG.LIFE TIME (PLAZA ESTUDIANTE)</t>
  </si>
  <si>
    <t>UTSJPJ6815</t>
  </si>
  <si>
    <t>UTSJPJ6816</t>
  </si>
  <si>
    <t>UTSJPJ6818</t>
  </si>
  <si>
    <t>UTSJPJ6819</t>
  </si>
  <si>
    <t>UTSJPJ6914</t>
  </si>
  <si>
    <t>UTSJPJ6814</t>
  </si>
  <si>
    <t>UTSJPJ6817</t>
  </si>
  <si>
    <t>UTSJPJ6820</t>
  </si>
  <si>
    <t>UTSJPJ11566</t>
  </si>
  <si>
    <t>MESA DE TRABAJAO DE 184CMX77CM LIFETIME</t>
  </si>
  <si>
    <t>UTSJMG16535</t>
  </si>
  <si>
    <t>MESA DE TRABAJO</t>
  </si>
  <si>
    <t>UTSJMG16536</t>
  </si>
  <si>
    <t>UTSJMG16534</t>
  </si>
  <si>
    <t>UTSJMC3976</t>
  </si>
  <si>
    <t>MESA DE TRABAJO 90X75(INFORMATICA I PA)</t>
  </si>
  <si>
    <t>UTSJMC3977</t>
  </si>
  <si>
    <t>UTSJMC3982</t>
  </si>
  <si>
    <t>UTSJMC3985</t>
  </si>
  <si>
    <t>UTSJMC3994</t>
  </si>
  <si>
    <t>UTSJMC3996</t>
  </si>
  <si>
    <t>UTSJMC3978</t>
  </si>
  <si>
    <t>UTSJMC3981</t>
  </si>
  <si>
    <t>UTSJMC3989</t>
  </si>
  <si>
    <t>UTSJMC3992</t>
  </si>
  <si>
    <t>UTSJMC3983</t>
  </si>
  <si>
    <t>UTSJMC3974</t>
  </si>
  <si>
    <t>UTSJMC3980</t>
  </si>
  <si>
    <t>UTSJMC4061</t>
  </si>
  <si>
    <t>UTSJMC3979</t>
  </si>
  <si>
    <t>UTSJMC3973</t>
  </si>
  <si>
    <t>UTSJMC3988</t>
  </si>
  <si>
    <t>UTSJMC3990</t>
  </si>
  <si>
    <t>UTSJMC3991</t>
  </si>
  <si>
    <t>UTSJMC3993</t>
  </si>
  <si>
    <t>UTSJMC3986</t>
  </si>
  <si>
    <t>UTSJMC3984</t>
  </si>
  <si>
    <t>UTSJMC3987</t>
  </si>
  <si>
    <t>UTSJMC3995</t>
  </si>
  <si>
    <t>UTSJMC3975</t>
  </si>
  <si>
    <t>UTSJMC4585</t>
  </si>
  <si>
    <t>MESA DE TRABAJO 90X75(INFORMATICA I PB)</t>
  </si>
  <si>
    <t>UTSJMC4588</t>
  </si>
  <si>
    <t>UTSJMC4596</t>
  </si>
  <si>
    <t>UTSJMC4599</t>
  </si>
  <si>
    <t>UTSJMC4602</t>
  </si>
  <si>
    <t>UTSJMC4605</t>
  </si>
  <si>
    <t>UTSJMC4608</t>
  </si>
  <si>
    <t>UTSJMC4586</t>
  </si>
  <si>
    <t>UTSJMC4603</t>
  </si>
  <si>
    <t>UTSJMC4606</t>
  </si>
  <si>
    <t>UTSJMC4591</t>
  </si>
  <si>
    <t>UTSJMC4592</t>
  </si>
  <si>
    <t>UTSJMC4594</t>
  </si>
  <si>
    <t>UTSJMC4595</t>
  </si>
  <si>
    <t>UTSJMC4598</t>
  </si>
  <si>
    <t>UTSJMC4604</t>
  </si>
  <si>
    <t>UTSJMC4607</t>
  </si>
  <si>
    <t>UTSJMC4587</t>
  </si>
  <si>
    <t>UTSJMC4590</t>
  </si>
  <si>
    <t>UTSJMC4593</t>
  </si>
  <si>
    <t>UTSJMC4054</t>
  </si>
  <si>
    <t>UTSJMC4589</t>
  </si>
  <si>
    <t>UTSJMC4600</t>
  </si>
  <si>
    <t>UTSJMC4584</t>
  </si>
  <si>
    <t>UTSJMC4601</t>
  </si>
  <si>
    <t>UTSJMG5975</t>
  </si>
  <si>
    <t>MESA DE TRABAJO ALTA 1.80X60X75</t>
  </si>
  <si>
    <t>UTSJMG5978</t>
  </si>
  <si>
    <t>UTSJMG5981</t>
  </si>
  <si>
    <t>UTSJMG5984</t>
  </si>
  <si>
    <t>UTSJMG5976</t>
  </si>
  <si>
    <t>UTSJMG5979</t>
  </si>
  <si>
    <t>UTSJMG5982</t>
  </si>
  <si>
    <t>UTSJMG5985</t>
  </si>
  <si>
    <t>UTSJMG5977</t>
  </si>
  <si>
    <t>UTSJMG5980</t>
  </si>
  <si>
    <t>UTSJMG5983</t>
  </si>
  <si>
    <t>UTSJMG6135</t>
  </si>
  <si>
    <t>UTSJES13543</t>
  </si>
  <si>
    <t>MESA DE TRABAJO DE 1.50X0.60X0.75</t>
  </si>
  <si>
    <t>UTSJES13546</t>
  </si>
  <si>
    <t>UTSJES13549</t>
  </si>
  <si>
    <t>UTSJES13544</t>
  </si>
  <si>
    <t>UTSJES13545</t>
  </si>
  <si>
    <t>UTSJES13547</t>
  </si>
  <si>
    <t>UTSJES13550</t>
  </si>
  <si>
    <t>UTSJES13553</t>
  </si>
  <si>
    <t>UTSJES13548</t>
  </si>
  <si>
    <t>UTSJES13551</t>
  </si>
  <si>
    <t>UTSJES13554</t>
  </si>
  <si>
    <t>UTSJES13592</t>
  </si>
  <si>
    <t>UTSJES13595</t>
  </si>
  <si>
    <t>UTSJES13598</t>
  </si>
  <si>
    <t>UTSJES13593</t>
  </si>
  <si>
    <t>UTSJES13596</t>
  </si>
  <si>
    <t>UTSJES13599</t>
  </si>
  <si>
    <t>UTSJES13601</t>
  </si>
  <si>
    <t>UTSJES13602</t>
  </si>
  <si>
    <t>UTSJES13591</t>
  </si>
  <si>
    <t>UTSJES13594</t>
  </si>
  <si>
    <t>UTSJES13597</t>
  </si>
  <si>
    <t>UTSJES13600</t>
  </si>
  <si>
    <t>UTSJES13555</t>
  </si>
  <si>
    <t>UTSJES13558</t>
  </si>
  <si>
    <t>UTSJES13566</t>
  </si>
  <si>
    <t>UTSJES13556</t>
  </si>
  <si>
    <t>UTSJES13559</t>
  </si>
  <si>
    <t>UTSJES13561</t>
  </si>
  <si>
    <t>UTSJES13562</t>
  </si>
  <si>
    <t>UTSJES13564</t>
  </si>
  <si>
    <t>UTSJES13565</t>
  </si>
  <si>
    <t>UTSJES13557</t>
  </si>
  <si>
    <t>UTSJES13560</t>
  </si>
  <si>
    <t>UTSJES13563</t>
  </si>
  <si>
    <t>UTSJES13606</t>
  </si>
  <si>
    <t>UTSJES13609</t>
  </si>
  <si>
    <t>UTSJES13612</t>
  </si>
  <si>
    <t>UTSJES13604</t>
  </si>
  <si>
    <t>UTSJES13605</t>
  </si>
  <si>
    <t>UTSJES13607</t>
  </si>
  <si>
    <t>UTSJES13608</t>
  </si>
  <si>
    <t>UTSJES13610</t>
  </si>
  <si>
    <t>UTSJES13613</t>
  </si>
  <si>
    <t>UTSJES13603</t>
  </si>
  <si>
    <t>UTSJES13611</t>
  </si>
  <si>
    <t>UTSJES13614</t>
  </si>
  <si>
    <t>UTSJES13552</t>
  </si>
  <si>
    <t>UTSJES13569</t>
  </si>
  <si>
    <t>UTSJES13572</t>
  </si>
  <si>
    <t>UTSJES13575</t>
  </si>
  <si>
    <t>UTSJES13578</t>
  </si>
  <si>
    <t>UTSJES13567</t>
  </si>
  <si>
    <t>UTSJES13568</t>
  </si>
  <si>
    <t>UTSJES13570</t>
  </si>
  <si>
    <t>UTSJES13573</t>
  </si>
  <si>
    <t>UTSJES13576</t>
  </si>
  <si>
    <t>UTSJES13571</t>
  </si>
  <si>
    <t>UTSJES13574</t>
  </si>
  <si>
    <t>UTSJES13577</t>
  </si>
  <si>
    <t>UTSJES13586</t>
  </si>
  <si>
    <t>UTSJES13589</t>
  </si>
  <si>
    <t>UTSJES13579</t>
  </si>
  <si>
    <t>UTSJES13581</t>
  </si>
  <si>
    <t>UTSJES13582</t>
  </si>
  <si>
    <t>UTSJES13584</t>
  </si>
  <si>
    <t>UTSJES13585</t>
  </si>
  <si>
    <t>UTSJES13587</t>
  </si>
  <si>
    <t>UTSJES13588</t>
  </si>
  <si>
    <t>UTSJES13590</t>
  </si>
  <si>
    <t>UTSJES13580</t>
  </si>
  <si>
    <t>UTSJES13583</t>
  </si>
  <si>
    <t>UTSJES13532</t>
  </si>
  <si>
    <t>UTSJES13535</t>
  </si>
  <si>
    <t>UTSJES13533</t>
  </si>
  <si>
    <t>UTSJES13536</t>
  </si>
  <si>
    <t>UTSJES13538</t>
  </si>
  <si>
    <t>UTSJES13539</t>
  </si>
  <si>
    <t>UTSJES13541</t>
  </si>
  <si>
    <t>UTSJES13542</t>
  </si>
  <si>
    <t>UTSJES13531</t>
  </si>
  <si>
    <t>UTSJES13534</t>
  </si>
  <si>
    <t>UTSJES13537</t>
  </si>
  <si>
    <t>UTSJES13540</t>
  </si>
  <si>
    <t>UTSJMG11712</t>
  </si>
  <si>
    <t>MESA DE TRABAJO DE 1.50X0.90X0.75</t>
  </si>
  <si>
    <t>UTSJMG11713</t>
  </si>
  <si>
    <t>UTSJPJ11567</t>
  </si>
  <si>
    <t>MESA DE TRABAJO DE 184CMX77CM LIFETIME</t>
  </si>
  <si>
    <t>UTSJPJ11857</t>
  </si>
  <si>
    <t>MESA DE TRABAJO DE 184X77 CM LIFETIME</t>
  </si>
  <si>
    <t>UTSJLP8150</t>
  </si>
  <si>
    <t>MESA DE TRABAJO EQUIPADA MCA. GUAYCO</t>
  </si>
  <si>
    <t>UTSJOT7861</t>
  </si>
  <si>
    <t>MESA DE TRABAJO EQUIPADA MCA.GUAYCO</t>
  </si>
  <si>
    <t>UTSJMG6808</t>
  </si>
  <si>
    <t>MESA DE TRABAJO LISA C/LAMBRIN</t>
  </si>
  <si>
    <t>UTSJMG11795</t>
  </si>
  <si>
    <t>MESA DE TRABAJO RECTANGULAR DE 2.44X0.90X0.75 COLOR HAYA</t>
  </si>
  <si>
    <t>UTSJEM9951</t>
  </si>
  <si>
    <t>MESA DE TRABAJO SEMI-OVALADA DE 2.40X1.20X0.25</t>
  </si>
  <si>
    <t>UTSJEM9954</t>
  </si>
  <si>
    <t>UTSJEM9952</t>
  </si>
  <si>
    <t>UTSJEM9953</t>
  </si>
  <si>
    <t>UTSJMH5194</t>
  </si>
  <si>
    <t>MESA DE TRABAJO SENCILLA ACERO INOX.100 X93</t>
  </si>
  <si>
    <t>UTSJMV10151</t>
  </si>
  <si>
    <t>MESA DE VACIO P/REVELADO DE MARCOS,LUZ DE SEGURIDAD Y RETOQUE</t>
  </si>
  <si>
    <t>UTSJME3297</t>
  </si>
  <si>
    <t>MESA ESQUINERA</t>
  </si>
  <si>
    <t>UTSJME7009</t>
  </si>
  <si>
    <t>UTSJME3261</t>
  </si>
  <si>
    <t>UTSJME3156</t>
  </si>
  <si>
    <t>UTSJME7008</t>
  </si>
  <si>
    <t>UTSJME3049</t>
  </si>
  <si>
    <t>UTSJME3136</t>
  </si>
  <si>
    <t>UTSJME3348</t>
  </si>
  <si>
    <t>UTSJME3262</t>
  </si>
  <si>
    <t>UTSJME5550</t>
  </si>
  <si>
    <t>UTSJME5568</t>
  </si>
  <si>
    <t>UTSJME4428</t>
  </si>
  <si>
    <t>UTSJME5986</t>
  </si>
  <si>
    <t>MESA ESQUINERA 90x60</t>
  </si>
  <si>
    <t>UTSJME7011</t>
  </si>
  <si>
    <t>MESA ESQUINERA 90X60 COLOR GRIS</t>
  </si>
  <si>
    <t>UTSJME6893</t>
  </si>
  <si>
    <t>UTSJME1414</t>
  </si>
  <si>
    <t>MESA ESQUINERA CAPCEQ</t>
  </si>
  <si>
    <t>UTSJRN7458</t>
  </si>
  <si>
    <t>MESA FIJA P/CAFETERIA C/DOS BANCOS</t>
  </si>
  <si>
    <t>UTSJRN6771</t>
  </si>
  <si>
    <t>UTSJRN6772</t>
  </si>
  <si>
    <t>UTSJRN6774</t>
  </si>
  <si>
    <t>UTSJRN6775</t>
  </si>
  <si>
    <t>UTSJRN6777</t>
  </si>
  <si>
    <t>UTSJRN6778</t>
  </si>
  <si>
    <t>UTSJRN6780</t>
  </si>
  <si>
    <t>UTSJRN6783</t>
  </si>
  <si>
    <t>UTSJRN6786</t>
  </si>
  <si>
    <t>UTSJRN6789</t>
  </si>
  <si>
    <t>UTSJRN6791</t>
  </si>
  <si>
    <t>UTSJRN6792</t>
  </si>
  <si>
    <t>UTSJRN6794</t>
  </si>
  <si>
    <t>UTSJRN6795</t>
  </si>
  <si>
    <t>UTSJRN6797</t>
  </si>
  <si>
    <t>UTSJRN6798</t>
  </si>
  <si>
    <t>UTSJRN7013</t>
  </si>
  <si>
    <t>UTSJRN7459</t>
  </si>
  <si>
    <t>UTSJRN6776</t>
  </si>
  <si>
    <t>UTSJRN6779</t>
  </si>
  <si>
    <t>UTSJRN6782</t>
  </si>
  <si>
    <t>UTSJRN6785</t>
  </si>
  <si>
    <t>UTSJRN6788</t>
  </si>
  <si>
    <t>UTSJRN6796</t>
  </si>
  <si>
    <t>UTSJRN7012</t>
  </si>
  <si>
    <t>UTSJRN6773</t>
  </si>
  <si>
    <t>UTSJRN6781</t>
  </si>
  <si>
    <t>UTSJRN6784</t>
  </si>
  <si>
    <t>UTSJRN6787</t>
  </si>
  <si>
    <t>UTSJRN6790</t>
  </si>
  <si>
    <t>UTSJRN6793</t>
  </si>
  <si>
    <t>UTSJLP8224</t>
  </si>
  <si>
    <t>MESA GIRATORIA HORIZONTAL/VERTICAL</t>
  </si>
  <si>
    <t>UTSJMP8170</t>
  </si>
  <si>
    <t>MESA IMPRESORA</t>
  </si>
  <si>
    <t>UTSJES13844</t>
  </si>
  <si>
    <t>MESA MADERA 0.77X0.60X.75</t>
  </si>
  <si>
    <t>UTSJES13847</t>
  </si>
  <si>
    <t>UTSJES13842</t>
  </si>
  <si>
    <t>UTSJES13845</t>
  </si>
  <si>
    <t>UTSJES13848</t>
  </si>
  <si>
    <t>UTSJES13843</t>
  </si>
  <si>
    <t>UTSJES13846</t>
  </si>
  <si>
    <t>UTSJES13871</t>
  </si>
  <si>
    <t>UTSJES13873</t>
  </si>
  <si>
    <t>UTSJES13874</t>
  </si>
  <si>
    <t>UTSJES13876</t>
  </si>
  <si>
    <t>UTSJES13872</t>
  </si>
  <si>
    <t>UTSJES13875</t>
  </si>
  <si>
    <t>UTSJES13870</t>
  </si>
  <si>
    <t>UTSJES13855</t>
  </si>
  <si>
    <t>UTSJES13850</t>
  </si>
  <si>
    <t>UTSJES13851</t>
  </si>
  <si>
    <t>UTSJES13853</t>
  </si>
  <si>
    <t>UTSJES13854</t>
  </si>
  <si>
    <t>UTSJES13849</t>
  </si>
  <si>
    <t>UTSJES13852</t>
  </si>
  <si>
    <t>UTSJES13877</t>
  </si>
  <si>
    <t>UTSJES13879</t>
  </si>
  <si>
    <t>UTSJES13880</t>
  </si>
  <si>
    <t>UTSJES13882</t>
  </si>
  <si>
    <t>UTSJES13883</t>
  </si>
  <si>
    <t>UTSJES13878</t>
  </si>
  <si>
    <t>UTSJES13881</t>
  </si>
  <si>
    <t>UTSJES13858</t>
  </si>
  <si>
    <t>UTSJES13861</t>
  </si>
  <si>
    <t>UTSJES13856</t>
  </si>
  <si>
    <t>UTSJES13857</t>
  </si>
  <si>
    <t>UTSJES13859</t>
  </si>
  <si>
    <t>UTSJES13862</t>
  </si>
  <si>
    <t>UTSJES13860</t>
  </si>
  <si>
    <t>UTSJES13864</t>
  </si>
  <si>
    <t>UTSJES13867</t>
  </si>
  <si>
    <t>UTSJES13865</t>
  </si>
  <si>
    <t>UTSJES13868</t>
  </si>
  <si>
    <t>UTSJES13863</t>
  </si>
  <si>
    <t>UTSJES13866</t>
  </si>
  <si>
    <t>UTSJES13869</t>
  </si>
  <si>
    <t>UTSJES13838</t>
  </si>
  <si>
    <t>UTSJES13841</t>
  </si>
  <si>
    <t>UTSJES13839</t>
  </si>
  <si>
    <t>UTSJES13840</t>
  </si>
  <si>
    <t>UTSJES13835</t>
  </si>
  <si>
    <t>MESA MADERA 0.77X0.60X0.75</t>
  </si>
  <si>
    <t>UTSJES13836</t>
  </si>
  <si>
    <t>UTSJES13837</t>
  </si>
  <si>
    <t>UTSJES13884</t>
  </si>
  <si>
    <t>MESA MADERA DE .60X106X90</t>
  </si>
  <si>
    <t>UTSJMM10214</t>
  </si>
  <si>
    <t>MESA MODULAR C/PATAS DE ALUMINIO</t>
  </si>
  <si>
    <t>UTSJMM10217</t>
  </si>
  <si>
    <t>UTSJMM10213</t>
  </si>
  <si>
    <t>UTSJMM10215</t>
  </si>
  <si>
    <t>UTSJMM10216</t>
  </si>
  <si>
    <t>UTSJMM10219</t>
  </si>
  <si>
    <t>UTSJMV3937</t>
  </si>
  <si>
    <t>MESA MODULAR PARA TV NOGAL</t>
  </si>
  <si>
    <t>UTSJEP5128</t>
  </si>
  <si>
    <t>MESA MT2 C/CUB. DE RESINA EPOXICA NEGRA</t>
  </si>
  <si>
    <t>UTSJEP5129</t>
  </si>
  <si>
    <t>MESA MT2 C/CUB.DE RESINA EPOXICA NEGRA</t>
  </si>
  <si>
    <t>UTSJEP5130</t>
  </si>
  <si>
    <t>UTSJEP5058</t>
  </si>
  <si>
    <t>MESA MT2 C/CUB.DE RESINA EPOXICA NEGRA FIGURSA</t>
  </si>
  <si>
    <t>UTSJEP5057</t>
  </si>
  <si>
    <t>UTSJEP5059</t>
  </si>
  <si>
    <t>UTSJEP5060</t>
  </si>
  <si>
    <t>UTSJEP4997</t>
  </si>
  <si>
    <t>UTSJEP4999</t>
  </si>
  <si>
    <t>UTSJEP5000</t>
  </si>
  <si>
    <t>UTSJEP4998</t>
  </si>
  <si>
    <t>MESA MT2 C/CUB.DE RESINA EPOXICA NEGRO FIGURSA</t>
  </si>
  <si>
    <t>UTSJMH5047</t>
  </si>
  <si>
    <t>MESA MT-3 ACERO INOX. 1.20X2.44 MCA. GID</t>
  </si>
  <si>
    <t>UTSJMJ4794</t>
  </si>
  <si>
    <t>MESA OVALADA DE JUNTAS COLOR VINO</t>
  </si>
  <si>
    <t>UTSJMJ11901</t>
  </si>
  <si>
    <t>MESA P/ SALA DE JUNTAS DE 1.20X0.70X0.75 COLOR CEREZO</t>
  </si>
  <si>
    <t>UTSJMJ11900</t>
  </si>
  <si>
    <t>UTSJMC8833</t>
  </si>
  <si>
    <t>MESA P/COMP.LATERAL MOD.12060-E PM.STEELE</t>
  </si>
  <si>
    <t>UTSJMC7805</t>
  </si>
  <si>
    <t>MESA P/COMPUTADORA C/REJA</t>
  </si>
  <si>
    <t>UTSJMC7807</t>
  </si>
  <si>
    <t>UTSJMC7548</t>
  </si>
  <si>
    <t>MESA P/COMPUTADORA DOS NIVELES</t>
  </si>
  <si>
    <t>UTSJMG12889</t>
  </si>
  <si>
    <t>MESA P/LABORATORIO MOD.XSTB11-60PT-LG</t>
  </si>
  <si>
    <t>UTSJMG12890</t>
  </si>
  <si>
    <t>UTSJMG12888</t>
  </si>
  <si>
    <t>UTSJMG12891</t>
  </si>
  <si>
    <t>UTSJMT12104</t>
  </si>
  <si>
    <t>MESA P/MAESTRO 1.20X.60X.75</t>
  </si>
  <si>
    <t>UTSJMT12105</t>
  </si>
  <si>
    <t>UTSJMT12182</t>
  </si>
  <si>
    <t>MESA P/PROFESOR DE 2X1</t>
  </si>
  <si>
    <t>UTSJMT12181</t>
  </si>
  <si>
    <t>UTSJMJ11154</t>
  </si>
  <si>
    <t>MESA P/SALA DE JUNTAS DE 1.20X0.70X0.75 COLOR CEREZO</t>
  </si>
  <si>
    <t>UTSJMJ11155</t>
  </si>
  <si>
    <t>UTSJMT7837</t>
  </si>
  <si>
    <t>MESA PARA BIBLIOTECA Y CAFETERIA</t>
  </si>
  <si>
    <t>UTSJMC7476</t>
  </si>
  <si>
    <t>MESA PARA COMPUTADORA</t>
  </si>
  <si>
    <t>UTSJMC1545</t>
  </si>
  <si>
    <t>UTSJMC1548</t>
  </si>
  <si>
    <t>UTSJMC1551</t>
  </si>
  <si>
    <t>UTSJMC1557</t>
  </si>
  <si>
    <t>UTSJMC3472</t>
  </si>
  <si>
    <t>UTSJMC3475</t>
  </si>
  <si>
    <t>UTSJMC3478</t>
  </si>
  <si>
    <t>UTSJMC3486</t>
  </si>
  <si>
    <t>UTSJMC3489</t>
  </si>
  <si>
    <t>UTSJMC3492</t>
  </si>
  <si>
    <t>UTSJMC3495</t>
  </si>
  <si>
    <t>UTSJMC3473</t>
  </si>
  <si>
    <t>UTSJMC3479</t>
  </si>
  <si>
    <t>UTSJMC3481</t>
  </si>
  <si>
    <t>UTSJMC3484</t>
  </si>
  <si>
    <t>UTSJMC3485</t>
  </si>
  <si>
    <t>UTSJMC3488</t>
  </si>
  <si>
    <t>UTSJMC3490</t>
  </si>
  <si>
    <t>UTSJMC3493</t>
  </si>
  <si>
    <t>UTSJMC1540</t>
  </si>
  <si>
    <t>UTSJMC1541</t>
  </si>
  <si>
    <t>UTSJMC1543</t>
  </si>
  <si>
    <t>UTSJMC1544</t>
  </si>
  <si>
    <t>UTSJMC1547</t>
  </si>
  <si>
    <t>UTSJMC1555</t>
  </si>
  <si>
    <t>UTSJMC1560</t>
  </si>
  <si>
    <t>UTSJMC2780</t>
  </si>
  <si>
    <t>UTSJMC3471</t>
  </si>
  <si>
    <t>UTSJMC3474</t>
  </si>
  <si>
    <t>UTSJMC3477</t>
  </si>
  <si>
    <t>UTSJMC3480</t>
  </si>
  <si>
    <t>UTSJMC3483</t>
  </si>
  <si>
    <t>UTSJMC3491</t>
  </si>
  <si>
    <t>UTSJMC3494</t>
  </si>
  <si>
    <t>UTSJMC1539</t>
  </si>
  <si>
    <t>UTSJMC1556</t>
  </si>
  <si>
    <t>UTSJMC1559</t>
  </si>
  <si>
    <t>UTSJMC2779</t>
  </si>
  <si>
    <t>UTSJMC2768</t>
  </si>
  <si>
    <t>UTSJMC2771</t>
  </si>
  <si>
    <t>UTSJMC2774</t>
  </si>
  <si>
    <t>UTSJMC1503</t>
  </si>
  <si>
    <t>UTSJMC5100</t>
  </si>
  <si>
    <t>UTSJMC2963</t>
  </si>
  <si>
    <t>UTSJMT8153</t>
  </si>
  <si>
    <t>UTSJMC1493</t>
  </si>
  <si>
    <t>UTSJMC2764</t>
  </si>
  <si>
    <t>UTSJMC2766</t>
  </si>
  <si>
    <t>UTSJMC3284</t>
  </si>
  <si>
    <t>UTSJMC7965</t>
  </si>
  <si>
    <t>UTSJMC3595</t>
  </si>
  <si>
    <t>UTSJMC1497</t>
  </si>
  <si>
    <t>UTSJMC1491</t>
  </si>
  <si>
    <t>UTSJMC16514</t>
  </si>
  <si>
    <t>UTSJMC16517</t>
  </si>
  <si>
    <t>UTSJMC16525</t>
  </si>
  <si>
    <t>UTSJMC16528</t>
  </si>
  <si>
    <t>UTSJMC16513</t>
  </si>
  <si>
    <t>UTSJMC16515</t>
  </si>
  <si>
    <t>UTSJMC16516</t>
  </si>
  <si>
    <t>UTSJMC16518</t>
  </si>
  <si>
    <t>UTSJMC16519</t>
  </si>
  <si>
    <t>UTSJMC16521</t>
  </si>
  <si>
    <t>UTSJMC16522</t>
  </si>
  <si>
    <t>UTSJMC16524</t>
  </si>
  <si>
    <t>UTSJMC16527</t>
  </si>
  <si>
    <t>UTSJMC2757</t>
  </si>
  <si>
    <t>UTSJMC16512</t>
  </si>
  <si>
    <t>UTSJMC16520</t>
  </si>
  <si>
    <t>UTSJMC16523</t>
  </si>
  <si>
    <t>UTSJMC16526</t>
  </si>
  <si>
    <t>UTSJMC2762</t>
  </si>
  <si>
    <t>UTSJMC3386</t>
  </si>
  <si>
    <t>UTSJMC8169</t>
  </si>
  <si>
    <t>UTSJMC1484</t>
  </si>
  <si>
    <t>UTSJMC1487</t>
  </si>
  <si>
    <t>UTSJMC3906</t>
  </si>
  <si>
    <t>UTSJMC3908</t>
  </si>
  <si>
    <t>UTSJMC3911</t>
  </si>
  <si>
    <t>UTSJMC1494</t>
  </si>
  <si>
    <t>UTSJMC1485</t>
  </si>
  <si>
    <t>UTSJMC1486</t>
  </si>
  <si>
    <t>UTSJMC1499</t>
  </si>
  <si>
    <t>UTSJMC1506</t>
  </si>
  <si>
    <t>UTSJMC1561</t>
  </si>
  <si>
    <t>UTSJMC2765</t>
  </si>
  <si>
    <t>UTSJMC3910</t>
  </si>
  <si>
    <t>UTSJMC2770</t>
  </si>
  <si>
    <t>UTSJMC2756</t>
  </si>
  <si>
    <t>UTSJMC2759</t>
  </si>
  <si>
    <t>UTSJMC1495</t>
  </si>
  <si>
    <t>UTSJMC8111</t>
  </si>
  <si>
    <t>UTSJMC8110</t>
  </si>
  <si>
    <t>UTSJMC1496</t>
  </si>
  <si>
    <t>UTSJMC2761</t>
  </si>
  <si>
    <t>UTSJMC7432</t>
  </si>
  <si>
    <t>UTSJMC1482</t>
  </si>
  <si>
    <t>UTSJMC1505</t>
  </si>
  <si>
    <t>UTSJMC1562</t>
  </si>
  <si>
    <t>UTSJMC3904</t>
  </si>
  <si>
    <t>UTSJMC1492</t>
  </si>
  <si>
    <t>UTSJMC1554</t>
  </si>
  <si>
    <t>UTSJMC1504</t>
  </si>
  <si>
    <t>UTSJMC1502</t>
  </si>
  <si>
    <t>UTSJMC1558</t>
  </si>
  <si>
    <t>UTSJMC1549</t>
  </si>
  <si>
    <t>UTSJMC1552</t>
  </si>
  <si>
    <t>UTSJMC1546</t>
  </si>
  <si>
    <t>UTSJMC1538</t>
  </si>
  <si>
    <t>UTSJMC1550</t>
  </si>
  <si>
    <t>UTSJMC1553</t>
  </si>
  <si>
    <t>UTSJMC1488</t>
  </si>
  <si>
    <t>UTSJMC4885</t>
  </si>
  <si>
    <t>UTSJMC7966</t>
  </si>
  <si>
    <t>UTSJMC1489</t>
  </si>
  <si>
    <t>UTSJMC3135</t>
  </si>
  <si>
    <t>UTSJMC3126</t>
  </si>
  <si>
    <t>UTSJMC5445</t>
  </si>
  <si>
    <t>UTSJMC5448</t>
  </si>
  <si>
    <t>UTSJMC5451</t>
  </si>
  <si>
    <t>UTSJMC5459</t>
  </si>
  <si>
    <t>UTSJMC5462</t>
  </si>
  <si>
    <t>UTSJMC5465</t>
  </si>
  <si>
    <t>UTSJMC5468</t>
  </si>
  <si>
    <t>UTSJMC5471</t>
  </si>
  <si>
    <t>UTSJMC5443</t>
  </si>
  <si>
    <t>UTSJMC5446</t>
  </si>
  <si>
    <t>UTSJMC5449</t>
  </si>
  <si>
    <t>UTSJMC5452</t>
  </si>
  <si>
    <t>UTSJMC5454</t>
  </si>
  <si>
    <t>UTSJMC5455</t>
  </si>
  <si>
    <t>UTSJMC5457</t>
  </si>
  <si>
    <t>UTSJMC5458</t>
  </si>
  <si>
    <t>UTSJMC5460</t>
  </si>
  <si>
    <t>UTSJMC5461</t>
  </si>
  <si>
    <t>UTSJMC5463</t>
  </si>
  <si>
    <t>UTSJMC5466</t>
  </si>
  <si>
    <t>UTSJMC5469</t>
  </si>
  <si>
    <t>UTSJMC5472</t>
  </si>
  <si>
    <t>UTSJMC5474</t>
  </si>
  <si>
    <t>UTSJMC5444</t>
  </si>
  <si>
    <t>UTSJMC5447</t>
  </si>
  <si>
    <t>UTSJMC5450</t>
  </si>
  <si>
    <t>UTSJMC5453</t>
  </si>
  <si>
    <t>UTSJMC5456</t>
  </si>
  <si>
    <t>UTSJMC5464</t>
  </si>
  <si>
    <t>UTSJMC5467</t>
  </si>
  <si>
    <t>UTSJMC5470</t>
  </si>
  <si>
    <t>UTSJMC5473</t>
  </si>
  <si>
    <t>UTSJMC8138</t>
  </si>
  <si>
    <t>UTSJMC2772</t>
  </si>
  <si>
    <t>UTSJMC2775</t>
  </si>
  <si>
    <t>UTSJMC2777</t>
  </si>
  <si>
    <t>UTSJMC17566</t>
  </si>
  <si>
    <t>UTSJMC17567</t>
  </si>
  <si>
    <t>UTSJMC17568</t>
  </si>
  <si>
    <t>UTSJMC17569</t>
  </si>
  <si>
    <t>UTSJMC17570</t>
  </si>
  <si>
    <t>UTSJMC17571</t>
  </si>
  <si>
    <t>UTSJMC17572</t>
  </si>
  <si>
    <t>UTSJMC17573</t>
  </si>
  <si>
    <t>UTSJMC17574</t>
  </si>
  <si>
    <t>UTSJMC17575</t>
  </si>
  <si>
    <t>UTSJMC17576</t>
  </si>
  <si>
    <t>UTSJMC17577</t>
  </si>
  <si>
    <t>UTSJMC17578</t>
  </si>
  <si>
    <t>UTSJMC17579</t>
  </si>
  <si>
    <t>UTSJMC17580</t>
  </si>
  <si>
    <t>UTSJMC17581</t>
  </si>
  <si>
    <t>UTSJMC17582</t>
  </si>
  <si>
    <t>UTSJMC17583</t>
  </si>
  <si>
    <t>UTSJMC17584</t>
  </si>
  <si>
    <t>UTSJMC17585</t>
  </si>
  <si>
    <t>UTSJMC17586</t>
  </si>
  <si>
    <t>UTSJMC17587</t>
  </si>
  <si>
    <t>UTSJMC17588</t>
  </si>
  <si>
    <t>UTSJMC17589</t>
  </si>
  <si>
    <t>UTSJMC17590</t>
  </si>
  <si>
    <t>UTSJMC17591</t>
  </si>
  <si>
    <t>UTSJMC17592</t>
  </si>
  <si>
    <t>UTSJMC17593</t>
  </si>
  <si>
    <t>UTSJMC17594</t>
  </si>
  <si>
    <t>UTSJMC17595</t>
  </si>
  <si>
    <t>UTSJMC17596</t>
  </si>
  <si>
    <t>UTSJMC17597</t>
  </si>
  <si>
    <t>UTSJMC17598</t>
  </si>
  <si>
    <t>UTSJMC17599</t>
  </si>
  <si>
    <t>UTSJMC18210</t>
  </si>
  <si>
    <t>UTSJMC11796</t>
  </si>
  <si>
    <t>MESA PARA COMPUTADORA 1.00X0.60X0.75 COLOR HAYA</t>
  </si>
  <si>
    <t>UTSJMC7471</t>
  </si>
  <si>
    <t>MESA PARA COMPUTADORA C/REJA</t>
  </si>
  <si>
    <t>UTSJMC11798</t>
  </si>
  <si>
    <t>MESA PARA COMPUTADORA DE 1.00X0.60X0.75 COLOR HAYA</t>
  </si>
  <si>
    <t>UTSJMC11799</t>
  </si>
  <si>
    <t>UTSJMC11801</t>
  </si>
  <si>
    <t>UTSJMC11804</t>
  </si>
  <si>
    <t>UTSJMC11807</t>
  </si>
  <si>
    <t>UTSJMC11810</t>
  </si>
  <si>
    <t>UTSJMC11812</t>
  </si>
  <si>
    <t>UTSJMC11813</t>
  </si>
  <si>
    <t>UTSJMC11815</t>
  </si>
  <si>
    <t>UTSJMC11816</t>
  </si>
  <si>
    <t>UTSJMC11818</t>
  </si>
  <si>
    <t>UTSJMC11819</t>
  </si>
  <si>
    <t>UTSJMC11821</t>
  </si>
  <si>
    <t>UTSJMC11802</t>
  </si>
  <si>
    <t>UTSJMC11805</t>
  </si>
  <si>
    <t>UTSJMC11808</t>
  </si>
  <si>
    <t>UTSJMC11811</t>
  </si>
  <si>
    <t>UTSJMC11814</t>
  </si>
  <si>
    <t>UTSJMC11797</t>
  </si>
  <si>
    <t>UTSJMC11800</t>
  </si>
  <si>
    <t>UTSJMC11803</t>
  </si>
  <si>
    <t>UTSJMC11806</t>
  </si>
  <si>
    <t>UTSJMC11809</t>
  </si>
  <si>
    <t>UTSJMC11817</t>
  </si>
  <si>
    <t>UTSJMC11820</t>
  </si>
  <si>
    <t>UTSJMC7920</t>
  </si>
  <si>
    <t>MESA PARA COMPUTADORA(CNC)</t>
  </si>
  <si>
    <t>UTSJMC7937</t>
  </si>
  <si>
    <t>UTSJMC7940</t>
  </si>
  <si>
    <t>UTSJMC7946</t>
  </si>
  <si>
    <t>UTSJMC7921</t>
  </si>
  <si>
    <t>UTSJMC7924</t>
  </si>
  <si>
    <t>UTSJMC7926</t>
  </si>
  <si>
    <t>UTSJMC7927</t>
  </si>
  <si>
    <t>UTSJMC7929</t>
  </si>
  <si>
    <t>UTSJMC7932</t>
  </si>
  <si>
    <t>UTSJMC7933</t>
  </si>
  <si>
    <t>UTSJMC7935</t>
  </si>
  <si>
    <t>UTSJMC7936</t>
  </si>
  <si>
    <t>UTSJMC7938</t>
  </si>
  <si>
    <t>UTSJMC7941</t>
  </si>
  <si>
    <t>UTSJMC7944</t>
  </si>
  <si>
    <t>UTSJMC7947</t>
  </si>
  <si>
    <t>UTSJMC7949</t>
  </si>
  <si>
    <t>UTSJMC7950</t>
  </si>
  <si>
    <t>UTSJMC7952</t>
  </si>
  <si>
    <t>UTSJMC7919</t>
  </si>
  <si>
    <t>UTSJMC7922</t>
  </si>
  <si>
    <t>UTSJMC7925</t>
  </si>
  <si>
    <t>UTSJMC7928</t>
  </si>
  <si>
    <t>UTSJMC7939</t>
  </si>
  <si>
    <t>UTSJMC7942</t>
  </si>
  <si>
    <t>UTSJMC7945</t>
  </si>
  <si>
    <t>UTSJMC7948</t>
  </si>
  <si>
    <t>UTSJMC7951</t>
  </si>
  <si>
    <t>UTSJMC7943</t>
  </si>
  <si>
    <t>UTSJMC7923</t>
  </si>
  <si>
    <t>UTSJMC7934</t>
  </si>
  <si>
    <t>UTSJMC7930</t>
  </si>
  <si>
    <t>UTSJMC7931</t>
  </si>
  <si>
    <t>UTSJMC1542</t>
  </si>
  <si>
    <t>MESA PARA COMUTADORA</t>
  </si>
  <si>
    <t>UTSJMC1490</t>
  </si>
  <si>
    <t>UTSJMP5566</t>
  </si>
  <si>
    <t>MESA PARA IMPRESORA</t>
  </si>
  <si>
    <t>UTSJMP6138</t>
  </si>
  <si>
    <t>UTSJMP6139</t>
  </si>
  <si>
    <t>UTSJMP5541</t>
  </si>
  <si>
    <t>UTSJMP5597</t>
  </si>
  <si>
    <t>UTSJMP6136</t>
  </si>
  <si>
    <t>UTSJMP6140</t>
  </si>
  <si>
    <t>UTSJMM0790</t>
  </si>
  <si>
    <t>UTSJMP5102</t>
  </si>
  <si>
    <t>UTSJMC2800</t>
  </si>
  <si>
    <t>UTSJMM1563</t>
  </si>
  <si>
    <t>UTSJMM1861</t>
  </si>
  <si>
    <t>UTSJMP8457</t>
  </si>
  <si>
    <t>UTSJMP7973</t>
  </si>
  <si>
    <t>UTSJMM4513</t>
  </si>
  <si>
    <t>UTSJMM2783</t>
  </si>
  <si>
    <t>UTSJMP7838</t>
  </si>
  <si>
    <t>UTSJMP8114</t>
  </si>
  <si>
    <t>UTSJMP5171</t>
  </si>
  <si>
    <t>UTSJMP5172</t>
  </si>
  <si>
    <t>UTSJMP4647</t>
  </si>
  <si>
    <t>UTSJMP4862</t>
  </si>
  <si>
    <t>UTSJMP7479</t>
  </si>
  <si>
    <t>UTSJMP7478</t>
  </si>
  <si>
    <t>UTSJMM0326</t>
  </si>
  <si>
    <t>UTSJMM0314</t>
  </si>
  <si>
    <t>UTSJMM3099</t>
  </si>
  <si>
    <t>UTSJMM4706</t>
  </si>
  <si>
    <t>UTSJMP7477</t>
  </si>
  <si>
    <t>UTSJMM3608</t>
  </si>
  <si>
    <t>UTSJMP8143</t>
  </si>
  <si>
    <t>UTSJMM3093</t>
  </si>
  <si>
    <t>UTSJMM3073</t>
  </si>
  <si>
    <t>UTSJMM4808</t>
  </si>
  <si>
    <t>MESA PARA IMPRESORA COLOR ROBLE</t>
  </si>
  <si>
    <t>UTSJMJ16533</t>
  </si>
  <si>
    <t>MESA PARA JUNTAS</t>
  </si>
  <si>
    <t>UTSJMJ16532</t>
  </si>
  <si>
    <t>UTSJMJ3240</t>
  </si>
  <si>
    <t>UTSJMJ1586</t>
  </si>
  <si>
    <t>UTSJMJ1587</t>
  </si>
  <si>
    <t>UTSJMJ1589</t>
  </si>
  <si>
    <t>UTSJMJ1585</t>
  </si>
  <si>
    <t>UTSJMJ1588</t>
  </si>
  <si>
    <t>UTSJMJ16530</t>
  </si>
  <si>
    <t>UTSJMJ16529</t>
  </si>
  <si>
    <t>UTSJMJ16531</t>
  </si>
  <si>
    <t>UTSJMG16269</t>
  </si>
  <si>
    <t>MESA PARA LABORATORIO</t>
  </si>
  <si>
    <t>UTSJMC15243</t>
  </si>
  <si>
    <t>UTSJMC15246</t>
  </si>
  <si>
    <t>UTSJMC15286</t>
  </si>
  <si>
    <t>UTSJMC15289</t>
  </si>
  <si>
    <t>UTSJMC15244</t>
  </si>
  <si>
    <t>UTSJMC15245</t>
  </si>
  <si>
    <t>UTSJMC15247</t>
  </si>
  <si>
    <t>UTSJMC15285</t>
  </si>
  <si>
    <t>UTSJMC15287</t>
  </si>
  <si>
    <t>UTSJMC15288</t>
  </si>
  <si>
    <t>UTSJMC15290</t>
  </si>
  <si>
    <t>UTSJMC15291</t>
  </si>
  <si>
    <t>UTSJMC15293</t>
  </si>
  <si>
    <t>UTSJMC15294</t>
  </si>
  <si>
    <t>UTSJMC15284</t>
  </si>
  <si>
    <t>UTSJMC15292</t>
  </si>
  <si>
    <t>UTSJMC15295</t>
  </si>
  <si>
    <t>UTSJMG16266</t>
  </si>
  <si>
    <t>UTSJMG16267</t>
  </si>
  <si>
    <t>UTSJMG16265</t>
  </si>
  <si>
    <t>UTSJMG16268</t>
  </si>
  <si>
    <t>UTSJMT7839</t>
  </si>
  <si>
    <t>MESA PARA MAESTRO</t>
  </si>
  <si>
    <t>UTSJMT0632</t>
  </si>
  <si>
    <t>UTSJMT0885</t>
  </si>
  <si>
    <t>UTSJMT1291</t>
  </si>
  <si>
    <t>UTSJMT0351</t>
  </si>
  <si>
    <t>UTSJMT0584</t>
  </si>
  <si>
    <t>UTSJMT0680</t>
  </si>
  <si>
    <t>UTSJMT0966</t>
  </si>
  <si>
    <t>UTSJMT1048</t>
  </si>
  <si>
    <t>UTSJMT1198</t>
  </si>
  <si>
    <t>UTSJMT1248</t>
  </si>
  <si>
    <t>UTSJMT1863</t>
  </si>
  <si>
    <t>UTSJMT0585</t>
  </si>
  <si>
    <t>UTSJMT0447</t>
  </si>
  <si>
    <t>UTSJMT1501</t>
  </si>
  <si>
    <t>UTSJMT0400</t>
  </si>
  <si>
    <t>UTSJMT1148</t>
  </si>
  <si>
    <t>UTSJMT0860</t>
  </si>
  <si>
    <t>UTSJMT5111</t>
  </si>
  <si>
    <t>UTSJMT4959</t>
  </si>
  <si>
    <t>UTSJMT4756</t>
  </si>
  <si>
    <t>UTSJMT2329</t>
  </si>
  <si>
    <t>UTSJMT2376</t>
  </si>
  <si>
    <t>UTSJMT2120</t>
  </si>
  <si>
    <t>UTSJMT2421</t>
  </si>
  <si>
    <t>UTSJMT3454</t>
  </si>
  <si>
    <t>UTSJMT2599</t>
  </si>
  <si>
    <t>UTSJMT3458</t>
  </si>
  <si>
    <t>UTSJMT2481</t>
  </si>
  <si>
    <t>UTSJMT2217</t>
  </si>
  <si>
    <t>UTSJMT1981</t>
  </si>
  <si>
    <t>UTSJMT2617</t>
  </si>
  <si>
    <t>UTSJMT2317</t>
  </si>
  <si>
    <t>UTSJMT2516</t>
  </si>
  <si>
    <t>UTSJMT4515</t>
  </si>
  <si>
    <t>UTSJMT2233</t>
  </si>
  <si>
    <t>UTSJMT1942</t>
  </si>
  <si>
    <t>UTSJMT2665</t>
  </si>
  <si>
    <t>UTSJMT3914</t>
  </si>
  <si>
    <t>UTSJMT3465</t>
  </si>
  <si>
    <t>UTSJMB3913</t>
  </si>
  <si>
    <t>UTSJMT5401</t>
  </si>
  <si>
    <t>UTSJMT5399</t>
  </si>
  <si>
    <t>UTSJMT5256</t>
  </si>
  <si>
    <t>UTSJMT5255</t>
  </si>
  <si>
    <t>UTSJMT5257</t>
  </si>
  <si>
    <t>UTSJMT3363</t>
  </si>
  <si>
    <t>UTSJMT5258</t>
  </si>
  <si>
    <t>UTSJMT2136</t>
  </si>
  <si>
    <t>UTSJMT4514</t>
  </si>
  <si>
    <t>UTSJMT5041</t>
  </si>
  <si>
    <t>UTSJMT8145</t>
  </si>
  <si>
    <t>UTSJMT4942</t>
  </si>
  <si>
    <t>UTSJMT7407</t>
  </si>
  <si>
    <t>UTSJMT5509</t>
  </si>
  <si>
    <t>UTSJMT8012</t>
  </si>
  <si>
    <t>UTSJMT8013</t>
  </si>
  <si>
    <t>UTSJMT8010</t>
  </si>
  <si>
    <t>UTSJMT8009</t>
  </si>
  <si>
    <t>UTSJMT8144</t>
  </si>
  <si>
    <t>UTSJMT7640</t>
  </si>
  <si>
    <t>UTSJMT8451</t>
  </si>
  <si>
    <t>UTSJMT5192</t>
  </si>
  <si>
    <t>UTSJMT5214</t>
  </si>
  <si>
    <t>UTSJMC5223</t>
  </si>
  <si>
    <t>MESA PARA MAESTRO BLANCA</t>
  </si>
  <si>
    <t>UTSJMT3607</t>
  </si>
  <si>
    <t>MESA PARA MAESTRO C/CUBIERTA DE CHAPA</t>
  </si>
  <si>
    <t>UTSJMT8920</t>
  </si>
  <si>
    <t>MESA PARA MAESTRO CAFE</t>
  </si>
  <si>
    <t>UTSJMT3215</t>
  </si>
  <si>
    <t>MESA PARA MAESTRO CHAPA DE ENCINO</t>
  </si>
  <si>
    <t>UTSJMT8205</t>
  </si>
  <si>
    <t>MESA PARA MAESTRO(BCA.)</t>
  </si>
  <si>
    <t>UTSJMT8149</t>
  </si>
  <si>
    <t>MESA PARA MAESTRO(BLANCA)</t>
  </si>
  <si>
    <t>UTSJMT8203</t>
  </si>
  <si>
    <t>MESA PARA MAESTRO(CAFE)</t>
  </si>
  <si>
    <t>UTSJMT8204</t>
  </si>
  <si>
    <t>UTSJMT8109</t>
  </si>
  <si>
    <t>UTSJMT8202</t>
  </si>
  <si>
    <t>UTSJMT8108</t>
  </si>
  <si>
    <t>UTSJMT8014</t>
  </si>
  <si>
    <t>MESA PARA MAESTRO(EDULAB)</t>
  </si>
  <si>
    <t>UTSJMT8007</t>
  </si>
  <si>
    <t>UTSJMT8008</t>
  </si>
  <si>
    <t>UTSJMT8011</t>
  </si>
  <si>
    <t>UTSJMT1013</t>
  </si>
  <si>
    <t>MESA PARA MEASTRO</t>
  </si>
  <si>
    <t>UTSJMC12592</t>
  </si>
  <si>
    <t>MESA PARA PC DE 1.20X60X75</t>
  </si>
  <si>
    <t>UTSJMC12595</t>
  </si>
  <si>
    <t>UTSJMC12598</t>
  </si>
  <si>
    <t>UTSJMC12601</t>
  </si>
  <si>
    <t>UTSJMC12604</t>
  </si>
  <si>
    <t>UTSJMC12612</t>
  </si>
  <si>
    <t>UTSJMC12615</t>
  </si>
  <si>
    <t>UTSJMC12618</t>
  </si>
  <si>
    <t>UTSJMC12591</t>
  </si>
  <si>
    <t>UTSJMC12594</t>
  </si>
  <si>
    <t>UTSJMC12597</t>
  </si>
  <si>
    <t>UTSJMC12600</t>
  </si>
  <si>
    <t>UTSJMC12602</t>
  </si>
  <si>
    <t>UTSJMC12603</t>
  </si>
  <si>
    <t>UTSJMC12605</t>
  </si>
  <si>
    <t>UTSJMC12606</t>
  </si>
  <si>
    <t>UTSJMC12608</t>
  </si>
  <si>
    <t>UTSJMC12609</t>
  </si>
  <si>
    <t>UTSJMC12611</t>
  </si>
  <si>
    <t>UTSJMC12614</t>
  </si>
  <si>
    <t>UTSJMC12617</t>
  </si>
  <si>
    <t>UTSJMC12620</t>
  </si>
  <si>
    <t>UTSJMC12590</t>
  </si>
  <si>
    <t>UTSJMC12593</t>
  </si>
  <si>
    <t>UTSJMC12596</t>
  </si>
  <si>
    <t>UTSJMC12599</t>
  </si>
  <si>
    <t>UTSJMC12607</t>
  </si>
  <si>
    <t>UTSJMC12610</t>
  </si>
  <si>
    <t>UTSJMC12613</t>
  </si>
  <si>
    <t>UTSJMC12616</t>
  </si>
  <si>
    <t>UTSJMC12619</t>
  </si>
  <si>
    <t>UTSJMJ7262</t>
  </si>
  <si>
    <t>MESA PARA SALA DE JUNTAS EJECUTIVA</t>
  </si>
  <si>
    <t>UTSJPJ14217</t>
  </si>
  <si>
    <t>MESA PLEGABLE DE 2.44 MTS.</t>
  </si>
  <si>
    <t>UTSJPJ13939</t>
  </si>
  <si>
    <t>MESA PLEGABLE DE 76.2X49.53X71.12</t>
  </si>
  <si>
    <t>UTSJMG7445</t>
  </si>
  <si>
    <t>MESA RECTANGULAR 1.20X2.44</t>
  </si>
  <si>
    <t>UTSJMG5864</t>
  </si>
  <si>
    <t>MESA RECTANGULAR 80X120 BIBLIOTECA</t>
  </si>
  <si>
    <t>UTSJMG5835</t>
  </si>
  <si>
    <t>UTSJMG5838</t>
  </si>
  <si>
    <t>UTSJMG5841</t>
  </si>
  <si>
    <t>UTSJMG5844</t>
  </si>
  <si>
    <t>UTSJMG5847</t>
  </si>
  <si>
    <t>UTSJMG5861</t>
  </si>
  <si>
    <t>UTSJMG5867</t>
  </si>
  <si>
    <t>UTSJMG5870</t>
  </si>
  <si>
    <t>UTSJMG5873</t>
  </si>
  <si>
    <t>UTSJMG5926</t>
  </si>
  <si>
    <t>UTSJMG5836</t>
  </si>
  <si>
    <t>UTSJMG5837</t>
  </si>
  <si>
    <t>UTSJMG5839</t>
  </si>
  <si>
    <t>UTSJMG5840</t>
  </si>
  <si>
    <t>UTSJMG5842</t>
  </si>
  <si>
    <t>UTSJMG5845</t>
  </si>
  <si>
    <t>UTSJMG5848</t>
  </si>
  <si>
    <t>UTSJMG5851</t>
  </si>
  <si>
    <t>UTSJMG5854</t>
  </si>
  <si>
    <t>UTSJMG5857</t>
  </si>
  <si>
    <t>UTSJMG5860</t>
  </si>
  <si>
    <t>UTSJMG5862</t>
  </si>
  <si>
    <t>UTSJMG5863</t>
  </si>
  <si>
    <t>UTSJMG5865</t>
  </si>
  <si>
    <t>UTSJMG5868</t>
  </si>
  <si>
    <t>UTSJMG5871</t>
  </si>
  <si>
    <t>UTSJMG5874</t>
  </si>
  <si>
    <t>UTSJMG5921</t>
  </si>
  <si>
    <t>UTSJMG5922</t>
  </si>
  <si>
    <t>UTSJMG5924</t>
  </si>
  <si>
    <t>UTSJMG5925</t>
  </si>
  <si>
    <t>UTSJMG5927</t>
  </si>
  <si>
    <t>UTSJMG5843</t>
  </si>
  <si>
    <t>UTSJMG5846</t>
  </si>
  <si>
    <t>UTSJMG5849</t>
  </si>
  <si>
    <t>UTSJMG5852</t>
  </si>
  <si>
    <t>UTSJMG5855</t>
  </si>
  <si>
    <t>UTSJMG5858</t>
  </si>
  <si>
    <t>UTSJMG5866</t>
  </si>
  <si>
    <t>UTSJMG5872</t>
  </si>
  <si>
    <t>UTSJMG5923</t>
  </si>
  <si>
    <t>UTSJMG7734</t>
  </si>
  <si>
    <t>MESA RECTANGULAR COLOR BEIGE (UTSJR)</t>
  </si>
  <si>
    <t>UTSJMG7733</t>
  </si>
  <si>
    <t>UTSJMG2798</t>
  </si>
  <si>
    <t>MESA RECTANGULAR COLOR GRIS</t>
  </si>
  <si>
    <t>UTSJMG5938</t>
  </si>
  <si>
    <t>MESA RECTANGULAR DE 1.00X80 BIBLIOTECA</t>
  </si>
  <si>
    <t>UTSJMB11096</t>
  </si>
  <si>
    <t>MESA RECTANGULAR DE 1.20X.60X.75</t>
  </si>
  <si>
    <t>UTSJMB11099</t>
  </si>
  <si>
    <t>UTSJMB11094</t>
  </si>
  <si>
    <t>UTSJMB11097</t>
  </si>
  <si>
    <t>UTSJMB11100</t>
  </si>
  <si>
    <t>UTSJMB11095</t>
  </si>
  <si>
    <t>UTSJMB11098</t>
  </si>
  <si>
    <t>UTSJMG5913</t>
  </si>
  <si>
    <t>MESA RECTANGULAR DE 1.80 X .60</t>
  </si>
  <si>
    <t>UTSJMR6598</t>
  </si>
  <si>
    <t>MESA REDONDA</t>
  </si>
  <si>
    <t>UTSJMR1869</t>
  </si>
  <si>
    <t>UTSJMR3229</t>
  </si>
  <si>
    <t>UTSJMR7634</t>
  </si>
  <si>
    <t>UTSJMR3151</t>
  </si>
  <si>
    <t>UTSJMR5815</t>
  </si>
  <si>
    <t>MESA REDONDA BLANCA</t>
  </si>
  <si>
    <t>UTSJMR5813</t>
  </si>
  <si>
    <t>UTSJMR5814</t>
  </si>
  <si>
    <t>UTSJMR5816</t>
  </si>
  <si>
    <t>UTSJMR10548</t>
  </si>
  <si>
    <t>MESA REDONDA DE 1.20X0.75 BASE METALICA</t>
  </si>
  <si>
    <t>UTSJMR10564</t>
  </si>
  <si>
    <t>MESA REDONDA DE MADERA DE 1.20 X 0.75 MS.</t>
  </si>
  <si>
    <t>UTSJMR14318</t>
  </si>
  <si>
    <t>MESA REDONDA FABRICADA EN MELANINA DE 28MMX1.20X0.75 COLOR ARCE</t>
  </si>
  <si>
    <t>UTSJMR5196</t>
  </si>
  <si>
    <t>MESA REDONDA GRIS</t>
  </si>
  <si>
    <t>UTSJMJ4548</t>
  </si>
  <si>
    <t>MESA SALA DE JUNTAS</t>
  </si>
  <si>
    <t>UTSJMJ4549</t>
  </si>
  <si>
    <t>UTSJMJ4547</t>
  </si>
  <si>
    <t>UTSJTB7056</t>
  </si>
  <si>
    <t>MESA TABLON PLEGADIZA DE PLASTICO</t>
  </si>
  <si>
    <t>UTSJTB7057</t>
  </si>
  <si>
    <t>MESA TABLON PLEGADIZA PLASTICO</t>
  </si>
  <si>
    <t>UTSJTJ5123</t>
  </si>
  <si>
    <t>MESA TIPO ML-14 C/TARJA Y ESCUR. ACERO INOX.</t>
  </si>
  <si>
    <t>UTSJTJ4889</t>
  </si>
  <si>
    <t>UTSJTJ4888</t>
  </si>
  <si>
    <t>UTSJTJ5181</t>
  </si>
  <si>
    <t>UTSJMH5348</t>
  </si>
  <si>
    <t>MESA TIPO ML-14 C/TARJA Y ESCUR. ACERO INOX. GID</t>
  </si>
  <si>
    <t>UTSJTJ5052</t>
  </si>
  <si>
    <t>MESA TIPO ML-14 C/TARJA Y ESCUR. ACERO INOX. MCA. GID</t>
  </si>
  <si>
    <t>UTSJTJ4995</t>
  </si>
  <si>
    <t>UTSJTJ4996</t>
  </si>
  <si>
    <t>UTSJTJ5051</t>
  </si>
  <si>
    <t>MESA TIPO ML-14 C/TARJA Y ESCUR.ACERO INOX MCA. GID</t>
  </si>
  <si>
    <t>UTSJTJ5182</t>
  </si>
  <si>
    <t>MESA TIPO ML-14 C/TARJA Y ESCUR.ACERO INOX.</t>
  </si>
  <si>
    <t>UTSJTJ4956</t>
  </si>
  <si>
    <t>MESA TIPO ML-14 C/TARJA Y ESCUR.ACERO INOXIDABLE</t>
  </si>
  <si>
    <t>UTSJTJ4957</t>
  </si>
  <si>
    <t>UTSJGB4894</t>
  </si>
  <si>
    <t>MESA TIPO MT-0 C/GABINETE Y ENTREPAÑOS MCA. GID</t>
  </si>
  <si>
    <t>UTSJGB4892</t>
  </si>
  <si>
    <t>UTSJMH4964</t>
  </si>
  <si>
    <t>MESA TIPO MT-1 ACERO INOX.MCA.GID</t>
  </si>
  <si>
    <t>UTSJMH4961</t>
  </si>
  <si>
    <t>UTSJMH4963</t>
  </si>
  <si>
    <t>UTSJMH4962</t>
  </si>
  <si>
    <t>UTSJEP5127</t>
  </si>
  <si>
    <t>MESA TIPO MT2 C/CUBIERTA RESINA EPOXICA NEGRA</t>
  </si>
  <si>
    <t>UTSJMH4897</t>
  </si>
  <si>
    <t>MESA TIPO MT-28 DE ACERO INOX. C/CONTACTOS</t>
  </si>
  <si>
    <t>UTSJMH4898</t>
  </si>
  <si>
    <t>UTSJMH4896</t>
  </si>
  <si>
    <t>UTSJMH4899</t>
  </si>
  <si>
    <t>UTSJMH5185</t>
  </si>
  <si>
    <t>MESA TIPO MT-3 DE 1.20X2.40 ACERO INOX.</t>
  </si>
  <si>
    <t>UTSJMH5098</t>
  </si>
  <si>
    <t>MESA TIPO MT-4 DE 64X2.20 ACERO INOX.</t>
  </si>
  <si>
    <t>UTSJMH5168</t>
  </si>
  <si>
    <t>MESA TIPO MT-5 DE 76X90 ACERO INOX.</t>
  </si>
  <si>
    <t>UTSJMH5167</t>
  </si>
  <si>
    <t>MESA TIPO MT-5 DE 76X90 ACERO INOXI</t>
  </si>
  <si>
    <t>UTSJEP9028</t>
  </si>
  <si>
    <t>MESA TIPO MT-6 DE ACERO INOXIDABLE</t>
  </si>
  <si>
    <t>UTSJGB4893</t>
  </si>
  <si>
    <t>MESA TIPO MT-O C/GABINETE Y ENTREPAÑOS MCA. GID</t>
  </si>
  <si>
    <t>UTSJZM10821</t>
  </si>
  <si>
    <t>MESA TRAPEZOIDAL DE 1.20X.60X.75</t>
  </si>
  <si>
    <t>UTSJZM10844</t>
  </si>
  <si>
    <t>UTSJZM10847</t>
  </si>
  <si>
    <t>UTSJZM10850</t>
  </si>
  <si>
    <t>UTSJZM10858</t>
  </si>
  <si>
    <t>UTSJZM10861</t>
  </si>
  <si>
    <t>UTSJZM10867</t>
  </si>
  <si>
    <t>UTSJZM10870</t>
  </si>
  <si>
    <t>UTSJZM10816</t>
  </si>
  <si>
    <t>UTSJZM10800</t>
  </si>
  <si>
    <t>UTSJZM10805</t>
  </si>
  <si>
    <t>UTSJZM10836</t>
  </si>
  <si>
    <t>UTSJZM10840</t>
  </si>
  <si>
    <t>UTSJZM10853</t>
  </si>
  <si>
    <t>UTSJZM10856</t>
  </si>
  <si>
    <t>UTSJZM10868</t>
  </si>
  <si>
    <t>UTSJZM10899</t>
  </si>
  <si>
    <t>UTSJZM10903</t>
  </si>
  <si>
    <t>UTSJZM10806</t>
  </si>
  <si>
    <t>UTSJZM10849</t>
  </si>
  <si>
    <t>UTSJZM10852</t>
  </si>
  <si>
    <t>UTSJZM10906</t>
  </si>
  <si>
    <t>UTSJZM10812</t>
  </si>
  <si>
    <t>UTSJZM10815</t>
  </si>
  <si>
    <t>UTSJZM10866</t>
  </si>
  <si>
    <t>UTSJZM10869</t>
  </si>
  <si>
    <t>UTSJZM10872</t>
  </si>
  <si>
    <t>UTSJZM10916</t>
  </si>
  <si>
    <t>UTSJZM10873</t>
  </si>
  <si>
    <t>UTSJZM10881</t>
  </si>
  <si>
    <t>UTSJZM10884</t>
  </si>
  <si>
    <t>UTSJZM10864</t>
  </si>
  <si>
    <t>UTSJZM10824</t>
  </si>
  <si>
    <t>UTSJZM10830</t>
  </si>
  <si>
    <t>UTSJZM10838</t>
  </si>
  <si>
    <t>UTSJZM10841</t>
  </si>
  <si>
    <t>UTSJZM10798</t>
  </si>
  <si>
    <t>UTSJZM10801</t>
  </si>
  <si>
    <t>UTSJZM10804</t>
  </si>
  <si>
    <t>UTSJZM10807</t>
  </si>
  <si>
    <t>UTSJZM10810</t>
  </si>
  <si>
    <t>UTSJZM10818</t>
  </si>
  <si>
    <t>UTSJZM10890</t>
  </si>
  <si>
    <t>UTSJZM10893</t>
  </si>
  <si>
    <t>UTSJZM10901</t>
  </si>
  <si>
    <t>UTSJZM10904</t>
  </si>
  <si>
    <t>UTSJZM10907</t>
  </si>
  <si>
    <t>UTSJZM10910</t>
  </si>
  <si>
    <t>UTSJZM10913</t>
  </si>
  <si>
    <t>UTSJZM10797</t>
  </si>
  <si>
    <t>UTSJZM10799</t>
  </si>
  <si>
    <t>UTSJZM10817</t>
  </si>
  <si>
    <t>UTSJZM10819</t>
  </si>
  <si>
    <t>UTSJZM10820</t>
  </si>
  <si>
    <t>UTSJZM10822</t>
  </si>
  <si>
    <t>UTSJZM10825</t>
  </si>
  <si>
    <t>UTSJZM10828</t>
  </si>
  <si>
    <t>UTSJZM10831</t>
  </si>
  <si>
    <t>UTSJZM10833</t>
  </si>
  <si>
    <t>UTSJZM10834</t>
  </si>
  <si>
    <t>UTSJZM10900</t>
  </si>
  <si>
    <t>UTSJZM10902</t>
  </si>
  <si>
    <t>UTSJZM10891</t>
  </si>
  <si>
    <t>UTSJZM10894</t>
  </si>
  <si>
    <t>UTSJZM10896</t>
  </si>
  <si>
    <t>UTSJZM10897</t>
  </si>
  <si>
    <t>UTSJZM10871</t>
  </si>
  <si>
    <t>UTSJZM10874</t>
  </si>
  <si>
    <t>UTSJZM10876</t>
  </si>
  <si>
    <t>UTSJZM10877</t>
  </si>
  <si>
    <t>UTSJZM10879</t>
  </si>
  <si>
    <t>UTSJZM10880</t>
  </si>
  <si>
    <t>UTSJZM10883</t>
  </si>
  <si>
    <t>UTSJZM10857</t>
  </si>
  <si>
    <t>UTSJZM10859</t>
  </si>
  <si>
    <t>UTSJZM10860</t>
  </si>
  <si>
    <t>UTSJZM10862</t>
  </si>
  <si>
    <t>UTSJZM10863</t>
  </si>
  <si>
    <t>UTSJZM10865</t>
  </si>
  <si>
    <t>UTSJZM10854</t>
  </si>
  <si>
    <t>UTSJZM10845</t>
  </si>
  <si>
    <t>UTSJZM10848</t>
  </si>
  <si>
    <t>UTSJZM10851</t>
  </si>
  <si>
    <t>UTSJZM10837</t>
  </si>
  <si>
    <t>UTSJZM10839</t>
  </si>
  <si>
    <t>UTSJZM10808</t>
  </si>
  <si>
    <t>UTSJZM10811</t>
  </si>
  <si>
    <t>UTSJZM10813</t>
  </si>
  <si>
    <t>UTSJZM10814</t>
  </si>
  <si>
    <t>UTSJZM10908</t>
  </si>
  <si>
    <t>UTSJZM10911</t>
  </si>
  <si>
    <t>UTSJZM10914</t>
  </si>
  <si>
    <t>UTSJZM10803</t>
  </si>
  <si>
    <t>UTSJZM10809</t>
  </si>
  <si>
    <t>UTSJZM10909</t>
  </si>
  <si>
    <t>UTSJZM10855</t>
  </si>
  <si>
    <t>UTSJZM10875</t>
  </si>
  <si>
    <t>UTSJZM10878</t>
  </si>
  <si>
    <t>UTSJZM10886</t>
  </si>
  <si>
    <t>UTSJZM10889</t>
  </si>
  <si>
    <t>UTSJZM10895</t>
  </si>
  <si>
    <t>UTSJZM10898</t>
  </si>
  <si>
    <t>UTSJZM10823</t>
  </si>
  <si>
    <t>UTSJZM10826</t>
  </si>
  <si>
    <t>UTSJZM10829</t>
  </si>
  <si>
    <t>UTSJZM10832</t>
  </si>
  <si>
    <t>UTSJZM10835</t>
  </si>
  <si>
    <t>UTSJZM10843</t>
  </si>
  <si>
    <t>UTSJZM10846</t>
  </si>
  <si>
    <t>UTSJZM10915</t>
  </si>
  <si>
    <t>UTSJZM10887</t>
  </si>
  <si>
    <t>UTSJZM10827</t>
  </si>
  <si>
    <t>UTSJZM10842</t>
  </si>
  <si>
    <t>UTSJZM10888</t>
  </si>
  <si>
    <t>UTSJZM10905</t>
  </si>
  <si>
    <t>UTSJZM10912</t>
  </si>
  <si>
    <t>UTSJTJ5124</t>
  </si>
  <si>
    <t>META TIPO ML-14 C/TARJA Y ESCUR. ACERO INOX.</t>
  </si>
  <si>
    <t>UTSJUP7617</t>
  </si>
  <si>
    <t>MEZCLADOR DE AUDIO 12 CANALES</t>
  </si>
  <si>
    <t>UTSJOT3396</t>
  </si>
  <si>
    <t>MEZCLADORA C/EFEC. DE 8 CANALES MCA. PHONIC</t>
  </si>
  <si>
    <t>UTSJUP7588</t>
  </si>
  <si>
    <t>MEZCLADORA DE 12 CANALES YAMAHA</t>
  </si>
  <si>
    <t>UTSJDTF14385</t>
  </si>
  <si>
    <t>MF 3/7 DOBLADORA DE TUBO Y FABRICA DE CARACOLES</t>
  </si>
  <si>
    <t>UTSJEC13889</t>
  </si>
  <si>
    <t>MICRO DESTILADOR 6 UNIDADES</t>
  </si>
  <si>
    <t>UTSJEC13888</t>
  </si>
  <si>
    <t>MICRO DIGESTOR 50X35X45 ACERO INOX.</t>
  </si>
  <si>
    <t>UTSJMS11885</t>
  </si>
  <si>
    <t>MICROCOSCOPIO BINOCULAR BIOLOGICO,CAMARA DIGITAL INTEGRADA</t>
  </si>
  <si>
    <t>UTSJMIF10144</t>
  </si>
  <si>
    <t>MICROFONO DE BOLA DINAMICO MCA.JTS MOD.NX8</t>
  </si>
  <si>
    <t>UTSJMIF10146</t>
  </si>
  <si>
    <t>UTSJMIF10147</t>
  </si>
  <si>
    <t>UTSJMIF10149</t>
  </si>
  <si>
    <t>UTSJMIF10145</t>
  </si>
  <si>
    <t>UTSJMIF10148</t>
  </si>
  <si>
    <t>UTSJUP7589</t>
  </si>
  <si>
    <t>MICROFONO DINAMICO VOCAL SHURE</t>
  </si>
  <si>
    <t>UTSJMIF11934</t>
  </si>
  <si>
    <t>MICROFONO INALAMBRICO MCA.STEREN MOD.WR-B05UHF</t>
  </si>
  <si>
    <t>UTSJMIF14735</t>
  </si>
  <si>
    <t>MICROFONO INHALAMBRICO DE SOLAPA Y DIADEMA, MCA. STEREN. MOD. WR-805UHF</t>
  </si>
  <si>
    <t>UTSJMIF14734</t>
  </si>
  <si>
    <t>UTSJUP7828</t>
  </si>
  <si>
    <t>MICROFONO INHALAMBRICO SHURE</t>
  </si>
  <si>
    <t>UTSJMIF10143</t>
  </si>
  <si>
    <t>MICROFONO PROFESIONAL MCA.JTS MOD.JS1</t>
  </si>
  <si>
    <t>UTSJMIF10142</t>
  </si>
  <si>
    <t>UTSJMIF11947</t>
  </si>
  <si>
    <t>MICROFONO SHURE</t>
  </si>
  <si>
    <t>UTSJMIF11950</t>
  </si>
  <si>
    <t>UTSJMIF11948</t>
  </si>
  <si>
    <t>UTSJMIF11949</t>
  </si>
  <si>
    <t>MICROFONO SHURE DE SOLAPA</t>
  </si>
  <si>
    <t>UTSJUP7577</t>
  </si>
  <si>
    <t>MICROFONO SONY ECM670</t>
  </si>
  <si>
    <t>UTSJUP7578</t>
  </si>
  <si>
    <t>UTSJMIF15932</t>
  </si>
  <si>
    <t>MICROFONOS</t>
  </si>
  <si>
    <t>UTSJGR10134</t>
  </si>
  <si>
    <t>MICROGRABADORA MCA.SONY MOD.ICD-P620</t>
  </si>
  <si>
    <t>UTSJMIC10048</t>
  </si>
  <si>
    <t>MICROMETRO DE EXT. C/VARILLAS DE 0-6</t>
  </si>
  <si>
    <t>UTSJMIC10051</t>
  </si>
  <si>
    <t>UTSJMIC10043</t>
  </si>
  <si>
    <t>UTSJMIC10044</t>
  </si>
  <si>
    <t>UTSJMIC10046</t>
  </si>
  <si>
    <t>UTSJMIC10047</t>
  </si>
  <si>
    <t>UTSJMIC10049</t>
  </si>
  <si>
    <t>UTSJMIC10050</t>
  </si>
  <si>
    <t>UTSJMIC10042</t>
  </si>
  <si>
    <t>UTSJMIC10045</t>
  </si>
  <si>
    <t>UTSJMIC10223</t>
  </si>
  <si>
    <t>MICROMETRO DE MATRACA MOD.101-717/0-1</t>
  </si>
  <si>
    <t>UTSJMIC11281</t>
  </si>
  <si>
    <t>MICROMETRO DIGITAL 0-1</t>
  </si>
  <si>
    <t>UTSJLP8073</t>
  </si>
  <si>
    <t>MICROMETRO LASER MOD.LSM-6000S</t>
  </si>
  <si>
    <t>UTSJMIC8317</t>
  </si>
  <si>
    <t>MICROMETRO P/EXT.0</t>
  </si>
  <si>
    <t>UTSJMIC8331</t>
  </si>
  <si>
    <t>UTSJMIC8334</t>
  </si>
  <si>
    <t>UTSJMIC8332</t>
  </si>
  <si>
    <t>UTSJMIC8315</t>
  </si>
  <si>
    <t>UTSJMIC8333</t>
  </si>
  <si>
    <t>UTSJMIC8227</t>
  </si>
  <si>
    <t>MICROMETRO P/EXT.0 MM -100 MM</t>
  </si>
  <si>
    <t>UTSJMIC8225</t>
  </si>
  <si>
    <t>MICROMETRO P/EXT.0 MM.-100 MM.</t>
  </si>
  <si>
    <t>UTSJMIC8228</t>
  </si>
  <si>
    <t>MICROMETRO P/EXT.0 MM-100 MM</t>
  </si>
  <si>
    <t>UTSJMIC8226</t>
  </si>
  <si>
    <t>UTSJMIC8325</t>
  </si>
  <si>
    <t>MICROMETRO P/EXT.1</t>
  </si>
  <si>
    <t>UTSJMIC8323</t>
  </si>
  <si>
    <t>UTSJMIC8324</t>
  </si>
  <si>
    <t>UTSJMIC8326</t>
  </si>
  <si>
    <t>UTSJMIC8311</t>
  </si>
  <si>
    <t>MICROMETRO P/INT.DE VAR.INTERC.</t>
  </si>
  <si>
    <t>UTSJMIC8314</t>
  </si>
  <si>
    <t>MICROMETRO P/INT.DE VAR.MOD.MS-200</t>
  </si>
  <si>
    <t>UTSJMIC8312</t>
  </si>
  <si>
    <t>UTSJMIC8313</t>
  </si>
  <si>
    <t>UTSJMIC8319</t>
  </si>
  <si>
    <t>MICROMETRO P/INT.TIPO CALIBRADOR ELEC.</t>
  </si>
  <si>
    <t>UTSJMIC8320</t>
  </si>
  <si>
    <t>MICROMETRO P/INT.TIPO CALIBRADOR ELECT.</t>
  </si>
  <si>
    <t>UTSJMIC8321</t>
  </si>
  <si>
    <t>UTSJMIC8322</t>
  </si>
  <si>
    <t>UTSJMIC8327</t>
  </si>
  <si>
    <t>MICROMETRO P/PRODUNDIDADES DE 0</t>
  </si>
  <si>
    <t>UTSJMIC8329</t>
  </si>
  <si>
    <t>MICROMETRO P/PRODUNDIDADESDE 0</t>
  </si>
  <si>
    <t>UTSJMIC8328</t>
  </si>
  <si>
    <t>MICROMETRO P/PROFUNDIDADES DE 0</t>
  </si>
  <si>
    <t>UTSJMIC8330</t>
  </si>
  <si>
    <t>UTSJMIC0280</t>
  </si>
  <si>
    <t>MICROMETROS METRICOS P/EXTERIORES</t>
  </si>
  <si>
    <t>UTSJMIC0281</t>
  </si>
  <si>
    <t>MICROMETROS P/EXT. C/FRENO Y TRINQUETE</t>
  </si>
  <si>
    <t>UTSJMIC0286</t>
  </si>
  <si>
    <t>MICROMETROS P/EXT. PUNTA CARBOLOY</t>
  </si>
  <si>
    <t>UTSJMIC10234</t>
  </si>
  <si>
    <t>MICROMETROS P/INTERIORES MCA.STARRETT MOD.124B</t>
  </si>
  <si>
    <t>UTSJMIC10237</t>
  </si>
  <si>
    <t>UTSJMIC10233</t>
  </si>
  <si>
    <t>UTSJMIC10235</t>
  </si>
  <si>
    <t>UTSJMIC10236</t>
  </si>
  <si>
    <t>UTSJMIC0284</t>
  </si>
  <si>
    <t>MICROMETROS PARA PROFUNDIDADES</t>
  </si>
  <si>
    <t>UTSJHR1839</t>
  </si>
  <si>
    <t>MICROONDAS MCA. SAMSUNG MOD. MW1266WC</t>
  </si>
  <si>
    <t>UTSJLP8078</t>
  </si>
  <si>
    <t>MICROPACK 5 "PROCESADOR DE DATOS"</t>
  </si>
  <si>
    <t>UTSJSC10399</t>
  </si>
  <si>
    <t>MICROSCANNER MCA.FLUKE MOD.MS2</t>
  </si>
  <si>
    <t>UTSJMS0258</t>
  </si>
  <si>
    <t>MICROSCOPIO BINOCULAR</t>
  </si>
  <si>
    <t>UTSJMS0259</t>
  </si>
  <si>
    <t>UTSJMS8148</t>
  </si>
  <si>
    <t>MICROSCOPIO DE TALLER MF-510</t>
  </si>
  <si>
    <t>UTSJMS15221</t>
  </si>
  <si>
    <t>MICROSCOPIO ELECTRÓNICO MCA.HITACHI SU3500</t>
  </si>
  <si>
    <t>UTSJMS5333</t>
  </si>
  <si>
    <t>MICROSCOPIO IROSCOPE MOD.EC-BLW3</t>
  </si>
  <si>
    <t>UTSJLP8177</t>
  </si>
  <si>
    <t>MICROSCOPIO METALOGRAFICO OLYMPUS</t>
  </si>
  <si>
    <t>UTSJBOP17409</t>
  </si>
  <si>
    <t>MINI CAJA DE SONIDO</t>
  </si>
  <si>
    <t>UTSJBOP17411</t>
  </si>
  <si>
    <t>UTSJBOP17412</t>
  </si>
  <si>
    <t>UTSJBOP17414</t>
  </si>
  <si>
    <t>UTSJBOP17415</t>
  </si>
  <si>
    <t>UTSJBOP17417</t>
  </si>
  <si>
    <t>UTSJBOP17418</t>
  </si>
  <si>
    <t>UTSJBOP17420</t>
  </si>
  <si>
    <t>UTSJBOP17410</t>
  </si>
  <si>
    <t>UTSJBOP17413</t>
  </si>
  <si>
    <t>UTSJBOP17421</t>
  </si>
  <si>
    <t>UTSJBOP17408</t>
  </si>
  <si>
    <t>UTSJBOP17416</t>
  </si>
  <si>
    <t>UTSJBOP17419</t>
  </si>
  <si>
    <t>UTSJBOP17422</t>
  </si>
  <si>
    <t>UTSJMES17536</t>
  </si>
  <si>
    <t>MINI ESMERILADORA</t>
  </si>
  <si>
    <t>UTSJFRE10265</t>
  </si>
  <si>
    <t>MINI FRESADORA MCA.OTMT MOD.OT2213</t>
  </si>
  <si>
    <t>UTSJIM14338</t>
  </si>
  <si>
    <t>MINI IMPRESORA EPSON TM-T88V-325 NEGRA INTERNET, USB,RECIBO, FUENTE CON SERVIDOR DE IMPRESION TP-LINK NS 13378600808</t>
  </si>
  <si>
    <t>UTSJCP12166</t>
  </si>
  <si>
    <t>MINI LAP MCA.HP MOD.110-3019LA</t>
  </si>
  <si>
    <t>UTSJCP12168</t>
  </si>
  <si>
    <t>UTSJCP12167</t>
  </si>
  <si>
    <t>UTSJHT8271</t>
  </si>
  <si>
    <t>MINI PROCESADOR DIGITAL MOD.DP-1HS</t>
  </si>
  <si>
    <t>UTSJHT8272</t>
  </si>
  <si>
    <t>UTSJHT8270</t>
  </si>
  <si>
    <t>UTSJMI1837</t>
  </si>
  <si>
    <t>MINICOMPONENTE MCA. SONY MOD. HCD-RG55</t>
  </si>
  <si>
    <t>UTSJMI7247</t>
  </si>
  <si>
    <t>MINICOMPONENTE PANASONIC MOD.SATM750</t>
  </si>
  <si>
    <t>UTSJUP7816</t>
  </si>
  <si>
    <t>MINIDISC MCA.SONY MOD.MDS-B5</t>
  </si>
  <si>
    <t>UTSJOT7513</t>
  </si>
  <si>
    <t>MINIROBOT MCA. LEGO</t>
  </si>
  <si>
    <t>UTSJOT7514</t>
  </si>
  <si>
    <t>UTSJOT7512</t>
  </si>
  <si>
    <t>UTSJHT7509</t>
  </si>
  <si>
    <t>MINITALADRO DRILL 1PK-500</t>
  </si>
  <si>
    <t>UTSJHT7507</t>
  </si>
  <si>
    <t>UTSJHT7508</t>
  </si>
  <si>
    <t>UTSJLA6145</t>
  </si>
  <si>
    <t>MODELO DE LINEA AEREA DL7901TT</t>
  </si>
  <si>
    <t>UTSJLA6146</t>
  </si>
  <si>
    <t>MODELO DE LINEA AEREA MCA.DE LORENZO</t>
  </si>
  <si>
    <t>UTSJMO10573</t>
  </si>
  <si>
    <t>MODULAR CON PENINSULA FORMA DE GOTA 1.80X0.70X0.90</t>
  </si>
  <si>
    <t>UTSJOT11374</t>
  </si>
  <si>
    <t>MODULO C/8 ENTRADAS ANALOGA UNIVERSALES</t>
  </si>
  <si>
    <t>UTSJOT11373</t>
  </si>
  <si>
    <t>UTSJID6423</t>
  </si>
  <si>
    <t>MODULO CENTRAL ANTIINCENDIO DL2101T30</t>
  </si>
  <si>
    <t>UTSJID6424</t>
  </si>
  <si>
    <t>UTSJMO6461</t>
  </si>
  <si>
    <t>MODULO CENTRAL ANTIROBO DL2101T40</t>
  </si>
  <si>
    <t>UTSJMO6462</t>
  </si>
  <si>
    <t>UTSJOT10092</t>
  </si>
  <si>
    <t>MODULO CONVERTIDOR 8 CHANNEL 16 BIT 100 KHZ</t>
  </si>
  <si>
    <t>UTSJOT10091</t>
  </si>
  <si>
    <t>MODULO CONVERTIDOR 8 CHANNEL UNIVERSAL I-7019R</t>
  </si>
  <si>
    <t>UTSJOT10090</t>
  </si>
  <si>
    <t>UTSJMO7258</t>
  </si>
  <si>
    <t>MODULO DE ALIMENTACION</t>
  </si>
  <si>
    <t>UTSJMO6468</t>
  </si>
  <si>
    <t>MODULO DE EROGACION MONOFASICA</t>
  </si>
  <si>
    <t>UTSJMO6467</t>
  </si>
  <si>
    <t>UTSJMO6459</t>
  </si>
  <si>
    <t>MODULO DE EROGACION TRIFASICO DL2102AL</t>
  </si>
  <si>
    <t>UTSJMO6460</t>
  </si>
  <si>
    <t>UTSJMO16222</t>
  </si>
  <si>
    <t>MODULO DE ESCRITORIO</t>
  </si>
  <si>
    <t>UTSJMO6464</t>
  </si>
  <si>
    <t>MODULO DE EXPERIMENTACION P/INST.CIVILES</t>
  </si>
  <si>
    <t>UTSJMO6463</t>
  </si>
  <si>
    <t>UTSJMO6456</t>
  </si>
  <si>
    <t>MODULO DE EXPERIMENTACION P/INST.INDUST.</t>
  </si>
  <si>
    <t>UTSJMO6455</t>
  </si>
  <si>
    <t>MODULO DE EXPERIMENTACION P/INST.INDUSTRI.</t>
  </si>
  <si>
    <t>UTSJFS6276</t>
  </si>
  <si>
    <t>MODULO DE INTERFASE DL1993 MCA.DE LORENZO</t>
  </si>
  <si>
    <t>UTSJMO0266</t>
  </si>
  <si>
    <t>MODULO DE NEUMATICA C/MANUAL DE EJERCICIOS</t>
  </si>
  <si>
    <t>UTSJMO0267</t>
  </si>
  <si>
    <t>MODULO DE PNEUMATICA</t>
  </si>
  <si>
    <t>UTSJMO1915</t>
  </si>
  <si>
    <t>MODULO DE RECEPCION</t>
  </si>
  <si>
    <t>UTSJMO15915</t>
  </si>
  <si>
    <t>MODULO DE TRABAJO</t>
  </si>
  <si>
    <t>UTSJMO6469</t>
  </si>
  <si>
    <t>MODULO DETECTOR DE HUMO</t>
  </si>
  <si>
    <t>UTSJMO6470</t>
  </si>
  <si>
    <t>UTSJIV6441</t>
  </si>
  <si>
    <t>MODULO DETECTOR DE INFRAROJOS PASIVOS</t>
  </si>
  <si>
    <t>UTSJIV6442</t>
  </si>
  <si>
    <t>UTSJDA6439</t>
  </si>
  <si>
    <t>MODULO DETECTOR DE MICROONDAS</t>
  </si>
  <si>
    <t>UTSJDA6440</t>
  </si>
  <si>
    <t>UTSJMO6471</t>
  </si>
  <si>
    <t>MODULO DETECTOR TERMICO DL2101T32</t>
  </si>
  <si>
    <t>UTSJMO6472</t>
  </si>
  <si>
    <t>UTSJMO1646</t>
  </si>
  <si>
    <t>MODULO EJECUTIVO EN U MCA. GEBESA</t>
  </si>
  <si>
    <t>UTSJMF6508</t>
  </si>
  <si>
    <t>MODULO FIBRA OPTICA MCA.LINKSYS MOD.MGBLI</t>
  </si>
  <si>
    <t>UTSJMO6453</t>
  </si>
  <si>
    <t>MODULO INDICADOR DL2101T34 MCA.DE LORENZO</t>
  </si>
  <si>
    <t>UTSJMO6454</t>
  </si>
  <si>
    <t>UTSJMO5822</t>
  </si>
  <si>
    <t>MODULO INDIVIDUAL</t>
  </si>
  <si>
    <t>UTSJMO5825</t>
  </si>
  <si>
    <t>UTSJMO5828</t>
  </si>
  <si>
    <t>UTSJMO5831</t>
  </si>
  <si>
    <t>UTSJMO5834</t>
  </si>
  <si>
    <t>UTSJMO5817</t>
  </si>
  <si>
    <t>UTSJMO5818</t>
  </si>
  <si>
    <t>UTSJMO5820</t>
  </si>
  <si>
    <t>UTSJMO5821</t>
  </si>
  <si>
    <t>UTSJMO5823</t>
  </si>
  <si>
    <t>UTSJMO5824</t>
  </si>
  <si>
    <t>UTSJMO5826</t>
  </si>
  <si>
    <t>UTSJMO5829</t>
  </si>
  <si>
    <t>UTSJMO5832</t>
  </si>
  <si>
    <t>UTSJMO5819</t>
  </si>
  <si>
    <t>UTSJMO5827</t>
  </si>
  <si>
    <t>UTSJMO5830</t>
  </si>
  <si>
    <t>UTSJMO5833</t>
  </si>
  <si>
    <t>UTSJYM9779</t>
  </si>
  <si>
    <t>MÓDULO MONOCRISTALINO YINGLI DE 110W,INCLUYE BATERIA</t>
  </si>
  <si>
    <t>UTSJYM9778</t>
  </si>
  <si>
    <t>UTSJPT6264</t>
  </si>
  <si>
    <t>MODULO MOTORIZADO DE CARGAS RESISTIVAS</t>
  </si>
  <si>
    <t>UTSJPT6263</t>
  </si>
  <si>
    <t>MODULO P/MEDICION DE POTENCIA ELECTRICA</t>
  </si>
  <si>
    <t>UTSJPT6262</t>
  </si>
  <si>
    <t>MODULO P/MEDICION DE POTENCIA MECANICA</t>
  </si>
  <si>
    <t>UTSJMO6447</t>
  </si>
  <si>
    <t>MODULO PUESTO INTERIOR MCA.DE LORENZO</t>
  </si>
  <si>
    <t>UTSJMO6448</t>
  </si>
  <si>
    <t>UTSJPG6425</t>
  </si>
  <si>
    <t>MODULO PULSADOR DE EMERGENCIA DL2101T33</t>
  </si>
  <si>
    <t>UTSJPG6426</t>
  </si>
  <si>
    <t>UTSJSX6429</t>
  </si>
  <si>
    <t>MODULO SENSOR CAPACITIVO DE PROXIMIDAD</t>
  </si>
  <si>
    <t>UTSJSX6430</t>
  </si>
  <si>
    <t>UTSJSX6431</t>
  </si>
  <si>
    <t>MODULO SENSOR FOTOELECTRICO DE BARRERA</t>
  </si>
  <si>
    <t>UTSJSX6432</t>
  </si>
  <si>
    <t>UTSJSX6434</t>
  </si>
  <si>
    <t>MODULO SENSOR FOTOELECTRICO DE RETROREFLEXION</t>
  </si>
  <si>
    <t>UTSJSX6433</t>
  </si>
  <si>
    <t>UTSJSX6428</t>
  </si>
  <si>
    <t>MODULO SENSOR INDUCTIVO DE PROXIMIDAD</t>
  </si>
  <si>
    <t>UTSJSX6427</t>
  </si>
  <si>
    <t>UTSJSX6435</t>
  </si>
  <si>
    <t>MODULO SENSOR MAGNETICO DE NIVEL</t>
  </si>
  <si>
    <t>UTSJSX6436</t>
  </si>
  <si>
    <t>UTSJMO6443</t>
  </si>
  <si>
    <t>MODULO SENSORES PERIMENTALES</t>
  </si>
  <si>
    <t>UTSJMO6444</t>
  </si>
  <si>
    <t>MODULO SENSORES PERIMENTRALES</t>
  </si>
  <si>
    <t>UTSJMO6446</t>
  </si>
  <si>
    <t>MODULO TABLERO DE BOTONES EXTERIOR</t>
  </si>
  <si>
    <t>UTSJMO6445</t>
  </si>
  <si>
    <t>UTSJMO10352</t>
  </si>
  <si>
    <t>MODULO TELEMARKETING C/ESCRITORIO Y SILLA</t>
  </si>
  <si>
    <t>UTSJMO10360</t>
  </si>
  <si>
    <t>UTSJMO10363</t>
  </si>
  <si>
    <t>UTSJMO10353</t>
  </si>
  <si>
    <t>UTSJMO10355</t>
  </si>
  <si>
    <t>UTSJMO10356</t>
  </si>
  <si>
    <t>UTSJMO10358</t>
  </si>
  <si>
    <t>UTSJMO10359</t>
  </si>
  <si>
    <t>UTSJMO10361</t>
  </si>
  <si>
    <t>UTSJMO10362</t>
  </si>
  <si>
    <t>UTSJMO10364</t>
  </si>
  <si>
    <t>UTSJMO10351</t>
  </si>
  <si>
    <t>UTSJMO10354</t>
  </si>
  <si>
    <t>UTSJMO10357</t>
  </si>
  <si>
    <t>UTSJMO10365</t>
  </si>
  <si>
    <t>UTSJMY5343</t>
  </si>
  <si>
    <t>MOLINO ELECTRICO C/MOTOR DE 1/3 HP 90 RPM</t>
  </si>
  <si>
    <t>UTSJMY13941</t>
  </si>
  <si>
    <t>MOLINO PARA PET DE 10HP,220V TRIFÀSICO</t>
  </si>
  <si>
    <t>UTSJMN15892</t>
  </si>
  <si>
    <t>MONITOR</t>
  </si>
  <si>
    <t>UTSJMN15891</t>
  </si>
  <si>
    <t>UTSJMN7576</t>
  </si>
  <si>
    <t>MONITOR A COLOR DE 20</t>
  </si>
  <si>
    <t>UTSJMN10295</t>
  </si>
  <si>
    <t>MONITOR DE 17</t>
  </si>
  <si>
    <t>UTSJMN11081</t>
  </si>
  <si>
    <t>UTSJMN11082</t>
  </si>
  <si>
    <t>UTSJMN11079</t>
  </si>
  <si>
    <t>UTSJMN11077</t>
  </si>
  <si>
    <t>UTSJMN11080</t>
  </si>
  <si>
    <t>UTSJMN11078</t>
  </si>
  <si>
    <t>UTSJMN9922</t>
  </si>
  <si>
    <t>MONITOR DE 20</t>
  </si>
  <si>
    <t>UTSJMN9925</t>
  </si>
  <si>
    <t>UTSJMN9928</t>
  </si>
  <si>
    <t>UTSJMN9931</t>
  </si>
  <si>
    <t>UTSJMN9934</t>
  </si>
  <si>
    <t>UTSJMN9937</t>
  </si>
  <si>
    <t>UTSJMN9945</t>
  </si>
  <si>
    <t>UTSJMN9948</t>
  </si>
  <si>
    <t>UTSJMN9923</t>
  </si>
  <si>
    <t>UTSJMN9924</t>
  </si>
  <si>
    <t>UTSJMN9926</t>
  </si>
  <si>
    <t>UTSJMN9929</t>
  </si>
  <si>
    <t>UTSJMN9932</t>
  </si>
  <si>
    <t>UTSJMN9935</t>
  </si>
  <si>
    <t>UTSJMN9938</t>
  </si>
  <si>
    <t>UTSJMN9940</t>
  </si>
  <si>
    <t>UTSJMN9941</t>
  </si>
  <si>
    <t>UTSJMN9943</t>
  </si>
  <si>
    <t>UTSJMN9944</t>
  </si>
  <si>
    <t>UTSJMN9946</t>
  </si>
  <si>
    <t>UTSJMN9947</t>
  </si>
  <si>
    <t>UTSJMN9949</t>
  </si>
  <si>
    <t>UTSJMN9927</t>
  </si>
  <si>
    <t>UTSJMN9930</t>
  </si>
  <si>
    <t>UTSJMN9933</t>
  </si>
  <si>
    <t>UTSJMN9936</t>
  </si>
  <si>
    <t>UTSJMN9939</t>
  </si>
  <si>
    <t>UTSJMN9942</t>
  </si>
  <si>
    <t>UTSJMN7605</t>
  </si>
  <si>
    <t>MONITOR DE VIDEO 14</t>
  </si>
  <si>
    <t>UTSJMN7606</t>
  </si>
  <si>
    <t>UTSJMN7604</t>
  </si>
  <si>
    <t>UTSJMN7607</t>
  </si>
  <si>
    <t>UTSJMN7614</t>
  </si>
  <si>
    <t>MONITOR DE VIDEO ANALOGICO P/SWITE</t>
  </si>
  <si>
    <t>UTSJMN7613</t>
  </si>
  <si>
    <t>UTSJMN10418</t>
  </si>
  <si>
    <t>MONITOR HP MODS7540 DE 17</t>
  </si>
  <si>
    <t>UTSJMN10428</t>
  </si>
  <si>
    <t>UTSJMN10415</t>
  </si>
  <si>
    <t>UTSJMN10423</t>
  </si>
  <si>
    <t>UTSJMN10426</t>
  </si>
  <si>
    <t>UTSJMN10419</t>
  </si>
  <si>
    <t>UTSJMN10421</t>
  </si>
  <si>
    <t>UTSJMN10422</t>
  </si>
  <si>
    <t>UTSJMN10424</t>
  </si>
  <si>
    <t>UTSJMN10425</t>
  </si>
  <si>
    <t>UTSJMN10427</t>
  </si>
  <si>
    <t>UTSJMN10416</t>
  </si>
  <si>
    <t>UTSJMN10414</t>
  </si>
  <si>
    <t>UTSJMN10417</t>
  </si>
  <si>
    <t>UTSJMN10420</t>
  </si>
  <si>
    <t>UTSJMN11087</t>
  </si>
  <si>
    <t>MONITOR LCD DE 17</t>
  </si>
  <si>
    <t>UTSJMN11088</t>
  </si>
  <si>
    <t>UTSJMN11089</t>
  </si>
  <si>
    <t>UTSJMN10306</t>
  </si>
  <si>
    <t>UTSJMN11090</t>
  </si>
  <si>
    <t>UTSJMN10301</t>
  </si>
  <si>
    <t>UTSJMN10314</t>
  </si>
  <si>
    <t>UTSJMN11127</t>
  </si>
  <si>
    <t>UTSJMN11128</t>
  </si>
  <si>
    <t>UTSJMN11124</t>
  </si>
  <si>
    <t>UTSJMN11123</t>
  </si>
  <si>
    <t>UTSJMN11129</t>
  </si>
  <si>
    <t>UTSJMN10299</t>
  </si>
  <si>
    <t>UTSJMN10297</t>
  </si>
  <si>
    <t>UTSJMN10309</t>
  </si>
  <si>
    <t>UTSJMN10303</t>
  </si>
  <si>
    <t>UTSJMN10320</t>
  </si>
  <si>
    <t>UTSJMN11130</t>
  </si>
  <si>
    <t>UTSJMN10315</t>
  </si>
  <si>
    <t>UTSJMN10316</t>
  </si>
  <si>
    <t>UTSJMN10319</t>
  </si>
  <si>
    <t>UTSJMN10296</t>
  </si>
  <si>
    <t>UTSJMN10307</t>
  </si>
  <si>
    <t>UTSJMN10310</t>
  </si>
  <si>
    <t>UTSJMN11698</t>
  </si>
  <si>
    <t>UTSJMN11132</t>
  </si>
  <si>
    <t>UTSJMN11086</t>
  </si>
  <si>
    <t>UTSJMN11083</t>
  </si>
  <si>
    <t>UTSJMN10308</t>
  </si>
  <si>
    <t>UTSJMN10304</t>
  </si>
  <si>
    <t>UTSJMN11085</t>
  </si>
  <si>
    <t>UTSJMN11091</t>
  </si>
  <si>
    <t>UTSJMN10312</t>
  </si>
  <si>
    <t>UTSJMN10298</t>
  </si>
  <si>
    <t>UTSJMN11131</t>
  </si>
  <si>
    <t>UTSJMN10313</t>
  </si>
  <si>
    <t>UTSJMN10311</t>
  </si>
  <si>
    <t>UTSJMN11125</t>
  </si>
  <si>
    <t>UTSJMN10318</t>
  </si>
  <si>
    <t>UTSJMN10317</t>
  </si>
  <si>
    <t>UTSJMN11092</t>
  </si>
  <si>
    <t>UTSJMN10300</t>
  </si>
  <si>
    <t>UTSJMN11126</t>
  </si>
  <si>
    <t>UTSJMN10305</t>
  </si>
  <si>
    <t>UTSJMN11699</t>
  </si>
  <si>
    <t>UTSJMN10302</t>
  </si>
  <si>
    <t>UTSJMN13981</t>
  </si>
  <si>
    <t>MONITOR LCD DE 24</t>
  </si>
  <si>
    <t>UTSJMN13982</t>
  </si>
  <si>
    <t>UTSJMN10070</t>
  </si>
  <si>
    <t>MONITOR LCD MCA.LG DE 17</t>
  </si>
  <si>
    <t>UTSJMN16185</t>
  </si>
  <si>
    <t>MONITOR LED IPS HP Z22N 21.5</t>
  </si>
  <si>
    <t>UTSJMN14875</t>
  </si>
  <si>
    <t>MONITOR MCA SAMSUNG LED DE 21.5</t>
  </si>
  <si>
    <t>UTSJMN11371</t>
  </si>
  <si>
    <t>MONITOR MCA. ACER MOD.V173B</t>
  </si>
  <si>
    <t>UTSJMN11972</t>
  </si>
  <si>
    <t>MONITOR MCA. HP LCD DE 18.5</t>
  </si>
  <si>
    <t>UTSJMN11971</t>
  </si>
  <si>
    <t>UTSJMN11969</t>
  </si>
  <si>
    <t>UTSJMN11970</t>
  </si>
  <si>
    <t>UTSJMN11973</t>
  </si>
  <si>
    <t>UTSJMN11406</t>
  </si>
  <si>
    <t>MONITOR MCA.HP MOD.LE1851W DE 18.5</t>
  </si>
  <si>
    <t>UTSJMN11409</t>
  </si>
  <si>
    <t>UTSJMN11412</t>
  </si>
  <si>
    <t>UTSJMN11415</t>
  </si>
  <si>
    <t>UTSJMN11417</t>
  </si>
  <si>
    <t>UTSJMN11418</t>
  </si>
  <si>
    <t>UTSJMN11420</t>
  </si>
  <si>
    <t>UTSJMN11421</t>
  </si>
  <si>
    <t>UTSJMN11423</t>
  </si>
  <si>
    <t>UTSJMN11424</t>
  </si>
  <si>
    <t>UTSJMN11426</t>
  </si>
  <si>
    <t>UTSJMN11429</t>
  </si>
  <si>
    <t>UTSJMN11408</t>
  </si>
  <si>
    <t>UTSJMN11411</t>
  </si>
  <si>
    <t>UTSJMN11414</t>
  </si>
  <si>
    <t>UTSJMN11422</t>
  </si>
  <si>
    <t>UTSJMN11425</t>
  </si>
  <si>
    <t>UTSJMN11428</t>
  </si>
  <si>
    <t>UTSJMN11431</t>
  </si>
  <si>
    <t>UTSJMN11407</t>
  </si>
  <si>
    <t>UTSJMN11410</t>
  </si>
  <si>
    <t>UTSJMN11413</t>
  </si>
  <si>
    <t>UTSJMN11416</t>
  </si>
  <si>
    <t>UTSJMN11419</t>
  </si>
  <si>
    <t>UTSJMN11427</t>
  </si>
  <si>
    <t>UTSJMN11430</t>
  </si>
  <si>
    <t>UTSJMN11370</t>
  </si>
  <si>
    <t>MONITOR MCA.HP MOD.V185ES</t>
  </si>
  <si>
    <t>UTSJMN11369</t>
  </si>
  <si>
    <t>UTSJMN14435</t>
  </si>
  <si>
    <t>MONITOR PLANO HP LED DE 18.5</t>
  </si>
  <si>
    <t>UTSJMN14437</t>
  </si>
  <si>
    <t>UTSJMN14429</t>
  </si>
  <si>
    <t>UTSJMN14409</t>
  </si>
  <si>
    <t>UTSJMN14421</t>
  </si>
  <si>
    <t>UTSJMN14423</t>
  </si>
  <si>
    <t>UTSJMN14415</t>
  </si>
  <si>
    <t>UTSJMN14417</t>
  </si>
  <si>
    <t>UTSJMN14403</t>
  </si>
  <si>
    <t>UTSJMN14461</t>
  </si>
  <si>
    <t>UTSJMN14449</t>
  </si>
  <si>
    <t>UTSJMN14455</t>
  </si>
  <si>
    <t>UTSJMN14457</t>
  </si>
  <si>
    <t>UTSJMN14441</t>
  </si>
  <si>
    <t>UTSJMN14443</t>
  </si>
  <si>
    <t>UTSJMN14433</t>
  </si>
  <si>
    <t>UTSJMN14427</t>
  </si>
  <si>
    <t>UTSJMN14413</t>
  </si>
  <si>
    <t>UTSJMN14407</t>
  </si>
  <si>
    <t>UTSJMN14401</t>
  </si>
  <si>
    <t>UTSJMN14453</t>
  </si>
  <si>
    <t>UTSJMN14447</t>
  </si>
  <si>
    <t>UTSJMN14431</t>
  </si>
  <si>
    <t>UTSJMN14439</t>
  </si>
  <si>
    <t>UTSJMN14425</t>
  </si>
  <si>
    <t>UTSJMN14411</t>
  </si>
  <si>
    <t>UTSJMN14419</t>
  </si>
  <si>
    <t>UTSJMN14405</t>
  </si>
  <si>
    <t>UTSJMN14451</t>
  </si>
  <si>
    <t>UTSJMN14459</t>
  </si>
  <si>
    <t>UTSJMN14445</t>
  </si>
  <si>
    <t>UTSJMN14399</t>
  </si>
  <si>
    <t>UTSJMN14676</t>
  </si>
  <si>
    <t>UTSJMN14722</t>
  </si>
  <si>
    <t>UTSJMN14670</t>
  </si>
  <si>
    <t>UTSJMN14672</t>
  </si>
  <si>
    <t>UTSJMN14690</t>
  </si>
  <si>
    <t>UTSJMN14712</t>
  </si>
  <si>
    <t>UTSJMN14704</t>
  </si>
  <si>
    <t>UTSJMN14720</t>
  </si>
  <si>
    <t>UTSJMN14728</t>
  </si>
  <si>
    <t>UTSJMN14678</t>
  </si>
  <si>
    <t>UTSJMN14724</t>
  </si>
  <si>
    <t>UTSJMN14718</t>
  </si>
  <si>
    <t>UTSJMN14730</t>
  </si>
  <si>
    <t>UTSJMN14680</t>
  </si>
  <si>
    <t>UTSJMN14688</t>
  </si>
  <si>
    <t>UTSJMN14674</t>
  </si>
  <si>
    <t>UTSJMN14682</t>
  </si>
  <si>
    <t>UTSJMN14702</t>
  </si>
  <si>
    <t>UTSJMN14696</t>
  </si>
  <si>
    <t>UTSJMN14716</t>
  </si>
  <si>
    <t>UTSJMN14684</t>
  </si>
  <si>
    <t>UTSJMN14686</t>
  </si>
  <si>
    <t>UTSJMN14692</t>
  </si>
  <si>
    <t>UTSJMN14698</t>
  </si>
  <si>
    <t>UTSJMN14706</t>
  </si>
  <si>
    <t>UTSJMN14710</t>
  </si>
  <si>
    <t>UTSJMN14726</t>
  </si>
  <si>
    <t>UTSJMN14714</t>
  </si>
  <si>
    <t>UTSJMN14694</t>
  </si>
  <si>
    <t>UTSJMN14700</t>
  </si>
  <si>
    <t>UTSJMN14708</t>
  </si>
  <si>
    <t>UTSJMN7582</t>
  </si>
  <si>
    <t>MONITOR VARIZOOM VZ5-TFTC</t>
  </si>
  <si>
    <t>UTSJMN7583</t>
  </si>
  <si>
    <t>UTSJLP8173</t>
  </si>
  <si>
    <t>MONTADOR DE PROBETAS</t>
  </si>
  <si>
    <t>UTSJTS6284</t>
  </si>
  <si>
    <t>MOSFET DL2608 MCA.DE LORENZO</t>
  </si>
  <si>
    <t>UTSJOT3647</t>
  </si>
  <si>
    <t>MOTOR 1HP 2P 127-220V 3600 RPM SIEMENS</t>
  </si>
  <si>
    <t>UTSJOT3646</t>
  </si>
  <si>
    <t>MOTOR 1HP 2P 127V-220V 3600 RPM SIEMENS</t>
  </si>
  <si>
    <t>UTSJXM6274</t>
  </si>
  <si>
    <t>MOTOR ASINCRONICO TRIFAS.DE ANILLOS</t>
  </si>
  <si>
    <t>UTSJJM9002</t>
  </si>
  <si>
    <t>MOTOR ASÍNCRONO TRIFÁSICO DE JAULA</t>
  </si>
  <si>
    <t>UTSJJM6153</t>
  </si>
  <si>
    <t>MOTOR ASINCRONO TRIFASICO DE JAULA DE ARDILLA</t>
  </si>
  <si>
    <t>UTSJXM6273</t>
  </si>
  <si>
    <t>MOTOR DC EXCITACION COMPUESTA 1023</t>
  </si>
  <si>
    <t>UTSJMX6151</t>
  </si>
  <si>
    <t>MOTOR DE ARRASTRE DL1023PS</t>
  </si>
  <si>
    <t>UTSJXM6246</t>
  </si>
  <si>
    <t>MOTOR DE CORRIENTE CONTINUA EXCITACION DERIVADA</t>
  </si>
  <si>
    <t>UTSJMX6374</t>
  </si>
  <si>
    <t>MOTOR DE EXCITACION DERIVADA MCA.DE LORENZO</t>
  </si>
  <si>
    <t>UTSJMOT12018</t>
  </si>
  <si>
    <t>MOTOR DE INDUCCION TRIFASICO</t>
  </si>
  <si>
    <t>UTSJOT14344</t>
  </si>
  <si>
    <t>MOTOR MONOFASICO C.A. ABIERTO A PRUEBA DE GOTEO DE 1.5 HP</t>
  </si>
  <si>
    <t>UTSJTAL11233</t>
  </si>
  <si>
    <t>MOTOTOOL MCA.DREMEL,MOD.400XPR-51</t>
  </si>
  <si>
    <t>UTSJTAL11231</t>
  </si>
  <si>
    <t>UTSJTAL11232</t>
  </si>
  <si>
    <t>UTSJTAL11234</t>
  </si>
  <si>
    <t>UTSJTAL11230</t>
  </si>
  <si>
    <t>UTSJTFP14386</t>
  </si>
  <si>
    <t>MT+BA TORCIONADORA Y PARA LA FABRICACION DE PIÑAS</t>
  </si>
  <si>
    <t>UTSJMUC17204</t>
  </si>
  <si>
    <t>MUEBLE CAFETERO</t>
  </si>
  <si>
    <t>UTSJMUC17203</t>
  </si>
  <si>
    <t>UTSJGU7563</t>
  </si>
  <si>
    <t>MUEBLE DE GUARDADO BAJO M10200003</t>
  </si>
  <si>
    <t>UTSJGU7564</t>
  </si>
  <si>
    <t>UTSJGU7561</t>
  </si>
  <si>
    <t>UTSJGU7562</t>
  </si>
  <si>
    <t>UTSJGU7560</t>
  </si>
  <si>
    <t>UTSJGU8184</t>
  </si>
  <si>
    <t>MUEBLE DE GUARDADO GRIS-NEGRO</t>
  </si>
  <si>
    <t>UTSJGU8183</t>
  </si>
  <si>
    <t>MUEBLE DE GUARDADO GRIS-NEGRO "N"</t>
  </si>
  <si>
    <t>UTSJGU8185</t>
  </si>
  <si>
    <t>UTSJGU8186</t>
  </si>
  <si>
    <t>UTSJUP7596</t>
  </si>
  <si>
    <t>MUEBLE P/MONTAJE DE AUDIO</t>
  </si>
  <si>
    <t>UTSJUP7761</t>
  </si>
  <si>
    <t>MUEBLE PARA EQUIPO</t>
  </si>
  <si>
    <t>UTSJUP7762</t>
  </si>
  <si>
    <t>UTSJUP7616</t>
  </si>
  <si>
    <t>MUEBLE PARA GRABACION EN VIVO</t>
  </si>
  <si>
    <t>UTSJOT8843</t>
  </si>
  <si>
    <t>MUEBLE RETORNO EJECUTIVO 184X52X75</t>
  </si>
  <si>
    <t>UTSJGU13438</t>
  </si>
  <si>
    <t>MUEBLE-RACK C/PTAS. DE SEGIRIDAD</t>
  </si>
  <si>
    <t>UTSJMU5096</t>
  </si>
  <si>
    <t>MUFLA 20X20X27 3 RAMPAS FE-360 FELISA</t>
  </si>
  <si>
    <t>UTSJMU5097</t>
  </si>
  <si>
    <t>UTSJMU14785</t>
  </si>
  <si>
    <t>MUFLA 20X28X22 CM DIG 3 RAMPAS MCA FELISA</t>
  </si>
  <si>
    <t>UTSJLP8175</t>
  </si>
  <si>
    <t>MUFLA DE 41 KG P/TRATAMIENTOS TERMICOS</t>
  </si>
  <si>
    <t>UTSJMU11102</t>
  </si>
  <si>
    <t>MUFLA MCA.FELISA MOD.MAX1100 DE 20X28X22</t>
  </si>
  <si>
    <t>UTSJMU11101</t>
  </si>
  <si>
    <t>UTSJMUL15965</t>
  </si>
  <si>
    <t>MULTIFUNCIONAL</t>
  </si>
  <si>
    <t>UTSJMUL11068</t>
  </si>
  <si>
    <t>MULTIFUNCIONAL MCA.HP MOD.1522NF</t>
  </si>
  <si>
    <t>UTSJOM15352</t>
  </si>
  <si>
    <t>MULTIMETRO ( DIGITAL MULTIMETER)</t>
  </si>
  <si>
    <t>UTSJOM15360</t>
  </si>
  <si>
    <t>UTSJOM15363</t>
  </si>
  <si>
    <t>UTSJOM15366</t>
  </si>
  <si>
    <t>UTSJOM15369</t>
  </si>
  <si>
    <t>UTSJOM15350</t>
  </si>
  <si>
    <t>UTSJOM15351</t>
  </si>
  <si>
    <t>UTSJOM15353</t>
  </si>
  <si>
    <t>UTSJOM15354</t>
  </si>
  <si>
    <t>UTSJOM15356</t>
  </si>
  <si>
    <t>UTSJOM15357</t>
  </si>
  <si>
    <t>UTSJOM15359</t>
  </si>
  <si>
    <t>UTSJOM15362</t>
  </si>
  <si>
    <t>UTSJOM15365</t>
  </si>
  <si>
    <t>UTSJOM15368</t>
  </si>
  <si>
    <t>UTSJOM15355</t>
  </si>
  <si>
    <t>UTSJOM15358</t>
  </si>
  <si>
    <t>UTSJOM15361</t>
  </si>
  <si>
    <t>UTSJOM15364</t>
  </si>
  <si>
    <t>UTSJOM15367</t>
  </si>
  <si>
    <t>UTSJOM6534</t>
  </si>
  <si>
    <t>MULTIMETRO ANALOGICO MCA. RADIO SHACK</t>
  </si>
  <si>
    <t>UTSJOM12838</t>
  </si>
  <si>
    <t>MULTIMETRO DIG. BANCO 4 1/2 MCA. AGILENT MOD. U3401A</t>
  </si>
  <si>
    <t>UTSJOM6535</t>
  </si>
  <si>
    <t>MULTIMETRO DIG.MCA.MEGATRON MOD.M890F</t>
  </si>
  <si>
    <t>UTSJOM15969</t>
  </si>
  <si>
    <t>MULTIMETRO DIGITAL</t>
  </si>
  <si>
    <t>UTSJOM17502</t>
  </si>
  <si>
    <t>UTSJOM16237</t>
  </si>
  <si>
    <t>UTSJOM6392</t>
  </si>
  <si>
    <t>MULTIMETRO DIGITAL DE MESA</t>
  </si>
  <si>
    <t>UTSJOM6391</t>
  </si>
  <si>
    <t>UTSJOM13115</t>
  </si>
  <si>
    <t>MULTIMETRO DIGITAL MARCA EXTECH MODELO EX430</t>
  </si>
  <si>
    <t>UTSJOM13116</t>
  </si>
  <si>
    <t>UTSJOM13114</t>
  </si>
  <si>
    <t>MULTIMETRO DIGITAL MARCA STEREN MOD. MUL-285</t>
  </si>
  <si>
    <t>UTSJOM15148</t>
  </si>
  <si>
    <t>MULTIMETRO DIGITAL MUL-270</t>
  </si>
  <si>
    <t>UTSJOM15149</t>
  </si>
  <si>
    <t>UTSJOM15150</t>
  </si>
  <si>
    <t>MULTIMETRO GW INSTEK</t>
  </si>
  <si>
    <t>UTSJOM13930</t>
  </si>
  <si>
    <t>MULTIMETRO MCA.EXTECH MOD.EX330</t>
  </si>
  <si>
    <t>UTSJOM13250</t>
  </si>
  <si>
    <t>MULTIMETRO MCA.EXTECH MOD.EX430</t>
  </si>
  <si>
    <t>UTSJOM11339</t>
  </si>
  <si>
    <t>MULTIMETRO MCA.EXTECH MOD.EX570</t>
  </si>
  <si>
    <t>UTSJOM11342</t>
  </si>
  <si>
    <t>UTSJOM11345</t>
  </si>
  <si>
    <t>UTSJOM11337</t>
  </si>
  <si>
    <t>UTSJOM11338</t>
  </si>
  <si>
    <t>UTSJOM11340</t>
  </si>
  <si>
    <t>UTSJOM11341</t>
  </si>
  <si>
    <t>UTSJOM11343</t>
  </si>
  <si>
    <t>UTSJOM11346</t>
  </si>
  <si>
    <t>UTSJOM11349</t>
  </si>
  <si>
    <t>UTSJOM11352</t>
  </si>
  <si>
    <t>UTSJOM11354</t>
  </si>
  <si>
    <t>UTSJOM11355</t>
  </si>
  <si>
    <t>UTSJOM11357</t>
  </si>
  <si>
    <t>UTSJOM11358</t>
  </si>
  <si>
    <t>UTSJOM11360</t>
  </si>
  <si>
    <t>UTSJOM11361</t>
  </si>
  <si>
    <t>UTSJOM13947</t>
  </si>
  <si>
    <t>UTSJOM11348</t>
  </si>
  <si>
    <t>UTSJOM11351</t>
  </si>
  <si>
    <t>UTSJOM11359</t>
  </si>
  <si>
    <t>UTSJOM11344</t>
  </si>
  <si>
    <t>UTSJOM11347</t>
  </si>
  <si>
    <t>UTSJOM11353</t>
  </si>
  <si>
    <t>UTSJOM6404</t>
  </si>
  <si>
    <t>MULTIMETRO MCA.EZ MOD.DM-311</t>
  </si>
  <si>
    <t>UTSJOM10229</t>
  </si>
  <si>
    <t>MULTIMETRO MCA.FLUKE MOD.114</t>
  </si>
  <si>
    <t>UTSJOM10230</t>
  </si>
  <si>
    <t>UTSJOM10232</t>
  </si>
  <si>
    <t>UTSJOM10228</t>
  </si>
  <si>
    <t>UTSJOM10231</t>
  </si>
  <si>
    <t>UTSJOM6395</t>
  </si>
  <si>
    <t>MULTIMETRO MCA.GW MOD.GDM-391A</t>
  </si>
  <si>
    <t>UTSJOM6383</t>
  </si>
  <si>
    <t>UTSJOM6386</t>
  </si>
  <si>
    <t>UTSJOM6384</t>
  </si>
  <si>
    <t>UTSJOM6387</t>
  </si>
  <si>
    <t>UTSJOM6390</t>
  </si>
  <si>
    <t>UTSJOM6396</t>
  </si>
  <si>
    <t>UTSJOM6401</t>
  </si>
  <si>
    <t>UTSJOM6402</t>
  </si>
  <si>
    <t>UTSJOM6388</t>
  </si>
  <si>
    <t>UTSJOM6397</t>
  </si>
  <si>
    <t>UTSJOM10082</t>
  </si>
  <si>
    <t>MULTIMETRO MCA.MINIPA MOD.ET-2231</t>
  </si>
  <si>
    <t>UTSJOM13251</t>
  </si>
  <si>
    <t>MULTIMETRO MCA.STEREN MOD.MUL-450</t>
  </si>
  <si>
    <t>UTSJOM6403</t>
  </si>
  <si>
    <t>MULTIMETRO MCA.STEREN MUL-270</t>
  </si>
  <si>
    <t>UTSJOM6405</t>
  </si>
  <si>
    <t>MULTIMETRO MCA.STEREN MUL-280</t>
  </si>
  <si>
    <t>UTSJOM10128</t>
  </si>
  <si>
    <t>MULTIMETRO MCA.UNIT T MOD.UT70</t>
  </si>
  <si>
    <t>UTSJOM10226</t>
  </si>
  <si>
    <t>MULTIMETRO PROF.MCA.MINIPA MOD.ET-2907</t>
  </si>
  <si>
    <t>UTSJOM10227</t>
  </si>
  <si>
    <t>UTSJOM11335</t>
  </si>
  <si>
    <t>MUTIMETRO MCA.MEGGER MOD.TTR25</t>
  </si>
  <si>
    <t>UTSJCP11945</t>
  </si>
  <si>
    <t>NETBOOK SONY VAIO</t>
  </si>
  <si>
    <t>UTSJOT8842</t>
  </si>
  <si>
    <t>NICHO P/BANDERA REGLAMENTARIA CHAPA</t>
  </si>
  <si>
    <t>UTSJNI1838</t>
  </si>
  <si>
    <t>NICHO PARA GUARDA DE BANDERA</t>
  </si>
  <si>
    <t>UTSJNA15989</t>
  </si>
  <si>
    <t>NIVEL AUTOMATICO</t>
  </si>
  <si>
    <t>UTSJNA15987</t>
  </si>
  <si>
    <t>UTSJNA15990</t>
  </si>
  <si>
    <t>UTSJNA15988</t>
  </si>
  <si>
    <t>UTSJHT0290</t>
  </si>
  <si>
    <t>NIVELES C/CARATULA CIRCULAR</t>
  </si>
  <si>
    <t>UTSJNB17544</t>
  </si>
  <si>
    <t>NO BREAK</t>
  </si>
  <si>
    <t>UTSJNB17545</t>
  </si>
  <si>
    <t>UTSJNB15343</t>
  </si>
  <si>
    <t>UTSJNB17265</t>
  </si>
  <si>
    <t>UTSJNB17266</t>
  </si>
  <si>
    <t>UTSJNB16235</t>
  </si>
  <si>
    <t>UTSJNB17543</t>
  </si>
  <si>
    <t>UTSJNB17329</t>
  </si>
  <si>
    <t>UTSJNB17330</t>
  </si>
  <si>
    <t>UTSJNB17264</t>
  </si>
  <si>
    <t>UTSJNB16236</t>
  </si>
  <si>
    <t>UTSJNB17542</t>
  </si>
  <si>
    <t>UTSJNB15648</t>
  </si>
  <si>
    <t>UTSJNB16124</t>
  </si>
  <si>
    <t>UTSJNB16125</t>
  </si>
  <si>
    <t>UTSJNB15084</t>
  </si>
  <si>
    <t>NO BREAK APC BACK</t>
  </si>
  <si>
    <t>UTSJNB9786</t>
  </si>
  <si>
    <t>NO BREAK APC MOD.BR-900 DE 900VA</t>
  </si>
  <si>
    <t>UTSJNB9790</t>
  </si>
  <si>
    <t>UTSJNB13211</t>
  </si>
  <si>
    <t>NO BREAK APC SMART UPS 2200VA</t>
  </si>
  <si>
    <t>UTSJNB10322</t>
  </si>
  <si>
    <t>NO BREAK C/REGULADOR MCA.SOLA BASIC MOD.XRN-21-481</t>
  </si>
  <si>
    <t>UTSJNB10321</t>
  </si>
  <si>
    <t>UTSJNB11307</t>
  </si>
  <si>
    <t>NO BREAK MCA.APC MOD.BE750G</t>
  </si>
  <si>
    <t>UTSJNB11367</t>
  </si>
  <si>
    <t>NO BREAK MCA.SOLA BASIC MOD.SR-300</t>
  </si>
  <si>
    <t>UTSJNB11773</t>
  </si>
  <si>
    <t>NO BREAK MCA.STEREN MOD.NB-1010</t>
  </si>
  <si>
    <t>UTSJNB11771</t>
  </si>
  <si>
    <t>UTSJNB11772</t>
  </si>
  <si>
    <t>UTSJNB10398</t>
  </si>
  <si>
    <t>NO BREAK MCA.STEREN MOD.NB1010 1000VA</t>
  </si>
  <si>
    <t>UTSJNB10396</t>
  </si>
  <si>
    <t>UTSJNB10397</t>
  </si>
  <si>
    <t>UTSJNB11957</t>
  </si>
  <si>
    <t>NO BREAK MCA.TRIPP-LITE MOD.INTERNET</t>
  </si>
  <si>
    <t>UTSJNB9795</t>
  </si>
  <si>
    <t>NO BREAK SMART-UPS 2200 TORRE</t>
  </si>
  <si>
    <t>UTSJNB11336</t>
  </si>
  <si>
    <t>NO BREAK SOLA BASIC MOD.XRN-21-301</t>
  </si>
  <si>
    <t>UTSJNB16103</t>
  </si>
  <si>
    <t>NOBREAK</t>
  </si>
  <si>
    <t>UTSJNB15886</t>
  </si>
  <si>
    <t>UTSJNB15995</t>
  </si>
  <si>
    <t>UTSJNB16101</t>
  </si>
  <si>
    <t>UTSJXS15908</t>
  </si>
  <si>
    <t>UTSJNB16102</t>
  </si>
  <si>
    <t>UTSJNB15371</t>
  </si>
  <si>
    <t>UTSJNB15372</t>
  </si>
  <si>
    <t>UTSJNB15386</t>
  </si>
  <si>
    <t>UTSJNB13181</t>
  </si>
  <si>
    <t>NOBREAK 300VA MCA.SOLA BASIC</t>
  </si>
  <si>
    <t>UTSJNB3653</t>
  </si>
  <si>
    <t>NOBREAK APC 900 RS</t>
  </si>
  <si>
    <t>UTSJNB14798</t>
  </si>
  <si>
    <t>NOBREAK APC BACK UPS PRO 1000</t>
  </si>
  <si>
    <t>UTSJNB14377</t>
  </si>
  <si>
    <t>NOBREAK APC BACK UPS RS 1000</t>
  </si>
  <si>
    <t>UTSJNB8468</t>
  </si>
  <si>
    <t>NOBREAK APC BACK-UPS 900</t>
  </si>
  <si>
    <t>UTSJNB6486</t>
  </si>
  <si>
    <t>NOBREAK APC BACK-UPS MOD.RS900VA</t>
  </si>
  <si>
    <t>UTSJNB5519</t>
  </si>
  <si>
    <t>NOBREAK APC BR900</t>
  </si>
  <si>
    <t>UTSJNB5517</t>
  </si>
  <si>
    <t>UTSJNB15219</t>
  </si>
  <si>
    <t>NOBREAK APC SMART UPS 2200VA</t>
  </si>
  <si>
    <t>UTSJNB15220</t>
  </si>
  <si>
    <t>UTSJNB15218</t>
  </si>
  <si>
    <t>UTSJNB15237</t>
  </si>
  <si>
    <t>NOBREAK BACK UPS LCD 700</t>
  </si>
  <si>
    <t>UTSJNB15238</t>
  </si>
  <si>
    <t>UTSJNB4166</t>
  </si>
  <si>
    <t>NOBREAK BACK-UPS LS-500</t>
  </si>
  <si>
    <t>UTSJNB7553</t>
  </si>
  <si>
    <t>NOBREAK MCA APC</t>
  </si>
  <si>
    <t>UTSJNB13260</t>
  </si>
  <si>
    <t>NOBREAK MCA. APC MOD.BR1300G</t>
  </si>
  <si>
    <t>UTSJNB13259</t>
  </si>
  <si>
    <t>UTSJNB13432</t>
  </si>
  <si>
    <t>NOBREAK MCA. APC MOD.PRO 1000</t>
  </si>
  <si>
    <t>UTSJNB13435</t>
  </si>
  <si>
    <t>UTSJNB13431</t>
  </si>
  <si>
    <t>UTSJNB13434</t>
  </si>
  <si>
    <t>UTSJNB13436</t>
  </si>
  <si>
    <t>UTSJNB1803</t>
  </si>
  <si>
    <t>NOBREAK MCA. COMPACT</t>
  </si>
  <si>
    <t>UTSJRG1398</t>
  </si>
  <si>
    <t>NOBREAK MCA. POLUX LIGHT 600 PLUS</t>
  </si>
  <si>
    <t>UTSJNB13246</t>
  </si>
  <si>
    <t>NOBREAK MCA.APC MOD.BR1300G</t>
  </si>
  <si>
    <t>UTSJNB13990</t>
  </si>
  <si>
    <t>NOBREAK MCA.APC MOD.PRO1000VA</t>
  </si>
  <si>
    <t>UTSJNB13929</t>
  </si>
  <si>
    <t>NOBREAK MCA.APC MOD.PRO-700</t>
  </si>
  <si>
    <t>UTSJNB11037</t>
  </si>
  <si>
    <t>NOBREAK MCA.APC SMART UPS 2200 VA</t>
  </si>
  <si>
    <t>UTSJNB12486</t>
  </si>
  <si>
    <t>NO-BREAK MCA.KOBLENZ</t>
  </si>
  <si>
    <t>UTSJNB13056</t>
  </si>
  <si>
    <t>NOBREAK MICROSPINET 300VA MOD. XRN-21-301</t>
  </si>
  <si>
    <t>UTSJNB13053</t>
  </si>
  <si>
    <t>UTSJNB13055</t>
  </si>
  <si>
    <t>UTSJNB13059</t>
  </si>
  <si>
    <t>UTSJNB14231</t>
  </si>
  <si>
    <t>NOBREAK MICROSRINET 800VA</t>
  </si>
  <si>
    <t>UTSJNB7420</t>
  </si>
  <si>
    <t>NOBREAK SB MICRO SR 480 SOLA BASIC</t>
  </si>
  <si>
    <t>UTSJNB7960</t>
  </si>
  <si>
    <t>NOBREAK SEA GOLD 1000 SOLA BASIC</t>
  </si>
  <si>
    <t>UTSJNB7961</t>
  </si>
  <si>
    <t>UTSJNB7959</t>
  </si>
  <si>
    <t>UTSJNB7646</t>
  </si>
  <si>
    <t>UTSJNB8112</t>
  </si>
  <si>
    <t>NOBREAK SEA GOLD SOLA BASIC</t>
  </si>
  <si>
    <t>UTSJNB8416</t>
  </si>
  <si>
    <t>NOBREAK SMART CENTRA 1000</t>
  </si>
  <si>
    <t>UTSJNB8415</t>
  </si>
  <si>
    <t>UTSJNB7958</t>
  </si>
  <si>
    <t>NOBREAK SMART CENTRA PLUS 500</t>
  </si>
  <si>
    <t>UTSJNB7954</t>
  </si>
  <si>
    <t>UTSJNB7955</t>
  </si>
  <si>
    <t>UTSJNB13524</t>
  </si>
  <si>
    <t>NOBREAK SMART-UPS 2200 TORRE</t>
  </si>
  <si>
    <t>UTSJNB13525</t>
  </si>
  <si>
    <t>UTSJNB13210</t>
  </si>
  <si>
    <t>NOBREAK SOLA BASIC 300VA MICRO SR</t>
  </si>
  <si>
    <t>UTSJNB4309</t>
  </si>
  <si>
    <t>NOBREAK TRIPP-LITE</t>
  </si>
  <si>
    <t>UTSJNB3101</t>
  </si>
  <si>
    <t>NOBREAK TRIPP-LITE SM4457</t>
  </si>
  <si>
    <t>UTSJNB15155</t>
  </si>
  <si>
    <t>NOBREAK UPS 700 MASTER CONTROL</t>
  </si>
  <si>
    <t>UTSJNB15156</t>
  </si>
  <si>
    <t>UTSJNB15154</t>
  </si>
  <si>
    <t>UTSJNB15158</t>
  </si>
  <si>
    <t>UTSJNB15153</t>
  </si>
  <si>
    <t>UTSJNB15152</t>
  </si>
  <si>
    <t>UTSJNB15157</t>
  </si>
  <si>
    <t>UTSJCP13183</t>
  </si>
  <si>
    <t>NOTEBOOK MCA.HP MOD.PAVILION DV5-2247LA</t>
  </si>
  <si>
    <t>UTSJCP11502</t>
  </si>
  <si>
    <t>NOTEBOOK MCA.HP MOD.PAVILLION DV4-1424LA</t>
  </si>
  <si>
    <t>UTSJCP11941</t>
  </si>
  <si>
    <t>NOTEBOOK MCA.IBM MOD.THINKPAD T400</t>
  </si>
  <si>
    <t>UTSJOX5342</t>
  </si>
  <si>
    <t>OLLA DE PRESION.MCA.PRESTO DE 12 LTOS. C/MANOMETRO</t>
  </si>
  <si>
    <t>UTSJOH14005</t>
  </si>
  <si>
    <t>ORGANIZADOR HORIZONTAL PANDUIT</t>
  </si>
  <si>
    <t>UTSJOH14007</t>
  </si>
  <si>
    <t>UTSJRK13131</t>
  </si>
  <si>
    <t>ORGANIZADOR VERTICAL CERRADO PANDUIT</t>
  </si>
  <si>
    <t>UTSJOV13130</t>
  </si>
  <si>
    <t>UTSJOV14008</t>
  </si>
  <si>
    <t>ORGANIZADOR VERTICAL PANDUIT</t>
  </si>
  <si>
    <t>UTSJOV14006</t>
  </si>
  <si>
    <t>UTSJOV12165</t>
  </si>
  <si>
    <t>ORGANIZADOR VERTICAL PANDUIT 40U</t>
  </si>
  <si>
    <t>UTSJOV12158</t>
  </si>
  <si>
    <t>UTSJOS16195</t>
  </si>
  <si>
    <t>OSCILOSCOPIO</t>
  </si>
  <si>
    <t>UTSJOS16198</t>
  </si>
  <si>
    <t>UTSJOS16201</t>
  </si>
  <si>
    <t>UTSJOS16196</t>
  </si>
  <si>
    <t>UTSJOS16199</t>
  </si>
  <si>
    <t>UTSJOS16202</t>
  </si>
  <si>
    <t>UTSJOS16197</t>
  </si>
  <si>
    <t>UTSJOS16200</t>
  </si>
  <si>
    <t>UTSJOS17503</t>
  </si>
  <si>
    <t>UTSJOS15111</t>
  </si>
  <si>
    <t>OSCILOSCOPIO 70 MHZ MCA.TEKTRONIX</t>
  </si>
  <si>
    <t>UTSJOS15107</t>
  </si>
  <si>
    <t>UTSJOS15108</t>
  </si>
  <si>
    <t>UTSJOS15110</t>
  </si>
  <si>
    <t>UTSJOS15109</t>
  </si>
  <si>
    <t>UTSJOS15126</t>
  </si>
  <si>
    <t>UTSJOS6541</t>
  </si>
  <si>
    <t>OSCILOSCOPIO ANALOG.MCA.LG MOD.0S-9020A</t>
  </si>
  <si>
    <t>UTSJOS6540</t>
  </si>
  <si>
    <t>OSCILOSCOPIO ANALOG.MCA.LG MOD.OS-9020A</t>
  </si>
  <si>
    <t>UTSJOS6507</t>
  </si>
  <si>
    <t>OSCILOSCOPIO DE 100MHZ MOD.TDS-3012</t>
  </si>
  <si>
    <t>UTSJOS6362</t>
  </si>
  <si>
    <t>OSCILOSCOPIO DE 20 MHZ MCA.GW INSTEK MOD.GOS-620</t>
  </si>
  <si>
    <t>UTSJOS6365</t>
  </si>
  <si>
    <t>UTSJOS6363</t>
  </si>
  <si>
    <t>UTSJOS6360</t>
  </si>
  <si>
    <t>OSCILOSCOPIO DE 20 MHZ MCA.GW-INSTEK GOS-620</t>
  </si>
  <si>
    <t>UTSJOS6361</t>
  </si>
  <si>
    <t>OSCILOSCOPIO DE 20 MHZ MCA.GW-INSTEK MOD.GOS-620</t>
  </si>
  <si>
    <t>UTSJOS6364</t>
  </si>
  <si>
    <t>UTSJOS6492</t>
  </si>
  <si>
    <t>OSCILOSCOPIO DE 20MHZ MCA.INSTEK MOD.GOS-620</t>
  </si>
  <si>
    <t>UTSJOS6491</t>
  </si>
  <si>
    <t>UTSJOS15105</t>
  </si>
  <si>
    <t>OSCILOSCOPIO DE SEÑALES TEKTRONIX</t>
  </si>
  <si>
    <t>UTSJOS6278</t>
  </si>
  <si>
    <t>OSCILOSCOPIO DIGIT.PORTATIL DM7190338</t>
  </si>
  <si>
    <t>UTSJOS12839</t>
  </si>
  <si>
    <t>OSCILOSCOPIO DIGITAL 60 MHZ 2 CANALES</t>
  </si>
  <si>
    <t>UTSJOS12842</t>
  </si>
  <si>
    <t>UTSJOS12841</t>
  </si>
  <si>
    <t>UTSJOS12847</t>
  </si>
  <si>
    <t>UTSJOS12840</t>
  </si>
  <si>
    <t>UTSJOS12846</t>
  </si>
  <si>
    <t>UTSJOS12849</t>
  </si>
  <si>
    <t>UTSJOS12848</t>
  </si>
  <si>
    <t>UTSJOS12843</t>
  </si>
  <si>
    <t>UTSJOS12844</t>
  </si>
  <si>
    <t>UTSJOS12845</t>
  </si>
  <si>
    <t>UTSJOS6538</t>
  </si>
  <si>
    <t>OSCILOSCOPIO MCA.EZ MOD.OS-5020</t>
  </si>
  <si>
    <t>UTSJOS6539</t>
  </si>
  <si>
    <t>OSCILOSCOPIO MCA.LG MOD.OS5020</t>
  </si>
  <si>
    <t>UTSJHT8445</t>
  </si>
  <si>
    <t>PALPADOR ELECTRONICO BIDIRECCIONAL</t>
  </si>
  <si>
    <t>UTSJUP7597</t>
  </si>
  <si>
    <t>PANEL DE BAHIA DE PARCHEO DE 24</t>
  </si>
  <si>
    <t>UTSJPW10401</t>
  </si>
  <si>
    <t>PANEL VIEW 300 MICRO</t>
  </si>
  <si>
    <t>UTSJPW10086</t>
  </si>
  <si>
    <t>PANEL VIEW MCA.ALLEN-BRADLEY MOD.300 MICRO</t>
  </si>
  <si>
    <t>UTSJPW10087</t>
  </si>
  <si>
    <t>PANTALLA (SALA CONF.2 J PA)</t>
  </si>
  <si>
    <t>UTSJPB5992</t>
  </si>
  <si>
    <t>PANTALLA BCA. P/PARED DATA-LITE</t>
  </si>
  <si>
    <t>UTSJPB11700</t>
  </si>
  <si>
    <t>PANTALLA BENQ 84 C/SOPORTE P/TECHO</t>
  </si>
  <si>
    <t>UTSJPB1580</t>
  </si>
  <si>
    <t>PANTALLA BLANCA</t>
  </si>
  <si>
    <t>UTSJPB4517</t>
  </si>
  <si>
    <t>PANTALLA BLANCA MCA. DATA-LITE</t>
  </si>
  <si>
    <t>UTSJPB1808</t>
  </si>
  <si>
    <t>PANTALLA BLANCA MCA. STAR MOD. DRAPER</t>
  </si>
  <si>
    <t>UTSJPB4558</t>
  </si>
  <si>
    <t>PANTALLA BLANCA P/PARED MCA. 3M</t>
  </si>
  <si>
    <t>UTSJPB8988</t>
  </si>
  <si>
    <t>PANTALLA BLANCA TRIPIE 1.78 M DA-LITE</t>
  </si>
  <si>
    <t>UTSJPB3327</t>
  </si>
  <si>
    <t>PANTALLA DA-LITE</t>
  </si>
  <si>
    <t>UTSJLCD13388</t>
  </si>
  <si>
    <t>PANTALLA DE 42 MCA.LG MOD.42LK430-UA</t>
  </si>
  <si>
    <t>UTSJPAP15393</t>
  </si>
  <si>
    <t>PANTALLA DE PARED</t>
  </si>
  <si>
    <t>UTSJPAP15394</t>
  </si>
  <si>
    <t>UTSJPBC14288</t>
  </si>
  <si>
    <t>PANTALLA DE PARED 1.78M X1.78M CLASS RITE DA-LITE</t>
  </si>
  <si>
    <t>UTSJPB8448</t>
  </si>
  <si>
    <t>PANTALLA DE PARED 2.13 DA-LITE CLASS RITE</t>
  </si>
  <si>
    <t>UTSJPB8449</t>
  </si>
  <si>
    <t>UTSJPB8848</t>
  </si>
  <si>
    <t>PANTALLA DE PARED DA-LITE 2.13X2.13</t>
  </si>
  <si>
    <t>UTSJPB8850</t>
  </si>
  <si>
    <t>PANTALLA DE PARED DA-LITE 3.05X3.05</t>
  </si>
  <si>
    <t>UTSJPB8849</t>
  </si>
  <si>
    <t>PANTALLA DE PARED DA-LITE 3-05X3-05</t>
  </si>
  <si>
    <t>UTSJPB14345</t>
  </si>
  <si>
    <t>PANTALLA DE PARED DE 1.78M X 1.78M CLASS RITE PARA PRIYECCION</t>
  </si>
  <si>
    <t>UTSJPB12186</t>
  </si>
  <si>
    <t>PANTALLA DE PARED DE 1.78X1.78 MCA.APOLLO</t>
  </si>
  <si>
    <t>UTSJPB15181</t>
  </si>
  <si>
    <t>PANTALLA DE PARED DE 1.78X1.78 MTS.</t>
  </si>
  <si>
    <t>UTSJPB14738</t>
  </si>
  <si>
    <t>PANTALLA DE PARED DE 1.78X1.78 MTS. PARA PROYECCION</t>
  </si>
  <si>
    <t>UTSJPB11151</t>
  </si>
  <si>
    <t>PANTALLA DE PARED DE 2.13X2.13</t>
  </si>
  <si>
    <t>UTSJPB13108</t>
  </si>
  <si>
    <t>PANTALLA DE PARED DE 3.65M MOD.C DA-LITE</t>
  </si>
  <si>
    <t>UTSJPB13109</t>
  </si>
  <si>
    <t>UTSJPAP16182</t>
  </si>
  <si>
    <t>PANTALLA DE PARED PARA PROYECCIÓN</t>
  </si>
  <si>
    <t>UTSJPB9839</t>
  </si>
  <si>
    <t>PANTALLA DE TRIPIE DE 1.78</t>
  </si>
  <si>
    <t>UTSJPB9838</t>
  </si>
  <si>
    <t>UTSJPB1611</t>
  </si>
  <si>
    <t>PANTALLA DESPEGABLE STAR DRAPER</t>
  </si>
  <si>
    <t>UTSJLCD12481</t>
  </si>
  <si>
    <t>PANTALLA DISPLAY LENOVO LCD SCREENS 14.1</t>
  </si>
  <si>
    <t>UTSJPBC13423</t>
  </si>
  <si>
    <t>PANTALLA ELECTRICA DE 2.44 X 1.85 MCA.BARONET, DRAPER</t>
  </si>
  <si>
    <t>UTSJPBC10221</t>
  </si>
  <si>
    <t>PANTALLA ELÉCTRICA DE 2.44X1.85 M BARONET DRAPER</t>
  </si>
  <si>
    <t>UTSJPB10441</t>
  </si>
  <si>
    <t>PANTALLA FIJA DE PARED DE 2.13 X 2.13 MTS.</t>
  </si>
  <si>
    <t>UTSJPB9832</t>
  </si>
  <si>
    <t>PANTALLA MANUAL DE 1.78M</t>
  </si>
  <si>
    <t>UTSJPB8503</t>
  </si>
  <si>
    <t>PANTALLA MANUAL DE 2.13X2.13M</t>
  </si>
  <si>
    <t>UTSJPB8501</t>
  </si>
  <si>
    <t>PANTALLA MANUAL DE 2.44X2.44 M</t>
  </si>
  <si>
    <t>UTSJPB8502</t>
  </si>
  <si>
    <t>PANTALLA MANUAL DE 3.65X3.65 M</t>
  </si>
  <si>
    <t>UTSJPB5397</t>
  </si>
  <si>
    <t>PANTALLA MANUAL P/PARED COLOR BLANCO</t>
  </si>
  <si>
    <t>UTSJPB5396</t>
  </si>
  <si>
    <t>UTSJPB5395</t>
  </si>
  <si>
    <t>UTSJPB10220</t>
  </si>
  <si>
    <t>PANTALLA MANUAL P/PARED DE 2.44X2.44</t>
  </si>
  <si>
    <t>UTSJPB3260</t>
  </si>
  <si>
    <t>PANTALLA MCA. DA-LITE</t>
  </si>
  <si>
    <t>UTSJLCD11902</t>
  </si>
  <si>
    <t>PANTALLA MCA.PHILLIPS LCD DE 42</t>
  </si>
  <si>
    <t>UTSJLCD10456</t>
  </si>
  <si>
    <t>PANTALLA MCA.PHILLIPS MOD.42PFL5403D</t>
  </si>
  <si>
    <t>UTSJLCD10458</t>
  </si>
  <si>
    <t>UTSJLCD10457</t>
  </si>
  <si>
    <t>UTSJLCD13255</t>
  </si>
  <si>
    <t>PANTALLA MCA.SAMSUNG MOD.933HD</t>
  </si>
  <si>
    <t>UTSJPBC14287</t>
  </si>
  <si>
    <t>PANTALLA PARED 1.78M X1.78M PARA PROYECCION</t>
  </si>
  <si>
    <t>UTSJPB15230</t>
  </si>
  <si>
    <t>PANTALLA PARED DE 1.78 X 1.78 MTS.</t>
  </si>
  <si>
    <t>UTSJLCD11067</t>
  </si>
  <si>
    <t>PANTALLA PLANA P/RACK LCD DE 17</t>
  </si>
  <si>
    <t>UTSJPB6558</t>
  </si>
  <si>
    <t>PANTALLA PLEGABLE DRAPPER</t>
  </si>
  <si>
    <t>UTSJPB12787</t>
  </si>
  <si>
    <t>PANTALLA PROYECCION 1.78 X 1.78</t>
  </si>
  <si>
    <t>UTSJPB12790</t>
  </si>
  <si>
    <t>UTSJPB12793</t>
  </si>
  <si>
    <t>UTSJPB12801</t>
  </si>
  <si>
    <t>UTSJPB12786</t>
  </si>
  <si>
    <t>UTSJPB12789</t>
  </si>
  <si>
    <t>UTSJPB12791</t>
  </si>
  <si>
    <t>UTSJPB12792</t>
  </si>
  <si>
    <t>UTSJPB12794</t>
  </si>
  <si>
    <t>UTSJPB12795</t>
  </si>
  <si>
    <t>UTSJPB12797</t>
  </si>
  <si>
    <t>UTSJPB12798</t>
  </si>
  <si>
    <t>UTSJPB12800</t>
  </si>
  <si>
    <t>UTSJPB12785</t>
  </si>
  <si>
    <t>UTSJPB12788</t>
  </si>
  <si>
    <t>UTSJPB12796</t>
  </si>
  <si>
    <t>UTSJPB12799</t>
  </si>
  <si>
    <t>UTSJPB12806</t>
  </si>
  <si>
    <t>UTSJPB12809</t>
  </si>
  <si>
    <t>UTSJPB12811</t>
  </si>
  <si>
    <t>UTSJPB12812</t>
  </si>
  <si>
    <t>UTSJPB12814</t>
  </si>
  <si>
    <t>UTSJPB12815</t>
  </si>
  <si>
    <t>UTSJPB12817</t>
  </si>
  <si>
    <t>UTSJPB12818</t>
  </si>
  <si>
    <t>UTSJPB12807</t>
  </si>
  <si>
    <t>UTSJPB12810</t>
  </si>
  <si>
    <t>UTSJPB12813</t>
  </si>
  <si>
    <t>UTSJPB12821</t>
  </si>
  <si>
    <t>UTSJPB12808</t>
  </si>
  <si>
    <t>UTSJPB12816</t>
  </si>
  <si>
    <t>UTSJPB12819</t>
  </si>
  <si>
    <t>UTSJPB12822</t>
  </si>
  <si>
    <t>UTSJPB12820</t>
  </si>
  <si>
    <t>UTSJPB12823</t>
  </si>
  <si>
    <t>UTSJPB12826</t>
  </si>
  <si>
    <t>UTSJPB12803</t>
  </si>
  <si>
    <t>UTSJPB12824</t>
  </si>
  <si>
    <t>UTSJPB12804</t>
  </si>
  <si>
    <t>UTSJPB12802</t>
  </si>
  <si>
    <t>UTSJPB12805</t>
  </si>
  <si>
    <t>UTSJPB12825</t>
  </si>
  <si>
    <t>UTSJPB12827</t>
  </si>
  <si>
    <t>PANTALLA PROYECCIÓN 1.78 X 1.78</t>
  </si>
  <si>
    <t>UTSJPB12830</t>
  </si>
  <si>
    <t>UTSJPB12829</t>
  </si>
  <si>
    <t>UTSJPB12831</t>
  </si>
  <si>
    <t>UTSJPB12828</t>
  </si>
  <si>
    <t>UTSJPB14214</t>
  </si>
  <si>
    <t>PANTALLA PROYECCION TRIPIE KLX100</t>
  </si>
  <si>
    <t>UTSJPRP17225</t>
  </si>
  <si>
    <t>PANTALLA RETRACTIL</t>
  </si>
  <si>
    <t>UTSJPRP17230</t>
  </si>
  <si>
    <t>UTSJPRP17232</t>
  </si>
  <si>
    <t>UTSJPRP17235</t>
  </si>
  <si>
    <t>UTSJPRP17238</t>
  </si>
  <si>
    <t>UTSJPRP17228</t>
  </si>
  <si>
    <t>UTSJPRP17229</t>
  </si>
  <si>
    <t>UTSJPRP17231</t>
  </si>
  <si>
    <t>UTSJPRP17234</t>
  </si>
  <si>
    <t>UTSJPRP17237</t>
  </si>
  <si>
    <t>UTSJPRP17240</t>
  </si>
  <si>
    <t>UTSJPRP17233</t>
  </si>
  <si>
    <t>UTSJPRP17236</t>
  </si>
  <si>
    <t>UTSJPRP17239</t>
  </si>
  <si>
    <t>UTSJPRP17224</t>
  </si>
  <si>
    <t>UTSJPRP17226</t>
  </si>
  <si>
    <t>UTSJPRP17227</t>
  </si>
  <si>
    <t>UTSJPRP17560</t>
  </si>
  <si>
    <t>UTSJPRP17561</t>
  </si>
  <si>
    <t>UTSJPRP18196</t>
  </si>
  <si>
    <t>UTSJPRP18197</t>
  </si>
  <si>
    <t>UTSJPRP18198</t>
  </si>
  <si>
    <t>UTSJPRP18199</t>
  </si>
  <si>
    <t>UTSJPRP18200</t>
  </si>
  <si>
    <t>UTSJPRP18201</t>
  </si>
  <si>
    <t>UTSJPRP18202</t>
  </si>
  <si>
    <t>UTSJPRP18203</t>
  </si>
  <si>
    <t>UTSJPRP18204</t>
  </si>
  <si>
    <t>UTSJPRP18205</t>
  </si>
  <si>
    <t>UTSJTV14752</t>
  </si>
  <si>
    <t>PANTALLA TV LED DE 32</t>
  </si>
  <si>
    <t>UTSJTV12004</t>
  </si>
  <si>
    <t>PANTALLA(TELEVISIÓN) MCA.SONY BRAVIA MOD.KDL-32BX300</t>
  </si>
  <si>
    <t>UTSJKT7457</t>
  </si>
  <si>
    <t>PAQ.DE HTAS.CNC TIPO INDUSTRIAL</t>
  </si>
  <si>
    <t>UTSJPEP14303</t>
  </si>
  <si>
    <t>PAQUETE DE ESTACION DE PLATAFORMA INDUSTRIAL COMPACTDAQ PARA ADQUISICION Y GENERACION DE DATOS</t>
  </si>
  <si>
    <t>UTSJPEP14306</t>
  </si>
  <si>
    <t>UTSJPEP14308</t>
  </si>
  <si>
    <t>UTSJPEP14309</t>
  </si>
  <si>
    <t>UTSJPEP14311</t>
  </si>
  <si>
    <t>UTSJPEP14312</t>
  </si>
  <si>
    <t>UTSJPEP14314</t>
  </si>
  <si>
    <t>UTSJPEP14315</t>
  </si>
  <si>
    <t>UTSJPEP14304</t>
  </si>
  <si>
    <t>UTSJPEP14307</t>
  </si>
  <si>
    <t>UTSJPEP14310</t>
  </si>
  <si>
    <t>UTSJPEP14302</t>
  </si>
  <si>
    <t>UTSJPEP14305</t>
  </si>
  <si>
    <t>UTSJPEP14313</t>
  </si>
  <si>
    <t>UTSJPEP14316</t>
  </si>
  <si>
    <t>UTSJPK16264</t>
  </si>
  <si>
    <t>PAQUETE DE INSTRUMENTACIÓN</t>
  </si>
  <si>
    <t>UTSJIX10098</t>
  </si>
  <si>
    <t>PAQUETE DE PLC STARTER MICROLOGIX 1500</t>
  </si>
  <si>
    <t>UTSJSW9833</t>
  </si>
  <si>
    <t>PAQUETE EDUCATIVO ASPEL-SAE,COI,NOI,BANCO,PROD</t>
  </si>
  <si>
    <t>UTSJTA5274</t>
  </si>
  <si>
    <t>PARR.C/AGITADOR TIPO CIMAREC 30X30</t>
  </si>
  <si>
    <t>UTSJPAR17546</t>
  </si>
  <si>
    <t>PARRILLA</t>
  </si>
  <si>
    <t>UTSJTA10408</t>
  </si>
  <si>
    <t>PARRILLA C/AGITACIÓN TIPO CIMAREC DE 30X30</t>
  </si>
  <si>
    <t>UTSJTA17535</t>
  </si>
  <si>
    <t>PARRILLA CON AGITACION</t>
  </si>
  <si>
    <t>UTSJOT12225</t>
  </si>
  <si>
    <t>PARRILLA DE 3 QUEMADORES DE 1.60 MTS.</t>
  </si>
  <si>
    <t>UTSJHT7692</t>
  </si>
  <si>
    <t>PATIN HIDRAULICO MCA. LANE</t>
  </si>
  <si>
    <t>UTSJCM13943</t>
  </si>
  <si>
    <t>PC DE ESCRITORIO MCA.HP MOD.505</t>
  </si>
  <si>
    <t>UTSJCM13934</t>
  </si>
  <si>
    <t>PC DE ESCRITORIO MCA.HP MOD.505MT</t>
  </si>
  <si>
    <t>UTSJCM17549</t>
  </si>
  <si>
    <t>PC WORK STATION</t>
  </si>
  <si>
    <t>UTSJCM17550</t>
  </si>
  <si>
    <t>UTSJPED10742</t>
  </si>
  <si>
    <t>PEDESTAL C/ARCHIVERO Y PAPELERO</t>
  </si>
  <si>
    <t>UTSJPED10551</t>
  </si>
  <si>
    <t>PEDESTAL CAJON ARCHIVERO Y 2 CAJONES C/CORREDERA</t>
  </si>
  <si>
    <t>UTSJOT3401</t>
  </si>
  <si>
    <t>PEDESTAL DE PISO P/MICROF.CON BOOM MCA. ON-STAGE</t>
  </si>
  <si>
    <t>UTSJOT13983</t>
  </si>
  <si>
    <t>PEDESTAL MOD.MS-502</t>
  </si>
  <si>
    <t>UTSJPED11138</t>
  </si>
  <si>
    <t>PEDESTAL MOVIL</t>
  </si>
  <si>
    <t>UTSJPED11899</t>
  </si>
  <si>
    <t>PEDESTAL MOVIL 2 GAVETAS COLOR ARCE</t>
  </si>
  <si>
    <t>UTSJPED14321</t>
  </si>
  <si>
    <t>PEDESTAL MOVIL CON CHAPA DE 40X50X60 FABRICADO EN MELANINA. COLOR ARCE C/GRIS</t>
  </si>
  <si>
    <t>UTSJOT4168</t>
  </si>
  <si>
    <t>PEDESTAL MOVIL DE 2 GAV. COLOR GRIS</t>
  </si>
  <si>
    <t>UTSJPED14766</t>
  </si>
  <si>
    <t>PEDESTAL MOVIL DE 2 GAVETAS C/ARCE MCA. OFILINEA</t>
  </si>
  <si>
    <t>UTSJPED14767</t>
  </si>
  <si>
    <t>UTSJPED14765</t>
  </si>
  <si>
    <t>UTSJOT10137</t>
  </si>
  <si>
    <t>PEDESTAL MOVIL DE 2 GAVETAS COLOR ARCE</t>
  </si>
  <si>
    <t>UTSJOT10136</t>
  </si>
  <si>
    <t>UTSJOT10138</t>
  </si>
  <si>
    <t>UTSJHT8359</t>
  </si>
  <si>
    <t>PENDULO COMPUESTO MCA.CENCO MOD.75037</t>
  </si>
  <si>
    <t>UTSJHT9980</t>
  </si>
  <si>
    <t>PENDULO DE TORSION MOD.EM-15 MCA.DAEDALON</t>
  </si>
  <si>
    <t>UTSJPER17258</t>
  </si>
  <si>
    <t>PERCHERO DE PIE</t>
  </si>
  <si>
    <t>UTSJGG10466</t>
  </si>
  <si>
    <t>PERFORADORA Y ENGARGOLADORA PLASTICO MOD.KOMBO5 MCA.GBC</t>
  </si>
  <si>
    <t>UTSJOT10094</t>
  </si>
  <si>
    <t>PIC START PLUS (MODULO DE CHIPS)</t>
  </si>
  <si>
    <t>UTSJPN14240</t>
  </si>
  <si>
    <t>PINTARON DE ALUMINIO DE 2.40 X 1.20</t>
  </si>
  <si>
    <t>UTSJPN14238</t>
  </si>
  <si>
    <t>UTSJPN14241</t>
  </si>
  <si>
    <t>UTSJPN14239</t>
  </si>
  <si>
    <t>UTSJPN0602</t>
  </si>
  <si>
    <t>PINTARRON</t>
  </si>
  <si>
    <t>UTSJPN0582</t>
  </si>
  <si>
    <t>UTSJPN0583</t>
  </si>
  <si>
    <t>UTSJPN0601</t>
  </si>
  <si>
    <t>UTSJPN6899</t>
  </si>
  <si>
    <t>UTSJPN2548</t>
  </si>
  <si>
    <t>UTSJPN5993</t>
  </si>
  <si>
    <t>UTSJPN2549</t>
  </si>
  <si>
    <t>UTSJPN7460</t>
  </si>
  <si>
    <t>UTSJPN1943</t>
  </si>
  <si>
    <t>UTSJPN1944</t>
  </si>
  <si>
    <t>UTSJPN2024</t>
  </si>
  <si>
    <t>UTSJPN2498</t>
  </si>
  <si>
    <t>UTSJPN2596</t>
  </si>
  <si>
    <t>UTSJPN2597</t>
  </si>
  <si>
    <t>UTSJPN2666</t>
  </si>
  <si>
    <t>UTSJPN2102</t>
  </si>
  <si>
    <t>UTSJPN2137</t>
  </si>
  <si>
    <t>UTSJPN2138</t>
  </si>
  <si>
    <t>UTSJPN3446</t>
  </si>
  <si>
    <t>UTSJPN2499</t>
  </si>
  <si>
    <t>UTSJPN2647</t>
  </si>
  <si>
    <t>UTSJPN2103</t>
  </si>
  <si>
    <t>UTSJPN2424</t>
  </si>
  <si>
    <t>UTSJPN4389</t>
  </si>
  <si>
    <t>UTSJPN2423</t>
  </si>
  <si>
    <t>UTSJPN8028</t>
  </si>
  <si>
    <t>UTSJPN7729</t>
  </si>
  <si>
    <t>UTSJPN8087</t>
  </si>
  <si>
    <t>UTSJPN4637</t>
  </si>
  <si>
    <t>UTSJPN4204</t>
  </si>
  <si>
    <t>UTSJPN4298</t>
  </si>
  <si>
    <t>UTSJPN3683</t>
  </si>
  <si>
    <t>UTSJPN3777</t>
  </si>
  <si>
    <t>UTSJPN3715</t>
  </si>
  <si>
    <t>UTSJPN3811</t>
  </si>
  <si>
    <t>UTSJPN3868</t>
  </si>
  <si>
    <t>UTSJPN3871</t>
  </si>
  <si>
    <t>UTSJPN4237</t>
  </si>
  <si>
    <t>UTSJPN4345</t>
  </si>
  <si>
    <t>UTSJPN4420</t>
  </si>
  <si>
    <t>UTSJPN3746</t>
  </si>
  <si>
    <t>UTSJPN3844</t>
  </si>
  <si>
    <t>UTSJPN3024</t>
  </si>
  <si>
    <t>UTSJPN4268</t>
  </si>
  <si>
    <t>UTSJPN7641</t>
  </si>
  <si>
    <t>UTSJPN5510</t>
  </si>
  <si>
    <t>UTSJPN4712</t>
  </si>
  <si>
    <t>UTSJPN2784</t>
  </si>
  <si>
    <t>UTSJPN3530</t>
  </si>
  <si>
    <t>UTSJPN4026</t>
  </si>
  <si>
    <t>UTSJPN17206</t>
  </si>
  <si>
    <t>UTSJPN17211</t>
  </si>
  <si>
    <t>UTSJPN17214</t>
  </si>
  <si>
    <t>UTSJPN17217</t>
  </si>
  <si>
    <t>UTSJPN17220</t>
  </si>
  <si>
    <t>UTSJPN17209</t>
  </si>
  <si>
    <t>UTSJPN17212</t>
  </si>
  <si>
    <t>UTSJPN17215</t>
  </si>
  <si>
    <t>UTSJPN17218</t>
  </si>
  <si>
    <t>UTSJPN17221</t>
  </si>
  <si>
    <t>UTSJPN17210</t>
  </si>
  <si>
    <t>UTSJPN17213</t>
  </si>
  <si>
    <t>UTSJPN17216</t>
  </si>
  <si>
    <t>UTSJPN17219</t>
  </si>
  <si>
    <t>UTSJPN17205</t>
  </si>
  <si>
    <t>UTSJPN17207</t>
  </si>
  <si>
    <t>UTSJPN17208</t>
  </si>
  <si>
    <t>UTSJPN17562</t>
  </si>
  <si>
    <t>UTSJPN17563</t>
  </si>
  <si>
    <t>UTSJPN2377</t>
  </si>
  <si>
    <t>PINTARRON ALFHER</t>
  </si>
  <si>
    <t>UTSJPN10386</t>
  </si>
  <si>
    <t>PINTARRON BCO DE 1.20 X 3.00</t>
  </si>
  <si>
    <t>UTSJPN10393</t>
  </si>
  <si>
    <t>PINTARRON BCO DE 1.20X2.40 ARGOS A-113</t>
  </si>
  <si>
    <t>UTSJPN10392</t>
  </si>
  <si>
    <t>UTSJPN11794</t>
  </si>
  <si>
    <t>PINTARRON BCO. C/BASTIDOR DE 1.20X24</t>
  </si>
  <si>
    <t>UTSJPN10251</t>
  </si>
  <si>
    <t>PINTARRON BCO. DE 1.20X2.40 MCA.ARGOS MOD.A-113</t>
  </si>
  <si>
    <t>UTSJPN10141</t>
  </si>
  <si>
    <t>PINTARRON BCO.C/BASTIDOR 1.20X24</t>
  </si>
  <si>
    <t>UTSJPN10140</t>
  </si>
  <si>
    <t>PINTARRON BCO.C/BASTIDOR 120X18</t>
  </si>
  <si>
    <t>UTSJPN10139</t>
  </si>
  <si>
    <t>UTSJPN11853</t>
  </si>
  <si>
    <t>PINTARRON BCO.C/BASTIDOR DE 1.20X2.40</t>
  </si>
  <si>
    <t>UTSJPN13463</t>
  </si>
  <si>
    <t>PINTARRON BCO.DE 1.20X2.40</t>
  </si>
  <si>
    <t>UTSJPN13466</t>
  </si>
  <si>
    <t>UTSJPN13464</t>
  </si>
  <si>
    <t>UTSJPN13465</t>
  </si>
  <si>
    <t>UTSJPN13468</t>
  </si>
  <si>
    <t>UTSJPN13467</t>
  </si>
  <si>
    <t>UTSJPN13469</t>
  </si>
  <si>
    <t>UTSJPN10372</t>
  </si>
  <si>
    <t>PINTARRON BCO.DE 1.20X2.40 ARGOS</t>
  </si>
  <si>
    <t>UTSJPN10380</t>
  </si>
  <si>
    <t>PINTARRON BCO.DE 1.20X2.40 MCA.ARGOS</t>
  </si>
  <si>
    <t>UTSJPN10383</t>
  </si>
  <si>
    <t>UTSJPN10373</t>
  </si>
  <si>
    <t>UTSJPN10375</t>
  </si>
  <si>
    <t>UTSJPN10376</t>
  </si>
  <si>
    <t>UTSJPN10378</t>
  </si>
  <si>
    <t>UTSJPN10379</t>
  </si>
  <si>
    <t>UTSJPN10381</t>
  </si>
  <si>
    <t>UTSJPN10382</t>
  </si>
  <si>
    <t>UTSJPN10384</t>
  </si>
  <si>
    <t>UTSJPN10374</t>
  </si>
  <si>
    <t>UTSJPN10377</t>
  </si>
  <si>
    <t>UTSJPN12135</t>
  </si>
  <si>
    <t>PINTARRON BCO.PORCELANIZADO DE 2.40X1.20</t>
  </si>
  <si>
    <t>UTSJPN12133</t>
  </si>
  <si>
    <t>UTSJPN12134</t>
  </si>
  <si>
    <t>UTSJPN12132</t>
  </si>
  <si>
    <t>UTSJPN9783</t>
  </si>
  <si>
    <t>PINTARRON BLANCO C/BASTIDOR 1.20X24 PORCELANIZADO MAGNETICO</t>
  </si>
  <si>
    <t>UTSJPN9780</t>
  </si>
  <si>
    <t>PINTARRÓN BLANCO DE 90X1.20 ARGOS</t>
  </si>
  <si>
    <t>UTSJPN12171</t>
  </si>
  <si>
    <t>PINTARRON BLANCO MARCO ALUMINIO PORCELANIZADO</t>
  </si>
  <si>
    <t>UTSJPN12172</t>
  </si>
  <si>
    <t>UTSJPN9879</t>
  </si>
  <si>
    <t>PINTARRON BLANCO PORCELANIZADO 1.20X2.40</t>
  </si>
  <si>
    <t>UTSJPN7623</t>
  </si>
  <si>
    <t>PINTARRON CORCHO</t>
  </si>
  <si>
    <t>UTSJPN13996</t>
  </si>
  <si>
    <t>PINTARRON DD 1.20 X 2.10</t>
  </si>
  <si>
    <t>UTSJPN6889</t>
  </si>
  <si>
    <t>PINTARRON DE CORCHO</t>
  </si>
  <si>
    <t>UTSJPN2268</t>
  </si>
  <si>
    <t>PINTARRON MCA. ALFHER</t>
  </si>
  <si>
    <t>UTSJPN2328</t>
  </si>
  <si>
    <t>UTSJPN2235</t>
  </si>
  <si>
    <t>UTSJPN1614</t>
  </si>
  <si>
    <t>PINTARRON MCA. EALTRA</t>
  </si>
  <si>
    <t>UTSJPN1245</t>
  </si>
  <si>
    <t>UTSJPN1276</t>
  </si>
  <si>
    <t>UTSJPN0964</t>
  </si>
  <si>
    <t>UTSJPN1246</t>
  </si>
  <si>
    <t>UTSJPN1275</t>
  </si>
  <si>
    <t>UTSJPN1617</t>
  </si>
  <si>
    <t>UTSJPN0917</t>
  </si>
  <si>
    <t>UTSJPN1044</t>
  </si>
  <si>
    <t>PINTARRON MCA. ESCO</t>
  </si>
  <si>
    <t>UTSJPN1616</t>
  </si>
  <si>
    <t>UTSJPN1045</t>
  </si>
  <si>
    <t>UTSJPN1145</t>
  </si>
  <si>
    <t>UTSJPN1615</t>
  </si>
  <si>
    <t>UTSJPN0965</t>
  </si>
  <si>
    <t>UTSJPN1146</t>
  </si>
  <si>
    <t>UTSJPN1332</t>
  </si>
  <si>
    <t>UTSJPN1359</t>
  </si>
  <si>
    <t>PINTARRON MCA. WHITE STAR</t>
  </si>
  <si>
    <t>UTSJPN3143</t>
  </si>
  <si>
    <t>PINTARRON MEDIANO</t>
  </si>
  <si>
    <t>UTSJPN7315</t>
  </si>
  <si>
    <t>PINTARRON METALICO PORCELANIZADO</t>
  </si>
  <si>
    <t>UTSJPN7316</t>
  </si>
  <si>
    <t>PINTARRON METALICO PORCENALIZADO</t>
  </si>
  <si>
    <t>UTSJPN8189</t>
  </si>
  <si>
    <t>PINTARRON MOVIBLE</t>
  </si>
  <si>
    <t>UTSJPN11714</t>
  </si>
  <si>
    <t>PINTARRON PORCELANIZADO DE 1.20X 2.40</t>
  </si>
  <si>
    <t>UTSJPN13111</t>
  </si>
  <si>
    <t>PINTARRON PORCELANIZADO DE 1.20X2.40</t>
  </si>
  <si>
    <t>UTSJPN13112</t>
  </si>
  <si>
    <t>UTSJPIN15610</t>
  </si>
  <si>
    <t>PINZA</t>
  </si>
  <si>
    <t>UTSJHT15164</t>
  </si>
  <si>
    <t>PINZA CON DADO P/CRENDENCIALES</t>
  </si>
  <si>
    <t>UTSJHT15165</t>
  </si>
  <si>
    <t>UTSJHT15163</t>
  </si>
  <si>
    <t>UTSJPZ6237</t>
  </si>
  <si>
    <t>PINZA P/CORRIENTE 80I 500S</t>
  </si>
  <si>
    <t>UTSJPZR16207</t>
  </si>
  <si>
    <t>PINZAS RENNSTEIG</t>
  </si>
  <si>
    <t>UTSJPIR14380</t>
  </si>
  <si>
    <t>PIROMETRO PORTATIL PM-20700</t>
  </si>
  <si>
    <t>UTSJPIS17552</t>
  </si>
  <si>
    <t>PISTOLA PARA SOLDAR</t>
  </si>
  <si>
    <t>UTSJHT11331</t>
  </si>
  <si>
    <t>PISTOLA ROCIADORA DE 0.058</t>
  </si>
  <si>
    <t>UTSJPN15347</t>
  </si>
  <si>
    <t>PIZARRON</t>
  </si>
  <si>
    <t>UTSJPN15391</t>
  </si>
  <si>
    <t>UTSJPN15348</t>
  </si>
  <si>
    <t>UTSJPN15730</t>
  </si>
  <si>
    <t>UTSJPN11110</t>
  </si>
  <si>
    <t>PIZARRON BCO.DE 1.20X2.40</t>
  </si>
  <si>
    <t>UTSJPN11109</t>
  </si>
  <si>
    <t>UTSJPN10323</t>
  </si>
  <si>
    <t>PIZARRON BCO.DE 1.20X2.40 MCA.ARGOS A-113</t>
  </si>
  <si>
    <t>UTSJPN10324</t>
  </si>
  <si>
    <t>UTSJPN14874</t>
  </si>
  <si>
    <t>PIZARRON BLANCO DE 1.20 X 2.40 MTS.</t>
  </si>
  <si>
    <t>UTSJPN13975</t>
  </si>
  <si>
    <t>PIZARRON BLANCO DE 1.20X.90</t>
  </si>
  <si>
    <t>UTSJPN11181</t>
  </si>
  <si>
    <t>PIZARRON BLANCO DE 1.20X2.40 MCA.ARGOS MOD.A-113</t>
  </si>
  <si>
    <t>UTSJPN11182</t>
  </si>
  <si>
    <t>UTSJPN14749</t>
  </si>
  <si>
    <t>PIZARRON BLNACO DE 1.20X2.40 MTS.</t>
  </si>
  <si>
    <t>UTSJPN2859</t>
  </si>
  <si>
    <t>PIZARRON DE CORCHO</t>
  </si>
  <si>
    <t>UTSJPN2858</t>
  </si>
  <si>
    <t>UTSJPN3079</t>
  </si>
  <si>
    <t>UTSJPN13448</t>
  </si>
  <si>
    <t>PIZARRON DE CORCHO C/PROTECCIÓN DE VIDRIO DE 60X1.20</t>
  </si>
  <si>
    <t>UTSJPE2962</t>
  </si>
  <si>
    <t>PIZARRON ELECTRONICO SMART BOARD SB380</t>
  </si>
  <si>
    <t>UTSJPN10636</t>
  </si>
  <si>
    <t>PIZARRON PORCELANIZADO DE 1.20X2.40</t>
  </si>
  <si>
    <t>UTSJPN10639</t>
  </si>
  <si>
    <t>UTSJPN10637</t>
  </si>
  <si>
    <t>UTSJPN10640</t>
  </si>
  <si>
    <t>UTSJPLV17512</t>
  </si>
  <si>
    <t>PLACA VIBRATORIA</t>
  </si>
  <si>
    <t>UTSJUP7799</t>
  </si>
  <si>
    <t>PLANCHA PARA PLAYERAS</t>
  </si>
  <si>
    <t>UTSJMAQ15936</t>
  </si>
  <si>
    <t>PLANTA DE LUZ ENDREX</t>
  </si>
  <si>
    <t>UTSJHT7177</t>
  </si>
  <si>
    <t>PLANTA DE SOLDAR ELECTRICA TH300/200</t>
  </si>
  <si>
    <t>UTSJPP4958</t>
  </si>
  <si>
    <t>PLANTA PURIFICADORA DE AGUA</t>
  </si>
  <si>
    <t>UTSJPLT11937</t>
  </si>
  <si>
    <t>PLATAFORMA MCA.3COM MOD.X5 (FIREWALL)</t>
  </si>
  <si>
    <t>UTSJPC13954</t>
  </si>
  <si>
    <t>PLATO CALIENTE DE 13.5X13.5 SENCILLO</t>
  </si>
  <si>
    <t>UTSJPC13956</t>
  </si>
  <si>
    <t>UTSJPC13957</t>
  </si>
  <si>
    <t>UTSJPC13955</t>
  </si>
  <si>
    <t>UTSJPC13958</t>
  </si>
  <si>
    <t>UTSJPC13953</t>
  </si>
  <si>
    <t>UTSJIX15976</t>
  </si>
  <si>
    <t>PLC</t>
  </si>
  <si>
    <t>UTSJFB6543</t>
  </si>
  <si>
    <t>PLC CONTROLADOR LOGICO PROG.FESTO</t>
  </si>
  <si>
    <t>UTSJFB14209</t>
  </si>
  <si>
    <t>PLC SIEMENS 1211C COMPACT CPU</t>
  </si>
  <si>
    <t>UTSJFB15178</t>
  </si>
  <si>
    <t>PLC SIMATIC MOD.S7-200 SIEMENS</t>
  </si>
  <si>
    <t>UTSJKT12146</t>
  </si>
  <si>
    <t>PLC-S7-224 AC/DC/RLY MOD.6ES72141BD230XB0</t>
  </si>
  <si>
    <t>UTSJKT12145</t>
  </si>
  <si>
    <t>UTSJKT12147</t>
  </si>
  <si>
    <t>UTSJKT12148</t>
  </si>
  <si>
    <t>UTSJKT12150</t>
  </si>
  <si>
    <t>UTSJKT12151</t>
  </si>
  <si>
    <t>UTSJKT12149</t>
  </si>
  <si>
    <t>UTSJPLO10329</t>
  </si>
  <si>
    <t>PLOTTER DE CORTE MCA.PLOTTERS MOD.PRO M64</t>
  </si>
  <si>
    <t>UTSJPLO15231</t>
  </si>
  <si>
    <t>PLOTTER MCA.HP MOD.T2500-36</t>
  </si>
  <si>
    <t>UTSJLP8006</t>
  </si>
  <si>
    <t>PLUMA HIDRAULICA CAP.500-1000 KGS.</t>
  </si>
  <si>
    <t>UTSJHT7146</t>
  </si>
  <si>
    <t>PODADORA DE PASTO YARD MACHINES</t>
  </si>
  <si>
    <t>UTSJPQ14944</t>
  </si>
  <si>
    <t>PODIUM MOD. 035 COMB. MATLES. MAD.ACR.MET</t>
  </si>
  <si>
    <t>UTSJPL5193</t>
  </si>
  <si>
    <t>POLARIMETRO OPTICO MOD."D"</t>
  </si>
  <si>
    <t>UTSJQM13938</t>
  </si>
  <si>
    <t>PORTA BANNER (ESTRUCTURA)</t>
  </si>
  <si>
    <t>UTSJLP8453</t>
  </si>
  <si>
    <t>PORTA ESTATOR RADIAL P/MOTORES HASTA 4KW</t>
  </si>
  <si>
    <t>UTSJLP8452</t>
  </si>
  <si>
    <t>UTSJHT7154</t>
  </si>
  <si>
    <t>PORTA HERRAMIENTA TRUPER (POR-HE8)</t>
  </si>
  <si>
    <t>UTSJPM6188</t>
  </si>
  <si>
    <t>PORTA MODULOS DE LABORATORIO</t>
  </si>
  <si>
    <t>UTSJPRE15402</t>
  </si>
  <si>
    <t>PRECALENTADOR</t>
  </si>
  <si>
    <t>UTSJPRE15403</t>
  </si>
  <si>
    <t>UTSJLP8179</t>
  </si>
  <si>
    <t>PRENSA DE MONTAJE P/PROBETAS</t>
  </si>
  <si>
    <t>UTSJLP8210</t>
  </si>
  <si>
    <t>PROBADOR DE DUREZA MOD.THT-10</t>
  </si>
  <si>
    <t>UTSJPS0232</t>
  </si>
  <si>
    <t>PROBADOR DE RESISTENCIA MCA. MEGGER, MOD. BM25</t>
  </si>
  <si>
    <t>UTSJLP8450</t>
  </si>
  <si>
    <t>PROBADOR DE ROTORES Y ESTATORES</t>
  </si>
  <si>
    <t>UTSJLP8451</t>
  </si>
  <si>
    <t>UTSJPS15614</t>
  </si>
  <si>
    <t>PROBADOR DIGITAL DE RESISTENCIA</t>
  </si>
  <si>
    <t>UTSJPRO15655</t>
  </si>
  <si>
    <t>PROCESADORA DE ALIMENTOS</t>
  </si>
  <si>
    <t>UTSJCÑ17257</t>
  </si>
  <si>
    <t>PROYECTOR</t>
  </si>
  <si>
    <t>UTSJCÑ17246</t>
  </si>
  <si>
    <t>UTSJCÑ17248</t>
  </si>
  <si>
    <t>UTSJCÑ17249</t>
  </si>
  <si>
    <t>UTSJCÑ17251</t>
  </si>
  <si>
    <t>UTSJCÑ17254</t>
  </si>
  <si>
    <t>UTSJCÑ17243</t>
  </si>
  <si>
    <t>UTSJCÑ17245</t>
  </si>
  <si>
    <t>UTSJCÑ17252</t>
  </si>
  <si>
    <t>UTSJCÑ17255</t>
  </si>
  <si>
    <t>UTSJCÑ17247</t>
  </si>
  <si>
    <t>UTSJCÑ17250</t>
  </si>
  <si>
    <t>UTSJCÑ17253</t>
  </si>
  <si>
    <t>UTSJCÑ17256</t>
  </si>
  <si>
    <t>UTSJCÑ15895</t>
  </si>
  <si>
    <t>UTSJCÑ15894</t>
  </si>
  <si>
    <t>UTSJCÑ17241</t>
  </si>
  <si>
    <t>UTSJCÑ15893</t>
  </si>
  <si>
    <t>UTSJCÑ17242</t>
  </si>
  <si>
    <t>UTSJCÑ17244</t>
  </si>
  <si>
    <t>UTSJPR3270</t>
  </si>
  <si>
    <t>PROYECTOR DE ACETATOS</t>
  </si>
  <si>
    <t>UTSJCÑ6573</t>
  </si>
  <si>
    <t>PROYECTOR DIG.VISION SYSTEMS PR0260</t>
  </si>
  <si>
    <t>UTSJCÑ12156</t>
  </si>
  <si>
    <t>PROYECTOR EPSON EMP-50</t>
  </si>
  <si>
    <t>UTSJCÑ11379</t>
  </si>
  <si>
    <t>PROYECTOR EPSON MCA.POWER LITE MOD.78C</t>
  </si>
  <si>
    <t>UTSJPR1416</t>
  </si>
  <si>
    <t>PROYECTOR MCA. 3M MOD.3M911</t>
  </si>
  <si>
    <t>UTSJCÑ11784</t>
  </si>
  <si>
    <t>PROYECTOR MCA. BENQ MOD.MP515</t>
  </si>
  <si>
    <t>UTSJCÑ15168</t>
  </si>
  <si>
    <t>PROYECTOR MCA. NEC MOD.VE281X</t>
  </si>
  <si>
    <t>UTSJCÑ11780</t>
  </si>
  <si>
    <t>PROYECTOR MCA.BENQ MOD.MP512</t>
  </si>
  <si>
    <t>UTSJCÑ8477</t>
  </si>
  <si>
    <t>PROYECTOR MCA.EPSON MOD.1710</t>
  </si>
  <si>
    <t>UTSJCÑ13933</t>
  </si>
  <si>
    <t>PROYECTOR MCA.EPSON MOD.1915</t>
  </si>
  <si>
    <t>UTSJCÑ13932</t>
  </si>
  <si>
    <t>UTSJCÑ11981</t>
  </si>
  <si>
    <t>PROYECTOR MCA.EPSON MOD.POWERLITE 79</t>
  </si>
  <si>
    <t>UTSJCÑ11979</t>
  </si>
  <si>
    <t>UTSJCÑ11982</t>
  </si>
  <si>
    <t>UTSJCÑ11976</t>
  </si>
  <si>
    <t>UTSJCÑ11977</t>
  </si>
  <si>
    <t>UTSJCÑ11980</t>
  </si>
  <si>
    <t>UTSJCÑ15223</t>
  </si>
  <si>
    <t>PROYECTOR MCA.EPSON MOD.S18</t>
  </si>
  <si>
    <t>UTSJCÑ6905</t>
  </si>
  <si>
    <t>PROYECTOR MCA.VISION SYSTEMS MOD.PRO260</t>
  </si>
  <si>
    <t>UTSJFCD14383</t>
  </si>
  <si>
    <t>PS-F 2/3 FABRICA DE CARACOLES Y DOBLADORA DE TUBO</t>
  </si>
  <si>
    <t>UTSJPYP14381</t>
  </si>
  <si>
    <t>PS-P/C CORTADORA Y PUNZONADORA</t>
  </si>
  <si>
    <t>UTSJRBR14382</t>
  </si>
  <si>
    <t>PS-RBR ROLADORA, DOBLADORA Y REMACHADORA</t>
  </si>
  <si>
    <t>UTSJPF6287</t>
  </si>
  <si>
    <t>PUENTE RECTIFICADOR TRIFASICO DL2611</t>
  </si>
  <si>
    <t>UTSJLP8180</t>
  </si>
  <si>
    <t>PULIDORA DE SUPERFICIES METASERT 2000</t>
  </si>
  <si>
    <t>UTSJHT9035</t>
  </si>
  <si>
    <t>PULIDORA INDUSTRIAL P/PISO D20 DE 1.5 HP</t>
  </si>
  <si>
    <t>UTSJUP7802</t>
  </si>
  <si>
    <t>PULPO P/SERIGRAFIA 6 BRAZOS</t>
  </si>
  <si>
    <t>UTSJPU10152</t>
  </si>
  <si>
    <t>PULPO P/SERIGRAFÍA C/8 BRAZOS Y DOS ESTACIONES</t>
  </si>
  <si>
    <t>UTSJLP7999</t>
  </si>
  <si>
    <t>PUNTEADORA ELECTRICA MAC-S PMP20</t>
  </si>
  <si>
    <t>UTSJUZ8887</t>
  </si>
  <si>
    <t>QUEMADOR DVD Y CD LG EXTERNO MOD.GSA</t>
  </si>
  <si>
    <t>UTSJUZ8837</t>
  </si>
  <si>
    <t>QUEMADOR DVD Y CD MCA.LG MOD.GSA</t>
  </si>
  <si>
    <t>UTSJUZ9027</t>
  </si>
  <si>
    <t>QUEMADOR EXTERNO DVD MCA.LG</t>
  </si>
  <si>
    <t>UTSJUZ9026</t>
  </si>
  <si>
    <t>UTSJUZ9025</t>
  </si>
  <si>
    <t>UTSJUZ9010</t>
  </si>
  <si>
    <t>QUEMADOR EXTERNO DVD MCA.LG RE-WRITE</t>
  </si>
  <si>
    <t>UTSJUZ9013</t>
  </si>
  <si>
    <t>QUEMADOR EXTERNO DVD MCA.LG REWRITER</t>
  </si>
  <si>
    <t>UTSJUZ8447</t>
  </si>
  <si>
    <t>QUEMADOR EXTERNO IOMEGA</t>
  </si>
  <si>
    <t>UTSJOT4124</t>
  </si>
  <si>
    <t>QUEMADOR MCA. AOPEN MOD. EHW-5224U</t>
  </si>
  <si>
    <t>UTSJOT3617</t>
  </si>
  <si>
    <t>QUEMADOR MCA. HP MOD. 8230E</t>
  </si>
  <si>
    <t>UTSJRK15385</t>
  </si>
  <si>
    <t>RACK</t>
  </si>
  <si>
    <t>UTSJRK11134</t>
  </si>
  <si>
    <t>RACK DE 19</t>
  </si>
  <si>
    <t>UTSJRK13132</t>
  </si>
  <si>
    <t>UTSJRK11435</t>
  </si>
  <si>
    <t>UTSJRK11437</t>
  </si>
  <si>
    <t>UTSJRK11438</t>
  </si>
  <si>
    <t>UTSJRK11434</t>
  </si>
  <si>
    <t>UTSJRK11436</t>
  </si>
  <si>
    <t>UTSJRK8474</t>
  </si>
  <si>
    <t>RACK DE 19" 24 ESPACIOS NGO.PANDUIT</t>
  </si>
  <si>
    <t>UTSJRK8475</t>
  </si>
  <si>
    <t>UTSJRK14829</t>
  </si>
  <si>
    <t>RACK DE ACERO DE 4 REPISAS EDSAL</t>
  </si>
  <si>
    <t>UTSJRK11039</t>
  </si>
  <si>
    <t>RACK DE PISO DE 7X19</t>
  </si>
  <si>
    <t>UTSJRK10150</t>
  </si>
  <si>
    <t>RACK DE SECADO</t>
  </si>
  <si>
    <t>UTSJRK17400</t>
  </si>
  <si>
    <t>RACK INFORMATICO</t>
  </si>
  <si>
    <t>UTSJRK15086</t>
  </si>
  <si>
    <t>UTSJRK17399</t>
  </si>
  <si>
    <t>UTSJUP7615</t>
  </si>
  <si>
    <t>RACK P/MONTAJE DE EQUIPO DE VIDEO</t>
  </si>
  <si>
    <t>UTSJRK0173</t>
  </si>
  <si>
    <t>RACK PARA TELEVISION DE 29</t>
  </si>
  <si>
    <t>UTSJRK0169</t>
  </si>
  <si>
    <t>RACK PARA TELEVISION DE 29" Y VIDEOGRABADORA</t>
  </si>
  <si>
    <t>UTSJUP7688</t>
  </si>
  <si>
    <t>RADIO DE COMUNICACION 2 VIAS</t>
  </si>
  <si>
    <t>UTSJUP7687</t>
  </si>
  <si>
    <t>UTSJOT7106</t>
  </si>
  <si>
    <t>RADIO MOTOROLA T5025</t>
  </si>
  <si>
    <t>UTSJRAD17484</t>
  </si>
  <si>
    <t>RADIO PORTATIL</t>
  </si>
  <si>
    <t>UTSJRAD17487</t>
  </si>
  <si>
    <t>UTSJRAD17490</t>
  </si>
  <si>
    <t>UTSJRAD17493</t>
  </si>
  <si>
    <t>UTSJRAD17496</t>
  </si>
  <si>
    <t>UTSJRAD17486</t>
  </si>
  <si>
    <t>UTSJRAD17489</t>
  </si>
  <si>
    <t>UTSJRAD17492</t>
  </si>
  <si>
    <t>UTSJRAD17494</t>
  </si>
  <si>
    <t>UTSJRAD17495</t>
  </si>
  <si>
    <t>UTSJRAD17497</t>
  </si>
  <si>
    <t>UTSJRAD17485</t>
  </si>
  <si>
    <t>UTSJRAD17488</t>
  </si>
  <si>
    <t>UTSJRAD17491</t>
  </si>
  <si>
    <t>UTSJGR13266</t>
  </si>
  <si>
    <t>RADIOGRABADORA MCA. UNIREX MOD.RX</t>
  </si>
  <si>
    <t>UTSJGR10461</t>
  </si>
  <si>
    <t>RADIOGRABADORA MCA.SONY MOD.CFDG770</t>
  </si>
  <si>
    <t>UTSJGR11935</t>
  </si>
  <si>
    <t>RADIOGRABADORA MCA.SONY MOD.CFD-RS60CP</t>
  </si>
  <si>
    <t>UTSJRAD15887</t>
  </si>
  <si>
    <t>RADIOS</t>
  </si>
  <si>
    <t>UTSJRAD16118</t>
  </si>
  <si>
    <t>UTSJRAD16120</t>
  </si>
  <si>
    <t>UTSJRAD16119</t>
  </si>
  <si>
    <t>UTSJRAD16117</t>
  </si>
  <si>
    <t>UTSJWI10400</t>
  </si>
  <si>
    <t>RAUTER INALAMBRICO MCA. LINKSYS WRT54GL</t>
  </si>
  <si>
    <t>UTSJROU11469</t>
  </si>
  <si>
    <t>RAUTER MCA.LINKSYS MOD.WRT320N</t>
  </si>
  <si>
    <t>UTSJROU11472</t>
  </si>
  <si>
    <t>UTSJROU11467</t>
  </si>
  <si>
    <t>UTSJROU11470</t>
  </si>
  <si>
    <t>UTSJROU11473</t>
  </si>
  <si>
    <t>UTSJROU11468</t>
  </si>
  <si>
    <t>UTSJROU11471</t>
  </si>
  <si>
    <t>UTSJROU11474</t>
  </si>
  <si>
    <t>UTSJRT4891</t>
  </si>
  <si>
    <t>REACTOR QUIMICO MOD. UPR-RDE</t>
  </si>
  <si>
    <t>UTSJMO15172</t>
  </si>
  <si>
    <t>RECEPCIÓN MEDIA LUNA DE 2.40X60X1.10</t>
  </si>
  <si>
    <t>UTSJOT9030</t>
  </si>
  <si>
    <t>RECEPTOR INALAMBRICO UHF/2</t>
  </si>
  <si>
    <t>UTSJRE6407</t>
  </si>
  <si>
    <t>RECTIFICADOR SELENIO DL2601 DE LORENZO</t>
  </si>
  <si>
    <t>UTSJLP7988</t>
  </si>
  <si>
    <t>RECTIFICADORA PERFECT MACHINE</t>
  </si>
  <si>
    <t>UTSJOT7517</t>
  </si>
  <si>
    <t>REFLECTOR TECNO LITE LOR-200</t>
  </si>
  <si>
    <t>UTSJOT7518</t>
  </si>
  <si>
    <t>REFLECTOR TECNO LITE LOR-S00</t>
  </si>
  <si>
    <t>UTSJOT7519</t>
  </si>
  <si>
    <t>UTSJRM5290</t>
  </si>
  <si>
    <t>REFRACTOMETRO ABBE MOD.1210 MCA ATAGO</t>
  </si>
  <si>
    <t>UTSJRD14799</t>
  </si>
  <si>
    <t>REFRIGERADOR DE 1 PUERTA MCA WHIRLPOOL</t>
  </si>
  <si>
    <t>UTSJRD6765</t>
  </si>
  <si>
    <t>REFRIGERADOR DE 849DM3 C/4 PTAS.</t>
  </si>
  <si>
    <t>UTSJRD3087</t>
  </si>
  <si>
    <t>REFRIGERADOR IEM MOD. ISO4</t>
  </si>
  <si>
    <t>UTSJRD5402</t>
  </si>
  <si>
    <t>REFRIGERADOR MCA. MABE MOD.70697</t>
  </si>
  <si>
    <t>UTSJRD10250</t>
  </si>
  <si>
    <t>REFRIGERADOR MCA.ACROS MOD.ARP08TXLG DE 8´</t>
  </si>
  <si>
    <t>UTSJRD5341</t>
  </si>
  <si>
    <t>REFRIGERADOR MCA.BLUE POINT DE 8´ 1 PTA.</t>
  </si>
  <si>
    <t>UTSJRH14847</t>
  </si>
  <si>
    <t>REGLA PARALELA DEVAL DE 1.20 MTS.</t>
  </si>
  <si>
    <t>UTSJRH14849</t>
  </si>
  <si>
    <t>UTSJRH14850</t>
  </si>
  <si>
    <t>UTSJRH14852</t>
  </si>
  <si>
    <t>UTSJRH14853</t>
  </si>
  <si>
    <t>UTSJRH14855</t>
  </si>
  <si>
    <t>UTSJRH14856</t>
  </si>
  <si>
    <t>UTSJRH14858</t>
  </si>
  <si>
    <t>UTSJRH14861</t>
  </si>
  <si>
    <t>UTSJRH14864</t>
  </si>
  <si>
    <t>UTSJRH14867</t>
  </si>
  <si>
    <t>UTSJRH14870</t>
  </si>
  <si>
    <t>UTSJRH14872</t>
  </si>
  <si>
    <t>UTSJRH14873</t>
  </si>
  <si>
    <t>UTSJRH14848</t>
  </si>
  <si>
    <t>UTSJRH14851</t>
  </si>
  <si>
    <t>UTSJRH14859</t>
  </si>
  <si>
    <t>UTSJRH14862</t>
  </si>
  <si>
    <t>UTSJRH14865</t>
  </si>
  <si>
    <t>UTSJRH14868</t>
  </si>
  <si>
    <t>UTSJRH14871</t>
  </si>
  <si>
    <t>UTSJRH14854</t>
  </si>
  <si>
    <t>UTSJRH14857</t>
  </si>
  <si>
    <t>UTSJRH14860</t>
  </si>
  <si>
    <t>UTSJRH14863</t>
  </si>
  <si>
    <t>UTSJRH14866</t>
  </si>
  <si>
    <t>UTSJRH14869</t>
  </si>
  <si>
    <t>UTSJRW17262</t>
  </si>
  <si>
    <t>REGLAS PARALELAS</t>
  </si>
  <si>
    <t>UTSJRG4112</t>
  </si>
  <si>
    <t>REGULADO COMPACT R 1000 NET</t>
  </si>
  <si>
    <t>UTSJRG16276</t>
  </si>
  <si>
    <t>REGULADOR</t>
  </si>
  <si>
    <t>UTSJRG13221</t>
  </si>
  <si>
    <t>UTSJRG15373</t>
  </si>
  <si>
    <t>UTSJRG15374</t>
  </si>
  <si>
    <t>UTSJRG1442</t>
  </si>
  <si>
    <t>REGULADOR ALTEC LANSING MOD. ACS21W</t>
  </si>
  <si>
    <t>UTSJRG11306</t>
  </si>
  <si>
    <t>REGULADOR AUTOMATICO MCA.VOGAR MOD.LAN-345</t>
  </si>
  <si>
    <t>UTSJRG5582</t>
  </si>
  <si>
    <t>REGULADOR COMPACT</t>
  </si>
  <si>
    <t>UTSJRG8172</t>
  </si>
  <si>
    <t>UTSJRG8158</t>
  </si>
  <si>
    <t>UTSJRG4944</t>
  </si>
  <si>
    <t>UTSJRG8066</t>
  </si>
  <si>
    <t>UTSJRG1851</t>
  </si>
  <si>
    <t>REGULADOR COMPACT MOD.R-100</t>
  </si>
  <si>
    <t>UTSJRG0749</t>
  </si>
  <si>
    <t>REGULADOR COMPACT R1000</t>
  </si>
  <si>
    <t>UTSJRG3583</t>
  </si>
  <si>
    <t>REGULADOR COMPACT R1000 NET</t>
  </si>
  <si>
    <t>UTSJRG0757</t>
  </si>
  <si>
    <t>UTSJRG3212</t>
  </si>
  <si>
    <t>REGULADOR COMPACT R-1000 NET</t>
  </si>
  <si>
    <t>UTSJRG6883</t>
  </si>
  <si>
    <t>REGULADOR COMPAQ</t>
  </si>
  <si>
    <t>UTSJRG7728</t>
  </si>
  <si>
    <t>REGULADOR COMPLET</t>
  </si>
  <si>
    <t>UTSJRG3543</t>
  </si>
  <si>
    <t>UTSJRG3540</t>
  </si>
  <si>
    <t>UTSJRG3535</t>
  </si>
  <si>
    <t>UTSJRG3541</t>
  </si>
  <si>
    <t>UTSJRG3544</t>
  </si>
  <si>
    <t>UTSJRG3547</t>
  </si>
  <si>
    <t>UTSJRG4993</t>
  </si>
  <si>
    <t>UTSJRG4156</t>
  </si>
  <si>
    <t>UTSJRG11503</t>
  </si>
  <si>
    <t>REGULADOR COMPLET 1300 VA</t>
  </si>
  <si>
    <t>UTSJRG13280</t>
  </si>
  <si>
    <t>REGULADOR COMPLET 1300VA</t>
  </si>
  <si>
    <t>UTSJRG13274</t>
  </si>
  <si>
    <t>UTSJRG13277</t>
  </si>
  <si>
    <t>UTSJRG13269</t>
  </si>
  <si>
    <t>UTSJRG13270</t>
  </si>
  <si>
    <t>UTSJRG13272</t>
  </si>
  <si>
    <t>UTSJRG13273</t>
  </si>
  <si>
    <t>UTSJRG13275</t>
  </si>
  <si>
    <t>UTSJRG13276</t>
  </si>
  <si>
    <t>UTSJRG13278</t>
  </si>
  <si>
    <t>UTSJRG13271</t>
  </si>
  <si>
    <t>UTSJRG13279</t>
  </si>
  <si>
    <t>UTSJRG13268</t>
  </si>
  <si>
    <t>UTSJRG1651</t>
  </si>
  <si>
    <t>REGULADOR COMPLET MOD. ERV-4-002</t>
  </si>
  <si>
    <t>UTSJRG5055</t>
  </si>
  <si>
    <t>REGULADOR COMPLEX</t>
  </si>
  <si>
    <t>UTSJRR6220</t>
  </si>
  <si>
    <t>REGULADOR DE ENERG.REAC. DL2108T19</t>
  </si>
  <si>
    <t>UTSJRX6178</t>
  </si>
  <si>
    <t>REGULADOR DE TENSION DE EXCITACION</t>
  </si>
  <si>
    <t>UTSJRG4708</t>
  </si>
  <si>
    <t>REGULADOR FAC 1 KVA</t>
  </si>
  <si>
    <t>UTSJRG3294</t>
  </si>
  <si>
    <t>REGULADOR ISB SOLA BASIC MICROVOLT NET</t>
  </si>
  <si>
    <t>UTSJRG4427</t>
  </si>
  <si>
    <t>REGULADOR MCA. COMPACT</t>
  </si>
  <si>
    <t>UTSJRG3165</t>
  </si>
  <si>
    <t>REGULADOR MCA. COMPACT 1000 NET</t>
  </si>
  <si>
    <t>UTSJRG13240</t>
  </si>
  <si>
    <t>REGULADOR MCA. COMPLET 1300 VA</t>
  </si>
  <si>
    <t>UTSJRG13244</t>
  </si>
  <si>
    <t>UTSJRG13243</t>
  </si>
  <si>
    <t>UTSJRG13238</t>
  </si>
  <si>
    <t>UTSJRG13241</t>
  </si>
  <si>
    <t>UTSJRG13242</t>
  </si>
  <si>
    <t>UTSJRG0803</t>
  </si>
  <si>
    <t>REGULADOR MCA. FAC NYCE</t>
  </si>
  <si>
    <t>UTSJRG13076</t>
  </si>
  <si>
    <t>REGULADOR MCA. MICROVOLT 1300VA MOD. DN-21-132</t>
  </si>
  <si>
    <t>UTSJRG13087</t>
  </si>
  <si>
    <t>UTSJRG13064</t>
  </si>
  <si>
    <t>UTSJRG13062</t>
  </si>
  <si>
    <t>UTSJRG13075</t>
  </si>
  <si>
    <t>UTSJRG13068</t>
  </si>
  <si>
    <t>UTSJRG13069</t>
  </si>
  <si>
    <t>UTSJRG13065</t>
  </si>
  <si>
    <t>UTSJRG13071</t>
  </si>
  <si>
    <t>UTSJRG13072</t>
  </si>
  <si>
    <t>UTSJRG13088</t>
  </si>
  <si>
    <t>UTSJRG13066</t>
  </si>
  <si>
    <t>UTSJRG13067</t>
  </si>
  <si>
    <t>UTSJRG13083</t>
  </si>
  <si>
    <t>UTSJRG13086</t>
  </si>
  <si>
    <t>UTSJRG13077</t>
  </si>
  <si>
    <t>UTSJRG13073</t>
  </si>
  <si>
    <t>UTSJRG13063</t>
  </si>
  <si>
    <t>UTSJRG13084</t>
  </si>
  <si>
    <t>UTSJRG13070</t>
  </si>
  <si>
    <t>UTSJRG13090</t>
  </si>
  <si>
    <t>UTSJRG13089</t>
  </si>
  <si>
    <t>UTSJRG13081</t>
  </si>
  <si>
    <t>UTSJRG13079</t>
  </si>
  <si>
    <t>UTSJRG13060</t>
  </si>
  <si>
    <t>UTSJRG1358</t>
  </si>
  <si>
    <t>REGULADOR MCA. PRINTAFORM</t>
  </si>
  <si>
    <t>UTSJRG11487</t>
  </si>
  <si>
    <t>REGULADOR MCA. SOLA BASIC</t>
  </si>
  <si>
    <t>UTSJRG1375</t>
  </si>
  <si>
    <t>REGULADOR MCA. SOLA BASIC MICROVOLT 1200</t>
  </si>
  <si>
    <t>UTSJRG14002</t>
  </si>
  <si>
    <t>REGULADOR MCA.COMPLET 1300VA</t>
  </si>
  <si>
    <t>UTSJRG14003</t>
  </si>
  <si>
    <t>UTSJRG9023</t>
  </si>
  <si>
    <t>REGULADOR MCA.GR MOD.AC-103-TGMC</t>
  </si>
  <si>
    <t>UTSJRG9024</t>
  </si>
  <si>
    <t>UTSJRG0312</t>
  </si>
  <si>
    <t>REGULADOR MCA.POLUX MOD.LITE PLUS 600</t>
  </si>
  <si>
    <t>UTSJRG13391</t>
  </si>
  <si>
    <t>REGULADOR MCA.SOLA BASIC DN21132</t>
  </si>
  <si>
    <t>UTSJRG8977</t>
  </si>
  <si>
    <t>REGULADOR MCA.SOLA BASIC MICROVOLT 300VA</t>
  </si>
  <si>
    <t>UTSJRG13128</t>
  </si>
  <si>
    <t>REGULADOR MCA.SOLA BASIC MOD.DN211-32</t>
  </si>
  <si>
    <t>UTSJRG13121</t>
  </si>
  <si>
    <t>UTSJRG13126</t>
  </si>
  <si>
    <t>UTSJRG13129</t>
  </si>
  <si>
    <t>UTSJRG13125</t>
  </si>
  <si>
    <t>UTSJRG13124</t>
  </si>
  <si>
    <t>UTSJRG13122</t>
  </si>
  <si>
    <t>UTSJRG10024</t>
  </si>
  <si>
    <t>REGULADOR MCA.SOLA BASIC MOD.MICROVOLT INET</t>
  </si>
  <si>
    <t>UTSJRG10025</t>
  </si>
  <si>
    <t>UTSJRG11958</t>
  </si>
  <si>
    <t>REGULADOR MCA.SOLA MICRO-VOLT 1300VA</t>
  </si>
  <si>
    <t>UTSJRG11959</t>
  </si>
  <si>
    <t>UTSJRG11961</t>
  </si>
  <si>
    <t>UTSJRG11962</t>
  </si>
  <si>
    <t>UTSJRG11960</t>
  </si>
  <si>
    <t>UTSJRG11963</t>
  </si>
  <si>
    <t>UTSJRG3938</t>
  </si>
  <si>
    <t>REGULADOR MCA.VOGAR MOD.LAN-315</t>
  </si>
  <si>
    <t>UTSJRG4634</t>
  </si>
  <si>
    <t>UTSJRG4025</t>
  </si>
  <si>
    <t>UTSJRG8211</t>
  </si>
  <si>
    <t>REGULADOR MICROVOL INET</t>
  </si>
  <si>
    <t>UTSJRG8223</t>
  </si>
  <si>
    <t>REGULADOR MICROVOLT 1200</t>
  </si>
  <si>
    <t>UTSJRG7469</t>
  </si>
  <si>
    <t>UTSJRG7727</t>
  </si>
  <si>
    <t>REGULADOR MICROVOLT INET</t>
  </si>
  <si>
    <t>UTSJRG8414</t>
  </si>
  <si>
    <t>UTSJRG7626</t>
  </si>
  <si>
    <t>UTSJRG7627</t>
  </si>
  <si>
    <t>UTSJRG7625</t>
  </si>
  <si>
    <t>UTSJRG12032</t>
  </si>
  <si>
    <t>UTSJRG12034</t>
  </si>
  <si>
    <t>REGULADOR MICROVOLT INET 1300</t>
  </si>
  <si>
    <t>UTSJRG8037</t>
  </si>
  <si>
    <t>REGULADOR MICROVOLT INET 1300 PLUS</t>
  </si>
  <si>
    <t>UTSJRG8041</t>
  </si>
  <si>
    <t>UTSJRG8038</t>
  </si>
  <si>
    <t>UTSJRG8039</t>
  </si>
  <si>
    <t>UTSJRG8042</t>
  </si>
  <si>
    <t>UTSJRG8036</t>
  </si>
  <si>
    <t>UTSJRG9851</t>
  </si>
  <si>
    <t>REGULADOR MICROVOLT INET 1300 VA</t>
  </si>
  <si>
    <t>UTSJRG9871</t>
  </si>
  <si>
    <t>UTSJRG9852</t>
  </si>
  <si>
    <t>UTSJRG9874</t>
  </si>
  <si>
    <t>UTSJRG9864</t>
  </si>
  <si>
    <t>UTSJRG9856</t>
  </si>
  <si>
    <t>UTSJRG9848</t>
  </si>
  <si>
    <t>UTSJRG9857</t>
  </si>
  <si>
    <t>UTSJRG9855</t>
  </si>
  <si>
    <t>UTSJRG9875</t>
  </si>
  <si>
    <t>UTSJRG9876</t>
  </si>
  <si>
    <t>UTSJRG9854</t>
  </si>
  <si>
    <t>UTSJRG9869</t>
  </si>
  <si>
    <t>UTSJRG9861</t>
  </si>
  <si>
    <t>UTSJRG9849</t>
  </si>
  <si>
    <t>UTSJRG12220</t>
  </si>
  <si>
    <t>UTSJRG9873</t>
  </si>
  <si>
    <t>UTSJRG11304</t>
  </si>
  <si>
    <t>REGULADOR MICRO-VOLT INET 1300 VA</t>
  </si>
  <si>
    <t>UTSJRG11303</t>
  </si>
  <si>
    <t>UTSJRG8032</t>
  </si>
  <si>
    <t>REGULADOR MICROVOLT INET ISB</t>
  </si>
  <si>
    <t>UTSJRG8033</t>
  </si>
  <si>
    <t>UTSJRG8034</t>
  </si>
  <si>
    <t>UTSJRG8035</t>
  </si>
  <si>
    <t>UTSJRG8031</t>
  </si>
  <si>
    <t>UTSJRG6563</t>
  </si>
  <si>
    <t>REGULADOR MICROVOLT INET ISB SOLA BASIC</t>
  </si>
  <si>
    <t>UTSJRG6634</t>
  </si>
  <si>
    <t>REGULADOR MICROVOLT INET SOLA BASIC</t>
  </si>
  <si>
    <t>UTSJRG6638</t>
  </si>
  <si>
    <t>UTSJRG6639</t>
  </si>
  <si>
    <t>UTSJRG6631</t>
  </si>
  <si>
    <t>UTSJRG6632</t>
  </si>
  <si>
    <t>UTSJRG6633</t>
  </si>
  <si>
    <t>UTSJRG6635</t>
  </si>
  <si>
    <t>UTSJRG7810</t>
  </si>
  <si>
    <t>UTSJRG6636</t>
  </si>
  <si>
    <t>UTSJRG3409</t>
  </si>
  <si>
    <t>REGULADOR MICROVOLT NET 1300 PLUS</t>
  </si>
  <si>
    <t>UTSJRG3408</t>
  </si>
  <si>
    <t>UTSJRG3412</t>
  </si>
  <si>
    <t>REGULADOR MICROVOLT NET 1300 PLUS MOD.DN-21-132</t>
  </si>
  <si>
    <t>UTSJRG7736</t>
  </si>
  <si>
    <t>REGULADOR PALMTOP2000</t>
  </si>
  <si>
    <t>UTSJRG14753</t>
  </si>
  <si>
    <t>REGULADOR PARA GASES 35555 P/TANQUE DE OXIGENO</t>
  </si>
  <si>
    <t>UTSJRG14754</t>
  </si>
  <si>
    <t>REGULADOR PARA GASES 35557 P/TANQUE DE HIDROGENO</t>
  </si>
  <si>
    <t>UTSJRV6297</t>
  </si>
  <si>
    <t>REGULADOR PI ADAPTIVO DL2624 MCA.DE LORENZO</t>
  </si>
  <si>
    <t>UTSJRG11952</t>
  </si>
  <si>
    <t>REGULADOR SOLA</t>
  </si>
  <si>
    <t>UTSJRG13203</t>
  </si>
  <si>
    <t>REGULADOR SOLA BASIC 1300 VA</t>
  </si>
  <si>
    <t>UTSJRG13214</t>
  </si>
  <si>
    <t>UTSJRG13217</t>
  </si>
  <si>
    <t>UTSJRG13220</t>
  </si>
  <si>
    <t>UTSJRG13212</t>
  </si>
  <si>
    <t>UTSJRG13213</t>
  </si>
  <si>
    <t>UTSJRG13215</t>
  </si>
  <si>
    <t>UTSJRG13218</t>
  </si>
  <si>
    <t>UTSJRG13201</t>
  </si>
  <si>
    <t>UTSJRG13216</t>
  </si>
  <si>
    <t>UTSJRG13219</t>
  </si>
  <si>
    <t>UTSJRG13222</t>
  </si>
  <si>
    <t>UTSJRG13202</t>
  </si>
  <si>
    <t>UTSJRG13205</t>
  </si>
  <si>
    <t>UTSJRG13171</t>
  </si>
  <si>
    <t>UTSJRG13174</t>
  </si>
  <si>
    <t>UTSJRG13177</t>
  </si>
  <si>
    <t>UTSJRG13176</t>
  </si>
  <si>
    <t>UTSJRG13175</t>
  </si>
  <si>
    <t>UTSJRG13169</t>
  </si>
  <si>
    <t>UTSJRG13208</t>
  </si>
  <si>
    <t>UTSJRG13200</t>
  </si>
  <si>
    <t>UTSJRG13207</t>
  </si>
  <si>
    <t>UTSJRG13206</t>
  </si>
  <si>
    <t>UTSJRG13168</t>
  </si>
  <si>
    <t>UTSJRG13204</t>
  </si>
  <si>
    <t>UTSJRG13170</t>
  </si>
  <si>
    <t>UTSJRG13195</t>
  </si>
  <si>
    <t>UTSJRG9029</t>
  </si>
  <si>
    <t>REGULADOR SOLA BASIC 3000 VA TIPO CVH</t>
  </si>
  <si>
    <t>UTSJRG11378</t>
  </si>
  <si>
    <t>REGULADOR SOLA BASIC INET</t>
  </si>
  <si>
    <t>UTSJRG8488</t>
  </si>
  <si>
    <t>REGULADOR SOLA BASIC MICROVOLT</t>
  </si>
  <si>
    <t>UTSJRG4872</t>
  </si>
  <si>
    <t>UTSJRG8485</t>
  </si>
  <si>
    <t>UTSJRG5523</t>
  </si>
  <si>
    <t>UTSJRG5525</t>
  </si>
  <si>
    <t>UTSJRG8486</t>
  </si>
  <si>
    <t>UTSJRG4875</t>
  </si>
  <si>
    <t>UTSJRG8086</t>
  </si>
  <si>
    <t>UTSJRG8487</t>
  </si>
  <si>
    <t>UTSJRG5524</t>
  </si>
  <si>
    <t>UTSJRG3224</t>
  </si>
  <si>
    <t>REGULADOR SOLA BASIC MICROVOLT 1200</t>
  </si>
  <si>
    <t>UTSJRG10111</t>
  </si>
  <si>
    <t>REGULADOR SOLA BASIC MICROVOLT INET 1300 VA</t>
  </si>
  <si>
    <t>UTSJRG10123</t>
  </si>
  <si>
    <t>UTSJRG10117</t>
  </si>
  <si>
    <t>UTSJRG10113</t>
  </si>
  <si>
    <t>UTSJRG10116</t>
  </si>
  <si>
    <t>UTSJRG10127</t>
  </si>
  <si>
    <t>UTSJRG10115</t>
  </si>
  <si>
    <t>UTSJRG10121</t>
  </si>
  <si>
    <t>UTSJRG10124</t>
  </si>
  <si>
    <t>UTSJRG10122</t>
  </si>
  <si>
    <t>UTSJRG10126</t>
  </si>
  <si>
    <t>UTSJRG10103</t>
  </si>
  <si>
    <t>UTSJRG10104</t>
  </si>
  <si>
    <t>UTSJRG10106</t>
  </si>
  <si>
    <t>UTSJRG10109</t>
  </si>
  <si>
    <t>UTSJRG10110</t>
  </si>
  <si>
    <t>UTSJRG10112</t>
  </si>
  <si>
    <t>UTSJRG10108</t>
  </si>
  <si>
    <t>UTSJRG9880</t>
  </si>
  <si>
    <t>REGULADOR SOLA BASIC MICROVOLT INET 2000</t>
  </si>
  <si>
    <t>UTSJRG4048</t>
  </si>
  <si>
    <t>REGULADOR SOLA BASIC MICROVOLT NET</t>
  </si>
  <si>
    <t>UTSJRG4044</t>
  </si>
  <si>
    <t>UTSJRG4041</t>
  </si>
  <si>
    <t>UTSJRG4037</t>
  </si>
  <si>
    <t>UTSJRG4051</t>
  </si>
  <si>
    <t>UTSJRG4042</t>
  </si>
  <si>
    <t>UTSJRG4045</t>
  </si>
  <si>
    <t>UTSJRG3107</t>
  </si>
  <si>
    <t>UTSJRG4049</t>
  </si>
  <si>
    <t>UTSJRG3451</t>
  </si>
  <si>
    <t>UTSJRG11744</t>
  </si>
  <si>
    <t>REGULADOR SOLA BASIC MOD.DN-21-132</t>
  </si>
  <si>
    <t>UTSJRG11747</t>
  </si>
  <si>
    <t>UTSJRG11749</t>
  </si>
  <si>
    <t>UTSJRG11750</t>
  </si>
  <si>
    <t>UTSJRG11753</t>
  </si>
  <si>
    <t>UTSJRG11755</t>
  </si>
  <si>
    <t>UTSJRG11756</t>
  </si>
  <si>
    <t>UTSJRG11758</t>
  </si>
  <si>
    <t>UTSJRG11761</t>
  </si>
  <si>
    <t>UTSJRG11764</t>
  </si>
  <si>
    <t>UTSJRG11767</t>
  </si>
  <si>
    <t>UTSJRG11769</t>
  </si>
  <si>
    <t>UTSJRG11745</t>
  </si>
  <si>
    <t>UTSJRG11748</t>
  </si>
  <si>
    <t>UTSJRG11751</t>
  </si>
  <si>
    <t>UTSJRG11759</t>
  </si>
  <si>
    <t>UTSJRG11762</t>
  </si>
  <si>
    <t>UTSJRG11765</t>
  </si>
  <si>
    <t>UTSJRG11768</t>
  </si>
  <si>
    <t>UTSJRG11746</t>
  </si>
  <si>
    <t>UTSJRG11754</t>
  </si>
  <si>
    <t>UTSJRG11760</t>
  </si>
  <si>
    <t>UTSJRG11763</t>
  </si>
  <si>
    <t>UTSJRG11766</t>
  </si>
  <si>
    <t>UTSJRG11951</t>
  </si>
  <si>
    <t>REGULADOR SOLA MICRO</t>
  </si>
  <si>
    <t>UTSJRG8933</t>
  </si>
  <si>
    <t>REGULADOR SOLA MICROVOLT 1000VA</t>
  </si>
  <si>
    <t>UTSJRG1875</t>
  </si>
  <si>
    <t>REGULADOR TDE POWER TECHNOLOGY</t>
  </si>
  <si>
    <t>UTSJRG17263</t>
  </si>
  <si>
    <t>REGULADOR TRIFASICO</t>
  </si>
  <si>
    <t>UTSJRS6217</t>
  </si>
  <si>
    <t>RELE DE SOBRECORR.C/TIEMPO DEFIN.</t>
  </si>
  <si>
    <t>UTSJRS6219</t>
  </si>
  <si>
    <t>RELEVADOR COMBINADO DE SOBRECORRIENTE</t>
  </si>
  <si>
    <t>UTSJVL7014</t>
  </si>
  <si>
    <t>RELEVADOR DE BAJA/ALTA TENSION</t>
  </si>
  <si>
    <t>UTSJRS6218</t>
  </si>
  <si>
    <t>RELEVADOR DE CONTROL DE FALLA ACCID.A TIERRA</t>
  </si>
  <si>
    <t>UTSJRS6221</t>
  </si>
  <si>
    <t>RELEVADOR DIREC. MONOFAS. DL2108T16</t>
  </si>
  <si>
    <t>UTSJVL6906</t>
  </si>
  <si>
    <t>RELEVADOR SOBRE CORRIENTE</t>
  </si>
  <si>
    <t>UTSJOT6812</t>
  </si>
  <si>
    <t>RELOJ DE PARED</t>
  </si>
  <si>
    <t>UTSJOT8460</t>
  </si>
  <si>
    <t>RELOJ DE VELADOR MCA.AMANO</t>
  </si>
  <si>
    <t>UTSJRJ0248</t>
  </si>
  <si>
    <t>RELOJ DIGITAL MCA. CV</t>
  </si>
  <si>
    <t>UTSJRJ0249</t>
  </si>
  <si>
    <t>UTSJRJ0247</t>
  </si>
  <si>
    <t>UTSJRJ0250</t>
  </si>
  <si>
    <t>UTSJOT13182</t>
  </si>
  <si>
    <t>REPARADOR Y LIMPIADOR AUTOMATICO DE CD Y DVD</t>
  </si>
  <si>
    <t>UTSJPH6806</t>
  </si>
  <si>
    <t>REPISA DE APOYO FIJA A PARED</t>
  </si>
  <si>
    <t>UTSJPH6800</t>
  </si>
  <si>
    <t>UTSJPH6799</t>
  </si>
  <si>
    <t>REPISA DE APOYO P/CHAROLAS FIJA A BARRAS</t>
  </si>
  <si>
    <t>UTSJDD11996</t>
  </si>
  <si>
    <t>REPRODUCTOR DVD MCA.SAMSUNG MOD.C350</t>
  </si>
  <si>
    <t>UTSJDD11998</t>
  </si>
  <si>
    <t>UTSJDD11999</t>
  </si>
  <si>
    <t>UTSJDD12001</t>
  </si>
  <si>
    <t>UTSJDD12002</t>
  </si>
  <si>
    <t>UTSJDD11997</t>
  </si>
  <si>
    <t>UTSJDD12000</t>
  </si>
  <si>
    <t>UTSJDD12003</t>
  </si>
  <si>
    <t>UTSJDD0725</t>
  </si>
  <si>
    <t>REPRODUCTOR DVD/NCR SONY MOD.SLV-D360P MX</t>
  </si>
  <si>
    <t>UTSJRP11870</t>
  </si>
  <si>
    <t>REPRODUCTOR MP3 MCA.SAMSUNG MOD.YP-K5Q</t>
  </si>
  <si>
    <t>UTSJRP10076</t>
  </si>
  <si>
    <t>REPRODUCTOR MPE APPLE IPOD TOUCH 16GB NGO.</t>
  </si>
  <si>
    <t>UTSJRQ3628</t>
  </si>
  <si>
    <t>REQUINTOS ACUSTICOS DE ESTUDIO (2 PZAS.)</t>
  </si>
  <si>
    <t>UTSJRES16538</t>
  </si>
  <si>
    <t>RESTIRADOR</t>
  </si>
  <si>
    <t>UTSJRES16539</t>
  </si>
  <si>
    <t>UTSJRES16541</t>
  </si>
  <si>
    <t>UTSJRES16542</t>
  </si>
  <si>
    <t>UTSJRES16537</t>
  </si>
  <si>
    <t>UTSJRES16540</t>
  </si>
  <si>
    <t>UTSJRES16543</t>
  </si>
  <si>
    <t>UTSJRED17259</t>
  </si>
  <si>
    <t>RESTIRADOR DE DIBUJO</t>
  </si>
  <si>
    <t>UTSJRES14888</t>
  </si>
  <si>
    <t>RESTIRADOR PARA LABORATORIO DE DIBUJO DE 1.20X0.90X0.90</t>
  </si>
  <si>
    <t>UTSJRES14891</t>
  </si>
  <si>
    <t>UTSJRES14894</t>
  </si>
  <si>
    <t>UTSJRES14902</t>
  </si>
  <si>
    <t>UTSJRES14905</t>
  </si>
  <si>
    <t>UTSJRES14908</t>
  </si>
  <si>
    <t>UTSJRES14887</t>
  </si>
  <si>
    <t>UTSJRES14890</t>
  </si>
  <si>
    <t>UTSJRES14892</t>
  </si>
  <si>
    <t>UTSJRES14893</t>
  </si>
  <si>
    <t>UTSJRES14895</t>
  </si>
  <si>
    <t>UTSJRES14896</t>
  </si>
  <si>
    <t>UTSJRES14898</t>
  </si>
  <si>
    <t>UTSJRES14899</t>
  </si>
  <si>
    <t>UTSJRES14901</t>
  </si>
  <si>
    <t>UTSJRES14904</t>
  </si>
  <si>
    <t>UTSJRES14907</t>
  </si>
  <si>
    <t>UTSJRES14910</t>
  </si>
  <si>
    <t>UTSJRES14886</t>
  </si>
  <si>
    <t>UTSJRES14889</t>
  </si>
  <si>
    <t>UTSJRES14897</t>
  </si>
  <si>
    <t>UTSJRES14900</t>
  </si>
  <si>
    <t>UTSJRES14903</t>
  </si>
  <si>
    <t>UTSJRES14906</t>
  </si>
  <si>
    <t>UTSJRES14909</t>
  </si>
  <si>
    <t>UTSJRC3179</t>
  </si>
  <si>
    <t>RESUCITADOR</t>
  </si>
  <si>
    <t>UTSJREV17511</t>
  </si>
  <si>
    <t>REVOLVEDORA</t>
  </si>
  <si>
    <t>UTSJHT8354</t>
  </si>
  <si>
    <t>RIEL DE AIRE C/FUENTE DE AIRE Y SENSOR</t>
  </si>
  <si>
    <t>UTSJRU6870</t>
  </si>
  <si>
    <t>RIEL DE ENCAUSE EN ACERO INOX.</t>
  </si>
  <si>
    <t>UTSJRZ6509</t>
  </si>
  <si>
    <t>RIEL DESLIZANTE PARA ROBOT MOD.T265</t>
  </si>
  <si>
    <t>UTSJRCE17513</t>
  </si>
  <si>
    <t>ROMPEDOR DE CONCRETO</t>
  </si>
  <si>
    <t>UTSJPN13196</t>
  </si>
  <si>
    <t>ROTAFOLIO FIJO BCO. DE 90X70 CMS.</t>
  </si>
  <si>
    <t>UTSJRF1579</t>
  </si>
  <si>
    <t>ROTAFOLIO MCA. ESCO</t>
  </si>
  <si>
    <t>UTSJOT13424</t>
  </si>
  <si>
    <t>ROTAVAPOR DIGC/BAÑO MOD. HS-2000NS</t>
  </si>
  <si>
    <t>UTSJHT13361</t>
  </si>
  <si>
    <t>ROTO MARTILLO 1/2</t>
  </si>
  <si>
    <t>UTSJWI10328</t>
  </si>
  <si>
    <t>ROUTER BANDA ANCHA MCA.LINKSYS MOD. WRT54GL</t>
  </si>
  <si>
    <t>UTSJHT7118</t>
  </si>
  <si>
    <t>ROUTER ELECTRICO BOSH 3.25 HP MOD.1619EVS</t>
  </si>
  <si>
    <t>UTSJROU15370</t>
  </si>
  <si>
    <t>ROUTER INALAMBRICO</t>
  </si>
  <si>
    <t>UTSJWI11191</t>
  </si>
  <si>
    <t>ROUTER INALAMBRICO LINKSYS WIRELESS(CISCO)</t>
  </si>
  <si>
    <t>UTSJWI11192</t>
  </si>
  <si>
    <t>UTSJROU11443</t>
  </si>
  <si>
    <t>ROUTER MCA.CISCO MOD.2811</t>
  </si>
  <si>
    <t>UTSJROU11444</t>
  </si>
  <si>
    <t>UTSJROU11446</t>
  </si>
  <si>
    <t>UTSJROU11449</t>
  </si>
  <si>
    <t>UTSJROU11452</t>
  </si>
  <si>
    <t>UTSJROU11445</t>
  </si>
  <si>
    <t>UTSJROU11448</t>
  </si>
  <si>
    <t>UTSJROU11451</t>
  </si>
  <si>
    <t>UTSJROU11454</t>
  </si>
  <si>
    <t>UTSJROU11447</t>
  </si>
  <si>
    <t>UTSJROU11450</t>
  </si>
  <si>
    <t>UTSJROU11453</t>
  </si>
  <si>
    <t>UTSJROU12215</t>
  </si>
  <si>
    <t>ROUTER MCA.LINKSYS MOD.WRT54GL</t>
  </si>
  <si>
    <t>UTSJROU14737</t>
  </si>
  <si>
    <t>ROUTER TENDA INHALAMBRICO MOD. W300D</t>
  </si>
  <si>
    <t>UTSJROU12162</t>
  </si>
  <si>
    <t>ROUTER WRT320N 4 PTOS.1000MB</t>
  </si>
  <si>
    <t>UTSJLP8076</t>
  </si>
  <si>
    <t>RUGOSIMETRO MOD. SV-400</t>
  </si>
  <si>
    <t>UTSJKT12153</t>
  </si>
  <si>
    <t>S7-224 AC/DC/RLY MOD.6ES72141BD230XB0</t>
  </si>
  <si>
    <t>UTSJKT12154</t>
  </si>
  <si>
    <t>UTSJKT12152</t>
  </si>
  <si>
    <t>UTSJSC15651</t>
  </si>
  <si>
    <t>SCANER GOSCAN 20 EDUCATIVO CREAFORM</t>
  </si>
  <si>
    <t>UTSJSC13392</t>
  </si>
  <si>
    <t>SCANER MCA.EPSON MOD.V330</t>
  </si>
  <si>
    <t>UTSJSC12177</t>
  </si>
  <si>
    <t>SCANER MCA.HP MOD. G2710</t>
  </si>
  <si>
    <t>UTSJSC14222</t>
  </si>
  <si>
    <t>SCANER MCA.HP MOD.G2710</t>
  </si>
  <si>
    <t>UTSJSC12183</t>
  </si>
  <si>
    <t>SCANER MCA.HP MOD.G3110</t>
  </si>
  <si>
    <t>UTSJSC1511</t>
  </si>
  <si>
    <t>SCANER MCA.HP MOD.SCANJET 2200</t>
  </si>
  <si>
    <t>UTSJSC0224</t>
  </si>
  <si>
    <t>SCANNER CAMA PLANA MCA. HP MOD. SCANJET3770</t>
  </si>
  <si>
    <t>UTSJSC0222</t>
  </si>
  <si>
    <t>SCANNER DE CAMA PLANA MCA. HP MD.SCANJET 3770</t>
  </si>
  <si>
    <t>UTSJSC15653</t>
  </si>
  <si>
    <t>SCANNER GOSCAN 50 EDUCATIVO CREAFORM</t>
  </si>
  <si>
    <t>UTSJSC4425</t>
  </si>
  <si>
    <t>SCANNER MCA. HP MOD. SCANJET 3670</t>
  </si>
  <si>
    <t>UTSJSC2721</t>
  </si>
  <si>
    <t>SCANNER MCA.EPSON MOD. G850A</t>
  </si>
  <si>
    <t>UTSJSC8221</t>
  </si>
  <si>
    <t>SCANNER MCA.HP MOD.SCANJET 3670</t>
  </si>
  <si>
    <t>UTSJSC7972</t>
  </si>
  <si>
    <t>UTSJSC4770</t>
  </si>
  <si>
    <t>UTSJSC8844</t>
  </si>
  <si>
    <t>SCANNER MCA.HP MOD.SCANJET 3800</t>
  </si>
  <si>
    <t>UTSJSC7811</t>
  </si>
  <si>
    <t>SCANNER MCA.HP MOD.SCANJET 5590</t>
  </si>
  <si>
    <t>UTSJSC10153</t>
  </si>
  <si>
    <t>SCANNER MCA.HP MOD.SCANJET G3010</t>
  </si>
  <si>
    <t>UTSJSC10155</t>
  </si>
  <si>
    <t>UTSJSU6288</t>
  </si>
  <si>
    <t>SCR CON CIRCUITO APAGADO DL2612</t>
  </si>
  <si>
    <t>UTSJRI6281</t>
  </si>
  <si>
    <t>SCR RECTIFICADOR CONTROLADO DE SILICIO</t>
  </si>
  <si>
    <t>UTSJSMA14772</t>
  </si>
  <si>
    <t>SECADOR DE MANOS AUTOMATICO MCA. JOFEL</t>
  </si>
  <si>
    <t>UTSJSMA14773</t>
  </si>
  <si>
    <t>UTSJSEF15622</t>
  </si>
  <si>
    <t>SENSOR DE FLUJO</t>
  </si>
  <si>
    <t>UTSJSEF15623</t>
  </si>
  <si>
    <t>UTSJSEN15406</t>
  </si>
  <si>
    <t>SENSOR TRIAXIAL DE VIBRACIONES AXIMA / DLI 629M30</t>
  </si>
  <si>
    <t>UTSJSO6329</t>
  </si>
  <si>
    <t>SERIE DE ACCESORIOS DLACC MCA.DE LORENZO</t>
  </si>
  <si>
    <t>UTSJDT6328</t>
  </si>
  <si>
    <t>SERIE DE DIAPOSITIVAS DL2106A</t>
  </si>
  <si>
    <t>UTSJXS15907</t>
  </si>
  <si>
    <t>SERVIDOR DELL POWER EDGE</t>
  </si>
  <si>
    <t>UTSJXS14367</t>
  </si>
  <si>
    <t>SERVIDOR MARCA DELL IOMEGA PX4-300R 12TB NETWORK STORAGE (4X3TB)</t>
  </si>
  <si>
    <t>UTSJXS14365</t>
  </si>
  <si>
    <t>SERVIDOR MARCA DELL POWER EDGE R720</t>
  </si>
  <si>
    <t>UTSJXS14366</t>
  </si>
  <si>
    <t>UTSJXS11866</t>
  </si>
  <si>
    <t>SERVIDOR MCA.DELL MOD. PE2900</t>
  </si>
  <si>
    <t>UTSJXS11221</t>
  </si>
  <si>
    <t>SERVIDOR MCA.DELL MOD.POWER EDGE 2950</t>
  </si>
  <si>
    <t>UTSJXS7844</t>
  </si>
  <si>
    <t>SERVIDOR MCA.DELL MOD.POWER EDGE 650</t>
  </si>
  <si>
    <t>UTSJXS9847</t>
  </si>
  <si>
    <t>SERVIDOR MCA.DELL POWEREDGE 2950</t>
  </si>
  <si>
    <t>UTSJXS11133</t>
  </si>
  <si>
    <t>SERVIDOR MCA.SUN MOD.X4150</t>
  </si>
  <si>
    <t>UTSJRB6518</t>
  </si>
  <si>
    <t>SERVO ROBOT MCA.CRS,DEDUTEL MOD.A255</t>
  </si>
  <si>
    <t>UTSJDT6322</t>
  </si>
  <si>
    <t>SET DE DIAPOSITIVAS DL2105A</t>
  </si>
  <si>
    <t>UTSJXM6311</t>
  </si>
  <si>
    <t>SET DE MOTORES TRIFASICOS DE INDUCCION</t>
  </si>
  <si>
    <t>UTSJHT13225</t>
  </si>
  <si>
    <t>SIERRA CALADORA DW331K, DE 6.5 AMP.</t>
  </si>
  <si>
    <t>UTSJHT13952</t>
  </si>
  <si>
    <t>SIERRA CIRCULAR DE 8-1/4 MCA. DWALT</t>
  </si>
  <si>
    <t>UTSJLP7989</t>
  </si>
  <si>
    <t>SIERRA CIRCULAR DE DISCO 300 MM.</t>
  </si>
  <si>
    <t>UTSJHT15129</t>
  </si>
  <si>
    <t>SIERRA INGLETEADORA DE 10</t>
  </si>
  <si>
    <t>UTSJSA17109</t>
  </si>
  <si>
    <t>SILLA APILABLE</t>
  </si>
  <si>
    <t>UTSJSA17112</t>
  </si>
  <si>
    <t>UTSJSA17115</t>
  </si>
  <si>
    <t>UTSJSA17105</t>
  </si>
  <si>
    <t>UTSJSA17106</t>
  </si>
  <si>
    <t>UTSJSA17108</t>
  </si>
  <si>
    <t>UTSJSA17111</t>
  </si>
  <si>
    <t>UTSJSA17114</t>
  </si>
  <si>
    <t>UTSJSA17104</t>
  </si>
  <si>
    <t>UTSJSA17107</t>
  </si>
  <si>
    <t>UTSJSA17110</t>
  </si>
  <si>
    <t>UTSJSA17113</t>
  </si>
  <si>
    <t>UTSJSA17116</t>
  </si>
  <si>
    <t>UTSJSA17102</t>
  </si>
  <si>
    <t>UTSJSA17103</t>
  </si>
  <si>
    <t>UTSJSA17099</t>
  </si>
  <si>
    <t>UTSJSA17098</t>
  </si>
  <si>
    <t>UTSJSA17062</t>
  </si>
  <si>
    <t>UTSJSA17061</t>
  </si>
  <si>
    <t>UTSJSA17066</t>
  </si>
  <si>
    <t>UTSJSA17069</t>
  </si>
  <si>
    <t>UTSJSA17072</t>
  </si>
  <si>
    <t>UTSJSA17075</t>
  </si>
  <si>
    <t>UTSJSA17065</t>
  </si>
  <si>
    <t>UTSJSA17068</t>
  </si>
  <si>
    <t>UTSJSA17071</t>
  </si>
  <si>
    <t>UTSJSA17074</t>
  </si>
  <si>
    <t>UTSJSA17076</t>
  </si>
  <si>
    <t>UTSJSA17077</t>
  </si>
  <si>
    <t>UTSJSA17064</t>
  </si>
  <si>
    <t>UTSJSA17067</t>
  </si>
  <si>
    <t>UTSJSA17070</t>
  </si>
  <si>
    <t>UTSJSA17073</t>
  </si>
  <si>
    <t>UTSJSA17095</t>
  </si>
  <si>
    <t>UTSJSA17094</t>
  </si>
  <si>
    <t>UTSJSA17101</t>
  </si>
  <si>
    <t>UTSJSA17100</t>
  </si>
  <si>
    <t>UTSJSA17096</t>
  </si>
  <si>
    <t>UTSJSA17097</t>
  </si>
  <si>
    <t>UTSJSA17092</t>
  </si>
  <si>
    <t>UTSJSA17093</t>
  </si>
  <si>
    <t>UTSJSA17088</t>
  </si>
  <si>
    <t>UTSJSA17089</t>
  </si>
  <si>
    <t>UTSJSA17091</t>
  </si>
  <si>
    <t>UTSJSA17090</t>
  </si>
  <si>
    <t>UTSJSA17086</t>
  </si>
  <si>
    <t>UTSJSA17087</t>
  </si>
  <si>
    <t>UTSJSA17079</t>
  </si>
  <si>
    <t>UTSJSA17080</t>
  </si>
  <si>
    <t>UTSJSA17082</t>
  </si>
  <si>
    <t>UTSJSA17083</t>
  </si>
  <si>
    <t>UTSJSA17085</t>
  </si>
  <si>
    <t>UTSJSA17078</t>
  </si>
  <si>
    <t>UTSJSA17081</t>
  </si>
  <si>
    <t>UTSJSA17084</t>
  </si>
  <si>
    <t>UTSJSIP18207</t>
  </si>
  <si>
    <t>UTSJSIP18208</t>
  </si>
  <si>
    <t>UTSJSA5644</t>
  </si>
  <si>
    <t>SILLA APILABLE AZUL POLIPRO</t>
  </si>
  <si>
    <t>UTSJSA5805</t>
  </si>
  <si>
    <t>UTSJSA5751</t>
  </si>
  <si>
    <t>UTSJSA5779</t>
  </si>
  <si>
    <t>UTSJSA5696</t>
  </si>
  <si>
    <t>UTSJSA5699</t>
  </si>
  <si>
    <t>UTSJSA5680</t>
  </si>
  <si>
    <t>UTSJSA5894</t>
  </si>
  <si>
    <t>UTSJSA5655</t>
  </si>
  <si>
    <t>UTSJSA5692</t>
  </si>
  <si>
    <t>UTSJSA5694</t>
  </si>
  <si>
    <t>UTSJSA5721</t>
  </si>
  <si>
    <t>UTSJSA6132</t>
  </si>
  <si>
    <t>UTSJSA5661</t>
  </si>
  <si>
    <t>UTSJSA5891</t>
  </si>
  <si>
    <t>UTSJSA5702</t>
  </si>
  <si>
    <t>UTSJSA5705</t>
  </si>
  <si>
    <t>UTSJSA5708</t>
  </si>
  <si>
    <t>UTSJSA5719</t>
  </si>
  <si>
    <t>UTSJSA5722</t>
  </si>
  <si>
    <t>UTSJSA5728</t>
  </si>
  <si>
    <t>UTSJSA5731</t>
  </si>
  <si>
    <t>UTSJSA5739</t>
  </si>
  <si>
    <t>UTSJSA5742</t>
  </si>
  <si>
    <t>UTSJSA5745</t>
  </si>
  <si>
    <t>UTSJSA5748</t>
  </si>
  <si>
    <t>UTSJSA5645</t>
  </si>
  <si>
    <t>UTSJSA5648</t>
  </si>
  <si>
    <t>UTSJSA5656</t>
  </si>
  <si>
    <t>UTSJSA5659</t>
  </si>
  <si>
    <t>UTSJSA5662</t>
  </si>
  <si>
    <t>UTSJSA5665</t>
  </si>
  <si>
    <t>UTSJSA5668</t>
  </si>
  <si>
    <t>UTSJSA5676</t>
  </si>
  <si>
    <t>UTSJSA5679</t>
  </si>
  <si>
    <t>UTSJSA5682</t>
  </si>
  <si>
    <t>UTSJSA5685</t>
  </si>
  <si>
    <t>UTSJSA5688</t>
  </si>
  <si>
    <t>UTSJSA5782</t>
  </si>
  <si>
    <t>UTSJSA5785</t>
  </si>
  <si>
    <t>UTSJSA5788</t>
  </si>
  <si>
    <t>UTSJSA5791</t>
  </si>
  <si>
    <t>UTSJSA5794</t>
  </si>
  <si>
    <t>UTSJSA5802</t>
  </si>
  <si>
    <t>UTSJSA5759</t>
  </si>
  <si>
    <t>UTSJSA5762</t>
  </si>
  <si>
    <t>UTSJSA5768</t>
  </si>
  <si>
    <t>UTSJSA5771</t>
  </si>
  <si>
    <t>UTSJSA5808</t>
  </si>
  <si>
    <t>UTSJSA5811</t>
  </si>
  <si>
    <t>UTSJSA5887</t>
  </si>
  <si>
    <t>UTSJSA5895</t>
  </si>
  <si>
    <t>UTSJSA5898</t>
  </si>
  <si>
    <t>UTSJSA5901</t>
  </si>
  <si>
    <t>UTSJSA5904</t>
  </si>
  <si>
    <t>UTSJSA5930</t>
  </si>
  <si>
    <t>UTSJSA5970</t>
  </si>
  <si>
    <t>UTSJSA5973</t>
  </si>
  <si>
    <t>UTSJSA6121</t>
  </si>
  <si>
    <t>UTSJSA6127</t>
  </si>
  <si>
    <t>UTSJSA5657</t>
  </si>
  <si>
    <t>UTSJSA5658</t>
  </si>
  <si>
    <t>UTSJSA5660</t>
  </si>
  <si>
    <t>UTSJSA5663</t>
  </si>
  <si>
    <t>UTSJSA5666</t>
  </si>
  <si>
    <t>UTSJSA5669</t>
  </si>
  <si>
    <t>UTSJSA5671</t>
  </si>
  <si>
    <t>UTSJSA5672</t>
  </si>
  <si>
    <t>UTSJSA5674</t>
  </si>
  <si>
    <t>UTSJSA5675</t>
  </si>
  <si>
    <t>UTSJSA5677</t>
  </si>
  <si>
    <t>UTSJSA5678</t>
  </si>
  <si>
    <t>UTSJSA5695</t>
  </si>
  <si>
    <t>UTSJSA5697</t>
  </si>
  <si>
    <t>UTSJSA5698</t>
  </si>
  <si>
    <t>UTSJSA5700</t>
  </si>
  <si>
    <t>UTSJSA5703</t>
  </si>
  <si>
    <t>UTSJSA5706</t>
  </si>
  <si>
    <t>UTSJSA5709</t>
  </si>
  <si>
    <t>UTSJSA5711</t>
  </si>
  <si>
    <t>UTSJSA5712</t>
  </si>
  <si>
    <t>UTSJSA5714</t>
  </si>
  <si>
    <t>UTSJSA5715</t>
  </si>
  <si>
    <t>UTSJSA5717</t>
  </si>
  <si>
    <t>UTSJSA5718</t>
  </si>
  <si>
    <t>UTSJSA5720</t>
  </si>
  <si>
    <t>UTSJSA5723</t>
  </si>
  <si>
    <t>UTSJSA5726</t>
  </si>
  <si>
    <t>UTSJSA5729</t>
  </si>
  <si>
    <t>UTSJSA5732</t>
  </si>
  <si>
    <t>UTSJSA5734</t>
  </si>
  <si>
    <t>UTSJSA5735</t>
  </si>
  <si>
    <t>UTSJSA5737</t>
  </si>
  <si>
    <t>UTSJSA5738</t>
  </si>
  <si>
    <t>UTSJSA5741</t>
  </si>
  <si>
    <t>UTSJSA5743</t>
  </si>
  <si>
    <t>UTSJSA5746</t>
  </si>
  <si>
    <t>UTSJSA5749</t>
  </si>
  <si>
    <t>UTSJSA5752</t>
  </si>
  <si>
    <t>UTSJSA5754</t>
  </si>
  <si>
    <t>UTSJSA5755</t>
  </si>
  <si>
    <t>UTSJSA5757</t>
  </si>
  <si>
    <t>UTSJSA5758</t>
  </si>
  <si>
    <t>UTSJSA5760</t>
  </si>
  <si>
    <t>UTSJSA5761</t>
  </si>
  <si>
    <t>UTSJSA5763</t>
  </si>
  <si>
    <t>UTSJSA5766</t>
  </si>
  <si>
    <t>UTSJSA5769</t>
  </si>
  <si>
    <t>UTSJSA5772</t>
  </si>
  <si>
    <t>UTSJSA5774</t>
  </si>
  <si>
    <t>UTSJSA5775</t>
  </si>
  <si>
    <t>UTSJSA5777</t>
  </si>
  <si>
    <t>UTSJSA5778</t>
  </si>
  <si>
    <t>UTSJSA5780</t>
  </si>
  <si>
    <t>UTSJSA5781</t>
  </si>
  <si>
    <t>UTSJSA5783</t>
  </si>
  <si>
    <t>UTSJSA5786</t>
  </si>
  <si>
    <t>UTSJSA5789</t>
  </si>
  <si>
    <t>UTSJSA5795</t>
  </si>
  <si>
    <t>UTSJSA5797</t>
  </si>
  <si>
    <t>UTSJSA5798</t>
  </si>
  <si>
    <t>UTSJSA5800</t>
  </si>
  <si>
    <t>UTSJSA5801</t>
  </si>
  <si>
    <t>UTSJSA5803</t>
  </si>
  <si>
    <t>UTSJSA5804</t>
  </si>
  <si>
    <t>UTSJSA5809</t>
  </si>
  <si>
    <t>UTSJSA5885</t>
  </si>
  <si>
    <t>UTSJSA5890</t>
  </si>
  <si>
    <t>UTSJSA5893</t>
  </si>
  <si>
    <t>UTSJSA5896</t>
  </si>
  <si>
    <t>UTSJSA5897</t>
  </si>
  <si>
    <t>UTSJSA5899</t>
  </si>
  <si>
    <t>UTSJSA5902</t>
  </si>
  <si>
    <t>UTSJSA5928</t>
  </si>
  <si>
    <t>UTSJSA5931</t>
  </si>
  <si>
    <t>UTSJSA5933</t>
  </si>
  <si>
    <t>UTSJSA5934</t>
  </si>
  <si>
    <t>UTSJSA5936</t>
  </si>
  <si>
    <t>UTSJSA5937</t>
  </si>
  <si>
    <t>UTSJSA5971</t>
  </si>
  <si>
    <t>UTSJSA5972</t>
  </si>
  <si>
    <t>UTSJSA5974</t>
  </si>
  <si>
    <t>UTSJSA6122</t>
  </si>
  <si>
    <t>UTSJSA6125</t>
  </si>
  <si>
    <t>UTSJSA6128</t>
  </si>
  <si>
    <t>UTSJSA6130</t>
  </si>
  <si>
    <t>UTSJSA6131</t>
  </si>
  <si>
    <t>UTSJSA6133</t>
  </si>
  <si>
    <t>UTSJSA6134</t>
  </si>
  <si>
    <t>UTSJSA5683</t>
  </si>
  <si>
    <t>UTSJSA5686</t>
  </si>
  <si>
    <t>UTSJSA5689</t>
  </si>
  <si>
    <t>UTSJSA5691</t>
  </si>
  <si>
    <t>UTSJSA5646</t>
  </si>
  <si>
    <t>UTSJSA5649</t>
  </si>
  <si>
    <t>UTSJSA5651</t>
  </si>
  <si>
    <t>UTSJSA5652</t>
  </si>
  <si>
    <t>UTSJSA5654</t>
  </si>
  <si>
    <t>UTSJSA5647</t>
  </si>
  <si>
    <t>UTSJSA5650</t>
  </si>
  <si>
    <t>UTSJSA5664</t>
  </si>
  <si>
    <t>UTSJSA5667</t>
  </si>
  <si>
    <t>UTSJSA5670</t>
  </si>
  <si>
    <t>UTSJSA5673</t>
  </si>
  <si>
    <t>UTSJSA5681</t>
  </si>
  <si>
    <t>UTSJSA5684</t>
  </si>
  <si>
    <t>UTSJSA5687</t>
  </si>
  <si>
    <t>UTSJSA5690</t>
  </si>
  <si>
    <t>UTSJSA5693</t>
  </si>
  <si>
    <t>UTSJSA5701</t>
  </si>
  <si>
    <t>UTSJSA5704</t>
  </si>
  <si>
    <t>UTSJSA5710</t>
  </si>
  <si>
    <t>UTSJSA5716</t>
  </si>
  <si>
    <t>UTSJSA5724</t>
  </si>
  <si>
    <t>UTSJSA5727</t>
  </si>
  <si>
    <t>UTSJSA5730</t>
  </si>
  <si>
    <t>UTSJSA5733</t>
  </si>
  <si>
    <t>UTSJSA5736</t>
  </si>
  <si>
    <t>UTSJSA5744</t>
  </si>
  <si>
    <t>UTSJSA5747</t>
  </si>
  <si>
    <t>UTSJSA5750</t>
  </si>
  <si>
    <t>UTSJSA5753</t>
  </si>
  <si>
    <t>UTSJSA5756</t>
  </si>
  <si>
    <t>UTSJSA5764</t>
  </si>
  <si>
    <t>UTSJSA5767</t>
  </si>
  <si>
    <t>UTSJSA5770</t>
  </si>
  <si>
    <t>UTSJSA5773</t>
  </si>
  <si>
    <t>UTSJSA5776</t>
  </si>
  <si>
    <t>UTSJSA5784</t>
  </si>
  <si>
    <t>UTSJSA5787</t>
  </si>
  <si>
    <t>UTSJSA5790</t>
  </si>
  <si>
    <t>UTSJSA5793</t>
  </si>
  <si>
    <t>UTSJSA5796</t>
  </si>
  <si>
    <t>UTSJSA5799</t>
  </si>
  <si>
    <t>UTSJSA5807</t>
  </si>
  <si>
    <t>UTSJSA5810</t>
  </si>
  <si>
    <t>UTSJSA5886</t>
  </si>
  <si>
    <t>UTSJSA5889</t>
  </si>
  <si>
    <t>UTSJSA5892</t>
  </si>
  <si>
    <t>UTSJSA5900</t>
  </si>
  <si>
    <t>UTSJSA5903</t>
  </si>
  <si>
    <t>UTSJSA5929</t>
  </si>
  <si>
    <t>UTSJSA5932</t>
  </si>
  <si>
    <t>UTSJSA5935</t>
  </si>
  <si>
    <t>UTSJSA6120</t>
  </si>
  <si>
    <t>UTSJSA6123</t>
  </si>
  <si>
    <t>UTSJSA6126</t>
  </si>
  <si>
    <t>UTSJSA6129</t>
  </si>
  <si>
    <t>UTSJSA7438</t>
  </si>
  <si>
    <t>SILLA APILABLE CAPCEQ</t>
  </si>
  <si>
    <t>UTSJST7636</t>
  </si>
  <si>
    <t>UTSJSA7437</t>
  </si>
  <si>
    <t>SILLA APILABLE CAPCEQ (LAB.P)</t>
  </si>
  <si>
    <t>UTSJSA7452</t>
  </si>
  <si>
    <t>UTSJSA7440</t>
  </si>
  <si>
    <t>UTSJSA7435</t>
  </si>
  <si>
    <t>UTSJSA7451</t>
  </si>
  <si>
    <t>UTSJSA7436</t>
  </si>
  <si>
    <t>SILLA APILABLE NEGRA CAPCEQ</t>
  </si>
  <si>
    <t>UTSJSA7820</t>
  </si>
  <si>
    <t>UTSJSA7822</t>
  </si>
  <si>
    <t>UTSJSA7819</t>
  </si>
  <si>
    <t>UTSJSP11535</t>
  </si>
  <si>
    <t>SILLA C/REJILLA SIN PALETA COLOR NARANJA</t>
  </si>
  <si>
    <t>UTSJSP11540</t>
  </si>
  <si>
    <t>UTSJSP11541</t>
  </si>
  <si>
    <t>UTSJSP11536</t>
  </si>
  <si>
    <t>UTSJSP11539</t>
  </si>
  <si>
    <t>UTSJSP11537</t>
  </si>
  <si>
    <t>UTSJSP11542</t>
  </si>
  <si>
    <t>UTSJST14479</t>
  </si>
  <si>
    <t>SILLA COLOR NEGRO ESTRUCTURA TUBULAR C/PARRILLA</t>
  </si>
  <si>
    <t>UTSJST14533</t>
  </si>
  <si>
    <t>UTSJST14536</t>
  </si>
  <si>
    <t>UTSJST14539</t>
  </si>
  <si>
    <t>UTSJST14547</t>
  </si>
  <si>
    <t>UTSJST14550</t>
  </si>
  <si>
    <t>UTSJST14553</t>
  </si>
  <si>
    <t>UTSJST14556</t>
  </si>
  <si>
    <t>UTSJST14535</t>
  </si>
  <si>
    <t>UTSJST14537</t>
  </si>
  <si>
    <t>UTSJST14538</t>
  </si>
  <si>
    <t>UTSJST14540</t>
  </si>
  <si>
    <t>UTSJST14541</t>
  </si>
  <si>
    <t>UTSJST14543</t>
  </si>
  <si>
    <t>UTSJST14544</t>
  </si>
  <si>
    <t>UTSJST14546</t>
  </si>
  <si>
    <t>UTSJST14549</t>
  </si>
  <si>
    <t>UTSJST14552</t>
  </si>
  <si>
    <t>UTSJST14555</t>
  </si>
  <si>
    <t>UTSJST14558</t>
  </si>
  <si>
    <t>UTSJST14534</t>
  </si>
  <si>
    <t>UTSJST14542</t>
  </si>
  <si>
    <t>UTSJST14545</t>
  </si>
  <si>
    <t>UTSJST14548</t>
  </si>
  <si>
    <t>UTSJST14551</t>
  </si>
  <si>
    <t>UTSJST14554</t>
  </si>
  <si>
    <t>UTSJST14557</t>
  </si>
  <si>
    <t>UTSJST14463</t>
  </si>
  <si>
    <t>UTSJST14466</t>
  </si>
  <si>
    <t>UTSJST14469</t>
  </si>
  <si>
    <t>UTSJST14472</t>
  </si>
  <si>
    <t>UTSJST14474</t>
  </si>
  <si>
    <t>UTSJST14475</t>
  </si>
  <si>
    <t>UTSJST14477</t>
  </si>
  <si>
    <t>UTSJST14478</t>
  </si>
  <si>
    <t>UTSJST14480</t>
  </si>
  <si>
    <t>UTSJST14481</t>
  </si>
  <si>
    <t>UTSJST14483</t>
  </si>
  <si>
    <t>UTSJST14484</t>
  </si>
  <si>
    <t>UTSJST14486</t>
  </si>
  <si>
    <t>UTSJST14489</t>
  </si>
  <si>
    <t>UTSJST14492</t>
  </si>
  <si>
    <t>UTSJST14495</t>
  </si>
  <si>
    <t>UTSJST14497</t>
  </si>
  <si>
    <t>UTSJST14498</t>
  </si>
  <si>
    <t>UTSJST14500</t>
  </si>
  <si>
    <t>UTSJST14501</t>
  </si>
  <si>
    <t>UTSJST14503</t>
  </si>
  <si>
    <t>UTSJST14504</t>
  </si>
  <si>
    <t>UTSJST14506</t>
  </si>
  <si>
    <t>UTSJST14509</t>
  </si>
  <si>
    <t>UTSJST14512</t>
  </si>
  <si>
    <t>UTSJST14515</t>
  </si>
  <si>
    <t>UTSJST14517</t>
  </si>
  <si>
    <t>UTSJST14518</t>
  </si>
  <si>
    <t>UTSJST14520</t>
  </si>
  <si>
    <t>UTSJST14521</t>
  </si>
  <si>
    <t>UTSJST14523</t>
  </si>
  <si>
    <t>UTSJST14524</t>
  </si>
  <si>
    <t>UTSJST14526</t>
  </si>
  <si>
    <t>UTSJST14529</t>
  </si>
  <si>
    <t>UTSJST14532</t>
  </si>
  <si>
    <t>UTSJST14530</t>
  </si>
  <si>
    <t>UTSJST14464</t>
  </si>
  <si>
    <t>UTSJST14467</t>
  </si>
  <si>
    <t>UTSJST14470</t>
  </si>
  <si>
    <t>UTSJST14473</t>
  </si>
  <si>
    <t>UTSJST14476</t>
  </si>
  <si>
    <t>UTSJST14487</t>
  </si>
  <si>
    <t>UTSJST14490</t>
  </si>
  <si>
    <t>UTSJST14493</t>
  </si>
  <si>
    <t>UTSJST14496</t>
  </si>
  <si>
    <t>UTSJST14499</t>
  </si>
  <si>
    <t>UTSJST14507</t>
  </si>
  <si>
    <t>UTSJST14510</t>
  </si>
  <si>
    <t>UTSJST14513</t>
  </si>
  <si>
    <t>UTSJST14516</t>
  </si>
  <si>
    <t>UTSJST14519</t>
  </si>
  <si>
    <t>UTSJST14482</t>
  </si>
  <si>
    <t>UTSJST14485</t>
  </si>
  <si>
    <t>UTSJST14488</t>
  </si>
  <si>
    <t>UTSJST14491</t>
  </si>
  <si>
    <t>UTSJST14494</t>
  </si>
  <si>
    <t>UTSJST14502</t>
  </si>
  <si>
    <t>UTSJST14505</t>
  </si>
  <si>
    <t>UTSJST14508</t>
  </si>
  <si>
    <t>UTSJST14511</t>
  </si>
  <si>
    <t>UTSJST14514</t>
  </si>
  <si>
    <t>UTSJST14522</t>
  </si>
  <si>
    <t>UTSJST14525</t>
  </si>
  <si>
    <t>UTSJST14528</t>
  </si>
  <si>
    <t>UTSJST14531</t>
  </si>
  <si>
    <t>UTSJST14465</t>
  </si>
  <si>
    <t>UTSJST14468</t>
  </si>
  <si>
    <t>UTSJST14471</t>
  </si>
  <si>
    <t>UTSJST14598</t>
  </si>
  <si>
    <t>UTSJST14600</t>
  </si>
  <si>
    <t>UTSJST14601</t>
  </si>
  <si>
    <t>UTSJST14603</t>
  </si>
  <si>
    <t>UTSJST14604</t>
  </si>
  <si>
    <t>UTSJST14606</t>
  </si>
  <si>
    <t>UTSJST14607</t>
  </si>
  <si>
    <t>UTSJST14609</t>
  </si>
  <si>
    <t>UTSJST14612</t>
  </si>
  <si>
    <t>UTSJST14599</t>
  </si>
  <si>
    <t>UTSJST14602</t>
  </si>
  <si>
    <t>UTSJST14610</t>
  </si>
  <si>
    <t>UTSJST14613</t>
  </si>
  <si>
    <t>UTSJST14605</t>
  </si>
  <si>
    <t>UTSJST14608</t>
  </si>
  <si>
    <t>UTSJST14611</t>
  </si>
  <si>
    <t>UTSJST14560</t>
  </si>
  <si>
    <t>UTSJST14561</t>
  </si>
  <si>
    <t>UTSJST14563</t>
  </si>
  <si>
    <t>UTSJST14564</t>
  </si>
  <si>
    <t>UTSJST14566</t>
  </si>
  <si>
    <t>UTSJST14567</t>
  </si>
  <si>
    <t>UTSJST14569</t>
  </si>
  <si>
    <t>UTSJST14572</t>
  </si>
  <si>
    <t>UTSJST14575</t>
  </si>
  <si>
    <t>UTSJST14578</t>
  </si>
  <si>
    <t>UTSJST14580</t>
  </si>
  <si>
    <t>UTSJST14581</t>
  </si>
  <si>
    <t>UTSJST14583</t>
  </si>
  <si>
    <t>UTSJST14584</t>
  </si>
  <si>
    <t>UTSJST14586</t>
  </si>
  <si>
    <t>UTSJST14587</t>
  </si>
  <si>
    <t>UTSJST14589</t>
  </si>
  <si>
    <t>UTSJST14592</t>
  </si>
  <si>
    <t>UTSJST14595</t>
  </si>
  <si>
    <t>UTSJST14559</t>
  </si>
  <si>
    <t>UTSJST14562</t>
  </si>
  <si>
    <t>UTSJST14570</t>
  </si>
  <si>
    <t>UTSJST14573</t>
  </si>
  <si>
    <t>UTSJST14576</t>
  </si>
  <si>
    <t>UTSJST14579</t>
  </si>
  <si>
    <t>UTSJST14582</t>
  </si>
  <si>
    <t>UTSJST14590</t>
  </si>
  <si>
    <t>UTSJST14593</t>
  </si>
  <si>
    <t>UTSJST14596</t>
  </si>
  <si>
    <t>UTSJST14565</t>
  </si>
  <si>
    <t>UTSJST14568</t>
  </si>
  <si>
    <t>UTSJST14571</t>
  </si>
  <si>
    <t>UTSJST14574</t>
  </si>
  <si>
    <t>UTSJST14577</t>
  </si>
  <si>
    <t>UTSJST14585</t>
  </si>
  <si>
    <t>UTSJST14588</t>
  </si>
  <si>
    <t>UTSJST14591</t>
  </si>
  <si>
    <t>UTSJST14594</t>
  </si>
  <si>
    <t>UTSJST14597</t>
  </si>
  <si>
    <t>UTSJST14527</t>
  </si>
  <si>
    <t>UTSJSIP16593</t>
  </si>
  <si>
    <t>SILLA CON PARRILLA PARA ALUMNO</t>
  </si>
  <si>
    <t>UTSJSIP16594</t>
  </si>
  <si>
    <t>UTSJSIP16614</t>
  </si>
  <si>
    <t>UTSJSIP16602</t>
  </si>
  <si>
    <t>UTSJSIP16592</t>
  </si>
  <si>
    <t>UTSJSIP16632</t>
  </si>
  <si>
    <t>UTSJSIP16597</t>
  </si>
  <si>
    <t>UTSJSIP16600</t>
  </si>
  <si>
    <t>UTSJSIP16608</t>
  </si>
  <si>
    <t>UTSJSIP16611</t>
  </si>
  <si>
    <t>UTSJSIP16617</t>
  </si>
  <si>
    <t>UTSJSIP16620</t>
  </si>
  <si>
    <t>UTSJSIP16628</t>
  </si>
  <si>
    <t>UTSJSIP16631</t>
  </si>
  <si>
    <t>UTSJSIP16634</t>
  </si>
  <si>
    <t>UTSJSIP16637</t>
  </si>
  <si>
    <t>UTSJSIP16640</t>
  </si>
  <si>
    <t>UTSJSIP16643</t>
  </si>
  <si>
    <t>UTSJSIP16651</t>
  </si>
  <si>
    <t>UTSJSIP16654</t>
  </si>
  <si>
    <t>UTSJSIP16657</t>
  </si>
  <si>
    <t>UTSJSIP16660</t>
  </si>
  <si>
    <t>UTSJSIP16663</t>
  </si>
  <si>
    <t>UTSJSIP16671</t>
  </si>
  <si>
    <t>UTSJSIP16674</t>
  </si>
  <si>
    <t>UTSJSIP16677</t>
  </si>
  <si>
    <t>UTSJSIP16680</t>
  </si>
  <si>
    <t>UTSJSIP16683</t>
  </si>
  <si>
    <t>UTSJSIP16691</t>
  </si>
  <si>
    <t>UTSJSIP16694</t>
  </si>
  <si>
    <t>UTSJSIP16697</t>
  </si>
  <si>
    <t>UTSJSIP16700</t>
  </si>
  <si>
    <t>UTSJSIP16703</t>
  </si>
  <si>
    <t>UTSJSIP16711</t>
  </si>
  <si>
    <t>UTSJSIP16714</t>
  </si>
  <si>
    <t>UTSJSIP16717</t>
  </si>
  <si>
    <t>UTSJSIP16720</t>
  </si>
  <si>
    <t>UTSJSIP16723</t>
  </si>
  <si>
    <t>UTSJSIP16726</t>
  </si>
  <si>
    <t>UTSJSIP16734</t>
  </si>
  <si>
    <t>UTSJSIP16737</t>
  </si>
  <si>
    <t>UTSJSIP16740</t>
  </si>
  <si>
    <t>UTSJSIP16743</t>
  </si>
  <si>
    <t>UTSJSIP16746</t>
  </si>
  <si>
    <t>UTSJSIP16754</t>
  </si>
  <si>
    <t>UTSJSIP16757</t>
  </si>
  <si>
    <t>UTSJSIP16760</t>
  </si>
  <si>
    <t>UTSJSIP16763</t>
  </si>
  <si>
    <t>UTSJSIP16766</t>
  </si>
  <si>
    <t>UTSJSIP16774</t>
  </si>
  <si>
    <t>UTSJSIP16777</t>
  </si>
  <si>
    <t>UTSJSIP16780</t>
  </si>
  <si>
    <t>UTSJSIP16783</t>
  </si>
  <si>
    <t>UTSJSIP16786</t>
  </si>
  <si>
    <t>UTSJSIP16797</t>
  </si>
  <si>
    <t>UTSJSIP16800</t>
  </si>
  <si>
    <t>UTSJSIP16803</t>
  </si>
  <si>
    <t>UTSJSIP16806</t>
  </si>
  <si>
    <t>UTSJSIP16809</t>
  </si>
  <si>
    <t>UTSJSIP16817</t>
  </si>
  <si>
    <t>UTSJSIP16820</t>
  </si>
  <si>
    <t>UTSJSIP16823</t>
  </si>
  <si>
    <t>UTSJSIP16826</t>
  </si>
  <si>
    <t>UTSJSIP16829</t>
  </si>
  <si>
    <t>UTSJSIP16837</t>
  </si>
  <si>
    <t>UTSJSIP16840</t>
  </si>
  <si>
    <t>UTSJSIP16843</t>
  </si>
  <si>
    <t>UTSJSIP16846</t>
  </si>
  <si>
    <t>UTSJSIP16849</t>
  </si>
  <si>
    <t>UTSJSIP16857</t>
  </si>
  <si>
    <t>UTSJSIP16860</t>
  </si>
  <si>
    <t>UTSJSIP16863</t>
  </si>
  <si>
    <t>UTSJSIP16866</t>
  </si>
  <si>
    <t>UTSJSIP16869</t>
  </si>
  <si>
    <t>UTSJSIP16872</t>
  </si>
  <si>
    <t>UTSJSIP16880</t>
  </si>
  <si>
    <t>UTSJSIP16883</t>
  </si>
  <si>
    <t>UTSJSIP16886</t>
  </si>
  <si>
    <t>UTSJSIP16889</t>
  </si>
  <si>
    <t>UTSJSIP16892</t>
  </si>
  <si>
    <t>UTSJSIP16900</t>
  </si>
  <si>
    <t>UTSJSIP16903</t>
  </si>
  <si>
    <t>UTSJSIP16906</t>
  </si>
  <si>
    <t>UTSJSIP16909</t>
  </si>
  <si>
    <t>UTSJSIP16912</t>
  </si>
  <si>
    <t>UTSJSIP16920</t>
  </si>
  <si>
    <t>UTSJSIP16923</t>
  </si>
  <si>
    <t>UTSJSIP16926</t>
  </si>
  <si>
    <t>UTSJSIP16929</t>
  </si>
  <si>
    <t>UTSJSIP16932</t>
  </si>
  <si>
    <t>UTSJSIP16940</t>
  </si>
  <si>
    <t>UTSJSIP16943</t>
  </si>
  <si>
    <t>UTSJSIP16946</t>
  </si>
  <si>
    <t>UTSJSIP16949</t>
  </si>
  <si>
    <t>UTSJSIP16952</t>
  </si>
  <si>
    <t>UTSJSIP16955</t>
  </si>
  <si>
    <t>UTSJSIP16963</t>
  </si>
  <si>
    <t>UTSJSIP16966</t>
  </si>
  <si>
    <t>UTSJSIP16969</t>
  </si>
  <si>
    <t>UTSJSIP16972</t>
  </si>
  <si>
    <t>UTSJSIP16975</t>
  </si>
  <si>
    <t>UTSJSIP16983</t>
  </si>
  <si>
    <t>UTSJSIP16986</t>
  </si>
  <si>
    <t>UTSJSIP16989</t>
  </si>
  <si>
    <t>UTSJSIP16992</t>
  </si>
  <si>
    <t>UTSJSIP16995</t>
  </si>
  <si>
    <t>UTSJSIP17003</t>
  </si>
  <si>
    <t>UTSJSIP17006</t>
  </si>
  <si>
    <t>UTSJSIP17009</t>
  </si>
  <si>
    <t>UTSJSIP17012</t>
  </si>
  <si>
    <t>UTSJSIP17015</t>
  </si>
  <si>
    <t>UTSJSIP17026</t>
  </si>
  <si>
    <t>UTSJSIP17029</t>
  </si>
  <si>
    <t>UTSJSIP17032</t>
  </si>
  <si>
    <t>UTSJSIP17035</t>
  </si>
  <si>
    <t>UTSJSIP17038</t>
  </si>
  <si>
    <t>UTSJSIP17046</t>
  </si>
  <si>
    <t>UTSJSIP16596</t>
  </si>
  <si>
    <t>UTSJSIP16598</t>
  </si>
  <si>
    <t>UTSJSIP16599</t>
  </si>
  <si>
    <t>UTSJSIP16601</t>
  </si>
  <si>
    <t>UTSJSIP16564</t>
  </si>
  <si>
    <t>UTSJSIP16604</t>
  </si>
  <si>
    <t>UTSJSIP16605</t>
  </si>
  <si>
    <t>UTSJSIP16607</t>
  </si>
  <si>
    <t>UTSJSIP16610</t>
  </si>
  <si>
    <t>UTSJSIP16613</t>
  </si>
  <si>
    <t>UTSJSIP16616</t>
  </si>
  <si>
    <t>UTSJSIP16618</t>
  </si>
  <si>
    <t>UTSJSIP16619</t>
  </si>
  <si>
    <t>UTSJSIP16621</t>
  </si>
  <si>
    <t>UTSJSIP16622</t>
  </si>
  <si>
    <t>UTSJSIP16624</t>
  </si>
  <si>
    <t>UTSJSIP16625</t>
  </si>
  <si>
    <t>UTSJSIP16627</t>
  </si>
  <si>
    <t>UTSJSIP16630</t>
  </si>
  <si>
    <t>UTSJSIP16633</t>
  </si>
  <si>
    <t>UTSJSIP16636</t>
  </si>
  <si>
    <t>UTSJSIP16639</t>
  </si>
  <si>
    <t>UTSJSIP16641</t>
  </si>
  <si>
    <t>UTSJSIP16642</t>
  </si>
  <si>
    <t>UTSJSIP16644</t>
  </si>
  <si>
    <t>UTSJSIP16645</t>
  </si>
  <si>
    <t>UTSJSIP16647</t>
  </si>
  <si>
    <t>UTSJSIP16648</t>
  </si>
  <si>
    <t>UTSJSIP16650</t>
  </si>
  <si>
    <t>UTSJSIP16653</t>
  </si>
  <si>
    <t>UTSJSIP16656</t>
  </si>
  <si>
    <t>UTSJSIP16659</t>
  </si>
  <si>
    <t>UTSJSIP16661</t>
  </si>
  <si>
    <t>UTSJSIP16662</t>
  </si>
  <si>
    <t>UTSJSIP16664</t>
  </si>
  <si>
    <t>UTSJSIP16665</t>
  </si>
  <si>
    <t>UTSJSIP16667</t>
  </si>
  <si>
    <t>UTSJSIP16668</t>
  </si>
  <si>
    <t>UTSJSIP16670</t>
  </si>
  <si>
    <t>UTSJSIP16673</t>
  </si>
  <si>
    <t>UTSJSIP16676</t>
  </si>
  <si>
    <t>UTSJSIP16679</t>
  </si>
  <si>
    <t>UTSJSIP16681</t>
  </si>
  <si>
    <t>UTSJSIP16682</t>
  </si>
  <si>
    <t>UTSJSIP16684</t>
  </si>
  <si>
    <t>UTSJSIP16685</t>
  </si>
  <si>
    <t>UTSJSIP16687</t>
  </si>
  <si>
    <t>UTSJSIP16688</t>
  </si>
  <si>
    <t>UTSJSIP16690</t>
  </si>
  <si>
    <t>UTSJSIP16693</t>
  </si>
  <si>
    <t>UTSJSIP16696</t>
  </si>
  <si>
    <t>UTSJSIP16699</t>
  </si>
  <si>
    <t>UTSJSIP16701</t>
  </si>
  <si>
    <t>UTSJSIP16702</t>
  </si>
  <si>
    <t>UTSJSIP16704</t>
  </si>
  <si>
    <t>UTSJSIP16705</t>
  </si>
  <si>
    <t>UTSJSIP16707</t>
  </si>
  <si>
    <t>UTSJSIP16708</t>
  </si>
  <si>
    <t>UTSJSIP16710</t>
  </si>
  <si>
    <t>UTSJSIP16713</t>
  </si>
  <si>
    <t>UTSJSIP16716</t>
  </si>
  <si>
    <t>UTSJSIP16719</t>
  </si>
  <si>
    <t>UTSJSIP16722</t>
  </si>
  <si>
    <t>UTSJSIP16724</t>
  </si>
  <si>
    <t>UTSJSIP16725</t>
  </si>
  <si>
    <t>UTSJSIP16727</t>
  </si>
  <si>
    <t>UTSJSIP16728</t>
  </si>
  <si>
    <t>UTSJSIP16730</t>
  </si>
  <si>
    <t>UTSJSIP16731</t>
  </si>
  <si>
    <t>UTSJSIP16733</t>
  </si>
  <si>
    <t>UTSJSIP16736</t>
  </si>
  <si>
    <t>UTSJSIP16739</t>
  </si>
  <si>
    <t>UTSJSIP16742</t>
  </si>
  <si>
    <t>UTSJSIP16744</t>
  </si>
  <si>
    <t>UTSJSIP16745</t>
  </si>
  <si>
    <t>UTSJSIP16747</t>
  </si>
  <si>
    <t>UTSJSIP16748</t>
  </si>
  <si>
    <t>UTSJSIP16750</t>
  </si>
  <si>
    <t>UTSJSIP16751</t>
  </si>
  <si>
    <t>UTSJSIP16753</t>
  </si>
  <si>
    <t>UTSJSIP16756</t>
  </si>
  <si>
    <t>UTSJSIP16759</t>
  </si>
  <si>
    <t>UTSJSIP16762</t>
  </si>
  <si>
    <t>UTSJSIP16764</t>
  </si>
  <si>
    <t>UTSJSIP16765</t>
  </si>
  <si>
    <t>UTSJSIP16767</t>
  </si>
  <si>
    <t>UTSJSIP16768</t>
  </si>
  <si>
    <t>UTSJSIP16770</t>
  </si>
  <si>
    <t>UTSJSIP16771</t>
  </si>
  <si>
    <t>UTSJSIP16773</t>
  </si>
  <si>
    <t>UTSJSIP16776</t>
  </si>
  <si>
    <t>UTSJSIP16779</t>
  </si>
  <si>
    <t>UTSJSIP16782</t>
  </si>
  <si>
    <t>UTSJSIP16784</t>
  </si>
  <si>
    <t>UTSJSIP16785</t>
  </si>
  <si>
    <t>UTSJSIP16787</t>
  </si>
  <si>
    <t>UTSJSIP16788</t>
  </si>
  <si>
    <t>UTSJSIP16790</t>
  </si>
  <si>
    <t>UTSJSIP16791</t>
  </si>
  <si>
    <t>UTSJSIP16793</t>
  </si>
  <si>
    <t>UTSJSIP16794</t>
  </si>
  <si>
    <t>UTSJSIP16796</t>
  </si>
  <si>
    <t>UTSJSIP16799</t>
  </si>
  <si>
    <t>UTSJSIP16802</t>
  </si>
  <si>
    <t>UTSJSIP16805</t>
  </si>
  <si>
    <t>UTSJSIP16807</t>
  </si>
  <si>
    <t>UTSJSIP16808</t>
  </si>
  <si>
    <t>UTSJSIP16810</t>
  </si>
  <si>
    <t>UTSJSIP16811</t>
  </si>
  <si>
    <t>UTSJSIP16813</t>
  </si>
  <si>
    <t>UTSJSIP16814</t>
  </si>
  <si>
    <t>UTSJSIP16816</t>
  </si>
  <si>
    <t>UTSJSIP16819</t>
  </si>
  <si>
    <t>UTSJSIP16822</t>
  </si>
  <si>
    <t>UTSJSIP16825</t>
  </si>
  <si>
    <t>UTSJSIP16827</t>
  </si>
  <si>
    <t>UTSJSIP16828</t>
  </si>
  <si>
    <t>UTSJSIP16830</t>
  </si>
  <si>
    <t>UTSJSIP16831</t>
  </si>
  <si>
    <t>UTSJSIP16833</t>
  </si>
  <si>
    <t>UTSJSIP16834</t>
  </si>
  <si>
    <t>UTSJSIP16836</t>
  </si>
  <si>
    <t>UTSJSIP16839</t>
  </si>
  <si>
    <t>UTSJSIP16842</t>
  </si>
  <si>
    <t>UTSJSIP16845</t>
  </si>
  <si>
    <t>UTSJSIP16847</t>
  </si>
  <si>
    <t>UTSJSIP16848</t>
  </si>
  <si>
    <t>UTSJSIP16850</t>
  </si>
  <si>
    <t>UTSJSIP16851</t>
  </si>
  <si>
    <t>UTSJSIP16853</t>
  </si>
  <si>
    <t>UTSJSIP16854</t>
  </si>
  <si>
    <t>UTSJSIP16856</t>
  </si>
  <si>
    <t>UTSJSIP16859</t>
  </si>
  <si>
    <t>UTSJSIP16862</t>
  </si>
  <si>
    <t>UTSJSIP16865</t>
  </si>
  <si>
    <t>UTSJSIP16868</t>
  </si>
  <si>
    <t>UTSJSIP16870</t>
  </si>
  <si>
    <t>UTSJSIP16871</t>
  </si>
  <si>
    <t>UTSJSIP16873</t>
  </si>
  <si>
    <t>UTSJSIP16874</t>
  </si>
  <si>
    <t>UTSJSIP16876</t>
  </si>
  <si>
    <t>UTSJSIP16877</t>
  </si>
  <si>
    <t>UTSJSIP16879</t>
  </si>
  <si>
    <t>UTSJSIP16882</t>
  </si>
  <si>
    <t>UTSJSIP16885</t>
  </si>
  <si>
    <t>UTSJSIP16888</t>
  </si>
  <si>
    <t>UTSJSIP16890</t>
  </si>
  <si>
    <t>UTSJSIP16891</t>
  </si>
  <si>
    <t>UTSJSIP16893</t>
  </si>
  <si>
    <t>UTSJSIP16894</t>
  </si>
  <si>
    <t>UTSJSIP16896</t>
  </si>
  <si>
    <t>UTSJSIP16897</t>
  </si>
  <si>
    <t>UTSJSIP16899</t>
  </si>
  <si>
    <t>UTSJSIP16902</t>
  </si>
  <si>
    <t>UTSJSIP16905</t>
  </si>
  <si>
    <t>UTSJSIP16908</t>
  </si>
  <si>
    <t>UTSJSIP16910</t>
  </si>
  <si>
    <t>UTSJSIP16911</t>
  </si>
  <si>
    <t>UTSJSIP16913</t>
  </si>
  <si>
    <t>UTSJSIP16914</t>
  </si>
  <si>
    <t>UTSJSIP16916</t>
  </si>
  <si>
    <t>UTSJSIP16917</t>
  </si>
  <si>
    <t>UTSJSIP16919</t>
  </si>
  <si>
    <t>UTSJSIP16922</t>
  </si>
  <si>
    <t>UTSJSIP16925</t>
  </si>
  <si>
    <t>UTSJSIP16928</t>
  </si>
  <si>
    <t>UTSJSIP16930</t>
  </si>
  <si>
    <t>UTSJSIP16931</t>
  </si>
  <si>
    <t>UTSJSIP16933</t>
  </si>
  <si>
    <t>UTSJSIP16934</t>
  </si>
  <si>
    <t>UTSJSIP16936</t>
  </si>
  <si>
    <t>UTSJSIP16937</t>
  </si>
  <si>
    <t>UTSJSIP16939</t>
  </si>
  <si>
    <t>UTSJSIP16942</t>
  </si>
  <si>
    <t>UTSJSIP16945</t>
  </si>
  <si>
    <t>UTSJSIP16948</t>
  </si>
  <si>
    <t>UTSJSIP16951</t>
  </si>
  <si>
    <t>UTSJSIP16953</t>
  </si>
  <si>
    <t>UTSJSIP16954</t>
  </si>
  <si>
    <t>UTSJSIP16956</t>
  </si>
  <si>
    <t>UTSJSIP16957</t>
  </si>
  <si>
    <t>UTSJSIP16959</t>
  </si>
  <si>
    <t>UTSJSIP16960</t>
  </si>
  <si>
    <t>UTSJSIP16962</t>
  </si>
  <si>
    <t>UTSJSIP16965</t>
  </si>
  <si>
    <t>UTSJSIP16968</t>
  </si>
  <si>
    <t>UTSJSIP16971</t>
  </si>
  <si>
    <t>UTSJSIP16973</t>
  </si>
  <si>
    <t>UTSJSIP16974</t>
  </si>
  <si>
    <t>UTSJSIP16976</t>
  </si>
  <si>
    <t>UTSJSIP16977</t>
  </si>
  <si>
    <t>UTSJSIP16979</t>
  </si>
  <si>
    <t>UTSJSIP16980</t>
  </si>
  <si>
    <t>UTSJSIP16982</t>
  </si>
  <si>
    <t>UTSJSIP16985</t>
  </si>
  <si>
    <t>UTSJSIP16988</t>
  </si>
  <si>
    <t>UTSJSIP16991</t>
  </si>
  <si>
    <t>UTSJSIP16993</t>
  </si>
  <si>
    <t>UTSJSIP16994</t>
  </si>
  <si>
    <t>UTSJSIP16996</t>
  </si>
  <si>
    <t>UTSJSIP16997</t>
  </si>
  <si>
    <t>UTSJSIP16999</t>
  </si>
  <si>
    <t>UTSJSIP17000</t>
  </si>
  <si>
    <t>UTSJSIP17002</t>
  </si>
  <si>
    <t>UTSJSIP17005</t>
  </si>
  <si>
    <t>UTSJSIP17008</t>
  </si>
  <si>
    <t>UTSJSIP17013</t>
  </si>
  <si>
    <t>UTSJSIP17014</t>
  </si>
  <si>
    <t>UTSJSIP17016</t>
  </si>
  <si>
    <t>UTSJSIP17017</t>
  </si>
  <si>
    <t>UTSJSIP17019</t>
  </si>
  <si>
    <t>UTSJSIP17020</t>
  </si>
  <si>
    <t>UTSJSIP17022</t>
  </si>
  <si>
    <t>UTSJSIP17023</t>
  </si>
  <si>
    <t>UTSJSIP17025</t>
  </si>
  <si>
    <t>UTSJSIP17028</t>
  </si>
  <si>
    <t>UTSJSIP17031</t>
  </si>
  <si>
    <t>UTSJSIP17034</t>
  </si>
  <si>
    <t>UTSJSIP17036</t>
  </si>
  <si>
    <t>UTSJSIP17037</t>
  </si>
  <si>
    <t>UTSJSIP17039</t>
  </si>
  <si>
    <t>UTSJSIP17040</t>
  </si>
  <si>
    <t>UTSJSIP17042</t>
  </si>
  <si>
    <t>UTSJSIP17043</t>
  </si>
  <si>
    <t>UTSJSIP17045</t>
  </si>
  <si>
    <t>UTSJSIP16595</t>
  </si>
  <si>
    <t>UTSJSIP16603</t>
  </si>
  <si>
    <t>UTSJSIP16606</t>
  </si>
  <si>
    <t>UTSJSIP16609</t>
  </si>
  <si>
    <t>UTSJSIP16612</t>
  </si>
  <si>
    <t>UTSJSIP16615</t>
  </si>
  <si>
    <t>UTSJSIP16623</t>
  </si>
  <si>
    <t>UTSJSIP16626</t>
  </si>
  <si>
    <t>UTSJSIP16629</t>
  </si>
  <si>
    <t>UTSJSIP16635</t>
  </si>
  <si>
    <t>UTSJSIP16638</t>
  </si>
  <si>
    <t>UTSJSIP16646</t>
  </si>
  <si>
    <t>UTSJSIP16649</t>
  </si>
  <si>
    <t>UTSJSIP16652</t>
  </si>
  <si>
    <t>UTSJSIP16655</t>
  </si>
  <si>
    <t>UTSJSIP16658</t>
  </si>
  <si>
    <t>UTSJSIP16666</t>
  </si>
  <si>
    <t>UTSJSIP16669</t>
  </si>
  <si>
    <t>UTSJSIP16672</t>
  </si>
  <si>
    <t>UTSJSIP16675</t>
  </si>
  <si>
    <t>UTSJSIP16678</t>
  </si>
  <si>
    <t>UTSJSIP16686</t>
  </si>
  <si>
    <t>UTSJSIP16689</t>
  </si>
  <si>
    <t>UTSJSIP16692</t>
  </si>
  <si>
    <t>UTSJSIP16695</t>
  </si>
  <si>
    <t>UTSJSIP16698</t>
  </si>
  <si>
    <t>UTSJSIP16706</t>
  </si>
  <si>
    <t>UTSJSIP16709</t>
  </si>
  <si>
    <t>UTSJSIP16712</t>
  </si>
  <si>
    <t>UTSJSIP16715</t>
  </si>
  <si>
    <t>UTSJSIP16718</t>
  </si>
  <si>
    <t>UTSJSIP16721</t>
  </si>
  <si>
    <t>UTSJSIP16729</t>
  </si>
  <si>
    <t>UTSJSIP16732</t>
  </si>
  <si>
    <t>UTSJSIP16735</t>
  </si>
  <si>
    <t>UTSJSIP16738</t>
  </si>
  <si>
    <t>UTSJSIP16741</t>
  </si>
  <si>
    <t>UTSJSIP16749</t>
  </si>
  <si>
    <t>UTSJSIP16752</t>
  </si>
  <si>
    <t>UTSJSIP16755</t>
  </si>
  <si>
    <t>UTSJSIP16758</t>
  </si>
  <si>
    <t>UTSJSIP16761</t>
  </si>
  <si>
    <t>UTSJSIP16769</t>
  </si>
  <si>
    <t>UTSJSIP16772</t>
  </si>
  <si>
    <t>UTSJSIP16775</t>
  </si>
  <si>
    <t>UTSJSIP16778</t>
  </si>
  <si>
    <t>UTSJSIP16781</t>
  </si>
  <si>
    <t>UTSJSIP16789</t>
  </si>
  <si>
    <t>UTSJSIP16792</t>
  </si>
  <si>
    <t>UTSJSIP16795</t>
  </si>
  <si>
    <t>UTSJSIP16798</t>
  </si>
  <si>
    <t>UTSJSIP16801</t>
  </si>
  <si>
    <t>UTSJSIP16804</t>
  </si>
  <si>
    <t>UTSJSIP16812</t>
  </si>
  <si>
    <t>UTSJSIP16815</t>
  </si>
  <si>
    <t>UTSJSIP16818</t>
  </si>
  <si>
    <t>UTSJSIP16821</t>
  </si>
  <si>
    <t>UTSJSIP16824</t>
  </si>
  <si>
    <t>UTSJSIP16832</t>
  </si>
  <si>
    <t>UTSJSIP16835</t>
  </si>
  <si>
    <t>UTSJSIP16838</t>
  </si>
  <si>
    <t>UTSJSIP16841</t>
  </si>
  <si>
    <t>UTSJSIP16844</t>
  </si>
  <si>
    <t>UTSJSIP16852</t>
  </si>
  <si>
    <t>UTSJSIP16855</t>
  </si>
  <si>
    <t>UTSJSIP16858</t>
  </si>
  <si>
    <t>UTSJSIP16861</t>
  </si>
  <si>
    <t>UTSJSIP16864</t>
  </si>
  <si>
    <t>UTSJSIP16867</t>
  </si>
  <si>
    <t>UTSJSIP16875</t>
  </si>
  <si>
    <t>UTSJSIP16878</t>
  </si>
  <si>
    <t>UTSJSIP16881</t>
  </si>
  <si>
    <t>UTSJSIP16884</t>
  </si>
  <si>
    <t>UTSJSIP16887</t>
  </si>
  <si>
    <t>UTSJSIP16895</t>
  </si>
  <si>
    <t>UTSJSIP16898</t>
  </si>
  <si>
    <t>UTSJSIP16901</t>
  </si>
  <si>
    <t>UTSJSIP16904</t>
  </si>
  <si>
    <t>UTSJSIP16907</t>
  </si>
  <si>
    <t>UTSJSIP16915</t>
  </si>
  <si>
    <t>UTSJSIP16918</t>
  </si>
  <si>
    <t>UTSJSIP16921</t>
  </si>
  <si>
    <t>UTSJSIP16924</t>
  </si>
  <si>
    <t>UTSJSIP16927</t>
  </si>
  <si>
    <t>UTSJSIP16935</t>
  </si>
  <si>
    <t>UTSJSIP16938</t>
  </si>
  <si>
    <t>UTSJSIP16941</t>
  </si>
  <si>
    <t>UTSJSIP16944</t>
  </si>
  <si>
    <t>UTSJSIP16947</t>
  </si>
  <si>
    <t>UTSJSIP16950</t>
  </si>
  <si>
    <t>UTSJSIP16958</t>
  </si>
  <si>
    <t>UTSJSIP16961</t>
  </si>
  <si>
    <t>UTSJSIP16964</t>
  </si>
  <si>
    <t>UTSJSIP16967</t>
  </si>
  <si>
    <t>UTSJSIP16970</t>
  </si>
  <si>
    <t>UTSJSIP16978</t>
  </si>
  <si>
    <t>UTSJSIP16981</t>
  </si>
  <si>
    <t>UTSJSIP16984</t>
  </si>
  <si>
    <t>UTSJSIP16987</t>
  </si>
  <si>
    <t>UTSJSIP16990</t>
  </si>
  <si>
    <t>UTSJSIP16998</t>
  </si>
  <si>
    <t>UTSJSIP17001</t>
  </si>
  <si>
    <t>UTSJSIP17004</t>
  </si>
  <si>
    <t>UTSJSIP17007</t>
  </si>
  <si>
    <t>UTSJSIP17010</t>
  </si>
  <si>
    <t>UTSJSIP17018</t>
  </si>
  <si>
    <t>UTSJSIP17021</t>
  </si>
  <si>
    <t>UTSJSIP17024</t>
  </si>
  <si>
    <t>UTSJSIP17027</t>
  </si>
  <si>
    <t>UTSJSIP17030</t>
  </si>
  <si>
    <t>UTSJSIP17033</t>
  </si>
  <si>
    <t>UTSJSIP17041</t>
  </si>
  <si>
    <t>UTSJSIP17044</t>
  </si>
  <si>
    <t>UTSJSIP16565</t>
  </si>
  <si>
    <t>UTSJSIP16567</t>
  </si>
  <si>
    <t>UTSJSIP16570</t>
  </si>
  <si>
    <t>UTSJSIP16573</t>
  </si>
  <si>
    <t>UTSJSIP16576</t>
  </si>
  <si>
    <t>UTSJSIP16578</t>
  </si>
  <si>
    <t>UTSJSIP16579</t>
  </si>
  <si>
    <t>UTSJSIP16581</t>
  </si>
  <si>
    <t>UTSJSIP16582</t>
  </si>
  <si>
    <t>UTSJSIP16584</t>
  </si>
  <si>
    <t>UTSJSIP16585</t>
  </si>
  <si>
    <t>UTSJSIP16587</t>
  </si>
  <si>
    <t>UTSJSIP16590</t>
  </si>
  <si>
    <t>UTSJSIP16558</t>
  </si>
  <si>
    <t>UTSJSIP16559</t>
  </si>
  <si>
    <t>UTSJSIP16561</t>
  </si>
  <si>
    <t>UTSJSIP16562</t>
  </si>
  <si>
    <t>UTSJSIP16557</t>
  </si>
  <si>
    <t>UTSJSIP16560</t>
  </si>
  <si>
    <t>UTSJSIP16568</t>
  </si>
  <si>
    <t>UTSJSIP16571</t>
  </si>
  <si>
    <t>UTSJSIP16574</t>
  </si>
  <si>
    <t>UTSJSIP16577</t>
  </si>
  <si>
    <t>UTSJSIP16580</t>
  </si>
  <si>
    <t>UTSJSIP16588</t>
  </si>
  <si>
    <t>UTSJSIP16591</t>
  </si>
  <si>
    <t>UTSJSIP16563</t>
  </si>
  <si>
    <t>UTSJSIP16566</t>
  </si>
  <si>
    <t>UTSJSIP16569</t>
  </si>
  <si>
    <t>UTSJSIP16572</t>
  </si>
  <si>
    <t>UTSJSIP16575</t>
  </si>
  <si>
    <t>UTSJSIP16583</t>
  </si>
  <si>
    <t>UTSJSIP16586</t>
  </si>
  <si>
    <t>UTSJSIP16589</t>
  </si>
  <si>
    <t>UTSJSIP17600</t>
  </si>
  <si>
    <t>UTSJSIP17601</t>
  </si>
  <si>
    <t>UTSJSIP17602</t>
  </si>
  <si>
    <t>UTSJSIP17603</t>
  </si>
  <si>
    <t>UTSJSIP17604</t>
  </si>
  <si>
    <t>UTSJSIP17605</t>
  </si>
  <si>
    <t>UTSJSIP17606</t>
  </si>
  <si>
    <t>UTSJSIP17607</t>
  </si>
  <si>
    <t>UTSJSIP17608</t>
  </si>
  <si>
    <t>UTSJSIP17609</t>
  </si>
  <si>
    <t>UTSJSIP17610</t>
  </si>
  <si>
    <t>UTSJSIP17611</t>
  </si>
  <si>
    <t>UTSJSIP17612</t>
  </si>
  <si>
    <t>UTSJSIP17613</t>
  </si>
  <si>
    <t>UTSJSIP17614</t>
  </si>
  <si>
    <t>UTSJSIP17615</t>
  </si>
  <si>
    <t>UTSJSIP17616</t>
  </si>
  <si>
    <t>UTSJSIP17617</t>
  </si>
  <si>
    <t>UTSJSIP17618</t>
  </si>
  <si>
    <t>UTSJSIP17619</t>
  </si>
  <si>
    <t>UTSJSIP17620</t>
  </si>
  <si>
    <t>UTSJSIP17621</t>
  </si>
  <si>
    <t>UTSJSIP17622</t>
  </si>
  <si>
    <t>UTSJSIP17623</t>
  </si>
  <si>
    <t>UTSJSIP17624</t>
  </si>
  <si>
    <t>UTSJSIP17625</t>
  </si>
  <si>
    <t>UTSJSIP17626</t>
  </si>
  <si>
    <t>UTSJSIP17627</t>
  </si>
  <si>
    <t>UTSJSIP17628</t>
  </si>
  <si>
    <t>UTSJSIP17629</t>
  </si>
  <si>
    <t>UTSJSIP17630</t>
  </si>
  <si>
    <t>UTSJSIP17631</t>
  </si>
  <si>
    <t>UTSJSIP17632</t>
  </si>
  <si>
    <t>UTSJSIP17633</t>
  </si>
  <si>
    <t>UTSJSIP17634</t>
  </si>
  <si>
    <t>UTSJSIP17635</t>
  </si>
  <si>
    <t>UTSJSIP17636</t>
  </si>
  <si>
    <t>UTSJSIP17637</t>
  </si>
  <si>
    <t>UTSJSIP17638</t>
  </si>
  <si>
    <t>UTSJSIP17639</t>
  </si>
  <si>
    <t>UTSJSIP17640</t>
  </si>
  <si>
    <t>UTSJSIP17641</t>
  </si>
  <si>
    <t>UTSJSIP17642</t>
  </si>
  <si>
    <t>UTSJSIP17643</t>
  </si>
  <si>
    <t>UTSJSIP17644</t>
  </si>
  <si>
    <t>UTSJSIP17645</t>
  </si>
  <si>
    <t>UTSJSIP17646</t>
  </si>
  <si>
    <t>UTSJSIP17647</t>
  </si>
  <si>
    <t>UTSJSIP17648</t>
  </si>
  <si>
    <t>UTSJSIP17649</t>
  </si>
  <si>
    <t>UTSJSIP17650</t>
  </si>
  <si>
    <t>UTSJSIP17651</t>
  </si>
  <si>
    <t>UTSJSIP17652</t>
  </si>
  <si>
    <t>UTSJSIP17653</t>
  </si>
  <si>
    <t>UTSJSIP17654</t>
  </si>
  <si>
    <t>UTSJSIP17655</t>
  </si>
  <si>
    <t>UTSJSIP17656</t>
  </si>
  <si>
    <t>UTSJSIP17657</t>
  </si>
  <si>
    <t>UTSJSIP17658</t>
  </si>
  <si>
    <t>UTSJSIP17659</t>
  </si>
  <si>
    <t>UTSJSIP17660</t>
  </si>
  <si>
    <t>UTSJSIP17661</t>
  </si>
  <si>
    <t>UTSJSIP17662</t>
  </si>
  <si>
    <t>UTSJSIP17663</t>
  </si>
  <si>
    <t>UTSJSIP17664</t>
  </si>
  <si>
    <t>UTSJSIP17665</t>
  </si>
  <si>
    <t>UTSJST13192</t>
  </si>
  <si>
    <t>SILLA DE ALUMINIO TIPO BAR HOMEST</t>
  </si>
  <si>
    <t>UTSJST13193</t>
  </si>
  <si>
    <t>UTSJSM8433</t>
  </si>
  <si>
    <t>SILLA DE MADERA ASIENTO ERGONOMICO S/PALETA</t>
  </si>
  <si>
    <t>UTSJSM8436</t>
  </si>
  <si>
    <t>UTSJSM8440</t>
  </si>
  <si>
    <t>UTSJSM8428</t>
  </si>
  <si>
    <t>UTSJSM8432</t>
  </si>
  <si>
    <t>UTSJSM8435</t>
  </si>
  <si>
    <t>UTSJSM8438</t>
  </si>
  <si>
    <t>UTSJSM8421</t>
  </si>
  <si>
    <t>UTSJSM8445</t>
  </si>
  <si>
    <t>UTSJSM8434</t>
  </si>
  <si>
    <t>UTSJSM8423</t>
  </si>
  <si>
    <t>UTSJSM8426</t>
  </si>
  <si>
    <t>UTSJSM8429</t>
  </si>
  <si>
    <t>UTSJSM8443</t>
  </si>
  <si>
    <t>UTSJSM8439</t>
  </si>
  <si>
    <t>UTSJSM8441</t>
  </si>
  <si>
    <t>UTSJSM8442</t>
  </si>
  <si>
    <t>UTSJSM8422</t>
  </si>
  <si>
    <t>UTSJSM8425</t>
  </si>
  <si>
    <t>UTSJSM8427</t>
  </si>
  <si>
    <t>UTSJSM8430</t>
  </si>
  <si>
    <t>UTSJSM8437</t>
  </si>
  <si>
    <t>UTSJSM8431</t>
  </si>
  <si>
    <t>UTSJSM8444</t>
  </si>
  <si>
    <t>UTSJSMP11563</t>
  </si>
  <si>
    <t>SILLA DE MADERA CON PALETA</t>
  </si>
  <si>
    <t>UTSJSMP11562</t>
  </si>
  <si>
    <t>UTSJSM1294</t>
  </si>
  <si>
    <t>SILLA DE MADERA S/PALETA</t>
  </si>
  <si>
    <t>UTSJSM0646</t>
  </si>
  <si>
    <t>UTSJSM1293</t>
  </si>
  <si>
    <t>UTSJSM1199</t>
  </si>
  <si>
    <t>UTSJSM6931</t>
  </si>
  <si>
    <t>UTSJSM0600</t>
  </si>
  <si>
    <t>UTSJSM8025</t>
  </si>
  <si>
    <t>UTSJSM6924</t>
  </si>
  <si>
    <t>UTSJSM7652</t>
  </si>
  <si>
    <t>SILLA DE MADERA SIN PALETA</t>
  </si>
  <si>
    <t>UTSJSM7358</t>
  </si>
  <si>
    <t>UTSJSM8156</t>
  </si>
  <si>
    <t>UTSJSM2390</t>
  </si>
  <si>
    <t>UTSJSM2334</t>
  </si>
  <si>
    <t>UTSJSM2182</t>
  </si>
  <si>
    <t>UTSJSM2011</t>
  </si>
  <si>
    <t>UTSJSM2012</t>
  </si>
  <si>
    <t>UTSJSM2020</t>
  </si>
  <si>
    <t>UTSJSM2055</t>
  </si>
  <si>
    <t>UTSJSM12119</t>
  </si>
  <si>
    <t>UTSJSM1946</t>
  </si>
  <si>
    <t>UTSJSM2007</t>
  </si>
  <si>
    <t>UTSJSM1960</t>
  </si>
  <si>
    <t>UTSJSM2041</t>
  </si>
  <si>
    <t>UTSJSM2189</t>
  </si>
  <si>
    <t>UTSJSM12118</t>
  </si>
  <si>
    <t>UTSJSM12121</t>
  </si>
  <si>
    <t>UTSJSM4333</t>
  </si>
  <si>
    <t>UTSJSM4336</t>
  </si>
  <si>
    <t>UTSJSM4339</t>
  </si>
  <si>
    <t>UTSJSM2545</t>
  </si>
  <si>
    <t>UTSJSM2398</t>
  </si>
  <si>
    <t>UTSJSM2401</t>
  </si>
  <si>
    <t>UTSJSM2404</t>
  </si>
  <si>
    <t>UTSJSM2407</t>
  </si>
  <si>
    <t>UTSJSM2517</t>
  </si>
  <si>
    <t>UTSJSM2525</t>
  </si>
  <si>
    <t>UTSJSM2528</t>
  </si>
  <si>
    <t>UTSJSM2531</t>
  </si>
  <si>
    <t>UTSJSM2534</t>
  </si>
  <si>
    <t>UTSJSM2239</t>
  </si>
  <si>
    <t>UTSJSM2245</t>
  </si>
  <si>
    <t>UTSJSM2248</t>
  </si>
  <si>
    <t>UTSJSM2262</t>
  </si>
  <si>
    <t>UTSJSM2287</t>
  </si>
  <si>
    <t>UTSJSM2290</t>
  </si>
  <si>
    <t>UTSJSM2293</t>
  </si>
  <si>
    <t>UTSJSM2301</t>
  </si>
  <si>
    <t>UTSJSM2304</t>
  </si>
  <si>
    <t>UTSJSM2307</t>
  </si>
  <si>
    <t>UTSJSM2310</t>
  </si>
  <si>
    <t>UTSJSM2313</t>
  </si>
  <si>
    <t>UTSJSM2336</t>
  </si>
  <si>
    <t>UTSJSM2339</t>
  </si>
  <si>
    <t>UTSJSM2342</t>
  </si>
  <si>
    <t>UTSJSM2345</t>
  </si>
  <si>
    <t>UTSJSM2348</t>
  </si>
  <si>
    <t>UTSJSM2356</t>
  </si>
  <si>
    <t>UTSJSM2359</t>
  </si>
  <si>
    <t>UTSJSM2381</t>
  </si>
  <si>
    <t>UTSJSM2384</t>
  </si>
  <si>
    <t>UTSJSM2387</t>
  </si>
  <si>
    <t>UTSJSM2183</t>
  </si>
  <si>
    <t>UTSJSM2185</t>
  </si>
  <si>
    <t>UTSJSM2145</t>
  </si>
  <si>
    <t>UTSJSM2148</t>
  </si>
  <si>
    <t>UTSJSM2150</t>
  </si>
  <si>
    <t>UTSJSM2151</t>
  </si>
  <si>
    <t>UTSJSM2153</t>
  </si>
  <si>
    <t>UTSJSM2154</t>
  </si>
  <si>
    <t>UTSJSM2156</t>
  </si>
  <si>
    <t>UTSJSM2157</t>
  </si>
  <si>
    <t>UTSJSM2162</t>
  </si>
  <si>
    <t>UTSJSM2165</t>
  </si>
  <si>
    <t>UTSJSM2168</t>
  </si>
  <si>
    <t>UTSJSM2170</t>
  </si>
  <si>
    <t>UTSJSM2171</t>
  </si>
  <si>
    <t>UTSJSM2176</t>
  </si>
  <si>
    <t>UTSJSM2177</t>
  </si>
  <si>
    <t>UTSJSM2179</t>
  </si>
  <si>
    <t>UTSJSM2180</t>
  </si>
  <si>
    <t>UTSJSM2191</t>
  </si>
  <si>
    <t>UTSJSM2194</t>
  </si>
  <si>
    <t>UTSJSM2196</t>
  </si>
  <si>
    <t>UTSJSM2197</t>
  </si>
  <si>
    <t>UTSJSM2199</t>
  </si>
  <si>
    <t>UTSJSM2200</t>
  </si>
  <si>
    <t>UTSJSM2202</t>
  </si>
  <si>
    <t>UTSJSM2426</t>
  </si>
  <si>
    <t>UTSJSM2431</t>
  </si>
  <si>
    <t>UTSJSM2434</t>
  </si>
  <si>
    <t>UTSJSM2437</t>
  </si>
  <si>
    <t>UTSJSM2439</t>
  </si>
  <si>
    <t>UTSJSM2440</t>
  </si>
  <si>
    <t>UTSJSM2442</t>
  </si>
  <si>
    <t>UTSJSM2443</t>
  </si>
  <si>
    <t>UTSJSM2445</t>
  </si>
  <si>
    <t>UTSJSM2446</t>
  </si>
  <si>
    <t>UTSJSM2448</t>
  </si>
  <si>
    <t>UTSJSM2071</t>
  </si>
  <si>
    <t>UTSJSM2073</t>
  </si>
  <si>
    <t>UTSJSM2074</t>
  </si>
  <si>
    <t>UTSJSM2076</t>
  </si>
  <si>
    <t>UTSJSM2077</t>
  </si>
  <si>
    <t>UTSJSM2079</t>
  </si>
  <si>
    <t>UTSJSM2082</t>
  </si>
  <si>
    <t>UTSJSM2085</t>
  </si>
  <si>
    <t>UTSJSM2088</t>
  </si>
  <si>
    <t>UTSJSM2090</t>
  </si>
  <si>
    <t>UTSJSM2091</t>
  </si>
  <si>
    <t>UTSJSM2093</t>
  </si>
  <si>
    <t>UTSJSM2096</t>
  </si>
  <si>
    <t>UTSJSM2097</t>
  </si>
  <si>
    <t>UTSJSM2099</t>
  </si>
  <si>
    <t>UTSJSM1945</t>
  </si>
  <si>
    <t>UTSJSM1948</t>
  </si>
  <si>
    <t>UTSJSM1950</t>
  </si>
  <si>
    <t>UTSJSM1951</t>
  </si>
  <si>
    <t>UTSJSM1953</t>
  </si>
  <si>
    <t>UTSJSM1954</t>
  </si>
  <si>
    <t>UTSJSM1956</t>
  </si>
  <si>
    <t>UTSJSM1957</t>
  </si>
  <si>
    <t>UTSJSM1962</t>
  </si>
  <si>
    <t>UTSJSM1968</t>
  </si>
  <si>
    <t>UTSJSM1970</t>
  </si>
  <si>
    <t>UTSJSM1971</t>
  </si>
  <si>
    <t>UTSJSM1973</t>
  </si>
  <si>
    <t>UTSJSM1974</t>
  </si>
  <si>
    <t>UTSJSM1977</t>
  </si>
  <si>
    <t>UTSJSM1997</t>
  </si>
  <si>
    <t>UTSJSM2000</t>
  </si>
  <si>
    <t>UTSJSM2003</t>
  </si>
  <si>
    <t>UTSJSM2006</t>
  </si>
  <si>
    <t>UTSJSM2014</t>
  </si>
  <si>
    <t>UTSJSM2009</t>
  </si>
  <si>
    <t>UTSJSM2017</t>
  </si>
  <si>
    <t>UTSJSM2018</t>
  </si>
  <si>
    <t>UTSJSM2451</t>
  </si>
  <si>
    <t>UTSJSM2453</t>
  </si>
  <si>
    <t>UTSJSM2454</t>
  </si>
  <si>
    <t>UTSJSM2459</t>
  </si>
  <si>
    <t>UTSJSM2462</t>
  </si>
  <si>
    <t>UTSJSM2465</t>
  </si>
  <si>
    <t>UTSJSM2467</t>
  </si>
  <si>
    <t>UTSJSM2468</t>
  </si>
  <si>
    <t>UTSJSM2470</t>
  </si>
  <si>
    <t>UTSJSM2471</t>
  </si>
  <si>
    <t>UTSJSM2473</t>
  </si>
  <si>
    <t>UTSJSM2474</t>
  </si>
  <si>
    <t>UTSJSM2476</t>
  </si>
  <si>
    <t>UTSJSM2479</t>
  </si>
  <si>
    <t>UTSJSM2567</t>
  </si>
  <si>
    <t>UTSJSM2570</t>
  </si>
  <si>
    <t>UTSJSM2575</t>
  </si>
  <si>
    <t>UTSJSM2043</t>
  </si>
  <si>
    <t>UTSJSM2046</t>
  </si>
  <si>
    <t>UTSJSM2048</t>
  </si>
  <si>
    <t>UTSJSM2052</t>
  </si>
  <si>
    <t>UTSJSM2054</t>
  </si>
  <si>
    <t>UTSJSM2618</t>
  </si>
  <si>
    <t>UTSJSM2620</t>
  </si>
  <si>
    <t>UTSJSM2621</t>
  </si>
  <si>
    <t>UTSJSM2623</t>
  </si>
  <si>
    <t>UTSJSM2624</t>
  </si>
  <si>
    <t>UTSJSM2626</t>
  </si>
  <si>
    <t>UTSJSM2632</t>
  </si>
  <si>
    <t>UTSJSM2635</t>
  </si>
  <si>
    <t>UTSJSM2637</t>
  </si>
  <si>
    <t>UTSJSM2641</t>
  </si>
  <si>
    <t>UTSJSM2643</t>
  </si>
  <si>
    <t>UTSJSM2644</t>
  </si>
  <si>
    <t>UTSJSM2668</t>
  </si>
  <si>
    <t>UTSJSM2671</t>
  </si>
  <si>
    <t>UTSJSM2674</t>
  </si>
  <si>
    <t>UTSJSM2677</t>
  </si>
  <si>
    <t>UTSJSM2680</t>
  </si>
  <si>
    <t>UTSJSM2683</t>
  </si>
  <si>
    <t>UTSJSM2685</t>
  </si>
  <si>
    <t>UTSJSM2686</t>
  </si>
  <si>
    <t>UTSJSM2688</t>
  </si>
  <si>
    <t>UTSJSM2689</t>
  </si>
  <si>
    <t>UTSJSM2691</t>
  </si>
  <si>
    <t>UTSJSM2694</t>
  </si>
  <si>
    <t>UTSJSM2697</t>
  </si>
  <si>
    <t>UTSJSM2700</t>
  </si>
  <si>
    <t>UTSJSM2063</t>
  </si>
  <si>
    <t>UTSJSM2068</t>
  </si>
  <si>
    <t>UTSJSM7649</t>
  </si>
  <si>
    <t>UTSJSM7664</t>
  </si>
  <si>
    <t>UTSJSM4331</t>
  </si>
  <si>
    <t>UTSJSM4332</t>
  </si>
  <si>
    <t>UTSJSM4335</t>
  </si>
  <si>
    <t>UTSJSM4340</t>
  </si>
  <si>
    <t>UTSJSM4343</t>
  </si>
  <si>
    <t>UTSJSM2396</t>
  </si>
  <si>
    <t>UTSJSM2397</t>
  </si>
  <si>
    <t>UTSJSM2541</t>
  </si>
  <si>
    <t>UTSJSM2546</t>
  </si>
  <si>
    <t>UTSJSM2400</t>
  </si>
  <si>
    <t>UTSJSM2402</t>
  </si>
  <si>
    <t>UTSJSM2405</t>
  </si>
  <si>
    <t>UTSJSM2408</t>
  </si>
  <si>
    <t>UTSJSM2518</t>
  </si>
  <si>
    <t>UTSJSM2520</t>
  </si>
  <si>
    <t>UTSJSM2521</t>
  </si>
  <si>
    <t>UTSJSM2523</t>
  </si>
  <si>
    <t>UTSJSM2524</t>
  </si>
  <si>
    <t>UTSJSM2526</t>
  </si>
  <si>
    <t>UTSJSM2527</t>
  </si>
  <si>
    <t>UTSJSM2529</t>
  </si>
  <si>
    <t>UTSJSM2532</t>
  </si>
  <si>
    <t>UTSJSM2535</t>
  </si>
  <si>
    <t>UTSJSM2388</t>
  </si>
  <si>
    <t>UTSJSM2391</t>
  </si>
  <si>
    <t>UTSJSM2393</t>
  </si>
  <si>
    <t>UTSJSM2335</t>
  </si>
  <si>
    <t>UTSJSM2337</t>
  </si>
  <si>
    <t>UTSJSM2338</t>
  </si>
  <si>
    <t>UTSJSM2340</t>
  </si>
  <si>
    <t>UTSJSM2343</t>
  </si>
  <si>
    <t>UTSJSM2346</t>
  </si>
  <si>
    <t>UTSJSM2349</t>
  </si>
  <si>
    <t>UTSJSM2351</t>
  </si>
  <si>
    <t>UTSJSM2352</t>
  </si>
  <si>
    <t>UTSJSM2354</t>
  </si>
  <si>
    <t>UTSJSM2355</t>
  </si>
  <si>
    <t>UTSJSM2357</t>
  </si>
  <si>
    <t>UTSJSM2358</t>
  </si>
  <si>
    <t>UTSJSM2360</t>
  </si>
  <si>
    <t>UTSJSM2382</t>
  </si>
  <si>
    <t>UTSJSM2237</t>
  </si>
  <si>
    <t>UTSJSM2240</t>
  </si>
  <si>
    <t>UTSJSM2243</t>
  </si>
  <si>
    <t>UTSJSM2246</t>
  </si>
  <si>
    <t>UTSJSM2252</t>
  </si>
  <si>
    <t>UTSJSM2255</t>
  </si>
  <si>
    <t>UTSJSM2257</t>
  </si>
  <si>
    <t>UTSJSM2258</t>
  </si>
  <si>
    <t>UTSJSM2260</t>
  </si>
  <si>
    <t>UTSJSM2261</t>
  </si>
  <si>
    <t>UTSJSM2263</t>
  </si>
  <si>
    <t>UTSJSM2266</t>
  </si>
  <si>
    <t>UTSJSM2288</t>
  </si>
  <si>
    <t>UTSJSM2291</t>
  </si>
  <si>
    <t>UTSJSM2294</t>
  </si>
  <si>
    <t>UTSJSM2297</t>
  </si>
  <si>
    <t>UTSJSM2299</t>
  </si>
  <si>
    <t>UTSJSM2300</t>
  </si>
  <si>
    <t>UTSJSM2302</t>
  </si>
  <si>
    <t>UTSJSM2303</t>
  </si>
  <si>
    <t>UTSJSM2308</t>
  </si>
  <si>
    <t>UTSJSM2311</t>
  </si>
  <si>
    <t>UTSJSM2314</t>
  </si>
  <si>
    <t>UTSJSM2316</t>
  </si>
  <si>
    <t>UTSJSM2332</t>
  </si>
  <si>
    <t>UTSJSM7493</t>
  </si>
  <si>
    <t>UTSJSM12116</t>
  </si>
  <si>
    <t>UTSJSM12122</t>
  </si>
  <si>
    <t>UTSJSM12124</t>
  </si>
  <si>
    <t>UTSJSM12125</t>
  </si>
  <si>
    <t>UTSJSM12127</t>
  </si>
  <si>
    <t>UTSJSM12128</t>
  </si>
  <si>
    <t>UTSJSM12117</t>
  </si>
  <si>
    <t>UTSJSM12120</t>
  </si>
  <si>
    <t>UTSJSM12123</t>
  </si>
  <si>
    <t>UTSJSM4330</t>
  </si>
  <si>
    <t>UTSJSM4341</t>
  </si>
  <si>
    <t>UTSJSM1963</t>
  </si>
  <si>
    <t>UTSJSM1966</t>
  </si>
  <si>
    <t>UTSJSM1969</t>
  </si>
  <si>
    <t>UTSJSM1972</t>
  </si>
  <si>
    <t>UTSJSM1998</t>
  </si>
  <si>
    <t>UTSJSM2001</t>
  </si>
  <si>
    <t>UTSJSM2004</t>
  </si>
  <si>
    <t>UTSJSM2010</t>
  </si>
  <si>
    <t>UTSJSM2013</t>
  </si>
  <si>
    <t>UTSJSM2021</t>
  </si>
  <si>
    <t>UTSJSM1949</t>
  </si>
  <si>
    <t>UTSJSM1952</t>
  </si>
  <si>
    <t>UTSJSM2070</t>
  </si>
  <si>
    <t>UTSJSM2457</t>
  </si>
  <si>
    <t>UTSJSM2460</t>
  </si>
  <si>
    <t>UTSJSM2463</t>
  </si>
  <si>
    <t>UTSJSM2466</t>
  </si>
  <si>
    <t>UTSJSM2469</t>
  </si>
  <si>
    <t>UTSJSM2477</t>
  </si>
  <si>
    <t>UTSJSM2568</t>
  </si>
  <si>
    <t>UTSJSM2571</t>
  </si>
  <si>
    <t>UTSJSM2574</t>
  </si>
  <si>
    <t>UTSJSM2577</t>
  </si>
  <si>
    <t>UTSJSM2591</t>
  </si>
  <si>
    <t>UTSJSM2619</t>
  </si>
  <si>
    <t>UTSJSM2627</t>
  </si>
  <si>
    <t>UTSJSM2630</t>
  </si>
  <si>
    <t>UTSJSM2636</t>
  </si>
  <si>
    <t>UTSJSM2639</t>
  </si>
  <si>
    <t>UTSJSM2669</t>
  </si>
  <si>
    <t>UTSJSM2672</t>
  </si>
  <si>
    <t>UTSJSM2675</t>
  </si>
  <si>
    <t>UTSJSM2678</t>
  </si>
  <si>
    <t>UTSJSM2681</t>
  </si>
  <si>
    <t>UTSJSM2692</t>
  </si>
  <si>
    <t>UTSJSM2695</t>
  </si>
  <si>
    <t>UTSJSM2698</t>
  </si>
  <si>
    <t>UTSJSM2089</t>
  </si>
  <si>
    <t>UTSJSM2092</t>
  </si>
  <si>
    <t>UTSJSM2100</t>
  </si>
  <si>
    <t>UTSJSM2143</t>
  </si>
  <si>
    <t>UTSJSM2146</t>
  </si>
  <si>
    <t>UTSJSM2149</t>
  </si>
  <si>
    <t>UTSJSM2152</t>
  </si>
  <si>
    <t>UTSJSM2160</t>
  </si>
  <si>
    <t>UTSJSM2163</t>
  </si>
  <si>
    <t>UTSJSM2166</t>
  </si>
  <si>
    <t>UTSJSM2169</t>
  </si>
  <si>
    <t>UTSJSM2175</t>
  </si>
  <si>
    <t>UTSJSM2178</t>
  </si>
  <si>
    <t>UTSJSM2186</t>
  </si>
  <si>
    <t>UTSJSM2072</t>
  </si>
  <si>
    <t>UTSJSM2080</t>
  </si>
  <si>
    <t>UTSJSM2083</t>
  </si>
  <si>
    <t>UTSJSM2192</t>
  </si>
  <si>
    <t>UTSJSM2195</t>
  </si>
  <si>
    <t>UTSJSM2198</t>
  </si>
  <si>
    <t>UTSJSM2432</t>
  </si>
  <si>
    <t>UTSJSM2435</t>
  </si>
  <si>
    <t>UTSJSM2441</t>
  </si>
  <si>
    <t>UTSJSM2449</t>
  </si>
  <si>
    <t>UTSJSM2044</t>
  </si>
  <si>
    <t>UTSJSM2047</t>
  </si>
  <si>
    <t>UTSJSM2050</t>
  </si>
  <si>
    <t>UTSJSM2058</t>
  </si>
  <si>
    <t>UTSJSM2061</t>
  </si>
  <si>
    <t>UTSJSM2064</t>
  </si>
  <si>
    <t>UTSJSM2244</t>
  </si>
  <si>
    <t>UTSJSM2247</t>
  </si>
  <si>
    <t>UTSJSM2250</t>
  </si>
  <si>
    <t>UTSJSM2253</t>
  </si>
  <si>
    <t>UTSJSM2259</t>
  </si>
  <si>
    <t>UTSJSM2286</t>
  </si>
  <si>
    <t>UTSJSM2289</t>
  </si>
  <si>
    <t>UTSJSM2292</t>
  </si>
  <si>
    <t>UTSJSM2295</t>
  </si>
  <si>
    <t>UTSJSM2298</t>
  </si>
  <si>
    <t>UTSJSM2306</t>
  </si>
  <si>
    <t>UTSJSM2309</t>
  </si>
  <si>
    <t>UTSJSM2312</t>
  </si>
  <si>
    <t>UTSJSM2315</t>
  </si>
  <si>
    <t>UTSJSM2333</t>
  </si>
  <si>
    <t>UTSJSM2341</t>
  </si>
  <si>
    <t>UTSJSM2344</t>
  </si>
  <si>
    <t>UTSJSM2347</t>
  </si>
  <si>
    <t>UTSJSM2350</t>
  </si>
  <si>
    <t>UTSJSM2353</t>
  </si>
  <si>
    <t>UTSJSM2380</t>
  </si>
  <si>
    <t>UTSJSM2383</t>
  </si>
  <si>
    <t>UTSJSM2386</t>
  </si>
  <si>
    <t>UTSJSM2392</t>
  </si>
  <si>
    <t>UTSJSM2395</t>
  </si>
  <si>
    <t>UTSJSM2403</t>
  </si>
  <si>
    <t>UTSJSM2406</t>
  </si>
  <si>
    <t>UTSJSM2519</t>
  </si>
  <si>
    <t>UTSJSM2522</t>
  </si>
  <si>
    <t>UTSJSM2530</t>
  </si>
  <si>
    <t>UTSJSM2533</t>
  </si>
  <si>
    <t>UTSJSM2536</t>
  </si>
  <si>
    <t>UTSJSM2539</t>
  </si>
  <si>
    <t>UTSJSM2542</t>
  </si>
  <si>
    <t>UTSJSM7659</t>
  </si>
  <si>
    <t>UTSJSM7662</t>
  </si>
  <si>
    <t>UTSJSM2075</t>
  </si>
  <si>
    <t>UTSJSM2078</t>
  </si>
  <si>
    <t>UTSJSM2084</t>
  </si>
  <si>
    <t>UTSJSM2095</t>
  </si>
  <si>
    <t>UTSJSM2141</t>
  </si>
  <si>
    <t>UTSJSM2144</t>
  </si>
  <si>
    <t>UTSJSM2147</t>
  </si>
  <si>
    <t>UTSJSM2155</t>
  </si>
  <si>
    <t>UTSJSM2158</t>
  </si>
  <si>
    <t>UTSJSM2161</t>
  </si>
  <si>
    <t>UTSJSM2164</t>
  </si>
  <si>
    <t>UTSJSM2167</t>
  </si>
  <si>
    <t>UTSJSM2181</t>
  </si>
  <si>
    <t>UTSJSM2184</t>
  </si>
  <si>
    <t>UTSJSM2187</t>
  </si>
  <si>
    <t>UTSJSM2190</t>
  </si>
  <si>
    <t>UTSJSM2193</t>
  </si>
  <si>
    <t>UTSJSM2201</t>
  </si>
  <si>
    <t>UTSJSM2427</t>
  </si>
  <si>
    <t>UTSJSM2433</t>
  </si>
  <si>
    <t>UTSJSM2436</t>
  </si>
  <si>
    <t>UTSJSM2444</t>
  </si>
  <si>
    <t>UTSJSM2447</t>
  </si>
  <si>
    <t>UTSJSM2628</t>
  </si>
  <si>
    <t>UTSJSM2631</t>
  </si>
  <si>
    <t>UTSJSM2634</t>
  </si>
  <si>
    <t>UTSJSM2642</t>
  </si>
  <si>
    <t>UTSJSM2687</t>
  </si>
  <si>
    <t>UTSJSM2690</t>
  </si>
  <si>
    <t>UTSJSM2693</t>
  </si>
  <si>
    <t>UTSJSM2696</t>
  </si>
  <si>
    <t>UTSJSM2062</t>
  </si>
  <si>
    <t>UTSJSM2065</t>
  </si>
  <si>
    <t>UTSJSM2452</t>
  </si>
  <si>
    <t>UTSJSM2455</t>
  </si>
  <si>
    <t>UTSJSM2458</t>
  </si>
  <si>
    <t>UTSJSM2461</t>
  </si>
  <si>
    <t>UTSJSM2464</t>
  </si>
  <si>
    <t>UTSJSM2472</t>
  </si>
  <si>
    <t>UTSJSM2475</t>
  </si>
  <si>
    <t>UTSJSM2478</t>
  </si>
  <si>
    <t>UTSJSM2566</t>
  </si>
  <si>
    <t>UTSJSM2569</t>
  </si>
  <si>
    <t>UTSJSM2592</t>
  </si>
  <si>
    <t>UTSJSM2622</t>
  </si>
  <si>
    <t>UTSJSM1947</t>
  </si>
  <si>
    <t>UTSJSM1955</t>
  </si>
  <si>
    <t>UTSJSM1958</t>
  </si>
  <si>
    <t>UTSJSM1961</t>
  </si>
  <si>
    <t>UTSJSM1964</t>
  </si>
  <si>
    <t>UTSJSM1967</t>
  </si>
  <si>
    <t>UTSJSM1996</t>
  </si>
  <si>
    <t>UTSJSM1999</t>
  </si>
  <si>
    <t>UTSJSM2002</t>
  </si>
  <si>
    <t>UTSJSM2005</t>
  </si>
  <si>
    <t>UTSJSM2016</t>
  </si>
  <si>
    <t>UTSJSM2019</t>
  </si>
  <si>
    <t>UTSJSM2022</t>
  </si>
  <si>
    <t>UTSJSM2042</t>
  </si>
  <si>
    <t>UTSJSM2045</t>
  </si>
  <si>
    <t>UTSJSM2053</t>
  </si>
  <si>
    <t>UTSJSM2056</t>
  </si>
  <si>
    <t>UTSJSM12129</t>
  </si>
  <si>
    <t>UTSJSM2537</t>
  </si>
  <si>
    <t>UTSJSM2188</t>
  </si>
  <si>
    <t>UTSJSM2142</t>
  </si>
  <si>
    <t>UTSJSM2015</t>
  </si>
  <si>
    <t>UTSJSM2576</t>
  </si>
  <si>
    <t>UTSJSM2578</t>
  </si>
  <si>
    <t>UTSJSM2640</t>
  </si>
  <si>
    <t>UTSJSM2057</t>
  </si>
  <si>
    <t>UTSJSM2060</t>
  </si>
  <si>
    <t>UTSJSM2023</t>
  </si>
  <si>
    <t>UTSJSM2069</t>
  </si>
  <si>
    <t>UTSJSM2450</t>
  </si>
  <si>
    <t>UTSJSM2066</t>
  </si>
  <si>
    <t>UTSJSM2394</t>
  </si>
  <si>
    <t>UTSJSM2385</t>
  </si>
  <si>
    <t>UTSJSM2399</t>
  </si>
  <si>
    <t>UTSJSM2543</t>
  </si>
  <si>
    <t>UTSJSM2544</t>
  </si>
  <si>
    <t>UTSJSM2538</t>
  </si>
  <si>
    <t>UTSJSM2540</t>
  </si>
  <si>
    <t>UTSJSM12126</t>
  </si>
  <si>
    <t>UTSJSM2389</t>
  </si>
  <si>
    <t>UTSJSM2086</t>
  </si>
  <si>
    <t>UTSJSM2067</t>
  </si>
  <si>
    <t>UTSJSM2081</t>
  </si>
  <si>
    <t>UTSJSM2087</t>
  </si>
  <si>
    <t>UTSJSM2572</t>
  </si>
  <si>
    <t>UTSJSM2699</t>
  </si>
  <si>
    <t>UTSJSM2625</t>
  </si>
  <si>
    <t>UTSJSM2059</t>
  </si>
  <si>
    <t>UTSJSM7657</t>
  </si>
  <si>
    <t>UTSJSM7660</t>
  </si>
  <si>
    <t>UTSJSM4342</t>
  </si>
  <si>
    <t>UTSJSM7666</t>
  </si>
  <si>
    <t>UTSJSM7661</t>
  </si>
  <si>
    <t>UTSJSM7663</t>
  </si>
  <si>
    <t>UTSJSM4337</t>
  </si>
  <si>
    <t>UTSJSM4334</t>
  </si>
  <si>
    <t>UTSJSM2008</t>
  </si>
  <si>
    <t>UTSJSM12130</t>
  </si>
  <si>
    <t>UTSJSM12131</t>
  </si>
  <si>
    <t>UTSJSM7665</t>
  </si>
  <si>
    <t>UTSJSM7366</t>
  </si>
  <si>
    <t>UTSJSM7667</t>
  </si>
  <si>
    <t>UTSJSM7650</t>
  </si>
  <si>
    <t>UTSJSM7655</t>
  </si>
  <si>
    <t>UTSJSM2438</t>
  </si>
  <si>
    <t>UTSJSIP15877</t>
  </si>
  <si>
    <t>SILLA DE POLIPROPILENO</t>
  </si>
  <si>
    <t>UTSJSIP15878</t>
  </si>
  <si>
    <t>UTSJSIP15880</t>
  </si>
  <si>
    <t>UTSJSIP15883</t>
  </si>
  <si>
    <t>UTSJSIP15881</t>
  </si>
  <si>
    <t>UTSJSIP15884</t>
  </si>
  <si>
    <t>UTSJSIP15876</t>
  </si>
  <si>
    <t>UTSJSIP15879</t>
  </si>
  <si>
    <t>UTSJSIP15882</t>
  </si>
  <si>
    <t>UTSJSIP15885</t>
  </si>
  <si>
    <t>UTSJSIP15844</t>
  </si>
  <si>
    <t>UTSJSIP15847</t>
  </si>
  <si>
    <t>UTSJSIP15850</t>
  </si>
  <si>
    <t>UTSJSIP15858</t>
  </si>
  <si>
    <t>UTSJSIP15861</t>
  </si>
  <si>
    <t>UTSJSIP15864</t>
  </si>
  <si>
    <t>UTSJSIP15867</t>
  </si>
  <si>
    <t>UTSJSIP15870</t>
  </si>
  <si>
    <t>UTSJSIP15873</t>
  </si>
  <si>
    <t>UTSJSIP15843</t>
  </si>
  <si>
    <t>UTSJSIP15846</t>
  </si>
  <si>
    <t>UTSJSIP15848</t>
  </si>
  <si>
    <t>UTSJSIP15849</t>
  </si>
  <si>
    <t>UTSJSIP15851</t>
  </si>
  <si>
    <t>UTSJSIP15852</t>
  </si>
  <si>
    <t>UTSJSIP15854</t>
  </si>
  <si>
    <t>UTSJSIP15855</t>
  </si>
  <si>
    <t>UTSJSIP15857</t>
  </si>
  <si>
    <t>UTSJSIP15860</t>
  </si>
  <si>
    <t>UTSJSIP15863</t>
  </si>
  <si>
    <t>UTSJSIP15866</t>
  </si>
  <si>
    <t>UTSJSIP15869</t>
  </si>
  <si>
    <t>UTSJSIP15871</t>
  </si>
  <si>
    <t>UTSJSIP15872</t>
  </si>
  <si>
    <t>UTSJSIP15874</t>
  </si>
  <si>
    <t>UTSJSIP15875</t>
  </si>
  <si>
    <t>UTSJSIP15842</t>
  </si>
  <si>
    <t>UTSJSIP15845</t>
  </si>
  <si>
    <t>UTSJSIP15853</t>
  </si>
  <si>
    <t>UTSJSIP15856</t>
  </si>
  <si>
    <t>UTSJSIP15859</t>
  </si>
  <si>
    <t>UTSJSIP15862</t>
  </si>
  <si>
    <t>UTSJSIP15865</t>
  </si>
  <si>
    <t>UTSJSIP15868</t>
  </si>
  <si>
    <t>UTSJSIP15764</t>
  </si>
  <si>
    <t>UTSJSIP15767</t>
  </si>
  <si>
    <t>UTSJSIP15775</t>
  </si>
  <si>
    <t>UTSJSIP15778</t>
  </si>
  <si>
    <t>UTSJSIP15781</t>
  </si>
  <si>
    <t>UTSJSIP15784</t>
  </si>
  <si>
    <t>UTSJSIP15787</t>
  </si>
  <si>
    <t>UTSJSIP15790</t>
  </si>
  <si>
    <t>UTSJSIP15798</t>
  </si>
  <si>
    <t>UTSJSIP15801</t>
  </si>
  <si>
    <t>UTSJSIP15804</t>
  </si>
  <si>
    <t>UTSJSIP15807</t>
  </si>
  <si>
    <t>UTSJSIP15810</t>
  </si>
  <si>
    <t>UTSJSIP15818</t>
  </si>
  <si>
    <t>UTSJSIP15821</t>
  </si>
  <si>
    <t>UTSJSIP15824</t>
  </si>
  <si>
    <t>UTSJSIP15827</t>
  </si>
  <si>
    <t>UTSJSIP15830</t>
  </si>
  <si>
    <t>UTSJSIP15841</t>
  </si>
  <si>
    <t>UTSJSIP15765</t>
  </si>
  <si>
    <t>UTSJSIP15766</t>
  </si>
  <si>
    <t>UTSJSIP15768</t>
  </si>
  <si>
    <t>UTSJSIP15769</t>
  </si>
  <si>
    <t>UTSJSIP15771</t>
  </si>
  <si>
    <t>UTSJSIP15772</t>
  </si>
  <si>
    <t>UTSJSIP15774</t>
  </si>
  <si>
    <t>UTSJSIP15777</t>
  </si>
  <si>
    <t>UTSJSIP15780</t>
  </si>
  <si>
    <t>UTSJSIP15783</t>
  </si>
  <si>
    <t>UTSJSIP15785</t>
  </si>
  <si>
    <t>UTSJSIP15786</t>
  </si>
  <si>
    <t>UTSJSIP15788</t>
  </si>
  <si>
    <t>UTSJSIP15789</t>
  </si>
  <si>
    <t>UTSJSIP15791</t>
  </si>
  <si>
    <t>UTSJSIP15792</t>
  </si>
  <si>
    <t>UTSJSIP15794</t>
  </si>
  <si>
    <t>UTSJSIP15795</t>
  </si>
  <si>
    <t>UTSJSIP15797</t>
  </si>
  <si>
    <t>UTSJSIP15800</t>
  </si>
  <si>
    <t>UTSJSIP15803</t>
  </si>
  <si>
    <t>UTSJSIP15806</t>
  </si>
  <si>
    <t>UTSJSIP15808</t>
  </si>
  <si>
    <t>UTSJSIP15809</t>
  </si>
  <si>
    <t>UTSJSIP15811</t>
  </si>
  <si>
    <t>UTSJSIP15812</t>
  </si>
  <si>
    <t>UTSJSIP15814</t>
  </si>
  <si>
    <t>UTSJSIP15815</t>
  </si>
  <si>
    <t>UTSJSIP15817</t>
  </si>
  <si>
    <t>UTSJSIP15820</t>
  </si>
  <si>
    <t>UTSJSIP15823</t>
  </si>
  <si>
    <t>UTSJSIP15826</t>
  </si>
  <si>
    <t>UTSJSIP15828</t>
  </si>
  <si>
    <t>UTSJSIP15829</t>
  </si>
  <si>
    <t>UTSJSIP15831</t>
  </si>
  <si>
    <t>UTSJSIP15832</t>
  </si>
  <si>
    <t>UTSJSIP15834</t>
  </si>
  <si>
    <t>UTSJSIP15835</t>
  </si>
  <si>
    <t>UTSJSIP15837</t>
  </si>
  <si>
    <t>UTSJSIP15840</t>
  </si>
  <si>
    <t>UTSJSIP15770</t>
  </si>
  <si>
    <t>UTSJSIP15773</t>
  </si>
  <si>
    <t>UTSJSIP15776</t>
  </si>
  <si>
    <t>UTSJSIP15779</t>
  </si>
  <si>
    <t>UTSJSIP15782</t>
  </si>
  <si>
    <t>UTSJSIP15793</t>
  </si>
  <si>
    <t>UTSJSIP15796</t>
  </si>
  <si>
    <t>UTSJSIP15799</t>
  </si>
  <si>
    <t>UTSJSIP15805</t>
  </si>
  <si>
    <t>UTSJSIP15813</t>
  </si>
  <si>
    <t>UTSJSIP15819</t>
  </si>
  <si>
    <t>UTSJSIP15822</t>
  </si>
  <si>
    <t>UTSJSIP15825</t>
  </si>
  <si>
    <t>UTSJSIP15833</t>
  </si>
  <si>
    <t>UTSJSIP15836</t>
  </si>
  <si>
    <t>UTSJSIP15839</t>
  </si>
  <si>
    <t>UTSJSIP15838</t>
  </si>
  <si>
    <t>UTSJSIP15816</t>
  </si>
  <si>
    <t>UTSJSIP15802</t>
  </si>
  <si>
    <t>UTSJSRU14949</t>
  </si>
  <si>
    <t>SILLA DE RUEDAS CROMADA</t>
  </si>
  <si>
    <t>UTSJSRU10445</t>
  </si>
  <si>
    <t>SILLA DE RUEDAS GRANDE MOD.TR (TODO TERRENO)</t>
  </si>
  <si>
    <t>UTSJSV15248</t>
  </si>
  <si>
    <t>SILLA DE VISITA</t>
  </si>
  <si>
    <t>UTSJSV15250</t>
  </si>
  <si>
    <t>UTSJSV15251</t>
  </si>
  <si>
    <t>UTSJSV15253</t>
  </si>
  <si>
    <t>UTSJSV15254</t>
  </si>
  <si>
    <t>UTSJSV15256</t>
  </si>
  <si>
    <t>UTSJSV15259</t>
  </si>
  <si>
    <t>UTSJSV15262</t>
  </si>
  <si>
    <t>UTSJSV15265</t>
  </si>
  <si>
    <t>UTSJSV15267</t>
  </si>
  <si>
    <t>UTSJSV15268</t>
  </si>
  <si>
    <t>UTSJSV15270</t>
  </si>
  <si>
    <t>UTSJSV15271</t>
  </si>
  <si>
    <t>UTSJSV15273</t>
  </si>
  <si>
    <t>UTSJSV15274</t>
  </si>
  <si>
    <t>UTSJSV15276</t>
  </si>
  <si>
    <t>UTSJSV15279</t>
  </si>
  <si>
    <t>UTSJSV15282</t>
  </si>
  <si>
    <t>UTSJSV15257</t>
  </si>
  <si>
    <t>UTSJSV15260</t>
  </si>
  <si>
    <t>UTSJSV15263</t>
  </si>
  <si>
    <t>UTSJSV15266</t>
  </si>
  <si>
    <t>UTSJSV15269</t>
  </si>
  <si>
    <t>UTSJSV15277</t>
  </si>
  <si>
    <t>UTSJSV15280</t>
  </si>
  <si>
    <t>UTSJSV15283</t>
  </si>
  <si>
    <t>UTSJSV15249</t>
  </si>
  <si>
    <t>UTSJSV15252</t>
  </si>
  <si>
    <t>UTSJSV15255</t>
  </si>
  <si>
    <t>UTSJSV15258</t>
  </si>
  <si>
    <t>UTSJSV15261</t>
  </si>
  <si>
    <t>UTSJSV15264</t>
  </si>
  <si>
    <t>UTSJSV15272</t>
  </si>
  <si>
    <t>UTSJSV15275</t>
  </si>
  <si>
    <t>UTSJSV15278</t>
  </si>
  <si>
    <t>UTSJSV15281</t>
  </si>
  <si>
    <t>UTSJSV15637</t>
  </si>
  <si>
    <t>UTSJSV15938</t>
  </si>
  <si>
    <t>UTSJSV15638</t>
  </si>
  <si>
    <t>UTSJSV15636</t>
  </si>
  <si>
    <t>UTSJSV15639</t>
  </si>
  <si>
    <t>UTSJST12250</t>
  </si>
  <si>
    <t>SILLA DE VISITA (ALUMNO)</t>
  </si>
  <si>
    <t>UTSJST12239</t>
  </si>
  <si>
    <t>UTSJST12244</t>
  </si>
  <si>
    <t>UTSJST12229</t>
  </si>
  <si>
    <t>UTSJST12237</t>
  </si>
  <si>
    <t>UTSJST12240</t>
  </si>
  <si>
    <t>UTSJST12243</t>
  </si>
  <si>
    <t>UTSJST12246</t>
  </si>
  <si>
    <t>UTSJST12252</t>
  </si>
  <si>
    <t>UTSJST12242</t>
  </si>
  <si>
    <t>UTSJST12245</t>
  </si>
  <si>
    <t>UTSJST12248</t>
  </si>
  <si>
    <t>UTSJST12230</t>
  </si>
  <si>
    <t>UTSJST12233</t>
  </si>
  <si>
    <t>UTSJST12234</t>
  </si>
  <si>
    <t>UTSJST12254</t>
  </si>
  <si>
    <t>UTSJST12256</t>
  </si>
  <si>
    <t>UTSJST12257</t>
  </si>
  <si>
    <t>UTSJST12251</t>
  </si>
  <si>
    <t>UTSJST12247</t>
  </si>
  <si>
    <t>UTSJST12255</t>
  </si>
  <si>
    <t>UTSJST12238</t>
  </si>
  <si>
    <t>UTSJST12241</t>
  </si>
  <si>
    <t>UTSJST12232</t>
  </si>
  <si>
    <t>UTSJST12236</t>
  </si>
  <si>
    <t>UTSJST12227</t>
  </si>
  <si>
    <t>UTSJST12280</t>
  </si>
  <si>
    <t>UTSJST12249</t>
  </si>
  <si>
    <t>UTSJST12231</t>
  </si>
  <si>
    <t>UTSJST12264</t>
  </si>
  <si>
    <t>UTSJST12235</t>
  </si>
  <si>
    <t>UTSJST12228</t>
  </si>
  <si>
    <t>UTSJST12274</t>
  </si>
  <si>
    <t>UTSJST12276</t>
  </si>
  <si>
    <t>UTSJST12277</t>
  </si>
  <si>
    <t>UTSJST12279</t>
  </si>
  <si>
    <t>UTSJST12282</t>
  </si>
  <si>
    <t>UTSJST12285</t>
  </si>
  <si>
    <t>UTSJST12288</t>
  </si>
  <si>
    <t>UTSJST12290</t>
  </si>
  <si>
    <t>UTSJST12291</t>
  </si>
  <si>
    <t>UTSJST12293</t>
  </si>
  <si>
    <t>UTSJST12294</t>
  </si>
  <si>
    <t>UTSJST12296</t>
  </si>
  <si>
    <t>UTSJST12297</t>
  </si>
  <si>
    <t>UTSJST12299</t>
  </si>
  <si>
    <t>UTSJST12302</t>
  </si>
  <si>
    <t>UTSJST12305</t>
  </si>
  <si>
    <t>UTSJST12308</t>
  </si>
  <si>
    <t>UTSJST12310</t>
  </si>
  <si>
    <t>UTSJST12311</t>
  </si>
  <si>
    <t>UTSJST12313</t>
  </si>
  <si>
    <t>UTSJST12314</t>
  </si>
  <si>
    <t>UTSJST12316</t>
  </si>
  <si>
    <t>UTSJST12317</t>
  </si>
  <si>
    <t>UTSJST12319</t>
  </si>
  <si>
    <t>UTSJST12322</t>
  </si>
  <si>
    <t>UTSJST12325</t>
  </si>
  <si>
    <t>UTSJST12328</t>
  </si>
  <si>
    <t>UTSJST12262</t>
  </si>
  <si>
    <t>UTSJST12265</t>
  </si>
  <si>
    <t>UTSJST12268</t>
  </si>
  <si>
    <t>UTSJST12270</t>
  </si>
  <si>
    <t>UTSJST12271</t>
  </si>
  <si>
    <t>UTSJST12333</t>
  </si>
  <si>
    <t>UTSJST12334</t>
  </si>
  <si>
    <t>UTSJST12336</t>
  </si>
  <si>
    <t>UTSJST12337</t>
  </si>
  <si>
    <t>UTSJST12339</t>
  </si>
  <si>
    <t>UTSJST12340</t>
  </si>
  <si>
    <t>UTSJST12342</t>
  </si>
  <si>
    <t>UTSJST12345</t>
  </si>
  <si>
    <t>UTSJST12348</t>
  </si>
  <si>
    <t>UTSJST12353</t>
  </si>
  <si>
    <t>UTSJST12354</t>
  </si>
  <si>
    <t>UTSJST12356</t>
  </si>
  <si>
    <t>UTSJST12357</t>
  </si>
  <si>
    <t>UTSJST12359</t>
  </si>
  <si>
    <t>UTSJST12360</t>
  </si>
  <si>
    <t>UTSJST12362</t>
  </si>
  <si>
    <t>UTSJST12283</t>
  </si>
  <si>
    <t>UTSJST12286</t>
  </si>
  <si>
    <t>UTSJST12289</t>
  </si>
  <si>
    <t>UTSJST12292</t>
  </si>
  <si>
    <t>UTSJST12300</t>
  </si>
  <si>
    <t>UTSJST12303</t>
  </si>
  <si>
    <t>UTSJST12306</t>
  </si>
  <si>
    <t>UTSJST12309</t>
  </si>
  <si>
    <t>UTSJST12312</t>
  </si>
  <si>
    <t>UTSJST12320</t>
  </si>
  <si>
    <t>UTSJST12323</t>
  </si>
  <si>
    <t>UTSJST12326</t>
  </si>
  <si>
    <t>UTSJST12329</t>
  </si>
  <si>
    <t>UTSJST12332</t>
  </si>
  <si>
    <t>UTSJST12335</t>
  </si>
  <si>
    <t>UTSJST12343</t>
  </si>
  <si>
    <t>UTSJST12349</t>
  </si>
  <si>
    <t>UTSJST12352</t>
  </si>
  <si>
    <t>UTSJST12355</t>
  </si>
  <si>
    <t>UTSJST12266</t>
  </si>
  <si>
    <t>UTSJST12269</t>
  </si>
  <si>
    <t>UTSJST12272</t>
  </si>
  <si>
    <t>UTSJST12258</t>
  </si>
  <si>
    <t>UTSJST12267</t>
  </si>
  <si>
    <t>UTSJST12275</t>
  </si>
  <si>
    <t>UTSJST12278</t>
  </si>
  <si>
    <t>UTSJST12281</t>
  </si>
  <si>
    <t>UTSJST12284</t>
  </si>
  <si>
    <t>UTSJST12287</t>
  </si>
  <si>
    <t>UTSJST12295</t>
  </si>
  <si>
    <t>UTSJST12298</t>
  </si>
  <si>
    <t>UTSJST12301</t>
  </si>
  <si>
    <t>UTSJST12304</t>
  </si>
  <si>
    <t>UTSJST12307</t>
  </si>
  <si>
    <t>UTSJST12315</t>
  </si>
  <si>
    <t>UTSJST12318</t>
  </si>
  <si>
    <t>UTSJST12324</t>
  </si>
  <si>
    <t>UTSJST12327</t>
  </si>
  <si>
    <t>UTSJST12330</t>
  </si>
  <si>
    <t>UTSJST12338</t>
  </si>
  <si>
    <t>UTSJST12341</t>
  </si>
  <si>
    <t>UTSJST12344</t>
  </si>
  <si>
    <t>UTSJST12347</t>
  </si>
  <si>
    <t>UTSJST12350</t>
  </si>
  <si>
    <t>UTSJST12358</t>
  </si>
  <si>
    <t>UTSJST12361</t>
  </si>
  <si>
    <t>UTSJST12260</t>
  </si>
  <si>
    <t>UTSJST12263</t>
  </si>
  <si>
    <t>UTSJST12331</t>
  </si>
  <si>
    <t>UTSJST12351</t>
  </si>
  <si>
    <t>UTSJST12273</t>
  </si>
  <si>
    <t>UTSJST12259</t>
  </si>
  <si>
    <t>UTSJST12321</t>
  </si>
  <si>
    <t>UTSJST12253</t>
  </si>
  <si>
    <t>UTSJSV8553</t>
  </si>
  <si>
    <t>SILLA DE VISITA 4 PATAS(TIPO CAPCEQ)</t>
  </si>
  <si>
    <t>UTSJSV8558</t>
  </si>
  <si>
    <t>UTSJSV8561</t>
  </si>
  <si>
    <t>UTSJSV8545</t>
  </si>
  <si>
    <t>UTSJSV8536</t>
  </si>
  <si>
    <t>UTSJSV8547</t>
  </si>
  <si>
    <t>UTSJSV8550</t>
  </si>
  <si>
    <t>UTSJSV8556</t>
  </si>
  <si>
    <t>UTSJSV8559</t>
  </si>
  <si>
    <t>UTSJSV8567</t>
  </si>
  <si>
    <t>UTSJSV8570</t>
  </si>
  <si>
    <t>UTSJSV8573</t>
  </si>
  <si>
    <t>UTSJSV8534</t>
  </si>
  <si>
    <t>UTSJSV8537</t>
  </si>
  <si>
    <t>UTSJSV8539</t>
  </si>
  <si>
    <t>UTSJSV8540</t>
  </si>
  <si>
    <t>UTSJSV8542</t>
  </si>
  <si>
    <t>UTSJSV8543</t>
  </si>
  <si>
    <t>UTSJSV8546</t>
  </si>
  <si>
    <t>UTSJSV8548</t>
  </si>
  <si>
    <t>UTSJSV8549</t>
  </si>
  <si>
    <t>UTSJSV8551</t>
  </si>
  <si>
    <t>UTSJSV8554</t>
  </si>
  <si>
    <t>UTSJSV8557</t>
  </si>
  <si>
    <t>UTSJSV8560</t>
  </si>
  <si>
    <t>UTSJSV8562</t>
  </si>
  <si>
    <t>UTSJSV8563</t>
  </si>
  <si>
    <t>UTSJSV8565</t>
  </si>
  <si>
    <t>UTSJSV8566</t>
  </si>
  <si>
    <t>UTSJSV8568</t>
  </si>
  <si>
    <t>UTSJSV8569</t>
  </si>
  <si>
    <t>UTSJSV8571</t>
  </si>
  <si>
    <t>UTSJSV8535</t>
  </si>
  <si>
    <t>UTSJSV8538</t>
  </si>
  <si>
    <t>UTSJSV8541</t>
  </si>
  <si>
    <t>UTSJSV8544</t>
  </si>
  <si>
    <t>UTSJSV8552</t>
  </si>
  <si>
    <t>UTSJSV8555</t>
  </si>
  <si>
    <t>UTSJSV8564</t>
  </si>
  <si>
    <t>UTSJSV8572</t>
  </si>
  <si>
    <t>UTSJSV7824</t>
  </si>
  <si>
    <t>SILLA DE VISITA CAPCEQ</t>
  </si>
  <si>
    <t>UTSJSV7823</t>
  </si>
  <si>
    <t>UTSJSV11047</t>
  </si>
  <si>
    <t>SILLA DE VISITA COLOR AZUL</t>
  </si>
  <si>
    <t>UTSJSV11050</t>
  </si>
  <si>
    <t>UTSJSV11053</t>
  </si>
  <si>
    <t>UTSJSV11056</t>
  </si>
  <si>
    <t>UTSJSV11059</t>
  </si>
  <si>
    <t>UTSJSV11042</t>
  </si>
  <si>
    <t>UTSJSV11043</t>
  </si>
  <si>
    <t>UTSJSV11045</t>
  </si>
  <si>
    <t>UTSJSV11046</t>
  </si>
  <si>
    <t>UTSJSV11048</t>
  </si>
  <si>
    <t>UTSJSV11049</t>
  </si>
  <si>
    <t>UTSJSV11051</t>
  </si>
  <si>
    <t>UTSJSV11054</t>
  </si>
  <si>
    <t>UTSJSV11057</t>
  </si>
  <si>
    <t>UTSJSV11060</t>
  </si>
  <si>
    <t>UTSJSV11062</t>
  </si>
  <si>
    <t>UTSJSV11063</t>
  </si>
  <si>
    <t>UTSJSV11065</t>
  </si>
  <si>
    <t>UTSJSV11066</t>
  </si>
  <si>
    <t>UTSJSV11044</t>
  </si>
  <si>
    <t>UTSJSV11052</t>
  </si>
  <si>
    <t>UTSJSV11055</t>
  </si>
  <si>
    <t>UTSJSV11058</t>
  </si>
  <si>
    <t>UTSJSV11061</t>
  </si>
  <si>
    <t>UTSJSV11064</t>
  </si>
  <si>
    <t>UTSJSV11556</t>
  </si>
  <si>
    <t>SILLA DE VISITA COLOR NEGRO</t>
  </si>
  <si>
    <t>UTSJSV11559</t>
  </si>
  <si>
    <t>UTSJSV11558</t>
  </si>
  <si>
    <t>UTSJSV11557</t>
  </si>
  <si>
    <t>UTSJST1904</t>
  </si>
  <si>
    <t>SILLA DE VISITA ECONOMICA</t>
  </si>
  <si>
    <t>UTSJST1899</t>
  </si>
  <si>
    <t>UTSJST1902</t>
  </si>
  <si>
    <t>UTSJST1905</t>
  </si>
  <si>
    <t>UTSJST1908</t>
  </si>
  <si>
    <t>UTSJST1900</t>
  </si>
  <si>
    <t>UTSJST1903</t>
  </si>
  <si>
    <t>UTSJST1906</t>
  </si>
  <si>
    <t>UTSJST1901</t>
  </si>
  <si>
    <t>UTSJSV3780</t>
  </si>
  <si>
    <t>SILLA DE VISITA FIJA</t>
  </si>
  <si>
    <t>UTSJSV4352</t>
  </si>
  <si>
    <t>UTSJSV4615</t>
  </si>
  <si>
    <t>UTSJSV4621</t>
  </si>
  <si>
    <t>UTSJSV3845</t>
  </si>
  <si>
    <t>UTSJSV3998</t>
  </si>
  <si>
    <t>UTSJSV4006</t>
  </si>
  <si>
    <t>UTSJSV4009</t>
  </si>
  <si>
    <t>UTSJSV4012</t>
  </si>
  <si>
    <t>UTSJSV4018</t>
  </si>
  <si>
    <t>UTSJSV4021</t>
  </si>
  <si>
    <t>UTSJSV4613</t>
  </si>
  <si>
    <t>UTSJSV4616</t>
  </si>
  <si>
    <t>UTSJSV4619</t>
  </si>
  <si>
    <t>UTSJSV4622</t>
  </si>
  <si>
    <t>UTSJSV4625</t>
  </si>
  <si>
    <t>UTSJSV4628</t>
  </si>
  <si>
    <t>UTSJSV4610</t>
  </si>
  <si>
    <t>UTSJSV3997</t>
  </si>
  <si>
    <t>UTSJSV4000</t>
  </si>
  <si>
    <t>UTSJSV4014</t>
  </si>
  <si>
    <t>UTSJSV4017</t>
  </si>
  <si>
    <t>UTSJSV4020</t>
  </si>
  <si>
    <t>UTSJSV3684</t>
  </si>
  <si>
    <t>UTSJSV4016</t>
  </si>
  <si>
    <t>UTSJSV3999</t>
  </si>
  <si>
    <t>UTSJSV4002</t>
  </si>
  <si>
    <t>UTSJSV4098</t>
  </si>
  <si>
    <t>UTSJSV4609</t>
  </si>
  <si>
    <t>UTSJSV4617</t>
  </si>
  <si>
    <t>UTSJSV4620</t>
  </si>
  <si>
    <t>UTSJSV4623</t>
  </si>
  <si>
    <t>UTSJSV4626</t>
  </si>
  <si>
    <t>UTSJSV10538</t>
  </si>
  <si>
    <t>UTSJSV4684</t>
  </si>
  <si>
    <t>UTSJSV4813</t>
  </si>
  <si>
    <t>UTSJSV4824</t>
  </si>
  <si>
    <t>UTSJSV4140</t>
  </si>
  <si>
    <t>UTSJSV4141</t>
  </si>
  <si>
    <t>UTSJSV10497</t>
  </si>
  <si>
    <t>UTSJSV7373</t>
  </si>
  <si>
    <t>UTSJSV7374</t>
  </si>
  <si>
    <t>UTSJSV4538</t>
  </si>
  <si>
    <t>UTSJSV10546</t>
  </si>
  <si>
    <t>UTSJSV10495</t>
  </si>
  <si>
    <t>UTSJSV10498</t>
  </si>
  <si>
    <t>UTSJSV10506</t>
  </si>
  <si>
    <t>UTSJSV10509</t>
  </si>
  <si>
    <t>UTSJSV10512</t>
  </si>
  <si>
    <t>UTSJSV10515</t>
  </si>
  <si>
    <t>UTSJSV10518</t>
  </si>
  <si>
    <t>UTSJSV10526</t>
  </si>
  <si>
    <t>UTSJSV10529</t>
  </si>
  <si>
    <t>UTSJSV10532</t>
  </si>
  <si>
    <t>UTSJSV10535</t>
  </si>
  <si>
    <t>UTSJSV10496</t>
  </si>
  <si>
    <t>UTSJSV10499</t>
  </si>
  <si>
    <t>UTSJSV10501</t>
  </si>
  <si>
    <t>UTSJSV10502</t>
  </si>
  <si>
    <t>UTSJSV10505</t>
  </si>
  <si>
    <t>UTSJSV10507</t>
  </si>
  <si>
    <t>UTSJSV10508</t>
  </si>
  <si>
    <t>UTSJSV10510</t>
  </si>
  <si>
    <t>UTSJSV10513</t>
  </si>
  <si>
    <t>UTSJSV10516</t>
  </si>
  <si>
    <t>UTSJSV10519</t>
  </si>
  <si>
    <t>UTSJSV10521</t>
  </si>
  <si>
    <t>UTSJSV10522</t>
  </si>
  <si>
    <t>UTSJSV10524</t>
  </si>
  <si>
    <t>UTSJSV10525</t>
  </si>
  <si>
    <t>UTSJSV10527</t>
  </si>
  <si>
    <t>UTSJSV10528</t>
  </si>
  <si>
    <t>UTSJSV10530</t>
  </si>
  <si>
    <t>UTSJSV10533</t>
  </si>
  <si>
    <t>UTSJSV10536</t>
  </si>
  <si>
    <t>UTSJSV10539</t>
  </si>
  <si>
    <t>UTSJSV10541</t>
  </si>
  <si>
    <t>UTSJSV10542</t>
  </si>
  <si>
    <t>UTSJSV10544</t>
  </si>
  <si>
    <t>UTSJSV10545</t>
  </si>
  <si>
    <t>UTSJSV10547</t>
  </si>
  <si>
    <t>UTSJSV10531</t>
  </si>
  <si>
    <t>UTSJSV10534</t>
  </si>
  <si>
    <t>UTSJSV10537</t>
  </si>
  <si>
    <t>UTSJSV10540</t>
  </si>
  <si>
    <t>UTSJSV10503</t>
  </si>
  <si>
    <t>UTSJSV10511</t>
  </si>
  <si>
    <t>UTSJSV10514</t>
  </si>
  <si>
    <t>UTSJSV10517</t>
  </si>
  <si>
    <t>UTSJSV10520</t>
  </si>
  <si>
    <t>UTSJSV10494</t>
  </si>
  <si>
    <t>UTSJSV4236</t>
  </si>
  <si>
    <t>UTSJSV4419</t>
  </si>
  <si>
    <t>UTSJSV4556</t>
  </si>
  <si>
    <t>UTSJSV4525</t>
  </si>
  <si>
    <t>UTSJSV4203</t>
  </si>
  <si>
    <t>UTSJSV4611</t>
  </si>
  <si>
    <t>UTSJSV4762</t>
  </si>
  <si>
    <t>UTSJSV4550</t>
  </si>
  <si>
    <t>UTSJSV4303</t>
  </si>
  <si>
    <t>UTSJSV7391</t>
  </si>
  <si>
    <t>UTSJSV7395</t>
  </si>
  <si>
    <t>UTSJSV7389</t>
  </si>
  <si>
    <t>UTSJSV7393</t>
  </si>
  <si>
    <t>UTSJSV7394</t>
  </si>
  <si>
    <t>UTSJSV3748</t>
  </si>
  <si>
    <t>UTSJSV4005</t>
  </si>
  <si>
    <t>UTSJSV4805</t>
  </si>
  <si>
    <t>UTSJSV4743</t>
  </si>
  <si>
    <t>UTSJSV4067</t>
  </si>
  <si>
    <t>UTSJSV4812</t>
  </si>
  <si>
    <t>UTSJSV4742</t>
  </si>
  <si>
    <t>UTSJSV4685</t>
  </si>
  <si>
    <t>UTSJSV4552</t>
  </si>
  <si>
    <t>UTSJSV4388</t>
  </si>
  <si>
    <t>UTSJSV4007</t>
  </si>
  <si>
    <t>UTSJSV4267</t>
  </si>
  <si>
    <t>UTSJSV3812</t>
  </si>
  <si>
    <t>UTSJSV4555</t>
  </si>
  <si>
    <t>UTSJSV4003</t>
  </si>
  <si>
    <t>UTSJSV3870</t>
  </si>
  <si>
    <t>UTSJSV4008</t>
  </si>
  <si>
    <t>UTSJSV4301</t>
  </si>
  <si>
    <t>UTSJSV4835</t>
  </si>
  <si>
    <t>UTSJSV4746</t>
  </si>
  <si>
    <t>UTSJSV4724</t>
  </si>
  <si>
    <t>UTSJSV4551</t>
  </si>
  <si>
    <t>UTSJSV4015</t>
  </si>
  <si>
    <t>UTSJSV4004</t>
  </si>
  <si>
    <t>UTSJSV4761</t>
  </si>
  <si>
    <t>UTSJSV4693</t>
  </si>
  <si>
    <t>UTSJSV4351</t>
  </si>
  <si>
    <t>UTSJSV4001</t>
  </si>
  <si>
    <t>UTSJSV6877</t>
  </si>
  <si>
    <t>UTSJSV4109</t>
  </si>
  <si>
    <t>UTSJSV4692</t>
  </si>
  <si>
    <t>UTSJSV6878</t>
  </si>
  <si>
    <t>UTSJSV10500</t>
  </si>
  <si>
    <t>UTSJSV7409</t>
  </si>
  <si>
    <t>UTSJSV4747</t>
  </si>
  <si>
    <t>UTSJSV4734</t>
  </si>
  <si>
    <t>UTSJSV4834</t>
  </si>
  <si>
    <t>UTSJSV4161</t>
  </si>
  <si>
    <t>UTSJSV4631</t>
  </si>
  <si>
    <t>UTSJSV4627</t>
  </si>
  <si>
    <t>UTSJSV4632</t>
  </si>
  <si>
    <t>UTSJSV4557</t>
  </si>
  <si>
    <t>UTSJSV4438</t>
  </si>
  <si>
    <t>UTSJSV4701</t>
  </si>
  <si>
    <t>UTSJSV4733</t>
  </si>
  <si>
    <t>UTSJSV4700</t>
  </si>
  <si>
    <t>UTSJSV4725</t>
  </si>
  <si>
    <t>UTSJSV4313</t>
  </si>
  <si>
    <t>UTSJSV4110</t>
  </si>
  <si>
    <t>UTSJSV4019</t>
  </si>
  <si>
    <t>UTSJSV4116</t>
  </si>
  <si>
    <t>UTSJSV3717</t>
  </si>
  <si>
    <t>UTSJSV4554</t>
  </si>
  <si>
    <t>UTSJSV10504</t>
  </si>
  <si>
    <t>UTSJSV10523</t>
  </si>
  <si>
    <t>UTSJSV4099</t>
  </si>
  <si>
    <t>UTSJSV7392</t>
  </si>
  <si>
    <t>SILLA DE VISITA FIJA (INCUBADORA)</t>
  </si>
  <si>
    <t>UTSJSV7390</t>
  </si>
  <si>
    <t>SILLA DE VISITA FIJA (INFORMÁTICA)</t>
  </si>
  <si>
    <t>UTSJSV7385</t>
  </si>
  <si>
    <t>UTSJSV7387</t>
  </si>
  <si>
    <t>UTSJSV7388</t>
  </si>
  <si>
    <t>UTSJSV7396</t>
  </si>
  <si>
    <t>UTSJSV7410</t>
  </si>
  <si>
    <t>UTSJSV7386</t>
  </si>
  <si>
    <t>UTSJSV5942</t>
  </si>
  <si>
    <t>SILLA DE VISITA FIJA AZUL CLARO BIBLIOTECA</t>
  </si>
  <si>
    <t>UTSJSV5951</t>
  </si>
  <si>
    <t>UTSJSV5955</t>
  </si>
  <si>
    <t>UTSJSV5953</t>
  </si>
  <si>
    <t>UTSJSV5956</t>
  </si>
  <si>
    <t>UTSJSV5967</t>
  </si>
  <si>
    <t>UTSJSV5968</t>
  </si>
  <si>
    <t>UTSJSV5966</t>
  </si>
  <si>
    <t>UTSJSV5960</t>
  </si>
  <si>
    <t>UTSJSV5965</t>
  </si>
  <si>
    <t>UTSJSV5954</t>
  </si>
  <si>
    <t>UTSJSV5958</t>
  </si>
  <si>
    <t>UTSJSV5961</t>
  </si>
  <si>
    <t>UTSJSV5963</t>
  </si>
  <si>
    <t>UTSJSV5969</t>
  </si>
  <si>
    <t>UTSJSV5941</t>
  </si>
  <si>
    <t>UTSJSV5943</t>
  </si>
  <si>
    <t>UTSJSV5944</t>
  </si>
  <si>
    <t>UTSJSV5946</t>
  </si>
  <si>
    <t>UTSJSV5949</t>
  </si>
  <si>
    <t>UTSJSV5952</t>
  </si>
  <si>
    <t>UTSJSV5959</t>
  </si>
  <si>
    <t>UTSJSV5947</t>
  </si>
  <si>
    <t>UTSJSV5950</t>
  </si>
  <si>
    <t>UTSJSV5945</t>
  </si>
  <si>
    <t>UTSJSV5957</t>
  </si>
  <si>
    <t>UTSJSV5948</t>
  </si>
  <si>
    <t>UTSJSV5962</t>
  </si>
  <si>
    <t>UTSJSV5964</t>
  </si>
  <si>
    <t>UTSJST12097</t>
  </si>
  <si>
    <t>SILLA DE VISITA NEGRA</t>
  </si>
  <si>
    <t>UTSJST12099</t>
  </si>
  <si>
    <t>UTSJST12102</t>
  </si>
  <si>
    <t>UTSJST12090</t>
  </si>
  <si>
    <t>UTSJST12091</t>
  </si>
  <si>
    <t>UTSJST12100</t>
  </si>
  <si>
    <t>UTSJST12103</t>
  </si>
  <si>
    <t>UTSJST12089</t>
  </si>
  <si>
    <t>UTSJST12092</t>
  </si>
  <si>
    <t>UTSJST12098</t>
  </si>
  <si>
    <t>UTSJST12101</t>
  </si>
  <si>
    <t>UTSJST12094</t>
  </si>
  <si>
    <t>UTSJSV11719</t>
  </si>
  <si>
    <t>UTSJSV11725</t>
  </si>
  <si>
    <t>UTSJSV11731</t>
  </si>
  <si>
    <t>UTSJST12093</t>
  </si>
  <si>
    <t>UTSJST12096</t>
  </si>
  <si>
    <t>UTSJSV11733</t>
  </si>
  <si>
    <t>UTSJSV11726</t>
  </si>
  <si>
    <t>UTSJSV11715</t>
  </si>
  <si>
    <t>UTSJSV11716</t>
  </si>
  <si>
    <t>UTSJSV11718</t>
  </si>
  <si>
    <t>UTSJSV11721</t>
  </si>
  <si>
    <t>UTSJSV11724</t>
  </si>
  <si>
    <t>UTSJSV11727</t>
  </si>
  <si>
    <t>UTSJSV11729</t>
  </si>
  <si>
    <t>UTSJSV11730</t>
  </si>
  <si>
    <t>UTSJSV11732</t>
  </si>
  <si>
    <t>UTSJSV11735</t>
  </si>
  <si>
    <t>UTSJSV11736</t>
  </si>
  <si>
    <t>UTSJSV11738</t>
  </si>
  <si>
    <t>UTSJSV11741</t>
  </si>
  <si>
    <t>UTSJSV11728</t>
  </si>
  <si>
    <t>UTSJSV11722</t>
  </si>
  <si>
    <t>UTSJSV11739</t>
  </si>
  <si>
    <t>UTSJSV11742</t>
  </si>
  <si>
    <t>UTSJSV11734</t>
  </si>
  <si>
    <t>UTSJSV11737</t>
  </si>
  <si>
    <t>UTSJSV11740</t>
  </si>
  <si>
    <t>UTSJSV11717</t>
  </si>
  <si>
    <t>UTSJSV11720</t>
  </si>
  <si>
    <t>UTSJSV11723</t>
  </si>
  <si>
    <t>UTSJSV11650</t>
  </si>
  <si>
    <t>SILLA DE VISITA NEGRA MOD.DPV-308</t>
  </si>
  <si>
    <t>UTSJSV11653</t>
  </si>
  <si>
    <t>UTSJSV11644</t>
  </si>
  <si>
    <t>UTSJSV11626</t>
  </si>
  <si>
    <t>UTSJSV11617</t>
  </si>
  <si>
    <t>UTSJSV11585</t>
  </si>
  <si>
    <t>UTSJSV11593</t>
  </si>
  <si>
    <t>UTSJSV11613</t>
  </si>
  <si>
    <t>UTSJSV11599</t>
  </si>
  <si>
    <t>UTSJSV11586</t>
  </si>
  <si>
    <t>UTSJSV11587</t>
  </si>
  <si>
    <t>UTSJSV11589</t>
  </si>
  <si>
    <t>UTSJSV11590</t>
  </si>
  <si>
    <t>UTSJSV11592</t>
  </si>
  <si>
    <t>UTSJSV11595</t>
  </si>
  <si>
    <t>UTSJSV11598</t>
  </si>
  <si>
    <t>UTSJSV11609</t>
  </si>
  <si>
    <t>UTSJSV11610</t>
  </si>
  <si>
    <t>UTSJSV11612</t>
  </si>
  <si>
    <t>UTSJSV11615</t>
  </si>
  <si>
    <t>UTSJSV11646</t>
  </si>
  <si>
    <t>UTSJSV11647</t>
  </si>
  <si>
    <t>UTSJSV11655</t>
  </si>
  <si>
    <t>UTSJSV11611</t>
  </si>
  <si>
    <t>UTSJSV11614</t>
  </si>
  <si>
    <t>UTSJSV11634</t>
  </si>
  <si>
    <t>UTSJSV11637</t>
  </si>
  <si>
    <t>UTSJSV11588</t>
  </si>
  <si>
    <t>UTSJSV11591</t>
  </si>
  <si>
    <t>UTSJSV11594</t>
  </si>
  <si>
    <t>UTSJSV11597</t>
  </si>
  <si>
    <t>UTSJSV11629</t>
  </si>
  <si>
    <t>UTSJSV11630</t>
  </si>
  <si>
    <t>UTSJSV11616</t>
  </si>
  <si>
    <t>UTSJSV11668</t>
  </si>
  <si>
    <t>UTSJSV11639</t>
  </si>
  <si>
    <t>UTSJSV11584</t>
  </si>
  <si>
    <t>UTSJSV11606</t>
  </si>
  <si>
    <t>UTSJSV11607</t>
  </si>
  <si>
    <t>UTSJSV11601</t>
  </si>
  <si>
    <t>UTSJSV11603</t>
  </si>
  <si>
    <t>UTSJSV11632</t>
  </si>
  <si>
    <t>UTSJSV11627</t>
  </si>
  <si>
    <t>UTSJSV11638</t>
  </si>
  <si>
    <t>UTSJSV11641</t>
  </si>
  <si>
    <t>UTSJSV11618</t>
  </si>
  <si>
    <t>UTSJSV11621</t>
  </si>
  <si>
    <t>UTSJSV11623</t>
  </si>
  <si>
    <t>UTSJSV11624</t>
  </si>
  <si>
    <t>UTSJSV11658</t>
  </si>
  <si>
    <t>UTSJSV11661</t>
  </si>
  <si>
    <t>UTSJSV11664</t>
  </si>
  <si>
    <t>UTSJSV11666</t>
  </si>
  <si>
    <t>UTSJSV11667</t>
  </si>
  <si>
    <t>UTSJSV11669</t>
  </si>
  <si>
    <t>UTSJSV11670</t>
  </si>
  <si>
    <t>UTSJSV11672</t>
  </si>
  <si>
    <t>UTSJSV11673</t>
  </si>
  <si>
    <t>UTSJSV11649</t>
  </si>
  <si>
    <t>UTSJSV11652</t>
  </si>
  <si>
    <t>UTSJSV11619</t>
  </si>
  <si>
    <t>UTSJSV11622</t>
  </si>
  <si>
    <t>UTSJSV11596</t>
  </si>
  <si>
    <t>UTSJSV11642</t>
  </si>
  <si>
    <t>UTSJSV11645</t>
  </si>
  <si>
    <t>UTSJSV11648</t>
  </si>
  <si>
    <t>UTSJSV11656</t>
  </si>
  <si>
    <t>UTSJSV11659</t>
  </si>
  <si>
    <t>UTSJSV11662</t>
  </si>
  <si>
    <t>UTSJSV11665</t>
  </si>
  <si>
    <t>UTSJSV11602</t>
  </si>
  <si>
    <t>UTSJSV11605</t>
  </si>
  <si>
    <t>UTSJSV11640</t>
  </si>
  <si>
    <t>UTSJSV11643</t>
  </si>
  <si>
    <t>UTSJSV11651</t>
  </si>
  <si>
    <t>UTSJSV11654</t>
  </si>
  <si>
    <t>UTSJSV11657</t>
  </si>
  <si>
    <t>UTSJSV11660</t>
  </si>
  <si>
    <t>UTSJSV11663</t>
  </si>
  <si>
    <t>UTSJSV11671</t>
  </si>
  <si>
    <t>UTSJSV11620</t>
  </si>
  <si>
    <t>UTSJSV11628</t>
  </si>
  <si>
    <t>UTSJSV11631</t>
  </si>
  <si>
    <t>UTSJSV11633</t>
  </si>
  <si>
    <t>UTSJSV11625</t>
  </si>
  <si>
    <t>UTSJSV11636</t>
  </si>
  <si>
    <t>UTSJSV11600</t>
  </si>
  <si>
    <t>UTSJSV11604</t>
  </si>
  <si>
    <t>UTSJSV13689</t>
  </si>
  <si>
    <t>SILLA DE VISITA SIN REJILLA</t>
  </si>
  <si>
    <t>UTSJSV13823</t>
  </si>
  <si>
    <t>UTSJSV13649</t>
  </si>
  <si>
    <t>UTSJSV13655</t>
  </si>
  <si>
    <t>UTSJSV13661</t>
  </si>
  <si>
    <t>UTSJSV13669</t>
  </si>
  <si>
    <t>UTSJSV13675</t>
  </si>
  <si>
    <t>UTSJSV13678</t>
  </si>
  <si>
    <t>UTSJSV13818</t>
  </si>
  <si>
    <t>UTSJSV13629</t>
  </si>
  <si>
    <t>UTSJSV13650</t>
  </si>
  <si>
    <t>UTSJSV13653</t>
  </si>
  <si>
    <t>UTSJSV13656</t>
  </si>
  <si>
    <t>UTSJSV13659</t>
  </si>
  <si>
    <t>UTSJSV13665</t>
  </si>
  <si>
    <t>UTSJSV13670</t>
  </si>
  <si>
    <t>UTSJSV13828</t>
  </si>
  <si>
    <t>UTSJSV13805</t>
  </si>
  <si>
    <t>UTSJSV13808</t>
  </si>
  <si>
    <t>UTSJSV13679</t>
  </si>
  <si>
    <t>UTSJSV13625</t>
  </si>
  <si>
    <t>UTSJSV13703</t>
  </si>
  <si>
    <t>UTSJSV13654</t>
  </si>
  <si>
    <t>UTSJSV13657</t>
  </si>
  <si>
    <t>UTSJSV13660</t>
  </si>
  <si>
    <t>UTSJSV13663</t>
  </si>
  <si>
    <t>UTSJSV13666</t>
  </si>
  <si>
    <t>UTSJSV13674</t>
  </si>
  <si>
    <t>UTSJSV13637</t>
  </si>
  <si>
    <t>UTSJSV13697</t>
  </si>
  <si>
    <t>UTSJSV13826</t>
  </si>
  <si>
    <t>UTSJSV13775</t>
  </si>
  <si>
    <t>UTSJSV13778</t>
  </si>
  <si>
    <t>UTSJSV13781</t>
  </si>
  <si>
    <t>UTSJSV13784</t>
  </si>
  <si>
    <t>UTSJSV13787</t>
  </si>
  <si>
    <t>UTSJSV13795</t>
  </si>
  <si>
    <t>UTSJSV13798</t>
  </si>
  <si>
    <t>UTSJSV13801</t>
  </si>
  <si>
    <t>UTSJSV13773</t>
  </si>
  <si>
    <t>UTSJSV13774</t>
  </si>
  <si>
    <t>UTSJSV13776</t>
  </si>
  <si>
    <t>UTSJSV13779</t>
  </si>
  <si>
    <t>UTSJSV13782</t>
  </si>
  <si>
    <t>UTSJSV13785</t>
  </si>
  <si>
    <t>UTSJSV13788</t>
  </si>
  <si>
    <t>UTSJSV13790</t>
  </si>
  <si>
    <t>UTSJSV13791</t>
  </si>
  <si>
    <t>UTSJSV13793</t>
  </si>
  <si>
    <t>UTSJSV13794</t>
  </si>
  <si>
    <t>UTSJSV13796</t>
  </si>
  <si>
    <t>UTSJSV13797</t>
  </si>
  <si>
    <t>UTSJSV13799</t>
  </si>
  <si>
    <t>UTSJSV13802</t>
  </si>
  <si>
    <t>UTSJSV13777</t>
  </si>
  <si>
    <t>UTSJSV13780</t>
  </si>
  <si>
    <t>UTSJSV13783</t>
  </si>
  <si>
    <t>UTSJSV13786</t>
  </si>
  <si>
    <t>UTSJSV13789</t>
  </si>
  <si>
    <t>UTSJSV13792</t>
  </si>
  <si>
    <t>UTSJSV13800</t>
  </si>
  <si>
    <t>UTSJSV13803</t>
  </si>
  <si>
    <t>UTSJSV13692</t>
  </si>
  <si>
    <t>UTSJSV13695</t>
  </si>
  <si>
    <t>UTSJSV13698</t>
  </si>
  <si>
    <t>UTSJSV13701</t>
  </si>
  <si>
    <t>UTSJSV13709</t>
  </si>
  <si>
    <t>UTSJSV13681</t>
  </si>
  <si>
    <t>UTSJSV13682</t>
  </si>
  <si>
    <t>UTSJSV13684</t>
  </si>
  <si>
    <t>UTSJSV13685</t>
  </si>
  <si>
    <t>UTSJSV13687</t>
  </si>
  <si>
    <t>UTSJSV13688</t>
  </si>
  <si>
    <t>UTSJSV13690</t>
  </si>
  <si>
    <t>UTSJSV13691</t>
  </si>
  <si>
    <t>UTSJSV13696</t>
  </si>
  <si>
    <t>UTSJSV13699</t>
  </si>
  <si>
    <t>UTSJSV13702</t>
  </si>
  <si>
    <t>UTSJSV13704</t>
  </si>
  <si>
    <t>UTSJSV13705</t>
  </si>
  <si>
    <t>UTSJSV13707</t>
  </si>
  <si>
    <t>UTSJSV13708</t>
  </si>
  <si>
    <t>UTSJSV13710</t>
  </si>
  <si>
    <t>UTSJSV13706</t>
  </si>
  <si>
    <t>UTSJSV13700</t>
  </si>
  <si>
    <t>UTSJSV13680</t>
  </si>
  <si>
    <t>UTSJSV13683</t>
  </si>
  <si>
    <t>UTSJSV13686</t>
  </si>
  <si>
    <t>UTSJSV13694</t>
  </si>
  <si>
    <t>UTSJSV13821</t>
  </si>
  <si>
    <t>UTSJSV13824</t>
  </si>
  <si>
    <t>UTSJSV13827</t>
  </si>
  <si>
    <t>UTSJSV13804</t>
  </si>
  <si>
    <t>UTSJSV13807</t>
  </si>
  <si>
    <t>UTSJSV13815</t>
  </si>
  <si>
    <t>UTSJSV13830</t>
  </si>
  <si>
    <t>UTSJSV13831</t>
  </si>
  <si>
    <t>UTSJSV13833</t>
  </si>
  <si>
    <t>UTSJSV13834</t>
  </si>
  <si>
    <t>UTSJSV13810</t>
  </si>
  <si>
    <t>UTSJSV13811</t>
  </si>
  <si>
    <t>UTSJSV13813</t>
  </si>
  <si>
    <t>UTSJSV13814</t>
  </si>
  <si>
    <t>UTSJSV13816</t>
  </si>
  <si>
    <t>UTSJSV13817</t>
  </si>
  <si>
    <t>UTSJSV13819</t>
  </si>
  <si>
    <t>UTSJSV13822</t>
  </si>
  <si>
    <t>UTSJSV13825</t>
  </si>
  <si>
    <t>UTSJSV13829</t>
  </si>
  <si>
    <t>UTSJSV13832</t>
  </si>
  <si>
    <t>UTSJSV13806</t>
  </si>
  <si>
    <t>UTSJSV13809</t>
  </si>
  <si>
    <t>UTSJSV13812</t>
  </si>
  <si>
    <t>UTSJSV13820</t>
  </si>
  <si>
    <t>UTSJSV13712</t>
  </si>
  <si>
    <t>UTSJSV13715</t>
  </si>
  <si>
    <t>UTSJSV13718</t>
  </si>
  <si>
    <t>UTSJSV13721</t>
  </si>
  <si>
    <t>UTSJSV13724</t>
  </si>
  <si>
    <t>UTSJSV13732</t>
  </si>
  <si>
    <t>UTSJSV13735</t>
  </si>
  <si>
    <t>UTSJSV13738</t>
  </si>
  <si>
    <t>UTSJSV13741</t>
  </si>
  <si>
    <t>UTSJSV13711</t>
  </si>
  <si>
    <t>UTSJSV13713</t>
  </si>
  <si>
    <t>UTSJSV13714</t>
  </si>
  <si>
    <t>UTSJSV13716</t>
  </si>
  <si>
    <t>UTSJSV13719</t>
  </si>
  <si>
    <t>UTSJSV13722</t>
  </si>
  <si>
    <t>UTSJSV13725</t>
  </si>
  <si>
    <t>UTSJSV13727</t>
  </si>
  <si>
    <t>UTSJSV13728</t>
  </si>
  <si>
    <t>UTSJSV13730</t>
  </si>
  <si>
    <t>UTSJSV13731</t>
  </si>
  <si>
    <t>UTSJSV13733</t>
  </si>
  <si>
    <t>UTSJSV13734</t>
  </si>
  <si>
    <t>UTSJSV13736</t>
  </si>
  <si>
    <t>UTSJSV13739</t>
  </si>
  <si>
    <t>UTSJSV13717</t>
  </si>
  <si>
    <t>UTSJSV13720</t>
  </si>
  <si>
    <t>UTSJSV13723</t>
  </si>
  <si>
    <t>UTSJSV13726</t>
  </si>
  <si>
    <t>UTSJSV13729</t>
  </si>
  <si>
    <t>UTSJSV13737</t>
  </si>
  <si>
    <t>UTSJSV13740</t>
  </si>
  <si>
    <t>UTSJSV13673</t>
  </si>
  <si>
    <t>UTSJSV13744</t>
  </si>
  <si>
    <t>UTSJSV13752</t>
  </si>
  <si>
    <t>UTSJSV13755</t>
  </si>
  <si>
    <t>UTSJSV13758</t>
  </si>
  <si>
    <t>UTSJSV13761</t>
  </si>
  <si>
    <t>UTSJSV13764</t>
  </si>
  <si>
    <t>UTSJSV13772</t>
  </si>
  <si>
    <t>UTSJSV13742</t>
  </si>
  <si>
    <t>UTSJSV13745</t>
  </si>
  <si>
    <t>UTSJSV13747</t>
  </si>
  <si>
    <t>UTSJSV13748</t>
  </si>
  <si>
    <t>UTSJSV13750</t>
  </si>
  <si>
    <t>UTSJSV13751</t>
  </si>
  <si>
    <t>UTSJSV13753</t>
  </si>
  <si>
    <t>UTSJSV13754</t>
  </si>
  <si>
    <t>UTSJSV13756</t>
  </si>
  <si>
    <t>UTSJSV13759</t>
  </si>
  <si>
    <t>UTSJSV13762</t>
  </si>
  <si>
    <t>UTSJSV13765</t>
  </si>
  <si>
    <t>UTSJSV13767</t>
  </si>
  <si>
    <t>UTSJSV13768</t>
  </si>
  <si>
    <t>UTSJSV13770</t>
  </si>
  <si>
    <t>UTSJSV13771</t>
  </si>
  <si>
    <t>UTSJSV13743</t>
  </si>
  <si>
    <t>UTSJSV13746</t>
  </si>
  <si>
    <t>UTSJSV13749</t>
  </si>
  <si>
    <t>UTSJSV13757</t>
  </si>
  <si>
    <t>UTSJSV13760</t>
  </si>
  <si>
    <t>UTSJSV13763</t>
  </si>
  <si>
    <t>UTSJSV13766</t>
  </si>
  <si>
    <t>UTSJSV13769</t>
  </si>
  <si>
    <t>UTSJSV13618</t>
  </si>
  <si>
    <t>UTSJSV13626</t>
  </si>
  <si>
    <t>UTSJSV13632</t>
  </si>
  <si>
    <t>UTSJSV13635</t>
  </si>
  <si>
    <t>UTSJSV13638</t>
  </si>
  <si>
    <t>UTSJSV13641</t>
  </si>
  <si>
    <t>UTSJSV13619</t>
  </si>
  <si>
    <t>UTSJSV13621</t>
  </si>
  <si>
    <t>UTSJSV13624</t>
  </si>
  <si>
    <t>UTSJSV13627</t>
  </si>
  <si>
    <t>UTSJSV13628</t>
  </si>
  <si>
    <t>UTSJSV13630</t>
  </si>
  <si>
    <t>UTSJSV13633</t>
  </si>
  <si>
    <t>UTSJSV13636</t>
  </si>
  <si>
    <t>UTSJSV13639</t>
  </si>
  <si>
    <t>UTSJSV13642</t>
  </si>
  <si>
    <t>UTSJSV13644</t>
  </si>
  <si>
    <t>UTSJSV13645</t>
  </si>
  <si>
    <t>UTSJSV13647</t>
  </si>
  <si>
    <t>UTSJSV13648</t>
  </si>
  <si>
    <t>UTSJSV13620</t>
  </si>
  <si>
    <t>UTSJSV13623</t>
  </si>
  <si>
    <t>UTSJSV13631</t>
  </si>
  <si>
    <t>UTSJSV13634</t>
  </si>
  <si>
    <t>UTSJSV13640</t>
  </si>
  <si>
    <t>UTSJSV13643</t>
  </si>
  <si>
    <t>UTSJSV13646</t>
  </si>
  <si>
    <t>UTSJSV13326</t>
  </si>
  <si>
    <t>SILLA DE VISITA TAPIZADA</t>
  </si>
  <si>
    <t>UTSJSV13329</t>
  </si>
  <si>
    <t>UTSJSV13324</t>
  </si>
  <si>
    <t>UTSJSV13327</t>
  </si>
  <si>
    <t>UTSJSV13330</t>
  </si>
  <si>
    <t>UTSJSV13332</t>
  </si>
  <si>
    <t>UTSJSV13333</t>
  </si>
  <si>
    <t>UTSJSV13328</t>
  </si>
  <si>
    <t>UTSJSV13331</t>
  </si>
  <si>
    <t>UTSJSV13325</t>
  </si>
  <si>
    <t>UTSJSE12452</t>
  </si>
  <si>
    <t>SILLA EJECUTIVA DE MALLA</t>
  </si>
  <si>
    <t>UTSJSE14759</t>
  </si>
  <si>
    <t>SILLA EJECUTIVA DE MESH Y CROMO C/BRAZOS</t>
  </si>
  <si>
    <t>UTSJSE14758</t>
  </si>
  <si>
    <t>UTSJSE13254</t>
  </si>
  <si>
    <t>SILLA EJECUTIVA MESH Y PIEL</t>
  </si>
  <si>
    <t>UTSJSP14150</t>
  </si>
  <si>
    <t>SILLA EN TELA NGO. C/PARRILLA</t>
  </si>
  <si>
    <t>UTSJSP14132</t>
  </si>
  <si>
    <t>UTSJSP14135</t>
  </si>
  <si>
    <t>UTSJSP14138</t>
  </si>
  <si>
    <t>UTSJSP14141</t>
  </si>
  <si>
    <t>UTSJSP14152</t>
  </si>
  <si>
    <t>UTSJSP14155</t>
  </si>
  <si>
    <t>UTSJSP14158</t>
  </si>
  <si>
    <t>UTSJSP14161</t>
  </si>
  <si>
    <t>UTSJSP14164</t>
  </si>
  <si>
    <t>UTSJSP14178</t>
  </si>
  <si>
    <t>UTSJSP14181</t>
  </si>
  <si>
    <t>UTSJSP14151</t>
  </si>
  <si>
    <t>UTSJSP14154</t>
  </si>
  <si>
    <t>UTSJSP14157</t>
  </si>
  <si>
    <t>UTSJSP14160</t>
  </si>
  <si>
    <t>UTSJSP14162</t>
  </si>
  <si>
    <t>UTSJSP14163</t>
  </si>
  <si>
    <t>UTSJSP14165</t>
  </si>
  <si>
    <t>UTSJSP14166</t>
  </si>
  <si>
    <t>UTSJSP14168</t>
  </si>
  <si>
    <t>UTSJSP14169</t>
  </si>
  <si>
    <t>UTSJSP14171</t>
  </si>
  <si>
    <t>UTSJSP14172</t>
  </si>
  <si>
    <t>UTSJSP14174</t>
  </si>
  <si>
    <t>UTSJSP14177</t>
  </si>
  <si>
    <t>UTSJSP14180</t>
  </si>
  <si>
    <t>UTSJSP14131</t>
  </si>
  <si>
    <t>UTSJSP14134</t>
  </si>
  <si>
    <t>UTSJSP14137</t>
  </si>
  <si>
    <t>UTSJSP14140</t>
  </si>
  <si>
    <t>UTSJSP14143</t>
  </si>
  <si>
    <t>UTSJSP14145</t>
  </si>
  <si>
    <t>UTSJSP14146</t>
  </si>
  <si>
    <t>UTSJSP14133</t>
  </si>
  <si>
    <t>UTSJSP14136</t>
  </si>
  <si>
    <t>UTSJSP14147</t>
  </si>
  <si>
    <t>UTSJSP14153</t>
  </si>
  <si>
    <t>UTSJSP14156</t>
  </si>
  <si>
    <t>UTSJSP14159</t>
  </si>
  <si>
    <t>UTSJSP14167</t>
  </si>
  <si>
    <t>UTSJSP14170</t>
  </si>
  <si>
    <t>UTSJSP14173</t>
  </si>
  <si>
    <t>UTSJSP14179</t>
  </si>
  <si>
    <t>UTSJSP14182</t>
  </si>
  <si>
    <t>UTSJSP14148</t>
  </si>
  <si>
    <t>UTSJSP14149</t>
  </si>
  <si>
    <t>UTSJSP14126</t>
  </si>
  <si>
    <t>UTSJSP14144</t>
  </si>
  <si>
    <t>UTSJSP14139</t>
  </si>
  <si>
    <t>UTSJSP14127</t>
  </si>
  <si>
    <t>UTSJSP14128</t>
  </si>
  <si>
    <t>UTSJSP14129</t>
  </si>
  <si>
    <t>UTSJSP14130</t>
  </si>
  <si>
    <t>UTSJSP14042</t>
  </si>
  <si>
    <t>SILLA EN TELA NGO.C/PARRILLA</t>
  </si>
  <si>
    <t>UTSJSP14043</t>
  </si>
  <si>
    <t>UTSJSP14045</t>
  </si>
  <si>
    <t>UTSJSP14046</t>
  </si>
  <si>
    <t>UTSJSP14048</t>
  </si>
  <si>
    <t>UTSJSP14051</t>
  </si>
  <si>
    <t>UTSJSP14054</t>
  </si>
  <si>
    <t>UTSJSP14057</t>
  </si>
  <si>
    <t>UTSJSP14059</t>
  </si>
  <si>
    <t>UTSJSP14060</t>
  </si>
  <si>
    <t>UTSJSP14062</t>
  </si>
  <si>
    <t>UTSJSP14063</t>
  </si>
  <si>
    <t>UTSJSP14065</t>
  </si>
  <si>
    <t>UTSJSP14066</t>
  </si>
  <si>
    <t>UTSJSP14068</t>
  </si>
  <si>
    <t>UTSJSP14071</t>
  </si>
  <si>
    <t>UTSJSP14074</t>
  </si>
  <si>
    <t>UTSJSP14077</t>
  </si>
  <si>
    <t>UTSJSP14079</t>
  </si>
  <si>
    <t>UTSJSP14080</t>
  </si>
  <si>
    <t>UTSJSP14082</t>
  </si>
  <si>
    <t>UTSJSP14083</t>
  </si>
  <si>
    <t>UTSJSP14085</t>
  </si>
  <si>
    <t>UTSJSP14086</t>
  </si>
  <si>
    <t>UTSJSP14088</t>
  </si>
  <si>
    <t>UTSJSP14091</t>
  </si>
  <si>
    <t>UTSJSP14052</t>
  </si>
  <si>
    <t>UTSJMB14055</t>
  </si>
  <si>
    <t>UTSJSP14058</t>
  </si>
  <si>
    <t>UTSJSP14061</t>
  </si>
  <si>
    <t>UTSJSP14069</t>
  </si>
  <si>
    <t>UTSJSP14072</t>
  </si>
  <si>
    <t>UTSJSP14075</t>
  </si>
  <si>
    <t>UTSJSP14078</t>
  </si>
  <si>
    <t>UTSJSP14081</t>
  </si>
  <si>
    <t>UTSJSP14089</t>
  </si>
  <si>
    <t>UTSJSP14044</t>
  </si>
  <si>
    <t>UTSJSP14047</t>
  </si>
  <si>
    <t>UTSJSP14050</t>
  </si>
  <si>
    <t>UTSJSP14053</t>
  </si>
  <si>
    <t>UTSJSP14056</t>
  </si>
  <si>
    <t>UTSJSP14064</t>
  </si>
  <si>
    <t>UTSJSP14067</t>
  </si>
  <si>
    <t>UTSJSP14070</t>
  </si>
  <si>
    <t>UTSJSP14073</t>
  </si>
  <si>
    <t>UTSJSP14076</t>
  </si>
  <si>
    <t>UTSJSP14084</t>
  </si>
  <si>
    <t>UTSJSP14087</t>
  </si>
  <si>
    <t>UTSJSP14090</t>
  </si>
  <si>
    <t>UTSJSP14049</t>
  </si>
  <si>
    <t>UTSJSP13283</t>
  </si>
  <si>
    <t>SILLA ESCOLAR C/PARILLA NEGRA</t>
  </si>
  <si>
    <t>UTSJSP13286</t>
  </si>
  <si>
    <t>UTSJSP13294</t>
  </si>
  <si>
    <t>UTSJSP13300</t>
  </si>
  <si>
    <t>UTSJSP13306</t>
  </si>
  <si>
    <t>UTSJSP13314</t>
  </si>
  <si>
    <t>UTSJSP13309</t>
  </si>
  <si>
    <t>UTSJSP13315</t>
  </si>
  <si>
    <t>UTSJSP13281</t>
  </si>
  <si>
    <t>UTSJSP13284</t>
  </si>
  <si>
    <t>UTSJSP13287</t>
  </si>
  <si>
    <t>UTSJSP13289</t>
  </si>
  <si>
    <t>UTSJSP13290</t>
  </si>
  <si>
    <t>UTSJSP13293</t>
  </si>
  <si>
    <t>UTSJSP13295</t>
  </si>
  <si>
    <t>UTSJSP13296</t>
  </si>
  <si>
    <t>UTSJSP13298</t>
  </si>
  <si>
    <t>UTSJSP13301</t>
  </si>
  <si>
    <t>UTSJSP13304</t>
  </si>
  <si>
    <t>UTSJSP13305</t>
  </si>
  <si>
    <t>UTSJSP13308</t>
  </si>
  <si>
    <t>UTSJSP13282</t>
  </si>
  <si>
    <t>UTSJSP13285</t>
  </si>
  <si>
    <t>UTSJSP13288</t>
  </si>
  <si>
    <t>UTSJSP13291</t>
  </si>
  <si>
    <t>UTSJSP13299</t>
  </si>
  <si>
    <t>UTSJSP10664</t>
  </si>
  <si>
    <t>UTSJSP10670</t>
  </si>
  <si>
    <t>UTSJSP10680</t>
  </si>
  <si>
    <t>UTSJSP10669</t>
  </si>
  <si>
    <t>UTSJSP13317</t>
  </si>
  <si>
    <t>UTSJSP13303</t>
  </si>
  <si>
    <t>UTSJSP13307</t>
  </si>
  <si>
    <t>UTSJSP13316</t>
  </si>
  <si>
    <t>UTSJSP13318</t>
  </si>
  <si>
    <t>UTSJSP13310</t>
  </si>
  <si>
    <t>UTSJSP13302</t>
  </si>
  <si>
    <t>UTSJSP10655</t>
  </si>
  <si>
    <t>UTSJSP10658</t>
  </si>
  <si>
    <t>UTSJSP10661</t>
  </si>
  <si>
    <t>UTSJSP10672</t>
  </si>
  <si>
    <t>UTSJSP10675</t>
  </si>
  <si>
    <t>UTSJSP10678</t>
  </si>
  <si>
    <t>UTSJSP10681</t>
  </si>
  <si>
    <t>UTSJSP10671</t>
  </si>
  <si>
    <t>UTSJSP10674</t>
  </si>
  <si>
    <t>UTSJSP10676</t>
  </si>
  <si>
    <t>UTSJSP10679</t>
  </si>
  <si>
    <t>UTSJSP10656</t>
  </si>
  <si>
    <t>UTSJSP10659</t>
  </si>
  <si>
    <t>UTSJSP10662</t>
  </si>
  <si>
    <t>UTSJSP10665</t>
  </si>
  <si>
    <t>UTSJSP10667</t>
  </si>
  <si>
    <t>UTSJSP10668</t>
  </si>
  <si>
    <t>UTSJSP10657</t>
  </si>
  <si>
    <t>UTSJSP10660</t>
  </si>
  <si>
    <t>UTSJSP10666</t>
  </si>
  <si>
    <t>UTSJSP10673</t>
  </si>
  <si>
    <t>UTSJSP10701</t>
  </si>
  <si>
    <t>SILLA ESCOLAR C/PARRILLA NEGRA</t>
  </si>
  <si>
    <t>UTSJSP10683</t>
  </si>
  <si>
    <t>UTSJSP10921</t>
  </si>
  <si>
    <t>UTSJSP10924</t>
  </si>
  <si>
    <t>UTSJSP10927</t>
  </si>
  <si>
    <t>UTSJSP10930</t>
  </si>
  <si>
    <t>UTSJSP10944</t>
  </si>
  <si>
    <t>UTSJSP10947</t>
  </si>
  <si>
    <t>UTSJSP10956</t>
  </si>
  <si>
    <t>UTSJSP10970</t>
  </si>
  <si>
    <t>UTSJSP10973</t>
  </si>
  <si>
    <t>UTSJSP10976</t>
  </si>
  <si>
    <t>UTSJSP10987</t>
  </si>
  <si>
    <t>UTSJSP10993</t>
  </si>
  <si>
    <t>UTSJSP10996</t>
  </si>
  <si>
    <t>UTSJSP11010</t>
  </si>
  <si>
    <t>UTSJSP11013</t>
  </si>
  <si>
    <t>UTSJSP11016</t>
  </si>
  <si>
    <t>UTSJSP11019</t>
  </si>
  <si>
    <t>UTSJSP11030</t>
  </si>
  <si>
    <t>UTSJSP11033</t>
  </si>
  <si>
    <t>UTSJSP11036</t>
  </si>
  <si>
    <t>UTSJSP10919</t>
  </si>
  <si>
    <t>UTSJSP10922</t>
  </si>
  <si>
    <t>UTSJSP10923</t>
  </si>
  <si>
    <t>UTSJSP10925</t>
  </si>
  <si>
    <t>UTSJSP10928</t>
  </si>
  <si>
    <t>UTSJSP10931</t>
  </si>
  <si>
    <t>UTSJSP10934</t>
  </si>
  <si>
    <t>UTSJSP10936</t>
  </si>
  <si>
    <t>UTSJSP10937</t>
  </si>
  <si>
    <t>UTSJSP10939</t>
  </si>
  <si>
    <t>UTSJSP10942</t>
  </si>
  <si>
    <t>UTSJSP10943</t>
  </si>
  <si>
    <t>UTSJSP10945</t>
  </si>
  <si>
    <t>UTSJSP10946</t>
  </si>
  <si>
    <t>UTSJSP10951</t>
  </si>
  <si>
    <t>UTSJSP10954</t>
  </si>
  <si>
    <t>UTSJSP10957</t>
  </si>
  <si>
    <t>UTSJSP10959</t>
  </si>
  <si>
    <t>UTSJSP10960</t>
  </si>
  <si>
    <t>UTSJSP10962</t>
  </si>
  <si>
    <t>UTSJSP10963</t>
  </si>
  <si>
    <t>UTSJSP10965</t>
  </si>
  <si>
    <t>UTSJSP10966</t>
  </si>
  <si>
    <t>UTSJSP10968</t>
  </si>
  <si>
    <t>UTSJSP10971</t>
  </si>
  <si>
    <t>UTSJSP10974</t>
  </si>
  <si>
    <t>UTSJSP10977</t>
  </si>
  <si>
    <t>UTSJSP10979</t>
  </si>
  <si>
    <t>UTSJSP10980</t>
  </si>
  <si>
    <t>UTSJSP10982</t>
  </si>
  <si>
    <t>UTSJSP10983</t>
  </si>
  <si>
    <t>UTSJSP10985</t>
  </si>
  <si>
    <t>UTSJSP10986</t>
  </si>
  <si>
    <t>UTSJSP10988</t>
  </si>
  <si>
    <t>UTSJSP10994</t>
  </si>
  <si>
    <t>UTSJSP10997</t>
  </si>
  <si>
    <t>UTSJSP10999</t>
  </si>
  <si>
    <t>UTSJSP11000</t>
  </si>
  <si>
    <t>UTSJSP11005</t>
  </si>
  <si>
    <t>UTSJSP11008</t>
  </si>
  <si>
    <t>UTSJSP11011</t>
  </si>
  <si>
    <t>UTSJSP11014</t>
  </si>
  <si>
    <t>UTSJSP11017</t>
  </si>
  <si>
    <t>UTSJSP11020</t>
  </si>
  <si>
    <t>UTSJSP11023</t>
  </si>
  <si>
    <t>UTSJSP11025</t>
  </si>
  <si>
    <t>UTSJSP11028</t>
  </si>
  <si>
    <t>UTSJSP11029</t>
  </si>
  <si>
    <t>UTSJSP11031</t>
  </si>
  <si>
    <t>UTSJSP11034</t>
  </si>
  <si>
    <t>UTSJSP10918</t>
  </si>
  <si>
    <t>UTSJSP10926</t>
  </si>
  <si>
    <t>UTSJSP10929</t>
  </si>
  <si>
    <t>UTSJSP10932</t>
  </si>
  <si>
    <t>UTSJSP10935</t>
  </si>
  <si>
    <t>UTSJSP10938</t>
  </si>
  <si>
    <t>UTSJSP10941</t>
  </si>
  <si>
    <t>UTSJSP10949</t>
  </si>
  <si>
    <t>UTSJSP10952</t>
  </si>
  <si>
    <t>UTSJSP10955</t>
  </si>
  <si>
    <t>UTSJSP10958</t>
  </si>
  <si>
    <t>UTSJSP10961</t>
  </si>
  <si>
    <t>UTSJSP10969</t>
  </si>
  <si>
    <t>UTSJSP10972</t>
  </si>
  <si>
    <t>UTSJSP10975</t>
  </si>
  <si>
    <t>UTSJSP10978</t>
  </si>
  <si>
    <t>UTSJSP10981</t>
  </si>
  <si>
    <t>UTSJSP10989</t>
  </si>
  <si>
    <t>UTSJSP11001</t>
  </si>
  <si>
    <t>UTSJSP11012</t>
  </si>
  <si>
    <t>UTSJSP11015</t>
  </si>
  <si>
    <t>UTSJSP11018</t>
  </si>
  <si>
    <t>UTSJSP11021</t>
  </si>
  <si>
    <t>UTSJSP11024</t>
  </si>
  <si>
    <t>UTSJSP11032</t>
  </si>
  <si>
    <t>UTSJSP11035</t>
  </si>
  <si>
    <t>UTSJSP10684</t>
  </si>
  <si>
    <t>UTSJSP10695</t>
  </si>
  <si>
    <t>UTSJSP10688</t>
  </si>
  <si>
    <t>UTSJSP10690</t>
  </si>
  <si>
    <t>UTSJSP10710</t>
  </si>
  <si>
    <t>UTSJSP10711</t>
  </si>
  <si>
    <t>UTSJSP10693</t>
  </si>
  <si>
    <t>UTSJSP10694</t>
  </si>
  <si>
    <t>UTSJSP10709</t>
  </si>
  <si>
    <t>UTSJSP10692</t>
  </si>
  <si>
    <t>UTSJSP10998</t>
  </si>
  <si>
    <t>UTSJSP10704</t>
  </si>
  <si>
    <t>UTSJSP10707</t>
  </si>
  <si>
    <t>UTSJSP10652</t>
  </si>
  <si>
    <t>UTSJSP10653</t>
  </si>
  <si>
    <t>UTSJSP10654</t>
  </si>
  <si>
    <t>UTSJSP10682</t>
  </si>
  <si>
    <t>UTSJSP10685</t>
  </si>
  <si>
    <t>UTSJSP10687</t>
  </si>
  <si>
    <t>UTSJSP10691</t>
  </si>
  <si>
    <t>UTSJSP10696</t>
  </si>
  <si>
    <t>UTSJSP10702</t>
  </si>
  <si>
    <t>UTSJSP10705</t>
  </si>
  <si>
    <t>UTSJSP10686</t>
  </si>
  <si>
    <t>UTSJSP10689</t>
  </si>
  <si>
    <t>UTSJSP10697</t>
  </si>
  <si>
    <t>UTSJSP10700</t>
  </si>
  <si>
    <t>UTSJSP10703</t>
  </si>
  <si>
    <t>UTSJSP10706</t>
  </si>
  <si>
    <t>UTSJSP10698</t>
  </si>
  <si>
    <t>UTSJSP10708</t>
  </si>
  <si>
    <t>UTSJSV15432</t>
  </si>
  <si>
    <t>SILLA FIJA DE VISITA</t>
  </si>
  <si>
    <t>UTSJSV15435</t>
  </si>
  <si>
    <t>UTSJSV15443</t>
  </si>
  <si>
    <t>UTSJSV15446</t>
  </si>
  <si>
    <t>UTSJSV15431</t>
  </si>
  <si>
    <t>UTSJSV15433</t>
  </si>
  <si>
    <t>UTSJSV15434</t>
  </si>
  <si>
    <t>UTSJSV15436</t>
  </si>
  <si>
    <t>UTSJSV15437</t>
  </si>
  <si>
    <t>UTSJSV15439</t>
  </si>
  <si>
    <t>UTSJSV15440</t>
  </si>
  <si>
    <t>UTSJSV15442</t>
  </si>
  <si>
    <t>UTSJSV15445</t>
  </si>
  <si>
    <t>UTSJSV15438</t>
  </si>
  <si>
    <t>UTSJSV15441</t>
  </si>
  <si>
    <t>UTSJSV15444</t>
  </si>
  <si>
    <t>UTSJSN3840</t>
  </si>
  <si>
    <t>SILLA NARANJA CON PALETA</t>
  </si>
  <si>
    <t>UTSJSN4208</t>
  </si>
  <si>
    <t>UTSJSN3680</t>
  </si>
  <si>
    <t>UTSJSN4196</t>
  </si>
  <si>
    <t>UTSJSN4259</t>
  </si>
  <si>
    <t>UTSJSN3655</t>
  </si>
  <si>
    <t>UTSJSN3661</t>
  </si>
  <si>
    <t>UTSJSN3664</t>
  </si>
  <si>
    <t>UTSJSN3667</t>
  </si>
  <si>
    <t>UTSJSN3670</t>
  </si>
  <si>
    <t>UTSJSN3675</t>
  </si>
  <si>
    <t>UTSJSN3676</t>
  </si>
  <si>
    <t>UTSJSN3681</t>
  </si>
  <si>
    <t>UTSJSN3691</t>
  </si>
  <si>
    <t>UTSJSN4293</t>
  </si>
  <si>
    <t>UTSJSN3659</t>
  </si>
  <si>
    <t>UTSJSN3665</t>
  </si>
  <si>
    <t>UTSJSN3689</t>
  </si>
  <si>
    <t>UTSJSN7712</t>
  </si>
  <si>
    <t>SILLA NARANJA S/PALETA</t>
  </si>
  <si>
    <t>UTSJSN7715</t>
  </si>
  <si>
    <t>UTSJSN7718</t>
  </si>
  <si>
    <t>UTSJSN7713</t>
  </si>
  <si>
    <t>UTSJSN7716</t>
  </si>
  <si>
    <t>UTSJSN7719</t>
  </si>
  <si>
    <t>UTSJSN7711</t>
  </si>
  <si>
    <t>UTSJSN7714</t>
  </si>
  <si>
    <t>UTSJSN7717</t>
  </si>
  <si>
    <t>UTSJSN7720</t>
  </si>
  <si>
    <t>UTSJSP0652</t>
  </si>
  <si>
    <t>SILLA NARANJA SIN PALETA</t>
  </si>
  <si>
    <t>UTSJSP0655</t>
  </si>
  <si>
    <t>UTSJSP0663</t>
  </si>
  <si>
    <t>UTSJSP0666</t>
  </si>
  <si>
    <t>UTSJSP0669</t>
  </si>
  <si>
    <t>UTSJSP0672</t>
  </si>
  <si>
    <t>UTSJSP0675</t>
  </si>
  <si>
    <t>UTSJSP0693</t>
  </si>
  <si>
    <t>UTSJSP0696</t>
  </si>
  <si>
    <t>UTSJSP0699</t>
  </si>
  <si>
    <t>UTSJSP0702</t>
  </si>
  <si>
    <t>UTSJSP0705</t>
  </si>
  <si>
    <t>UTSJSP0708</t>
  </si>
  <si>
    <t>UTSJSP0828</t>
  </si>
  <si>
    <t>UTSJSP0402</t>
  </si>
  <si>
    <t>UTSJSP0405</t>
  </si>
  <si>
    <t>UTSJSP0413</t>
  </si>
  <si>
    <t>UTSJSP0416</t>
  </si>
  <si>
    <t>UTSJSP0419</t>
  </si>
  <si>
    <t>UTSJSP0422</t>
  </si>
  <si>
    <t>UTSJSP0425</t>
  </si>
  <si>
    <t>UTSJSP0834</t>
  </si>
  <si>
    <t>UTSJSP0837</t>
  </si>
  <si>
    <t>UTSJSP0845</t>
  </si>
  <si>
    <t>UTSJSP0848</t>
  </si>
  <si>
    <t>UTSJSP0851</t>
  </si>
  <si>
    <t>UTSJSP0854</t>
  </si>
  <si>
    <t>UTSJSP0857</t>
  </si>
  <si>
    <t>UTSJSP0895</t>
  </si>
  <si>
    <t>UTSJSP0898</t>
  </si>
  <si>
    <t>UTSJSP0901</t>
  </si>
  <si>
    <t>UTSJSP0904</t>
  </si>
  <si>
    <t>UTSJSP0912</t>
  </si>
  <si>
    <t>UTSJSP0967</t>
  </si>
  <si>
    <t>UTSJSP0970</t>
  </si>
  <si>
    <t>UTSJSP0973</t>
  </si>
  <si>
    <t>UTSJSP0976</t>
  </si>
  <si>
    <t>UTSJSP0979</t>
  </si>
  <si>
    <t>UTSJSP0987</t>
  </si>
  <si>
    <t>UTSJSP0990</t>
  </si>
  <si>
    <t>UTSJSP0993</t>
  </si>
  <si>
    <t>UTSJSP1014</t>
  </si>
  <si>
    <t>UTSJSP1017</t>
  </si>
  <si>
    <t>UTSJSP1025</t>
  </si>
  <si>
    <t>UTSJSP1028</t>
  </si>
  <si>
    <t>UTSJSP1031</t>
  </si>
  <si>
    <t>UTSJSP1034</t>
  </si>
  <si>
    <t>UTSJSP1037</t>
  </si>
  <si>
    <t>UTSJSP1066</t>
  </si>
  <si>
    <t>UTSJSP1069</t>
  </si>
  <si>
    <t>UTSJSP1072</t>
  </si>
  <si>
    <t>UTSJSP1075</t>
  </si>
  <si>
    <t>UTSJSP1089</t>
  </si>
  <si>
    <t>UTSJSP1092</t>
  </si>
  <si>
    <t>UTSJSP1095</t>
  </si>
  <si>
    <t>UTSJSP1098</t>
  </si>
  <si>
    <t>UTSJSP1119</t>
  </si>
  <si>
    <t>UTSJSP1127</t>
  </si>
  <si>
    <t>UTSJSP1130</t>
  </si>
  <si>
    <t>UTSJSP1133</t>
  </si>
  <si>
    <t>UTSJSP1139</t>
  </si>
  <si>
    <t>UTSJSP1167</t>
  </si>
  <si>
    <t>UTSJSP1170</t>
  </si>
  <si>
    <t>UTSJSP1173</t>
  </si>
  <si>
    <t>UTSJSP1176</t>
  </si>
  <si>
    <t>UTSJSP1179</t>
  </si>
  <si>
    <t>UTSJSP1187</t>
  </si>
  <si>
    <t>UTSJSP1191</t>
  </si>
  <si>
    <t>UTSJSP1194</t>
  </si>
  <si>
    <t>UTSJSP1217</t>
  </si>
  <si>
    <t>UTSJSP1220</t>
  </si>
  <si>
    <t>UTSJSP1233</t>
  </si>
  <si>
    <t>UTSJSP1236</t>
  </si>
  <si>
    <t>UTSJSP1241</t>
  </si>
  <si>
    <t>UTSJSP1244</t>
  </si>
  <si>
    <t>UTSJSP1251</t>
  </si>
  <si>
    <t>UTSJSP1259</t>
  </si>
  <si>
    <t>UTSJSP1262</t>
  </si>
  <si>
    <t>UTSJSP1265</t>
  </si>
  <si>
    <t>UTSJSP1268</t>
  </si>
  <si>
    <t>UTSJSP1271</t>
  </si>
  <si>
    <t>UTSJSP1299</t>
  </si>
  <si>
    <t>UTSJSP1302</t>
  </si>
  <si>
    <t>UTSJSP1305</t>
  </si>
  <si>
    <t>UTSJSP1308</t>
  </si>
  <si>
    <t>UTSJSP1311</t>
  </si>
  <si>
    <t>UTSJSP0354</t>
  </si>
  <si>
    <t>UTSJSP0357</t>
  </si>
  <si>
    <t>UTSJSP0365</t>
  </si>
  <si>
    <t>UTSJSP0368</t>
  </si>
  <si>
    <t>UTSJSP0371</t>
  </si>
  <si>
    <t>UTSJSP0374</t>
  </si>
  <si>
    <t>UTSJSP0377</t>
  </si>
  <si>
    <t>UTSJSP0608</t>
  </si>
  <si>
    <t>UTSJSP0611</t>
  </si>
  <si>
    <t>UTSJSP0614</t>
  </si>
  <si>
    <t>UTSJSP0617</t>
  </si>
  <si>
    <t>UTSJSP0620</t>
  </si>
  <si>
    <t>UTSJSP0628</t>
  </si>
  <si>
    <t>UTSJSP0631</t>
  </si>
  <si>
    <t>UTSJSP0554</t>
  </si>
  <si>
    <t>UTSJSP0557</t>
  </si>
  <si>
    <t>UTSJSP0560</t>
  </si>
  <si>
    <t>UTSJSP0563</t>
  </si>
  <si>
    <t>UTSJSP0566</t>
  </si>
  <si>
    <t>UTSJSP0574</t>
  </si>
  <si>
    <t>UTSJSP0577</t>
  </si>
  <si>
    <t>UTSJSP0580</t>
  </si>
  <si>
    <t>UTSJSP1221</t>
  </si>
  <si>
    <t>UTSJSP1239</t>
  </si>
  <si>
    <t>UTSJSP0650</t>
  </si>
  <si>
    <t>UTSJSP0653</t>
  </si>
  <si>
    <t>UTSJSP0656</t>
  </si>
  <si>
    <t>UTSJSP0658</t>
  </si>
  <si>
    <t>UTSJSP0659</t>
  </si>
  <si>
    <t>UTSJSP0661</t>
  </si>
  <si>
    <t>UTSJSP0662</t>
  </si>
  <si>
    <t>UTSJSP0664</t>
  </si>
  <si>
    <t>UTSJSP0665</t>
  </si>
  <si>
    <t>UTSJSP0667</t>
  </si>
  <si>
    <t>UTSJSP0673</t>
  </si>
  <si>
    <t>UTSJSP0676</t>
  </si>
  <si>
    <t>UTSJSP0678</t>
  </si>
  <si>
    <t>UTSJSP0679</t>
  </si>
  <si>
    <t>UTSJSP0691</t>
  </si>
  <si>
    <t>UTSJSP0692</t>
  </si>
  <si>
    <t>UTSJSP0694</t>
  </si>
  <si>
    <t>UTSJSP0695</t>
  </si>
  <si>
    <t>UTSJSP0697</t>
  </si>
  <si>
    <t>UTSJSP0700</t>
  </si>
  <si>
    <t>UTSJSP0703</t>
  </si>
  <si>
    <t>UTSJSP0706</t>
  </si>
  <si>
    <t>UTSJSP0709</t>
  </si>
  <si>
    <t>UTSJSP0711</t>
  </si>
  <si>
    <t>UTSJSP0712</t>
  </si>
  <si>
    <t>UTSJSP0714</t>
  </si>
  <si>
    <t>UTSJSP0717</t>
  </si>
  <si>
    <t>UTSJSP0718</t>
  </si>
  <si>
    <t>UTSJSP0829</t>
  </si>
  <si>
    <t>UTSJSP0835</t>
  </si>
  <si>
    <t>UTSJSP0838</t>
  </si>
  <si>
    <t>UTSJSP0840</t>
  </si>
  <si>
    <t>UTSJSP0841</t>
  </si>
  <si>
    <t>UTSJSP0843</t>
  </si>
  <si>
    <t>UTSJSP0844</t>
  </si>
  <si>
    <t>UTSJSP0846</t>
  </si>
  <si>
    <t>UTSJSP0847</t>
  </si>
  <si>
    <t>UTSJSP0849</t>
  </si>
  <si>
    <t>UTSJSP0852</t>
  </si>
  <si>
    <t>UTSJSP0855</t>
  </si>
  <si>
    <t>UTSJSP0858</t>
  </si>
  <si>
    <t>UTSJSP0887</t>
  </si>
  <si>
    <t>UTSJSP0888</t>
  </si>
  <si>
    <t>UTSJSP0890</t>
  </si>
  <si>
    <t>UTSJSP0893</t>
  </si>
  <si>
    <t>UTSJSP0894</t>
  </si>
  <si>
    <t>UTSJSP0899</t>
  </si>
  <si>
    <t>UTSJSP0902</t>
  </si>
  <si>
    <t>UTSJSP0905</t>
  </si>
  <si>
    <t>UTSJSP0907</t>
  </si>
  <si>
    <t>UTSJSP0908</t>
  </si>
  <si>
    <t>UTSJSP0910</t>
  </si>
  <si>
    <t>UTSJSP0911</t>
  </si>
  <si>
    <t>UTSJSP0913</t>
  </si>
  <si>
    <t>UTSJSP0914</t>
  </si>
  <si>
    <t>UTSJSP0969</t>
  </si>
  <si>
    <t>UTSJSP0971</t>
  </si>
  <si>
    <t>UTSJSP0974</t>
  </si>
  <si>
    <t>UTSJSP0977</t>
  </si>
  <si>
    <t>UTSJSP0980</t>
  </si>
  <si>
    <t>UTSJSP0982</t>
  </si>
  <si>
    <t>UTSJSP0983</t>
  </si>
  <si>
    <t>UTSJSP0985</t>
  </si>
  <si>
    <t>UTSJSP0988</t>
  </si>
  <si>
    <t>UTSJSP0989</t>
  </si>
  <si>
    <t>UTSJSP0991</t>
  </si>
  <si>
    <t>UTSJSP0994</t>
  </si>
  <si>
    <t>UTSJSP1015</t>
  </si>
  <si>
    <t>UTSJSP1018</t>
  </si>
  <si>
    <t>UTSJSP1020</t>
  </si>
  <si>
    <t>UTSJSP1024</t>
  </si>
  <si>
    <t>UTSJSP1026</t>
  </si>
  <si>
    <t>UTSJSP1027</t>
  </si>
  <si>
    <t>UTSJSP1029</t>
  </si>
  <si>
    <t>UTSJSP1032</t>
  </si>
  <si>
    <t>UTSJSP1035</t>
  </si>
  <si>
    <t>UTSJSP1038</t>
  </si>
  <si>
    <t>UTSJSP1040</t>
  </si>
  <si>
    <t>UTSJSP1041</t>
  </si>
  <si>
    <t>UTSJSP1043</t>
  </si>
  <si>
    <t>UTSJSP1065</t>
  </si>
  <si>
    <t>UTSJSP1067</t>
  </si>
  <si>
    <t>UTSJSP1068</t>
  </si>
  <si>
    <t>UTSJSP1070</t>
  </si>
  <si>
    <t>UTSJSP1076</t>
  </si>
  <si>
    <t>UTSJSP1079</t>
  </si>
  <si>
    <t>UTSJSP1081</t>
  </si>
  <si>
    <t>UTSJSP1082</t>
  </si>
  <si>
    <t>UTSJSP1084</t>
  </si>
  <si>
    <t>UTSJSP1085</t>
  </si>
  <si>
    <t>UTSJSP1087</t>
  </si>
  <si>
    <t>UTSJSP1088</t>
  </si>
  <si>
    <t>UTSJSP1090</t>
  </si>
  <si>
    <t>UTSJSP1091</t>
  </si>
  <si>
    <t>UTSJSP1093</t>
  </si>
  <si>
    <t>UTSJSP1096</t>
  </si>
  <si>
    <t>UTSJSP1099</t>
  </si>
  <si>
    <t>UTSJSP1120</t>
  </si>
  <si>
    <t>UTSJSP1122</t>
  </si>
  <si>
    <t>UTSJSP1123</t>
  </si>
  <si>
    <t>UTSJSP1125</t>
  </si>
  <si>
    <t>UTSJSP1126</t>
  </si>
  <si>
    <t>UTSJSP1128</t>
  </si>
  <si>
    <t>UTSJSP1129</t>
  </si>
  <si>
    <t>UTSJSP1131</t>
  </si>
  <si>
    <t>UTSJSP1134</t>
  </si>
  <si>
    <t>UTSJSP1137</t>
  </si>
  <si>
    <t>UTSJSP1140</t>
  </si>
  <si>
    <t>UTSJSP1142</t>
  </si>
  <si>
    <t>UTSJSP1143</t>
  </si>
  <si>
    <t>UTSJSP1165</t>
  </si>
  <si>
    <t>UTSJSP1166</t>
  </si>
  <si>
    <t>UTSJSP1168</t>
  </si>
  <si>
    <t>UTSJSP1169</t>
  </si>
  <si>
    <t>UTSJSP1171</t>
  </si>
  <si>
    <t>UTSJSP1174</t>
  </si>
  <si>
    <t>UTSJSP1182</t>
  </si>
  <si>
    <t>UTSJSP1183</t>
  </si>
  <si>
    <t>UTSJSP1185</t>
  </si>
  <si>
    <t>UTSJSP1186</t>
  </si>
  <si>
    <t>UTSJSP1189</t>
  </si>
  <si>
    <t>UTSJSP1190</t>
  </si>
  <si>
    <t>UTSJSP1192</t>
  </si>
  <si>
    <t>UTSJSP1215</t>
  </si>
  <si>
    <t>UTSJSP1223</t>
  </si>
  <si>
    <t>UTSJSP1226</t>
  </si>
  <si>
    <t>UTSJSP1228</t>
  </si>
  <si>
    <t>UTSJSP1229</t>
  </si>
  <si>
    <t>UTSJSP1231</t>
  </si>
  <si>
    <t>UTSJSP1232</t>
  </si>
  <si>
    <t>UTSJSP1234</t>
  </si>
  <si>
    <t>UTSJSP1235</t>
  </si>
  <si>
    <t>UTSJSP1237</t>
  </si>
  <si>
    <t>UTSJSP1242</t>
  </si>
  <si>
    <t>UTSJSP1249</t>
  </si>
  <si>
    <t>UTSJSP1252</t>
  </si>
  <si>
    <t>UTSJSP1254</t>
  </si>
  <si>
    <t>UTSJSP1255</t>
  </si>
  <si>
    <t>UTSJSP1257</t>
  </si>
  <si>
    <t>UTSJSP1258</t>
  </si>
  <si>
    <t>UTSJSP1260</t>
  </si>
  <si>
    <t>UTSJSP1261</t>
  </si>
  <si>
    <t>UTSJSP1263</t>
  </si>
  <si>
    <t>UTSJSP1266</t>
  </si>
  <si>
    <t>UTSJSP1269</t>
  </si>
  <si>
    <t>UTSJSP1272</t>
  </si>
  <si>
    <t>UTSJSP1274</t>
  </si>
  <si>
    <t>UTSJSP1295</t>
  </si>
  <si>
    <t>UTSJSP1297</t>
  </si>
  <si>
    <t>UTSJSP1300</t>
  </si>
  <si>
    <t>UTSJSP1301</t>
  </si>
  <si>
    <t>UTSJSP1303</t>
  </si>
  <si>
    <t>UTSJSP1306</t>
  </si>
  <si>
    <t>UTSJSP1309</t>
  </si>
  <si>
    <t>UTSJSP1312</t>
  </si>
  <si>
    <t>UTSJSP1314</t>
  </si>
  <si>
    <t>UTSJSP1315</t>
  </si>
  <si>
    <t>UTSJSP1317</t>
  </si>
  <si>
    <t>UTSJSP1318</t>
  </si>
  <si>
    <t>UTSJSP0603</t>
  </si>
  <si>
    <t>UTSJSP0604</t>
  </si>
  <si>
    <t>UTSJSP0606</t>
  </si>
  <si>
    <t>UTSJSP0607</t>
  </si>
  <si>
    <t>UTSJSP0609</t>
  </si>
  <si>
    <t>UTSJSP0610</t>
  </si>
  <si>
    <t>UTSJSP0612</t>
  </si>
  <si>
    <t>UTSJSP0615</t>
  </si>
  <si>
    <t>UTSJSP0618</t>
  </si>
  <si>
    <t>UTSJSP0623</t>
  </si>
  <si>
    <t>UTSJSP0624</t>
  </si>
  <si>
    <t>UTSJSP0626</t>
  </si>
  <si>
    <t>UTSJSP0627</t>
  </si>
  <si>
    <t>UTSJSP0629</t>
  </si>
  <si>
    <t>UTSJSP0630</t>
  </si>
  <si>
    <t>UTSJSP0352</t>
  </si>
  <si>
    <t>UTSJSP0355</t>
  </si>
  <si>
    <t>UTSJSP0360</t>
  </si>
  <si>
    <t>UTSJSP0361</t>
  </si>
  <si>
    <t>UTSJSP0363</t>
  </si>
  <si>
    <t>UTSJSP0364</t>
  </si>
  <si>
    <t>UTSJSP0366</t>
  </si>
  <si>
    <t>UTSJSP0367</t>
  </si>
  <si>
    <t>UTSJSP0369</t>
  </si>
  <si>
    <t>UTSJSP0372</t>
  </si>
  <si>
    <t>UTSJSP0375</t>
  </si>
  <si>
    <t>UTSJSP0378</t>
  </si>
  <si>
    <t>UTSJSP0380</t>
  </si>
  <si>
    <t>UTSJSP0381</t>
  </si>
  <si>
    <t>UTSJSP0403</t>
  </si>
  <si>
    <t>UTSJSP0406</t>
  </si>
  <si>
    <t>UTSJSP0408</t>
  </si>
  <si>
    <t>UTSJSP0409</t>
  </si>
  <si>
    <t>UTSJSP0411</t>
  </si>
  <si>
    <t>UTSJSP0412</t>
  </si>
  <si>
    <t>UTSJSP0414</t>
  </si>
  <si>
    <t>UTSJSP0415</t>
  </si>
  <si>
    <t>UTSJSP0417</t>
  </si>
  <si>
    <t>UTSJSP0420</t>
  </si>
  <si>
    <t>UTSJSP0423</t>
  </si>
  <si>
    <t>UTSJSP0426</t>
  </si>
  <si>
    <t>UTSJSP0552</t>
  </si>
  <si>
    <t>UTSJSP0555</t>
  </si>
  <si>
    <t>UTSJSP0556</t>
  </si>
  <si>
    <t>UTSJSP0558</t>
  </si>
  <si>
    <t>UTSJSP0561</t>
  </si>
  <si>
    <t>UTSJSP0564</t>
  </si>
  <si>
    <t>UTSJSP0567</t>
  </si>
  <si>
    <t>UTSJSP0569</t>
  </si>
  <si>
    <t>UTSJSP0570</t>
  </si>
  <si>
    <t>UTSJSP0572</t>
  </si>
  <si>
    <t>UTSJSP0573</t>
  </si>
  <si>
    <t>UTSJSP0575</t>
  </si>
  <si>
    <t>UTSJSP0576</t>
  </si>
  <si>
    <t>UTSJSP0578</t>
  </si>
  <si>
    <t>UTSJSP0581</t>
  </si>
  <si>
    <t>UTSJSP1222</t>
  </si>
  <si>
    <t>UTSJSP0651</t>
  </si>
  <si>
    <t>UTSJSP0657</t>
  </si>
  <si>
    <t>UTSJSP0660</t>
  </si>
  <si>
    <t>UTSJSP0668</t>
  </si>
  <si>
    <t>UTSJSP0671</t>
  </si>
  <si>
    <t>UTSJSP0401</t>
  </si>
  <si>
    <t>UTSJSP0404</t>
  </si>
  <si>
    <t>UTSJSP0407</t>
  </si>
  <si>
    <t>UTSJSP0410</t>
  </si>
  <si>
    <t>UTSJSP0418</t>
  </si>
  <si>
    <t>UTSJSP0421</t>
  </si>
  <si>
    <t>UTSJSP0424</t>
  </si>
  <si>
    <t>UTSJSP0427</t>
  </si>
  <si>
    <t>UTSJSP0677</t>
  </si>
  <si>
    <t>UTSJSP0690</t>
  </si>
  <si>
    <t>UTSJSP0698</t>
  </si>
  <si>
    <t>UTSJSP0704</t>
  </si>
  <si>
    <t>UTSJSP0707</t>
  </si>
  <si>
    <t>UTSJSP0713</t>
  </si>
  <si>
    <t>UTSJSP0830</t>
  </si>
  <si>
    <t>UTSJSP0833</t>
  </si>
  <si>
    <t>UTSJSP0836</t>
  </si>
  <si>
    <t>UTSJSP0839</t>
  </si>
  <si>
    <t>UTSJSP0842</t>
  </si>
  <si>
    <t>UTSJSP0850</t>
  </si>
  <si>
    <t>UTSJSP0853</t>
  </si>
  <si>
    <t>UTSJSP0856</t>
  </si>
  <si>
    <t>UTSJSP0886</t>
  </si>
  <si>
    <t>UTSJSP0889</t>
  </si>
  <si>
    <t>UTSJSP0897</t>
  </si>
  <si>
    <t>UTSJSP0900</t>
  </si>
  <si>
    <t>UTSJSP0903</t>
  </si>
  <si>
    <t>UTSJSP0906</t>
  </si>
  <si>
    <t>UTSJSP0972</t>
  </si>
  <si>
    <t>UTSJSP0975</t>
  </si>
  <si>
    <t>UTSJSP0978</t>
  </si>
  <si>
    <t>UTSJSP0981</t>
  </si>
  <si>
    <t>UTSJSP0984</t>
  </si>
  <si>
    <t>UTSJSP0992</t>
  </si>
  <si>
    <t>UTSJSP0995</t>
  </si>
  <si>
    <t>UTSJSP1016</t>
  </si>
  <si>
    <t>UTSJSP1022</t>
  </si>
  <si>
    <t>UTSJSP1030</t>
  </si>
  <si>
    <t>UTSJSP1033</t>
  </si>
  <si>
    <t>UTSJSP1036</t>
  </si>
  <si>
    <t>UTSJSP1039</t>
  </si>
  <si>
    <t>UTSJSP1042</t>
  </si>
  <si>
    <t>UTSJSP1071</t>
  </si>
  <si>
    <t>UTSJSP1074</t>
  </si>
  <si>
    <t>UTSJSP1077</t>
  </si>
  <si>
    <t>UTSJSP1080</t>
  </si>
  <si>
    <t>UTSJSP1083</t>
  </si>
  <si>
    <t>UTSJSP1086</t>
  </si>
  <si>
    <t>UTSJSP1094</t>
  </si>
  <si>
    <t>UTSJSP1097</t>
  </si>
  <si>
    <t>UTSJSP1118</t>
  </si>
  <si>
    <t>UTSJSP1121</t>
  </si>
  <si>
    <t>UTSJSP1124</t>
  </si>
  <si>
    <t>UTSJSP1132</t>
  </si>
  <si>
    <t>UTSJSP1135</t>
  </si>
  <si>
    <t>UTSJSP1138</t>
  </si>
  <si>
    <t>UTSJSP1141</t>
  </si>
  <si>
    <t>UTSJSP1144</t>
  </si>
  <si>
    <t>UTSJSP1172</t>
  </si>
  <si>
    <t>UTSJSP1175</t>
  </si>
  <si>
    <t>UTSJSP1178</t>
  </si>
  <si>
    <t>UTSJSP1184</t>
  </si>
  <si>
    <t>UTSJSP1193</t>
  </si>
  <si>
    <t>UTSJSP1216</t>
  </si>
  <si>
    <t>UTSJSP1219</t>
  </si>
  <si>
    <t>UTSJSP1224</t>
  </si>
  <si>
    <t>UTSJSP1227</t>
  </si>
  <si>
    <t>UTSJSP1230</t>
  </si>
  <si>
    <t>UTSJSP1240</t>
  </si>
  <si>
    <t>UTSJSP1243</t>
  </si>
  <si>
    <t>UTSJSP1250</t>
  </si>
  <si>
    <t>UTSJSP1253</t>
  </si>
  <si>
    <t>UTSJSP1256</t>
  </si>
  <si>
    <t>UTSJSP1264</t>
  </si>
  <si>
    <t>UTSJSP1267</t>
  </si>
  <si>
    <t>UTSJSP1270</t>
  </si>
  <si>
    <t>UTSJSP1296</t>
  </si>
  <si>
    <t>UTSJSP1304</t>
  </si>
  <si>
    <t>UTSJSP1307</t>
  </si>
  <si>
    <t>UTSJSP1310</t>
  </si>
  <si>
    <t>UTSJSP1313</t>
  </si>
  <si>
    <t>UTSJSP1316</t>
  </si>
  <si>
    <t>UTSJSP0613</t>
  </si>
  <si>
    <t>UTSJSP0616</t>
  </si>
  <si>
    <t>UTSJSP0619</t>
  </si>
  <si>
    <t>UTSJSP0622</t>
  </si>
  <si>
    <t>UTSJSP0625</t>
  </si>
  <si>
    <t>UTSJSP0353</t>
  </si>
  <si>
    <t>UTSJSP0356</t>
  </si>
  <si>
    <t>UTSJSP0359</t>
  </si>
  <si>
    <t>UTSJSP0362</t>
  </si>
  <si>
    <t>UTSJSP0370</t>
  </si>
  <si>
    <t>UTSJSP0373</t>
  </si>
  <si>
    <t>UTSJSP0376</t>
  </si>
  <si>
    <t>UTSJSP0379</t>
  </si>
  <si>
    <t>UTSJSP0382</t>
  </si>
  <si>
    <t>UTSJSP1188</t>
  </si>
  <si>
    <t>UTSJSP1238</t>
  </si>
  <si>
    <t>UTSJSP0559</t>
  </si>
  <si>
    <t>UTSJSP0562</t>
  </si>
  <si>
    <t>UTSJSP0565</t>
  </si>
  <si>
    <t>UTSJSP0571</t>
  </si>
  <si>
    <t>UTSJSP0579</t>
  </si>
  <si>
    <t>UTSJSP8167</t>
  </si>
  <si>
    <t>UTSJSP8166</t>
  </si>
  <si>
    <t>UTSJSP8106</t>
  </si>
  <si>
    <t>UTSJSP0831</t>
  </si>
  <si>
    <t>UTSJSP8164</t>
  </si>
  <si>
    <t>UTSJSP8103</t>
  </si>
  <si>
    <t>UTSJSP8104</t>
  </si>
  <si>
    <t>UTSJSP8146</t>
  </si>
  <si>
    <t>UTSJSP8165</t>
  </si>
  <si>
    <t>UTSJSP8163</t>
  </si>
  <si>
    <t>UTSJSP8102</t>
  </si>
  <si>
    <t>UTSJSP8105</t>
  </si>
  <si>
    <t>UTSJSP8147</t>
  </si>
  <si>
    <t>UTSJSP8101</t>
  </si>
  <si>
    <t>UTSJSP8139</t>
  </si>
  <si>
    <t>UTSJSP0674</t>
  </si>
  <si>
    <t>SILLA NARANJAS SIN PALETA</t>
  </si>
  <si>
    <t>UTSJSIO15379</t>
  </si>
  <si>
    <t>SILLA OPERATIVA</t>
  </si>
  <si>
    <t>UTSJSIO15380</t>
  </si>
  <si>
    <t>UTSJSIO15430</t>
  </si>
  <si>
    <t>UTSJSS10063</t>
  </si>
  <si>
    <t>SILLA P/COMPUTO MANUAL NEGRO MOD.24010</t>
  </si>
  <si>
    <t>UTSJSV12223</t>
  </si>
  <si>
    <t>SILLA P/PROFESOR MCA.SEDIA</t>
  </si>
  <si>
    <t>UTSJSPA17666</t>
  </si>
  <si>
    <t>SILLA PARA ALUMNO</t>
  </si>
  <si>
    <t>UTSJSPA17667</t>
  </si>
  <si>
    <t>UTSJSPA17668</t>
  </si>
  <si>
    <t>UTSJSPA17669</t>
  </si>
  <si>
    <t>UTSJSPA17670</t>
  </si>
  <si>
    <t>UTSJSPA17671</t>
  </si>
  <si>
    <t>UTSJSPA17672</t>
  </si>
  <si>
    <t>UTSJSPA17673</t>
  </si>
  <si>
    <t>UTSJSPA17674</t>
  </si>
  <si>
    <t>UTSJSPA17675</t>
  </si>
  <si>
    <t>UTSJSPA17676</t>
  </si>
  <si>
    <t>UTSJSPA17677</t>
  </si>
  <si>
    <t>UTSJSPA17678</t>
  </si>
  <si>
    <t>UTSJSPA17679</t>
  </si>
  <si>
    <t>UTSJSPA17680</t>
  </si>
  <si>
    <t>UTSJSPA17681</t>
  </si>
  <si>
    <t>UTSJSPA17682</t>
  </si>
  <si>
    <t>UTSJSPA17683</t>
  </si>
  <si>
    <t>UTSJSPA17684</t>
  </si>
  <si>
    <t>UTSJSPA17685</t>
  </si>
  <si>
    <t>UTSJSPA17686</t>
  </si>
  <si>
    <t>UTSJSPA17687</t>
  </si>
  <si>
    <t>UTSJSPA17688</t>
  </si>
  <si>
    <t>UTSJSPA17689</t>
  </si>
  <si>
    <t>UTSJSPA17690</t>
  </si>
  <si>
    <t>UTSJSPA17691</t>
  </si>
  <si>
    <t>UTSJSPA17692</t>
  </si>
  <si>
    <t>UTSJSPA17693</t>
  </si>
  <si>
    <t>UTSJSPA17694</t>
  </si>
  <si>
    <t>UTSJSPA17695</t>
  </si>
  <si>
    <t>UTSJSPA17696</t>
  </si>
  <si>
    <t>UTSJSPA17697</t>
  </si>
  <si>
    <t>UTSJSPA17698</t>
  </si>
  <si>
    <t>UTSJSPA17699</t>
  </si>
  <si>
    <t>UTSJSPA17700</t>
  </si>
  <si>
    <t>UTSJSPA17701</t>
  </si>
  <si>
    <t>UTSJSPA17702</t>
  </si>
  <si>
    <t>UTSJSPA17703</t>
  </si>
  <si>
    <t>UTSJSPA17704</t>
  </si>
  <si>
    <t>UTSJSPA17705</t>
  </si>
  <si>
    <t>UTSJSPA17706</t>
  </si>
  <si>
    <t>UTSJSPA17707</t>
  </si>
  <si>
    <t>UTSJSPA17708</t>
  </si>
  <si>
    <t>UTSJSPA17709</t>
  </si>
  <si>
    <t>UTSJSPA17710</t>
  </si>
  <si>
    <t>UTSJSPA17711</t>
  </si>
  <si>
    <t>UTSJSPA17712</t>
  </si>
  <si>
    <t>UTSJSPA17713</t>
  </si>
  <si>
    <t>UTSJSPA17714</t>
  </si>
  <si>
    <t>UTSJSPA17715</t>
  </si>
  <si>
    <t>UTSJSPA17716</t>
  </si>
  <si>
    <t>UTSJSPA17717</t>
  </si>
  <si>
    <t>UTSJSPA17718</t>
  </si>
  <si>
    <t>UTSJSPA17719</t>
  </si>
  <si>
    <t>UTSJSPA17720</t>
  </si>
  <si>
    <t>UTSJSPA17721</t>
  </si>
  <si>
    <t>UTSJSPA17722</t>
  </si>
  <si>
    <t>UTSJSPA17723</t>
  </si>
  <si>
    <t>UTSJSPA17724</t>
  </si>
  <si>
    <t>UTSJSPA17725</t>
  </si>
  <si>
    <t>UTSJSPA17726</t>
  </si>
  <si>
    <t>UTSJSPA17727</t>
  </si>
  <si>
    <t>UTSJSPA17728</t>
  </si>
  <si>
    <t>UTSJSPA17729</t>
  </si>
  <si>
    <t>UTSJSPA17730</t>
  </si>
  <si>
    <t>UTSJSPA17731</t>
  </si>
  <si>
    <t>UTSJSPA17732</t>
  </si>
  <si>
    <t>UTSJSPA17733</t>
  </si>
  <si>
    <t>UTSJSPA17734</t>
  </si>
  <si>
    <t>UTSJSPA17735</t>
  </si>
  <si>
    <t>UTSJSPA17736</t>
  </si>
  <si>
    <t>UTSJSPA17737</t>
  </si>
  <si>
    <t>UTSJSPA17738</t>
  </si>
  <si>
    <t>UTSJSPA17739</t>
  </si>
  <si>
    <t>UTSJSPA17740</t>
  </si>
  <si>
    <t>UTSJSPA17741</t>
  </si>
  <si>
    <t>UTSJSPA17742</t>
  </si>
  <si>
    <t>UTSJSPA17743</t>
  </si>
  <si>
    <t>UTSJSPA17744</t>
  </si>
  <si>
    <t>UTSJSPA17745</t>
  </si>
  <si>
    <t>UTSJSPA17746</t>
  </si>
  <si>
    <t>UTSJSPA17747</t>
  </si>
  <si>
    <t>UTSJSPA17748</t>
  </si>
  <si>
    <t>UTSJSPA17749</t>
  </si>
  <si>
    <t>UTSJSPA17750</t>
  </si>
  <si>
    <t>UTSJSPA17751</t>
  </si>
  <si>
    <t>UTSJSPA17752</t>
  </si>
  <si>
    <t>UTSJSPA17753</t>
  </si>
  <si>
    <t>UTSJSPA17754</t>
  </si>
  <si>
    <t>UTSJSPA17755</t>
  </si>
  <si>
    <t>UTSJSPA17756</t>
  </si>
  <si>
    <t>UTSJSPA17757</t>
  </si>
  <si>
    <t>UTSJSPA17758</t>
  </si>
  <si>
    <t>UTSJSPA17759</t>
  </si>
  <si>
    <t>UTSJSPA17760</t>
  </si>
  <si>
    <t>UTSJSPA17761</t>
  </si>
  <si>
    <t>UTSJSPA17762</t>
  </si>
  <si>
    <t>UTSJSPA17763</t>
  </si>
  <si>
    <t>UTSJSPA17764</t>
  </si>
  <si>
    <t>UTSJSPA17765</t>
  </si>
  <si>
    <t>UTSJSPA17766</t>
  </si>
  <si>
    <t>UTSJSPA17767</t>
  </si>
  <si>
    <t>UTSJSPA17768</t>
  </si>
  <si>
    <t>UTSJSPA17769</t>
  </si>
  <si>
    <t>UTSJSPA17770</t>
  </si>
  <si>
    <t>UTSJSPA17771</t>
  </si>
  <si>
    <t>UTSJSPA17772</t>
  </si>
  <si>
    <t>UTSJSPA17773</t>
  </si>
  <si>
    <t>UTSJSPA17774</t>
  </si>
  <si>
    <t>UTSJSPA17775</t>
  </si>
  <si>
    <t>UTSJSPA17776</t>
  </si>
  <si>
    <t>UTSJSPA17777</t>
  </si>
  <si>
    <t>UTSJSPA17778</t>
  </si>
  <si>
    <t>UTSJSPA17779</t>
  </si>
  <si>
    <t>UTSJSPA17780</t>
  </si>
  <si>
    <t>UTSJSPA17781</t>
  </si>
  <si>
    <t>UTSJSPA17782</t>
  </si>
  <si>
    <t>UTSJSPA17783</t>
  </si>
  <si>
    <t>UTSJSPA17784</t>
  </si>
  <si>
    <t>UTSJSPA17785</t>
  </si>
  <si>
    <t>UTSJSPA17786</t>
  </si>
  <si>
    <t>UTSJSPA17787</t>
  </si>
  <si>
    <t>UTSJSPA17788</t>
  </si>
  <si>
    <t>UTSJSPA17789</t>
  </si>
  <si>
    <t>UTSJSPA17790</t>
  </si>
  <si>
    <t>UTSJSPA17791</t>
  </si>
  <si>
    <t>UTSJSPA17792</t>
  </si>
  <si>
    <t>UTSJSPA17793</t>
  </si>
  <si>
    <t>UTSJSPA17794</t>
  </si>
  <si>
    <t>UTSJSPA17795</t>
  </si>
  <si>
    <t>UTSJSPA17796</t>
  </si>
  <si>
    <t>UTSJSPA17797</t>
  </si>
  <si>
    <t>UTSJSPA17798</t>
  </si>
  <si>
    <t>UTSJSPA17799</t>
  </si>
  <si>
    <t>UTSJSPA17800</t>
  </si>
  <si>
    <t>UTSJSPA17801</t>
  </si>
  <si>
    <t>UTSJSPA17802</t>
  </si>
  <si>
    <t>UTSJSPA17803</t>
  </si>
  <si>
    <t>UTSJSPA17804</t>
  </si>
  <si>
    <t>UTSJSPA17805</t>
  </si>
  <si>
    <t>UTSJSPA17806</t>
  </si>
  <si>
    <t>UTSJSPA17807</t>
  </si>
  <si>
    <t>UTSJSPA17808</t>
  </si>
  <si>
    <t>UTSJSPA17809</t>
  </si>
  <si>
    <t>UTSJSPA17810</t>
  </si>
  <si>
    <t>UTSJSPA17811</t>
  </si>
  <si>
    <t>UTSJSPA17812</t>
  </si>
  <si>
    <t>UTSJSPA17813</t>
  </si>
  <si>
    <t>UTSJSPA17814</t>
  </si>
  <si>
    <t>UTSJSPA17815</t>
  </si>
  <si>
    <t>UTSJSPA17816</t>
  </si>
  <si>
    <t>UTSJSPA17817</t>
  </si>
  <si>
    <t>UTSJSPA17818</t>
  </si>
  <si>
    <t>UTSJSPA17819</t>
  </si>
  <si>
    <t>UTSJSPA17820</t>
  </si>
  <si>
    <t>UTSJSPA17821</t>
  </si>
  <si>
    <t>UTSJSPA17822</t>
  </si>
  <si>
    <t>UTSJSPA17823</t>
  </si>
  <si>
    <t>UTSJSPA17824</t>
  </si>
  <si>
    <t>UTSJSPA17825</t>
  </si>
  <si>
    <t>UTSJSPA17826</t>
  </si>
  <si>
    <t>UTSJSPA17827</t>
  </si>
  <si>
    <t>UTSJSPA17828</t>
  </si>
  <si>
    <t>UTSJSPA17829</t>
  </si>
  <si>
    <t>UTSJSPA17830</t>
  </si>
  <si>
    <t>UTSJSPA17831</t>
  </si>
  <si>
    <t>UTSJSPA17832</t>
  </si>
  <si>
    <t>UTSJSPA17833</t>
  </si>
  <si>
    <t>UTSJSPA17834</t>
  </si>
  <si>
    <t>UTSJSPA17835</t>
  </si>
  <si>
    <t>UTSJSPA17836</t>
  </si>
  <si>
    <t>UTSJSPA17837</t>
  </si>
  <si>
    <t>UTSJSPA17838</t>
  </si>
  <si>
    <t>UTSJSPA17839</t>
  </si>
  <si>
    <t>UTSJSPA17840</t>
  </si>
  <si>
    <t>UTSJSPA17841</t>
  </si>
  <si>
    <t>UTSJSPA17842</t>
  </si>
  <si>
    <t>UTSJSPA17843</t>
  </si>
  <si>
    <t>UTSJSPA17844</t>
  </si>
  <si>
    <t>UTSJSPA17845</t>
  </si>
  <si>
    <t>UTSJSPA17846</t>
  </si>
  <si>
    <t>UTSJSPA17847</t>
  </si>
  <si>
    <t>UTSJSPA17848</t>
  </si>
  <si>
    <t>UTSJSPA17849</t>
  </si>
  <si>
    <t>UTSJSPA17850</t>
  </si>
  <si>
    <t>UTSJSPA17851</t>
  </si>
  <si>
    <t>UTSJSPA17852</t>
  </si>
  <si>
    <t>UTSJSPA17853</t>
  </si>
  <si>
    <t>UTSJSPA17854</t>
  </si>
  <si>
    <t>UTSJSPA17855</t>
  </si>
  <si>
    <t>UTSJSPA17856</t>
  </si>
  <si>
    <t>UTSJSPA17857</t>
  </si>
  <si>
    <t>UTSJSPA17858</t>
  </si>
  <si>
    <t>UTSJSPA17859</t>
  </si>
  <si>
    <t>UTSJSPA17860</t>
  </si>
  <si>
    <t>UTSJSPA17861</t>
  </si>
  <si>
    <t>UTSJSPA17862</t>
  </si>
  <si>
    <t>UTSJSPA17863</t>
  </si>
  <si>
    <t>UTSJSPA17864</t>
  </si>
  <si>
    <t>UTSJSPA17865</t>
  </si>
  <si>
    <t>UTSJSPA17866</t>
  </si>
  <si>
    <t>UTSJSPA17867</t>
  </si>
  <si>
    <t>UTSJSPA17868</t>
  </si>
  <si>
    <t>UTSJSPA17869</t>
  </si>
  <si>
    <t>UTSJSPA17870</t>
  </si>
  <si>
    <t>UTSJSPA17871</t>
  </si>
  <si>
    <t>UTSJSPA17872</t>
  </si>
  <si>
    <t>UTSJSPA17873</t>
  </si>
  <si>
    <t>UTSJSPA17874</t>
  </si>
  <si>
    <t>UTSJSPA17875</t>
  </si>
  <si>
    <t>UTSJSPA17876</t>
  </si>
  <si>
    <t>UTSJSPA17877</t>
  </si>
  <si>
    <t>UTSJSPA17878</t>
  </si>
  <si>
    <t>UTSJSPA17879</t>
  </si>
  <si>
    <t>UTSJSPA17880</t>
  </si>
  <si>
    <t>UTSJSPA17881</t>
  </si>
  <si>
    <t>UTSJSPA17882</t>
  </si>
  <si>
    <t>UTSJSPA17883</t>
  </si>
  <si>
    <t>UTSJSPA17884</t>
  </si>
  <si>
    <t>UTSJSPA17885</t>
  </si>
  <si>
    <t>UTSJSPA17886</t>
  </si>
  <si>
    <t>UTSJSPA17887</t>
  </si>
  <si>
    <t>UTSJSPA17888</t>
  </si>
  <si>
    <t>UTSJSPA17889</t>
  </si>
  <si>
    <t>UTSJSPA17890</t>
  </si>
  <si>
    <t>UTSJSPA17891</t>
  </si>
  <si>
    <t>UTSJSPA17892</t>
  </si>
  <si>
    <t>UTSJSPA17893</t>
  </si>
  <si>
    <t>UTSJSPA17894</t>
  </si>
  <si>
    <t>UTSJSPA17895</t>
  </si>
  <si>
    <t>UTSJSPA17896</t>
  </si>
  <si>
    <t>UTSJSPA17897</t>
  </si>
  <si>
    <t>UTSJSPA17898</t>
  </si>
  <si>
    <t>UTSJSPA17899</t>
  </si>
  <si>
    <t>UTSJSPA17900</t>
  </si>
  <si>
    <t>UTSJSPA17901</t>
  </si>
  <si>
    <t>UTSJSPA17902</t>
  </si>
  <si>
    <t>UTSJSPA17903</t>
  </si>
  <si>
    <t>UTSJSPA17904</t>
  </si>
  <si>
    <t>UTSJSPA17905</t>
  </si>
  <si>
    <t>UTSJSPA17906</t>
  </si>
  <si>
    <t>UTSJSPA17907</t>
  </si>
  <si>
    <t>UTSJSPA17908</t>
  </si>
  <si>
    <t>UTSJSPA17909</t>
  </si>
  <si>
    <t>UTSJSPA17910</t>
  </si>
  <si>
    <t>UTSJSPA17911</t>
  </si>
  <si>
    <t>UTSJSPA17912</t>
  </si>
  <si>
    <t>UTSJSPA17913</t>
  </si>
  <si>
    <t>UTSJSPA17914</t>
  </si>
  <si>
    <t>UTSJSPA17915</t>
  </si>
  <si>
    <t>UTSJSPA17916</t>
  </si>
  <si>
    <t>UTSJSPA17917</t>
  </si>
  <si>
    <t>UTSJSPA17918</t>
  </si>
  <si>
    <t>UTSJSPA17919</t>
  </si>
  <si>
    <t>UTSJSPA17920</t>
  </si>
  <si>
    <t>UTSJSPA17921</t>
  </si>
  <si>
    <t>UTSJSPA17922</t>
  </si>
  <si>
    <t>UTSJSPA17923</t>
  </si>
  <si>
    <t>UTSJSPA17924</t>
  </si>
  <si>
    <t>UTSJSPA17925</t>
  </si>
  <si>
    <t>UTSJSPA17926</t>
  </si>
  <si>
    <t>UTSJSPA17927</t>
  </si>
  <si>
    <t>UTSJSPA17928</t>
  </si>
  <si>
    <t>UTSJSPA17929</t>
  </si>
  <si>
    <t>UTSJSPA17930</t>
  </si>
  <si>
    <t>UTSJSPA17931</t>
  </si>
  <si>
    <t>UTSJSPA17932</t>
  </si>
  <si>
    <t>UTSJSPA17933</t>
  </si>
  <si>
    <t>UTSJSPA17934</t>
  </si>
  <si>
    <t>UTSJSPA17935</t>
  </si>
  <si>
    <t>UTSJSPA17936</t>
  </si>
  <si>
    <t>UTSJSPA17937</t>
  </si>
  <si>
    <t>UTSJSPA17938</t>
  </si>
  <si>
    <t>UTSJSPA17939</t>
  </si>
  <si>
    <t>UTSJSPA17940</t>
  </si>
  <si>
    <t>UTSJSPA17941</t>
  </si>
  <si>
    <t>UTSJSPA17942</t>
  </si>
  <si>
    <t>UTSJSPA17943</t>
  </si>
  <si>
    <t>UTSJSPA17944</t>
  </si>
  <si>
    <t>UTSJSPA17945</t>
  </si>
  <si>
    <t>UTSJSPA17946</t>
  </si>
  <si>
    <t>UTSJSPA17947</t>
  </si>
  <si>
    <t>UTSJSPA17948</t>
  </si>
  <si>
    <t>UTSJSPA17949</t>
  </si>
  <si>
    <t>UTSJSPA17950</t>
  </si>
  <si>
    <t>UTSJSPA17951</t>
  </si>
  <si>
    <t>UTSJSPA17952</t>
  </si>
  <si>
    <t>UTSJSPA17953</t>
  </si>
  <si>
    <t>UTSJSPA17954</t>
  </si>
  <si>
    <t>UTSJSPA17955</t>
  </si>
  <si>
    <t>UTSJSPA17956</t>
  </si>
  <si>
    <t>UTSJSPA17957</t>
  </si>
  <si>
    <t>UTSJSPA17958</t>
  </si>
  <si>
    <t>UTSJSPA17959</t>
  </si>
  <si>
    <t>UTSJSPA17960</t>
  </si>
  <si>
    <t>UTSJSPA17961</t>
  </si>
  <si>
    <t>UTSJSPA17962</t>
  </si>
  <si>
    <t>UTSJSPA17963</t>
  </si>
  <si>
    <t>UTSJSPA17964</t>
  </si>
  <si>
    <t>UTSJSPA17965</t>
  </si>
  <si>
    <t>UTSJSPA17966</t>
  </si>
  <si>
    <t>UTSJSPA17967</t>
  </si>
  <si>
    <t>UTSJSPA17968</t>
  </si>
  <si>
    <t>UTSJSPA17969</t>
  </si>
  <si>
    <t>UTSJSPA17970</t>
  </si>
  <si>
    <t>UTSJSPA17971</t>
  </si>
  <si>
    <t>UTSJSPA17972</t>
  </si>
  <si>
    <t>UTSJSPA17973</t>
  </si>
  <si>
    <t>UTSJSPA17974</t>
  </si>
  <si>
    <t>UTSJSPA17975</t>
  </si>
  <si>
    <t>UTSJSPA17976</t>
  </si>
  <si>
    <t>UTSJSPA17977</t>
  </si>
  <si>
    <t>UTSJSPA17978</t>
  </si>
  <si>
    <t>UTSJSPA17979</t>
  </si>
  <si>
    <t>UTSJSPA17980</t>
  </si>
  <si>
    <t>UTSJSPA17981</t>
  </si>
  <si>
    <t>UTSJSPA17982</t>
  </si>
  <si>
    <t>UTSJSPA17983</t>
  </si>
  <si>
    <t>UTSJSPA17984</t>
  </si>
  <si>
    <t>UTSJSPA17985</t>
  </si>
  <si>
    <t>UTSJSPA17986</t>
  </si>
  <si>
    <t>UTSJSPA17987</t>
  </si>
  <si>
    <t>UTSJSPA17988</t>
  </si>
  <si>
    <t>UTSJSPA17989</t>
  </si>
  <si>
    <t>UTSJSPA17990</t>
  </si>
  <si>
    <t>UTSJSPA17991</t>
  </si>
  <si>
    <t>UTSJSV12589</t>
  </si>
  <si>
    <t>SILLA PARA PROFESOR</t>
  </si>
  <si>
    <t>UTSJSZ9228</t>
  </si>
  <si>
    <t>SILLA PEGABLE TIPO SAMSONITE COLOR NEGRO</t>
  </si>
  <si>
    <t>UTSJSG7096</t>
  </si>
  <si>
    <t>SILLA PLEBAGLE LIFE TIME</t>
  </si>
  <si>
    <t>UTSJSZ13936</t>
  </si>
  <si>
    <t>SILLA PLEGABLE COLOR NARANJA</t>
  </si>
  <si>
    <t>UTSJSZ13935</t>
  </si>
  <si>
    <t>UTSJSG7088</t>
  </si>
  <si>
    <t>SILLA PLEGABLE LIFE TIME</t>
  </si>
  <si>
    <t>UTSJSG7089</t>
  </si>
  <si>
    <t>UTSJSG7091</t>
  </si>
  <si>
    <t>UTSJSG7092</t>
  </si>
  <si>
    <t>UTSJSG7094</t>
  </si>
  <si>
    <t>UTSJSG7097</t>
  </si>
  <si>
    <t>UTSJSG11865</t>
  </si>
  <si>
    <t>UTSJSG11858</t>
  </si>
  <si>
    <t>UTSJSG11859</t>
  </si>
  <si>
    <t>UTSJSG11861</t>
  </si>
  <si>
    <t>UTSJSG11862</t>
  </si>
  <si>
    <t>UTSJSG11864</t>
  </si>
  <si>
    <t>UTSJSG7099</t>
  </si>
  <si>
    <t>UTSJSG7090</t>
  </si>
  <si>
    <t>UTSJSG7093</t>
  </si>
  <si>
    <t>UTSJSG11860</t>
  </si>
  <si>
    <t>UTSJSG11863</t>
  </si>
  <si>
    <t>UTSJSG7087</t>
  </si>
  <si>
    <t>UTSJSG7095</t>
  </si>
  <si>
    <t>UTSJSG7098</t>
  </si>
  <si>
    <t>UTSJSG6860</t>
  </si>
  <si>
    <t>SILLA PLEGABLE LIFE TIME(PLAZA ESTUDIANTE</t>
  </si>
  <si>
    <t>UTSJSG6865</t>
  </si>
  <si>
    <t>UTSJSG6863</t>
  </si>
  <si>
    <t>SILLA PLEGABLE LIFE TIME(PLAZA ESTUDIANTE)</t>
  </si>
  <si>
    <t>UTSJSG6866</t>
  </si>
  <si>
    <t>UTSJSG6912</t>
  </si>
  <si>
    <t>UTSJSG6823</t>
  </si>
  <si>
    <t>UTSJSG6825</t>
  </si>
  <si>
    <t>UTSJSG6826</t>
  </si>
  <si>
    <t>UTSJSG6828</t>
  </si>
  <si>
    <t>UTSJSG6829</t>
  </si>
  <si>
    <t>UTSJSG6831</t>
  </si>
  <si>
    <t>UTSJSG6832</t>
  </si>
  <si>
    <t>UTSJSG6834</t>
  </si>
  <si>
    <t>UTSJSG6837</t>
  </si>
  <si>
    <t>UTSJSG6840</t>
  </si>
  <si>
    <t>UTSJSG6843</t>
  </si>
  <si>
    <t>UTSJSG6846</t>
  </si>
  <si>
    <t>UTSJSG6848</t>
  </si>
  <si>
    <t>UTSJSG6849</t>
  </si>
  <si>
    <t>UTSJSG6851</t>
  </si>
  <si>
    <t>UTSJSG6852</t>
  </si>
  <si>
    <t>UTSJSG6854</t>
  </si>
  <si>
    <t>UTSJSG6855</t>
  </si>
  <si>
    <t>UTSJSG6857</t>
  </si>
  <si>
    <t>UTSJSG6822</t>
  </si>
  <si>
    <t>UTSJSG6830</t>
  </si>
  <si>
    <t>UTSJSG6833</t>
  </si>
  <si>
    <t>UTSJSG6836</t>
  </si>
  <si>
    <t>UTSJSG6839</t>
  </si>
  <si>
    <t>UTSJSG6842</t>
  </si>
  <si>
    <t>UTSJSG6845</t>
  </si>
  <si>
    <t>UTSJSG6853</t>
  </si>
  <si>
    <t>UTSJSG6856</t>
  </si>
  <si>
    <t>UTSJSG6859</t>
  </si>
  <si>
    <t>UTSJSG6862</t>
  </si>
  <si>
    <t>UTSJSG6821</t>
  </si>
  <si>
    <t>UTSJSG6824</t>
  </si>
  <si>
    <t>UTSJSG6827</t>
  </si>
  <si>
    <t>UTSJSG6835</t>
  </si>
  <si>
    <t>UTSJSG6838</t>
  </si>
  <si>
    <t>UTSJSG6841</t>
  </si>
  <si>
    <t>UTSJSG6844</t>
  </si>
  <si>
    <t>UTSJSG6847</t>
  </si>
  <si>
    <t>UTSJSG6850</t>
  </si>
  <si>
    <t>UTSJSG6858</t>
  </si>
  <si>
    <t>UTSJSG6861</t>
  </si>
  <si>
    <t>UTSJSG6864</t>
  </si>
  <si>
    <t>UTSJSG6867</t>
  </si>
  <si>
    <t>UTSJSG11570</t>
  </si>
  <si>
    <t>SILLA PLEGABLE LIFETIME(CAFETERÍA)</t>
  </si>
  <si>
    <t>UTSJSG11572</t>
  </si>
  <si>
    <t>UTSJSG11575</t>
  </si>
  <si>
    <t>UTSJSG11578</t>
  </si>
  <si>
    <t>UTSJSG11581</t>
  </si>
  <si>
    <t>UTSJSG11573</t>
  </si>
  <si>
    <t>UTSJSG11576</t>
  </si>
  <si>
    <t>UTSJSG11579</t>
  </si>
  <si>
    <t>UTSJSG11582</t>
  </si>
  <si>
    <t>UTSJSG11571</t>
  </si>
  <si>
    <t>UTSJSG11574</t>
  </si>
  <si>
    <t>UTSJSG11577</t>
  </si>
  <si>
    <t>UTSJSG11580</t>
  </si>
  <si>
    <t>UTSJSZ8941</t>
  </si>
  <si>
    <t>SILLA PLEGABLE SAMSONITE COLOR NEGRO</t>
  </si>
  <si>
    <t>UTSJSZ9527</t>
  </si>
  <si>
    <t>SILLA PLEGABLE TIPO SAMSONITE COLOR NEEGRO</t>
  </si>
  <si>
    <t>UTSJSZ9522</t>
  </si>
  <si>
    <t>UTSJSZ9523</t>
  </si>
  <si>
    <t>UTSJSZ9525</t>
  </si>
  <si>
    <t>UTSJSZ9526</t>
  </si>
  <si>
    <t>UTSJSZ9528</t>
  </si>
  <si>
    <t>UTSJSZ9529</t>
  </si>
  <si>
    <t>UTSJSZ8951</t>
  </si>
  <si>
    <t>SILLA PLEGABLE TIPO SAMSONITE COLOR NEGRO</t>
  </si>
  <si>
    <t>UTSJSZ9530</t>
  </si>
  <si>
    <t>UTSJSZ9533</t>
  </si>
  <si>
    <t>UTSJSZ9536</t>
  </si>
  <si>
    <t>UTSJSZ9539</t>
  </si>
  <si>
    <t>UTSJSZ9547</t>
  </si>
  <si>
    <t>UTSJSZ9550</t>
  </si>
  <si>
    <t>UTSJSZ9553</t>
  </si>
  <si>
    <t>UTSJSZ9556</t>
  </si>
  <si>
    <t>UTSJSZ9559</t>
  </si>
  <si>
    <t>UTSJSZ9562</t>
  </si>
  <si>
    <t>UTSJSZ9570</t>
  </si>
  <si>
    <t>UTSJSZ9573</t>
  </si>
  <si>
    <t>UTSJSZ9576</t>
  </si>
  <si>
    <t>UTSJSZ9579</t>
  </si>
  <si>
    <t>UTSJSZ9582</t>
  </si>
  <si>
    <t>UTSJSZ9590</t>
  </si>
  <si>
    <t>UTSJSZ9593</t>
  </si>
  <si>
    <t>UTSJSZ9596</t>
  </si>
  <si>
    <t>UTSJSZ9599</t>
  </si>
  <si>
    <t>UTSJSZ9602</t>
  </si>
  <si>
    <t>UTSJSZ9610</t>
  </si>
  <si>
    <t>UTSJSZ9613</t>
  </si>
  <si>
    <t>UTSJSZ9616</t>
  </si>
  <si>
    <t>UTSJSZ9619</t>
  </si>
  <si>
    <t>UTSJSZ9622</t>
  </si>
  <si>
    <t>UTSJSZ9633</t>
  </si>
  <si>
    <t>UTSJSZ9636</t>
  </si>
  <si>
    <t>UTSJSZ9639</t>
  </si>
  <si>
    <t>UTSJSZ9642</t>
  </si>
  <si>
    <t>UTSJSZ9645</t>
  </si>
  <si>
    <t>UTSJSZ9653</t>
  </si>
  <si>
    <t>UTSJSZ9656</t>
  </si>
  <si>
    <t>UTSJSZ9424</t>
  </si>
  <si>
    <t>UTSJSZ9427</t>
  </si>
  <si>
    <t>UTSJSZ9430</t>
  </si>
  <si>
    <t>UTSJSZ9433</t>
  </si>
  <si>
    <t>UTSJSZ9436</t>
  </si>
  <si>
    <t>UTSJSZ9444</t>
  </si>
  <si>
    <t>UTSJSZ9447</t>
  </si>
  <si>
    <t>UTSJSZ9450</t>
  </si>
  <si>
    <t>UTSJSZ9453</t>
  </si>
  <si>
    <t>UTSJSZ9456</t>
  </si>
  <si>
    <t>UTSJSZ9464</t>
  </si>
  <si>
    <t>UTSJSZ9467</t>
  </si>
  <si>
    <t>UTSJSZ9470</t>
  </si>
  <si>
    <t>UTSJSZ9473</t>
  </si>
  <si>
    <t>UTSJSZ9476</t>
  </si>
  <si>
    <t>UTSJSZ9479</t>
  </si>
  <si>
    <t>UTSJSZ9487</t>
  </si>
  <si>
    <t>UTSJSZ9490</t>
  </si>
  <si>
    <t>UTSJSZ9493</t>
  </si>
  <si>
    <t>UTSJSZ9496</t>
  </si>
  <si>
    <t>UTSJSZ9499</t>
  </si>
  <si>
    <t>UTSJSZ9507</t>
  </si>
  <si>
    <t>UTSJSZ9510</t>
  </si>
  <si>
    <t>UTSJSZ9513</t>
  </si>
  <si>
    <t>UTSJSZ9516</t>
  </si>
  <si>
    <t>UTSJSZ9519</t>
  </si>
  <si>
    <t>UTSJSZ9662</t>
  </si>
  <si>
    <t>UTSJSZ9665</t>
  </si>
  <si>
    <t>UTSJSZ9673</t>
  </si>
  <si>
    <t>UTSJSZ9679</t>
  </si>
  <si>
    <t>UTSJSZ9682</t>
  </si>
  <si>
    <t>UTSJSZ9685</t>
  </si>
  <si>
    <t>UTSJSZ9693</t>
  </si>
  <si>
    <t>UTSJSZ9696</t>
  </si>
  <si>
    <t>UTSJSZ9699</t>
  </si>
  <si>
    <t>UTSJSZ9702</t>
  </si>
  <si>
    <t>UTSJSZ9705</t>
  </si>
  <si>
    <t>UTSJSZ9708</t>
  </si>
  <si>
    <t>UTSJSZ9716</t>
  </si>
  <si>
    <t>UTSJSZ9719</t>
  </si>
  <si>
    <t>UTSJSZ9722</t>
  </si>
  <si>
    <t>UTSJSZ9725</t>
  </si>
  <si>
    <t>UTSJSZ9728</t>
  </si>
  <si>
    <t>UTSJSZ9736</t>
  </si>
  <si>
    <t>UTSJSZ8946</t>
  </si>
  <si>
    <t>UTSJSZ8949</t>
  </si>
  <si>
    <t>UTSJSZ8952</t>
  </si>
  <si>
    <t>UTSJSZ8955</t>
  </si>
  <si>
    <t>UTSJSZ8958</t>
  </si>
  <si>
    <t>UTSJSZ8966</t>
  </si>
  <si>
    <t>UTSJSZ8969</t>
  </si>
  <si>
    <t>UTSJSZ8972</t>
  </si>
  <si>
    <t>UTSJSZ8975</t>
  </si>
  <si>
    <t>UTSJSZ8978</t>
  </si>
  <si>
    <t>UTSJSZ8986</t>
  </si>
  <si>
    <t>UTSJSZ8989</t>
  </si>
  <si>
    <t>UTSJSZ8992</t>
  </si>
  <si>
    <t>UTSJSZ8995</t>
  </si>
  <si>
    <t>UTSJSZ8998</t>
  </si>
  <si>
    <t>UTSJSZ9006</t>
  </si>
  <si>
    <t>UTSJSZ9009</t>
  </si>
  <si>
    <t>UTSJSZ9012</t>
  </si>
  <si>
    <t>UTSJSZ9015</t>
  </si>
  <si>
    <t>UTSJSZ9018</t>
  </si>
  <si>
    <t>UTSJSZ9021</t>
  </si>
  <si>
    <t>UTSJSZ9029</t>
  </si>
  <si>
    <t>UTSJSZ9032</t>
  </si>
  <si>
    <t>UTSJSZ9035</t>
  </si>
  <si>
    <t>UTSJSZ9038</t>
  </si>
  <si>
    <t>UTSJSZ9049</t>
  </si>
  <si>
    <t>UTSJSZ9052</t>
  </si>
  <si>
    <t>UTSJSZ9055</t>
  </si>
  <si>
    <t>UTSJSZ9058</t>
  </si>
  <si>
    <t>UTSJSZ9061</t>
  </si>
  <si>
    <t>UTSJSZ9069</t>
  </si>
  <si>
    <t>UTSJSZ9072</t>
  </si>
  <si>
    <t>UTSJSZ9075</t>
  </si>
  <si>
    <t>UTSJSZ9078</t>
  </si>
  <si>
    <t>UTSJSZ9081</t>
  </si>
  <si>
    <t>UTSJSZ9092</t>
  </si>
  <si>
    <t>UTSJSZ9095</t>
  </si>
  <si>
    <t>UTSJSZ9098</t>
  </si>
  <si>
    <t>UTSJSZ9101</t>
  </si>
  <si>
    <t>UTSJSZ9104</t>
  </si>
  <si>
    <t>UTSJSZ9112</t>
  </si>
  <si>
    <t>UTSJSZ9115</t>
  </si>
  <si>
    <t>UTSJSZ9118</t>
  </si>
  <si>
    <t>UTSJSZ9121</t>
  </si>
  <si>
    <t>UTSJSZ9124</t>
  </si>
  <si>
    <t>UTSJSZ9135</t>
  </si>
  <si>
    <t>UTSJSZ9138</t>
  </si>
  <si>
    <t>UTSJSZ9141</t>
  </si>
  <si>
    <t>UTSJSZ9144</t>
  </si>
  <si>
    <t>UTSJSZ9152</t>
  </si>
  <si>
    <t>UTSJSZ9155</t>
  </si>
  <si>
    <t>UTSJSZ9158</t>
  </si>
  <si>
    <t>UTSJSZ9161</t>
  </si>
  <si>
    <t>UTSJSZ9164</t>
  </si>
  <si>
    <t>UTSJSZ9167</t>
  </si>
  <si>
    <t>UTSJSZ9175</t>
  </si>
  <si>
    <t>UTSJSZ9178</t>
  </si>
  <si>
    <t>UTSJSZ9181</t>
  </si>
  <si>
    <t>UTSJSZ9184</t>
  </si>
  <si>
    <t>UTSJSZ9187</t>
  </si>
  <si>
    <t>UTSJSZ9195</t>
  </si>
  <si>
    <t>UTSJSZ9198</t>
  </si>
  <si>
    <t>UTSJSZ9201</t>
  </si>
  <si>
    <t>UTSJSZ9204</t>
  </si>
  <si>
    <t>UTSJSZ9218</t>
  </si>
  <si>
    <t>UTSJSZ9221</t>
  </si>
  <si>
    <t>UTSJSZ9224</t>
  </si>
  <si>
    <t>UTSJSZ9227</t>
  </si>
  <si>
    <t>UTSJSZ9235</t>
  </si>
  <si>
    <t>UTSJSZ9238</t>
  </si>
  <si>
    <t>UTSJSZ9241</t>
  </si>
  <si>
    <t>UTSJSZ9244</t>
  </si>
  <si>
    <t>UTSJSZ9247</t>
  </si>
  <si>
    <t>UTSJSZ9250</t>
  </si>
  <si>
    <t>UTSJSZ9258</t>
  </si>
  <si>
    <t>UTSJSZ9261</t>
  </si>
  <si>
    <t>UTSJSZ9264</t>
  </si>
  <si>
    <t>UTSJSZ9270</t>
  </si>
  <si>
    <t>UTSJSZ9278</t>
  </si>
  <si>
    <t>UTSJSZ9281</t>
  </si>
  <si>
    <t>UTSJSZ9284</t>
  </si>
  <si>
    <t>UTSJSZ9287</t>
  </si>
  <si>
    <t>UTSJSZ9290</t>
  </si>
  <si>
    <t>UTSJSZ9298</t>
  </si>
  <si>
    <t>UTSJSZ9301</t>
  </si>
  <si>
    <t>UTSJSZ9304</t>
  </si>
  <si>
    <t>UTSJSZ9307</t>
  </si>
  <si>
    <t>UTSJSZ9310</t>
  </si>
  <si>
    <t>UTSJSZ9318</t>
  </si>
  <si>
    <t>UTSJSZ9321</t>
  </si>
  <si>
    <t>UTSJSZ9324</t>
  </si>
  <si>
    <t>UTSJSZ9327</t>
  </si>
  <si>
    <t>UTSJSZ9330</t>
  </si>
  <si>
    <t>UTSJSZ9333</t>
  </si>
  <si>
    <t>UTSJSZ9341</t>
  </si>
  <si>
    <t>UTSJSZ9344</t>
  </si>
  <si>
    <t>UTSJSZ9347</t>
  </si>
  <si>
    <t>UTSJSZ9350</t>
  </si>
  <si>
    <t>UTSJSZ9353</t>
  </si>
  <si>
    <t>UTSJSZ9361</t>
  </si>
  <si>
    <t>UTSJSZ9364</t>
  </si>
  <si>
    <t>UTSJSZ9367</t>
  </si>
  <si>
    <t>UTSJSZ9370</t>
  </si>
  <si>
    <t>UTSJSZ9373</t>
  </si>
  <si>
    <t>UTSJSZ9381</t>
  </si>
  <si>
    <t>UTSJSZ9387</t>
  </si>
  <si>
    <t>UTSJSZ9390</t>
  </si>
  <si>
    <t>UTSJSZ9393</t>
  </si>
  <si>
    <t>UTSJSZ9404</t>
  </si>
  <si>
    <t>UTSJSZ9407</t>
  </si>
  <si>
    <t>UTSJSZ9410</t>
  </si>
  <si>
    <t>UTSJSZ9413</t>
  </si>
  <si>
    <t>UTSJSZ9531</t>
  </si>
  <si>
    <t>UTSJSZ9534</t>
  </si>
  <si>
    <t>UTSJSZ9537</t>
  </si>
  <si>
    <t>UTSJSZ9540</t>
  </si>
  <si>
    <t>UTSJSZ9542</t>
  </si>
  <si>
    <t>UTSJSZ9543</t>
  </si>
  <si>
    <t>UTSJSZ9545</t>
  </si>
  <si>
    <t>UTSJSZ9546</t>
  </si>
  <si>
    <t>UTSJSZ9548</t>
  </si>
  <si>
    <t>UTSJSZ9549</t>
  </si>
  <si>
    <t>UTSJSZ9551</t>
  </si>
  <si>
    <t>UTSJSZ9552</t>
  </si>
  <si>
    <t>UTSJSZ9554</t>
  </si>
  <si>
    <t>UTSJSZ9557</t>
  </si>
  <si>
    <t>UTSJSZ9560</t>
  </si>
  <si>
    <t>UTSJSZ9563</t>
  </si>
  <si>
    <t>UTSJSZ9565</t>
  </si>
  <si>
    <t>UTSJSZ9566</t>
  </si>
  <si>
    <t>UTSJSZ9568</t>
  </si>
  <si>
    <t>UTSJSZ9569</t>
  </si>
  <si>
    <t>UTSJSZ9571</t>
  </si>
  <si>
    <t>UTSJSZ9572</t>
  </si>
  <si>
    <t>UTSJSZ9574</t>
  </si>
  <si>
    <t>UTSJSZ9577</t>
  </si>
  <si>
    <t>UTSJSZ9580</t>
  </si>
  <si>
    <t>UTSJSZ9583</t>
  </si>
  <si>
    <t>UTSJSZ9585</t>
  </si>
  <si>
    <t>UTSJSZ9586</t>
  </si>
  <si>
    <t>UTSJSZ9588</t>
  </si>
  <si>
    <t>UTSJSZ9589</t>
  </si>
  <si>
    <t>UTSJSZ9591</t>
  </si>
  <si>
    <t>UTSJSZ9592</t>
  </si>
  <si>
    <t>UTSJSZ9594</t>
  </si>
  <si>
    <t>UTSJSZ9597</t>
  </si>
  <si>
    <t>UTSJSZ9600</t>
  </si>
  <si>
    <t>UTSJSZ9603</t>
  </si>
  <si>
    <t>UTSJSZ9605</t>
  </si>
  <si>
    <t>UTSJSZ9606</t>
  </si>
  <si>
    <t>UTSJSZ9608</t>
  </si>
  <si>
    <t>UTSJSZ9609</t>
  </si>
  <si>
    <t>UTSJSZ9611</t>
  </si>
  <si>
    <t>UTSJSZ9612</t>
  </si>
  <si>
    <t>UTSJSZ9614</t>
  </si>
  <si>
    <t>UTSJSZ9617</t>
  </si>
  <si>
    <t>UTSJSZ9620</t>
  </si>
  <si>
    <t>UTSJSZ9623</t>
  </si>
  <si>
    <t>UTSJSZ9625</t>
  </si>
  <si>
    <t>UTSJSZ9626</t>
  </si>
  <si>
    <t>UTSJSZ9628</t>
  </si>
  <si>
    <t>UTSJSZ9629</t>
  </si>
  <si>
    <t>UTSJSZ9631</t>
  </si>
  <si>
    <t>UTSJSZ9632</t>
  </si>
  <si>
    <t>UTSJSZ9634</t>
  </si>
  <si>
    <t>UTSJSZ9635</t>
  </si>
  <si>
    <t>UTSJSZ9445</t>
  </si>
  <si>
    <t>UTSJSZ9446</t>
  </si>
  <si>
    <t>UTSJSZ9448</t>
  </si>
  <si>
    <t>UTSJSZ9451</t>
  </si>
  <si>
    <t>UTSJSZ9454</t>
  </si>
  <si>
    <t>UTSJSZ9457</t>
  </si>
  <si>
    <t>UTSJSZ9459</t>
  </si>
  <si>
    <t>UTSJSZ9460</t>
  </si>
  <si>
    <t>UTSJSZ9462</t>
  </si>
  <si>
    <t>UTSJSZ9463</t>
  </si>
  <si>
    <t>UTSJSZ9465</t>
  </si>
  <si>
    <t>UTSJSZ9466</t>
  </si>
  <si>
    <t>UTSJSZ9468</t>
  </si>
  <si>
    <t>UTSJSZ9471</t>
  </si>
  <si>
    <t>UTSJSZ9474</t>
  </si>
  <si>
    <t>UTSJSZ9477</t>
  </si>
  <si>
    <t>UTSJSZ9480</t>
  </si>
  <si>
    <t>UTSJSZ9482</t>
  </si>
  <si>
    <t>UTSJSZ9483</t>
  </si>
  <si>
    <t>UTSJSZ9485</t>
  </si>
  <si>
    <t>UTSJSZ9486</t>
  </si>
  <si>
    <t>UTSJSZ9488</t>
  </si>
  <si>
    <t>UTSJSZ9489</t>
  </si>
  <si>
    <t>UTSJSZ9491</t>
  </si>
  <si>
    <t>UTSJSZ9494</t>
  </si>
  <si>
    <t>UTSJSZ9497</t>
  </si>
  <si>
    <t>UTSJSZ9500</t>
  </si>
  <si>
    <t>UTSJSZ9502</t>
  </si>
  <si>
    <t>UTSJSZ9503</t>
  </si>
  <si>
    <t>UTSJSZ9505</t>
  </si>
  <si>
    <t>UTSJSZ9506</t>
  </si>
  <si>
    <t>UTSJSZ9508</t>
  </si>
  <si>
    <t>UTSJSZ9509</t>
  </si>
  <si>
    <t>UTSJSZ9511</t>
  </si>
  <si>
    <t>UTSJSZ9514</t>
  </si>
  <si>
    <t>UTSJSZ9517</t>
  </si>
  <si>
    <t>UTSJSZ9520</t>
  </si>
  <si>
    <t>UTSJSZ9202</t>
  </si>
  <si>
    <t>UTSJSZ9205</t>
  </si>
  <si>
    <t>UTSJSZ9208</t>
  </si>
  <si>
    <t>UTSJSZ9210</t>
  </si>
  <si>
    <t>UTSJSZ9211</t>
  </si>
  <si>
    <t>UTSJSZ9213</t>
  </si>
  <si>
    <t>UTSJSZ9214</t>
  </si>
  <si>
    <t>UTSJSZ9216</t>
  </si>
  <si>
    <t>UTSJSZ9217</t>
  </si>
  <si>
    <t>UTSJSZ9219</t>
  </si>
  <si>
    <t>UTSJSZ9222</t>
  </si>
  <si>
    <t>UTSJSZ9640</t>
  </si>
  <si>
    <t>UTSJSZ9643</t>
  </si>
  <si>
    <t>UTSJSZ9646</t>
  </si>
  <si>
    <t>UTSJSZ9648</t>
  </si>
  <si>
    <t>UTSJSZ9649</t>
  </si>
  <si>
    <t>UTSJSZ9651</t>
  </si>
  <si>
    <t>UTSJSZ9652</t>
  </si>
  <si>
    <t>UTSJSZ9654</t>
  </si>
  <si>
    <t>UTSJSZ9655</t>
  </si>
  <si>
    <t>UTSJSZ9657</t>
  </si>
  <si>
    <t>UTSJSZ9660</t>
  </si>
  <si>
    <t>UTSJSZ9663</t>
  </si>
  <si>
    <t>UTSJSZ9666</t>
  </si>
  <si>
    <t>UTSJSZ9668</t>
  </si>
  <si>
    <t>UTSJSZ9669</t>
  </si>
  <si>
    <t>UTSJSZ9671</t>
  </si>
  <si>
    <t>UTSJSZ9672</t>
  </si>
  <si>
    <t>UTSJSZ9674</t>
  </si>
  <si>
    <t>UTSJSZ9675</t>
  </si>
  <si>
    <t>UTSJSZ9677</t>
  </si>
  <si>
    <t>UTSJSZ9680</t>
  </si>
  <si>
    <t>UTSJSZ9683</t>
  </si>
  <si>
    <t>UTSJSZ9686</t>
  </si>
  <si>
    <t>UTSJSZ9688</t>
  </si>
  <si>
    <t>UTSJSZ9689</t>
  </si>
  <si>
    <t>UTSJSZ9691</t>
  </si>
  <si>
    <t>UTSJSZ9692</t>
  </si>
  <si>
    <t>UTSJSZ9694</t>
  </si>
  <si>
    <t>UTSJSZ9695</t>
  </si>
  <si>
    <t>UTSJSZ9697</t>
  </si>
  <si>
    <t>UTSJSZ9700</t>
  </si>
  <si>
    <t>UTSJSZ9703</t>
  </si>
  <si>
    <t>UTSJSZ9706</t>
  </si>
  <si>
    <t>UTSJSZ9709</t>
  </si>
  <si>
    <t>UTSJSZ9711</t>
  </si>
  <si>
    <t>UTSJSZ9712</t>
  </si>
  <si>
    <t>UTSJSZ9714</t>
  </si>
  <si>
    <t>UTSJSZ9715</t>
  </si>
  <si>
    <t>UTSJSZ9717</t>
  </si>
  <si>
    <t>UTSJSZ9718</t>
  </si>
  <si>
    <t>UTSJSZ9720</t>
  </si>
  <si>
    <t>UTSJSZ9723</t>
  </si>
  <si>
    <t>UTSJSZ9726</t>
  </si>
  <si>
    <t>UTSJSZ9729</t>
  </si>
  <si>
    <t>UTSJSZ9731</t>
  </si>
  <si>
    <t>UTSJSZ9732</t>
  </si>
  <si>
    <t>UTSJSZ9734</t>
  </si>
  <si>
    <t>UTSJSZ9735</t>
  </si>
  <si>
    <t>UTSJSZ9737</t>
  </si>
  <si>
    <t>UTSJSZ9738</t>
  </si>
  <si>
    <t>UTSJSZ9230</t>
  </si>
  <si>
    <t>UTSJSZ9231</t>
  </si>
  <si>
    <t>UTSJSZ9233</t>
  </si>
  <si>
    <t>UTSJSZ9234</t>
  </si>
  <si>
    <t>UTSJSZ9236</t>
  </si>
  <si>
    <t>UTSJSZ9237</t>
  </si>
  <si>
    <t>UTSJSZ9239</t>
  </si>
  <si>
    <t>UTSJSZ9242</t>
  </si>
  <si>
    <t>UTSJSZ9245</t>
  </si>
  <si>
    <t>UTSJSZ9251</t>
  </si>
  <si>
    <t>UTSJSZ9253</t>
  </si>
  <si>
    <t>UTSJSZ9254</t>
  </si>
  <si>
    <t>UTSJSZ9256</t>
  </si>
  <si>
    <t>UTSJSZ9257</t>
  </si>
  <si>
    <t>UTSJSZ9259</t>
  </si>
  <si>
    <t>UTSJSZ9260</t>
  </si>
  <si>
    <t>UTSJSZ9262</t>
  </si>
  <si>
    <t>UTSJSZ9268</t>
  </si>
  <si>
    <t>UTSJSZ9271</t>
  </si>
  <si>
    <t>UTSJSZ9273</t>
  </si>
  <si>
    <t>UTSJSZ9274</t>
  </si>
  <si>
    <t>UTSJSZ9276</t>
  </si>
  <si>
    <t>UTSJSZ9277</t>
  </si>
  <si>
    <t>UTSJSZ9279</t>
  </si>
  <si>
    <t>UTSJSZ9280</t>
  </si>
  <si>
    <t>UTSJSZ9282</t>
  </si>
  <si>
    <t>UTSJSZ9285</t>
  </si>
  <si>
    <t>UTSJSZ9288</t>
  </si>
  <si>
    <t>UTSJSZ9291</t>
  </si>
  <si>
    <t>UTSJSZ9293</t>
  </si>
  <si>
    <t>UTSJSZ9294</t>
  </si>
  <si>
    <t>UTSJSZ9296</t>
  </si>
  <si>
    <t>UTSJSZ9297</t>
  </si>
  <si>
    <t>UTSJSZ9299</t>
  </si>
  <si>
    <t>UTSJSZ9300</t>
  </si>
  <si>
    <t>UTSJSZ9302</t>
  </si>
  <si>
    <t>UTSJSZ9305</t>
  </si>
  <si>
    <t>UTSJSZ9308</t>
  </si>
  <si>
    <t>UTSJSZ9311</t>
  </si>
  <si>
    <t>UTSJSZ9313</t>
  </si>
  <si>
    <t>UTSJSZ9314</t>
  </si>
  <si>
    <t>UTSJSZ9316</t>
  </si>
  <si>
    <t>UTSJSZ9317</t>
  </si>
  <si>
    <t>UTSJSZ9319</t>
  </si>
  <si>
    <t>UTSJSZ9320</t>
  </si>
  <si>
    <t>UTSJSZ9322</t>
  </si>
  <si>
    <t>UTSJSZ9323</t>
  </si>
  <si>
    <t>UTSJSZ9325</t>
  </si>
  <si>
    <t>UTSJSZ9328</t>
  </si>
  <si>
    <t>UTSJSZ9331</t>
  </si>
  <si>
    <t>UTSJSZ9334</t>
  </si>
  <si>
    <t>UTSJSZ9336</t>
  </si>
  <si>
    <t>UTSJSZ9337</t>
  </si>
  <si>
    <t>UTSJSZ9339</t>
  </si>
  <si>
    <t>UTSJSZ9340</t>
  </si>
  <si>
    <t>UTSJSZ9342</t>
  </si>
  <si>
    <t>UTSJSZ9343</t>
  </si>
  <si>
    <t>UTSJSZ9345</t>
  </si>
  <si>
    <t>UTSJSZ9348</t>
  </si>
  <si>
    <t>UTSJSZ9351</t>
  </si>
  <si>
    <t>UTSJSZ9354</t>
  </si>
  <si>
    <t>UTSJSZ9356</t>
  </si>
  <si>
    <t>UTSJSZ9357</t>
  </si>
  <si>
    <t>UTSJSZ9359</t>
  </si>
  <si>
    <t>UTSJSZ9360</t>
  </si>
  <si>
    <t>UTSJSZ9362</t>
  </si>
  <si>
    <t>UTSJSZ9363</t>
  </si>
  <si>
    <t>UTSJSZ9365</t>
  </si>
  <si>
    <t>UTSJSZ9368</t>
  </si>
  <si>
    <t>UTSJSZ9371</t>
  </si>
  <si>
    <t>UTSJSZ9374</t>
  </si>
  <si>
    <t>UTSJSZ9376</t>
  </si>
  <si>
    <t>UTSJSZ9377</t>
  </si>
  <si>
    <t>UTSJSZ9379</t>
  </si>
  <si>
    <t>UTSJSZ9380</t>
  </si>
  <si>
    <t>UTSJSZ9382</t>
  </si>
  <si>
    <t>UTSJSZ9383</t>
  </si>
  <si>
    <t>UTSJSZ9385</t>
  </si>
  <si>
    <t>UTSJSZ9388</t>
  </si>
  <si>
    <t>UTSJSZ9391</t>
  </si>
  <si>
    <t>UTSJSZ9394</t>
  </si>
  <si>
    <t>UTSJSZ9396</t>
  </si>
  <si>
    <t>UTSJSZ9397</t>
  </si>
  <si>
    <t>UTSJSZ9399</t>
  </si>
  <si>
    <t>UTSJSZ9400</t>
  </si>
  <si>
    <t>UTSJSZ9402</t>
  </si>
  <si>
    <t>UTSJSZ9403</t>
  </si>
  <si>
    <t>UTSJSZ9405</t>
  </si>
  <si>
    <t>UTSJSZ9406</t>
  </si>
  <si>
    <t>UTSJSZ9408</t>
  </si>
  <si>
    <t>UTSJSZ9411</t>
  </si>
  <si>
    <t>UTSJSZ9414</t>
  </si>
  <si>
    <t>UTSJSZ9417</t>
  </si>
  <si>
    <t>UTSJSZ9419</t>
  </si>
  <si>
    <t>UTSJSZ9420</t>
  </si>
  <si>
    <t>UTSJSZ9422</t>
  </si>
  <si>
    <t>UTSJSZ9423</t>
  </si>
  <si>
    <t>UTSJSZ9425</t>
  </si>
  <si>
    <t>UTSJSZ9426</t>
  </si>
  <si>
    <t>UTSJSZ9428</t>
  </si>
  <si>
    <t>UTSJSZ9431</t>
  </si>
  <si>
    <t>UTSJSZ9434</t>
  </si>
  <si>
    <t>UTSJSZ9437</t>
  </si>
  <si>
    <t>UTSJSZ9439</t>
  </si>
  <si>
    <t>UTSJSZ9440</t>
  </si>
  <si>
    <t>UTSJSZ9442</t>
  </si>
  <si>
    <t>UTSJSZ9059</t>
  </si>
  <si>
    <t>UTSJSZ9062</t>
  </si>
  <si>
    <t>UTSJSZ9064</t>
  </si>
  <si>
    <t>UTSJSZ9065</t>
  </si>
  <si>
    <t>UTSJSZ9067</t>
  </si>
  <si>
    <t>UTSJSZ9068</t>
  </si>
  <si>
    <t>UTSJSZ9070</t>
  </si>
  <si>
    <t>UTSJSZ9071</t>
  </si>
  <si>
    <t>UTSJSZ9073</t>
  </si>
  <si>
    <t>UTSJSZ9076</t>
  </si>
  <si>
    <t>UTSJSZ9079</t>
  </si>
  <si>
    <t>UTSJSZ9082</t>
  </si>
  <si>
    <t>UTSJSZ9084</t>
  </si>
  <si>
    <t>UTSJSZ9085</t>
  </si>
  <si>
    <t>UTSJSZ9087</t>
  </si>
  <si>
    <t>UTSJSZ9088</t>
  </si>
  <si>
    <t>UTSJSZ9090</t>
  </si>
  <si>
    <t>UTSJSZ9091</t>
  </si>
  <si>
    <t>UTSJSZ9093</t>
  </si>
  <si>
    <t>UTSJSZ9094</t>
  </si>
  <si>
    <t>UTSJSZ9096</t>
  </si>
  <si>
    <t>UTSJSZ9099</t>
  </si>
  <si>
    <t>UTSJSZ9102</t>
  </si>
  <si>
    <t>UTSJSZ9105</t>
  </si>
  <si>
    <t>UTSJSZ9107</t>
  </si>
  <si>
    <t>UTSJSZ9108</t>
  </si>
  <si>
    <t>UTSJSZ9110</t>
  </si>
  <si>
    <t>UTSJSZ9111</t>
  </si>
  <si>
    <t>UTSJSZ9113</t>
  </si>
  <si>
    <t>UTSJSZ9114</t>
  </si>
  <si>
    <t>UTSJSZ9116</t>
  </si>
  <si>
    <t>UTSJSZ9119</t>
  </si>
  <si>
    <t>UTSJSZ9122</t>
  </si>
  <si>
    <t>UTSJSZ9125</t>
  </si>
  <si>
    <t>UTSJSZ9127</t>
  </si>
  <si>
    <t>UTSJSZ9128</t>
  </si>
  <si>
    <t>UTSJSZ9130</t>
  </si>
  <si>
    <t>UTSJSZ9131</t>
  </si>
  <si>
    <t>UTSJSZ9133</t>
  </si>
  <si>
    <t>UTSJSZ9134</t>
  </si>
  <si>
    <t>UTSJSZ9136</t>
  </si>
  <si>
    <t>UTSJSZ9139</t>
  </si>
  <si>
    <t>UTSJSZ9142</t>
  </si>
  <si>
    <t>UTSJSZ9145</t>
  </si>
  <si>
    <t>UTSJSZ9147</t>
  </si>
  <si>
    <t>UTSJSZ9148</t>
  </si>
  <si>
    <t>UTSJSZ9150</t>
  </si>
  <si>
    <t>UTSJSZ9151</t>
  </si>
  <si>
    <t>UTSJSZ9153</t>
  </si>
  <si>
    <t>UTSJSZ9154</t>
  </si>
  <si>
    <t>UTSJSZ9156</t>
  </si>
  <si>
    <t>UTSJSZ9159</t>
  </si>
  <si>
    <t>UTSJSZ9162</t>
  </si>
  <si>
    <t>UTSJSZ9165</t>
  </si>
  <si>
    <t>UTSJSZ9168</t>
  </si>
  <si>
    <t>UTSJSZ9170</t>
  </si>
  <si>
    <t>UTSJSZ9171</t>
  </si>
  <si>
    <t>UTSJSZ9173</t>
  </si>
  <si>
    <t>UTSJSZ9174</t>
  </si>
  <si>
    <t>UTSJSZ9176</t>
  </si>
  <si>
    <t>UTSJSZ9177</t>
  </si>
  <si>
    <t>UTSJSZ9179</t>
  </si>
  <si>
    <t>UTSJSZ9182</t>
  </si>
  <si>
    <t>UTSJSZ9185</t>
  </si>
  <si>
    <t>UTSJSZ9188</t>
  </si>
  <si>
    <t>UTSJSZ9190</t>
  </si>
  <si>
    <t>UTSJSZ9191</t>
  </si>
  <si>
    <t>UTSJSZ9193</t>
  </si>
  <si>
    <t>UTSJSZ9196</t>
  </si>
  <si>
    <t>UTSJSZ9197</t>
  </si>
  <si>
    <t>UTSJSZ8942</t>
  </si>
  <si>
    <t>UTSJSZ8944</t>
  </si>
  <si>
    <t>UTSJSZ8945</t>
  </si>
  <si>
    <t>UTSJSZ8947</t>
  </si>
  <si>
    <t>UTSJSZ8948</t>
  </si>
  <si>
    <t>UTSJSZ8950</t>
  </si>
  <si>
    <t>UTSJSZ8953</t>
  </si>
  <si>
    <t>UTSJSZ8956</t>
  </si>
  <si>
    <t>UTSJSZ8959</t>
  </si>
  <si>
    <t>UTSJSZ8961</t>
  </si>
  <si>
    <t>UTSJSZ8962</t>
  </si>
  <si>
    <t>UTSJSZ8964</t>
  </si>
  <si>
    <t>UTSJSZ8965</t>
  </si>
  <si>
    <t>UTSJSZ8967</t>
  </si>
  <si>
    <t>UTSJSZ8968</t>
  </si>
  <si>
    <t>UTSJSZ8970</t>
  </si>
  <si>
    <t>UTSJSZ8973</t>
  </si>
  <si>
    <t>UTSJSZ8976</t>
  </si>
  <si>
    <t>UTSJSZ8979</t>
  </si>
  <si>
    <t>UTSJSZ8981</t>
  </si>
  <si>
    <t>UTSJSZ8982</t>
  </si>
  <si>
    <t>UTSJSZ8984</t>
  </si>
  <si>
    <t>UTSJSZ8985</t>
  </si>
  <si>
    <t>UTSJSZ8987</t>
  </si>
  <si>
    <t>UTSJSZ8988</t>
  </si>
  <si>
    <t>UTSJSZ8990</t>
  </si>
  <si>
    <t>UTSJSZ8993</t>
  </si>
  <si>
    <t>UTSJSZ8996</t>
  </si>
  <si>
    <t>UTSJSZ8999</t>
  </si>
  <si>
    <t>UTSJSZ9001</t>
  </si>
  <si>
    <t>UTSJSZ9002</t>
  </si>
  <si>
    <t>UTSJSZ9004</t>
  </si>
  <si>
    <t>UTSJSZ9005</t>
  </si>
  <si>
    <t>UTSJSZ9007</t>
  </si>
  <si>
    <t>UTSJSZ9008</t>
  </si>
  <si>
    <t>UTSJSZ9010</t>
  </si>
  <si>
    <t>UTSJSZ9013</t>
  </si>
  <si>
    <t>UTSJSZ9016</t>
  </si>
  <si>
    <t>UTSJSZ9019</t>
  </si>
  <si>
    <t>UTSJSZ9022</t>
  </si>
  <si>
    <t>UTSJSZ8939</t>
  </si>
  <si>
    <t>UTSJSZ9027</t>
  </si>
  <si>
    <t>UTSJSZ9028</t>
  </si>
  <si>
    <t>UTSJSZ9030</t>
  </si>
  <si>
    <t>UTSJSZ9031</t>
  </si>
  <si>
    <t>UTSJSZ9033</t>
  </si>
  <si>
    <t>UTSJSZ9036</t>
  </si>
  <si>
    <t>UTSJSZ9039</t>
  </si>
  <si>
    <t>UTSJSZ9042</t>
  </si>
  <si>
    <t>UTSJSZ9044</t>
  </si>
  <si>
    <t>UTSJSZ9045</t>
  </si>
  <si>
    <t>UTSJSZ9047</t>
  </si>
  <si>
    <t>UTSJSZ9048</t>
  </si>
  <si>
    <t>UTSJSZ9050</t>
  </si>
  <si>
    <t>UTSJSZ9051</t>
  </si>
  <si>
    <t>UTSJSZ9053</t>
  </si>
  <si>
    <t>UTSJSZ8954</t>
  </si>
  <si>
    <t>UTSJSZ8957</t>
  </si>
  <si>
    <t>UTSJSZ8960</t>
  </si>
  <si>
    <t>UTSJSZ8963</t>
  </si>
  <si>
    <t>UTSJSZ8940</t>
  </si>
  <si>
    <t>UTSJSZ8943</t>
  </si>
  <si>
    <t>UTSJSZ9037</t>
  </si>
  <si>
    <t>UTSJSZ9043</t>
  </si>
  <si>
    <t>UTSJSZ9046</t>
  </si>
  <si>
    <t>UTSJSZ9054</t>
  </si>
  <si>
    <t>UTSJSZ9057</t>
  </si>
  <si>
    <t>UTSJSZ9060</t>
  </si>
  <si>
    <t>UTSJSZ9063</t>
  </si>
  <si>
    <t>UTSJSZ9066</t>
  </si>
  <si>
    <t>UTSJSZ9074</t>
  </si>
  <si>
    <t>UTSJSZ9077</t>
  </si>
  <si>
    <t>UTSJSZ9080</t>
  </si>
  <si>
    <t>UTSJSZ9083</t>
  </si>
  <si>
    <t>UTSJSZ9086</t>
  </si>
  <si>
    <t>UTSJSZ9089</t>
  </si>
  <si>
    <t>UTSJSZ9097</t>
  </si>
  <si>
    <t>UTSJSZ9100</t>
  </si>
  <si>
    <t>UTSJSZ9103</t>
  </si>
  <si>
    <t>UTSJSZ9106</t>
  </si>
  <si>
    <t>UTSJSZ9109</t>
  </si>
  <si>
    <t>UTSJSZ9117</t>
  </si>
  <si>
    <t>UTSJSZ9120</t>
  </si>
  <si>
    <t>UTSJSZ9123</t>
  </si>
  <si>
    <t>UTSJSZ9126</t>
  </si>
  <si>
    <t>UTSJSZ9129</t>
  </si>
  <si>
    <t>UTSJSZ9137</t>
  </si>
  <si>
    <t>UTSJSZ9140</t>
  </si>
  <si>
    <t>UTSJSZ9143</t>
  </si>
  <si>
    <t>UTSJSZ9146</t>
  </si>
  <si>
    <t>UTSJSZ9149</t>
  </si>
  <si>
    <t>UTSJSZ9160</t>
  </si>
  <si>
    <t>UTSJSZ9163</t>
  </si>
  <si>
    <t>UTSJSZ9166</t>
  </si>
  <si>
    <t>UTSJSZ9169</t>
  </si>
  <si>
    <t>UTSJSZ9172</t>
  </si>
  <si>
    <t>UTSJSZ9180</t>
  </si>
  <si>
    <t>UTSJSZ9206</t>
  </si>
  <si>
    <t>UTSJSZ9209</t>
  </si>
  <si>
    <t>UTSJSZ9212</t>
  </si>
  <si>
    <t>UTSJSZ9220</t>
  </si>
  <si>
    <t>UTSJSZ9223</t>
  </si>
  <si>
    <t>UTSJSZ9226</t>
  </si>
  <si>
    <t>UTSJSZ9229</t>
  </si>
  <si>
    <t>UTSJSZ9232</t>
  </si>
  <si>
    <t>UTSJSZ9240</t>
  </si>
  <si>
    <t>UTSJSZ9243</t>
  </si>
  <si>
    <t>UTSJSZ9246</t>
  </si>
  <si>
    <t>UTSJSZ9249</t>
  </si>
  <si>
    <t>UTSJSZ9252</t>
  </si>
  <si>
    <t>UTSJSZ9255</t>
  </si>
  <si>
    <t>UTSJSZ9263</t>
  </si>
  <si>
    <t>UTSJSZ9266</t>
  </si>
  <si>
    <t>UTSJSZ9269</t>
  </si>
  <si>
    <t>UTSJSZ9272</t>
  </si>
  <si>
    <t>UTSJSZ9275</t>
  </si>
  <si>
    <t>UTSJSZ9283</t>
  </si>
  <si>
    <t>UTSJSZ9286</t>
  </si>
  <si>
    <t>UTSJSZ9289</t>
  </si>
  <si>
    <t>UTSJSZ9292</t>
  </si>
  <si>
    <t>UTSJSZ9295</t>
  </si>
  <si>
    <t>UTSJSZ9303</t>
  </si>
  <si>
    <t>UTSJSZ9306</t>
  </si>
  <si>
    <t>UTSJSZ9309</t>
  </si>
  <si>
    <t>UTSJSZ9312</t>
  </si>
  <si>
    <t>UTSJSZ9315</t>
  </si>
  <si>
    <t>UTSJSZ9326</t>
  </si>
  <si>
    <t>UTSJSZ9329</t>
  </si>
  <si>
    <t>UTSJSZ9332</t>
  </si>
  <si>
    <t>UTSJSZ9335</t>
  </si>
  <si>
    <t>UTSJSZ9338</t>
  </si>
  <si>
    <t>UTSJSZ9346</t>
  </si>
  <si>
    <t>UTSJSZ9349</t>
  </si>
  <si>
    <t>UTSJSZ9352</t>
  </si>
  <si>
    <t>UTSJSZ9355</t>
  </si>
  <si>
    <t>UTSJSZ9358</t>
  </si>
  <si>
    <t>UTSJSZ9366</t>
  </si>
  <si>
    <t>UTSJSZ9369</t>
  </si>
  <si>
    <t>UTSJSZ9372</t>
  </si>
  <si>
    <t>UTSJSZ9375</t>
  </si>
  <si>
    <t>UTSJSZ9378</t>
  </si>
  <si>
    <t>UTSJSZ9386</t>
  </si>
  <si>
    <t>UTSJSZ9389</t>
  </si>
  <si>
    <t>UTSJSZ9392</t>
  </si>
  <si>
    <t>UTSJSZ9395</t>
  </si>
  <si>
    <t>UTSJSZ9398</t>
  </si>
  <si>
    <t>UTSJSZ9401</t>
  </si>
  <si>
    <t>UTSJSZ9409</t>
  </si>
  <si>
    <t>UTSJSZ9412</t>
  </si>
  <si>
    <t>UTSJSZ9415</t>
  </si>
  <si>
    <t>UTSJSZ9418</t>
  </si>
  <si>
    <t>UTSJSZ9421</t>
  </si>
  <si>
    <t>UTSJSZ9429</t>
  </si>
  <si>
    <t>UTSJSZ9432</t>
  </si>
  <si>
    <t>UTSJSZ9435</t>
  </si>
  <si>
    <t>UTSJSZ9438</t>
  </si>
  <si>
    <t>UTSJSZ9441</t>
  </si>
  <si>
    <t>UTSJSZ9449</t>
  </si>
  <si>
    <t>UTSJSZ9452</t>
  </si>
  <si>
    <t>UTSJSZ9455</t>
  </si>
  <si>
    <t>UTSJSZ9458</t>
  </si>
  <si>
    <t>UTSJSZ9461</t>
  </si>
  <si>
    <t>UTSJSZ9469</t>
  </si>
  <si>
    <t>UTSJSZ9472</t>
  </si>
  <si>
    <t>UTSJSZ9475</t>
  </si>
  <si>
    <t>UTSJSZ9478</t>
  </si>
  <si>
    <t>UTSJSZ9481</t>
  </si>
  <si>
    <t>UTSJSZ9484</t>
  </si>
  <si>
    <t>UTSJSZ9492</t>
  </si>
  <si>
    <t>UTSJSZ9495</t>
  </si>
  <si>
    <t>UTSJSZ9498</t>
  </si>
  <si>
    <t>UTSJSZ9501</t>
  </si>
  <si>
    <t>UTSJSZ9504</t>
  </si>
  <si>
    <t>UTSJSZ9512</t>
  </si>
  <si>
    <t>UTSJSZ9515</t>
  </si>
  <si>
    <t>UTSJSZ9518</t>
  </si>
  <si>
    <t>UTSJSZ9521</t>
  </si>
  <si>
    <t>UTSJSZ8971</t>
  </si>
  <si>
    <t>UTSJSZ8974</t>
  </si>
  <si>
    <t>UTSJSZ8977</t>
  </si>
  <si>
    <t>UTSJSZ8980</t>
  </si>
  <si>
    <t>UTSJSZ8983</t>
  </si>
  <si>
    <t>UTSJSZ8991</t>
  </si>
  <si>
    <t>UTSJSZ8994</t>
  </si>
  <si>
    <t>UTSJSZ8997</t>
  </si>
  <si>
    <t>UTSJSZ9000</t>
  </si>
  <si>
    <t>UTSJSZ9003</t>
  </si>
  <si>
    <t>UTSJSZ9011</t>
  </si>
  <si>
    <t>UTSJSZ9014</t>
  </si>
  <si>
    <t>UTSJSZ9017</t>
  </si>
  <si>
    <t>UTSJSZ9020</t>
  </si>
  <si>
    <t>UTSJSZ9023</t>
  </si>
  <si>
    <t>UTSJSZ9026</t>
  </si>
  <si>
    <t>UTSJSZ9532</t>
  </si>
  <si>
    <t>UTSJSZ9535</t>
  </si>
  <si>
    <t>UTSJSZ9538</t>
  </si>
  <si>
    <t>UTSJSZ9541</t>
  </si>
  <si>
    <t>UTSJSZ9544</t>
  </si>
  <si>
    <t>UTSJSZ9555</t>
  </si>
  <si>
    <t>UTSJSZ9558</t>
  </si>
  <si>
    <t>UTSJSZ9561</t>
  </si>
  <si>
    <t>UTSJSZ9564</t>
  </si>
  <si>
    <t>UTSJSZ9567</t>
  </si>
  <si>
    <t>UTSJSZ9575</t>
  </si>
  <si>
    <t>UTSJSZ9578</t>
  </si>
  <si>
    <t>UTSJSZ9581</t>
  </si>
  <si>
    <t>UTSJSZ9584</t>
  </si>
  <si>
    <t>UTSJSZ9587</t>
  </si>
  <si>
    <t>UTSJSZ9595</t>
  </si>
  <si>
    <t>UTSJSZ9598</t>
  </si>
  <si>
    <t>UTSJSZ9601</t>
  </si>
  <si>
    <t>UTSJSZ9604</t>
  </si>
  <si>
    <t>UTSJSZ9607</t>
  </si>
  <si>
    <t>UTSJSZ9615</t>
  </si>
  <si>
    <t>UTSJSZ9618</t>
  </si>
  <si>
    <t>UTSJSZ9647</t>
  </si>
  <si>
    <t>UTSJSZ9650</t>
  </si>
  <si>
    <t>UTSJSZ9658</t>
  </si>
  <si>
    <t>UTSJSZ9661</t>
  </si>
  <si>
    <t>UTSJSZ9664</t>
  </si>
  <si>
    <t>UTSJSZ9667</t>
  </si>
  <si>
    <t>UTSJSZ9670</t>
  </si>
  <si>
    <t>UTSJSZ9678</t>
  </si>
  <si>
    <t>UTSJSZ9681</t>
  </si>
  <si>
    <t>UTSJSZ9684</t>
  </si>
  <si>
    <t>UTSJSZ9687</t>
  </si>
  <si>
    <t>UTSJSZ9690</t>
  </si>
  <si>
    <t>UTSJSZ9701</t>
  </si>
  <si>
    <t>UTSJSZ9704</t>
  </si>
  <si>
    <t>UTSJSZ9707</t>
  </si>
  <si>
    <t>UTSJSZ9710</t>
  </si>
  <si>
    <t>UTSJSZ9713</t>
  </si>
  <si>
    <t>UTSJSZ9721</t>
  </si>
  <si>
    <t>UTSJSZ9724</t>
  </si>
  <si>
    <t>UTSJSZ9727</t>
  </si>
  <si>
    <t>UTSJSZ9730</t>
  </si>
  <si>
    <t>UTSJSZ9733</t>
  </si>
  <si>
    <t>UTSJSZ9186</t>
  </si>
  <si>
    <t>UTSJSZ9189</t>
  </si>
  <si>
    <t>UTSJSZ9192</t>
  </si>
  <si>
    <t>UTSJSZ9627</t>
  </si>
  <si>
    <t>UTSJSZ9630</t>
  </si>
  <si>
    <t>UTSJSZ9638</t>
  </si>
  <si>
    <t>UTSJSZ9641</t>
  </si>
  <si>
    <t>UTSJSZ9676</t>
  </si>
  <si>
    <t>UTSJSZ9659</t>
  </si>
  <si>
    <t>UTSJSZ9621</t>
  </si>
  <si>
    <t>UTSJSZ9056</t>
  </si>
  <si>
    <t>UTSJSZ9524</t>
  </si>
  <si>
    <t>UTSJSZ9132</t>
  </si>
  <si>
    <t>UTSJSZ9416</t>
  </si>
  <si>
    <t>UTSJSZ9267</t>
  </si>
  <si>
    <t>UTSJSZ9025</t>
  </si>
  <si>
    <t>UTSJSZ9225</t>
  </si>
  <si>
    <t>UTSJSZ9199</t>
  </si>
  <si>
    <t>UTSJSZ9443</t>
  </si>
  <si>
    <t>UTSJSZ9203</t>
  </si>
  <si>
    <t>UTSJSZ9644</t>
  </si>
  <si>
    <t>UTSJSZ9624</t>
  </si>
  <si>
    <t>UTSJSZ9034</t>
  </si>
  <si>
    <t>UTSJSZ9183</t>
  </si>
  <si>
    <t>UTSJSZ9637</t>
  </si>
  <si>
    <t>SILLA PLEGABLE TIPO SAMSONITE COLOR NEGRO|</t>
  </si>
  <si>
    <t>UTSJSZ12775</t>
  </si>
  <si>
    <t>SILLA PLEGADIZA CLASICA MCA.RENO</t>
  </si>
  <si>
    <t>UTSJSZ12777</t>
  </si>
  <si>
    <t>UTSJSZ12780</t>
  </si>
  <si>
    <t>UTSJSZ12778</t>
  </si>
  <si>
    <t>UTSJSZ12781</t>
  </si>
  <si>
    <t>UTSJSZ12776</t>
  </si>
  <si>
    <t>UTSJSZ12779</t>
  </si>
  <si>
    <t>UTSJSZ7545</t>
  </si>
  <si>
    <t>SILLA PLEGADIZA COLOR NEGRO</t>
  </si>
  <si>
    <t>UTSJSZ7544</t>
  </si>
  <si>
    <t>UTSJSZ3883</t>
  </si>
  <si>
    <t>UTSJSZ7002</t>
  </si>
  <si>
    <t>UTSJSZ7003</t>
  </si>
  <si>
    <t>UTSJSZ7001</t>
  </si>
  <si>
    <t>UTSJSZ3884</t>
  </si>
  <si>
    <t>UTSJSZ3890</t>
  </si>
  <si>
    <t>UTSJSZ3893</t>
  </si>
  <si>
    <t>UTSJSZ3885</t>
  </si>
  <si>
    <t>UTSJSZ3888</t>
  </si>
  <si>
    <t>UTSJSZ3897</t>
  </si>
  <si>
    <t>UTSJSZ3899</t>
  </si>
  <si>
    <t>UTSJSZ6982</t>
  </si>
  <si>
    <t>UTSJSZ6985</t>
  </si>
  <si>
    <t>UTSJSZ6987</t>
  </si>
  <si>
    <t>UTSJSZ6988</t>
  </si>
  <si>
    <t>UTSJSZ6990</t>
  </si>
  <si>
    <t>UTSJSZ3889</t>
  </si>
  <si>
    <t>UTSJSZ3892</t>
  </si>
  <si>
    <t>UTSJSZ3901</t>
  </si>
  <si>
    <t>UTSJSZ6989</t>
  </si>
  <si>
    <t>UTSJSZ6992</t>
  </si>
  <si>
    <t>UTSJSZ6998</t>
  </si>
  <si>
    <t>UTSJSZ6994</t>
  </si>
  <si>
    <t>UTSJSZ6984</t>
  </si>
  <si>
    <t>UTSJSZ6983</t>
  </si>
  <si>
    <t>UTSJSZ3887</t>
  </si>
  <si>
    <t>UTSJSZ3886</t>
  </si>
  <si>
    <t>UTSJSZ4937</t>
  </si>
  <si>
    <t>UTSJSZ4947</t>
  </si>
  <si>
    <t>UTSJSZ3882</t>
  </si>
  <si>
    <t>UTSJSZ7470</t>
  </si>
  <si>
    <t>UTSJSZ6976</t>
  </si>
  <si>
    <t>UTSJSZ6979</t>
  </si>
  <si>
    <t>UTSJSZ6977</t>
  </si>
  <si>
    <t>UTSJSZ6980</t>
  </si>
  <si>
    <t>UTSJSZ6978</t>
  </si>
  <si>
    <t>UTSJSZ6981</t>
  </si>
  <si>
    <t>UTSJSZ6995</t>
  </si>
  <si>
    <t>UTSJSZ3894</t>
  </si>
  <si>
    <t>UTSJSZ6975</t>
  </si>
  <si>
    <t>SILLA PLEGADIZA COLOR NEGRO(ALMACEN)</t>
  </si>
  <si>
    <t>UTSJSZ3920</t>
  </si>
  <si>
    <t>SILLA PLEGADIZA NEGRA</t>
  </si>
  <si>
    <t>UTSJSG6913</t>
  </si>
  <si>
    <t>SILLA PLEGLABLE LIFE TIME(PLAZA DEL ESTUDIANTE)</t>
  </si>
  <si>
    <t>UTSJSS5545</t>
  </si>
  <si>
    <t>SILLA SECRETARIAL</t>
  </si>
  <si>
    <t>UTSJSS5572</t>
  </si>
  <si>
    <t>UTSJSS16109</t>
  </si>
  <si>
    <t>UTSJSS1333</t>
  </si>
  <si>
    <t>UTSJSS7555</t>
  </si>
  <si>
    <t>UTSJSS10649</t>
  </si>
  <si>
    <t>UTSJSS11252</t>
  </si>
  <si>
    <t>UTSJSS11274</t>
  </si>
  <si>
    <t>UTSJSS11273</t>
  </si>
  <si>
    <t>UTSJSS3392</t>
  </si>
  <si>
    <t>UTSJSS6553</t>
  </si>
  <si>
    <t>UTSJSS17059</t>
  </si>
  <si>
    <t>UTSJSS5601</t>
  </si>
  <si>
    <t>UTSJSS4524</t>
  </si>
  <si>
    <t>UTSJSS11256</t>
  </si>
  <si>
    <t>UTSJSS10159</t>
  </si>
  <si>
    <t>UTSJSS3466</t>
  </si>
  <si>
    <t>UTSJSS3158</t>
  </si>
  <si>
    <t>UTSJSS10764</t>
  </si>
  <si>
    <t>UTSJSS10767</t>
  </si>
  <si>
    <t>UTSJSS10775</t>
  </si>
  <si>
    <t>UTSJSS10778</t>
  </si>
  <si>
    <t>UTSJSS10781</t>
  </si>
  <si>
    <t>UTSJSS10784</t>
  </si>
  <si>
    <t>UTSJSS10787</t>
  </si>
  <si>
    <t>UTSJSS10765</t>
  </si>
  <si>
    <t>UTSJSS10768</t>
  </si>
  <si>
    <t>UTSJSS10770</t>
  </si>
  <si>
    <t>UTSJSS10771</t>
  </si>
  <si>
    <t>UTSJSS10773</t>
  </si>
  <si>
    <t>UTSJSS10774</t>
  </si>
  <si>
    <t>UTSJSS10776</t>
  </si>
  <si>
    <t>UTSJSS10777</t>
  </si>
  <si>
    <t>UTSJSS10779</t>
  </si>
  <si>
    <t>UTSJSS10782</t>
  </si>
  <si>
    <t>UTSJSS10785</t>
  </si>
  <si>
    <t>UTSJSS10788</t>
  </si>
  <si>
    <t>UTSJSS10766</t>
  </si>
  <si>
    <t>UTSJSS10769</t>
  </si>
  <si>
    <t>UTSJSS10772</t>
  </si>
  <si>
    <t>UTSJSS10780</t>
  </si>
  <si>
    <t>UTSJSS10783</t>
  </si>
  <si>
    <t>UTSJSS10789</t>
  </si>
  <si>
    <t>UTSJSS7540</t>
  </si>
  <si>
    <t>UTSJSS7968</t>
  </si>
  <si>
    <t>UTSJSS1834</t>
  </si>
  <si>
    <t>UTSJSS1832</t>
  </si>
  <si>
    <t>UTSJSS1835</t>
  </si>
  <si>
    <t>UTSJSS1833</t>
  </si>
  <si>
    <t>UTSJSS4431</t>
  </si>
  <si>
    <t>UTSJSS1410</t>
  </si>
  <si>
    <t>UTSJSS0296</t>
  </si>
  <si>
    <t>UTSJSS5614</t>
  </si>
  <si>
    <t>UTSJSS2846</t>
  </si>
  <si>
    <t>UTSJSS3430</t>
  </si>
  <si>
    <t>UTSJSS7375</t>
  </si>
  <si>
    <t>UTSJSS3278</t>
  </si>
  <si>
    <t>UTSJSS3097</t>
  </si>
  <si>
    <t>UTSJSS7550</t>
  </si>
  <si>
    <t>UTSJSS6895</t>
  </si>
  <si>
    <t>UTSJSS0318</t>
  </si>
  <si>
    <t>UTSJSS10794</t>
  </si>
  <si>
    <t>UTSJSS0306</t>
  </si>
  <si>
    <t>UTSJSS17331</t>
  </si>
  <si>
    <t>UTSJSS7356</t>
  </si>
  <si>
    <t>UTSJSS4537</t>
  </si>
  <si>
    <t>UTSJSS14828</t>
  </si>
  <si>
    <t>UTSJSS1382</t>
  </si>
  <si>
    <t>UTSJSS10174</t>
  </si>
  <si>
    <t>UTSJSS1364</t>
  </si>
  <si>
    <t>UTSJSS10199</t>
  </si>
  <si>
    <t>UTSJSS11247</t>
  </si>
  <si>
    <t>UTSJSS10647</t>
  </si>
  <si>
    <t>UTSJSS3388</t>
  </si>
  <si>
    <t>UTSJSS15087</t>
  </si>
  <si>
    <t>UTSJSS15090</t>
  </si>
  <si>
    <t>UTSJSS15093</t>
  </si>
  <si>
    <t>UTSJSS15096</t>
  </si>
  <si>
    <t>UTSJSS15099</t>
  </si>
  <si>
    <t>UTSJSS15088</t>
  </si>
  <si>
    <t>UTSJSS15091</t>
  </si>
  <si>
    <t>UTSJSS15094</t>
  </si>
  <si>
    <t>UTSJSS15097</t>
  </si>
  <si>
    <t>UTSJSS15100</t>
  </si>
  <si>
    <t>UTSJSS15089</t>
  </si>
  <si>
    <t>UTSJSS15095</t>
  </si>
  <si>
    <t>UTSJSS15098</t>
  </si>
  <si>
    <t>UTSJSS7967</t>
  </si>
  <si>
    <t>UTSJSS8388</t>
  </si>
  <si>
    <t>UTSJSS7969</t>
  </si>
  <si>
    <t>UTSJSS4781</t>
  </si>
  <si>
    <t>UTSJSS11241</t>
  </si>
  <si>
    <t>UTSJSS1411</t>
  </si>
  <si>
    <t>UTSJSS6909</t>
  </si>
  <si>
    <t>UTSJSS4661</t>
  </si>
  <si>
    <t>UTSJSS4660</t>
  </si>
  <si>
    <t>UTSJSS0729</t>
  </si>
  <si>
    <t>UTSJSS0802</t>
  </si>
  <si>
    <t>UTSJSS10786</t>
  </si>
  <si>
    <t>UTSJSS11248</t>
  </si>
  <si>
    <t>UTSJSS3057</t>
  </si>
  <si>
    <t>UTSJSS17058</t>
  </si>
  <si>
    <t>UTSJSS10169</t>
  </si>
  <si>
    <t>UTSJSS3594</t>
  </si>
  <si>
    <t>UTSJSS16110</t>
  </si>
  <si>
    <t>UTSJSS3043</t>
  </si>
  <si>
    <t>UTSJSS17556</t>
  </si>
  <si>
    <t>UTSJSS17555</t>
  </si>
  <si>
    <t>UTSJSS17557</t>
  </si>
  <si>
    <t>UTSJSS17558</t>
  </si>
  <si>
    <t>UTSJSS10651</t>
  </si>
  <si>
    <t>UTSJSS10648</t>
  </si>
  <si>
    <t>UTSJSS17056</t>
  </si>
  <si>
    <t>UTSJSS3209</t>
  </si>
  <si>
    <t>UTSJSS6879</t>
  </si>
  <si>
    <t>UTSJSS6565</t>
  </si>
  <si>
    <t>UTSJSS1378</t>
  </si>
  <si>
    <t>UTSJSS5609</t>
  </si>
  <si>
    <t>UTSJSS10177</t>
  </si>
  <si>
    <t>UTSJSS10194</t>
  </si>
  <si>
    <t>UTSJSS10184</t>
  </si>
  <si>
    <t>UTSJSS10187</t>
  </si>
  <si>
    <t>UTSJSS10189</t>
  </si>
  <si>
    <t>UTSJSS10190</t>
  </si>
  <si>
    <t>UTSJSS10192</t>
  </si>
  <si>
    <t>UTSJSS10193</t>
  </si>
  <si>
    <t>UTSJSS10195</t>
  </si>
  <si>
    <t>UTSJSS10196</t>
  </si>
  <si>
    <t>UTSJSS11269</t>
  </si>
  <si>
    <t>UTSJSS10188</t>
  </si>
  <si>
    <t>UTSJSS10191</t>
  </si>
  <si>
    <t>UTSJSS1368</t>
  </si>
  <si>
    <t>UTSJSS10791</t>
  </si>
  <si>
    <t>UTSJSS17047</t>
  </si>
  <si>
    <t>UTSJSS5577</t>
  </si>
  <si>
    <t>UTSJSS5602</t>
  </si>
  <si>
    <t>UTSJSS16171</t>
  </si>
  <si>
    <t>UTSJSS15092</t>
  </si>
  <si>
    <t>UTSJSS10790</t>
  </si>
  <si>
    <t>UTSJSS4785</t>
  </si>
  <si>
    <t>UTSJSS3335</t>
  </si>
  <si>
    <t>UTSJSS3292</t>
  </si>
  <si>
    <t>UTSJSS10186</t>
  </si>
  <si>
    <t>UTSJSS11242</t>
  </si>
  <si>
    <t>UTSJSS11245</t>
  </si>
  <si>
    <t>UTSJSS11259</t>
  </si>
  <si>
    <t>UTSJSS11262</t>
  </si>
  <si>
    <t>UTSJSS11265</t>
  </si>
  <si>
    <t>UTSJSS11268</t>
  </si>
  <si>
    <t>UTSJSS11276</t>
  </si>
  <si>
    <t>UTSJSS11279</t>
  </si>
  <si>
    <t>UTSJSS10157</t>
  </si>
  <si>
    <t>UTSJSS10160</t>
  </si>
  <si>
    <t>UTSJSS10163</t>
  </si>
  <si>
    <t>UTSJSS10197</t>
  </si>
  <si>
    <t>UTSJSS10200</t>
  </si>
  <si>
    <t>UTSJSS10203</t>
  </si>
  <si>
    <t>UTSJSS10180</t>
  </si>
  <si>
    <t>UTSJSS10183</t>
  </si>
  <si>
    <t>UTSJSS10170</t>
  </si>
  <si>
    <t>UTSJSS10172</t>
  </si>
  <si>
    <t>UTSJSS10173</t>
  </si>
  <si>
    <t>UTSJSS10175</t>
  </si>
  <si>
    <t>UTSJSS10176</t>
  </si>
  <si>
    <t>UTSJSS10178</t>
  </si>
  <si>
    <t>UTSJSS10181</t>
  </si>
  <si>
    <t>UTSJSS10164</t>
  </si>
  <si>
    <t>UTSJSS10166</t>
  </si>
  <si>
    <t>UTSJSS10167</t>
  </si>
  <si>
    <t>UTSJSS10198</t>
  </si>
  <si>
    <t>UTSJSS10201</t>
  </si>
  <si>
    <t>UTSJSS10204</t>
  </si>
  <si>
    <t>UTSJSS11275</t>
  </si>
  <si>
    <t>UTSJSS11277</t>
  </si>
  <si>
    <t>UTSJSS11278</t>
  </si>
  <si>
    <t>UTSJSS11257</t>
  </si>
  <si>
    <t>UTSJSS11260</t>
  </si>
  <si>
    <t>UTSJSS11263</t>
  </si>
  <si>
    <t>UTSJSS11266</t>
  </si>
  <si>
    <t>UTSJSS11240</t>
  </si>
  <si>
    <t>UTSJSS11243</t>
  </si>
  <si>
    <t>UTSJSS11246</t>
  </si>
  <si>
    <t>UTSJSS11271</t>
  </si>
  <si>
    <t>UTSJSS11272</t>
  </si>
  <si>
    <t>UTSJSS11251</t>
  </si>
  <si>
    <t>UTSJSS11250</t>
  </si>
  <si>
    <t>UTSJSS11253</t>
  </si>
  <si>
    <t>UTSJSS11261</t>
  </si>
  <si>
    <t>UTSJSS11264</t>
  </si>
  <si>
    <t>UTSJSS11267</t>
  </si>
  <si>
    <t>UTSJSS11270</t>
  </si>
  <si>
    <t>UTSJSS10202</t>
  </si>
  <si>
    <t>UTSJSS10205</t>
  </si>
  <si>
    <t>UTSJSS10168</t>
  </si>
  <si>
    <t>UTSJSS10171</t>
  </si>
  <si>
    <t>UTSJSS10179</t>
  </si>
  <si>
    <t>UTSJSS10182</t>
  </si>
  <si>
    <t>UTSJSS10185</t>
  </si>
  <si>
    <t>UTSJSS10156</t>
  </si>
  <si>
    <t>UTSJSS10162</t>
  </si>
  <si>
    <t>UTSJSS3095</t>
  </si>
  <si>
    <t>UTSJSS17049</t>
  </si>
  <si>
    <t>UTSJSS17048</t>
  </si>
  <si>
    <t>UTSJSS15101</t>
  </si>
  <si>
    <t>UTSJSS3456</t>
  </si>
  <si>
    <t>UTSJSS3427</t>
  </si>
  <si>
    <t>UTSJSS17054</t>
  </si>
  <si>
    <t>UTSJSS10650</t>
  </si>
  <si>
    <t>UTSJSS15102</t>
  </si>
  <si>
    <t>UTSJSS5544</t>
  </si>
  <si>
    <t>UTSJSS0321</t>
  </si>
  <si>
    <t>UTSJSS3358</t>
  </si>
  <si>
    <t>UTSJSS5630</t>
  </si>
  <si>
    <t>UTSJSS17541</t>
  </si>
  <si>
    <t>UTSJSS10161</t>
  </si>
  <si>
    <t>UTSJSS10165</t>
  </si>
  <si>
    <t>UTSJSS17057</t>
  </si>
  <si>
    <t>UTSJSS1389</t>
  </si>
  <si>
    <t>UTSJSS7835</t>
  </si>
  <si>
    <t>UTSJSS7368</t>
  </si>
  <si>
    <t>UTSJSS4714</t>
  </si>
  <si>
    <t>UTSJSS4715</t>
  </si>
  <si>
    <t>UTSJSS1437</t>
  </si>
  <si>
    <t>UTSJSS3098</t>
  </si>
  <si>
    <t>UTSJSS1447</t>
  </si>
  <si>
    <t>UTSJSS1431</t>
  </si>
  <si>
    <t>UTSJSS17055</t>
  </si>
  <si>
    <t>UTSJSS17053</t>
  </si>
  <si>
    <t>UTSJSS3061</t>
  </si>
  <si>
    <t>UTSJSS5546</t>
  </si>
  <si>
    <t>UTSJSS3065</t>
  </si>
  <si>
    <t>UTSJSS11249</t>
  </si>
  <si>
    <t>UTSJSS11255</t>
  </si>
  <si>
    <t>UTSJSS11244</t>
  </si>
  <si>
    <t>UTSJSS7454</t>
  </si>
  <si>
    <t>UTSJSS7541</t>
  </si>
  <si>
    <t>UTSJSS17051</t>
  </si>
  <si>
    <t>UTSJSS17052</t>
  </si>
  <si>
    <t>UTSJSS10793</t>
  </si>
  <si>
    <t>UTSJSS10792</t>
  </si>
  <si>
    <t>UTSJSS3172</t>
  </si>
  <si>
    <t>UTSJSS0257</t>
  </si>
  <si>
    <t>UTSJSS3123</t>
  </si>
  <si>
    <t>UTSJSS1914</t>
  </si>
  <si>
    <t>UTSJSS17060</t>
  </si>
  <si>
    <t>UTSJSS17050</t>
  </si>
  <si>
    <t>UTSJSS11258</t>
  </si>
  <si>
    <t>UTSJSS8063</t>
  </si>
  <si>
    <t>UTSJSS18206</t>
  </si>
  <si>
    <t>UTSJSS5639</t>
  </si>
  <si>
    <t>SILLA SECRETARIAL ALTURA AJUSTABLE</t>
  </si>
  <si>
    <t>UTSJSS5640</t>
  </si>
  <si>
    <t>UTSJSS3030</t>
  </si>
  <si>
    <t>SILLA SECRETARIAL CEA</t>
  </si>
  <si>
    <t>UTSJSS1634</t>
  </si>
  <si>
    <t>UTSJSS8514</t>
  </si>
  <si>
    <t>SILLA SECRETARIAL ERGO NGO.1498</t>
  </si>
  <si>
    <t>UTSJSS8518</t>
  </si>
  <si>
    <t>UTSJSS8508</t>
  </si>
  <si>
    <t>UTSJSS8515</t>
  </si>
  <si>
    <t>UTSJSS8513</t>
  </si>
  <si>
    <t>UTSJSS8533</t>
  </si>
  <si>
    <t>UTSJSS8511</t>
  </si>
  <si>
    <t>UTSJSS8527</t>
  </si>
  <si>
    <t>UTSJSS8530</t>
  </si>
  <si>
    <t>UTSJSS8510</t>
  </si>
  <si>
    <t>UTSJSS8506</t>
  </si>
  <si>
    <t>UTSJSS8507</t>
  </si>
  <si>
    <t>UTSJSS8529</t>
  </si>
  <si>
    <t>UTSJSS8531</t>
  </si>
  <si>
    <t>UTSJSS8522</t>
  </si>
  <si>
    <t>UTSJSS8532</t>
  </si>
  <si>
    <t>UTSJSS8526</t>
  </si>
  <si>
    <t>UTSJSS8509</t>
  </si>
  <si>
    <t>UTSJSS8519</t>
  </si>
  <si>
    <t>UTSJSS8516</t>
  </si>
  <si>
    <t>UTSJSS8520</t>
  </si>
  <si>
    <t>UTSJSS8517</t>
  </si>
  <si>
    <t>UTSJSS8521</t>
  </si>
  <si>
    <t>UTSJSS8525</t>
  </si>
  <si>
    <t>UTSJSS8524</t>
  </si>
  <si>
    <t>UTSJSS14831</t>
  </si>
  <si>
    <t>SILLA SECRETARIAL MCA OFFIHO</t>
  </si>
  <si>
    <t>UTSJSS10347</t>
  </si>
  <si>
    <t>SILLA SECRETARIAL NEGRA</t>
  </si>
  <si>
    <t>UTSJSS11824</t>
  </si>
  <si>
    <t>SILLA SECRETARIAL NEGRO HAWAII</t>
  </si>
  <si>
    <t>UTSJSS11827</t>
  </si>
  <si>
    <t>UTSJSS11830</t>
  </si>
  <si>
    <t>UTSJSS11832</t>
  </si>
  <si>
    <t>UTSJSS11833</t>
  </si>
  <si>
    <t>UTSJSS11835</t>
  </si>
  <si>
    <t>UTSJSS11836</t>
  </si>
  <si>
    <t>UTSJSS11838</t>
  </si>
  <si>
    <t>UTSJSS11839</t>
  </si>
  <si>
    <t>UTSJSS11841</t>
  </si>
  <si>
    <t>UTSJSS11844</t>
  </si>
  <si>
    <t>UTSJSS11847</t>
  </si>
  <si>
    <t>UTSJSS11822</t>
  </si>
  <si>
    <t>UTSJSS11825</t>
  </si>
  <si>
    <t>UTSJSS11828</t>
  </si>
  <si>
    <t>UTSJSS11831</t>
  </si>
  <si>
    <t>UTSJSS11834</t>
  </si>
  <si>
    <t>UTSJSS11842</t>
  </si>
  <si>
    <t>UTSJSS11845</t>
  </si>
  <si>
    <t>UTSJSS11823</t>
  </si>
  <si>
    <t>UTSJSS11826</t>
  </si>
  <si>
    <t>UTSJSS11829</t>
  </si>
  <si>
    <t>UTSJSS11837</t>
  </si>
  <si>
    <t>UTSJSS11840</t>
  </si>
  <si>
    <t>UTSJSS11843</t>
  </si>
  <si>
    <t>UTSJSS11846</t>
  </si>
  <si>
    <t>UTSJSS14764</t>
  </si>
  <si>
    <t>SILLA SECRETARIAL TAPIZADA EN TELA C/NEGRO. MCA SEDIA</t>
  </si>
  <si>
    <t>UTSJSS14763</t>
  </si>
  <si>
    <t>UTSJSS14762</t>
  </si>
  <si>
    <t>UTSJSS14324</t>
  </si>
  <si>
    <t>SILLA SECRETARIAL TAPIZADA EN TELA COLOR NEGRO</t>
  </si>
  <si>
    <t>UTSJSS14323</t>
  </si>
  <si>
    <t>UTSJSS14326</t>
  </si>
  <si>
    <t>UTSJSS14322</t>
  </si>
  <si>
    <t>UTSJSS14325</t>
  </si>
  <si>
    <t>UTSJSS14751</t>
  </si>
  <si>
    <t>SILLA SECRETARIAL TAPIZADA EN TELA MCA. SEDIA</t>
  </si>
  <si>
    <t>UTSJSS7893</t>
  </si>
  <si>
    <t>SILLA SECRETARIAL(CNC)</t>
  </si>
  <si>
    <t>UTSJSS7896</t>
  </si>
  <si>
    <t>UTSJSS7899</t>
  </si>
  <si>
    <t>UTSJSS7907</t>
  </si>
  <si>
    <t>UTSJSS7910</t>
  </si>
  <si>
    <t>UTSJSS7913</t>
  </si>
  <si>
    <t>UTSJSS7916</t>
  </si>
  <si>
    <t>UTSJSS7888</t>
  </si>
  <si>
    <t>UTSJSS7891</t>
  </si>
  <si>
    <t>UTSJSS7894</t>
  </si>
  <si>
    <t>UTSJSS7897</t>
  </si>
  <si>
    <t>UTSJSS7900</t>
  </si>
  <si>
    <t>UTSJSS7902</t>
  </si>
  <si>
    <t>UTSJSS7903</t>
  </si>
  <si>
    <t>UTSJSS7905</t>
  </si>
  <si>
    <t>UTSJSS7906</t>
  </si>
  <si>
    <t>UTSJSS7908</t>
  </si>
  <si>
    <t>UTSJSS7914</t>
  </si>
  <si>
    <t>UTSJSS7917</t>
  </si>
  <si>
    <t>UTSJSS7889</t>
  </si>
  <si>
    <t>UTSJSS7895</t>
  </si>
  <si>
    <t>UTSJSS7898</t>
  </si>
  <si>
    <t>UTSJSS7901</t>
  </si>
  <si>
    <t>UTSJSS7904</t>
  </si>
  <si>
    <t>UTSJSS7912</t>
  </si>
  <si>
    <t>UTSJSS7915</t>
  </si>
  <si>
    <t>UTSJSS7918</t>
  </si>
  <si>
    <t>UTSJSS8628</t>
  </si>
  <si>
    <t>SILLA SECRETARIAL(P/MESA BINARIA)</t>
  </si>
  <si>
    <t>UTSJSS8599</t>
  </si>
  <si>
    <t>UTSJSS8626</t>
  </si>
  <si>
    <t>UTSJSS8619</t>
  </si>
  <si>
    <t>UTSJSS8631</t>
  </si>
  <si>
    <t>UTSJSS8586</t>
  </si>
  <si>
    <t>UTSJSS8592</t>
  </si>
  <si>
    <t>UTSJSS8576</t>
  </si>
  <si>
    <t>UTSJSS8579</t>
  </si>
  <si>
    <t>UTSJSS8587</t>
  </si>
  <si>
    <t>UTSJSS8590</t>
  </si>
  <si>
    <t>UTSJSS8593</t>
  </si>
  <si>
    <t>UTSJSS8596</t>
  </si>
  <si>
    <t>UTSJSS8630</t>
  </si>
  <si>
    <t>UTSJSS8633</t>
  </si>
  <si>
    <t>UTSJSS8636</t>
  </si>
  <si>
    <t>UTSJSS8607</t>
  </si>
  <si>
    <t>UTSJSS8610</t>
  </si>
  <si>
    <t>UTSJSS8613</t>
  </si>
  <si>
    <t>UTSJSS8616</t>
  </si>
  <si>
    <t>UTSJSS8574</t>
  </si>
  <si>
    <t>UTSJSS8580</t>
  </si>
  <si>
    <t>UTSJSS8582</t>
  </si>
  <si>
    <t>UTSJSS8585</t>
  </si>
  <si>
    <t>UTSJSS8634</t>
  </si>
  <si>
    <t>UTSJSS8629</t>
  </si>
  <si>
    <t>UTSJSS8588</t>
  </si>
  <si>
    <t>UTSJSS8589</t>
  </si>
  <si>
    <t>UTSJSS8591</t>
  </si>
  <si>
    <t>UTSJSS8594</t>
  </si>
  <si>
    <t>UTSJSS8600</t>
  </si>
  <si>
    <t>UTSJSS8602</t>
  </si>
  <si>
    <t>UTSJSS8603</t>
  </si>
  <si>
    <t>UTSJSS8605</t>
  </si>
  <si>
    <t>UTSJSS8606</t>
  </si>
  <si>
    <t>UTSJSS8608</t>
  </si>
  <si>
    <t>UTSJSS8609</t>
  </si>
  <si>
    <t>UTSJSS8611</t>
  </si>
  <si>
    <t>UTSJSS8614</t>
  </si>
  <si>
    <t>UTSJSS8617</t>
  </si>
  <si>
    <t>UTSJSS8620</t>
  </si>
  <si>
    <t>UTSJSS8622</t>
  </si>
  <si>
    <t>UTSJSS8623</t>
  </si>
  <si>
    <t>UTSJSS8625</t>
  </si>
  <si>
    <t>UTSJSS8575</t>
  </si>
  <si>
    <t>UTSJSS8578</t>
  </si>
  <si>
    <t>UTSJSS8581</t>
  </si>
  <si>
    <t>UTSJSS8595</t>
  </si>
  <si>
    <t>UTSJSS8598</t>
  </si>
  <si>
    <t>UTSJSS8601</t>
  </si>
  <si>
    <t>UTSJSS8604</t>
  </si>
  <si>
    <t>UTSJSS8612</t>
  </si>
  <si>
    <t>UTSJSS8615</t>
  </si>
  <si>
    <t>UTSJSS8618</t>
  </si>
  <si>
    <t>UTSJSS8621</t>
  </si>
  <si>
    <t>UTSJSS8624</t>
  </si>
  <si>
    <t>UTSJSS8632</t>
  </si>
  <si>
    <t>UTSJSS8635</t>
  </si>
  <si>
    <t>UTSJSS8583</t>
  </si>
  <si>
    <t>UTSJST14263</t>
  </si>
  <si>
    <t>SILLA TUBUILAR TAPIZADA EN TELA COLOR NEGRO</t>
  </si>
  <si>
    <t>UTSJST14266</t>
  </si>
  <si>
    <t>UTSJST14268</t>
  </si>
  <si>
    <t>UTSJST14269</t>
  </si>
  <si>
    <t>UTSJST14271</t>
  </si>
  <si>
    <t>UTSJST14272</t>
  </si>
  <si>
    <t>UTSJST14274</t>
  </si>
  <si>
    <t>UTSJST14275</t>
  </si>
  <si>
    <t>UTSJST14277</t>
  </si>
  <si>
    <t>UTSJST14280</t>
  </si>
  <si>
    <t>UTSJST14264</t>
  </si>
  <si>
    <t>UTSJST14267</t>
  </si>
  <si>
    <t>UTSJST14270</t>
  </si>
  <si>
    <t>UTSJST14278</t>
  </si>
  <si>
    <t>UTSJST14281</t>
  </si>
  <si>
    <t>UTSJST14262</t>
  </si>
  <si>
    <t>UTSJST14265</t>
  </si>
  <si>
    <t>UTSJST14273</t>
  </si>
  <si>
    <t>UTSJST14276</t>
  </si>
  <si>
    <t>UTSJST14279</t>
  </si>
  <si>
    <t>UTSJST5624</t>
  </si>
  <si>
    <t>SILLA TUBULAR</t>
  </si>
  <si>
    <t>UTSJST5625</t>
  </si>
  <si>
    <t>UTSJST5627</t>
  </si>
  <si>
    <t>UTSJST5626</t>
  </si>
  <si>
    <t>UTSJST5629</t>
  </si>
  <si>
    <t>UTSJST3225</t>
  </si>
  <si>
    <t>UTSJST8107</t>
  </si>
  <si>
    <t>UTSJST8219</t>
  </si>
  <si>
    <t>UTSJST1647</t>
  </si>
  <si>
    <t>UTSJST3597</t>
  </si>
  <si>
    <t>UTSJST0783</t>
  </si>
  <si>
    <t>UTSJST2746</t>
  </si>
  <si>
    <t>UTSJST3598</t>
  </si>
  <si>
    <t>UTSJST0770</t>
  </si>
  <si>
    <t>UTSJST2750</t>
  </si>
  <si>
    <t>UTSJST3512</t>
  </si>
  <si>
    <t>UTSJST3515</t>
  </si>
  <si>
    <t>UTSJST3518</t>
  </si>
  <si>
    <t>UTSJST1513</t>
  </si>
  <si>
    <t>UTSJST1516</t>
  </si>
  <si>
    <t>UTSJST1533</t>
  </si>
  <si>
    <t>UTSJST1454</t>
  </si>
  <si>
    <t>UTSJST1480</t>
  </si>
  <si>
    <t>UTSJST1478</t>
  </si>
  <si>
    <t>UTSJST1464</t>
  </si>
  <si>
    <t>UTSJST1469</t>
  </si>
  <si>
    <t>UTSJST1470</t>
  </si>
  <si>
    <t>UTSJST2747</t>
  </si>
  <si>
    <t>UTSJST3247</t>
  </si>
  <si>
    <t>UTSJST3253</t>
  </si>
  <si>
    <t>UTSJST0741</t>
  </si>
  <si>
    <t>UTSJST1514</t>
  </si>
  <si>
    <t>UTSJST1517</t>
  </si>
  <si>
    <t>UTSJST1520</t>
  </si>
  <si>
    <t>UTSJST1525</t>
  </si>
  <si>
    <t>UTSJST1526</t>
  </si>
  <si>
    <t>UTSJST1528</t>
  </si>
  <si>
    <t>UTSJST1531</t>
  </si>
  <si>
    <t>UTSJST1537</t>
  </si>
  <si>
    <t>UTSJST3496</t>
  </si>
  <si>
    <t>UTSJST3501</t>
  </si>
  <si>
    <t>UTSJST3502</t>
  </si>
  <si>
    <t>UTSJST3504</t>
  </si>
  <si>
    <t>UTSJST3505</t>
  </si>
  <si>
    <t>UTSJST3508</t>
  </si>
  <si>
    <t>UTSJST3510</t>
  </si>
  <si>
    <t>UTSJST3516</t>
  </si>
  <si>
    <t>UTSJST1535</t>
  </si>
  <si>
    <t>UTSJST3497</t>
  </si>
  <si>
    <t>UTSJST3514</t>
  </si>
  <si>
    <t>UTSJST3520</t>
  </si>
  <si>
    <t>UTSJST3523</t>
  </si>
  <si>
    <t>UTSJST3019</t>
  </si>
  <si>
    <t>UTSJST1473</t>
  </si>
  <si>
    <t>UTSJST1476</t>
  </si>
  <si>
    <t>UTSJST1479</t>
  </si>
  <si>
    <t>UTSJST1462</t>
  </si>
  <si>
    <t>UTSJST2701</t>
  </si>
  <si>
    <t>UTSJST3923</t>
  </si>
  <si>
    <t>UTSJST1890</t>
  </si>
  <si>
    <t>UTSJST7417</t>
  </si>
  <si>
    <t>UTSJST0795</t>
  </si>
  <si>
    <t>UTSJST0796</t>
  </si>
  <si>
    <t>UTSJST3301</t>
  </si>
  <si>
    <t>UTSJST8047</t>
  </si>
  <si>
    <t>UTSJST1395</t>
  </si>
  <si>
    <t>UTSJST0325</t>
  </si>
  <si>
    <t>UTSJST0302</t>
  </si>
  <si>
    <t>UTSJST7357</t>
  </si>
  <si>
    <t>UTSJST3152</t>
  </si>
  <si>
    <t>UTSJST2722</t>
  </si>
  <si>
    <t>UTSJST0789</t>
  </si>
  <si>
    <t>UTSJST6600</t>
  </si>
  <si>
    <t>UTSJST0633</t>
  </si>
  <si>
    <t>UTSJST0915</t>
  </si>
  <si>
    <t>UTSJST1049</t>
  </si>
  <si>
    <t>UTSJST1568</t>
  </si>
  <si>
    <t>UTSJST1872</t>
  </si>
  <si>
    <t>UTSJST6668</t>
  </si>
  <si>
    <t>UTSJST6671</t>
  </si>
  <si>
    <t>UTSJST6674</t>
  </si>
  <si>
    <t>UTSJST6680</t>
  </si>
  <si>
    <t>UTSJST6688</t>
  </si>
  <si>
    <t>UTSJST6961</t>
  </si>
  <si>
    <t>UTSJST8213</t>
  </si>
  <si>
    <t>UTSJST0810</t>
  </si>
  <si>
    <t>UTSJST1455</t>
  </si>
  <si>
    <t>UTSJST1458</t>
  </si>
  <si>
    <t>UTSJST1461</t>
  </si>
  <si>
    <t>UTSJST1463</t>
  </si>
  <si>
    <t>UTSJST6669</t>
  </si>
  <si>
    <t>UTSJST6672</t>
  </si>
  <si>
    <t>UTSJST6675</t>
  </si>
  <si>
    <t>UTSJST6678</t>
  </si>
  <si>
    <t>UTSJST6681</t>
  </si>
  <si>
    <t>UTSJST6684</t>
  </si>
  <si>
    <t>UTSJST6686</t>
  </si>
  <si>
    <t>UTSJST1472</t>
  </si>
  <si>
    <t>UTSJST0761</t>
  </si>
  <si>
    <t>UTSJST0428</t>
  </si>
  <si>
    <t>UTSJST0383</t>
  </si>
  <si>
    <t>UTSJST0778</t>
  </si>
  <si>
    <t>UTSJST6581</t>
  </si>
  <si>
    <t>UTSJST6604</t>
  </si>
  <si>
    <t>UTSJST1871</t>
  </si>
  <si>
    <t>UTSJST1873</t>
  </si>
  <si>
    <t>UTSJST1047</t>
  </si>
  <si>
    <t>UTSJST1566</t>
  </si>
  <si>
    <t>UTSJST1569</t>
  </si>
  <si>
    <t>UTSJST1572</t>
  </si>
  <si>
    <t>UTSJST1574</t>
  </si>
  <si>
    <t>UTSJST1575</t>
  </si>
  <si>
    <t>UTSJST1570</t>
  </si>
  <si>
    <t>UTSJST6602</t>
  </si>
  <si>
    <t>UTSJST0738</t>
  </si>
  <si>
    <t>UTSJST6673</t>
  </si>
  <si>
    <t>UTSJST6676</t>
  </si>
  <si>
    <t>UTSJST6682</t>
  </si>
  <si>
    <t>UTSJST6685</t>
  </si>
  <si>
    <t>UTSJST5108</t>
  </si>
  <si>
    <t>UTSJST5109</t>
  </si>
  <si>
    <t>UTSJST3457</t>
  </si>
  <si>
    <t>UTSJST2955</t>
  </si>
  <si>
    <t>UTSJST2958</t>
  </si>
  <si>
    <t>UTSJST3306</t>
  </si>
  <si>
    <t>UTSJST3312</t>
  </si>
  <si>
    <t>UTSJST7970</t>
  </si>
  <si>
    <t>UTSJST4440</t>
  </si>
  <si>
    <t>UTSJST7474</t>
  </si>
  <si>
    <t>UTSJST2267</t>
  </si>
  <si>
    <t>UTSJST3302</t>
  </si>
  <si>
    <t>UTSJST3304</t>
  </si>
  <si>
    <t>UTSJST3307</t>
  </si>
  <si>
    <t>UTSJST3308</t>
  </si>
  <si>
    <t>UTSJST3310</t>
  </si>
  <si>
    <t>UTSJST3313</t>
  </si>
  <si>
    <t>UTSJST3604</t>
  </si>
  <si>
    <t>UTSJST2956</t>
  </si>
  <si>
    <t>UTSJST3016</t>
  </si>
  <si>
    <t>UTSJST3018</t>
  </si>
  <si>
    <t>UTSJST3360</t>
  </si>
  <si>
    <t>UTSJST1982</t>
  </si>
  <si>
    <t>UTSJST2026</t>
  </si>
  <si>
    <t>UTSJST2645</t>
  </si>
  <si>
    <t>UTSJST3242</t>
  </si>
  <si>
    <t>UTSJST1576</t>
  </si>
  <si>
    <t>UTSJST2954</t>
  </si>
  <si>
    <t>UTSJST2957</t>
  </si>
  <si>
    <t>UTSJST3300</t>
  </si>
  <si>
    <t>UTSJST3303</t>
  </si>
  <si>
    <t>UTSJST3314</t>
  </si>
  <si>
    <t>UTSJST3605</t>
  </si>
  <si>
    <t>UTSJST3361</t>
  </si>
  <si>
    <t>UTSJST1978</t>
  </si>
  <si>
    <t>UTSJST4064</t>
  </si>
  <si>
    <t>UTSJST3391</t>
  </si>
  <si>
    <t>UTSJST1460</t>
  </si>
  <si>
    <t>UTSJST1477</t>
  </si>
  <si>
    <t>UTSJST8161</t>
  </si>
  <si>
    <t>UTSJST1475</t>
  </si>
  <si>
    <t>UTSJST1481</t>
  </si>
  <si>
    <t>UTSJST0771</t>
  </si>
  <si>
    <t>UTSJST1529</t>
  </si>
  <si>
    <t>UTSJST8162</t>
  </si>
  <si>
    <t>UTSJST1465</t>
  </si>
  <si>
    <t>UTSJST4075</t>
  </si>
  <si>
    <t>UTSJST2550</t>
  </si>
  <si>
    <t>UTSJST3509</t>
  </si>
  <si>
    <t>UTSJST3015</t>
  </si>
  <si>
    <t>UTSJST3259</t>
  </si>
  <si>
    <t>UTSJST3244</t>
  </si>
  <si>
    <t>UTSJST3245</t>
  </si>
  <si>
    <t>UTSJST3251</t>
  </si>
  <si>
    <t>UTSJST3226</t>
  </si>
  <si>
    <t>UTSJST2744</t>
  </si>
  <si>
    <t>UTSJST2737</t>
  </si>
  <si>
    <t>UTSJST3228</t>
  </si>
  <si>
    <t>UTSJST2101</t>
  </si>
  <si>
    <t>UTSJST3189</t>
  </si>
  <si>
    <t>UTSJST2425</t>
  </si>
  <si>
    <t>UTSJST3243</t>
  </si>
  <si>
    <t>UTSJST3246</t>
  </si>
  <si>
    <t>UTSJST3254</t>
  </si>
  <si>
    <t>UTSJST4063</t>
  </si>
  <si>
    <t>UTSJST5412</t>
  </si>
  <si>
    <t>UTSJST5403</t>
  </si>
  <si>
    <t>UTSJST4084</t>
  </si>
  <si>
    <t>UTSJST7473</t>
  </si>
  <si>
    <t>UTSJST0762</t>
  </si>
  <si>
    <t>UTSJST3385</t>
  </si>
  <si>
    <t>UTSJST5414</t>
  </si>
  <si>
    <t>UTSJST3506</t>
  </si>
  <si>
    <t>UTSJST0737</t>
  </si>
  <si>
    <t>UTSJST5174</t>
  </si>
  <si>
    <t>UTSJST5132</t>
  </si>
  <si>
    <t>UTSJST5173</t>
  </si>
  <si>
    <t>UTSJST3038</t>
  </si>
  <si>
    <t>UTSJST1530</t>
  </si>
  <si>
    <t>UTSJST3250</t>
  </si>
  <si>
    <t>UTSJST3256</t>
  </si>
  <si>
    <t>UTSJST3227</t>
  </si>
  <si>
    <t>UTSJST3255</t>
  </si>
  <si>
    <t>UTSJST3579</t>
  </si>
  <si>
    <t>UTSJST3309</t>
  </si>
  <si>
    <t>UTSJST4072</t>
  </si>
  <si>
    <t>UTSJST7855</t>
  </si>
  <si>
    <t>UTSJST7442</t>
  </si>
  <si>
    <t>UTSJST1467</t>
  </si>
  <si>
    <t>UTSJST3591</t>
  </si>
  <si>
    <t>UTSJST3449</t>
  </si>
  <si>
    <t>UTSJST5406</t>
  </si>
  <si>
    <t>UTSJST5407</t>
  </si>
  <si>
    <t>UTSJST5409</t>
  </si>
  <si>
    <t>UTSJST3916</t>
  </si>
  <si>
    <t>UTSJST3925</t>
  </si>
  <si>
    <t>UTSJST5413</t>
  </si>
  <si>
    <t>UTSJST2753</t>
  </si>
  <si>
    <t>UTSJST3258</t>
  </si>
  <si>
    <t>UTSJST5405</t>
  </si>
  <si>
    <t>UTSJST5197</t>
  </si>
  <si>
    <t>UTSJST5259</t>
  </si>
  <si>
    <t>UTSJST4657</t>
  </si>
  <si>
    <t>UTSJST5219</t>
  </si>
  <si>
    <t>UTSJST3112</t>
  </si>
  <si>
    <t>UTSJST8064</t>
  </si>
  <si>
    <t>UTSJST3164</t>
  </si>
  <si>
    <t>UTSJST1870</t>
  </si>
  <si>
    <t>UTSJST1567</t>
  </si>
  <si>
    <t>UTSJST8155</t>
  </si>
  <si>
    <t>UTSJST5037</t>
  </si>
  <si>
    <t>UTSJST5038</t>
  </si>
  <si>
    <t>UTSJST2741</t>
  </si>
  <si>
    <t>UTSJST2743</t>
  </si>
  <si>
    <t>UTSJST3384</t>
  </si>
  <si>
    <t>UTSJST1523</t>
  </si>
  <si>
    <t>UTSJST4083</t>
  </si>
  <si>
    <t>UTSJST2500</t>
  </si>
  <si>
    <t>UTSJST2733</t>
  </si>
  <si>
    <t>UTSJST2736</t>
  </si>
  <si>
    <t>UTSJST2739</t>
  </si>
  <si>
    <t>UTSJST2728</t>
  </si>
  <si>
    <t>UTSJST2734</t>
  </si>
  <si>
    <t>UTSJST2843</t>
  </si>
  <si>
    <t>UTSJST3279</t>
  </si>
  <si>
    <t>UTSJST3498</t>
  </si>
  <si>
    <t>UTSJST3517</t>
  </si>
  <si>
    <t>UTSJST4934</t>
  </si>
  <si>
    <t>UTSJST4935</t>
  </si>
  <si>
    <t>UTSJST4936</t>
  </si>
  <si>
    <t>UTSJST3248</t>
  </si>
  <si>
    <t>UTSJST5198</t>
  </si>
  <si>
    <t>UTSJST8923</t>
  </si>
  <si>
    <t>UTSJST2729</t>
  </si>
  <si>
    <t>UTSJST8919</t>
  </si>
  <si>
    <t>UTSJST8924</t>
  </si>
  <si>
    <t>UTSJST2748</t>
  </si>
  <si>
    <t>UTSJST8154</t>
  </si>
  <si>
    <t>UTSJST1466</t>
  </si>
  <si>
    <t>UTSJST3108</t>
  </si>
  <si>
    <t>UTSJST3124</t>
  </si>
  <si>
    <t>UTSJST6599</t>
  </si>
  <si>
    <t>UTSJST1453</t>
  </si>
  <si>
    <t>UTSJST2745</t>
  </si>
  <si>
    <t>UTSJST1814</t>
  </si>
  <si>
    <t>UTSJST1815</t>
  </si>
  <si>
    <t>UTSJST0323</t>
  </si>
  <si>
    <t>UTSJST5411</t>
  </si>
  <si>
    <t>UTSJST2959</t>
  </si>
  <si>
    <t>UTSJST7817</t>
  </si>
  <si>
    <t>UTSJST7818</t>
  </si>
  <si>
    <t>UTSJST5623</t>
  </si>
  <si>
    <t>UTSJST3190</t>
  </si>
  <si>
    <t>UTSJST4865</t>
  </si>
  <si>
    <t>UTSJST1648</t>
  </si>
  <si>
    <t>UTSJST4864</t>
  </si>
  <si>
    <t>UTSJST3249</t>
  </si>
  <si>
    <t>UTSJST0745</t>
  </si>
  <si>
    <t>UTSJST1426</t>
  </si>
  <si>
    <t>UTSJST1571</t>
  </si>
  <si>
    <t>UTSJST1573</t>
  </si>
  <si>
    <t>UTSJST3588</t>
  </si>
  <si>
    <t>UTSJST8921</t>
  </si>
  <si>
    <t>UTSJST3418</t>
  </si>
  <si>
    <t>UTSJST1450</t>
  </si>
  <si>
    <t>UTSJST8023</t>
  </si>
  <si>
    <t>UTSJST8019</t>
  </si>
  <si>
    <t>UTSJST8021</t>
  </si>
  <si>
    <t>UTSJST0324</t>
  </si>
  <si>
    <t>UTSJST5410</t>
  </si>
  <si>
    <t>UTSJST3137</t>
  </si>
  <si>
    <t>UTSJST0755</t>
  </si>
  <si>
    <t>UTSJST7453</t>
  </si>
  <si>
    <t>UTSJST7475</t>
  </si>
  <si>
    <t>UTSJST0763</t>
  </si>
  <si>
    <t>UTSJST4071</t>
  </si>
  <si>
    <t>UTSJST8192</t>
  </si>
  <si>
    <t>UTSJST8126</t>
  </si>
  <si>
    <t>UTSJST7524</t>
  </si>
  <si>
    <t>UTSJST3921</t>
  </si>
  <si>
    <t>UTSJST3924</t>
  </si>
  <si>
    <t>UTSJST0317</t>
  </si>
  <si>
    <t>UTSJST5408</t>
  </si>
  <si>
    <t>UTSJST3922</t>
  </si>
  <si>
    <t>UTSJST3257</t>
  </si>
  <si>
    <t>UTSJST3311</t>
  </si>
  <si>
    <t>UTSJST7441</t>
  </si>
  <si>
    <t>UTSJST4087</t>
  </si>
  <si>
    <t>UTSJST4079</t>
  </si>
  <si>
    <t>UTSJST2723</t>
  </si>
  <si>
    <t>UTSJST3146</t>
  </si>
  <si>
    <t>UTSJST3177</t>
  </si>
  <si>
    <t>UTSJST3381</t>
  </si>
  <si>
    <t>UTSJST1348</t>
  </si>
  <si>
    <t>UTSJST10029</t>
  </si>
  <si>
    <t>UTSJST2379</t>
  </si>
  <si>
    <t>UTSJST7492</t>
  </si>
  <si>
    <t>SILLA TUBULAR CROMADA</t>
  </si>
  <si>
    <t>UTSJST7491</t>
  </si>
  <si>
    <t>UTSJST4799</t>
  </si>
  <si>
    <t>UTSJST4802</t>
  </si>
  <si>
    <t>UTSJST4795</t>
  </si>
  <si>
    <t>UTSJST4797</t>
  </si>
  <si>
    <t>UTSJST4798</t>
  </si>
  <si>
    <t>UTSJST4800</t>
  </si>
  <si>
    <t>UTSJST4801</t>
  </si>
  <si>
    <t>UTSJST4803</t>
  </si>
  <si>
    <t>UTSJST4796</t>
  </si>
  <si>
    <t>UTSJST4804</t>
  </si>
  <si>
    <t>UTSJST1794</t>
  </si>
  <si>
    <t>SILLA TUBULAR EN TELA COLOR AZUL</t>
  </si>
  <si>
    <t>UTSJST1797</t>
  </si>
  <si>
    <t>UTSJST1800</t>
  </si>
  <si>
    <t>UTSJST1796</t>
  </si>
  <si>
    <t>UTSJST1799</t>
  </si>
  <si>
    <t>UTSJST1795</t>
  </si>
  <si>
    <t>UTSJST1798</t>
  </si>
  <si>
    <t>UTSJST5501</t>
  </si>
  <si>
    <t>SILLA TUBULAR GENOVA AZUL</t>
  </si>
  <si>
    <t>UTSJST4436</t>
  </si>
  <si>
    <t>UTSJST5477</t>
  </si>
  <si>
    <t>UTSJST5480</t>
  </si>
  <si>
    <t>UTSJST4435</t>
  </si>
  <si>
    <t>UTSJST5475</t>
  </si>
  <si>
    <t>UTSJST5478</t>
  </si>
  <si>
    <t>UTSJST5481</t>
  </si>
  <si>
    <t>UTSJST5484</t>
  </si>
  <si>
    <t>UTSJST5487</t>
  </si>
  <si>
    <t>UTSJST5495</t>
  </si>
  <si>
    <t>UTSJST5498</t>
  </si>
  <si>
    <t>UTSJST5504</t>
  </si>
  <si>
    <t>UTSJST5507</t>
  </si>
  <si>
    <t>UTSJST5476</t>
  </si>
  <si>
    <t>UTSJST5479</t>
  </si>
  <si>
    <t>UTSJST5482</t>
  </si>
  <si>
    <t>UTSJST5485</t>
  </si>
  <si>
    <t>UTSJST5488</t>
  </si>
  <si>
    <t>UTSJST5490</t>
  </si>
  <si>
    <t>UTSJST5491</t>
  </si>
  <si>
    <t>UTSJST5493</t>
  </si>
  <si>
    <t>UTSJST5494</t>
  </si>
  <si>
    <t>UTSJST5496</t>
  </si>
  <si>
    <t>UTSJST5497</t>
  </si>
  <si>
    <t>UTSJST5502</t>
  </si>
  <si>
    <t>UTSJST5505</t>
  </si>
  <si>
    <t>UTSJST5532</t>
  </si>
  <si>
    <t>UTSJST4437</t>
  </si>
  <si>
    <t>UTSJST4434</t>
  </si>
  <si>
    <t>UTSJST5483</t>
  </si>
  <si>
    <t>UTSJST5486</t>
  </si>
  <si>
    <t>UTSJST5489</t>
  </si>
  <si>
    <t>UTSJST5492</t>
  </si>
  <si>
    <t>UTSJST5500</t>
  </si>
  <si>
    <t>UTSJST5503</t>
  </si>
  <si>
    <t>UTSJST5506</t>
  </si>
  <si>
    <t>UTSJST5531</t>
  </si>
  <si>
    <t>UTSJST14290</t>
  </si>
  <si>
    <t>SILLA TUBULAR TAPIZADA EN TELA COLOR NEGRO</t>
  </si>
  <si>
    <t>UTSJST14298</t>
  </si>
  <si>
    <t>UTSJST14289</t>
  </si>
  <si>
    <t>UTSJST14291</t>
  </si>
  <si>
    <t>UTSJST14292</t>
  </si>
  <si>
    <t>UTSJST14294</t>
  </si>
  <si>
    <t>UTSJST14295</t>
  </si>
  <si>
    <t>UTSJST14297</t>
  </si>
  <si>
    <t>UTSJST14293</t>
  </si>
  <si>
    <t>UTSJST14296</t>
  </si>
  <si>
    <t>UTSJST8018</t>
  </si>
  <si>
    <t>SILLA TUBULAR(EDULAB)</t>
  </si>
  <si>
    <t>UTSJST8020</t>
  </si>
  <si>
    <t>UTSJST8015</t>
  </si>
  <si>
    <t>UTSJST8016</t>
  </si>
  <si>
    <t>UTSJST8017</t>
  </si>
  <si>
    <t>UTSJST12763</t>
  </si>
  <si>
    <t>SILLA VISITA (ALUMNO)</t>
  </si>
  <si>
    <t>UTSJST12644</t>
  </si>
  <si>
    <t>UTSJST12647</t>
  </si>
  <si>
    <t>UTSJST12658</t>
  </si>
  <si>
    <t>UTSJST12661</t>
  </si>
  <si>
    <t>UTSJST12738</t>
  </si>
  <si>
    <t>UTSJST12741</t>
  </si>
  <si>
    <t>UTSJST12747</t>
  </si>
  <si>
    <t>UTSJST12750</t>
  </si>
  <si>
    <t>UTSJST12758</t>
  </si>
  <si>
    <t>UTSJST12761</t>
  </si>
  <si>
    <t>UTSJST12764</t>
  </si>
  <si>
    <t>UTSJST12767</t>
  </si>
  <si>
    <t>UTSJST12770</t>
  </si>
  <si>
    <t>UTSJST12635</t>
  </si>
  <si>
    <t>UTSJST12638</t>
  </si>
  <si>
    <t>UTSJST12766</t>
  </si>
  <si>
    <t>UTSJST12768</t>
  </si>
  <si>
    <t>UTSJST12771</t>
  </si>
  <si>
    <t>UTSJST12772</t>
  </si>
  <si>
    <t>UTSJST12654</t>
  </si>
  <si>
    <t>UTSJST12734</t>
  </si>
  <si>
    <t>UTSJST12735</t>
  </si>
  <si>
    <t>UTSJST12737</t>
  </si>
  <si>
    <t>UTSJST12743</t>
  </si>
  <si>
    <t>UTSJST12746</t>
  </si>
  <si>
    <t>UTSJST12748</t>
  </si>
  <si>
    <t>UTSJST12749</t>
  </si>
  <si>
    <t>UTSJST12751</t>
  </si>
  <si>
    <t>UTSJST12752</t>
  </si>
  <si>
    <t>UTSJST12755</t>
  </si>
  <si>
    <t>UTSJST12757</t>
  </si>
  <si>
    <t>UTSJST12760</t>
  </si>
  <si>
    <t>UTSJST12637</t>
  </si>
  <si>
    <t>UTSJST12643</t>
  </si>
  <si>
    <t>UTSJST12649</t>
  </si>
  <si>
    <t>UTSJST12651</t>
  </si>
  <si>
    <t>UTSJST12650</t>
  </si>
  <si>
    <t>UTSJST12656</t>
  </si>
  <si>
    <t>UTSJST12739</t>
  </si>
  <si>
    <t>UTSJST12742</t>
  </si>
  <si>
    <t>UTSJST12745</t>
  </si>
  <si>
    <t>UTSJST12753</t>
  </si>
  <si>
    <t>UTSJST12756</t>
  </si>
  <si>
    <t>UTSJST12759</t>
  </si>
  <si>
    <t>UTSJST12762</t>
  </si>
  <si>
    <t>UTSJST12765</t>
  </si>
  <si>
    <t>UTSJST12633</t>
  </si>
  <si>
    <t>UTSJST12693</t>
  </si>
  <si>
    <t>UTSJST12719</t>
  </si>
  <si>
    <t>UTSJST12641</t>
  </si>
  <si>
    <t>UTSJST12655</t>
  </si>
  <si>
    <t>UTSJST12674</t>
  </si>
  <si>
    <t>UTSJST12677</t>
  </si>
  <si>
    <t>UTSJST12680</t>
  </si>
  <si>
    <t>UTSJST12683</t>
  </si>
  <si>
    <t>UTSJST12685</t>
  </si>
  <si>
    <t>UTSJST12686</t>
  </si>
  <si>
    <t>UTSJST12688</t>
  </si>
  <si>
    <t>UTSJST12689</t>
  </si>
  <si>
    <t>UTSJST12691</t>
  </si>
  <si>
    <t>UTSJST12692</t>
  </si>
  <si>
    <t>UTSJST12694</t>
  </si>
  <si>
    <t>UTSJST12697</t>
  </si>
  <si>
    <t>UTSJST12700</t>
  </si>
  <si>
    <t>UTSJST12703</t>
  </si>
  <si>
    <t>UTSJST12705</t>
  </si>
  <si>
    <t>UTSJST12706</t>
  </si>
  <si>
    <t>UTSJST12708</t>
  </si>
  <si>
    <t>UTSJST12709</t>
  </si>
  <si>
    <t>UTSJST12652</t>
  </si>
  <si>
    <t>UTSJST12712</t>
  </si>
  <si>
    <t>UTSJST12714</t>
  </si>
  <si>
    <t>UTSJST12715</t>
  </si>
  <si>
    <t>UTSJST12717</t>
  </si>
  <si>
    <t>UTSJST12720</t>
  </si>
  <si>
    <t>UTSJST12723</t>
  </si>
  <si>
    <t>UTSJST12726</t>
  </si>
  <si>
    <t>UTSJST12728</t>
  </si>
  <si>
    <t>UTSJST12729</t>
  </si>
  <si>
    <t>UTSJST12731</t>
  </si>
  <si>
    <t>UTSJST12732</t>
  </si>
  <si>
    <t>UTSJST12423</t>
  </si>
  <si>
    <t>UTSJST12425</t>
  </si>
  <si>
    <t>UTSJST12431</t>
  </si>
  <si>
    <t>UTSJST12434</t>
  </si>
  <si>
    <t>UTSJST12436</t>
  </si>
  <si>
    <t>UTSJST12437</t>
  </si>
  <si>
    <t>UTSJST12439</t>
  </si>
  <si>
    <t>UTSJST12440</t>
  </si>
  <si>
    <t>UTSJST12442</t>
  </si>
  <si>
    <t>UTSJST12443</t>
  </si>
  <si>
    <t>UTSJST12445</t>
  </si>
  <si>
    <t>UTSJST12448</t>
  </si>
  <si>
    <t>UTSJST12391</t>
  </si>
  <si>
    <t>UTSJST12393</t>
  </si>
  <si>
    <t>UTSJST12394</t>
  </si>
  <si>
    <t>UTSJST12396</t>
  </si>
  <si>
    <t>UTSJST12397</t>
  </si>
  <si>
    <t>UTSJST12399</t>
  </si>
  <si>
    <t>UTSJST12400</t>
  </si>
  <si>
    <t>UTSJST12402</t>
  </si>
  <si>
    <t>UTSJST12405</t>
  </si>
  <si>
    <t>UTSJST12408</t>
  </si>
  <si>
    <t>UTSJST12411</t>
  </si>
  <si>
    <t>UTSJST12414</t>
  </si>
  <si>
    <t>UTSJST12416</t>
  </si>
  <si>
    <t>UTSJST12417</t>
  </si>
  <si>
    <t>UTSJST12419</t>
  </si>
  <si>
    <t>UTSJST12420</t>
  </si>
  <si>
    <t>UTSJST12663</t>
  </si>
  <si>
    <t>UTSJST12740</t>
  </si>
  <si>
    <t>UTSJST12365</t>
  </si>
  <si>
    <t>UTSJST12368</t>
  </si>
  <si>
    <t>UTSJST12371</t>
  </si>
  <si>
    <t>UTSJST12374</t>
  </si>
  <si>
    <t>UTSJST12376</t>
  </si>
  <si>
    <t>UTSJST12377</t>
  </si>
  <si>
    <t>UTSJST12379</t>
  </si>
  <si>
    <t>UTSJST12380</t>
  </si>
  <si>
    <t>UTSJST12382</t>
  </si>
  <si>
    <t>UTSJST12385</t>
  </si>
  <si>
    <t>UTSJST12675</t>
  </si>
  <si>
    <t>UTSJST12678</t>
  </si>
  <si>
    <t>UTSJST12681</t>
  </si>
  <si>
    <t>UTSJST12684</t>
  </si>
  <si>
    <t>UTSJST12687</t>
  </si>
  <si>
    <t>UTSJST12695</t>
  </si>
  <si>
    <t>UTSJST12698</t>
  </si>
  <si>
    <t>UTSJST12701</t>
  </si>
  <si>
    <t>UTSJST12704</t>
  </si>
  <si>
    <t>UTSJST12707</t>
  </si>
  <si>
    <t>UTSJST12710</t>
  </si>
  <si>
    <t>UTSJST12718</t>
  </si>
  <si>
    <t>UTSJST12721</t>
  </si>
  <si>
    <t>UTSJST12724</t>
  </si>
  <si>
    <t>UTSJST12727</t>
  </si>
  <si>
    <t>UTSJST12730</t>
  </si>
  <si>
    <t>UTSJST12784</t>
  </si>
  <si>
    <t>UTSJST12363</t>
  </si>
  <si>
    <t>UTSJST12366</t>
  </si>
  <si>
    <t>UTSJST12369</t>
  </si>
  <si>
    <t>UTSJST12372</t>
  </si>
  <si>
    <t>UTSJST12375</t>
  </si>
  <si>
    <t>UTSJST12383</t>
  </si>
  <si>
    <t>UTSJST12386</t>
  </si>
  <si>
    <t>UTSJST12389</t>
  </si>
  <si>
    <t>UTSJST12392</t>
  </si>
  <si>
    <t>UTSJST12395</t>
  </si>
  <si>
    <t>UTSJST12406</t>
  </si>
  <si>
    <t>UTSJST12409</t>
  </si>
  <si>
    <t>UTSJST12412</t>
  </si>
  <si>
    <t>UTSJST12415</t>
  </si>
  <si>
    <t>UTSJST12418</t>
  </si>
  <si>
    <t>UTSJST12426</t>
  </si>
  <si>
    <t>UTSJST12429</t>
  </si>
  <si>
    <t>UTSJST12432</t>
  </si>
  <si>
    <t>UTSJST12435</t>
  </si>
  <si>
    <t>UTSJST12438</t>
  </si>
  <si>
    <t>UTSJST12446</t>
  </si>
  <si>
    <t>UTSJST12449</t>
  </si>
  <si>
    <t>UTSJST12367</t>
  </si>
  <si>
    <t>UTSJST12370</t>
  </si>
  <si>
    <t>UTSJST12378</t>
  </si>
  <si>
    <t>UTSJST12381</t>
  </si>
  <si>
    <t>UTSJST12384</t>
  </si>
  <si>
    <t>UTSJST12387</t>
  </si>
  <si>
    <t>UTSJST12390</t>
  </si>
  <si>
    <t>UTSJST12401</t>
  </si>
  <si>
    <t>UTSJST12407</t>
  </si>
  <si>
    <t>UTSJST12410</t>
  </si>
  <si>
    <t>UTSJST12413</t>
  </si>
  <si>
    <t>UTSJST12421</t>
  </si>
  <si>
    <t>UTSJST12424</t>
  </si>
  <si>
    <t>UTSJST12427</t>
  </si>
  <si>
    <t>UTSJST12430</t>
  </si>
  <si>
    <t>UTSJST12433</t>
  </si>
  <si>
    <t>UTSJST12441</t>
  </si>
  <si>
    <t>UTSJST12444</t>
  </si>
  <si>
    <t>UTSJST12447</t>
  </si>
  <si>
    <t>UTSJST12676</t>
  </si>
  <si>
    <t>UTSJST12679</t>
  </si>
  <si>
    <t>UTSJST12682</t>
  </si>
  <si>
    <t>UTSJST12690</t>
  </si>
  <si>
    <t>UTSJST12722</t>
  </si>
  <si>
    <t>UTSJST12725</t>
  </si>
  <si>
    <t>UTSJST12733</t>
  </si>
  <si>
    <t>UTSJST12696</t>
  </si>
  <si>
    <t>UTSJST12699</t>
  </si>
  <si>
    <t>UTSJST12702</t>
  </si>
  <si>
    <t>UTSJST12713</t>
  </si>
  <si>
    <t>UTSJST12716</t>
  </si>
  <si>
    <t>UTSJST12640</t>
  </si>
  <si>
    <t>UTSJST12364</t>
  </si>
  <si>
    <t>UTSJST12711</t>
  </si>
  <si>
    <t>UTSJST12646</t>
  </si>
  <si>
    <t>UTSJST12736</t>
  </si>
  <si>
    <t>UTSJST12388</t>
  </si>
  <si>
    <t>UTSJST12422</t>
  </si>
  <si>
    <t>UTSJST12403</t>
  </si>
  <si>
    <t>UTSJST12754</t>
  </si>
  <si>
    <t>UTSJST12744</t>
  </si>
  <si>
    <t>UTSJST12398</t>
  </si>
  <si>
    <t>UTSJST12404</t>
  </si>
  <si>
    <t>UTSJSE10571</t>
  </si>
  <si>
    <t>SILLO EJECUTIVO REPALDO MEDIO</t>
  </si>
  <si>
    <t>UTSJSE16184</t>
  </si>
  <si>
    <t>SILLON</t>
  </si>
  <si>
    <t>UTSJSE4663</t>
  </si>
  <si>
    <t>SILLÓN (SOFA )IND. DE AIRE EN TELA</t>
  </si>
  <si>
    <t>UTSJSE4842</t>
  </si>
  <si>
    <t>SILLON ALTO BRAZO ENCINO PIEL NEGRA</t>
  </si>
  <si>
    <t>UTSJSE4117</t>
  </si>
  <si>
    <t>SILLON ALTO BRAZO OVALES</t>
  </si>
  <si>
    <t>UTSJSE4307</t>
  </si>
  <si>
    <t>UTSJSE5107</t>
  </si>
  <si>
    <t>UTSJSE4723</t>
  </si>
  <si>
    <t>UTSJSE5175</t>
  </si>
  <si>
    <t>UTSJSE4741</t>
  </si>
  <si>
    <t>UTSJSE4823</t>
  </si>
  <si>
    <t>UTSJSE4732</t>
  </si>
  <si>
    <t>UTSJSE4691</t>
  </si>
  <si>
    <t>UTSJSE4938</t>
  </si>
  <si>
    <t>UTSJSE4097</t>
  </si>
  <si>
    <t>UTSJSE4314</t>
  </si>
  <si>
    <t>UTSJSE4833</t>
  </si>
  <si>
    <t>UTSJSE4108</t>
  </si>
  <si>
    <t>UTSJSE5225</t>
  </si>
  <si>
    <t>UTSJSE4699</t>
  </si>
  <si>
    <t>UTSJSE4683</t>
  </si>
  <si>
    <t>UTSJSE4763</t>
  </si>
  <si>
    <t>UTSJSE5039</t>
  </si>
  <si>
    <t>UTSJSE4139</t>
  </si>
  <si>
    <t>SILLON ALTO BRAZOS OVALES</t>
  </si>
  <si>
    <t>UTSJSE4350</t>
  </si>
  <si>
    <t>UTSJSE4159</t>
  </si>
  <si>
    <t>UTSJSE4129</t>
  </si>
  <si>
    <t>UTSJSE4148</t>
  </si>
  <si>
    <t>UTSJSF3090</t>
  </si>
  <si>
    <t>SILLON DE 3 PLAZAS</t>
  </si>
  <si>
    <t>UTSJSF1894</t>
  </si>
  <si>
    <t>SILLON DE 3 PLAZAS MCA. ATON MOD. SF13007</t>
  </si>
  <si>
    <t>UTSJSF14821</t>
  </si>
  <si>
    <t>SILLON DE TRES PLAZAS</t>
  </si>
  <si>
    <t>UTSJSF14822</t>
  </si>
  <si>
    <t>UTSJSF14823</t>
  </si>
  <si>
    <t>UTSJSF14824</t>
  </si>
  <si>
    <t>UTSJSF14825</t>
  </si>
  <si>
    <t>UTSJSF4546</t>
  </si>
  <si>
    <t>SILLON DE VISITA 3 PLAZAS</t>
  </si>
  <si>
    <t>UTSJSF4545</t>
  </si>
  <si>
    <t>UTSJSE3218</t>
  </si>
  <si>
    <t>SILLON EJECUTIVO</t>
  </si>
  <si>
    <t>UTSJSE4022</t>
  </si>
  <si>
    <t>UTSJSE0808</t>
  </si>
  <si>
    <t>UTSJSE5216</t>
  </si>
  <si>
    <t>UTSJSE1867</t>
  </si>
  <si>
    <t>UTSJSE3362</t>
  </si>
  <si>
    <t>UTSJSE2847</t>
  </si>
  <si>
    <t>UTSJSE3047</t>
  </si>
  <si>
    <t>UTSJSE16221</t>
  </si>
  <si>
    <t>UTSJSE7632</t>
  </si>
  <si>
    <t>UTSJSE1862</t>
  </si>
  <si>
    <t>UTSJSE1649</t>
  </si>
  <si>
    <t>UTSJSE17523</t>
  </si>
  <si>
    <t>UTSJSE4646</t>
  </si>
  <si>
    <t>UTSJSE0734</t>
  </si>
  <si>
    <t>UTSJSE3578</t>
  </si>
  <si>
    <t>UTSJSE4860</t>
  </si>
  <si>
    <t>UTSJSE15618</t>
  </si>
  <si>
    <t>UTSJSE15619</t>
  </si>
  <si>
    <t>UTSJSE4423</t>
  </si>
  <si>
    <t>UTSJSE17559</t>
  </si>
  <si>
    <t>UTSJSE5176</t>
  </si>
  <si>
    <t>UTSJSE15914</t>
  </si>
  <si>
    <t>UTSJSE1868</t>
  </si>
  <si>
    <t>UTSJSE0785</t>
  </si>
  <si>
    <t>UTSJSE0780</t>
  </si>
  <si>
    <t>UTSJSE0784</t>
  </si>
  <si>
    <t>UTSJSE6948</t>
  </si>
  <si>
    <t>UTSJSE3130</t>
  </si>
  <si>
    <t>UTSJSE3219</t>
  </si>
  <si>
    <t>UTSJSE3035</t>
  </si>
  <si>
    <t>UTSJSE3187</t>
  </si>
  <si>
    <t>UTSJSE1846</t>
  </si>
  <si>
    <t>SILLON EJECUTIVO BASE DE TRINEO</t>
  </si>
  <si>
    <t>UTSJSE1847</t>
  </si>
  <si>
    <t>UTSJSE4810</t>
  </si>
  <si>
    <t>UTSJSE4811</t>
  </si>
  <si>
    <t>UTSJSE5530</t>
  </si>
  <si>
    <t>SILLON EJECUTIVO BRAZO OVALES</t>
  </si>
  <si>
    <t>UTSJSE11225</t>
  </si>
  <si>
    <t>SILLON EJECUTIVO COLOR TABACO</t>
  </si>
  <si>
    <t>UTSJSE11226</t>
  </si>
  <si>
    <t>UTSJSE11228</t>
  </si>
  <si>
    <t>UTSJSE11227</t>
  </si>
  <si>
    <t>UTSJSE8504</t>
  </si>
  <si>
    <t>SILLON EJECUTIVO ERGO RESP.ALTO NGO.</t>
  </si>
  <si>
    <t>UTSJSE8505</t>
  </si>
  <si>
    <t>UTSJSE14769</t>
  </si>
  <si>
    <t>SILLON EJECUTIVO MOD. SR-850 MCA. SEDIA</t>
  </si>
  <si>
    <t>UTSJSE13420</t>
  </si>
  <si>
    <t>SILLON EJECUTIVO MOD.SR-850</t>
  </si>
  <si>
    <t>UTSJSE13415</t>
  </si>
  <si>
    <t>UTSJSE13418</t>
  </si>
  <si>
    <t>UTSJSE13419</t>
  </si>
  <si>
    <t>UTSJSE13421</t>
  </si>
  <si>
    <t>UTSJSE13422</t>
  </si>
  <si>
    <t>UTSJSE13417</t>
  </si>
  <si>
    <t>UTSJSE13397</t>
  </si>
  <si>
    <t>SILLÓN EJECUTIVO MOD.SR-850</t>
  </si>
  <si>
    <t>UTSJSE13400</t>
  </si>
  <si>
    <t>UTSJSE13403</t>
  </si>
  <si>
    <t>UTSJSE13406</t>
  </si>
  <si>
    <t>UTSJSE13409</t>
  </si>
  <si>
    <t>UTSJSE13412</t>
  </si>
  <si>
    <t>UTSJSE13393</t>
  </si>
  <si>
    <t>UTSJSE13395</t>
  </si>
  <si>
    <t>UTSJSE13396</t>
  </si>
  <si>
    <t>UTSJSE13398</t>
  </si>
  <si>
    <t>UTSJSE13399</t>
  </si>
  <si>
    <t>UTSJSE13401</t>
  </si>
  <si>
    <t>UTSJSE13402</t>
  </si>
  <si>
    <t>UTSJSE13404</t>
  </si>
  <si>
    <t>UTSJSE13407</t>
  </si>
  <si>
    <t>UTSJSE13410</t>
  </si>
  <si>
    <t>UTSJSE13413</t>
  </si>
  <si>
    <t>UTSJSE13394</t>
  </si>
  <si>
    <t>UTSJSE13405</t>
  </si>
  <si>
    <t>UTSJSE13408</t>
  </si>
  <si>
    <t>UTSJSE13411</t>
  </si>
  <si>
    <t>UTSJSE13414</t>
  </si>
  <si>
    <t>UTSJSE0788</t>
  </si>
  <si>
    <t>SILLON EJECUTIVO PM STEEL</t>
  </si>
  <si>
    <t>UTSJSE14348</t>
  </si>
  <si>
    <t>SILLON EJECUTIVO REPALDO MEDIO TAP. EN TELA NEGRO</t>
  </si>
  <si>
    <t>UTSJSE1849</t>
  </si>
  <si>
    <t>SILLON EJECUTIVO RESPALDO ALTO</t>
  </si>
  <si>
    <t>UTSJSE7398</t>
  </si>
  <si>
    <t>UTSJSE3216</t>
  </si>
  <si>
    <t>UTSJSE3606</t>
  </si>
  <si>
    <t>UTSJSE4748</t>
  </si>
  <si>
    <t>UTSJSE8055</t>
  </si>
  <si>
    <t>UTSJSE7397</t>
  </si>
  <si>
    <t>UTSJSE0758</t>
  </si>
  <si>
    <t>UTSJSE8217</t>
  </si>
  <si>
    <t>SILLON EJECUTIVO RESPALDO MEDIO</t>
  </si>
  <si>
    <t>UTSJSE13980</t>
  </si>
  <si>
    <t>UTSJSE8160</t>
  </si>
  <si>
    <t>UTSJSE8389</t>
  </si>
  <si>
    <t>UTSJSE8191</t>
  </si>
  <si>
    <t>UTSJSE8054</t>
  </si>
  <si>
    <t>UTSJSE11565</t>
  </si>
  <si>
    <t>SILLÓN EJECUTIVO RESPALDO MEDIO</t>
  </si>
  <si>
    <t>UTSJSE11564</t>
  </si>
  <si>
    <t>UTSJSE14249</t>
  </si>
  <si>
    <t>SILLON EJECUTIVO RESPALDO MEDIO TAPIZADO EN TELA, EN COLOR NEGRO. MCA. SEDIA</t>
  </si>
  <si>
    <t>UTSJSE1354</t>
  </si>
  <si>
    <t>SILLON EJECUTIVO TIPO GERENCIAL</t>
  </si>
  <si>
    <t>UTSJSF11291</t>
  </si>
  <si>
    <t>SILLON MILLET</t>
  </si>
  <si>
    <t>UTSJSE1594</t>
  </si>
  <si>
    <t>SILLON SEMIEJECUTIVO</t>
  </si>
  <si>
    <t>UTSJSE1597</t>
  </si>
  <si>
    <t>UTSJSE1600</t>
  </si>
  <si>
    <t>UTSJSE1603</t>
  </si>
  <si>
    <t>UTSJSE1606</t>
  </si>
  <si>
    <t>UTSJSE1595</t>
  </si>
  <si>
    <t>UTSJSE1598</t>
  </si>
  <si>
    <t>UTSJSE1601</t>
  </si>
  <si>
    <t>UTSJSE1604</t>
  </si>
  <si>
    <t>UTSJSE1607</t>
  </si>
  <si>
    <t>UTSJSE1596</t>
  </si>
  <si>
    <t>UTSJSE1599</t>
  </si>
  <si>
    <t>UTSJSE1602</t>
  </si>
  <si>
    <t>UTSJSE1605</t>
  </si>
  <si>
    <t>UTSJSE1608</t>
  </si>
  <si>
    <t>UTSJSIM15977</t>
  </si>
  <si>
    <t>SIMATIC HMI PANTALLA TFT 7 PULG</t>
  </si>
  <si>
    <t>UTSJSÑ6514</t>
  </si>
  <si>
    <t>SIMULADOR DE ENSEÑANZA HIDRAULICA FESTO</t>
  </si>
  <si>
    <t>UTSJLR6517</t>
  </si>
  <si>
    <t>SIMULADOR REAL DE PROCESO DL2314</t>
  </si>
  <si>
    <t>UTSJSR6160</t>
  </si>
  <si>
    <t>SINCRONOSCOPIO DL2109T32</t>
  </si>
  <si>
    <t>UTSJOT12218</t>
  </si>
  <si>
    <t>SINTONIZADOR P/NOTEBOOK HD,TV</t>
  </si>
  <si>
    <t>UTSJDL6524</t>
  </si>
  <si>
    <t>SIST.DE DESAR.Y PROG.DE MICROCONTROLADOR PIC</t>
  </si>
  <si>
    <t>UTSJDL6527</t>
  </si>
  <si>
    <t>UTSJDL6525</t>
  </si>
  <si>
    <t>UTSJDL6528</t>
  </si>
  <si>
    <t>UTSJDL6526</t>
  </si>
  <si>
    <t>UTSJAA5638</t>
  </si>
  <si>
    <t>SISTEMA CHECKPOINT MOD.STRATA PX</t>
  </si>
  <si>
    <t>UTSJKT14211</t>
  </si>
  <si>
    <t>SISTEMA DE ALARMAS</t>
  </si>
  <si>
    <t>UTSJCM9891</t>
  </si>
  <si>
    <t>SISTEMA DE ALMACENAMIENTO MCA.HP MOD.EH880A</t>
  </si>
  <si>
    <t>UTSJEQ13228</t>
  </si>
  <si>
    <t>SISTEMA DE AUDIO PRO MCA.PEVEY</t>
  </si>
  <si>
    <t>UTSJOT13439</t>
  </si>
  <si>
    <t>SISTEMA DE CONTROL DE MEDIOS Y AMPLIFICADOR-MEZCLADOR MCA.DIDAKTRON</t>
  </si>
  <si>
    <t>UTSJSEE15310</t>
  </si>
  <si>
    <t>SISTEMA DE ENTRENAMIENTO DE ENERGIA SOLAR / EOLICA</t>
  </si>
  <si>
    <t>UTSJSEP15311</t>
  </si>
  <si>
    <t>SISTEMA DE ENTRENAMIENTO DE ENERGIA SOLAR / PIRANOMETRO,</t>
  </si>
  <si>
    <t>UTSJUP7580</t>
  </si>
  <si>
    <t>SISTEMA DE INTERCOM PORTA COM-40</t>
  </si>
  <si>
    <t>UTSJUP7603</t>
  </si>
  <si>
    <t>SISTEMA DE MICROFONO INALAMBRICA</t>
  </si>
  <si>
    <t>UTSJZS10257</t>
  </si>
  <si>
    <t>SISTEMA DE PROTTOLS P/ESTUDIO MCA.FACTORY MOD.DIGI03</t>
  </si>
  <si>
    <t>UTSJZS10256</t>
  </si>
  <si>
    <t>UTSJSJ17480</t>
  </si>
  <si>
    <t>SISTEMA DE SUJECIÓN</t>
  </si>
  <si>
    <t>UTSJOT14227</t>
  </si>
  <si>
    <t>SISTEMA DE SUJECIÒN P/PANELES SOLARES</t>
  </si>
  <si>
    <t>UTSJPV10406</t>
  </si>
  <si>
    <t>SISTEMA INTERNACIONAL DE POSTES PARA VOLEIBOL</t>
  </si>
  <si>
    <t>UTSJDX6537</t>
  </si>
  <si>
    <t>SISTEMA PLL,MULTIPLEXOR,DEMULTIPLEXOR</t>
  </si>
  <si>
    <t>UTSJMIF13988</t>
  </si>
  <si>
    <t>SISTEMA PROFESIONAL CON 2 MICROFONOS INALAMBRICOS</t>
  </si>
  <si>
    <t>UTSJSK6307</t>
  </si>
  <si>
    <t>SOCKET CON LAMPARA DL2636 MCA.DE LORENZO</t>
  </si>
  <si>
    <t>UTSJSF1630</t>
  </si>
  <si>
    <t>SOFA DE 3 PLAZAS</t>
  </si>
  <si>
    <t>UTSJSF1628</t>
  </si>
  <si>
    <t>UTSJSF1629</t>
  </si>
  <si>
    <t>UTSJSF1919</t>
  </si>
  <si>
    <t>SOFA DE 3 PLAZAS MCA. ATON MOD. SF13007</t>
  </si>
  <si>
    <t>UTSJSF7314</t>
  </si>
  <si>
    <t>SOFA DE 3 PLAZAS MCA.ALBAR MOD.MILLAN</t>
  </si>
  <si>
    <t>UTSJSF7312</t>
  </si>
  <si>
    <t>UTSJSF7313</t>
  </si>
  <si>
    <t>UTSJSF10572</t>
  </si>
  <si>
    <t>SOFA DE 3 PLAZAS P/SALA DE ESPERA</t>
  </si>
  <si>
    <t>UTSJSF5575</t>
  </si>
  <si>
    <t>SOFA DE DOS PLAZAS</t>
  </si>
  <si>
    <t>UTSJSF3238</t>
  </si>
  <si>
    <t>SOFA DE TRES PLAZAS</t>
  </si>
  <si>
    <t>UTSJSF4354</t>
  </si>
  <si>
    <t>UTSJSF1422</t>
  </si>
  <si>
    <t>UTSJSF3237</t>
  </si>
  <si>
    <t>UTSJSF3339</t>
  </si>
  <si>
    <t>UTSJSF3337</t>
  </si>
  <si>
    <t>UTSJSF3349</t>
  </si>
  <si>
    <t>UTSJSF3236</t>
  </si>
  <si>
    <t>UTSJSF4779</t>
  </si>
  <si>
    <t>UTSJSF5340</t>
  </si>
  <si>
    <t>UTSJSF5263</t>
  </si>
  <si>
    <t>UTSJSF4830</t>
  </si>
  <si>
    <t>UTSJSF4829</t>
  </si>
  <si>
    <t>UTSJSI1844</t>
  </si>
  <si>
    <t>SOFA INDIVIDUAL PM STEELE</t>
  </si>
  <si>
    <t>UTSJSI1842</t>
  </si>
  <si>
    <t>UTSJSI1843</t>
  </si>
  <si>
    <t>UTSJSF11289</t>
  </si>
  <si>
    <t>SOFA MILLET CHENI</t>
  </si>
  <si>
    <t>UTSJSW11169</t>
  </si>
  <si>
    <t>SOFTWARE ADOBE CREATIVE DESIGN PREMIUM 4</t>
  </si>
  <si>
    <t>UTSJSW11171</t>
  </si>
  <si>
    <t>UTSJSW11170</t>
  </si>
  <si>
    <t>UTSJSW0269</t>
  </si>
  <si>
    <t>SOFTWARE CONTROL DE INSTRUMENTOS Y ANALISIS</t>
  </si>
  <si>
    <t>UTSJSW0271</t>
  </si>
  <si>
    <t>SOFTWARE CONTROL ESTADISTICO</t>
  </si>
  <si>
    <t>UTSJSW6419</t>
  </si>
  <si>
    <t>SOFTWARE DE ELECTRONICA DE POTENCIA</t>
  </si>
  <si>
    <t>UTSJSW10796</t>
  </si>
  <si>
    <t>SOFTWARE DRAGON NATURALLY</t>
  </si>
  <si>
    <t>UTSJSW0270</t>
  </si>
  <si>
    <t>SOFTWARE EVALUACION Y DESEMPEÑO</t>
  </si>
  <si>
    <t>UTSJSW9987</t>
  </si>
  <si>
    <t>SOFTWARE FINAL CUT 5.1</t>
  </si>
  <si>
    <t>UTSJSW6418</t>
  </si>
  <si>
    <t>SOFTWARE MAQ-ELEC. MCA.DE LORENZO</t>
  </si>
  <si>
    <t>UTSJSW10264</t>
  </si>
  <si>
    <t>SOFTWARE MCA.STELLAR PHOENIX MONOUSUARIO VER 3.0</t>
  </si>
  <si>
    <t>UTSJSW11850</t>
  </si>
  <si>
    <t>SOFTWARE MOD.CHEMLAB STANDARD,DOWNLOAND MCA.SCIENCE</t>
  </si>
  <si>
    <t>UTSJSW9899</t>
  </si>
  <si>
    <t>SOFTWARE P/EDICIÓN Y SIMULACIÓN DE CIRCUITOS</t>
  </si>
  <si>
    <t>UTSJSW10099</t>
  </si>
  <si>
    <t>SOFTWARE QUALITY GAMEBOX</t>
  </si>
  <si>
    <t>UTSJSW10100</t>
  </si>
  <si>
    <t>SOFTWARE SIX SIGMA START-UP</t>
  </si>
  <si>
    <t>UTSJSW14371</t>
  </si>
  <si>
    <t>SOFWARE ACADEMIC BASIC SUPPORT SUBSCRIPTION UMWARE VSPHERE 5 ESSENTIAL PLUS KIT FOR 3 YEARS</t>
  </si>
  <si>
    <t>UTSJSW14370</t>
  </si>
  <si>
    <t>SOFWARE ACADEMIC VWWARE VSPHERE 5 ESSENTIAL PLUSS KIT FOR 3 HOST</t>
  </si>
  <si>
    <t>UTSJSW14369</t>
  </si>
  <si>
    <t>SOFWARE ACRONIS BACKUP &amp; RECOVERY 11.5 VIRTUAL EDITION FOR VMWARE VSPHERE WITH UNIVERSAL RESTORE</t>
  </si>
  <si>
    <t>UTSJSW14368</t>
  </si>
  <si>
    <t>UTSJSL6332</t>
  </si>
  <si>
    <t>SOLDADOR DE ARCO DL1010F</t>
  </si>
  <si>
    <t>UTSJLP7997</t>
  </si>
  <si>
    <t>SOLDADORA ELECTRICA DE TRANSFORMADOR</t>
  </si>
  <si>
    <t>UTSJLP7998</t>
  </si>
  <si>
    <t>SOLDADORA ELECTRICA POR ARCO</t>
  </si>
  <si>
    <t>UTSJIT6238</t>
  </si>
  <si>
    <t>SONDA INFRAROJA DE TEMPERATURA S/CONTACTO</t>
  </si>
  <si>
    <t>UTSJSY11139</t>
  </si>
  <si>
    <t>SONOMETRO PROGRAMABLE</t>
  </si>
  <si>
    <t>UTSJSY11142</t>
  </si>
  <si>
    <t>UTSJSY11140</t>
  </si>
  <si>
    <t>UTSJSY11143</t>
  </si>
  <si>
    <t>UTSJSY11141</t>
  </si>
  <si>
    <t>UTSJSY11144</t>
  </si>
  <si>
    <t>UTSJHT8952</t>
  </si>
  <si>
    <t>SOPLADORA ASPIRADORA MAKITA USO RUDO</t>
  </si>
  <si>
    <t>UTSJLP8448</t>
  </si>
  <si>
    <t>SOPORTE DE ADAPTACION P/KIT DE MOTORES</t>
  </si>
  <si>
    <t>UTSJLP8449</t>
  </si>
  <si>
    <t>UTSJOT9031</t>
  </si>
  <si>
    <t>SOPORTE P/MICROFONO</t>
  </si>
  <si>
    <t>UTSJLP8447</t>
  </si>
  <si>
    <t>SOPORTE P/ROTORES DL1010C</t>
  </si>
  <si>
    <t>UTSJLP8446</t>
  </si>
  <si>
    <t>UTSJSB6169</t>
  </si>
  <si>
    <t>SOPORTE PARA CABLES DL1196</t>
  </si>
  <si>
    <t>UTSJSB6170</t>
  </si>
  <si>
    <t>UTSJSB6168</t>
  </si>
  <si>
    <t>UTSJSB6171</t>
  </si>
  <si>
    <t>UTSJSOP17538</t>
  </si>
  <si>
    <t>SOPORTE UNIVERSAL</t>
  </si>
  <si>
    <t>UTSJSOP17539</t>
  </si>
  <si>
    <t>UTSJSW6277</t>
  </si>
  <si>
    <t>SOTFWARE RELIEVE AUTOMATICO DE DATOS</t>
  </si>
  <si>
    <t>UTSJKL8466</t>
  </si>
  <si>
    <t>SPECTOFOTOMETRO EDUCATUR</t>
  </si>
  <si>
    <t>UTSJOT13179</t>
  </si>
  <si>
    <t>SPLITTER DIVISOR VGA 8 PTOS. P/MONITOR VGA</t>
  </si>
  <si>
    <t>UTSJSPT15306</t>
  </si>
  <si>
    <t>SPUTERING</t>
  </si>
  <si>
    <t>UTSJSPT15222</t>
  </si>
  <si>
    <t>SPUTERING MCA.QUORUN MOD.Q150R</t>
  </si>
  <si>
    <t>UTSJOT9032</t>
  </si>
  <si>
    <t>STAND C/BASE PATA DE GALLO</t>
  </si>
  <si>
    <t>UTSJOT9034</t>
  </si>
  <si>
    <t>STAND DE MESA CON CUELLO</t>
  </si>
  <si>
    <t>UTSJSD4739</t>
  </si>
  <si>
    <t>SUMADORA PRINTAFORM MOD. 1422</t>
  </si>
  <si>
    <t>UTSJMOS15463</t>
  </si>
  <si>
    <t>SUNNYTECH</t>
  </si>
  <si>
    <t>UTSJSDP17397</t>
  </si>
  <si>
    <t>SUPRESOR DE TRACIENTES</t>
  </si>
  <si>
    <t>UTSJSDP17398</t>
  </si>
  <si>
    <t>UTSJSUP15241</t>
  </si>
  <si>
    <t>SUPRESOR DE VOLTAJE</t>
  </si>
  <si>
    <t>UTSJSCH13483</t>
  </si>
  <si>
    <t>SWICH MCA.CISCO MOD.CATALYST WS-C2960</t>
  </si>
  <si>
    <t>UTSJSCH13486</t>
  </si>
  <si>
    <t>UTSJSCH13481</t>
  </si>
  <si>
    <t>UTSJSCH13482</t>
  </si>
  <si>
    <t>UTSJSCH13484</t>
  </si>
  <si>
    <t>UTSJSCH13485</t>
  </si>
  <si>
    <t>UTSJSCH13487</t>
  </si>
  <si>
    <t>UTSJSCH13480</t>
  </si>
  <si>
    <t>UTSJSCH13488</t>
  </si>
  <si>
    <t>UTSJSCH13479</t>
  </si>
  <si>
    <t>SWICH MCA.CISCO MOD.CATALYST WS-C2960-48TC</t>
  </si>
  <si>
    <t>UTSJSCH17332</t>
  </si>
  <si>
    <t>SWITCH</t>
  </si>
  <si>
    <t>UTSJSCH17334</t>
  </si>
  <si>
    <t>UTSJSCH17333</t>
  </si>
  <si>
    <t>UTSJSCH6647</t>
  </si>
  <si>
    <t>SWITCH 3COM DE 24 PUERTOS</t>
  </si>
  <si>
    <t>UTSJSCH15297</t>
  </si>
  <si>
    <t>SWITCH 48 PUERTOS 10/100/100 CISCO WS-C2960X-48TS-LL</t>
  </si>
  <si>
    <t>UTSJSCH11135</t>
  </si>
  <si>
    <t>SWITCH 8 PUERTOS</t>
  </si>
  <si>
    <t>UTSJSCH15298</t>
  </si>
  <si>
    <t>SWITCH 8 PUERTOS 10/100/100 CISCO WS--C33560-8TC-S</t>
  </si>
  <si>
    <t>UTSJSCH16174</t>
  </si>
  <si>
    <t>SWITCH DE 12 PUERTOS,</t>
  </si>
  <si>
    <t>UTSJSCH10263</t>
  </si>
  <si>
    <t>SWITCH DE 16 PTOS. MCA.LINKSYS MOD.SD-216</t>
  </si>
  <si>
    <t>UTSJSCH9012</t>
  </si>
  <si>
    <t>SWITCH DE 24 PTOS.MCA.3COM MOD.3C17203</t>
  </si>
  <si>
    <t>UTSJSCH11188</t>
  </si>
  <si>
    <t>SWITCH DE 24 PTOS.MCA.CATALYST 2960(CISCO)</t>
  </si>
  <si>
    <t>UTSJSCH11189</t>
  </si>
  <si>
    <t>UTSJSCH11190</t>
  </si>
  <si>
    <t>UTSJSCH11915</t>
  </si>
  <si>
    <t>SWITCH DE 48 PTOS. MCA.LINKSYS MOD.SRW2048</t>
  </si>
  <si>
    <t>UTSJSCH7254</t>
  </si>
  <si>
    <t>SWITCH DE 48 PTOS.3COM SUPERSTACK</t>
  </si>
  <si>
    <t>UTSJSCH9881</t>
  </si>
  <si>
    <t>SWITCH DE 52 PTOS.MCA.3COM MOD.5500-SI</t>
  </si>
  <si>
    <t>UTSJSCH15233</t>
  </si>
  <si>
    <t>SWITCH DE 8 PTOS. MCA. CISCO MOD. C3560</t>
  </si>
  <si>
    <t>UTSJSCH15232</t>
  </si>
  <si>
    <t>UTSJSCH10437</t>
  </si>
  <si>
    <t>SWITCH KVM 3008 8 PTOS. MCA.ZONET</t>
  </si>
  <si>
    <t>UTSJSCH14775</t>
  </si>
  <si>
    <t>SWITCH MCA CISCO CATALYST WS-C2960-48</t>
  </si>
  <si>
    <t>UTSJSCH14778</t>
  </si>
  <si>
    <t>UTSJSCH14776</t>
  </si>
  <si>
    <t>UTSJSCH14774</t>
  </si>
  <si>
    <t>UTSJSCH14777</t>
  </si>
  <si>
    <t>UTSJSCH14779</t>
  </si>
  <si>
    <t>SWITCH MCA CISCO CATALYST WS-C2960-8TC-L</t>
  </si>
  <si>
    <t>UTSJSCH14780</t>
  </si>
  <si>
    <t>UTSJSCH14782</t>
  </si>
  <si>
    <t>SWITCH MCA CISCO CATALYST WS-C3560CG-8TC-S</t>
  </si>
  <si>
    <t>UTSJSCH14781</t>
  </si>
  <si>
    <t>UTSJSCH13489</t>
  </si>
  <si>
    <t>SWITCH MCA. CISCO MOD.CATALYST C-2960-24</t>
  </si>
  <si>
    <t>UTSJSCH13490</t>
  </si>
  <si>
    <t>UTSJSCH13491</t>
  </si>
  <si>
    <t>UTSJSCH13492</t>
  </si>
  <si>
    <t>SWITCH MCA. CISCO MOD.CATALYST C-2960-8</t>
  </si>
  <si>
    <t>UTSJSCH13493</t>
  </si>
  <si>
    <t>UTSJSCH13472</t>
  </si>
  <si>
    <t>SWITCH MCA.CISCO CATALYST MOD.C3560CG-8</t>
  </si>
  <si>
    <t>UTSJSCH13470</t>
  </si>
  <si>
    <t>UTSJSCH13473</t>
  </si>
  <si>
    <t>UTSJSCH13475</t>
  </si>
  <si>
    <t>UTSJSCH13478</t>
  </si>
  <si>
    <t>UTSJSCH13474</t>
  </si>
  <si>
    <t>UTSJSCH13477</t>
  </si>
  <si>
    <t>UTSJSCH11455</t>
  </si>
  <si>
    <t>SWITCH MCA.CISCO MOD.CATALYST 2960</t>
  </si>
  <si>
    <t>UTSJSCH11457</t>
  </si>
  <si>
    <t>UTSJSCH11458</t>
  </si>
  <si>
    <t>UTSJSCH11460</t>
  </si>
  <si>
    <t>UTSJSCH11461</t>
  </si>
  <si>
    <t>UTSJSCH11463</t>
  </si>
  <si>
    <t>UTSJSCH11464</t>
  </si>
  <si>
    <t>UTSJSCH11466</t>
  </si>
  <si>
    <t>UTSJSCH11456</t>
  </si>
  <si>
    <t>UTSJSCH11459</t>
  </si>
  <si>
    <t>UTSJSCH11462</t>
  </si>
  <si>
    <t>UTSJSCH11465</t>
  </si>
  <si>
    <t>UTSJSCH13530</t>
  </si>
  <si>
    <t>SWITCH MCA.CISCO MOD.CATALYST C-3560-24</t>
  </si>
  <si>
    <t>UTSJSCH13529</t>
  </si>
  <si>
    <t>SWITCH MCA.CISCO MOD.CATALYST C-3750-12</t>
  </si>
  <si>
    <t>UTSJSCH13527</t>
  </si>
  <si>
    <t>SWITCH MCA.CISCO MOD.CATALYST C-3750-24</t>
  </si>
  <si>
    <t>UTSJSCH13528</t>
  </si>
  <si>
    <t>UTSJSCH8970</t>
  </si>
  <si>
    <t>SWITCH MCA.LINKSYS DE 16 PTOS. MOD.SD216</t>
  </si>
  <si>
    <t>UTSJSCH4880</t>
  </si>
  <si>
    <t>SWITCH MCA.LINKSYS DE 48 PTOS. MOD.SRW248</t>
  </si>
  <si>
    <t>UTSJSCH8971</t>
  </si>
  <si>
    <t>SWITCH MCA.LINKSYS DE 48 PTOS. MOD.SRW248G4</t>
  </si>
  <si>
    <t>UTSJSCH4878</t>
  </si>
  <si>
    <t>UTSJSCH4879</t>
  </si>
  <si>
    <t>UTSJSCH8956</t>
  </si>
  <si>
    <t>UTSJSCH4881</t>
  </si>
  <si>
    <t>UTSJSCH8472</t>
  </si>
  <si>
    <t>UTSJSCH4877</t>
  </si>
  <si>
    <t>SWITCH MCA.LINKSYS DE 48 PTOS.MOD.SRW248</t>
  </si>
  <si>
    <t>UTSJSCH12428</t>
  </si>
  <si>
    <t>SWITCH MCA.LINKSYS MOD.SEG2010</t>
  </si>
  <si>
    <t>UTSJSCH10448</t>
  </si>
  <si>
    <t>SWITCH MCA.LINKSYS MOD.SLM2048</t>
  </si>
  <si>
    <t>UTSJSCH17403</t>
  </si>
  <si>
    <t>SWITCH SISCO</t>
  </si>
  <si>
    <t>UTSJSCH17401</t>
  </si>
  <si>
    <t>UTSJSCH17402</t>
  </si>
  <si>
    <t>UTSJSCH17396</t>
  </si>
  <si>
    <t>UTSJUP7608</t>
  </si>
  <si>
    <t>SWITCHER DE PRODUCCION DE VIDEO</t>
  </si>
  <si>
    <t>UTSJVO14282</t>
  </si>
  <si>
    <t>TABLET 922</t>
  </si>
  <si>
    <t>UTSJVO14883</t>
  </si>
  <si>
    <t>TABLET IVIEW 9 TOUCH</t>
  </si>
  <si>
    <t>UTSJCP16210</t>
  </si>
  <si>
    <t>TABLET LENOVO</t>
  </si>
  <si>
    <t>UTSJTBT16218</t>
  </si>
  <si>
    <t>UTSJVO14736</t>
  </si>
  <si>
    <t>TABLET LENOVO MOD. 2298</t>
  </si>
  <si>
    <t>UTSJVO14206</t>
  </si>
  <si>
    <t>TABLET MARCA LENOVO</t>
  </si>
  <si>
    <t>UTSJVO15171</t>
  </si>
  <si>
    <t>TABLET MCA.GHIA 27154P DE 7</t>
  </si>
  <si>
    <t>UTSJVO14205</t>
  </si>
  <si>
    <t>TABLET MCA.LENOVO</t>
  </si>
  <si>
    <t>UTSJVO15132</t>
  </si>
  <si>
    <t>TABLET MICROSOFT SURFACE</t>
  </si>
  <si>
    <t>UTSJVO14462</t>
  </si>
  <si>
    <t>TABLET SAMSUNG GALAXY 2 8GB WIFI 7</t>
  </si>
  <si>
    <t>UTSJVO14350</t>
  </si>
  <si>
    <t>TABLET SAMSUNG GALAXY II 7</t>
  </si>
  <si>
    <t>UTSJVO14834</t>
  </si>
  <si>
    <t>TABLET SURFACE</t>
  </si>
  <si>
    <t>UTSJVO17294</t>
  </si>
  <si>
    <t>TABLETA APPLE IPAD MINI</t>
  </si>
  <si>
    <t>UTSJTB4323</t>
  </si>
  <si>
    <t>TABLON DE MADEERA EN MELAMINA COLOR CAFE</t>
  </si>
  <si>
    <t>UTSJTB7535</t>
  </si>
  <si>
    <t>TABLON DE MADERA EN MELAMINA</t>
  </si>
  <si>
    <t>UTSJTB4639</t>
  </si>
  <si>
    <t>TABLON DE MADERA EN MELAMINA BLANCO</t>
  </si>
  <si>
    <t>UTSJTB7016</t>
  </si>
  <si>
    <t>TABLON DE MADERA EN MELAMINA CAFE</t>
  </si>
  <si>
    <t>UTSJTB7018</t>
  </si>
  <si>
    <t>UTSJTB7019</t>
  </si>
  <si>
    <t>UTSJTB7022</t>
  </si>
  <si>
    <t>UTSJTB7024</t>
  </si>
  <si>
    <t>UTSJTB7027</t>
  </si>
  <si>
    <t>UTSJTB7030</t>
  </si>
  <si>
    <t>UTSJTB7039</t>
  </si>
  <si>
    <t>UTSJTB7015</t>
  </si>
  <si>
    <t>UTSJTB7034</t>
  </si>
  <si>
    <t>UTSJTB7045</t>
  </si>
  <si>
    <t>UTSJTB7017</t>
  </si>
  <si>
    <t>UTSJTB7025</t>
  </si>
  <si>
    <t>UTSJTB7028</t>
  </si>
  <si>
    <t>UTSJTB7031</t>
  </si>
  <si>
    <t>UTSJTB7020</t>
  </si>
  <si>
    <t>UTSJTB7023</t>
  </si>
  <si>
    <t>UTSJTB7026</t>
  </si>
  <si>
    <t>UTSJTB7029</t>
  </si>
  <si>
    <t>UTSJTB7040</t>
  </si>
  <si>
    <t>UTSJTB7021</t>
  </si>
  <si>
    <t>UTSJTB7032</t>
  </si>
  <si>
    <t>UTSJTB4325</t>
  </si>
  <si>
    <t>TABLON DE MADERA EN MELAMINA COLOR CAFE</t>
  </si>
  <si>
    <t>UTSJTB4328</t>
  </si>
  <si>
    <t>UTSJTB4324</t>
  </si>
  <si>
    <t>UTSJTB4326</t>
  </si>
  <si>
    <t>UTSJTB4327</t>
  </si>
  <si>
    <t>UTSJTB4320</t>
  </si>
  <si>
    <t>UTSJTB4321</t>
  </si>
  <si>
    <t>UTSJTB4960</t>
  </si>
  <si>
    <t>UTSJTB3232</t>
  </si>
  <si>
    <t>UTSJTB3022</t>
  </si>
  <si>
    <t>UTSJTB3028</t>
  </si>
  <si>
    <t>UTSJTB4806</t>
  </si>
  <si>
    <t>UTSJTB1793</t>
  </si>
  <si>
    <t>UTSJTB4088</t>
  </si>
  <si>
    <t>UTSJTB7834</t>
  </si>
  <si>
    <t>TABLON EN MELAMINA COLOR BCO.</t>
  </si>
  <si>
    <t>UTSJTB7835</t>
  </si>
  <si>
    <t>UTSJTB7836</t>
  </si>
  <si>
    <t>UTSJTB7427</t>
  </si>
  <si>
    <t>TABLON EN MELAMINA COLOR CAFE</t>
  </si>
  <si>
    <t>UTSJTB7853</t>
  </si>
  <si>
    <t>UTSJTG6251</t>
  </si>
  <si>
    <t>TABURETE GIRATORIO C/RESPALDO REG.</t>
  </si>
  <si>
    <t>UTSJTG6253</t>
  </si>
  <si>
    <t>UTSJTG6254</t>
  </si>
  <si>
    <t>UTSJTG6259</t>
  </si>
  <si>
    <t>UTSJTG6452</t>
  </si>
  <si>
    <t>UTSJTG6257</t>
  </si>
  <si>
    <t>UTSJTG6260</t>
  </si>
  <si>
    <t>UTSJTG6450</t>
  </si>
  <si>
    <t>UTSJTG6252</t>
  </si>
  <si>
    <t>UTSJTG6255</t>
  </si>
  <si>
    <t>UTSJTG6258</t>
  </si>
  <si>
    <t>UTSJTG6261</t>
  </si>
  <si>
    <t>UTSJTG6451</t>
  </si>
  <si>
    <t>UTSJTE6175</t>
  </si>
  <si>
    <t>TACOMETRO ELECTRONICO DL2025DT</t>
  </si>
  <si>
    <t>UTSJTQ11365</t>
  </si>
  <si>
    <t>TACOMETRO MCA.EXTECH MOD.461891</t>
  </si>
  <si>
    <t>UTSJHT8351</t>
  </si>
  <si>
    <t>TALADRO 1/2</t>
  </si>
  <si>
    <t>UTSJHT8987</t>
  </si>
  <si>
    <t>TALADRO ATORNILLADOR BOSCH MOD.GSR-12-1</t>
  </si>
  <si>
    <t>UTSJJT8001</t>
  </si>
  <si>
    <t>TALADRO DE COLUMNA CON CABEZAL</t>
  </si>
  <si>
    <t>UTSJJT10225</t>
  </si>
  <si>
    <t>TALADRO DE COLUMNA DE 5/8</t>
  </si>
  <si>
    <t>UTSJJT8000</t>
  </si>
  <si>
    <t>TALADRO DE COLUMNA RADIAL</t>
  </si>
  <si>
    <t>UTSJHT13223</t>
  </si>
  <si>
    <t>TALADRO DEWALT DE 1/2 DW235G</t>
  </si>
  <si>
    <t>UTSJTAL15981</t>
  </si>
  <si>
    <t>TALADRO ELECTRICO DEWALT</t>
  </si>
  <si>
    <t>UTSJTAL17460</t>
  </si>
  <si>
    <t>TALADRO INALAMBRICO</t>
  </si>
  <si>
    <t>UTSJTAL17459</t>
  </si>
  <si>
    <t>UTSJTAL15983</t>
  </si>
  <si>
    <t>TALADRO INALAMBRICO DEWALT</t>
  </si>
  <si>
    <t>UTSJTAL15982</t>
  </si>
  <si>
    <t>UTSJTAL17466</t>
  </si>
  <si>
    <t>TALADRO MANUAL</t>
  </si>
  <si>
    <t>UTSJTAL17464</t>
  </si>
  <si>
    <t>UTSJTAL17465</t>
  </si>
  <si>
    <t>UTSJTAL17461</t>
  </si>
  <si>
    <t>TALADRO MANUAL DE 1/2</t>
  </si>
  <si>
    <t>UTSJTAL17463</t>
  </si>
  <si>
    <t>UTSJTAL17462</t>
  </si>
  <si>
    <t>UTSJHT11220</t>
  </si>
  <si>
    <t>TALADRO MCA. DEWALT MOD.DW505</t>
  </si>
  <si>
    <t>UTSJHT10101</t>
  </si>
  <si>
    <t>TALADRO PERCUTOR DE 3/8 DE 1 VELOCIDAD MCA.BLACK&amp;DECKER</t>
  </si>
  <si>
    <t>UTSJTD6165</t>
  </si>
  <si>
    <t>TALAR DE TRABAJO PORTA MODU. DE EXPERIMENTACION</t>
  </si>
  <si>
    <t>UTSJTD6465</t>
  </si>
  <si>
    <t>TALAR DE TRABAJO PORTA MODULO DE EXPER.</t>
  </si>
  <si>
    <t>UTSJTD6466</t>
  </si>
  <si>
    <t>TALAR DE TRABAJO PORTA MODULOS DE EXPER.</t>
  </si>
  <si>
    <t>UTSJTAN15346</t>
  </si>
  <si>
    <t>TANQUE DE GAS 1000 GGS.</t>
  </si>
  <si>
    <t>UTSJOT0290</t>
  </si>
  <si>
    <t>TANQUE DE OXIGENO</t>
  </si>
  <si>
    <t>UTSJOT3083</t>
  </si>
  <si>
    <t>TANQUE DE OXIGENO PORTATIL</t>
  </si>
  <si>
    <t>UTSJHT8406</t>
  </si>
  <si>
    <t>TANQUE RELLENABLE DE REFRIGERANTE THERMAL</t>
  </si>
  <si>
    <t>UTSJTQ6228</t>
  </si>
  <si>
    <t>TAQUIMETRO DIGITAL DE CONTACTO DL2026</t>
  </si>
  <si>
    <t>UTSJTQ6229</t>
  </si>
  <si>
    <t>UTSJTAR14372</t>
  </si>
  <si>
    <t>TARJETA DAQ MULTIFUNCION</t>
  </si>
  <si>
    <t>UTSJTAR11334</t>
  </si>
  <si>
    <t>TARJETA DE ADQ. DE DATOS A 14 BITS 48 KS/SOFT</t>
  </si>
  <si>
    <t>UTSJTAM16093</t>
  </si>
  <si>
    <t>TARJETA DE ADQUISICIÓN DE DATOS</t>
  </si>
  <si>
    <t>UTSJTAM16096</t>
  </si>
  <si>
    <t>UTSJTAM16092</t>
  </si>
  <si>
    <t>UTSJTAM16095</t>
  </si>
  <si>
    <t>UTSJTAM16098</t>
  </si>
  <si>
    <t>UTSJTAM16091</t>
  </si>
  <si>
    <t>UTSJTAM16094</t>
  </si>
  <si>
    <t>UTSJTAM16097</t>
  </si>
  <si>
    <t>UTSJTAR10389</t>
  </si>
  <si>
    <t>TARJETA DE SONIDO USB SOUND BLASTER 5.1</t>
  </si>
  <si>
    <t>UTSJUP7703</t>
  </si>
  <si>
    <t>TARJETA DE VIDEO Y AUDIO P/DIGITALIZAR</t>
  </si>
  <si>
    <t>UTSJUP7702</t>
  </si>
  <si>
    <t>UTSJTAR14201</t>
  </si>
  <si>
    <t>TARJETA MULTIFUNCION MOD.USB-6008 NATIONAL INSTRUMENTS</t>
  </si>
  <si>
    <t>UTSJTAR14009</t>
  </si>
  <si>
    <t>UTSJOT14004</t>
  </si>
  <si>
    <t>TECLADO MCA.DESKTOP INALAMBRICO</t>
  </si>
  <si>
    <t>UTSJOT13967</t>
  </si>
  <si>
    <t>TECLADO Y MOUSE INALAMBRICO DESKTOP</t>
  </si>
  <si>
    <t>UTSJTH10068</t>
  </si>
  <si>
    <t>TECLADO YÁMAHA,MOD.DGX-505</t>
  </si>
  <si>
    <t>UTSJTL12176</t>
  </si>
  <si>
    <t>TELCEL R2/8 BLACKBERRY 8520</t>
  </si>
  <si>
    <t>UTSJTL3648</t>
  </si>
  <si>
    <t>TELEFONO 3COM MOD. 3C10600A CONMUTADOR</t>
  </si>
  <si>
    <t>UTSJTL9739</t>
  </si>
  <si>
    <t>TELEFONO BASICO 3C10401B</t>
  </si>
  <si>
    <t>UTSJTL9740</t>
  </si>
  <si>
    <t>UTSJTL11296</t>
  </si>
  <si>
    <t>TELEFONO BASICO 3COM MOD.3101</t>
  </si>
  <si>
    <t>UTSJTL11297</t>
  </si>
  <si>
    <t>UTSJTL5569</t>
  </si>
  <si>
    <t>TELEFONO BASICO 3COM MOD.NBX3101</t>
  </si>
  <si>
    <t>UTSJTL11927</t>
  </si>
  <si>
    <t>TELEFONO BASICO C/SPEAKER MOD.3101SP</t>
  </si>
  <si>
    <t>UTSJTL11928</t>
  </si>
  <si>
    <t>UTSJTL4777</t>
  </si>
  <si>
    <t>TELEFONO BASICO MCA. 3COM</t>
  </si>
  <si>
    <t>UTSJTL12173</t>
  </si>
  <si>
    <t>UTSJTL5265</t>
  </si>
  <si>
    <t>UTSJTL0239</t>
  </si>
  <si>
    <t>TELEFONO BASICO MCA. 3COM MOD. NBX3101</t>
  </si>
  <si>
    <t>UTSJTL0238</t>
  </si>
  <si>
    <t>UTSJTL3611</t>
  </si>
  <si>
    <t>TELEFONO BASICO MCA.3COM</t>
  </si>
  <si>
    <t>UTSJTL4711</t>
  </si>
  <si>
    <t>UTSJTL8500</t>
  </si>
  <si>
    <t>TELEFONO BASICO MCA.3COM MCA.NBX3101</t>
  </si>
  <si>
    <t>UTSJTL0235</t>
  </si>
  <si>
    <t>TELEFONO BASICO MCA.3COM MOD- NBX3101</t>
  </si>
  <si>
    <t>UTSJTL0234</t>
  </si>
  <si>
    <t>TELEFONO BASICO MCA.3COM MOD. NBX3101</t>
  </si>
  <si>
    <t>UTSJTL11314</t>
  </si>
  <si>
    <t>TELEFONO BASICO MCA.3COM MOD.3101</t>
  </si>
  <si>
    <t>UTSJTL12021</t>
  </si>
  <si>
    <t>TELEFÓNO BASICO MCA.3COM MOD.3101</t>
  </si>
  <si>
    <t>UTSJTL8499</t>
  </si>
  <si>
    <t>TELEFONO BASICO MCA.3COM MOD.NBX3101</t>
  </si>
  <si>
    <t>UTSJTL8386</t>
  </si>
  <si>
    <t>UTSJTL0237</t>
  </si>
  <si>
    <t>UTSJTL5615</t>
  </si>
  <si>
    <t>UTSJTL1886</t>
  </si>
  <si>
    <t>UTSJTL2873</t>
  </si>
  <si>
    <t>UTSJTL8494</t>
  </si>
  <si>
    <t>UTSJTL1374</t>
  </si>
  <si>
    <t>UTSJTL8495</t>
  </si>
  <si>
    <t>UTSJTL1877</t>
  </si>
  <si>
    <t>UTSJTL8497</t>
  </si>
  <si>
    <t>UTSJTL8498</t>
  </si>
  <si>
    <t>UTSJTL8496</t>
  </si>
  <si>
    <t>UTSJTL1654</t>
  </si>
  <si>
    <t>UTSJTL10469</t>
  </si>
  <si>
    <t>TELEFONO BASICO MCA.3COM,INCLUYE LICENCIA Y ADAPTADOR</t>
  </si>
  <si>
    <t>UTSJTL10472</t>
  </si>
  <si>
    <t>UTSJTL10467</t>
  </si>
  <si>
    <t>UTSJTL10470</t>
  </si>
  <si>
    <t>UTSJTL10468</t>
  </si>
  <si>
    <t>UTSJTL10471</t>
  </si>
  <si>
    <t>TELEFONO BASICO MCA.3COM,SPKR INCLUYE LICENCIA Y ADAPTADOR</t>
  </si>
  <si>
    <t>UTSJTL13189</t>
  </si>
  <si>
    <t>TELEFONO BASICO MOD.3101S MCA.3COM C/SPEAKER</t>
  </si>
  <si>
    <t>UTSJTL15633</t>
  </si>
  <si>
    <t>TELEFONO CELULAR</t>
  </si>
  <si>
    <t>UTSJTL14884</t>
  </si>
  <si>
    <t>TELEFONO CELULAR APPLE IPHONE 5 BLACK</t>
  </si>
  <si>
    <t>UTSJTL12164</t>
  </si>
  <si>
    <t>TELEFONO CELULAR BLACKBERRY 8520</t>
  </si>
  <si>
    <t>UTSJTL11328</t>
  </si>
  <si>
    <t>TELÈFONO CELULAR MCA. NOKIA MOD. 1200</t>
  </si>
  <si>
    <t>UTSJTL13458</t>
  </si>
  <si>
    <t>TELÉFONO CELULAR MCA.NOKIA MOD.C6-01</t>
  </si>
  <si>
    <t>UTSJTL4789</t>
  </si>
  <si>
    <t>TELEFONO EJECUTIVO 3COM</t>
  </si>
  <si>
    <t>UTSJTL7255</t>
  </si>
  <si>
    <t>TELEFONO EJECUTIVO 3COM MOD.3102</t>
  </si>
  <si>
    <t>UTSJTL4816</t>
  </si>
  <si>
    <t>TELEFONO EJECUTIVO MCA. 3COM</t>
  </si>
  <si>
    <t>UTSJTL4754</t>
  </si>
  <si>
    <t>UTSJTL4101</t>
  </si>
  <si>
    <t>TELEFONO EJECUTIVO MCA.3COM</t>
  </si>
  <si>
    <t>UTSJTL4654</t>
  </si>
  <si>
    <t>UTSJTL4664</t>
  </si>
  <si>
    <t>UTSJTL4541</t>
  </si>
  <si>
    <t>UTSJTL11925</t>
  </si>
  <si>
    <t>TELEFONO EJECUTIVO MCA.3COM MOD.3102</t>
  </si>
  <si>
    <t>UTSJTL11926</t>
  </si>
  <si>
    <t>UTSJTL1918</t>
  </si>
  <si>
    <t>TELEFONO EJECUTIVO MCA.3COM MOD.NBX3101</t>
  </si>
  <si>
    <t>UTSJTL1384</t>
  </si>
  <si>
    <t>UTSJTL1357</t>
  </si>
  <si>
    <t>UTSJTL1620</t>
  </si>
  <si>
    <t>UTSJTL1855</t>
  </si>
  <si>
    <t>UTSJTL14351</t>
  </si>
  <si>
    <t>TELEFONO IP 6921 DE CISCO</t>
  </si>
  <si>
    <t>UTSJTL14352</t>
  </si>
  <si>
    <t>UTSJTL14353</t>
  </si>
  <si>
    <t>UTSJTL14836</t>
  </si>
  <si>
    <t>UTSJTL3194</t>
  </si>
  <si>
    <t>TELEFONO MCA. 3COM BASICO</t>
  </si>
  <si>
    <t>UTSJTL3293</t>
  </si>
  <si>
    <t>UTSJTL3365</t>
  </si>
  <si>
    <t>UTSJTL3198</t>
  </si>
  <si>
    <t>UTSJTL3221</t>
  </si>
  <si>
    <t>UTSJTL3166</t>
  </si>
  <si>
    <t>TELEFONO MCA. 3COM MOD. BASICO</t>
  </si>
  <si>
    <t>UTSJTL11938</t>
  </si>
  <si>
    <t>TELEFONO MCA.3COM MOD.3101SP C/SPEAKER</t>
  </si>
  <si>
    <t>UTSJTL11939</t>
  </si>
  <si>
    <t>UTSJTL8998</t>
  </si>
  <si>
    <t>TELEFONO MCA.LG (JALPAN)</t>
  </si>
  <si>
    <t>UTSJTL8999</t>
  </si>
  <si>
    <t>UTSJTV1840</t>
  </si>
  <si>
    <t>TELEVISION C/VIDEO INT. MCA. DAEWOO DVQ-20H1SS</t>
  </si>
  <si>
    <t>UTSJTV5909</t>
  </si>
  <si>
    <t>TELEVISION MCA. JVC DE 36</t>
  </si>
  <si>
    <t>UTSJTV3269</t>
  </si>
  <si>
    <t>TELEVISION MCA. PANASONIC MOD. PV-C1330W</t>
  </si>
  <si>
    <t>UTSJTV4669</t>
  </si>
  <si>
    <t>TELEVISION MCA. SAMSUNG C/VIDEO INTEGRADA</t>
  </si>
  <si>
    <t>UTSJTV0920</t>
  </si>
  <si>
    <t>TELEVISION MCA. SONY WEGA DE 29</t>
  </si>
  <si>
    <t>UTSJTV0948</t>
  </si>
  <si>
    <t>UTSJTV0945</t>
  </si>
  <si>
    <t>UTSJTV0921</t>
  </si>
  <si>
    <t>UTSJTV0923</t>
  </si>
  <si>
    <t>UTSJTV0946</t>
  </si>
  <si>
    <t>UTSJTV12007</t>
  </si>
  <si>
    <t>TELEVISIÓN MCA.AOC MOD.L19W931</t>
  </si>
  <si>
    <t>UTSJTV12010</t>
  </si>
  <si>
    <t>UTSJTV12013</t>
  </si>
  <si>
    <t>UTSJTV12008</t>
  </si>
  <si>
    <t>UTSJTV12011</t>
  </si>
  <si>
    <t>UTSJTV12006</t>
  </si>
  <si>
    <t>UTSJTV12009</t>
  </si>
  <si>
    <t>UTSJTV12012</t>
  </si>
  <si>
    <t>UTSJTV14337</t>
  </si>
  <si>
    <t>TELEVISION PANTALLA PLANA SAMSUNG 32</t>
  </si>
  <si>
    <t>UTSJTV10018</t>
  </si>
  <si>
    <t>TELEVISIÓN SONY BRAVIA MOD.KDL-46V2500</t>
  </si>
  <si>
    <t>UTSJTV6914</t>
  </si>
  <si>
    <t>TELEVISION TOSHIBA MOD.CL29G50 27</t>
  </si>
  <si>
    <t>UTSJTV6919</t>
  </si>
  <si>
    <t>UTSJTEO15993</t>
  </si>
  <si>
    <t>TEODOLITO ELECTRONICO</t>
  </si>
  <si>
    <t>UTSJTEO15992</t>
  </si>
  <si>
    <t>UTSJTEO15994</t>
  </si>
  <si>
    <t>UTSJTEO15991</t>
  </si>
  <si>
    <t>UTSJHT8352</t>
  </si>
  <si>
    <t>TERMO HIGROMETRO DIGITAL MCA. OAKTON</t>
  </si>
  <si>
    <t>UTSJTHM16223</t>
  </si>
  <si>
    <t>TERMOAGITADOR</t>
  </si>
  <si>
    <t>UTSJTA5269</t>
  </si>
  <si>
    <t>TERMOAGITADOR CIMAREC 2 MOD. SP46925</t>
  </si>
  <si>
    <t>UTSJTA5268</t>
  </si>
  <si>
    <t>TERMOAGITADOR MOD. FE-313</t>
  </si>
  <si>
    <t>UTSJTR5299</t>
  </si>
  <si>
    <t>TERMOMETRO C/SONDA DE PLATINO RID 4132</t>
  </si>
  <si>
    <t>UTSJTR5300</t>
  </si>
  <si>
    <t>TERMOMETRO CON INFRAROJOS 34221 HANNA</t>
  </si>
  <si>
    <t>UTSJTER15612</t>
  </si>
  <si>
    <t>TERMOMETRO DIGITAL</t>
  </si>
  <si>
    <t>UTSJTER15613</t>
  </si>
  <si>
    <t>UTSJTR6542</t>
  </si>
  <si>
    <t>TERMOMETRO DIGITAL DOBLE SONDA FLUKE</t>
  </si>
  <si>
    <t>UTSJTK7241</t>
  </si>
  <si>
    <t>TERMOPAR TIPO</t>
  </si>
  <si>
    <t>UTSJTK7243</t>
  </si>
  <si>
    <t>UTSJTK7244</t>
  </si>
  <si>
    <t>UTSJTK7246</t>
  </si>
  <si>
    <t>UTSJTK7242</t>
  </si>
  <si>
    <t>UTSJTK7245</t>
  </si>
  <si>
    <t>UTSJTU6163</t>
  </si>
  <si>
    <t>TESTER ACUSTICO DE CONTINUIDAD DLBUZ</t>
  </si>
  <si>
    <t>UTSJSC13258</t>
  </si>
  <si>
    <t>TESTER PBAS DE RED UTP Y COAX TRENDNET</t>
  </si>
  <si>
    <t>UTSJOT13362</t>
  </si>
  <si>
    <t>THERMOELECTRIC ASSEMBLIES</t>
  </si>
  <si>
    <t>UTSJOT14213</t>
  </si>
  <si>
    <t>THERMOELECTRIC ASSY AIR-AIR 5.6A</t>
  </si>
  <si>
    <t>UTSJTCE14745</t>
  </si>
  <si>
    <t>TIJERA CIZALLA ELECTRICA P/LAMINA</t>
  </si>
  <si>
    <t>UTSJUP7758</t>
  </si>
  <si>
    <t>TIRA DE PARCHEO CANARE MOD.VPC-002F</t>
  </si>
  <si>
    <t>UTSJOR6375</t>
  </si>
  <si>
    <t>TIRISTOR GTO MCA.DE LORENZO DL.2606</t>
  </si>
  <si>
    <t>UTSJHT15151</t>
  </si>
  <si>
    <t>TORNILLO DE BANCO</t>
  </si>
  <si>
    <t>UTSJUD14744</t>
  </si>
  <si>
    <t>TORNILLO DE BANCO MCA. RIDGID DE 1/8</t>
  </si>
  <si>
    <t>UTSJUD14743</t>
  </si>
  <si>
    <t>UTSJUD8446</t>
  </si>
  <si>
    <t>TORNILLO DE BANCO MORDAZA 4</t>
  </si>
  <si>
    <t>UTSJUD8004</t>
  </si>
  <si>
    <t>TORNILLO DE BANCO URREA 425</t>
  </si>
  <si>
    <t>UTSJUD10222</t>
  </si>
  <si>
    <t>TORNILLO DE BANCO USO RUDO C278-5</t>
  </si>
  <si>
    <t>UTSJTOR17473</t>
  </si>
  <si>
    <t>TORNO 12X36</t>
  </si>
  <si>
    <t>UTSJTOR17474</t>
  </si>
  <si>
    <t>UTSJTOR10325</t>
  </si>
  <si>
    <t>TORNO DE BANCO 9</t>
  </si>
  <si>
    <t>UTSJNO8005</t>
  </si>
  <si>
    <t>TORNO PARALELO 1 MTS ENTRE PUNTOS</t>
  </si>
  <si>
    <t>UTSJTOR10369</t>
  </si>
  <si>
    <t>TORNO PARALELO MCA.TITANIUM MOD.YZ-1440</t>
  </si>
  <si>
    <t>UTSJTOR10368</t>
  </si>
  <si>
    <t>UTSJRL6189</t>
  </si>
  <si>
    <t>TORRECILLA DE ALIMENT. AUTOMAT.P/MEDIDAS</t>
  </si>
  <si>
    <t>UTSJRL6243</t>
  </si>
  <si>
    <t>TORRECILLA DE EROGACION</t>
  </si>
  <si>
    <t>UTSJRL6242</t>
  </si>
  <si>
    <t>UTSJRL6240</t>
  </si>
  <si>
    <t>UTSJRL6241</t>
  </si>
  <si>
    <t>UTSJOT10129</t>
  </si>
  <si>
    <t>TRANSDUCTOR DE PRESIÓN LB-PX177-01SAI</t>
  </si>
  <si>
    <t>UTSJOT11372</t>
  </si>
  <si>
    <t>TRANSDUCTOR DE PRESIÓN, RANGO 0 A 15 PSIA</t>
  </si>
  <si>
    <t>UTSJTO6173</t>
  </si>
  <si>
    <t>TRANSDUCTOR OPTICO ELECTRON. DL2031M</t>
  </si>
  <si>
    <t>UTSJTR112016</t>
  </si>
  <si>
    <t>TRANSFORMADOR 30 KVA 13200 PRIM 220/127</t>
  </si>
  <si>
    <t>UTSJTN6378</t>
  </si>
  <si>
    <t>TRANSFORMADOR CONMUTADOR DL2629</t>
  </si>
  <si>
    <t>UTSJTF6302</t>
  </si>
  <si>
    <t>TRANSFORMADOR DE CORRIENTE DL2630</t>
  </si>
  <si>
    <t>UTSJTF6316</t>
  </si>
  <si>
    <t>TRANSFORMADOR DE CORRIENTE MONOFASICA</t>
  </si>
  <si>
    <t>UTSJTF6315</t>
  </si>
  <si>
    <t>TRANSFORMADOR DE CORRIENTE TRIFASICA</t>
  </si>
  <si>
    <t>UTSJFO6299</t>
  </si>
  <si>
    <t>TRANSFORMADOR DE RED DL2626 MCA.DE LORENZO</t>
  </si>
  <si>
    <t>UTSJTF6317</t>
  </si>
  <si>
    <t>TRANSFORMADOR DE TENSION MONOFASICA</t>
  </si>
  <si>
    <t>UTSJTF6318</t>
  </si>
  <si>
    <t>TRANSFORMADOR DE TENSION TRIFASICA</t>
  </si>
  <si>
    <t>UTSJTF6250</t>
  </si>
  <si>
    <t>TRANSFORMADOR MONOFASICO 2093</t>
  </si>
  <si>
    <t>UTSJTF6249</t>
  </si>
  <si>
    <t>UTSJTF6176</t>
  </si>
  <si>
    <t>TRANSFORMADOR PARA EXPERIMENTOS</t>
  </si>
  <si>
    <t>UTSJTF6319</t>
  </si>
  <si>
    <t>TRANSFORMADOR SUMADOR DE CORRIENTE</t>
  </si>
  <si>
    <t>UTSJTF6224</t>
  </si>
  <si>
    <t>TRANSFORMADOR TRIFASICO A COLUMNAS</t>
  </si>
  <si>
    <t>UTSJTF6223</t>
  </si>
  <si>
    <t>UTSJTT6147</t>
  </si>
  <si>
    <t>TRANSFORMADOR TRIFASICO DL1080TT</t>
  </si>
  <si>
    <t>UTSJTT7259</t>
  </si>
  <si>
    <t>TRANSFORMADOR TRIFASICO DL2100ATT</t>
  </si>
  <si>
    <t>UTSJTI6283</t>
  </si>
  <si>
    <t>TRIAC DL2607 MCA.DE LORENZO</t>
  </si>
  <si>
    <t>UTSJTRS15405</t>
  </si>
  <si>
    <t>TRICASTER</t>
  </si>
  <si>
    <t>UTSJTRF10252</t>
  </si>
  <si>
    <t>TRIPIE P/CÁMARA FOTOGRÁFICA MCA.MANFROTTO MOD.190X PROB</t>
  </si>
  <si>
    <t>UTSJTRF10253</t>
  </si>
  <si>
    <t>UTSJTRF10254</t>
  </si>
  <si>
    <t>UTSJUP7573</t>
  </si>
  <si>
    <t>TRIPIE P/CAMARA MANFROTO 50</t>
  </si>
  <si>
    <t>UTSJUP7574</t>
  </si>
  <si>
    <t>UTSJTRV10260</t>
  </si>
  <si>
    <t>TRIPIE PARA CÁMARA DE VIDEO MCA.MANFROTTO MOD.501HDV/525</t>
  </si>
  <si>
    <t>UTSJTRV10261</t>
  </si>
  <si>
    <t>UTSJTRV10262</t>
  </si>
  <si>
    <t>UTSJTRI17425</t>
  </si>
  <si>
    <t>TRITURADORA</t>
  </si>
  <si>
    <t>UTSJTRI16138</t>
  </si>
  <si>
    <t>TRITURADORA DE PAPEL</t>
  </si>
  <si>
    <t>UTSJOT14750</t>
  </si>
  <si>
    <t>TRITURADORA DE PAPEL MCA GBC. MOD. SC170</t>
  </si>
  <si>
    <t>UTSJOT13966</t>
  </si>
  <si>
    <t>TRITURADORA MCA.SWINGLINE MOD.EX-10-05</t>
  </si>
  <si>
    <t>UTSJTRO13190</t>
  </si>
  <si>
    <t>TROQUEL DE USO PESADO</t>
  </si>
  <si>
    <t>UTSJTRO11183</t>
  </si>
  <si>
    <t>UTSJTRO11184</t>
  </si>
  <si>
    <t>UTSJTRZ17519</t>
  </si>
  <si>
    <t>TROZADORA</t>
  </si>
  <si>
    <t>UTSJHT8273</t>
  </si>
  <si>
    <t>TRUSQUIN C/BASE MAGNETICA</t>
  </si>
  <si>
    <t>UTSJHT8274</t>
  </si>
  <si>
    <t>UTSJHT8275</t>
  </si>
  <si>
    <t>TRUSQUIN C/BASE RIGIDA E INDICADOR</t>
  </si>
  <si>
    <t>UTSJHT8276</t>
  </si>
  <si>
    <t>UTSJUL13323</t>
  </si>
  <si>
    <t>ULTRASONIDO MOD.AVENGER EZ-L100 MCA.NDT SYSTEMS</t>
  </si>
  <si>
    <t>UTSJUG6376</t>
  </si>
  <si>
    <t>UNIDAD CONTROL DE GRUPOS DE PULSOS</t>
  </si>
  <si>
    <t>UTSJUA17520</t>
  </si>
  <si>
    <t>UNIDAD DE ALMACENAMIENTO</t>
  </si>
  <si>
    <t>UTSJUA13101</t>
  </si>
  <si>
    <t>UNIDAD DE ALMACENAMIENTO MCA.STORCENTER MOD.12-300R</t>
  </si>
  <si>
    <t>UTSJUC6294</t>
  </si>
  <si>
    <t>UNIDAD DE COMANDO PWM,PFM,TPC DL2619</t>
  </si>
  <si>
    <t>UTSJUC6293</t>
  </si>
  <si>
    <t>UNIDAD DE CONTROL A 6 IMPULSOS DL2617</t>
  </si>
  <si>
    <t>UTSJUC6155</t>
  </si>
  <si>
    <t>UNIDAD DE CONTROL DEL FRENO DL1054TT</t>
  </si>
  <si>
    <t>UTSJUC6292</t>
  </si>
  <si>
    <t>UNIDAD DE CONTROL DOS IMPULSOS DL2616</t>
  </si>
  <si>
    <t>UTSJUM6113</t>
  </si>
  <si>
    <t>UNIDAD DE FILTRO EXCELON MET. AUTOMATICA</t>
  </si>
  <si>
    <t>UTSJUA16183</t>
  </si>
  <si>
    <t>UNIDAD DE HP DVD/RW USB</t>
  </si>
  <si>
    <t>UTSJUM6114</t>
  </si>
  <si>
    <t>UNIDAD DE MTTO. EXCELOM MET.AUTOMATICA</t>
  </si>
  <si>
    <t>UTSJUM6111</t>
  </si>
  <si>
    <t>UNIDAD DE MTTO. EXCELON MET. AUTOMATICA</t>
  </si>
  <si>
    <t>UTSJUM6112</t>
  </si>
  <si>
    <t>UTSJUM6110</t>
  </si>
  <si>
    <t>UNIDAD DE MTTO.EXCELON MET. AUTOMATICA</t>
  </si>
  <si>
    <t>UTSJHT8405</t>
  </si>
  <si>
    <t>UNIDAD RECUPERADORA DE REFRIGERANTE</t>
  </si>
  <si>
    <t>UTSJUZ4136</t>
  </si>
  <si>
    <t>UNIDAD ZIP</t>
  </si>
  <si>
    <t>UTSJUZ3616</t>
  </si>
  <si>
    <t>UNIDAD ZIP 100 MB MCA. IOMECA</t>
  </si>
  <si>
    <t>UTSJUZ5536</t>
  </si>
  <si>
    <t>UNIDAD ZIP IOMEGA</t>
  </si>
  <si>
    <t>UTSJUZ4155</t>
  </si>
  <si>
    <t>UTSJUZ3120</t>
  </si>
  <si>
    <t>UNIDAD ZIP MOD. IOMEGA</t>
  </si>
  <si>
    <t>UTSJUZ3106</t>
  </si>
  <si>
    <t>UNIDAD ZIP POWERED IOMEGA</t>
  </si>
  <si>
    <t>UTSJRG12033</t>
  </si>
  <si>
    <t>UPS REGULADOR SOL MICROSR</t>
  </si>
  <si>
    <t>UTSJUB13428</t>
  </si>
  <si>
    <t>USB 12-BIT, 10 KS/S MULTIFUNCTION</t>
  </si>
  <si>
    <t>UTSJUB13380</t>
  </si>
  <si>
    <t>USB 6008 12 BIT MULTIFUNCTION</t>
  </si>
  <si>
    <t>UTSJUB13383</t>
  </si>
  <si>
    <t>UTSJUB13386</t>
  </si>
  <si>
    <t>UTSJUB13378</t>
  </si>
  <si>
    <t>UTSJUB13379</t>
  </si>
  <si>
    <t>UTSJUB13381</t>
  </si>
  <si>
    <t>UTSJUB13384</t>
  </si>
  <si>
    <t>UTSJUB13387</t>
  </si>
  <si>
    <t>UTSJUB13382</t>
  </si>
  <si>
    <t>UTSJUB13385</t>
  </si>
  <si>
    <t>UTSJVE8960</t>
  </si>
  <si>
    <t>VACUOMETRO ELECTRÓNICO MCA.THERMAL</t>
  </si>
  <si>
    <t>UTSJVH15899</t>
  </si>
  <si>
    <t>VAN EXPRESS</t>
  </si>
  <si>
    <t>UTSJLP8481</t>
  </si>
  <si>
    <t>VARIADOR DE FRECUENCIA MCA.YASKAWA</t>
  </si>
  <si>
    <t>UTSJLP8489</t>
  </si>
  <si>
    <t>VARIADOR DE VELOCIDAD MCA.ABB</t>
  </si>
  <si>
    <t>UTSJVA6196</t>
  </si>
  <si>
    <t>VATIMETRO DL2109T26</t>
  </si>
  <si>
    <t>UTSJVA6197</t>
  </si>
  <si>
    <t>UTSJVT16105</t>
  </si>
  <si>
    <t>VENTILADOR</t>
  </si>
  <si>
    <t>UTSJVT16106</t>
  </si>
  <si>
    <t>UTSJVT15889</t>
  </si>
  <si>
    <t>UTSJVT15390</t>
  </si>
  <si>
    <t>UTSJVT17423</t>
  </si>
  <si>
    <t>UTSJVT16274</t>
  </si>
  <si>
    <t>UTSJVT17528</t>
  </si>
  <si>
    <t>UTSJVT16234</t>
  </si>
  <si>
    <t>VENTILADOR 3 EN 1</t>
  </si>
  <si>
    <t>UTSJVT14223</t>
  </si>
  <si>
    <t>VENTILADOR DE MESA TIPO TORRE LASKO</t>
  </si>
  <si>
    <t>UTSJVT15389</t>
  </si>
  <si>
    <t>VENTILADOR DE PEDESTAL</t>
  </si>
  <si>
    <t>UTSJVT14733</t>
  </si>
  <si>
    <t>UTSJVT14375</t>
  </si>
  <si>
    <t>UTSJVT14389</t>
  </si>
  <si>
    <t>VENTILADOR DE PEDESTAL LASKO</t>
  </si>
  <si>
    <t>UTSJVT14390</t>
  </si>
  <si>
    <t>UTSJVT14394</t>
  </si>
  <si>
    <t>UTSJVT14392</t>
  </si>
  <si>
    <t>UTSJVT14393</t>
  </si>
  <si>
    <t>UTSJVT14391</t>
  </si>
  <si>
    <t>UTSJVT14378</t>
  </si>
  <si>
    <t>UTSJVT3444</t>
  </si>
  <si>
    <t>VENTILADOR DE PEDESTAL MASTER CRAFT</t>
  </si>
  <si>
    <t>UTSJVT1645</t>
  </si>
  <si>
    <t>VENTILADOR DE PEDESTAL MCA. MAJESTIC MOD. L30B</t>
  </si>
  <si>
    <t>UTSJVT0254</t>
  </si>
  <si>
    <t>VENTILADOR DE PEDESTAL MCA. MAN</t>
  </si>
  <si>
    <t>UTSJVT3220</t>
  </si>
  <si>
    <t>VENTILADOR DE PEDESTAL MCA. MYTEK</t>
  </si>
  <si>
    <t>UTSJVT1879</t>
  </si>
  <si>
    <t>VENTILADOR DE PEDESTAL MCA. PHILLIPS</t>
  </si>
  <si>
    <t>UTSJVT4133</t>
  </si>
  <si>
    <t>UTSJVT7765</t>
  </si>
  <si>
    <t>VENTILADOR DE PEDESTAL MYTEK</t>
  </si>
  <si>
    <t>UTSJVT1623</t>
  </si>
  <si>
    <t>VENTILADOR DE PISO MASTER CRAFT</t>
  </si>
  <si>
    <t>UTSJVT16107</t>
  </si>
  <si>
    <t>VENTILADOR DE TORRE</t>
  </si>
  <si>
    <t>UTSJVT13165</t>
  </si>
  <si>
    <t>UTSJVT13164</t>
  </si>
  <si>
    <t>UTSJVT15963</t>
  </si>
  <si>
    <t>UTSJVT16204</t>
  </si>
  <si>
    <t>UTSJVT13188</t>
  </si>
  <si>
    <t>VENTILADOR DE TORRE 42</t>
  </si>
  <si>
    <t>UTSJVT13199</t>
  </si>
  <si>
    <t>VENTILADOR DE TORRE DE 40</t>
  </si>
  <si>
    <t>UTSJVT13113</t>
  </si>
  <si>
    <t>VENTILADOR DE TORRE DE 42</t>
  </si>
  <si>
    <t>UTSJVT14972</t>
  </si>
  <si>
    <t>VENTILADOR DE TORRE HOLMES</t>
  </si>
  <si>
    <t>UTSJVT13180</t>
  </si>
  <si>
    <t>VENTILADOR DE TORRE MIDEA</t>
  </si>
  <si>
    <t>UTSJVT6593</t>
  </si>
  <si>
    <t>VENTILADOR DE TORRE ROYAL RUT-13</t>
  </si>
  <si>
    <t>UTSJVT6594</t>
  </si>
  <si>
    <t>UTSJVT6578</t>
  </si>
  <si>
    <t>UTSJVT15647</t>
  </si>
  <si>
    <t>VENTILADOR DE TORRE TOWER FAN 1.01 M</t>
  </si>
  <si>
    <t>UTSJVT15645</t>
  </si>
  <si>
    <t>UTSJVT15646</t>
  </si>
  <si>
    <t>UTSJVT0331</t>
  </si>
  <si>
    <t>VENTILADOR MARCA PHILLIPS</t>
  </si>
  <si>
    <t>UTSJVT4784</t>
  </si>
  <si>
    <t>VENTILADOR MASTER CRAF</t>
  </si>
  <si>
    <t>UTSJVT2726</t>
  </si>
  <si>
    <t>VENTILADOR MASTER CRAFT</t>
  </si>
  <si>
    <t>UTSJVT4656</t>
  </si>
  <si>
    <t>VENTILADOR MCA. MYTEK</t>
  </si>
  <si>
    <t>UTSJVT4030</t>
  </si>
  <si>
    <t>VENTILADOR MCA. PATTON MOD. U2-20</t>
  </si>
  <si>
    <t>UTSJVT1444</t>
  </si>
  <si>
    <t>VENTILADOR MCA. PHILLIPS MOD. HR3427 C/PEDESTAL</t>
  </si>
  <si>
    <t>UTSJVT13931</t>
  </si>
  <si>
    <t>VENTILADOR MCA.BAHAMAS</t>
  </si>
  <si>
    <t>UTSJVT7377</t>
  </si>
  <si>
    <t>VENTILADOR PATTON</t>
  </si>
  <si>
    <t>UTSJVT13198</t>
  </si>
  <si>
    <t>VENTILADOR PEDESTAL DE 16</t>
  </si>
  <si>
    <t>UTSJVT13985</t>
  </si>
  <si>
    <t>VENTILADOR PEDESTAL LASKO</t>
  </si>
  <si>
    <t>UTSJVT13984</t>
  </si>
  <si>
    <t>UTSJVT0308</t>
  </si>
  <si>
    <t>VENTILADOR PEDESTAL MAJESTIC MOD. L30B</t>
  </si>
  <si>
    <t>UTSJVT3635</t>
  </si>
  <si>
    <t>VENTILADOR PEDESTAL MASTER CRAFT</t>
  </si>
  <si>
    <t>UTSJVT4164</t>
  </si>
  <si>
    <t>VENTILADOR PEDESTAL MCA. PHILLIPS</t>
  </si>
  <si>
    <t>UTSJVT3144</t>
  </si>
  <si>
    <t>VENTILADOR PHILLIPS</t>
  </si>
  <si>
    <t>UTSJVT4530</t>
  </si>
  <si>
    <t>UTSJVT17500</t>
  </si>
  <si>
    <t>VENTILADOR TIPO PEDESTAL</t>
  </si>
  <si>
    <t>UTSJVT17499</t>
  </si>
  <si>
    <t>UTSJVT17501</t>
  </si>
  <si>
    <t>UTSJVT10083</t>
  </si>
  <si>
    <t>VENTILADOR TIPO PEDESTAL MCA.BIRTMAN</t>
  </si>
  <si>
    <t>UTSJVT17510</t>
  </si>
  <si>
    <t>VENTILADOR TIPO TORRE</t>
  </si>
  <si>
    <t>UTSJVT17509</t>
  </si>
  <si>
    <t>UTSJVT17508</t>
  </si>
  <si>
    <t>UTSJVT17498</t>
  </si>
  <si>
    <t>UTSJVT13969</t>
  </si>
  <si>
    <t>VENTILADOR TIPO TORRE DE 40</t>
  </si>
  <si>
    <t>UTSJVT13968</t>
  </si>
  <si>
    <t>UTSJVT13970</t>
  </si>
  <si>
    <t>UTSJVT13160</t>
  </si>
  <si>
    <t>VENTILADOR TORRE DE 42</t>
  </si>
  <si>
    <t>UTSJVT13161</t>
  </si>
  <si>
    <t>UTSJVT6642</t>
  </si>
  <si>
    <t>VENTILADOR VENCOL VC333</t>
  </si>
  <si>
    <t>UTSJVT4429</t>
  </si>
  <si>
    <t>VENTILADORA MCA. MYTEK</t>
  </si>
  <si>
    <t>UTSJVER10054</t>
  </si>
  <si>
    <t>VERNIER DE AJUSTE FINO P/TRAB. PESADO DE 12</t>
  </si>
  <si>
    <t>UTSJVER10057</t>
  </si>
  <si>
    <t>UTSJVER10060</t>
  </si>
  <si>
    <t>UTSJVER10052</t>
  </si>
  <si>
    <t>UTSJVER10055</t>
  </si>
  <si>
    <t>UTSJVER10058</t>
  </si>
  <si>
    <t>UTSJVER10061</t>
  </si>
  <si>
    <t>UTSJVER10053</t>
  </si>
  <si>
    <t>UTSJVER10056</t>
  </si>
  <si>
    <t>UTSJVER10059</t>
  </si>
  <si>
    <t>UTSJVER10005</t>
  </si>
  <si>
    <t>VERNIER DE PRECISIÓN RANGO 0-6/150MM.</t>
  </si>
  <si>
    <t>UTSJVER10008</t>
  </si>
  <si>
    <t>UTSJVER10011</t>
  </si>
  <si>
    <t>UTSJVER10014</t>
  </si>
  <si>
    <t>UTSJVER10003</t>
  </si>
  <si>
    <t>UTSJVER10004</t>
  </si>
  <si>
    <t>UTSJVER10006</t>
  </si>
  <si>
    <t>UTSJVER10009</t>
  </si>
  <si>
    <t>UTSJVER10012</t>
  </si>
  <si>
    <t>UTSJVER10010</t>
  </si>
  <si>
    <t>UTSJVER10013</t>
  </si>
  <si>
    <t>UTSJVER10224</t>
  </si>
  <si>
    <t>VERNIER DIGITAL MCA.MITUTOYO MOD.500-171-20 DE 6</t>
  </si>
  <si>
    <t>UTSJVIB17521</t>
  </si>
  <si>
    <t>VIBRADOR</t>
  </si>
  <si>
    <t>UTSJUP16206</t>
  </si>
  <si>
    <t>VIDEO CAMARA 360</t>
  </si>
  <si>
    <t>UTSJKT11743</t>
  </si>
  <si>
    <t>VIDEO CONFERENCIA MCA.TANDBERG MOD.EDGE 95C/ACC.</t>
  </si>
  <si>
    <t>UTSJVG10255</t>
  </si>
  <si>
    <t>VIDEO GRABADORA MCA.PANASONIC MOD.AGDV2500</t>
  </si>
  <si>
    <t>UTSJCÑ14259</t>
  </si>
  <si>
    <t>VIDEO PREYECTOR EPSON POWERLITE</t>
  </si>
  <si>
    <t>UTSJCÑ14258</t>
  </si>
  <si>
    <t>VIDEO PROYECTOR EPSON POWERLITE</t>
  </si>
  <si>
    <t>UTSJCÑ11238</t>
  </si>
  <si>
    <t>VIDEO PROYECTOR MCA.EPSON MOD.POWERLITE S6</t>
  </si>
  <si>
    <t>UTSJCÑ10391</t>
  </si>
  <si>
    <t>VIDEO PROYECTOR MCA.VIEWSONIC MOD.PJ513DB</t>
  </si>
  <si>
    <t>UTSJCV11311</t>
  </si>
  <si>
    <t>VIDEOCAMARA MCA.CANON MOD.DC310</t>
  </si>
  <si>
    <t>UTSJCV13158</t>
  </si>
  <si>
    <t>VIDEOCAMARA MCA.SONY MOD.DCR-SR20/B</t>
  </si>
  <si>
    <t>UTSJUP7674</t>
  </si>
  <si>
    <t>VIDEOGRABADORA PANASONIC AG-1980</t>
  </si>
  <si>
    <t>UTSJUP7633</t>
  </si>
  <si>
    <t>VIDEOGRABADORA SHARP VC-A410U</t>
  </si>
  <si>
    <t>UTSJVG7575</t>
  </si>
  <si>
    <t>VIDEOGRABADORA SONY DSR-40</t>
  </si>
  <si>
    <t>UTSJDD5558</t>
  </si>
  <si>
    <t>VIDEOGRABADORA SONY MOD.SLV-LX55</t>
  </si>
  <si>
    <t>UTSJVG5911</t>
  </si>
  <si>
    <t>VIDEOGRABADORA VHS PANASONIC</t>
  </si>
  <si>
    <t>UTSJCÑ16009</t>
  </si>
  <si>
    <t>VIDEOPROYECTOR</t>
  </si>
  <si>
    <t>UTSJCÑ16022</t>
  </si>
  <si>
    <t>UTSJCÑ16026</t>
  </si>
  <si>
    <t>UTSJCÑ16021</t>
  </si>
  <si>
    <t>UTSJCÑ16052</t>
  </si>
  <si>
    <t>UTSJCÑ16055</t>
  </si>
  <si>
    <t>UTSJCÑ16057</t>
  </si>
  <si>
    <t>UTSJCÑ16058</t>
  </si>
  <si>
    <t>UTSJCÑ16063</t>
  </si>
  <si>
    <t>UTSJCÑ16064</t>
  </si>
  <si>
    <t>UTSJCÑ16066</t>
  </si>
  <si>
    <t>UTSJCÑ16069</t>
  </si>
  <si>
    <t>UTSJCÑ16077</t>
  </si>
  <si>
    <t>UTSJCÑ16079</t>
  </si>
  <si>
    <t>UTSJCÑ16050</t>
  </si>
  <si>
    <t>UTSJCÑ16053</t>
  </si>
  <si>
    <t>UTSJCÑ16056</t>
  </si>
  <si>
    <t>UTSJCÑ16059</t>
  </si>
  <si>
    <t>UTSJCÑ16067</t>
  </si>
  <si>
    <t>UTSJCÑ16065</t>
  </si>
  <si>
    <t>UTSJCÑ16068</t>
  </si>
  <si>
    <t>UTSJCÑ16051</t>
  </si>
  <si>
    <t>UTSJCÑ16054</t>
  </si>
  <si>
    <t>UTSJVIP15631</t>
  </si>
  <si>
    <t>UTSJVIP15629</t>
  </si>
  <si>
    <t>UTSJCÑ17275</t>
  </si>
  <si>
    <t>UTSJCÑ17278</t>
  </si>
  <si>
    <t>UTSJCÑ17281</t>
  </si>
  <si>
    <t>UTSJCÑ17284</t>
  </si>
  <si>
    <t>UTSJCÑ17287</t>
  </si>
  <si>
    <t>UTSJCÑ17268</t>
  </si>
  <si>
    <t>UTSJCÑ17269</t>
  </si>
  <si>
    <t>UTSJCÑ17271</t>
  </si>
  <si>
    <t>UTSJCÑ17272</t>
  </si>
  <si>
    <t>UTSJCÑ17274</t>
  </si>
  <si>
    <t>UTSJCÑ17277</t>
  </si>
  <si>
    <t>UTSJCÑ17280</t>
  </si>
  <si>
    <t>UTSJCÑ17283</t>
  </si>
  <si>
    <t>UTSJCÑ17285</t>
  </si>
  <si>
    <t>UTSJCÑ17286</t>
  </si>
  <si>
    <t>UTSJCÑ17288</t>
  </si>
  <si>
    <t>UTSJCÑ17289</t>
  </si>
  <si>
    <t>UTSJCÑ17291</t>
  </si>
  <si>
    <t>UTSJCÑ17292</t>
  </si>
  <si>
    <t>UTSJCÑ17270</t>
  </si>
  <si>
    <t>UTSJCÑ17273</t>
  </si>
  <si>
    <t>UTSJCÑ17276</t>
  </si>
  <si>
    <t>UTSJCÑ17279</t>
  </si>
  <si>
    <t>UTSJCÑ17282</t>
  </si>
  <si>
    <t>UTSJCÑ17290</t>
  </si>
  <si>
    <t>UTSJVIP15630</t>
  </si>
  <si>
    <t>UTSJCÑ16060</t>
  </si>
  <si>
    <t>UTSJCÑ16061</t>
  </si>
  <si>
    <t>UTSJCÑ16006</t>
  </si>
  <si>
    <t>UTSJCÑ16049</t>
  </si>
  <si>
    <t>UTSJCÑ16072</t>
  </si>
  <si>
    <t>UTSJCÑ16083</t>
  </si>
  <si>
    <t>UTSJCÑ16084</t>
  </si>
  <si>
    <t>UTSJCÑ16086</t>
  </si>
  <si>
    <t>UTSJCÑ16089</t>
  </si>
  <si>
    <t>UTSJCÑ16080</t>
  </si>
  <si>
    <t>UTSJCÑ16070</t>
  </si>
  <si>
    <t>UTSJCÑ16073</t>
  </si>
  <si>
    <t>UTSJCÑ16062</t>
  </si>
  <si>
    <t>UTSJCÑ16048</t>
  </si>
  <si>
    <t>UTSJCÑ16071</t>
  </si>
  <si>
    <t>UTSJCÑ16074</t>
  </si>
  <si>
    <t>UTSJCÑ16082</t>
  </si>
  <si>
    <t>UTSJCÑ16085</t>
  </si>
  <si>
    <t>UTSJCÑ16088</t>
  </si>
  <si>
    <t>UTSJCÑ16010</t>
  </si>
  <si>
    <t>UTSJCÑ16033</t>
  </si>
  <si>
    <t>UTSJCÑ16044</t>
  </si>
  <si>
    <t>UTSJCÑ16028</t>
  </si>
  <si>
    <t>UTSJCÑ16029</t>
  </si>
  <si>
    <t>UTSJCÑ16016</t>
  </si>
  <si>
    <t>UTSJCÑ16081</t>
  </si>
  <si>
    <t>UTSJCÑ16027</t>
  </si>
  <si>
    <t>UTSJCÑ16005</t>
  </si>
  <si>
    <t>UTSJCÑ16078</t>
  </si>
  <si>
    <t>UTSJCÑ16075</t>
  </si>
  <si>
    <t>UTSJCÑ16032</t>
  </si>
  <si>
    <t>UTSJCÑ16035</t>
  </si>
  <si>
    <t>UTSJCÑ16037</t>
  </si>
  <si>
    <t>UTSJCÑ16038</t>
  </si>
  <si>
    <t>UTSJCÑ16040</t>
  </si>
  <si>
    <t>UTSJCÑ16041</t>
  </si>
  <si>
    <t>UTSJCÑ16043</t>
  </si>
  <si>
    <t>UTSJCÑ16046</t>
  </si>
  <si>
    <t>UTSJCÑ16003</t>
  </si>
  <si>
    <t>UTSJCÑ16036</t>
  </si>
  <si>
    <t>UTSJCÑ16039</t>
  </si>
  <si>
    <t>UTSJCÑ16047</t>
  </si>
  <si>
    <t>UTSJCÑ16034</t>
  </si>
  <si>
    <t>UTSJCÑ16042</t>
  </si>
  <si>
    <t>UTSJCÑ16045</t>
  </si>
  <si>
    <t>UTSJVIP15382</t>
  </si>
  <si>
    <t>UTSJVIP15381</t>
  </si>
  <si>
    <t>UTSJCÑ16031</t>
  </si>
  <si>
    <t>UTSJCÑ16020</t>
  </si>
  <si>
    <t>UTSJCÑ16030</t>
  </si>
  <si>
    <t>UTSJCÑ16017</t>
  </si>
  <si>
    <t>UTSJCÑ16018</t>
  </si>
  <si>
    <t>UTSJCÑ16007</t>
  </si>
  <si>
    <t>UTSJCÑ16008</t>
  </si>
  <si>
    <t>UTSJCÑ16025</t>
  </si>
  <si>
    <t>UTSJCÑ16024</t>
  </si>
  <si>
    <t>UTSJVIP15307</t>
  </si>
  <si>
    <t>UTSJCÑ16087</t>
  </si>
  <si>
    <t>UTSJCÑ16203</t>
  </si>
  <si>
    <t>UTSJCÑ14255</t>
  </si>
  <si>
    <t>VIDEOPROYECTOR EPSON</t>
  </si>
  <si>
    <t>UTSJCÑ14257</t>
  </si>
  <si>
    <t>UTSJCÑ14256</t>
  </si>
  <si>
    <t>UTSJCÑ8997</t>
  </si>
  <si>
    <t>VIDEOPROYECTOR EPSON MOD.POWER LITE S4</t>
  </si>
  <si>
    <t>UTSJCÑ8994</t>
  </si>
  <si>
    <t>UTSJCÑ8996</t>
  </si>
  <si>
    <t>UTSJCÑ8995</t>
  </si>
  <si>
    <t>UTSJCÑ14833</t>
  </si>
  <si>
    <t>VIDEOPROYECTOR EPSON POWERLITE MOD. W11</t>
  </si>
  <si>
    <t>UTSJCÑ14876</t>
  </si>
  <si>
    <t>VIDEOPROYECTOR EPSON POWERLITE S12+ SPVGA</t>
  </si>
  <si>
    <t>UTSJCÑ14877</t>
  </si>
  <si>
    <t>UTSJCÑ14827</t>
  </si>
  <si>
    <t>VIDEOPROYECTOR MCA EPSON POWERLITE 905</t>
  </si>
  <si>
    <t>UTSJCÑ14796</t>
  </si>
  <si>
    <t>VIDEOPROYECTOR MCA EPSON POWERLITE S12</t>
  </si>
  <si>
    <t>UTSJCÑ9811</t>
  </si>
  <si>
    <t>VIDEOPROYECTOR MCA.BENQ MOD.MP511</t>
  </si>
  <si>
    <t>UTSJCÑ9809</t>
  </si>
  <si>
    <t>UTSJCÑ9801</t>
  </si>
  <si>
    <t>UTSJCÑ9803</t>
  </si>
  <si>
    <t>UTSJCÑ9800</t>
  </si>
  <si>
    <t>UTSJCÑ9805</t>
  </si>
  <si>
    <t>UTSJCÑ9806</t>
  </si>
  <si>
    <t>UTSJCÑ9798</t>
  </si>
  <si>
    <t>UTSJCÑ9799</t>
  </si>
  <si>
    <t>UTSJCÑ9807</t>
  </si>
  <si>
    <t>UTSJCÑ10085</t>
  </si>
  <si>
    <t>VIDEOPROYECTOR MCA.BENQ MOD.MP612</t>
  </si>
  <si>
    <t>UTSJCÑ13974</t>
  </si>
  <si>
    <t>VIDEOPROYECTOR MCA.BENQ MOD.MS500</t>
  </si>
  <si>
    <t>UTSJCÑ11876</t>
  </si>
  <si>
    <t>VIDEOPROYECTOR MCA.EPSON MOD. POWERLITE S8</t>
  </si>
  <si>
    <t>UTSJCÑ11179</t>
  </si>
  <si>
    <t>VIDEOPROYECTOR MCA.EPSON MOD.1810</t>
  </si>
  <si>
    <t>UTSJCÑ11162</t>
  </si>
  <si>
    <t>VIDEOPROYECTOR MCA.EPSON MOD.78C</t>
  </si>
  <si>
    <t>UTSJCÑ11163</t>
  </si>
  <si>
    <t>UTSJCÑ11165</t>
  </si>
  <si>
    <t>UTSJCÑ11166</t>
  </si>
  <si>
    <t>UTSJCÑ11157</t>
  </si>
  <si>
    <t>UTSJCÑ11159</t>
  </si>
  <si>
    <t>UTSJCÑ11164</t>
  </si>
  <si>
    <t>UTSJCÑ11160</t>
  </si>
  <si>
    <t>UTSJCÑ11168</t>
  </si>
  <si>
    <t>UTSJCÑ11995</t>
  </si>
  <si>
    <t>VIDEOPROYECTOR MCA.EPSON MOD.79C</t>
  </si>
  <si>
    <t>UTSJCÑ12184</t>
  </si>
  <si>
    <t>VIDEOPROYECTOR MCA.EPSON MOD.H331A</t>
  </si>
  <si>
    <t>UTSJCÑ10464</t>
  </si>
  <si>
    <t>VIDEOPROYECTOR MCA.EPSON MOD.POWERLITE 78C</t>
  </si>
  <si>
    <t>UTSJCÑ10465</t>
  </si>
  <si>
    <t>UTSJCÑ12224</t>
  </si>
  <si>
    <t>VIDEOPROYECTOR MCA.EPSON MOD.POWERLITE S10</t>
  </si>
  <si>
    <t>UTSJCÑ13979</t>
  </si>
  <si>
    <t>VIDEOPROYECTOR MCA.EPSON MOD.POWERLITE S12</t>
  </si>
  <si>
    <t>UTSJCÑ13443</t>
  </si>
  <si>
    <t>VIDEOPROYECTOR MCA.EPSON MOD.POWERLITE S-12</t>
  </si>
  <si>
    <t>UTSJCÑ13450</t>
  </si>
  <si>
    <t>UTSJCÑ13451</t>
  </si>
  <si>
    <t>UTSJCÑ13454</t>
  </si>
  <si>
    <t>UTSJCÑ13444</t>
  </si>
  <si>
    <t>UTSJCÑ13453</t>
  </si>
  <si>
    <t>UTSJCÑ13445</t>
  </si>
  <si>
    <t>UTSJCÑ13442</t>
  </si>
  <si>
    <t>UTSJCÑ13446</t>
  </si>
  <si>
    <t>UTSJCÑ13452</t>
  </si>
  <si>
    <t>UTSJCÑ10455</t>
  </si>
  <si>
    <t>VIDEOPROYECTOR MCA.EPSON MOD.POWERLITE S6</t>
  </si>
  <si>
    <t>UTSJCÑ11875</t>
  </si>
  <si>
    <t>VIDEOPROYECTOR MCA.EPSON MOD.POWERLITE S8</t>
  </si>
  <si>
    <t>UTSJCÑ14955</t>
  </si>
  <si>
    <t>VIDEOPROYECTOR MCA.EPSON MOD.S18</t>
  </si>
  <si>
    <t>UTSJCÑ14956</t>
  </si>
  <si>
    <t>UTSJCÑ14192</t>
  </si>
  <si>
    <t>VIDEOPROYECTOR MCA.EPSON POWERLITE S12</t>
  </si>
  <si>
    <t>UTSJCÑ14221</t>
  </si>
  <si>
    <t>UTSJCÑ12114</t>
  </si>
  <si>
    <t>VIDEOPROYECTOR MCA.POWERLITE MOD.S8</t>
  </si>
  <si>
    <t>UTSJCÑ12111</t>
  </si>
  <si>
    <t>UTSJCÑ12113</t>
  </si>
  <si>
    <t>UTSJCÑ12108</t>
  </si>
  <si>
    <t>UTSJCÑ12109</t>
  </si>
  <si>
    <t>UTSJCÑ12115</t>
  </si>
  <si>
    <t>UTSJCÑ12112</t>
  </si>
  <si>
    <t>UTSJCÑ12035</t>
  </si>
  <si>
    <t>VIDEOPROYECTOR POWERLITE S8 SVGA</t>
  </si>
  <si>
    <t>UTSJCÑ12036</t>
  </si>
  <si>
    <t>VIDEOPROYECTOR POWERLITE S8 SVGA2500</t>
  </si>
  <si>
    <t>UTSJOT14938</t>
  </si>
  <si>
    <t>VIOLIN 4/4 PERAL RIVER CON ESTUCHE Y ARCO</t>
  </si>
  <si>
    <t>UTSJOT14937</t>
  </si>
  <si>
    <t>UTSJOT3629</t>
  </si>
  <si>
    <t>VIOLINES CON ESTUCHE Y ARCO (2 PZAS.)</t>
  </si>
  <si>
    <t>UTSJVS11229</t>
  </si>
  <si>
    <t>VISCOSIMETRO C/6 AGUJAS RVT</t>
  </si>
  <si>
    <t>UTSJVS5344</t>
  </si>
  <si>
    <t>VISCOSIMETRO C/7 AGUJAS MOD.RVT</t>
  </si>
  <si>
    <t>UTSJVS4929</t>
  </si>
  <si>
    <t>VISCOSIMETRO POR CAIDA DE BOLA MOD.PBV001</t>
  </si>
  <si>
    <t>UTSJVC4884</t>
  </si>
  <si>
    <t>VISCOSIMETRO POR CAPILARIDAD MOD. PBC-100</t>
  </si>
  <si>
    <t>UTSJVR13145</t>
  </si>
  <si>
    <t>VITRINA C/CRISTAL 8MM. TEMPLADO Y REPISAS</t>
  </si>
  <si>
    <t>UTSJVR5393</t>
  </si>
  <si>
    <t>VITRINA HAMILTON BLANCO-HUESO</t>
  </si>
  <si>
    <t>UTSJVIT17222</t>
  </si>
  <si>
    <t>VITRINA PARA AVISOS</t>
  </si>
  <si>
    <t>UTSJVIT17223</t>
  </si>
  <si>
    <t>UTSJOT3069</t>
  </si>
  <si>
    <t>VITRINA TIPO MOSTRADOR C/CRISTAL</t>
  </si>
  <si>
    <t>UTSJVP6270</t>
  </si>
  <si>
    <t>VOLANTE P/PRUEBAS DE REDUCC.P/MAQ.ROTATORIAS</t>
  </si>
  <si>
    <t>UTSJVP6271</t>
  </si>
  <si>
    <t>VOLANTES P/PRUEBAS DE REDUCC.P/MAQ. ROTATORIAS</t>
  </si>
  <si>
    <t>UTSJVB6162</t>
  </si>
  <si>
    <t>VOLTIMETRO DE BOBINA MOVIL DL2109T2VB</t>
  </si>
  <si>
    <t>UTSJVM6208</t>
  </si>
  <si>
    <t>VOLTIMETRO DE HIERRO (600 V)</t>
  </si>
  <si>
    <t>UTSJVM6210</t>
  </si>
  <si>
    <t>VOLTIMETRO DE HIERRO MOVIL (125-250-500)</t>
  </si>
  <si>
    <t>UTSJVM6209</t>
  </si>
  <si>
    <t>VOLTIMETRO DE HIERRO MOVIL (125-250-500V)</t>
  </si>
  <si>
    <t>UTSJVM6207</t>
  </si>
  <si>
    <t>VOLTIMETRO DE HIERRO MOVIL (600 V)</t>
  </si>
  <si>
    <t>UTSJVM6190</t>
  </si>
  <si>
    <t>VOLTIMETRO DE HIERRO MOVIL DL2109T3PV</t>
  </si>
  <si>
    <t>UTSJVM6191</t>
  </si>
  <si>
    <t>UTSJDD14233</t>
  </si>
  <si>
    <t>WALKMAN MP3 SONY DE 4GB</t>
  </si>
  <si>
    <t>UTSJCM13363</t>
  </si>
  <si>
    <t>WORKSTATION MCA.HP MOD.Z800</t>
  </si>
  <si>
    <t>UTSJOT13321</t>
  </si>
  <si>
    <t>YUGO MAGNETICO (DETECTOR DE POROSIDAD</t>
  </si>
  <si>
    <t>UTSJOT13322</t>
  </si>
  <si>
    <t>UTSJYU17507</t>
  </si>
  <si>
    <t>YUNKE</t>
  </si>
  <si>
    <t>UTSJXX18211</t>
  </si>
  <si>
    <t>ESTRUCTURA PARA EXPOFLEX</t>
  </si>
  <si>
    <t>UTSJCGL18212</t>
  </si>
  <si>
    <t>GRABADORA Y CORTADORA</t>
  </si>
  <si>
    <t>UTSJMMI18213</t>
  </si>
  <si>
    <t>MODULO MOVIL</t>
  </si>
  <si>
    <t>UTSJEQ18214</t>
  </si>
  <si>
    <t>EQUIPO DE SONIDO</t>
  </si>
  <si>
    <t>UTSJEQ18215</t>
  </si>
  <si>
    <t>UTSJEQ18216</t>
  </si>
  <si>
    <t>EQUIPO DE FATIGA</t>
  </si>
  <si>
    <t>NADA QUE MANIFESTAR</t>
  </si>
  <si>
    <t xml:space="preserve">UNIVERSIDAD TECNÓLOGICA DE SAN JUAN DEL RÍO </t>
  </si>
  <si>
    <t>M EN A GONZALO FERREIRA MARTINEZ</t>
  </si>
  <si>
    <t>DIRECTOR DE ADMINISTRACION Y FINANZAS</t>
  </si>
  <si>
    <t>(PESOS)</t>
  </si>
  <si>
    <t>Informe Analítico de Obligaciones Diferentes de Financiamientos – LDF</t>
  </si>
  <si>
    <t>Denominación de las Obligaciones Diferentes de Financiamiento (c)</t>
  </si>
  <si>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</si>
  <si>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</si>
  <si>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</si>
  <si>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</si>
  <si>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</si>
  <si>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</si>
  <si>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</si>
  <si>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</si>
  <si>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</si>
  <si>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</si>
  <si>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</si>
  <si>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</si>
  <si>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</si>
  <si>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</si>
  <si>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</si>
  <si>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</si>
  <si>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</si>
  <si>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</si>
  <si>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Informe Analítico de la Deuda y Otros Pasivos-LDF</t>
  </si>
  <si>
    <t>Cta. 0593209176 (Nomina)</t>
  </si>
  <si>
    <t>Cta. 4060859444 (Nomina)</t>
  </si>
  <si>
    <t>Cta. 0111315048 (Estatal 2018)</t>
  </si>
  <si>
    <t>Adan Ugalde Osornio</t>
  </si>
  <si>
    <t>Rafael Guerrero Mendoza</t>
  </si>
  <si>
    <t>Jose Rodrigo PIña Perez</t>
  </si>
  <si>
    <t>Exlimp del bajio, s.a. de c.v.</t>
  </si>
  <si>
    <t>Handler servicios industriales y de la construccio</t>
  </si>
  <si>
    <t>Union de seguridad empresarial 4d, s.a. de c.v.</t>
  </si>
  <si>
    <t>Asocacion queretana de atletismo, a.c.</t>
  </si>
  <si>
    <t>Universidad tecnologica de jalisco</t>
  </si>
  <si>
    <t>Gobierno del Estado de Queretaro</t>
  </si>
  <si>
    <t>Paul Kenney Pedraza</t>
  </si>
  <si>
    <t>Handler servicios industriales y de la construcció</t>
  </si>
  <si>
    <t>Pedro Gonzalez Rosario</t>
  </si>
  <si>
    <t>Pablo Cesar Hernandez Diego</t>
  </si>
  <si>
    <t>Maria Karina Quiñonez Rodriguez</t>
  </si>
  <si>
    <t>Maria Guadalupe Lopez Barragan</t>
  </si>
  <si>
    <t>RETENCIONES DEL SISTEMA DE SEGURIDAD SOCIAL</t>
  </si>
  <si>
    <t>I.M.S.S. Cuota obrero</t>
  </si>
  <si>
    <t>I.M.S.S. Cuotas patronales</t>
  </si>
  <si>
    <t>C310 Credito hipotecario Finpatria</t>
  </si>
  <si>
    <t>C318 GNP Seguro de autos</t>
  </si>
  <si>
    <t>C331 Metlife Mexico</t>
  </si>
  <si>
    <t>C344 Prestamo Caja Gonzalo Vega</t>
  </si>
  <si>
    <t>C345 Prestamo Sindical Caja Gonzalo Vega</t>
  </si>
  <si>
    <t>C382 Dinerito Audaz</t>
  </si>
  <si>
    <t>C419 Bienestar Prestamo</t>
  </si>
  <si>
    <t>C452 Prestamo Caja Huastecas</t>
  </si>
  <si>
    <t>C457 Prestamo Caja LIbertad</t>
  </si>
  <si>
    <t>C473 Ahorro Sindical</t>
  </si>
  <si>
    <t>C475 Ahorro sindical mutual</t>
  </si>
  <si>
    <t>C482 Pension alimenticia</t>
  </si>
  <si>
    <t>C484 Gastos medicos mayores</t>
  </si>
  <si>
    <t>C486 Fonacot</t>
  </si>
  <si>
    <t>C491 Inbursa seguro autos</t>
  </si>
  <si>
    <t>C492 Qualitas seguro autos</t>
  </si>
  <si>
    <t>C471 Cuota sindical</t>
  </si>
  <si>
    <t>Remanente 2017</t>
  </si>
  <si>
    <t>SUELDOS BASE AL PERSONAL EVENTUAL</t>
  </si>
  <si>
    <t>Sueldos base al personal eventual</t>
  </si>
  <si>
    <t>PRIMAS POR AÑOS DE SERVICIOS EFECTIVOS PRESTADOS</t>
  </si>
  <si>
    <t>Primas por años de servicios efectivos prestados</t>
  </si>
  <si>
    <t>PRIMAS DE VACACIONES, DOMINICAL Y GRATIFICACION DE</t>
  </si>
  <si>
    <t>SEGURIDAD SOCIAL</t>
  </si>
  <si>
    <t>APORTACIONES DE SEGURIDAD SOCIAL</t>
  </si>
  <si>
    <t>Aportaciones de seguridad social</t>
  </si>
  <si>
    <t>APORTACIONES PARA SEGURO</t>
  </si>
  <si>
    <t>INDEMNIZACIONES</t>
  </si>
  <si>
    <t>PRESTACIONES CONTRACTUALES</t>
  </si>
  <si>
    <t>ESTÍMULOS</t>
  </si>
  <si>
    <t>Impuesto sobre nominas y otros que se deriven de u</t>
  </si>
  <si>
    <t>Hacienda Pública/Patrimonio Neto Final del Ejercicio 2017</t>
  </si>
  <si>
    <t>Saldo Neto en la Hacienda Pública / Patrimonio 2018</t>
  </si>
  <si>
    <t>Cambios en la Hacienda Pública/Patrimonio Neto del Ejercicio 2018</t>
  </si>
  <si>
    <t>Saldo al 31 de diciembre de 2017</t>
  </si>
  <si>
    <t>Cta. 0111314955 (Federal 2018)</t>
  </si>
  <si>
    <t>Bypasa, s.a. de c.v.</t>
  </si>
  <si>
    <t>Grupo industrial del parque, s.a. de c.v.</t>
  </si>
  <si>
    <t>Cerveceria Primus, s.a. de c.v.</t>
  </si>
  <si>
    <t>Metalinspec laboratorios, s.a. de c.v.</t>
  </si>
  <si>
    <t>Natgas Queretaro s.a.p.i. de c.v.</t>
  </si>
  <si>
    <t>Secretaria de educación publica</t>
  </si>
  <si>
    <t>Fidencio Diaz Mendez</t>
  </si>
  <si>
    <t>Eduardo Ramon Gomez Luna Nieto</t>
  </si>
  <si>
    <t>Socorro Meza Mejia</t>
  </si>
  <si>
    <t>Rufino Alberto Chavez Esquivel</t>
  </si>
  <si>
    <t>Eduardo Luis Bienvenu Caballero</t>
  </si>
  <si>
    <t>Brenda Juarez Santiago</t>
  </si>
  <si>
    <t>Wendy America Maldonado Morales</t>
  </si>
  <si>
    <t>Enrique Morin Martinez</t>
  </si>
  <si>
    <t>Adrian Bocanegra Gonzalez</t>
  </si>
  <si>
    <t>Ricardo Morales Alegria</t>
  </si>
  <si>
    <t>Felipe Samuel Tovar Pacheco</t>
  </si>
  <si>
    <t>Miguel Victor Avila Perez</t>
  </si>
  <si>
    <t>Victor Alfonso Sanchez Montalvo</t>
  </si>
  <si>
    <t>Sergio Angeles Cervantes</t>
  </si>
  <si>
    <t>Martin Eugenio Uribe Aguilar</t>
  </si>
  <si>
    <t>Bernardo Chavez Garcia</t>
  </si>
  <si>
    <t>Raul Barron Garcia</t>
  </si>
  <si>
    <t>Francisco Javier Martinez Alvarado</t>
  </si>
  <si>
    <t>Automotores de queretaro, s.a. de c.v.</t>
  </si>
  <si>
    <t>Comites interinstitucionales para la evaluacion de</t>
  </si>
  <si>
    <t>Conexion total ip, s.a. de c.v.</t>
  </si>
  <si>
    <t>Isaac Rigoberto Gutierrez Lopez</t>
  </si>
  <si>
    <t>Ma. Teresa de los Angeles Lozada Farias</t>
  </si>
  <si>
    <t>Ma. Isabel Medina Valdez</t>
  </si>
  <si>
    <t>Ma. Lourdes Mondragon Ramirez</t>
  </si>
  <si>
    <t>Gustavo Antonio tovar Vazquez</t>
  </si>
  <si>
    <t>Juan Jose Marines Espinoza</t>
  </si>
  <si>
    <t>Tesoreria de la federacion</t>
  </si>
  <si>
    <t>Jesus Hazael Garcia Gallegos</t>
  </si>
  <si>
    <t>Comercializadora trega, s.a. de c.v.</t>
  </si>
  <si>
    <t>Ramos servipartes, s.a. de c.v.</t>
  </si>
  <si>
    <t>Rogelio Diaz Delgadillo</t>
  </si>
  <si>
    <t>Juan Carlos Olvera Pedraza</t>
  </si>
  <si>
    <t>Concyteq</t>
  </si>
  <si>
    <t>Juan Carlos Martinez Martinez</t>
  </si>
  <si>
    <t>Jorge Lopez Piña</t>
  </si>
  <si>
    <t>Salvador Aguillon Bocanegra</t>
  </si>
  <si>
    <t>Gardenia Santillan Ramirez</t>
  </si>
  <si>
    <t>Soluciones orientadas a sistemas de informacion, s</t>
  </si>
  <si>
    <t>Rogelio Vazquez Pavon</t>
  </si>
  <si>
    <t>Abel Castillo Perez</t>
  </si>
  <si>
    <t>Maria del Rocio Hernandez Mendoza</t>
  </si>
  <si>
    <t>Distribuidora de herramientas bryka, s.a. de c.v.</t>
  </si>
  <si>
    <t>Guillermo Aurelio Quintana Herrera</t>
  </si>
  <si>
    <t>Manuel Salgado Gomez</t>
  </si>
  <si>
    <t>Jose Guadalupe Rivera Morales</t>
  </si>
  <si>
    <t>Ernesto Martin Luna Palmilla</t>
  </si>
  <si>
    <t>Consejo nacional de normalizacion y certificacion</t>
  </si>
  <si>
    <t>Maria Concepcion del Cañizo Ortiz</t>
  </si>
  <si>
    <t>Leopoldo Juarez Rodriguez</t>
  </si>
  <si>
    <t>Industrial lanus, s. de r.l.</t>
  </si>
  <si>
    <t>Juan Gabriel Rodriguez Ortiz</t>
  </si>
  <si>
    <t>Julio Cesar Aguilar Sanchez</t>
  </si>
  <si>
    <t>Francisco Javier Pichardo Ramirez</t>
  </si>
  <si>
    <t>Eliud Perez Vara</t>
  </si>
  <si>
    <t>Daniel Velazquez Martinez</t>
  </si>
  <si>
    <t>Julio Cesar Guzman Moreno</t>
  </si>
  <si>
    <t>Guadalupe Ivon Lopez Sanchez</t>
  </si>
  <si>
    <t>Cerveceria primus, s.a. de c.v.</t>
  </si>
  <si>
    <t>Sergio Galicia Chavarria</t>
  </si>
  <si>
    <t>Ruben Ordoñez Bonilla</t>
  </si>
  <si>
    <t>Laura Alvarez Rangel</t>
  </si>
  <si>
    <t>Grupo ferretero nigar</t>
  </si>
  <si>
    <t>Ruben Guevara Rubio</t>
  </si>
  <si>
    <t>Jose Alfredo Olguin Montes</t>
  </si>
  <si>
    <t>Noe Hernandez Cruz</t>
  </si>
  <si>
    <t>Maria Fernanda Perez Barron</t>
  </si>
  <si>
    <t>Blanca Elena Cardina Sandoval</t>
  </si>
  <si>
    <t>Ricardo Santana Salinas</t>
  </si>
  <si>
    <t>Ivan Trejo Zuñiga</t>
  </si>
  <si>
    <t>Daniel Flores Zuñiga</t>
  </si>
  <si>
    <t>Marco Antonio Dominguez Martinez</t>
  </si>
  <si>
    <t>Francisco Jimenez Duarte</t>
  </si>
  <si>
    <t>Luis Eduardo samano chavez</t>
  </si>
  <si>
    <t>Carlos Francisco Alvarado Acevedo</t>
  </si>
  <si>
    <t>Damaris Franco Alpizar</t>
  </si>
  <si>
    <t>Oscar Vazquez Gallardo</t>
  </si>
  <si>
    <t>Pension alimenticia honorarios</t>
  </si>
  <si>
    <t>C423 Ahorro caja Gonzalo Vega</t>
  </si>
  <si>
    <t>Examen de diagnostico</t>
  </si>
  <si>
    <t>Curso propedeutico</t>
  </si>
  <si>
    <t>Examenes de diagnostico</t>
  </si>
  <si>
    <t>Cuota cuatrimestral (ciut) (Jalpan)</t>
  </si>
  <si>
    <t>PARTICIPACIONES, APORTACIONES, TRANSFERENCIAS, ASI</t>
  </si>
  <si>
    <t>PARTICIPACIONES Y APORTACIONES</t>
  </si>
  <si>
    <t>PARTICIPACIONES</t>
  </si>
  <si>
    <t>SUBSIDIO ESTATAL</t>
  </si>
  <si>
    <t>SUBSIDIO FEDERAL</t>
  </si>
  <si>
    <t>Concyteq (Caracterización vehicular)</t>
  </si>
  <si>
    <t>Ctas. federales</t>
  </si>
  <si>
    <t>ANTIGÜEDAD</t>
  </si>
  <si>
    <t>Antigüedad</t>
  </si>
  <si>
    <t>AYUDA PRÓTESIS DENTAL</t>
  </si>
  <si>
    <t>Ayuda prótesis dental</t>
  </si>
  <si>
    <t>SUBSIDIO ISR-A</t>
  </si>
  <si>
    <t>Subsidio ISR-A</t>
  </si>
  <si>
    <t>ESTÍMULO POR AÑOS DE SERVICIO</t>
  </si>
  <si>
    <t>Estímulo por años de servicio</t>
  </si>
  <si>
    <t>MATERIALES, ÚTILES Y EQUIPOS MENORES DE TECNOLOGÍA</t>
  </si>
  <si>
    <t>Materiales, útiles y equipos menores de tecnología</t>
  </si>
  <si>
    <t>MATERIAL IMPRESO E INFORMACIÓN DIGITAL</t>
  </si>
  <si>
    <t>Material impreso e información digital</t>
  </si>
  <si>
    <t>MATERIAL DE LIMPIEZA</t>
  </si>
  <si>
    <t>Material de limpieza</t>
  </si>
  <si>
    <t>PRODUCTOS MINERALES NO METÁLICOS</t>
  </si>
  <si>
    <t>Productos minerales no metálicos</t>
  </si>
  <si>
    <t>CEMENTO Y PRODUCTOS DE CONCRETO</t>
  </si>
  <si>
    <t>Cemento y productos de concreto</t>
  </si>
  <si>
    <t>CAL, YESO Y PRODUCTOS DE YESO</t>
  </si>
  <si>
    <t>Cal, yeso y productos de yeso</t>
  </si>
  <si>
    <t>MADERA Y PRODUCTOS DE MADERA</t>
  </si>
  <si>
    <t>Madera y productos de madera</t>
  </si>
  <si>
    <t>VIDRIO Y PRODUCTOS DE VIDRIO</t>
  </si>
  <si>
    <t>Vidrio y productos de vidrio</t>
  </si>
  <si>
    <t>ARTÍCULOS METÁLICOS PARA LA CONSTRUCCIÓN</t>
  </si>
  <si>
    <t>Artículos metálicos para la construcción</t>
  </si>
  <si>
    <t>MATERIAL DE CURACIÓN Y SUTURA</t>
  </si>
  <si>
    <t>Material de curación y sutura</t>
  </si>
  <si>
    <t>VESTUARIO Y UNIFORMES</t>
  </si>
  <si>
    <t>Vestuario y uniformes</t>
  </si>
  <si>
    <t>SERVICIOS DE ACCESO DE INTERNET, REDES Y PROCESAMI</t>
  </si>
  <si>
    <t>Servicios de acceso de Internet, redes y procesami</t>
  </si>
  <si>
    <t>SERVICIOS DE ARRENDAMIENTO</t>
  </si>
  <si>
    <t>ARRENDAMIENTO DE EQUIPO DE TRANSPORTE</t>
  </si>
  <si>
    <t>Arrendamiento de equipo de transporte</t>
  </si>
  <si>
    <t>ARRENDAMIENTO DE MAQUINARIA, OTROS EQUIPOS Y HERRA</t>
  </si>
  <si>
    <t>Arrendamiento de maquinaria, otros equipos y herra</t>
  </si>
  <si>
    <t>ARRENDAMIENTO DE ACTIVOS INTANGIBLES</t>
  </si>
  <si>
    <t>Arrendamiento de activos intangibles</t>
  </si>
  <si>
    <t>CONSERVACIÓN Y MANTENIMIENTO MENOR DE INMUEBLES</t>
  </si>
  <si>
    <t>Conservación y mantenimiento menor de inmuebles</t>
  </si>
  <si>
    <t>SERVICIOS DE COMUNICACIÓN SOCIAL Y PUBLICIDAD</t>
  </si>
  <si>
    <t>DIFUSIÓN POR RADIO, TELEVISIÓN Y OTROS MEDIOS DE M</t>
  </si>
  <si>
    <t>Difusión por radio, televisión y otros medios de m</t>
  </si>
  <si>
    <t xml:space="preserve">EXPOSICIONES </t>
  </si>
  <si>
    <t>Exposiciones</t>
  </si>
  <si>
    <t>SERVICIOS FUNERARIOS Y DE CEMENTERIOS</t>
  </si>
  <si>
    <t>Servicios funerarios y de cementerios</t>
  </si>
  <si>
    <t>Impuesto sobre nóminas y otros que se deriven de u</t>
  </si>
  <si>
    <t>BECAS ACADÉMICAS</t>
  </si>
  <si>
    <t>BECAS Académicas</t>
  </si>
  <si>
    <t>Subsidio estatal 2018</t>
  </si>
  <si>
    <t>Sub. Federal 2018</t>
  </si>
  <si>
    <t>Monto pagado de la inversión al 28 de febrero de 2018 (k)</t>
  </si>
  <si>
    <t>Monto pagado de la inversión actualizado al 28 de febrero de 2018</t>
  </si>
  <si>
    <t>Saldo pendiente por pagar de la inversión al 28 de febrero de 2018 (m = g – l)</t>
  </si>
  <si>
    <t>NO EXISTE REGISTRO YA QUE SOLO SE AH PAGADO UN ANTICIPO AL PROVEEDOR.</t>
  </si>
  <si>
    <t>UTSJKT18318</t>
  </si>
  <si>
    <t>KIT BAÑO ULTRASONICO</t>
  </si>
  <si>
    <t>UTSJMB18217</t>
  </si>
  <si>
    <t>UTSJMB18218</t>
  </si>
  <si>
    <t>UTSJMB18219</t>
  </si>
  <si>
    <t>UTSJMB18220</t>
  </si>
  <si>
    <t>UTSJMB18221</t>
  </si>
  <si>
    <t>UTSJMB18222</t>
  </si>
  <si>
    <t>UTSJMB18223</t>
  </si>
  <si>
    <t>UTSJMB18224</t>
  </si>
  <si>
    <t>UTSJMB18225</t>
  </si>
  <si>
    <t>UTSJMB18226</t>
  </si>
  <si>
    <t>UTSJMB18227</t>
  </si>
  <si>
    <t>UTSJMB18228</t>
  </si>
  <si>
    <t>UTSJMB18229</t>
  </si>
  <si>
    <t>UTSJMB18230</t>
  </si>
  <si>
    <t>UTSJMB18231</t>
  </si>
  <si>
    <t>UTSJMB18232</t>
  </si>
  <si>
    <t>UTSJMB18233</t>
  </si>
  <si>
    <t>UTSJMB18234</t>
  </si>
  <si>
    <t>UTSJMB18235</t>
  </si>
  <si>
    <t>UTSJMB18236</t>
  </si>
  <si>
    <t>UTSJMB18237</t>
  </si>
  <si>
    <t>UTSJMB18238</t>
  </si>
  <si>
    <t>UTSJMB18239</t>
  </si>
  <si>
    <t>UTSJMB18240</t>
  </si>
  <si>
    <t>UTSJMB18241</t>
  </si>
  <si>
    <t>UTSJMB18242</t>
  </si>
  <si>
    <t>UTSJMB18243</t>
  </si>
  <si>
    <t>UTSJMB18244</t>
  </si>
  <si>
    <t>UTSJMB18245</t>
  </si>
  <si>
    <t>UTSJMB18246</t>
  </si>
  <si>
    <t>UTSJMB18247</t>
  </si>
  <si>
    <t>UTSJMB18248</t>
  </si>
  <si>
    <t>UTSJMB18249</t>
  </si>
  <si>
    <t>UTSJMB18250</t>
  </si>
  <si>
    <t>UTSJMB18251</t>
  </si>
  <si>
    <t>UTSJMB18252</t>
  </si>
  <si>
    <t>UTSJMB18253</t>
  </si>
  <si>
    <t>UTSJMB18254</t>
  </si>
  <si>
    <t>UTSJMB18255</t>
  </si>
  <si>
    <t>UTSJMB18256</t>
  </si>
  <si>
    <t>UTSJMB18257</t>
  </si>
  <si>
    <t>UTSJMB18258</t>
  </si>
  <si>
    <t>UTSJMB18259</t>
  </si>
  <si>
    <t>UTSJMB18260</t>
  </si>
  <si>
    <t>UTSJMB18261</t>
  </si>
  <si>
    <t>UTSJMB18262</t>
  </si>
  <si>
    <t>UTSJMB18263</t>
  </si>
  <si>
    <t>UTSJMB18264</t>
  </si>
  <si>
    <t>UTSJMB18265</t>
  </si>
  <si>
    <t>UTSJMB18266</t>
  </si>
  <si>
    <t>UTSJMB18267</t>
  </si>
  <si>
    <t>UTSJMB18268</t>
  </si>
  <si>
    <t>UTSJMB18269</t>
  </si>
  <si>
    <t>UTSJMB18270</t>
  </si>
  <si>
    <t>UTSJMB18271</t>
  </si>
  <si>
    <t>UTSJMB18272</t>
  </si>
  <si>
    <t>UTSJMB18273</t>
  </si>
  <si>
    <t>UTSJMB18274</t>
  </si>
  <si>
    <t>UTSJMB18275</t>
  </si>
  <si>
    <t>UTSJMB18276</t>
  </si>
  <si>
    <t>UTSJMB18277</t>
  </si>
  <si>
    <t>UTSJMB18278</t>
  </si>
  <si>
    <t>UTSJMB18279</t>
  </si>
  <si>
    <t>UTSJMB18280</t>
  </si>
  <si>
    <t>UTSJMB18281</t>
  </si>
  <si>
    <t>UTSJMB18282</t>
  </si>
  <si>
    <t>UTSJMB18283</t>
  </si>
  <si>
    <t>UTSJMB18284</t>
  </si>
  <si>
    <t>UTSJMB18285</t>
  </si>
  <si>
    <t>UTSJMB18286</t>
  </si>
  <si>
    <t>UTSJMB18287</t>
  </si>
  <si>
    <t>UTSJMB18288</t>
  </si>
  <si>
    <t>UTSJMB18289</t>
  </si>
  <si>
    <t>UTSJMB18290</t>
  </si>
  <si>
    <t>UTSJMB18291</t>
  </si>
  <si>
    <t>UTSJMB18292</t>
  </si>
  <si>
    <t>UTSJMB18293</t>
  </si>
  <si>
    <t>UTSJMB18294</t>
  </si>
  <si>
    <t>UTSJMB18295</t>
  </si>
  <si>
    <t>UTSJMB18296</t>
  </si>
  <si>
    <t>UTSJMB18297</t>
  </si>
  <si>
    <t>UTSJMB18298</t>
  </si>
  <si>
    <t>UTSJMB18299</t>
  </si>
  <si>
    <t>UTSJMB18300</t>
  </si>
  <si>
    <t>UTSJMB18301</t>
  </si>
  <si>
    <t>UTSJMB18302</t>
  </si>
  <si>
    <t>UTSJMB18303</t>
  </si>
  <si>
    <t>UTSJMB18304</t>
  </si>
  <si>
    <t>UTSJMB18305</t>
  </si>
  <si>
    <t>UTSJMB18306</t>
  </si>
  <si>
    <t>UTSJMB18307</t>
  </si>
  <si>
    <t>UTSJMB18308</t>
  </si>
  <si>
    <t>UTSJMB18309</t>
  </si>
  <si>
    <t>UTSJMB18310</t>
  </si>
  <si>
    <t>UTSJMB18311</t>
  </si>
  <si>
    <t>UTSJMB18312</t>
  </si>
  <si>
    <t>UTSJMB18313</t>
  </si>
  <si>
    <t>UTSJMB18314</t>
  </si>
  <si>
    <t>UTSJMB18315</t>
  </si>
  <si>
    <t>UTSJMB18316</t>
  </si>
  <si>
    <t>UTSJKT18319</t>
  </si>
  <si>
    <t>KIT EQUIPO DE CÓMPUTO</t>
  </si>
  <si>
    <t>UTSJTM18320</t>
  </si>
  <si>
    <t>TABLETEADORA</t>
  </si>
  <si>
    <t>UTSJTM18321</t>
  </si>
  <si>
    <t>CLASIFIC PRESUP</t>
  </si>
  <si>
    <t>ANEXOS CONT</t>
  </si>
  <si>
    <t>PRESUPUESTOS</t>
  </si>
  <si>
    <t>DISCP FIN CONT</t>
  </si>
  <si>
    <t>DISCP FIN PRESUP</t>
  </si>
  <si>
    <t>Nomina</t>
  </si>
  <si>
    <t>Pfce</t>
  </si>
  <si>
    <t>Del 1 de marzo al 31 de marzo 2018 y 2017</t>
  </si>
  <si>
    <t>Al 31 de marzo de 2018 y 2017</t>
  </si>
  <si>
    <t>AL 31 DE MARZO DEL 2018</t>
  </si>
  <si>
    <t>31 de Marzo del 2018</t>
  </si>
  <si>
    <t>31 de marzo del 2018</t>
  </si>
  <si>
    <t>RELACION DE BIENES INMUEBLES QUE COMPONEN EL PATRIMONIO AL 31 DE MARZO DE 2018</t>
  </si>
  <si>
    <t>Del 1 de marzo al 31 de marzo de 2018</t>
  </si>
  <si>
    <t>Nuevos talentos 2018</t>
  </si>
  <si>
    <t>Cta. 0111591134 (Apoyo Estancias)</t>
  </si>
  <si>
    <t>Servicios integrales Atsa, s.a. de c.v.</t>
  </si>
  <si>
    <t>Harada Industries Mexico sa de cv</t>
  </si>
  <si>
    <t>Fondo Mixto Conacyt-Gobierno del Estado de Queréta</t>
  </si>
  <si>
    <t>Maria Teresa Martha Padilla Siurob</t>
  </si>
  <si>
    <t>Jaime Hernandez Rivera</t>
  </si>
  <si>
    <t>Marco Antonio Olivo Flores</t>
  </si>
  <si>
    <t>Maria Magdalena Yolanda Uribe Resendiz</t>
  </si>
  <si>
    <t>Rufino Garcia Mendoza</t>
  </si>
  <si>
    <t>Norma Alejandra Ledesma Uribe</t>
  </si>
  <si>
    <t>Jaquelina Adriana Trejo Nartinez</t>
  </si>
  <si>
    <t>Rafael Ocampo Martinez</t>
  </si>
  <si>
    <t>Hugo Armando Arias Perez</t>
  </si>
  <si>
    <t>Alicia Cortes Garcia</t>
  </si>
  <si>
    <t>Juan Ibarra Perez</t>
  </si>
  <si>
    <t>Rene Santos Osorio</t>
  </si>
  <si>
    <t>Ruth Ariadna Cordero Matta</t>
  </si>
  <si>
    <t>Missarly Amalia Flores Ibarra</t>
  </si>
  <si>
    <t>Sergio Soto Sevilla</t>
  </si>
  <si>
    <t>Dora Lilia Lopez Angeles</t>
  </si>
  <si>
    <t>Samuel Sotelo Martinez</t>
  </si>
  <si>
    <t>Claudia Patricia Trejo Diaz</t>
  </si>
  <si>
    <t>Gregorio Rodriguez Miranda</t>
  </si>
  <si>
    <t>Javier de la Peña Trejo</t>
  </si>
  <si>
    <t>Miriam Rios Jimenez</t>
  </si>
  <si>
    <t>Brenda Rojo Gonzalez</t>
  </si>
  <si>
    <t>Alma Delia Teverasco Martinez</t>
  </si>
  <si>
    <t>Nallely del Angel Mejia</t>
  </si>
  <si>
    <t>Olga Marquez Gonzalez</t>
  </si>
  <si>
    <t>Juan Pablo Rosales Camacho</t>
  </si>
  <si>
    <t>Jorge Cordero Lara</t>
  </si>
  <si>
    <t>Carlos Ivan Martinez Castuera Corona</t>
  </si>
  <si>
    <t>Urbano Cornejo Sierra</t>
  </si>
  <si>
    <t>Conexion total io, s.a. de c.v.</t>
  </si>
  <si>
    <t>Almacenes anfora, s.a. de c.v.</t>
  </si>
  <si>
    <t>Latin america sin  brecha digital,  s.c.</t>
  </si>
  <si>
    <t>Miguel Angel Basurto Cadena</t>
  </si>
  <si>
    <t>Talent network mx, s.a.p.i. de c.v.</t>
  </si>
  <si>
    <t>Mi guta, s.a. de c.v.</t>
  </si>
  <si>
    <t>Operadora nochebuena, s.a. de c.v.</t>
  </si>
  <si>
    <t>Canon mexicana, s. de r.l. de c.v.</t>
  </si>
  <si>
    <t>Administradora de hoteles grt, s.a. de c.v.</t>
  </si>
  <si>
    <t>Anna Emilia Hietanen</t>
  </si>
  <si>
    <t>Nohemi Medina Mendoza</t>
  </si>
  <si>
    <t>Hotel gillow, s.a.</t>
  </si>
  <si>
    <t>Electrica SJR, s.a. de. c.v.</t>
  </si>
  <si>
    <t>Electronica Zaragoza, s. de r.l.</t>
  </si>
  <si>
    <t>Office depot de Mexico s.a. de c.v.</t>
  </si>
  <si>
    <t>Operadora vips s. de r.l. de c.v.</t>
  </si>
  <si>
    <t>Sgp operadora de servicios, s.a. de c.v.</t>
  </si>
  <si>
    <t>Rafael Acevedo Cruz</t>
  </si>
  <si>
    <t>Mateo Arturo Balderas Flores</t>
  </si>
  <si>
    <t>Mario Garcia Otero</t>
  </si>
  <si>
    <t>Maria del Pilar Marcela Garibay Vila</t>
  </si>
  <si>
    <t>Maria Juana Herrera Ayala</t>
  </si>
  <si>
    <t>Ruben Navarrete Real</t>
  </si>
  <si>
    <t>Costco de mexico, s.a. de c.v.</t>
  </si>
  <si>
    <t>Evolutecno, s.a. de c.v.</t>
  </si>
  <si>
    <t>Gustavo Martinez Ojeda</t>
  </si>
  <si>
    <t>Grupo gasolinero Jalpan, s.a. de c.v.</t>
  </si>
  <si>
    <t>Estela Perez Luna</t>
  </si>
  <si>
    <t>Comercializadora farmaceutica de chiapas, s.a.p.i.</t>
  </si>
  <si>
    <t>Martha Leticia Suasti Moreno</t>
  </si>
  <si>
    <t>Jorge Padilla Liceaga</t>
  </si>
  <si>
    <t>Automotores de Queretaro, s.a. de c.v.</t>
  </si>
  <si>
    <t>Gude ingenieria, s.a. de c.v.</t>
  </si>
  <si>
    <t>Consejo nacional de acreditacion en informatica y</t>
  </si>
  <si>
    <t>Consejo de acreditacion de la enseñanza de la inge</t>
  </si>
  <si>
    <t>Fibratv, s.a. de c.v.</t>
  </si>
  <si>
    <t>Servicio gourmet queretano, s. de r.l. de c.v.</t>
  </si>
  <si>
    <t>Manuel Trejo Zamora</t>
  </si>
  <si>
    <t>Lanceta hg, s.a. de c.v.</t>
  </si>
  <si>
    <t>Gas expres nieto, s.a. de c.v.</t>
  </si>
  <si>
    <t>Guillermo Martinez Ojeda</t>
  </si>
  <si>
    <t>Bandas y mangueras j.r. s.a. de c.v.</t>
  </si>
  <si>
    <t>Sistemas de transmision y componentes, s.a. de c.v</t>
  </si>
  <si>
    <t>Calcimexicana,  s.a.  de c.v.</t>
  </si>
  <si>
    <t>Despegar.com mexico, s.a. de c.v.</t>
  </si>
  <si>
    <t>Rocio Perez Garcia</t>
  </si>
  <si>
    <t>Comercial ferretera lct, s.a. de c.v.</t>
  </si>
  <si>
    <t>Jose Hector Zavala Gomez</t>
  </si>
  <si>
    <t>Bureau veritas mexicana, s.a. de c.v.</t>
  </si>
  <si>
    <t>Julio Cesar Moy Velazquez</t>
  </si>
  <si>
    <t>Jose Antonio Lara Soria</t>
  </si>
  <si>
    <t>Conin materiales, s.a. de c.v.</t>
  </si>
  <si>
    <t>Fernando Valencia Lugo</t>
  </si>
  <si>
    <t xml:space="preserve">Comercializadora impulso empresarial y educativo, </t>
  </si>
  <si>
    <t>Roz distribuciones, s. de r.l. de c.v.</t>
  </si>
  <si>
    <t>Asociacion queretana de atletismo, a.c.</t>
  </si>
  <si>
    <t>Yalile Rosana Abed Piñero</t>
  </si>
  <si>
    <t>Rebeca Andrea Tellez Hernandez</t>
  </si>
  <si>
    <t>Victor Hugo Garcia Galvan</t>
  </si>
  <si>
    <t>Maria de la Cruz Ramirez Ortega</t>
  </si>
  <si>
    <t>Grupo 1014, s.a. de c.v.</t>
  </si>
  <si>
    <t>Karina Miriam Peña Vieyra</t>
  </si>
  <si>
    <t>Rodolfo Aguirre Ruiz</t>
  </si>
  <si>
    <t>Sergio Saul Jurado Cardenas</t>
  </si>
  <si>
    <t>Mariana Trejo Gonzalez</t>
  </si>
  <si>
    <t>Sarai Diaz Soto</t>
  </si>
  <si>
    <t>Serevicios integrales taxa, s.a. de c.v.</t>
  </si>
  <si>
    <t>Jose Enrique Roman Sierra</t>
  </si>
  <si>
    <t>Efrain Enrique Reyes Felix</t>
  </si>
  <si>
    <t>Janette Karina Fuentes Hernandez</t>
  </si>
  <si>
    <t>Sercompak, s.a. de c.v.</t>
  </si>
  <si>
    <t>Maria Elizabeth Rios Gonzalez</t>
  </si>
  <si>
    <t>Kronox &amp; kairos, s. de r.l. de c.v.</t>
  </si>
  <si>
    <t>Saul Moreno Paredes</t>
  </si>
  <si>
    <t>Monica Teresa Lopez Becerra</t>
  </si>
  <si>
    <t>Consumibles del centro, s.a. de c.v.</t>
  </si>
  <si>
    <t>Harada industries mexico, s.a. de c.v.</t>
  </si>
  <si>
    <t>Jose Guillermo Jaramillo Mauricio</t>
  </si>
  <si>
    <t>Beatriz Reyes Arriaga</t>
  </si>
  <si>
    <t>Applus mexico, s.a. de c.v.</t>
  </si>
  <si>
    <t>Universidad tecnologica de tijuana</t>
  </si>
  <si>
    <t>Gabriel Falcon Aguirre</t>
  </si>
  <si>
    <t>Communico aprendizaje organizacional, s.c.</t>
  </si>
  <si>
    <t>Judith Cabrera Palacios</t>
  </si>
  <si>
    <t>Otros Ingresos (Devoluciones a alumnos)</t>
  </si>
  <si>
    <t>Fondo Mixto Conacyt-GEQ</t>
  </si>
  <si>
    <t>AYUDA POR NACIMIENTO DE HIJO</t>
  </si>
  <si>
    <t>Ayuda por nacimiento de hijo</t>
  </si>
  <si>
    <t>SUBSIDIO IMPUESTO PREDIAL</t>
  </si>
  <si>
    <t>Subsidio impuesto predial</t>
  </si>
  <si>
    <t>Material impreso e inofrmación digital</t>
  </si>
  <si>
    <t>MATERIALES Y ACCESORIOS PARA MANTENIMIENTO Y CONSE</t>
  </si>
  <si>
    <t>Materiales y accesorios para mantenimiento y conse</t>
  </si>
  <si>
    <t>MATERIALES, ACCESORIOS Y SUMINISTROS DE LABORATORI</t>
  </si>
  <si>
    <t>Materiales, accesorios y suministros de laboratori</t>
  </si>
  <si>
    <t>ARTÍCULOS DEPORTIVOS</t>
  </si>
  <si>
    <t>Artículos deportivos</t>
  </si>
  <si>
    <t>HERRAMIENTAS MENORES</t>
  </si>
  <si>
    <t>Herramientas menores</t>
  </si>
  <si>
    <t>REFACCIONES Y ACCESORIOS MENORES DE EQUIPO DE CÓMP</t>
  </si>
  <si>
    <t>Refacciones y accesorios menores de equipo de cómp</t>
  </si>
  <si>
    <t>Servicio de acceso de internet, redes y procesami</t>
  </si>
  <si>
    <t>SERVICIOS LEGALES, DE CONTABILIDAD, AUDITORÍA Y RE</t>
  </si>
  <si>
    <t>Servicios legales, de contabilidad, auditoría y re</t>
  </si>
  <si>
    <t>SERVICIOS DE CONSULTORÍA EN TECNOLOGÍAS DE LA INFO</t>
  </si>
  <si>
    <t>Servicios de consultoría en tecnologías de la info</t>
  </si>
  <si>
    <t>IMPRESIONES DE DOCUMENTOS OFICIALES PARA LA PRESTA</t>
  </si>
  <si>
    <t>Impresiones de documentos oficiales para la presta</t>
  </si>
  <si>
    <t>PASAJES AÉREOS NACIONALES</t>
  </si>
  <si>
    <t>Pasajes aéreos nacionales</t>
  </si>
  <si>
    <t>PASAJES AÉREOS INTERNACIONALES</t>
  </si>
  <si>
    <t>Pasajes aéreos internacionales</t>
  </si>
  <si>
    <t>PASAJES TERRESTRES INTERNACIONALES</t>
  </si>
  <si>
    <t>Pasajes terrestres internacionales</t>
  </si>
  <si>
    <t>VIÁTICOS EN EL EXTRANJERO</t>
  </si>
  <si>
    <t>Viáticos en el extranjero</t>
  </si>
  <si>
    <t>UTSJUP19272</t>
  </si>
  <si>
    <t>VIDEOCÁMARA</t>
  </si>
  <si>
    <t>UTSJBV18317</t>
  </si>
  <si>
    <t xml:space="preserve">BOMBA DE VACÍO </t>
  </si>
  <si>
    <t>TORNIQUETE BIDIRECCIONAL</t>
  </si>
  <si>
    <t>CONTROL DE ACCERO P/MULTIPLES PUERTAS</t>
  </si>
  <si>
    <t>UTSJTB12345</t>
  </si>
  <si>
    <t>UTSJTB12346</t>
  </si>
  <si>
    <t>UTSJTB12347</t>
  </si>
  <si>
    <t>UTSJTB12348</t>
  </si>
  <si>
    <t>UNIVERSIDAD TECNOLÓGICA DE SAN JUAN DEL RÍO</t>
  </si>
  <si>
    <t>Estado Analítico de Ingresos</t>
  </si>
  <si>
    <t>Del 1 de enero al 31 de Marzo de 2018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</si>
  <si>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</si>
  <si>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</si>
  <si>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</si>
  <si>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</si>
  <si>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</si>
  <si>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</si>
  <si>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</si>
  <si>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</si>
  <si>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(3= 1 + 2)</t>
  </si>
  <si>
    <t>(6= 5 - 1 )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</si>
  <si>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</si>
  <si>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</si>
  <si>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</si>
  <si>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</si>
  <si>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</si>
  <si>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</si>
  <si>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</si>
  <si>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</t>
  </si>
  <si>
    <t>NOTA: Para guardar el equilibrio presupuestal se aplicaron recursos de años anteriores por la cantidada de $ 6757053.72, derivado de este se obtuvo  Productos Financieros por la cantidad de $2,309.79</t>
  </si>
  <si>
    <t>M.EN A.  GONZALO FERREIRA MARTÍNEZ</t>
  </si>
  <si>
    <t>DE "FONDO MIXTO CONACYT"</t>
  </si>
  <si>
    <t>Clasificación Económica (por fuente de financiamiento)</t>
  </si>
  <si>
    <t>Estado Analítico de Ingresos Por Fuente de Financiamiento</t>
  </si>
  <si>
    <t>Ingresos del Gobierno</t>
  </si>
  <si>
    <t>Ingresos de Organismos y Empresas</t>
  </si>
  <si>
    <t>Ingresos derivados de financiamiento</t>
  </si>
  <si>
    <t>Estado Analítico del Ejercicio del Presupuesto de Egresos</t>
  </si>
  <si>
    <t>Clasificación por Objeto del Gasto (Capítulo y Concepto)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</si>
  <si>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</si>
  <si>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</si>
  <si>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</si>
  <si>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</si>
  <si>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</si>
  <si>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</si>
  <si>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</si>
  <si>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</si>
  <si>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</si>
  <si>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</si>
  <si>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</si>
  <si>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</si>
  <si>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</si>
  <si>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</si>
  <si>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</si>
  <si>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</si>
  <si>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</si>
  <si>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</si>
  <si>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</si>
  <si>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</si>
  <si>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 xml:space="preserve">Vestuario, Blancos, Prendas de Protección 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</si>
  <si>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</si>
  <si>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</si>
  <si>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</si>
  <si>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</si>
  <si>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</si>
  <si>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</si>
  <si>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</si>
  <si>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</si>
  <si>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</si>
  <si>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</si>
  <si>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</si>
  <si>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Fideicomisos, Mandatos y Otros Análogos</t>
  </si>
  <si>
    <t xml:space="preserve">Transferencias, Asignaciones, Subsidios 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</si>
  <si>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</si>
  <si>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</si>
  <si>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</si>
  <si>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</si>
  <si>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</si>
  <si>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</si>
  <si>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</si>
  <si>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</si>
  <si>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Bienes Muebles, Inmuebles e Intangibles</t>
  </si>
  <si>
    <t>Total general</t>
  </si>
  <si>
    <t>Clasificación Económica (por Tipo de Gasto)</t>
  </si>
  <si>
    <t>Gasto Corriente</t>
  </si>
  <si>
    <t>Gasto de Capital</t>
  </si>
  <si>
    <t>Amortización de la Deuda y Disminución de Pasivos</t>
  </si>
  <si>
    <t xml:space="preserve">Pensiones y Jubilaciones </t>
  </si>
  <si>
    <t>Total del Gasto</t>
  </si>
  <si>
    <t>RECURSO</t>
  </si>
  <si>
    <t>(Todas)</t>
  </si>
  <si>
    <t>Etiquetas de fila</t>
  </si>
  <si>
    <t>Suma de PTTO. ORIGINAL AUTORIZADO</t>
  </si>
  <si>
    <t>Suma de TOTAL MODIFICACIONES</t>
  </si>
  <si>
    <t>Suma de PTTO.  MODIFICADO</t>
  </si>
  <si>
    <t>Suma de PPTO EJERCIDO A LA FECHA</t>
  </si>
  <si>
    <t>Suma de PPTO EJERCIDO A LA FECHA2</t>
  </si>
  <si>
    <t>Suma de DIFERENCIA</t>
  </si>
  <si>
    <t>(en blanco)</t>
  </si>
  <si>
    <t>Fuente de Financiamiento</t>
  </si>
  <si>
    <t>Recursos Fiscales</t>
  </si>
  <si>
    <t>Financiamientos Internos</t>
  </si>
  <si>
    <t>Financiamientos Externos</t>
  </si>
  <si>
    <t>Ingresos Propios</t>
  </si>
  <si>
    <t>Recursos Federales</t>
  </si>
  <si>
    <t>Recursos Estatales</t>
  </si>
  <si>
    <t>Otros Recursos</t>
  </si>
  <si>
    <t xml:space="preserve">     Total del Gasto</t>
  </si>
  <si>
    <t>Clasificación Administrativa</t>
  </si>
  <si>
    <t>Rectoria</t>
  </si>
  <si>
    <t>Poder Ejecutivo</t>
  </si>
  <si>
    <t>Poder Legislativo</t>
  </si>
  <si>
    <t>Poder Judicial</t>
  </si>
  <si>
    <t>Órganos Autónomos</t>
  </si>
  <si>
    <t xml:space="preserve">      Total del Gasto</t>
  </si>
  <si>
    <t>Entidades Paraestatales y Fideicomisos No Empresariales y No Financieros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</si>
  <si>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</si>
  <si>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</si>
  <si>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</si>
  <si>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</si>
  <si>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</si>
  <si>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</si>
  <si>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</si>
  <si>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</si>
  <si>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</si>
  <si>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</si>
  <si>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</si>
  <si>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</si>
  <si>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</si>
  <si>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</si>
  <si>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</si>
  <si>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</si>
  <si>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</si>
  <si>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</si>
  <si>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</si>
  <si>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</si>
  <si>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</si>
  <si>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</si>
  <si>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</si>
  <si>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</si>
  <si>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</si>
  <si>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</si>
  <si>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</si>
  <si>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</si>
  <si>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</si>
  <si>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</si>
  <si>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</si>
  <si>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</si>
  <si>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</si>
  <si>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</si>
  <si>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</si>
  <si>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</si>
  <si>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</si>
  <si>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</si>
  <si>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</si>
  <si>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</si>
  <si>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</si>
  <si>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>A</t>
  </si>
  <si>
    <t>B</t>
  </si>
  <si>
    <t>C = A - B</t>
  </si>
  <si>
    <t>Créditos Bancarios</t>
  </si>
  <si>
    <t>Total Créditos Bancarios</t>
  </si>
  <si>
    <t>Otros Instrumentos de Deuda</t>
  </si>
  <si>
    <t xml:space="preserve">NADA QUE MANIFESTAR </t>
  </si>
  <si>
    <t>Total Otros Instrumentos de Deuda</t>
  </si>
  <si>
    <t>TOTAL</t>
  </si>
  <si>
    <t>Intereses de la Deuda</t>
  </si>
  <si>
    <t>Total de Intereses de Créditos Bancarios</t>
  </si>
  <si>
    <t>Total de Intereses de Otros Instrumentos de Deuda</t>
  </si>
  <si>
    <t>IV. Estados e Informes Programáticos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</si>
  <si>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</si>
  <si>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</si>
  <si>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</si>
  <si>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</si>
  <si>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</si>
  <si>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</si>
  <si>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</si>
  <si>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</si>
  <si>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</si>
  <si>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</si>
  <si>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</si>
  <si>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</si>
  <si>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</si>
  <si>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</si>
  <si>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</si>
  <si>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</si>
  <si>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</si>
  <si>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</si>
  <si>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</si>
  <si>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</si>
  <si>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</si>
  <si>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</si>
  <si>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</si>
  <si>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</si>
  <si>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</si>
  <si>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</si>
  <si>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</si>
  <si>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</si>
  <si>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</si>
  <si>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</si>
  <si>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</si>
  <si>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UNIVERSIDAD TECNÓLOGICA DE SAN JUAN DEL RÍO</t>
  </si>
  <si>
    <t>PROGRAMAS Y PROYECTOS DE INVERSIÓN</t>
  </si>
  <si>
    <t>PROYECTO INST.</t>
  </si>
  <si>
    <t>NOMBRE PARTIDA</t>
  </si>
  <si>
    <t>EROGADO</t>
  </si>
  <si>
    <t>Equipamiento</t>
  </si>
  <si>
    <t>Gasto Social</t>
  </si>
  <si>
    <t>Equipo de cómputo y de tecnologias de la información</t>
  </si>
  <si>
    <t>Pfce 2016</t>
  </si>
  <si>
    <t>Propios</t>
  </si>
  <si>
    <t>TOTAL:</t>
  </si>
  <si>
    <t>INDICADORES DE RESULTADOS</t>
  </si>
  <si>
    <t>No.</t>
  </si>
  <si>
    <t>RESUMEN NARRATIVO (PROPÓSITO / COMPONENTE / ACTIVIDAD)</t>
  </si>
  <si>
    <t>INDICADOR</t>
  </si>
  <si>
    <t>FORMULA</t>
  </si>
  <si>
    <t>META ANUAL 2018</t>
  </si>
  <si>
    <t>Egresados y egresadas de EMS de 18 a 22 años, empresas y público en general de la Zona de Influencia de la Universidad Tecnológica de San Juan del Río y su Unidad Académica de Jalpan de Serra que ingresan a algún servicio de la UTSJR, han mejorado sus competencias y habilidades mediante servicios de calidad ofertados cerca de su lugar de origen.</t>
  </si>
  <si>
    <t>Porcentaje de eficiencia terminal en el nivel de lngeniería de la Universidad Tecnológica de San Juan del Río</t>
  </si>
  <si>
    <t>100 * ( No. de egresados titulados de una cohorte generacional del nivel de Ingeniería / No. de alumnos inscritos del nivel de Ingeniería en la misma cohorte generacional)</t>
  </si>
  <si>
    <t>Porcentaje de eficiencia terminal en el nivel de TSU de la Universidad Tecnológica de San Juan del Río</t>
  </si>
  <si>
    <t>100 * ( No. de alumnos titulados de una cohorte generacional del nivel de TSU / No. de alumnos inscritos del nivel de TSU en la misma cohorte generacional)</t>
  </si>
  <si>
    <t>Servicios Educativos y de apoyo para personas inscritas a algún Programa Educativo de la Universidad Tecnológica de San Juan del Río o de su Unidad Académica de Jalpan de Serra.</t>
  </si>
  <si>
    <t>Promedio de aprovechamiento escolar de la Universidad Tecnológica de San Juan del Río</t>
  </si>
  <si>
    <t>Sumatoria de promedios de alumnos que finalizan satisfactoriamente un cuatrimestre / Número de alumnos que finalizan satisfactoriamente un cuatrimestre</t>
  </si>
  <si>
    <t>Servicios de educación continua, servicios tecnológicos, incubación de empresas y capacitación otorgados a los sectores productivo y social por la Universidad Tecnológica de San Juan del Río o su Unidad Académica de Jalpan de Serra.</t>
  </si>
  <si>
    <t>Porcentaje de personas que otorgan una calificación satisfactoria en los servicios de vinculación en la Universidad Tecnológica de San Juan del Río</t>
  </si>
  <si>
    <t>100 * ( Número de Personas muy satisfechas y satisfechas con los servicios de vinculación / Total de personas que reciben servicios de vinculación)</t>
  </si>
  <si>
    <t>1.1</t>
  </si>
  <si>
    <t>Realizar y ejecutar el programa de captación de nueva matrícula para la UTSJR y su Unidad Académica de Jalpan de Serra.</t>
  </si>
  <si>
    <t>Porcentaje de absorción institucional respecto al egreso de educación media superior al inicio del ciclo escolar</t>
  </si>
  <si>
    <t>100 * ( Alumnos de nuevo ingreso en el año / Egresados del nivel y ciclo inmediato anterior en el Estado )</t>
  </si>
  <si>
    <t>1.2</t>
  </si>
  <si>
    <t>Contratación y capacitación de docentes.</t>
  </si>
  <si>
    <t>Porcentaje de Profesores de Tiempo Completo con perfil PROMEP en la Universidad Tecnológica de San Juan del Río</t>
  </si>
  <si>
    <t>100 * ( Número de Profesores de Tiempo Completo con Perfil PRODEP / Total de Profesores de Tiempo Completo)</t>
  </si>
  <si>
    <t>Prestación de servicios educativos y de apoyo al alumnado.</t>
  </si>
  <si>
    <t>Porcentaje de alumnos de la Universidad Tecnológica de San Juan del Río que otorgan una calificación satisfactoria en los servicios educativos y de apoyo</t>
  </si>
  <si>
    <t>100 * ( Número de Alumnos muy satisfechos y satisfechos con los servicios / Población estudiantil encuestada)</t>
  </si>
  <si>
    <t>Porcentaje de alumnado con beca respecto al total de la matrícula por cuatrimestre</t>
  </si>
  <si>
    <t>100 * (Alumnado beneficiado con algún tipo de beca en el cuatrimestre / Alumnos inscritos en el mismo cuatrimestre)</t>
  </si>
  <si>
    <t>Porcentaje de alumnado que se beneficia con la asignación de recursos para acciones de Infraestructura respecto al total de la matrícula en el año</t>
  </si>
  <si>
    <r>
      <t xml:space="preserve">100 * ( Alumnado beneficiado por acciones de infraestructura durante el ciclo escolar / Total del alumnado inscrito al inicio del mismo ciclo escolar) </t>
    </r>
    <r>
      <rPr>
        <b/>
        <i/>
        <sz val="8"/>
        <color indexed="8"/>
        <rFont val="Calibri"/>
        <family val="2"/>
      </rPr>
      <t>Estará supeditado a que en el año se asigne recurso para dicho fin</t>
    </r>
  </si>
  <si>
    <t>Indicadores de Postura Fiscal</t>
  </si>
  <si>
    <r>
      <t xml:space="preserve">Pagado </t>
    </r>
    <r>
      <rPr>
        <b/>
        <vertAlign val="superscript"/>
        <sz val="9"/>
        <rFont val="Arial"/>
        <family val="2"/>
      </rPr>
      <t>3</t>
    </r>
  </si>
  <si>
    <t>I. Ingresos Presupuestarios (I=1+2)</t>
  </si>
  <si>
    <r>
      <t xml:space="preserve">1. Ingresos del Gobierno de la Entidad Federativa </t>
    </r>
    <r>
      <rPr>
        <vertAlign val="superscript"/>
        <sz val="9"/>
        <color indexed="8"/>
        <rFont val="Arial"/>
        <family val="2"/>
      </rPr>
      <t>1</t>
    </r>
  </si>
  <si>
    <r>
      <t xml:space="preserve">2. Ingresos del Sector Paraestatal </t>
    </r>
    <r>
      <rPr>
        <vertAlign val="superscript"/>
        <sz val="9"/>
        <color indexed="8"/>
        <rFont val="Arial"/>
        <family val="2"/>
      </rPr>
      <t>1</t>
    </r>
  </si>
  <si>
    <t>II. Egresos Presupuestarios (II=3+4)</t>
  </si>
  <si>
    <r>
      <t xml:space="preserve">3. Egresos del Gobierno de la Entidad Federativa </t>
    </r>
    <r>
      <rPr>
        <vertAlign val="superscript"/>
        <sz val="9"/>
        <color indexed="8"/>
        <rFont val="Arial"/>
        <family val="2"/>
      </rPr>
      <t>2</t>
    </r>
  </si>
  <si>
    <r>
      <t xml:space="preserve">4. Egresos del Sector Paraestatal </t>
    </r>
    <r>
      <rPr>
        <vertAlign val="superscript"/>
        <sz val="9"/>
        <color indexed="8"/>
        <rFont val="Arial"/>
        <family val="2"/>
      </rPr>
      <t>2</t>
    </r>
  </si>
  <si>
    <t>III. Balance Presupuestario (Superávit o Déficit) (III = I - II)</t>
  </si>
  <si>
    <t>III. Balance presupuestario (Superávit o Déficit)</t>
  </si>
  <si>
    <t>IV. Intereses, Comisiones y Gastos de la Deuda</t>
  </si>
  <si>
    <t>V. Balance Primario (Superávit o Déficit) (V= III - IV)</t>
  </si>
  <si>
    <t>A. Financiamiento</t>
  </si>
  <si>
    <t>B.  Amortización de la deuda</t>
  </si>
  <si>
    <t>C. Endeudamiento ó desendeudamiento (C = A - B)</t>
  </si>
  <si>
    <t>INFORME DEL EJERCICIO DEL PRESUPUESTO POR PROGRAMA Y SUBPROGRAMA</t>
  </si>
  <si>
    <t>DE " GOBIERNO FEDERAL "</t>
  </si>
  <si>
    <t>FEDERAL</t>
  </si>
  <si>
    <t xml:space="preserve"> PTTO. ORIGINAL AUTORIZADO (1)</t>
  </si>
  <si>
    <t>AMPLIACIONES (2)</t>
  </si>
  <si>
    <t>TRANSFERENCIAS</t>
  </si>
  <si>
    <t xml:space="preserve"> PTTO.  MODIFICADO (3=1+2 )</t>
  </si>
  <si>
    <t>PTO DEVENGADO (4)</t>
  </si>
  <si>
    <t>PTO PAGADO (5)</t>
  </si>
  <si>
    <t>SUBEJERCICIO (6= 3-4)</t>
  </si>
  <si>
    <t xml:space="preserve">SERVICIOS PERSONALES </t>
  </si>
  <si>
    <t>5113011 Sueldos base al personal permanente</t>
  </si>
  <si>
    <t>5122021 Suplencias e interinatos</t>
  </si>
  <si>
    <t>5131011 Primas por años de servicios efectivos</t>
  </si>
  <si>
    <t>5132011 Prima vacacional</t>
  </si>
  <si>
    <t>5132031 Gratificación de fin de año</t>
  </si>
  <si>
    <t>5141021 Aportaciones de seguridad social</t>
  </si>
  <si>
    <t>5143011 Aportaciones al sistema para el retiro</t>
  </si>
  <si>
    <t>5144011 Cuotas para el seguro de vida del personal civil</t>
  </si>
  <si>
    <t>5154021 Ayuda adquisición de lentes</t>
  </si>
  <si>
    <t>5154051 Subsidio impuesto predial</t>
  </si>
  <si>
    <t>5154061 Despensa</t>
  </si>
  <si>
    <t>5154081 Subsidio ISPT</t>
  </si>
  <si>
    <t xml:space="preserve">5161011 incremento a las percepciones </t>
  </si>
  <si>
    <t>5171011 Estímulo por puntualidad</t>
  </si>
  <si>
    <t>5171021 Estímulo por años de servicio</t>
  </si>
  <si>
    <t xml:space="preserve">MATERIALES Y SUMINISTROS </t>
  </si>
  <si>
    <t>5211011 Materiales, útiles y equipos menores de oficina</t>
  </si>
  <si>
    <t>5214011 Materiales, útiles y equipos menores de tecnologías de la información y comunicaciones</t>
  </si>
  <si>
    <t>5215011 Material impreso e información digital</t>
  </si>
  <si>
    <t>5216011 Material de limpieza</t>
  </si>
  <si>
    <t>5217011 Materiales y útiles de enseñanza</t>
  </si>
  <si>
    <t>5221011 Productos alimenticios para el personal en las instalaciones de las Dependencias y entidades</t>
  </si>
  <si>
    <t>5223011 Utensilios para el servicio de alimentación</t>
  </si>
  <si>
    <t>5241011 Productos minerales no metálicos</t>
  </si>
  <si>
    <t>5242011 Cemento y productos de concreto</t>
  </si>
  <si>
    <t xml:space="preserve">5243011 Cal, yeso y productos de yeso </t>
  </si>
  <si>
    <t>5244011 Madera y productos de madera</t>
  </si>
  <si>
    <t>5245011 Vidrio y productos de vidrio</t>
  </si>
  <si>
    <t>5246011 Material eléctrico y electrónico</t>
  </si>
  <si>
    <t>5247011 Artículos metálicos para la construcción</t>
  </si>
  <si>
    <t xml:space="preserve">5248011 Materiales complementarios </t>
  </si>
  <si>
    <t>5248011 Materiales y accesorios para mantenimiento y conse</t>
  </si>
  <si>
    <t>5249021 Otros materiales y artículos de construcción y reparación</t>
  </si>
  <si>
    <t xml:space="preserve">5251011 Productos químicos básicos </t>
  </si>
  <si>
    <t>5252011 Fertilizantes, pesticidas y otros agroquímicos</t>
  </si>
  <si>
    <t>5253011 Medicinas y Productos Farmacéuticos</t>
  </si>
  <si>
    <t>5254011 Material de curación y sutura</t>
  </si>
  <si>
    <t>5255031 Materiales, accesorios y suministros de laboratorio médico</t>
  </si>
  <si>
    <t>5259021 Otros productos químicos</t>
  </si>
  <si>
    <t>5261011 Combustibles, lubricantes y aditivos para vehículos</t>
  </si>
  <si>
    <t>5271011 Vestuario y uniformes</t>
  </si>
  <si>
    <t xml:space="preserve">5272011 Prendas de segurudad y proteccion personal </t>
  </si>
  <si>
    <t xml:space="preserve">5273011 Articulos Deportivos </t>
  </si>
  <si>
    <t>5274011 Productos textiles</t>
  </si>
  <si>
    <t>5291011 Herramientas menores</t>
  </si>
  <si>
    <t>5292011 Refacciones y accesorios menores de edificios</t>
  </si>
  <si>
    <t xml:space="preserve">5293011 Refacciones y accesorios menores de mobiliario y equipo de administración, educacional y recreativo </t>
  </si>
  <si>
    <t>5294011 Refacciones y accesorios menores de equipo de cómputo y tecnologías de la información</t>
  </si>
  <si>
    <t>5296011 Refacciones y accesorios menores de equipo de transporte</t>
  </si>
  <si>
    <t xml:space="preserve">SERVICIOS GENERALES </t>
  </si>
  <si>
    <t>5311011 Energía eléctrica</t>
  </si>
  <si>
    <t>5313011 Agua</t>
  </si>
  <si>
    <t>5314011 Telefonía tradicional</t>
  </si>
  <si>
    <t>5315011 Telefonía celular</t>
  </si>
  <si>
    <t>5317011 Servicios de acceso de Internet, redes y procesamiento de información</t>
  </si>
  <si>
    <t>5318011 Servicios postales y telegráficos</t>
  </si>
  <si>
    <t xml:space="preserve">5322011 Arrendamiento de edificios </t>
  </si>
  <si>
    <t>5323011 Arrendamiento de mobiliario y equipo de administra</t>
  </si>
  <si>
    <t>5325011 Arrendamiento de equipo de transporte</t>
  </si>
  <si>
    <t xml:space="preserve">5326011 Arrendamiento de maquinaria, otros equipos y herra </t>
  </si>
  <si>
    <t>5327011 Arrendamiento de activos intangibles</t>
  </si>
  <si>
    <t>5331011 Servicios legales, de contabilidad, auditoría y relacionados</t>
  </si>
  <si>
    <t>5332011 Servicios de diseño, arquitectura, ingeniería y ac</t>
  </si>
  <si>
    <t>5333011 Servicios de consultoría administrativa y procesos</t>
  </si>
  <si>
    <t>5333021 Servicios de consultoría en tecnologías de la información</t>
  </si>
  <si>
    <t xml:space="preserve">5334011 Servicios de capacitación </t>
  </si>
  <si>
    <t>5336011 Impresiones de documentos oficiales para la prestación de servicios públicos, identificación, formatos administrativos y fiscales, formas valoradas, certificados y títulos</t>
  </si>
  <si>
    <t>5336041 Servicio de fotocopiado, digitalización e impresión</t>
  </si>
  <si>
    <t>5338011 Servicios de vigilancia</t>
  </si>
  <si>
    <t xml:space="preserve">5339011 Servicios profesionales, científicos y técnicos in </t>
  </si>
  <si>
    <t>5341011 Servicios financieros y bancarios</t>
  </si>
  <si>
    <t>5345011 Seguros de bienes patrimoniales</t>
  </si>
  <si>
    <t>5347011 Fletes y maniobras</t>
  </si>
  <si>
    <t>5351011 Conservación y mantenimiento menor de inmuebles</t>
  </si>
  <si>
    <t xml:space="preserve">5352011 Mantenimiento y conservación  de mobiliario y  Equipo de  administración </t>
  </si>
  <si>
    <t xml:space="preserve">5353011 Instalación, reparación y mantenimiento de equipo </t>
  </si>
  <si>
    <t>5355011 Reparación y mantenimiento de equipo de transporte</t>
  </si>
  <si>
    <t>5357011 Instalación, reparación y mantenimiento de maquinaria, otros equipos y herramienta</t>
  </si>
  <si>
    <t>5358011 Servicios de limpieza</t>
  </si>
  <si>
    <t>5361011 Difusión por radio, televisión y otros medios de mensajes sobre programas y actividades gubernamentales</t>
  </si>
  <si>
    <t>5371021 Pasajes aéreos nacionales</t>
  </si>
  <si>
    <t xml:space="preserve">5371031 Pasajes aéreos internacionales </t>
  </si>
  <si>
    <t>5372021 Pasajes terrestres nacionales</t>
  </si>
  <si>
    <t>5372031 Pasajes terrestres internacionales</t>
  </si>
  <si>
    <t>5375021 Viáticos nacionales</t>
  </si>
  <si>
    <t xml:space="preserve">5376011 Viáticos en el extranjero </t>
  </si>
  <si>
    <t>5378011 Servicios integrales de traslado y viáticos</t>
  </si>
  <si>
    <t>5382011 Gastos de orden social y cultural</t>
  </si>
  <si>
    <t xml:space="preserve">5383011 Congresos y convenciones </t>
  </si>
  <si>
    <t xml:space="preserve">5384011  Exposiciones </t>
  </si>
  <si>
    <t>5385011 Gastos de representación</t>
  </si>
  <si>
    <t>5391011 Servicios funerarios y de cementerios</t>
  </si>
  <si>
    <t>5392011 Impuestos y derechos</t>
  </si>
  <si>
    <t xml:space="preserve">5398011 Impuestos sobre nominas y otros que se deriven de una relacion laboral </t>
  </si>
  <si>
    <t xml:space="preserve">TRANSFERENCIAS, ASIGNACIONES, SUBSIDIOS </t>
  </si>
  <si>
    <t>5442031 BECAS Académicas</t>
  </si>
  <si>
    <t>5442061 BECAS Especiales</t>
  </si>
  <si>
    <t>5442131 Otras becas y ayudas para programas de capacitación</t>
  </si>
  <si>
    <t>DE " GOBIERNO ESTATAL "</t>
  </si>
  <si>
    <t>ESTATAL</t>
  </si>
  <si>
    <t xml:space="preserve">5133011 Horas Extraordinarias </t>
  </si>
  <si>
    <t>5144011 Cuotas para el seguro de vida del personal</t>
  </si>
  <si>
    <t>5152031 Prima de antigüedad</t>
  </si>
  <si>
    <t xml:space="preserve">5153011 Prestaciones y haberes de retiro </t>
  </si>
  <si>
    <t>5154011 Pago por fallecimiento de padres, cónyuge</t>
  </si>
  <si>
    <t>5154031 Ayuda prótesis dental</t>
  </si>
  <si>
    <t>5154041 Ayuda por nacimiento de hijo</t>
  </si>
  <si>
    <t>5154071 Despensa especial</t>
  </si>
  <si>
    <t>5154091 Subsidio ISR-A</t>
  </si>
  <si>
    <t xml:space="preserve">5159011 Otras prestaciones sociales y ecónomicas </t>
  </si>
  <si>
    <t>5442011 Becas hijos trabajadores</t>
  </si>
  <si>
    <t xml:space="preserve">5451011 Pensiones </t>
  </si>
  <si>
    <t>DE " INGRESOS PROPIOS "</t>
  </si>
  <si>
    <t>INGRESOS PROPIOS</t>
  </si>
  <si>
    <t>5121011 Honorarios asimilables a Salario</t>
  </si>
  <si>
    <t>5131011 Prima quinquenal por años de servicios efectivos prestados</t>
  </si>
  <si>
    <t>5144021 Cuotas para el seguro de gastos médicos del personal civil</t>
  </si>
  <si>
    <t>5152011 indemnizaciones</t>
  </si>
  <si>
    <t xml:space="preserve">BIENES MUEBLES E INMUEBLES </t>
  </si>
  <si>
    <t>5511011 Muebles de oficina y estantería</t>
  </si>
  <si>
    <t>5515011 Equipo de cómputo y de tecnologías de la información</t>
  </si>
  <si>
    <t>5519011 Otros mobiliarios y equipos de administración</t>
  </si>
  <si>
    <t>5521011 Equipos y aparatos audiovisuales</t>
  </si>
  <si>
    <t xml:space="preserve">5562011 Maquinaria y equipo industrial </t>
  </si>
  <si>
    <t>5564011 Sistemas de aire acondicionado, calefacción  y de reparación</t>
  </si>
  <si>
    <t>5567011 Herramientas Maquinas y Herramientas</t>
  </si>
  <si>
    <t>DE " FONDO DE CONTINGENCIAS PRESUPUESTALES "</t>
  </si>
  <si>
    <t>FONDO DE CONTINGENCIAS</t>
  </si>
  <si>
    <t>DE " ESTIMULOS FISCALES "</t>
  </si>
  <si>
    <t>ESTIMULOS FISCALES</t>
  </si>
  <si>
    <t>5622011 Edificación no habitacional</t>
  </si>
  <si>
    <t>DE " FONDO DE OBLIGACIONES LABORALES "</t>
  </si>
  <si>
    <t xml:space="preserve"> FONDO DE OBLIGACIONES LABORALES</t>
  </si>
  <si>
    <t>DE " RECURSOS PROMEP "</t>
  </si>
  <si>
    <t>PROMEP</t>
  </si>
  <si>
    <t>5442111 BECAS Convenios</t>
  </si>
  <si>
    <t>DE " APOYO A MADRES SOLTERAS JEFAS DE FAMILIAS  CONACYT 2014-2015"</t>
  </si>
  <si>
    <t>CONACYT 2014-2015</t>
  </si>
  <si>
    <t>5442141 Becas madres solteras</t>
  </si>
  <si>
    <t>DE " APOYO A MADRES SOLTERAS JEFAS DE FAMILIAS  CONACYT 2016"</t>
  </si>
  <si>
    <t>CONACYT 2016</t>
  </si>
  <si>
    <t>SUBTOTAL</t>
  </si>
  <si>
    <t>DE " APOYO A MADRES SOLTERAS JEFAS DE FAMILIAS  CONACYT 2017"</t>
  </si>
  <si>
    <t>CONACYT 2017</t>
  </si>
  <si>
    <t>DE "CONCYTEQ 2016"</t>
  </si>
  <si>
    <t>CONCYTEQ 2016</t>
  </si>
  <si>
    <t>DE "CONCYTEQ  2017"</t>
  </si>
  <si>
    <t>CONCYTEQ 17</t>
  </si>
  <si>
    <t>FONDO MIXTO CONACYT</t>
  </si>
  <si>
    <t>5531011 Equipo médico y de laboratorio</t>
  </si>
  <si>
    <t>5564011 Sistemas de aire acondicionado, calefacción y de refrigeración industrial y comercial</t>
  </si>
  <si>
    <t>DE "NUEVOS TALENTOS 2017"</t>
  </si>
  <si>
    <t>NUEVOS TALENTOS 2017</t>
  </si>
  <si>
    <t xml:space="preserve">5259021 Otros productos químicos </t>
  </si>
  <si>
    <t>5567011 Herramientas y máquinas-herramienta</t>
  </si>
  <si>
    <t>NOTA: Este programa es de aportación bipartita, 50% con recursos de Concytec y 50 % con recursos propios.</t>
  </si>
  <si>
    <t>DE " PFCE 2016</t>
  </si>
  <si>
    <t>PFCE 2016</t>
  </si>
  <si>
    <t xml:space="preserve">5246011 Material eléctrico y electrónico </t>
  </si>
  <si>
    <t>5519011 Otros mobiliarios y equipos de administracion</t>
  </si>
  <si>
    <t>DE " PFCE 2017</t>
  </si>
  <si>
    <t>PFCE 2017</t>
  </si>
  <si>
    <t>5523011 Cámaras fotográficas y de video</t>
  </si>
  <si>
    <t>DE " GASTO SOCIAL"</t>
  </si>
  <si>
    <t>GASTO SOCIAL</t>
  </si>
  <si>
    <t>AMPLIACIONES/REDUCCIONES(2)</t>
  </si>
  <si>
    <t>Balance Presupuestario-LDF</t>
  </si>
  <si>
    <t xml:space="preserve">UNIVERSIDAD TECNOLÓGICA DE SAN JUAN DEL RÍO </t>
  </si>
  <si>
    <t xml:space="preserve">Concepto (c) </t>
  </si>
  <si>
    <t>Estimado/ Aprobado (d)</t>
  </si>
  <si>
    <t xml:space="preserve">Recaudado / Pagado </t>
  </si>
  <si>
    <t xml:space="preserve"> A. Ingresos Totales (A = A1+A2+A3)</t>
  </si>
  <si>
    <t xml:space="preserve">     A1. Ingresos de Libre Disposición</t>
  </si>
  <si>
    <t xml:space="preserve">     A2. Transferencias Federales Etiquetadas</t>
  </si>
  <si>
    <t xml:space="preserve">     A3. Financiamiento Neto</t>
  </si>
  <si>
    <t>B. Egresos Presupuestarios1 (B = B1+B2)</t>
  </si>
  <si>
    <t xml:space="preserve">     B1. Gasto No Etiquetado (sin incluir Amortización de la Deuda Pública)</t>
  </si>
  <si>
    <t xml:space="preserve">     B2. Gasto Etiquetado (sin incluir Amortización de la Deuda Pública) </t>
  </si>
  <si>
    <t>C. Remanentes del Ejercicio Anterior ( C = C1 + C2 )</t>
  </si>
  <si>
    <t xml:space="preserve">     C1. Remanentes de Ingresos de Libre Disposición aplicados en el periodo</t>
  </si>
  <si>
    <t xml:space="preserve">     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</si>
  <si>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</si>
  <si>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</si>
  <si>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</si>
  <si>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</si>
  <si>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 xml:space="preserve">     E1. Intereses, Comisiones y Gastos de la Deuda con Gasto No Etiquetado</t>
  </si>
  <si>
    <t xml:space="preserve">     E2. Intereses, Comisiones y Gastos de la Deuda con Gasto Etiquetado</t>
  </si>
  <si>
    <t>IV. Balance Primario (IV = III + E)</t>
  </si>
  <si>
    <t xml:space="preserve"> F. Financiamiento (F = F1 + F2)</t>
  </si>
  <si>
    <t xml:space="preserve">     F1. Financiamiento con Fuente de Pago de Ingresos de Libre Disposición</t>
  </si>
  <si>
    <t xml:space="preserve">     F2. Financiamiento con Fuente de Pago de Transferencias Federales Etiquetadas</t>
  </si>
  <si>
    <t>G. Amortización de la Deuda (G = G1 + G2)</t>
  </si>
  <si>
    <t xml:space="preserve">     G1. Amortización de la Deuda Pública con Gasto No Etiquetado</t>
  </si>
  <si>
    <t xml:space="preserve">     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</si>
  <si>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</si>
  <si>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</si>
  <si>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</si>
  <si>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B1. Gasto No Etiquetado (sin incluir Amortización de la Deuda Pública)</t>
  </si>
  <si>
    <t>C1. Remanentes de Ingresos de Libre Disposición aplicados en el periodo</t>
  </si>
  <si>
    <t>V. Balance Presupuestario de Recursos Disponibles (V = A1 + A3.1 – B 1 + C1)</t>
  </si>
  <si>
    <t>VI. Balance Presupuestario de Recursos Disponibles sin Financiamiento Neto (VI = V – A3.1)</t>
  </si>
  <si>
    <t>A2. Transferencias Federales Etiquetadas</t>
  </si>
  <si>
    <t>A3.2 Financiamiento Neto con Fuente de Pago de Transferencias Federales Etiquetadas (A3.2 = F2 – G2)</t>
  </si>
  <si>
    <t>B2. Gasto Etiquetado (sin incluir Amortización de la Deuda Pública)</t>
  </si>
  <si>
    <t>C2. Remanentes de Transferencias Federales Etiquetadas aplicados en el periodo</t>
  </si>
  <si>
    <t>VII. Balance Presupuestario de Recursos Etiquetados (VII = A2 + A3.2 – B2 + C2)</t>
  </si>
  <si>
    <t>VIII. Balance Presupuestario de Recursos Etiquetados sin Financiamiento Neto (VIII = VII – A3.2)</t>
  </si>
  <si>
    <t xml:space="preserve">         M. en A. GONZALO FERREIRA MARTINEZ</t>
  </si>
  <si>
    <t xml:space="preserve">                                                     DIRECTOR DE ADMINISTRACION Y FINANZAS</t>
  </si>
  <si>
    <t>Estado Analítico de Ingresos Detallado - LDF</t>
  </si>
  <si>
    <t>Diferencia (e)</t>
  </si>
  <si>
    <t>Estimado (d)</t>
  </si>
  <si>
    <t>(c)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</si>
  <si>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</si>
  <si>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</si>
  <si>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</si>
  <si>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</si>
  <si>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</si>
  <si>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</si>
  <si>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</si>
  <si>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</si>
  <si>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</si>
  <si>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</si>
  <si>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</si>
  <si>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</si>
  <si>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</si>
  <si>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</si>
  <si>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</si>
  <si>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</si>
  <si>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</si>
  <si>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</si>
  <si>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</si>
  <si>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</si>
  <si>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</si>
  <si>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</si>
  <si>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</si>
  <si>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</si>
  <si>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</si>
  <si>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</si>
  <si>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</si>
  <si>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</si>
  <si>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</si>
  <si>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</si>
  <si>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</si>
  <si>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</si>
  <si>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</si>
  <si>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</si>
  <si>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</si>
  <si>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</si>
  <si>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</si>
  <si>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</si>
  <si>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</si>
  <si>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</si>
  <si>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</si>
  <si>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</si>
  <si>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</si>
  <si>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</si>
  <si>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</si>
  <si>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</si>
  <si>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</si>
  <si>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</si>
  <si>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</si>
  <si>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</si>
  <si>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</si>
  <si>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</si>
  <si>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</si>
  <si>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</si>
  <si>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</si>
  <si>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</si>
  <si>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</si>
  <si>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</si>
  <si>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</si>
  <si>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</si>
  <si>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</si>
  <si>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</si>
  <si>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</si>
  <si>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</si>
  <si>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_________________________________________________</t>
  </si>
  <si>
    <t>M. en A. GONZALO FERREIRA MARTINEZ</t>
  </si>
  <si>
    <t>Estado Analítico del Ejercicio del Presupuesto de Egresos Detallado-LDF</t>
  </si>
  <si>
    <t>Aprobado (d)</t>
  </si>
  <si>
    <t>I. Gasto No Etiquetado (I=A+B+C+D+E+F+G+H+I)</t>
  </si>
  <si>
    <t>A. Servicios Personales (A=a1+a2+a3+a4+a5+a6+a7)</t>
  </si>
  <si>
    <t xml:space="preserve">     a1) Remuneraciones al Personal de Carácter Permanente</t>
  </si>
  <si>
    <t xml:space="preserve">     a2) Remuneraciones al Personal de Carácter Transitorio</t>
  </si>
  <si>
    <t xml:space="preserve">     a3) Remuneraciones Adicionales y Especiales</t>
  </si>
  <si>
    <t xml:space="preserve">     a4) Seguridad Social</t>
  </si>
  <si>
    <t xml:space="preserve">     a5) Otras Prestaciones Sociales y Económicas</t>
  </si>
  <si>
    <t xml:space="preserve">     a6) Previsiones</t>
  </si>
  <si>
    <t xml:space="preserve">     a7) Pago de Estímulos a Servidores Públicos</t>
  </si>
  <si>
    <t>B. Materiales y Suministros (B=b1+b2+b3+b4+b5+b6+b7+b8+b9)</t>
  </si>
  <si>
    <t xml:space="preserve">     b1) Materiales de Administración, Emisión de Documentos y Artículos Oficiales</t>
  </si>
  <si>
    <t xml:space="preserve">     b2) Alimentos y Utensilios</t>
  </si>
  <si>
    <t xml:space="preserve">     b3) Materias Primas y Materiales de Producción y Comercialización</t>
  </si>
  <si>
    <t xml:space="preserve">     b4) Materiales y Artículos de Construcción y de Reparación</t>
  </si>
  <si>
    <t xml:space="preserve">     b5) Productos Químicos, Farmacéuticos y de Laboratorio</t>
  </si>
  <si>
    <t xml:space="preserve">     b6) Combustibles, Lubricantes y Aditivos</t>
  </si>
  <si>
    <t xml:space="preserve">     b7) Vestuario, Blancos, Prendas de Protección y Artículos Deportivos</t>
  </si>
  <si>
    <t xml:space="preserve">     b8) Materiales y Suministros Para Seguridad</t>
  </si>
  <si>
    <t xml:space="preserve">     b9) Herramientas, Refacciones y Accesorios Menores</t>
  </si>
  <si>
    <t>C. Servicios Generales (C=c1+c2+c3+c4+c5+c6+c7+c8+c9)</t>
  </si>
  <si>
    <t xml:space="preserve">     c1) Servicios Básicos</t>
  </si>
  <si>
    <t xml:space="preserve">     c2) Servicios de Arrendamiento</t>
  </si>
  <si>
    <t xml:space="preserve">     c3) Servicios Profesionales, Científicos, Técnicos y Otros Servicios</t>
  </si>
  <si>
    <t xml:space="preserve">     c4) Servicios Financieros, Bancarios y Comerciales</t>
  </si>
  <si>
    <t xml:space="preserve">     c5) Servicios de Instalación, Reparación, Mantenimiento y Conservación</t>
  </si>
  <si>
    <t xml:space="preserve">     c6) Servicios de Comunicación Social y Publicidad</t>
  </si>
  <si>
    <t xml:space="preserve">     c7) Servicios de Traslado y Viáticos</t>
  </si>
  <si>
    <t xml:space="preserve">     c8) Servicios Oficiales</t>
  </si>
  <si>
    <t xml:space="preserve">     c9) Otros Servicios Generales</t>
  </si>
  <si>
    <t>D. Transferencias, Asignaciones, Subsidios y Otras Ayudas  (D=d1+d2+d3+d4+d5+d6+d7+d8+d9)</t>
  </si>
  <si>
    <t xml:space="preserve">     d1) Transferencias Internas y Asignaciones al Sector Público</t>
  </si>
  <si>
    <t xml:space="preserve">     d2) Transferencias al Resto del Sector Público</t>
  </si>
  <si>
    <t xml:space="preserve">     d3) Subsidios y Subvenciones</t>
  </si>
  <si>
    <t xml:space="preserve">     d4) Ayudas Sociales</t>
  </si>
  <si>
    <t xml:space="preserve">     d5) Pensiones y Jubilaciones</t>
  </si>
  <si>
    <t xml:space="preserve">     d6) Transferencias a Fideicomisos, Mandatos y Otros Análogos</t>
  </si>
  <si>
    <t xml:space="preserve">     d7) Transferencias a la Seguridad Social</t>
  </si>
  <si>
    <t xml:space="preserve">     d8) Donativos</t>
  </si>
  <si>
    <t xml:space="preserve">     d9) Transferencias al Exterior</t>
  </si>
  <si>
    <t>E. Bienes Muebles, Inmuebles e Intangibles (E=e1+e2+e3+e4+e5+e6+e7+e8+e9)</t>
  </si>
  <si>
    <t xml:space="preserve">     e1) Mobiliario y Equipo de Administración</t>
  </si>
  <si>
    <t xml:space="preserve">     e2) Mobiliario y Equipo Educacional y Recreativo</t>
  </si>
  <si>
    <t xml:space="preserve">     e3) Equipo e Instrumental Médico y de Laboratorio</t>
  </si>
  <si>
    <t xml:space="preserve">     e4) Vehículos y Equipo de Transporte</t>
  </si>
  <si>
    <t xml:space="preserve">     e5) Equipo de Defensa y Seguridad</t>
  </si>
  <si>
    <t xml:space="preserve">     a6) Maquinaria, Otros Equipos y Herramientas</t>
  </si>
  <si>
    <t xml:space="preserve">     e7) Activos Biológicos</t>
  </si>
  <si>
    <t xml:space="preserve">     e8) Bienes Inmuebles</t>
  </si>
  <si>
    <t xml:space="preserve">     e9) Activos Intangibles</t>
  </si>
  <si>
    <t>F. Inversión Pública (F=f1+f2+f3)</t>
  </si>
  <si>
    <t xml:space="preserve">     f1) Obra Pública en Bienes de Dominio Público</t>
  </si>
  <si>
    <t xml:space="preserve">     f2) Obra Pública en Bienes Propios</t>
  </si>
  <si>
    <t xml:space="preserve">     f3) Proyectos Productivos y Acciones de Fomento</t>
  </si>
  <si>
    <t>G. Inversiones Financieras y Otras Provisiones  (G=g1+g2+g3+g4+g5+g6+g7)</t>
  </si>
  <si>
    <t xml:space="preserve">     g1) Inversiones Para el Fomento de Actividades Productivas</t>
  </si>
  <si>
    <t xml:space="preserve">     g2) Acciones y Participaciones de Capital</t>
  </si>
  <si>
    <t xml:space="preserve">     g3) Compra de Títulos y Valores</t>
  </si>
  <si>
    <t xml:space="preserve">     g4) Concesión de Préstamos</t>
  </si>
  <si>
    <t xml:space="preserve">     g5) Inversiones en Fideicomisos, Mandatos y Otros Análogos Fideicomiso de Desastres Naturales (Informativo)</t>
  </si>
  <si>
    <t xml:space="preserve">     g6) Otras Inversiones Financieras</t>
  </si>
  <si>
    <t xml:space="preserve">     g7) Provisiones para Contingencias y Otras Erogaciones Especiales</t>
  </si>
  <si>
    <t>H. Participaciones y Aportaciones (H=h1+h2+h3)</t>
  </si>
  <si>
    <t xml:space="preserve">     h1) Participaciones</t>
  </si>
  <si>
    <t xml:space="preserve">     h2) Aportaciones</t>
  </si>
  <si>
    <t xml:space="preserve">     h3) Convenios</t>
  </si>
  <si>
    <t>I. Deuda Pública (I=i1+i2+i3+i4+i5+i6+i7)</t>
  </si>
  <si>
    <t xml:space="preserve">     i1) Amortización de la Deuda Pública</t>
  </si>
  <si>
    <t xml:space="preserve">     i2) Intereses de la Deuda Pública</t>
  </si>
  <si>
    <t xml:space="preserve">     i3) Comisiones de la Deuda Pública</t>
  </si>
  <si>
    <t xml:space="preserve">     i4) Gastos de la Deuda Pública</t>
  </si>
  <si>
    <t xml:space="preserve">     i5) Costo por Coberturas</t>
  </si>
  <si>
    <t xml:space="preserve">     i6) Apoyos Financieros</t>
  </si>
  <si>
    <t xml:space="preserve">     i7) Adeudos de Ejercicios Fiscales Anteriores (ADEFAS)</t>
  </si>
  <si>
    <t>II. Gasto Etiquetado (II=A+B+C+D+E+F+G+H+I)</t>
  </si>
  <si>
    <t xml:space="preserve">     b3) Materias Primas y Materiales de Producción y  Comercialización</t>
  </si>
  <si>
    <t>D. Transferencias, Asignaciones, Subsidios y Otras Ayudas (D=d1+d2+d3+d4+d5+d6+d7+d8+d9)</t>
  </si>
  <si>
    <t xml:space="preserve">    d9) Transferencias al Exterior</t>
  </si>
  <si>
    <t>E. Bienes Muebles, Inmuebles e Intangibles  (E=e1+e2+e3+e4+e5+e6+e7+e8+e9)</t>
  </si>
  <si>
    <t xml:space="preserve">     e6) Maquinaria, Otros Equipos y Herramientas</t>
  </si>
  <si>
    <t xml:space="preserve">G. Inversiones Financieras y Otras Provisiones (G=g1+g2+g3+g4+g5+g6+g7) </t>
  </si>
  <si>
    <t>III. Total de Egresos (III = I + II)</t>
  </si>
  <si>
    <t>I. Gasto No Etiquetado</t>
  </si>
  <si>
    <t>(I=A+B+C+D+E+F+G+H)</t>
  </si>
  <si>
    <t xml:space="preserve">     A. Dependencia o Unidad Administrativa 1</t>
  </si>
  <si>
    <t xml:space="preserve">     B. Dependencia o Unidad Administrativa 2</t>
  </si>
  <si>
    <t xml:space="preserve">     C. Dependencia o Unidad Administrativa 3</t>
  </si>
  <si>
    <t xml:space="preserve">     D. Dependencia o Unidad Administrativa 4</t>
  </si>
  <si>
    <t xml:space="preserve">     E. Dependencia o Unidad Administrativa 5</t>
  </si>
  <si>
    <t xml:space="preserve">     F. Dependencia o Unidad Administrativa 6</t>
  </si>
  <si>
    <t xml:space="preserve">     G. Dependencia o Unidad Administrativa 7</t>
  </si>
  <si>
    <t xml:space="preserve">     H. Dependencia o Unidad Administrativa xx</t>
  </si>
  <si>
    <t>II. Gasto Etiquetado</t>
  </si>
  <si>
    <t>I. Gasto No Etiquetado (I=A+B+C+D)</t>
  </si>
  <si>
    <t xml:space="preserve">     A. Gobierno (A=a1+a2+a3+a4+a5+a6+a7+a8)</t>
  </si>
  <si>
    <t xml:space="preserve">            a1) Legislación</t>
  </si>
  <si>
    <t xml:space="preserve">            a2) Justicia</t>
  </si>
  <si>
    <t xml:space="preserve">            a3) Coordinación de la Política de Gobierno</t>
  </si>
  <si>
    <t xml:space="preserve">            a4) Relaciones Exteriores</t>
  </si>
  <si>
    <t xml:space="preserve">            a5) Asuntos Financieros y Hacendarios</t>
  </si>
  <si>
    <t xml:space="preserve">            a6) Seguridad Nacional</t>
  </si>
  <si>
    <t xml:space="preserve">            a7) Asuntos de Orden Público y de Seguridad Interior</t>
  </si>
  <si>
    <t xml:space="preserve">            a8) Otros Servicios Generales</t>
  </si>
  <si>
    <t xml:space="preserve">     B. Desarrollo Social (B=b1+b2+b3+b4+b5+b6+b7)</t>
  </si>
  <si>
    <t xml:space="preserve">            b1) Protección Ambiental</t>
  </si>
  <si>
    <t xml:space="preserve">            b2) Vivienda y Servicios a la Comunidad</t>
  </si>
  <si>
    <t xml:space="preserve">            b3) Salud</t>
  </si>
  <si>
    <t xml:space="preserve">            b4) Recreación, Cultura y Otras Manifestaciones Sociales</t>
  </si>
  <si>
    <t xml:space="preserve">            b5) Educación</t>
  </si>
  <si>
    <t xml:space="preserve">            b6) Protección Social</t>
  </si>
  <si>
    <t xml:space="preserve">            b7) Otros Asuntos Sociales</t>
  </si>
  <si>
    <t xml:space="preserve">     C. Desarrollo Económico (C=c1+c2+c3+c4+c5+c6+c7+c8+c9)</t>
  </si>
  <si>
    <t xml:space="preserve">          c1) Asuntos Económicos, Comerciales y Laborales en General</t>
  </si>
  <si>
    <t xml:space="preserve">          c2) Agropecuaria, Silvicultura, Pesca y Caza</t>
  </si>
  <si>
    <t xml:space="preserve">          c3) Combustibles y Energía</t>
  </si>
  <si>
    <t xml:space="preserve">          c4) Minería, Manufacturas y Construcción</t>
  </si>
  <si>
    <t xml:space="preserve">          c5) Transporte</t>
  </si>
  <si>
    <t xml:space="preserve">          c6) Comunicaciones</t>
  </si>
  <si>
    <t xml:space="preserve">          c7) Turismo</t>
  </si>
  <si>
    <t xml:space="preserve">          c8) Ciencia, Tecnología e Innovación</t>
  </si>
  <si>
    <t xml:space="preserve">          c9) Otras Industrias y Otros Asuntos Económicos</t>
  </si>
  <si>
    <t xml:space="preserve">     D. Otras No Clasificadas en Funciones Anteriores (D=d1+d2+d3+d4)</t>
  </si>
  <si>
    <t xml:space="preserve">         d1) Transacciones de la Deuda Publica / Costo Financiero de la Deuda</t>
  </si>
  <si>
    <t xml:space="preserve">         d2) Transferencias, Participaciones y Aportaciones Entre Diferentes Niveles y Ordenes de Gobierno</t>
  </si>
  <si>
    <t xml:space="preserve">         d3) Saneamiento del Sistema Financiero</t>
  </si>
  <si>
    <t xml:space="preserve">         d4) Adeudos de Ejercicios Fiscales Anteriores</t>
  </si>
  <si>
    <t>II. Gasto Etiquetado (II=A+B+C+D)</t>
  </si>
  <si>
    <t xml:space="preserve">         a1) Legislación</t>
  </si>
  <si>
    <t xml:space="preserve">         a2) Justicia</t>
  </si>
  <si>
    <t xml:space="preserve">         a3) Coordinación de la Política de Gobierno</t>
  </si>
  <si>
    <t xml:space="preserve">         a4) Relaciones Exteriores</t>
  </si>
  <si>
    <t xml:space="preserve">         a5) Asuntos Financieros y Hacendarios</t>
  </si>
  <si>
    <t xml:space="preserve">         a6) Seguridad Nacional</t>
  </si>
  <si>
    <t xml:space="preserve">         a7) Asuntos de Orden Público y de Seguridad Interior</t>
  </si>
  <si>
    <t xml:space="preserve">         a8) Otros Servicios Generales</t>
  </si>
  <si>
    <t xml:space="preserve">          b1) Protección Ambiental</t>
  </si>
  <si>
    <t xml:space="preserve">          b2) Vivienda y Servicios a la Comunidad</t>
  </si>
  <si>
    <t xml:space="preserve">          b3) Salud</t>
  </si>
  <si>
    <t xml:space="preserve">          b4) Recreación, Cultura y Otras Manifestaciones Sociales</t>
  </si>
  <si>
    <t xml:space="preserve">          b5) Educación</t>
  </si>
  <si>
    <t xml:space="preserve">          b6) Protección Social</t>
  </si>
  <si>
    <t xml:space="preserve">          b7) Otros Asuntos Sociales</t>
  </si>
  <si>
    <t xml:space="preserve">         c1) Asuntos Económicos, Comerciales y Laborales en General</t>
  </si>
  <si>
    <t xml:space="preserve">         c2) Agropecuaria, Silvicultura, Pesca y Caza</t>
  </si>
  <si>
    <t xml:space="preserve">         c3) Combustibles y Energía</t>
  </si>
  <si>
    <t xml:space="preserve">         c4) Minería, Manufacturas y Construcción</t>
  </si>
  <si>
    <t xml:space="preserve">         c5) Transporte</t>
  </si>
  <si>
    <t xml:space="preserve">         c6) Comunicaciones</t>
  </si>
  <si>
    <t xml:space="preserve">         c7) Turismo</t>
  </si>
  <si>
    <t xml:space="preserve">         c8) Ciencia, Tecnología e Innovación</t>
  </si>
  <si>
    <t xml:space="preserve">         c9) Otras Industrias y Otros Asuntos Económicos</t>
  </si>
  <si>
    <t xml:space="preserve">     D. Otras No Clasificadas en Funciones Anteriores  (D=d1+d2+d3+d4)</t>
  </si>
  <si>
    <t xml:space="preserve"> M. en A. GONZALO FERREIRA MARTINEZ</t>
  </si>
  <si>
    <t>Clasificación de Servicios Personales por Categoría</t>
  </si>
  <si>
    <t xml:space="preserve">Subejercicio </t>
  </si>
  <si>
    <t>I. Gasto No Etiquetado (I=A+B+C+D+E+F)</t>
  </si>
  <si>
    <t>A. Personal Administrativo y de Servicio Público</t>
  </si>
  <si>
    <t>B. Magisterio</t>
  </si>
  <si>
    <t>C. Servicios de Salud (C=c1+c2)</t>
  </si>
  <si>
    <t xml:space="preserve">        c1) Personal Administrativo</t>
  </si>
  <si>
    <t xml:space="preserve">        c2) Personal Médico, Paramédico y afín</t>
  </si>
  <si>
    <t>D. Seguridad Pública</t>
  </si>
  <si>
    <t>E. Gastos asociados a la implementación de nuevas leyes federales o reformas a las mismas (E = e1 + e2)</t>
  </si>
  <si>
    <t xml:space="preserve">        e1) Nombre del Programa o Ley 1</t>
  </si>
  <si>
    <t xml:space="preserve">        e2) Nombre del Programa o Ley 2</t>
  </si>
  <si>
    <t>F. Sentencias laborales definitivas</t>
  </si>
  <si>
    <t>II. Gasto Etiquetado (II=A+B+C+D+E+F)</t>
  </si>
  <si>
    <t>III. Total del Gasto en Servicios Personales (III = I + II)</t>
  </si>
  <si>
    <t xml:space="preserve">Guía de Cumplimiento de la Ley de Disciplina Financiera de las Entidades Federativas y Municipios </t>
  </si>
  <si>
    <t xml:space="preserve">Implementación </t>
  </si>
  <si>
    <t>Resultado</t>
  </si>
  <si>
    <t xml:space="preserve">Fundamento </t>
  </si>
  <si>
    <t xml:space="preserve">Comentarios </t>
  </si>
  <si>
    <t>SI</t>
  </si>
  <si>
    <t>NO</t>
  </si>
  <si>
    <t xml:space="preserve">Indicadores de Observancia </t>
  </si>
  <si>
    <t>Mecanismo de Verificación</t>
  </si>
  <si>
    <t xml:space="preserve">Fecha estimada de cumplimiento     </t>
  </si>
  <si>
    <t xml:space="preserve">Monto o valor </t>
  </si>
  <si>
    <t>Unidad
(pesos/porcentaje)</t>
  </si>
  <si>
    <t>INDICADORES PRESUPUESTARIOS</t>
  </si>
  <si>
    <t>A. INDICADORES CUANTITATIVOS</t>
  </si>
  <si>
    <t xml:space="preserve">1    Balance Presupuestario Sostenible </t>
  </si>
  <si>
    <t>a.   Propuesto</t>
  </si>
  <si>
    <t>Iniciativa de Ley de Ingresos  y Proyecto de Presupuesto de Egresos</t>
  </si>
  <si>
    <t>pesos</t>
  </si>
  <si>
    <t xml:space="preserve"> Art. 6 y 19 de la LDF</t>
  </si>
  <si>
    <t>b.  Aprobado</t>
  </si>
  <si>
    <t>Ley de Ingresos y Presupuesto de Egresos</t>
  </si>
  <si>
    <t>c.  Ejercido</t>
  </si>
  <si>
    <t xml:space="preserve"> Cuenta Pública / Formato 4 LDF</t>
  </si>
  <si>
    <t xml:space="preserve">2    Balance Presupuestario de Recursos Disponibles Sostenible </t>
  </si>
  <si>
    <t xml:space="preserve">3    Financiamiento Neto dentro del Techo de Financiamiento Neto </t>
  </si>
  <si>
    <t>N/A</t>
  </si>
  <si>
    <t xml:space="preserve">Iniciativa de Ley de Ingresos  </t>
  </si>
  <si>
    <t xml:space="preserve"> Art. 6 y 19  y 46 de la LDF</t>
  </si>
  <si>
    <t>Ley de Ingresos</t>
  </si>
  <si>
    <t>4    Recursos destinados a la atención de desastres naturales</t>
  </si>
  <si>
    <t xml:space="preserve">      a.   Asignación al fideicomiso para desastres naturales </t>
  </si>
  <si>
    <t xml:space="preserve">            a.1 Aprobado        </t>
  </si>
  <si>
    <t xml:space="preserve"> Reporte Trim. Formato 6 </t>
  </si>
  <si>
    <t xml:space="preserve"> Art. 9 de la LDF</t>
  </si>
  <si>
    <t xml:space="preserve">            a.2 Pagado                </t>
  </si>
  <si>
    <t>Cuenta Pública / Formato 6</t>
  </si>
  <si>
    <t>b.   Aportación promedio realizada por la Entidad Federativa durante los 5 ejercicios previos, para infraestructura dañada por desastres naturales</t>
  </si>
  <si>
    <t>Autorizaciones de recursos aprobados por el FONDEN</t>
  </si>
  <si>
    <t xml:space="preserve">    c.   Saldo del fideicomiso para desastres naturales</t>
  </si>
  <si>
    <t>Cuenta Pública / Auxiliar de Cuentas</t>
  </si>
  <si>
    <t xml:space="preserve">    d.   Costo promedio de los últimos 5 ejercicios de la reconstrucción de infraestructura dañada por desastres naturales</t>
  </si>
  <si>
    <t xml:space="preserve">5 Techo para servicios personales </t>
  </si>
  <si>
    <t>a. Asignación en el Presupuesto de Egresos</t>
  </si>
  <si>
    <t>Reporte Trim. Formato 6</t>
  </si>
  <si>
    <t>Art. 10 y 21 de la LDF</t>
  </si>
  <si>
    <t>b. Ejercido</t>
  </si>
  <si>
    <t>Art. 13 fracc. V y 21 de la LDF</t>
  </si>
  <si>
    <t xml:space="preserve">6 Previsiones de gasto para compromisos de pago derivados de APPs </t>
  </si>
  <si>
    <t>Presupuesto de Egresos</t>
  </si>
  <si>
    <t>Art. 11 y 21 de la LDF</t>
  </si>
  <si>
    <t>7 Techo de ADEFAS para el ejercicio fiscal</t>
  </si>
  <si>
    <t>a. Propuesto</t>
  </si>
  <si>
    <t>Proyecto de Presupuesto de Egresos</t>
  </si>
  <si>
    <t>Art. 12 y 20 de la LDF</t>
  </si>
  <si>
    <t>b. Aprobado</t>
  </si>
  <si>
    <t>c. Ejercido</t>
  </si>
  <si>
    <t>B. INDICADORES CUALITATIVOS</t>
  </si>
  <si>
    <t>1 Iniciativa de Ley de Ingresos y Proyecto de Presupuesto de Egresos</t>
  </si>
  <si>
    <t>a. Objetivos anuales, estrategias y metas para el ejercicio fiscal</t>
  </si>
  <si>
    <t>Iniciativa de Ley de Ingresos y Proyecto de Presupuesto de Egresos</t>
  </si>
  <si>
    <t>Art. 5 y 18 de la LDF</t>
  </si>
  <si>
    <t>b. Proyecciones de ejercicios posteriores</t>
  </si>
  <si>
    <t>Iniciativa de Ley de Ingresos y Proyecto de Presupuesto de Egresos Egresos /  Formatos 7 a) y b)</t>
  </si>
  <si>
    <t>c. Descripción de riesgos relevantes y propuestas de acción para enfrentarlos</t>
  </si>
  <si>
    <t>d. Resultados de ejercicios fiscales anteriores y el ejercicio fiscal en cuestión</t>
  </si>
  <si>
    <t>Iniciativa de Ley de Ingresos y Proyecto de Presupuesto de Egresos  / Formatos 7 c) y d)</t>
  </si>
  <si>
    <t>e. Estudio actuarial de las pensiones de sus trabajadores</t>
  </si>
  <si>
    <t>Proyecto de Presupuesto de Egresos / Formato 8</t>
  </si>
  <si>
    <t>2 Balance Presupuestario de Recursos Disponibles, en caso de ser</t>
  </si>
  <si>
    <t>negativo</t>
  </si>
  <si>
    <t>a. Razones excepcionales que justifican el Balance Presupuestario de Recursos Disponibles negativo</t>
  </si>
  <si>
    <t>Iniciativa de Ley de Ingresos o Proyecto de Presupuesto de Egresos</t>
  </si>
  <si>
    <t>Art. 6 y 19 de la LDF</t>
  </si>
  <si>
    <t xml:space="preserve">b. Fuente de recursos para cubrir el Balance Presupuestario de Recursos Disponibles negativo </t>
  </si>
  <si>
    <t>c. Número de ejercicios fiscales y acciones necesarias para cubrir el Balance Presupuestario de Recursos Disponibles negativo</t>
  </si>
  <si>
    <t>d. Informes Trimestrales sobre el avance de las acciones para recuperar el Balance Presupuestario de Recursos Disponibles</t>
  </si>
  <si>
    <t xml:space="preserve">Reporte Trim. y Cuenta Pública </t>
  </si>
  <si>
    <t>3 Servicios Personales</t>
  </si>
  <si>
    <t>a. Remuneraciones de los servidores públicos</t>
  </si>
  <si>
    <t>Proyecto de Presupuesto</t>
  </si>
  <si>
    <t xml:space="preserve">b. Previsiones salariales y económicas para cubrir incrementos salariales, creación de plazas y otros </t>
  </si>
  <si>
    <t>INDICADORES DEL EJERCICIO PRESUPUESTARIO</t>
  </si>
  <si>
    <t>1 Ingresos Excedentes derivados de Ingresos de Libre Disposición</t>
  </si>
  <si>
    <t>a. Monto de Ingresos Excedentes derivados de ILD</t>
  </si>
  <si>
    <t>Cuenta Pública / Formato 5</t>
  </si>
  <si>
    <t>Art. 14 y 21 de la LDF</t>
  </si>
  <si>
    <t>b. Monto de Ingresos Excedentes derivados de ILD destinados al fin del A.14, fracción I de la LDF</t>
  </si>
  <si>
    <t>Cuenta Pública</t>
  </si>
  <si>
    <t>c. Monto de Ingresos Excedentes derivados de ILD destinados al fin del A.14, fracción II, a) de la LDF</t>
  </si>
  <si>
    <t>d. Monto de Ingresos Excedentes derivados de ILD destinados al fin del A.14, fracción II, b) de la LDF</t>
  </si>
  <si>
    <t>e. Monto de Ingresos Excedentes derivados de ILD destinados al fin del artículo noveno transitorio de la LDF</t>
  </si>
  <si>
    <t>Art. Noveno Transitorio de la LDF</t>
  </si>
  <si>
    <t>1 Análisis Costo-Beneficio para programas o proyectos de inversión mayores a 10 millones de UDIS</t>
  </si>
  <si>
    <t>Página de internet de la Secretaría de Finanzas o Tesorería Municipal</t>
  </si>
  <si>
    <t>Art. 13 frac. III y 21 de la LDF</t>
  </si>
  <si>
    <t>2 Análisis de conveniencia y análisis de transferencia de riesgos de los proyectos APPs</t>
  </si>
  <si>
    <t>3 Identificación de población objetivo, destino y temporalidad de subsidios</t>
  </si>
  <si>
    <t>INDICADORES DE DEUDA PÚBLICA</t>
  </si>
  <si>
    <t>1 Obligaciones a Corto Plazo</t>
  </si>
  <si>
    <t xml:space="preserve">   a. Límite de Obligaciones a Corto Plazo </t>
  </si>
  <si>
    <t>Art. 30 frac. I de la LDF</t>
  </si>
  <si>
    <t xml:space="preserve">   b. Obligaciones a Corto Plazo </t>
  </si>
  <si>
    <t xml:space="preserve">UNIVERSIDAD TECNÓLOGICA DE SAN JUAN DEL RÍO
</t>
  </si>
  <si>
    <t xml:space="preserve">Proyecciones de Ingresos - LDF </t>
  </si>
  <si>
    <t xml:space="preserve">(PESOS) </t>
  </si>
  <si>
    <t>(CIFRAS NOMINALES)</t>
  </si>
  <si>
    <t xml:space="preserve">Concepto </t>
  </si>
  <si>
    <t xml:space="preserve">Ingresos de Libre Disposición </t>
  </si>
  <si>
    <t xml:space="preserve"> Impuestos</t>
  </si>
  <si>
    <t xml:space="preserve"> Cuotas y Aportaciones de Seguridad Social</t>
  </si>
  <si>
    <t xml:space="preserve"> Contribuciones de Mejoras</t>
  </si>
  <si>
    <t xml:space="preserve"> Derechos</t>
  </si>
  <si>
    <t xml:space="preserve"> Productos</t>
  </si>
  <si>
    <t xml:space="preserve"> Aprovechamientos</t>
  </si>
  <si>
    <t xml:space="preserve"> Ingresos por Ventas de Bienes y Servicios</t>
  </si>
  <si>
    <t xml:space="preserve"> Participaciones</t>
  </si>
  <si>
    <t xml:space="preserve"> Incentivos Derivados de la Colaboración Fiscal</t>
  </si>
  <si>
    <t xml:space="preserve"> Transferencias</t>
  </si>
  <si>
    <t xml:space="preserve"> Convenios</t>
  </si>
  <si>
    <t xml:space="preserve"> Otros Ingresos de Libre Disposición</t>
  </si>
  <si>
    <t xml:space="preserve"> Transferencias Federales Etiquetadas </t>
  </si>
  <si>
    <t xml:space="preserve"> Aportaciones</t>
  </si>
  <si>
    <t xml:space="preserve"> Fondos Distintos de Aportaciones</t>
  </si>
  <si>
    <t xml:space="preserve"> Transferencias, Subsidios y Subvenciones, y Pensiones y Jubilaciones</t>
  </si>
  <si>
    <t xml:space="preserve"> Otras Transferencias Federales Etiquetadas</t>
  </si>
  <si>
    <t xml:space="preserve">Ingresos Derivados de Financiamientos </t>
  </si>
  <si>
    <t xml:space="preserve"> Ingresos Derivados de Financiamientos</t>
  </si>
  <si>
    <t>Total de Ingresos Proyectados</t>
  </si>
  <si>
    <t xml:space="preserve"> Ingresos Derivados de Financiamientos con Fuente de Pago de Recursos de Libre Disposición</t>
  </si>
  <si>
    <t xml:space="preserve"> Ingresos derivados de Financiamientos con Fuente de Pago de Transferencias Federales Etiquetadas</t>
  </si>
  <si>
    <t xml:space="preserve"> Ingresos Derivados de Financiamiento </t>
  </si>
  <si>
    <t>ELDA GRACIELA FLORES HERNANDEZ</t>
  </si>
  <si>
    <t>ENCARGADA DEL DEPTO DE ADMINISTRACION Y FINANZAS</t>
  </si>
  <si>
    <t xml:space="preserve">UNIVERSIDAD TECNÓLOGICA DE SAN JUAN DEL RÍO
</t>
  </si>
  <si>
    <t xml:space="preserve">Proyecciones de Egresos - LDF </t>
  </si>
  <si>
    <t>Concepto (b)</t>
  </si>
  <si>
    <t xml:space="preserve">Gasto No Etiquetado </t>
  </si>
  <si>
    <t xml:space="preserve"> Servicios Personales</t>
  </si>
  <si>
    <t xml:space="preserve"> Materiales y Suministros</t>
  </si>
  <si>
    <t xml:space="preserve"> Servicios Generales</t>
  </si>
  <si>
    <t xml:space="preserve"> Transferencias, Asignaciones, Subsidios y Otras Ayudas</t>
  </si>
  <si>
    <t xml:space="preserve"> Bienes Muebles, Inmuebles e Intangibles</t>
  </si>
  <si>
    <t xml:space="preserve"> Inversión Pública</t>
  </si>
  <si>
    <t xml:space="preserve"> Inversiones Financieras y Otras Provisiones</t>
  </si>
  <si>
    <t xml:space="preserve"> Participaciones y Aportaciones</t>
  </si>
  <si>
    <t xml:space="preserve"> Deuda Pública</t>
  </si>
  <si>
    <t xml:space="preserve">Gasto Etiquetado </t>
  </si>
  <si>
    <t xml:space="preserve">Total de Egresos Proyectados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</si>
</sst>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7" formatCode="0.000000000000000000000000000000"/>
    <numFmt numFmtId="168" formatCode="#,##0.00_ ;[Red]\-#,##0.00\ "/>
    <numFmt numFmtId="169" formatCode="#,##0_ ;[Red]\-#,##0\ "/>
    <numFmt numFmtId="170" formatCode="0_ ;[Red]\-0\ "/>
    <numFmt numFmtId="171" formatCode="_-* #,##0.00_-;\-* #,##0.00_-;_-* \-??_-;_-@_-"/>
    <numFmt numFmtId="172" formatCode="#,##0.00_ ;\-#,##0.00\ "/>
    <numFmt numFmtId="173" formatCode="0.0"/>
    <numFmt numFmtId="174" formatCode="mmmmm"/>
  </numFmts>
  <fonts count="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i/>
      <sz val="10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sz val="10"/>
      <color theme="0"/>
      <name val="Verdana"/>
      <family val="2"/>
    </font>
    <font>
      <i/>
      <sz val="10"/>
      <name val="Verdana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 tint="0.34998626667073579"/>
      <name val="Verdana"/>
      <family val="2"/>
    </font>
    <font>
      <sz val="10"/>
      <color rgb="FFFF0000"/>
      <name val="Verdana"/>
      <family val="2"/>
    </font>
    <font>
      <b/>
      <sz val="10"/>
      <color theme="0" tint="-0.499984740745262"/>
      <name val="Verdana"/>
      <family val="2"/>
    </font>
    <font>
      <b/>
      <sz val="10"/>
      <color theme="0"/>
      <name val="Verdana"/>
      <family val="2"/>
    </font>
    <font>
      <b/>
      <i/>
      <sz val="10"/>
      <color theme="1"/>
      <name val="Verdana"/>
      <family val="2"/>
    </font>
    <font>
      <b/>
      <sz val="8"/>
      <name val="Verdana"/>
      <family val="2"/>
    </font>
    <font>
      <sz val="10"/>
      <color indexed="8"/>
      <name val="Arial"/>
      <family val="2"/>
    </font>
    <font>
      <sz val="10"/>
      <color indexed="8"/>
      <name val="Verdana"/>
      <family val="2"/>
    </font>
    <font>
      <b/>
      <sz val="9"/>
      <color rgb="FF000000"/>
      <name val="Calibri"/>
      <family val="2"/>
      <scheme val="minor"/>
    </font>
    <font>
      <b/>
      <sz val="9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8"/>
      <color theme="1"/>
      <name val="Verdana"/>
      <family val="2"/>
    </font>
    <font>
      <sz val="13"/>
      <color theme="1"/>
      <name val="BenguiatGot Bk BT"/>
      <family val="2"/>
    </font>
    <font>
      <sz val="14"/>
      <color theme="1"/>
      <name val="BenguiatGot Bk BT"/>
      <family val="2"/>
    </font>
    <font>
      <sz val="11"/>
      <color theme="1"/>
      <name val="BenguiatGot Bk BT"/>
      <family val="2"/>
    </font>
    <font>
      <sz val="12"/>
      <color theme="1"/>
      <name val="BenguiatGot Bk BT"/>
      <family val="2"/>
    </font>
    <font>
      <b/>
      <sz val="12"/>
      <color theme="1"/>
      <name val="BenguiatGot Bk BT"/>
      <family val="2"/>
    </font>
    <font>
      <sz val="10"/>
      <name val="Courier New"/>
      <family val="3"/>
    </font>
    <font>
      <b/>
      <sz val="9"/>
      <color theme="1"/>
      <name val="Arial"/>
      <family val="2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b/>
      <i/>
      <sz val="6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Verdana"/>
      <family val="2"/>
    </font>
    <font>
      <sz val="11"/>
      <color rgb="FF000000"/>
      <name val="Verdana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BenguiatGot Bk BT"/>
      <family val="2"/>
    </font>
    <font>
      <sz val="10"/>
      <color theme="1"/>
      <name val="BenguiatGot Bk BT"/>
      <family val="2"/>
    </font>
    <font>
      <sz val="16"/>
      <color theme="1"/>
      <name val="BenguiatGot Bk BT"/>
      <family val="2"/>
    </font>
    <font>
      <b/>
      <sz val="10"/>
      <name val="Arial"/>
      <family val="2"/>
    </font>
    <font>
      <sz val="12"/>
      <color theme="1"/>
      <name val="Arial Narrow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9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sz val="8"/>
      <color indexed="8"/>
      <name val="Calibri"/>
      <family val="2"/>
    </font>
    <font>
      <sz val="8"/>
      <name val="Calibri"/>
      <family val="2"/>
    </font>
    <font>
      <b/>
      <i/>
      <sz val="8"/>
      <color indexed="8"/>
      <name val="Calibri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vertAlign val="superscript"/>
      <sz val="9"/>
      <name val="Arial"/>
      <family val="2"/>
    </font>
    <font>
      <vertAlign val="superscript"/>
      <sz val="9"/>
      <color indexed="8"/>
      <name val="Arial"/>
      <family val="2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"/>
      <color theme="1"/>
      <name val="Times New Roman"/>
      <family val="1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3499862666707357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auto="1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-0.249977111117893"/>
      </top>
      <bottom style="thin">
        <color indexed="64"/>
      </bottom>
      <diagonal/>
    </border>
    <border>
      <left style="medium">
        <color rgb="FF000000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medium">
        <color rgb="FF000000"/>
      </right>
      <top/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4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1" fillId="0" borderId="0"/>
    <xf numFmtId="0" fontId="1" fillId="0" borderId="0"/>
    <xf numFmtId="0" fontId="5" fillId="0" borderId="0"/>
    <xf numFmtId="0" fontId="1" fillId="0" borderId="0"/>
    <xf numFmtId="171" fontId="40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563">
    <xf numFmtId="0" fontId="0" fillId="0" borderId="0" xfId="0"/>
    <xf numFmtId="0" fontId="2" fillId="2" borderId="0" xfId="0" applyFont="1" applyFill="1" applyProtection="1"/>
    <xf numFmtId="0" fontId="4" fillId="2" borderId="0" xfId="2" applyFont="1" applyFill="1" applyAlignment="1" applyProtection="1"/>
    <xf numFmtId="0" fontId="2" fillId="2" borderId="0" xfId="0" applyFont="1" applyFill="1" applyBorder="1" applyProtection="1"/>
    <xf numFmtId="0" fontId="2" fillId="2" borderId="0" xfId="0" applyFont="1" applyFill="1" applyAlignment="1" applyProtection="1">
      <alignment vertical="top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Continuous" vertical="center"/>
    </xf>
    <xf numFmtId="0" fontId="4" fillId="2" borderId="0" xfId="0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right" vertical="top"/>
    </xf>
    <xf numFmtId="0" fontId="2" fillId="2" borderId="0" xfId="0" applyFont="1" applyFill="1" applyBorder="1" applyAlignment="1" applyProtection="1">
      <alignment vertical="top"/>
    </xf>
    <xf numFmtId="0" fontId="6" fillId="3" borderId="2" xfId="4" applyFont="1" applyFill="1" applyBorder="1" applyAlignment="1" applyProtection="1">
      <alignment horizontal="center" vertical="center"/>
    </xf>
    <xf numFmtId="165" fontId="4" fillId="3" borderId="3" xfId="1" applyNumberFormat="1" applyFont="1" applyFill="1" applyBorder="1" applyAlignment="1" applyProtection="1">
      <alignment horizontal="center" vertical="center"/>
    </xf>
    <xf numFmtId="0" fontId="4" fillId="3" borderId="3" xfId="4" applyFont="1" applyFill="1" applyBorder="1" applyAlignment="1" applyProtection="1">
      <alignment horizontal="right" vertical="center"/>
    </xf>
    <xf numFmtId="0" fontId="6" fillId="3" borderId="4" xfId="0" applyFont="1" applyFill="1" applyBorder="1" applyAlignment="1" applyProtection="1">
      <alignment vertical="center"/>
    </xf>
    <xf numFmtId="0" fontId="6" fillId="2" borderId="0" xfId="0" applyFont="1" applyFill="1" applyAlignment="1" applyProtection="1">
      <alignment vertical="top"/>
    </xf>
    <xf numFmtId="0" fontId="6" fillId="2" borderId="0" xfId="0" applyFont="1" applyFill="1" applyBorder="1" applyProtection="1"/>
    <xf numFmtId="0" fontId="4" fillId="2" borderId="5" xfId="3" applyNumberFormat="1" applyFont="1" applyFill="1" applyBorder="1" applyAlignment="1" applyProtection="1">
      <alignment vertical="center"/>
    </xf>
    <xf numFmtId="0" fontId="2" fillId="2" borderId="6" xfId="0" applyFont="1" applyFill="1" applyBorder="1" applyProtection="1"/>
    <xf numFmtId="0" fontId="2" fillId="2" borderId="5" xfId="0" applyFont="1" applyFill="1" applyBorder="1" applyAlignment="1" applyProtection="1">
      <alignment vertical="top"/>
    </xf>
    <xf numFmtId="166" fontId="6" fillId="2" borderId="0" xfId="1" applyNumberFormat="1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right" vertical="top"/>
    </xf>
    <xf numFmtId="0" fontId="4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 wrapText="1"/>
    </xf>
    <xf numFmtId="3" fontId="6" fillId="2" borderId="0" xfId="0" applyNumberFormat="1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vertical="top"/>
    </xf>
    <xf numFmtId="3" fontId="2" fillId="2" borderId="0" xfId="0" applyNumberFormat="1" applyFont="1" applyFill="1" applyBorder="1" applyProtection="1"/>
    <xf numFmtId="0" fontId="6" fillId="2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3" fontId="6" fillId="2" borderId="0" xfId="1" applyNumberFormat="1" applyFont="1" applyFill="1" applyBorder="1" applyAlignment="1" applyProtection="1">
      <alignment vertical="top"/>
    </xf>
    <xf numFmtId="0" fontId="8" fillId="2" borderId="5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horizontal="right" vertical="top"/>
    </xf>
    <xf numFmtId="3" fontId="4" fillId="2" borderId="0" xfId="1" applyNumberFormat="1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vertical="top" wrapText="1"/>
    </xf>
    <xf numFmtId="0" fontId="4" fillId="2" borderId="0" xfId="0" applyFont="1" applyFill="1" applyBorder="1" applyAlignment="1" applyProtection="1">
      <alignment horizontal="left" vertical="top"/>
    </xf>
    <xf numFmtId="0" fontId="9" fillId="2" borderId="0" xfId="0" applyFont="1" applyFill="1" applyProtection="1"/>
    <xf numFmtId="0" fontId="10" fillId="2" borderId="0" xfId="0" applyFont="1" applyFill="1" applyBorder="1" applyAlignment="1" applyProtection="1">
      <alignment vertical="center" wrapText="1"/>
    </xf>
    <xf numFmtId="3" fontId="11" fillId="2" borderId="0" xfId="1" applyNumberFormat="1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2" fillId="2" borderId="7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horizontal="right" vertical="top"/>
    </xf>
    <xf numFmtId="0" fontId="2" fillId="2" borderId="8" xfId="0" applyFont="1" applyFill="1" applyBorder="1" applyProtection="1"/>
    <xf numFmtId="43" fontId="6" fillId="2" borderId="0" xfId="1" applyFont="1" applyFill="1" applyBorder="1" applyProtection="1"/>
    <xf numFmtId="0" fontId="6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right" vertical="top"/>
    </xf>
    <xf numFmtId="43" fontId="6" fillId="2" borderId="0" xfId="1" applyFont="1" applyFill="1" applyBorder="1" applyAlignment="1" applyProtection="1">
      <alignment horizontal="right" vertical="top"/>
    </xf>
    <xf numFmtId="0" fontId="6" fillId="2" borderId="0" xfId="0" applyFont="1" applyFill="1" applyBorder="1" applyAlignment="1" applyProtection="1">
      <alignment horizontal="right"/>
    </xf>
    <xf numFmtId="43" fontId="6" fillId="2" borderId="0" xfId="1" applyFont="1" applyFill="1" applyBorder="1" applyAlignment="1" applyProtection="1">
      <alignment vertical="top"/>
    </xf>
    <xf numFmtId="0" fontId="12" fillId="2" borderId="0" xfId="2" applyFont="1" applyFill="1" applyAlignment="1" applyProtection="1"/>
    <xf numFmtId="0" fontId="13" fillId="2" borderId="0" xfId="0" applyFont="1" applyFill="1" applyBorder="1" applyProtection="1"/>
    <xf numFmtId="0" fontId="13" fillId="2" borderId="0" xfId="0" applyFont="1" applyFill="1" applyProtection="1"/>
    <xf numFmtId="0" fontId="12" fillId="2" borderId="0" xfId="4" applyFont="1" applyFill="1" applyBorder="1" applyAlignment="1" applyProtection="1">
      <alignment horizontal="center"/>
    </xf>
    <xf numFmtId="0" fontId="15" fillId="2" borderId="0" xfId="4" applyFont="1" applyFill="1" applyBorder="1" applyAlignment="1" applyProtection="1">
      <alignment horizontal="center" vertical="center"/>
    </xf>
    <xf numFmtId="0" fontId="13" fillId="3" borderId="2" xfId="0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center"/>
    </xf>
    <xf numFmtId="0" fontId="13" fillId="2" borderId="5" xfId="0" applyFont="1" applyFill="1" applyBorder="1" applyAlignment="1" applyProtection="1"/>
    <xf numFmtId="0" fontId="13" fillId="2" borderId="6" xfId="0" applyFont="1" applyFill="1" applyBorder="1" applyProtection="1"/>
    <xf numFmtId="0" fontId="12" fillId="2" borderId="5" xfId="0" applyFont="1" applyFill="1" applyBorder="1" applyAlignment="1" applyProtection="1"/>
    <xf numFmtId="0" fontId="13" fillId="2" borderId="0" xfId="0" applyFont="1" applyFill="1" applyAlignment="1" applyProtection="1"/>
    <xf numFmtId="0" fontId="12" fillId="2" borderId="5" xfId="0" applyFont="1" applyFill="1" applyBorder="1" applyAlignment="1" applyProtection="1">
      <alignment horizontal="left" vertical="top"/>
    </xf>
    <xf numFmtId="0" fontId="15" fillId="2" borderId="5" xfId="0" applyFont="1" applyFill="1" applyBorder="1" applyAlignment="1" applyProtection="1">
      <alignment horizontal="left" vertical="top"/>
    </xf>
    <xf numFmtId="0" fontId="17" fillId="2" borderId="5" xfId="0" applyFont="1" applyFill="1" applyBorder="1" applyAlignment="1" applyProtection="1">
      <alignment horizontal="left" vertical="top"/>
    </xf>
    <xf numFmtId="0" fontId="13" fillId="2" borderId="5" xfId="0" applyFont="1" applyFill="1" applyBorder="1" applyProtection="1"/>
    <xf numFmtId="0" fontId="18" fillId="2" borderId="7" xfId="0" applyFont="1" applyFill="1" applyBorder="1" applyProtection="1"/>
    <xf numFmtId="0" fontId="15" fillId="2" borderId="0" xfId="0" applyFont="1" applyFill="1" applyBorder="1" applyAlignment="1" applyProtection="1">
      <alignment vertical="top" wrapText="1"/>
    </xf>
    <xf numFmtId="0" fontId="4" fillId="2" borderId="0" xfId="4" applyFont="1" applyFill="1" applyBorder="1" applyAlignment="1" applyProtection="1"/>
    <xf numFmtId="0" fontId="6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</xf>
    <xf numFmtId="165" fontId="4" fillId="3" borderId="2" xfId="1" applyNumberFormat="1" applyFont="1" applyFill="1" applyBorder="1" applyAlignment="1" applyProtection="1">
      <alignment horizontal="center" vertical="center" wrapText="1"/>
    </xf>
    <xf numFmtId="165" fontId="4" fillId="3" borderId="3" xfId="1" applyNumberFormat="1" applyFont="1" applyFill="1" applyBorder="1" applyAlignment="1" applyProtection="1">
      <alignment horizontal="center" vertical="center" wrapText="1"/>
    </xf>
    <xf numFmtId="165" fontId="4" fillId="3" borderId="4" xfId="1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>
      <alignment horizontal="centerContinuous" vertical="center"/>
    </xf>
    <xf numFmtId="0" fontId="4" fillId="2" borderId="6" xfId="3" applyNumberFormat="1" applyFont="1" applyFill="1" applyBorder="1" applyAlignment="1" applyProtection="1">
      <alignment horizontal="centerContinuous" vertical="center"/>
    </xf>
    <xf numFmtId="0" fontId="19" fillId="2" borderId="0" xfId="0" applyFont="1" applyFill="1" applyBorder="1" applyAlignment="1" applyProtection="1">
      <alignment horizontal="left" vertical="top"/>
    </xf>
    <xf numFmtId="0" fontId="4" fillId="2" borderId="6" xfId="0" applyFont="1" applyFill="1" applyBorder="1" applyAlignment="1" applyProtection="1">
      <alignment vertical="top" wrapText="1"/>
    </xf>
    <xf numFmtId="3" fontId="8" fillId="2" borderId="0" xfId="0" applyNumberFormat="1" applyFont="1" applyFill="1" applyBorder="1" applyAlignment="1" applyProtection="1">
      <alignment horizontal="right" vertical="top"/>
      <protection locked="0"/>
    </xf>
    <xf numFmtId="3" fontId="8" fillId="2" borderId="0" xfId="0" applyNumberFormat="1" applyFont="1" applyFill="1" applyBorder="1" applyAlignment="1" applyProtection="1">
      <alignment horizontal="right" vertical="top"/>
    </xf>
    <xf numFmtId="0" fontId="8" fillId="2" borderId="0" xfId="0" applyFont="1" applyFill="1" applyBorder="1" applyAlignment="1" applyProtection="1">
      <alignment horizontal="left" vertical="top" wrapText="1"/>
    </xf>
    <xf numFmtId="3" fontId="2" fillId="2" borderId="0" xfId="0" applyNumberFormat="1" applyFont="1" applyFill="1" applyBorder="1" applyAlignment="1" applyProtection="1">
      <alignment horizontal="right" vertical="top"/>
      <protection locked="0"/>
    </xf>
    <xf numFmtId="3" fontId="2" fillId="2" borderId="0" xfId="0" applyNumberFormat="1" applyFont="1" applyFill="1" applyBorder="1" applyAlignment="1" applyProtection="1">
      <alignment horizontal="right" vertical="top"/>
    </xf>
    <xf numFmtId="3" fontId="2" fillId="2" borderId="0" xfId="0" applyNumberFormat="1" applyFont="1" applyFill="1" applyProtection="1"/>
    <xf numFmtId="3" fontId="8" fillId="2" borderId="10" xfId="0" applyNumberFormat="1" applyFont="1" applyFill="1" applyBorder="1" applyAlignment="1" applyProtection="1">
      <alignment horizontal="right" vertical="top"/>
      <protection locked="0"/>
    </xf>
    <xf numFmtId="3" fontId="8" fillId="2" borderId="10" xfId="0" applyNumberFormat="1" applyFont="1" applyFill="1" applyBorder="1" applyAlignment="1" applyProtection="1">
      <alignment horizontal="right" vertical="top"/>
    </xf>
    <xf numFmtId="0" fontId="20" fillId="2" borderId="0" xfId="0" applyFont="1" applyFill="1" applyAlignment="1" applyProtection="1">
      <alignment horizontal="left"/>
    </xf>
    <xf numFmtId="0" fontId="8" fillId="2" borderId="7" xfId="0" applyFont="1" applyFill="1" applyBorder="1" applyAlignment="1" applyProtection="1">
      <alignment vertical="top"/>
    </xf>
    <xf numFmtId="3" fontId="8" fillId="2" borderId="1" xfId="0" applyNumberFormat="1" applyFont="1" applyFill="1" applyBorder="1" applyAlignment="1" applyProtection="1">
      <alignment horizontal="right" vertical="top"/>
      <protection locked="0"/>
    </xf>
    <xf numFmtId="0" fontId="4" fillId="2" borderId="8" xfId="0" applyFont="1" applyFill="1" applyBorder="1" applyAlignment="1" applyProtection="1">
      <alignment vertical="top" wrapText="1"/>
    </xf>
    <xf numFmtId="0" fontId="6" fillId="2" borderId="1" xfId="0" applyFont="1" applyFill="1" applyBorder="1" applyAlignment="1" applyProtection="1"/>
    <xf numFmtId="0" fontId="6" fillId="2" borderId="0" xfId="0" applyFont="1" applyFill="1" applyBorder="1" applyAlignment="1" applyProtection="1"/>
    <xf numFmtId="0" fontId="8" fillId="0" borderId="9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center" vertical="top" wrapText="1"/>
    </xf>
    <xf numFmtId="0" fontId="4" fillId="0" borderId="0" xfId="0" applyFont="1" applyFill="1" applyBorder="1" applyAlignment="1" applyProtection="1">
      <alignment vertical="top" wrapText="1"/>
    </xf>
    <xf numFmtId="43" fontId="6" fillId="2" borderId="0" xfId="1" applyNumberFormat="1" applyFont="1" applyFill="1" applyAlignment="1" applyProtection="1">
      <alignment horizontal="center"/>
    </xf>
    <xf numFmtId="0" fontId="6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/>
    <xf numFmtId="0" fontId="4" fillId="2" borderId="0" xfId="4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wrapText="1"/>
    </xf>
    <xf numFmtId="0" fontId="4" fillId="2" borderId="0" xfId="4" applyFont="1" applyFill="1" applyBorder="1" applyAlignment="1" applyProtection="1">
      <alignment horizontal="centerContinuous"/>
    </xf>
    <xf numFmtId="0" fontId="8" fillId="2" borderId="0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wrapText="1"/>
    </xf>
    <xf numFmtId="0" fontId="6" fillId="2" borderId="0" xfId="4" applyFont="1" applyFill="1" applyBorder="1" applyAlignment="1" applyProtection="1">
      <alignment horizontal="center" vertical="center"/>
    </xf>
    <xf numFmtId="0" fontId="6" fillId="2" borderId="0" xfId="4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6" fillId="3" borderId="2" xfId="0" applyFont="1" applyFill="1" applyBorder="1" applyAlignment="1" applyProtection="1">
      <alignment horizontal="center" vertical="center"/>
    </xf>
    <xf numFmtId="0" fontId="4" fillId="3" borderId="3" xfId="4" applyFont="1" applyFill="1" applyBorder="1" applyAlignment="1" applyProtection="1">
      <alignment horizontal="center" vertical="center"/>
    </xf>
    <xf numFmtId="0" fontId="4" fillId="3" borderId="4" xfId="4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/>
    <xf numFmtId="0" fontId="4" fillId="2" borderId="0" xfId="4" applyFont="1" applyFill="1" applyBorder="1" applyAlignment="1" applyProtection="1">
      <alignment vertical="center"/>
    </xf>
    <xf numFmtId="0" fontId="6" fillId="2" borderId="0" xfId="4" applyFont="1" applyFill="1" applyBorder="1" applyAlignment="1" applyProtection="1"/>
    <xf numFmtId="0" fontId="2" fillId="2" borderId="0" xfId="0" applyFont="1" applyFill="1" applyBorder="1" applyAlignment="1" applyProtection="1"/>
    <xf numFmtId="0" fontId="4" fillId="2" borderId="0" xfId="4" applyFont="1" applyFill="1" applyBorder="1" applyAlignment="1" applyProtection="1">
      <alignment vertical="top"/>
    </xf>
    <xf numFmtId="0" fontId="21" fillId="2" borderId="0" xfId="4" applyFont="1" applyFill="1" applyBorder="1" applyAlignment="1" applyProtection="1">
      <alignment horizontal="center"/>
    </xf>
    <xf numFmtId="0" fontId="6" fillId="2" borderId="5" xfId="0" applyFont="1" applyFill="1" applyBorder="1" applyAlignment="1" applyProtection="1">
      <alignment horizontal="left" vertical="top"/>
    </xf>
    <xf numFmtId="3" fontId="4" fillId="2" borderId="0" xfId="0" applyNumberFormat="1" applyFont="1" applyFill="1" applyBorder="1" applyAlignment="1" applyProtection="1">
      <alignment horizontal="right" vertical="top"/>
    </xf>
    <xf numFmtId="0" fontId="4" fillId="2" borderId="5" xfId="0" applyFont="1" applyFill="1" applyBorder="1" applyAlignment="1" applyProtection="1">
      <alignment horizontal="left" vertical="top"/>
    </xf>
    <xf numFmtId="3" fontId="6" fillId="2" borderId="0" xfId="0" applyNumberFormat="1" applyFont="1" applyFill="1" applyBorder="1" applyAlignment="1" applyProtection="1">
      <alignment horizontal="right" vertical="top"/>
    </xf>
    <xf numFmtId="3" fontId="6" fillId="2" borderId="0" xfId="1" applyNumberFormat="1" applyFont="1" applyFill="1" applyBorder="1" applyAlignment="1" applyProtection="1">
      <alignment horizontal="right" vertical="top" wrapText="1"/>
    </xf>
    <xf numFmtId="0" fontId="6" fillId="2" borderId="7" xfId="0" applyFont="1" applyFill="1" applyBorder="1" applyAlignment="1" applyProtection="1">
      <alignment horizontal="left" vertical="top"/>
    </xf>
    <xf numFmtId="0" fontId="2" fillId="2" borderId="1" xfId="0" applyFont="1" applyFill="1" applyBorder="1" applyProtection="1"/>
    <xf numFmtId="3" fontId="6" fillId="2" borderId="1" xfId="1" applyNumberFormat="1" applyFont="1" applyFill="1" applyBorder="1" applyAlignment="1" applyProtection="1">
      <alignment horizontal="right" vertical="top" wrapText="1"/>
    </xf>
    <xf numFmtId="0" fontId="6" fillId="2" borderId="0" xfId="0" applyFont="1" applyFill="1" applyBorder="1" applyAlignment="1" applyProtection="1">
      <alignment wrapText="1"/>
    </xf>
    <xf numFmtId="0" fontId="6" fillId="2" borderId="1" xfId="0" applyFont="1" applyFill="1" applyBorder="1" applyProtection="1"/>
    <xf numFmtId="43" fontId="6" fillId="2" borderId="1" xfId="1" applyFont="1" applyFill="1" applyBorder="1" applyProtection="1"/>
    <xf numFmtId="0" fontId="6" fillId="2" borderId="1" xfId="0" applyFont="1" applyFill="1" applyBorder="1" applyAlignment="1" applyProtection="1">
      <alignment vertical="center"/>
    </xf>
    <xf numFmtId="0" fontId="6" fillId="2" borderId="1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>
      <alignment horizontal="centerContinuous"/>
    </xf>
    <xf numFmtId="0" fontId="4" fillId="2" borderId="0" xfId="4" applyFont="1" applyFill="1" applyBorder="1" applyAlignment="1" applyProtection="1">
      <alignment horizontal="center" vertical="top"/>
    </xf>
    <xf numFmtId="0" fontId="6" fillId="2" borderId="0" xfId="4" applyFont="1" applyFill="1" applyBorder="1" applyAlignment="1" applyProtection="1">
      <alignment horizontal="centerContinuous" vertical="center"/>
    </xf>
    <xf numFmtId="0" fontId="6" fillId="2" borderId="0" xfId="4" applyFont="1" applyFill="1" applyBorder="1" applyAlignment="1" applyProtection="1">
      <alignment horizontal="center" vertical="top"/>
    </xf>
    <xf numFmtId="0" fontId="6" fillId="3" borderId="2" xfId="0" applyFont="1" applyFill="1" applyBorder="1" applyAlignment="1" applyProtection="1">
      <alignment vertical="center"/>
    </xf>
    <xf numFmtId="0" fontId="6" fillId="3" borderId="3" xfId="0" applyFont="1" applyFill="1" applyBorder="1" applyAlignment="1" applyProtection="1">
      <alignment vertical="center"/>
    </xf>
    <xf numFmtId="0" fontId="6" fillId="3" borderId="4" xfId="0" applyFont="1" applyFill="1" applyBorder="1" applyProtection="1"/>
    <xf numFmtId="0" fontId="6" fillId="2" borderId="0" xfId="4" applyFont="1" applyFill="1" applyBorder="1" applyAlignment="1" applyProtection="1">
      <alignment vertical="top"/>
    </xf>
    <xf numFmtId="3" fontId="6" fillId="2" borderId="0" xfId="4" applyNumberFormat="1" applyFont="1" applyFill="1" applyBorder="1" applyAlignment="1" applyProtection="1">
      <alignment vertical="top"/>
    </xf>
    <xf numFmtId="3" fontId="4" fillId="2" borderId="0" xfId="4" applyNumberFormat="1" applyFont="1" applyFill="1" applyBorder="1" applyAlignment="1" applyProtection="1">
      <alignment vertical="top"/>
      <protection locked="0"/>
    </xf>
    <xf numFmtId="3" fontId="6" fillId="2" borderId="0" xfId="4" applyNumberFormat="1" applyFont="1" applyFill="1" applyBorder="1" applyAlignment="1" applyProtection="1">
      <alignment vertical="top"/>
      <protection locked="0"/>
    </xf>
    <xf numFmtId="3" fontId="6" fillId="4" borderId="0" xfId="0" applyNumberFormat="1" applyFont="1" applyFill="1" applyBorder="1" applyAlignment="1" applyProtection="1">
      <alignment horizontal="right" vertical="top"/>
      <protection locked="0"/>
    </xf>
    <xf numFmtId="0" fontId="6" fillId="2" borderId="0" xfId="4" applyFont="1" applyFill="1" applyBorder="1" applyAlignment="1" applyProtection="1">
      <alignment horizontal="left" vertical="top"/>
    </xf>
    <xf numFmtId="0" fontId="2" fillId="2" borderId="0" xfId="0" applyFont="1" applyFill="1" applyProtection="1">
      <protection locked="0"/>
    </xf>
    <xf numFmtId="0" fontId="4" fillId="2" borderId="0" xfId="4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vertical="top"/>
      <protection locked="0"/>
    </xf>
    <xf numFmtId="0" fontId="2" fillId="2" borderId="0" xfId="0" applyFont="1" applyFill="1" applyBorder="1" applyProtection="1">
      <protection locked="0"/>
    </xf>
    <xf numFmtId="3" fontId="6" fillId="0" borderId="0" xfId="0" applyNumberFormat="1" applyFont="1" applyFill="1" applyBorder="1" applyAlignment="1" applyProtection="1">
      <alignment horizontal="right" vertical="top"/>
      <protection locked="0"/>
    </xf>
    <xf numFmtId="3" fontId="4" fillId="2" borderId="0" xfId="4" applyNumberFormat="1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2" fillId="2" borderId="6" xfId="0" applyFont="1" applyFill="1" applyBorder="1" applyAlignment="1" applyProtection="1">
      <alignment horizontal="left" wrapText="1"/>
    </xf>
    <xf numFmtId="0" fontId="2" fillId="2" borderId="0" xfId="0" applyFont="1" applyFill="1" applyBorder="1" applyAlignment="1" applyProtection="1">
      <alignment horizontal="left" wrapText="1"/>
    </xf>
    <xf numFmtId="0" fontId="2" fillId="2" borderId="0" xfId="0" applyFont="1" applyFill="1" applyAlignment="1" applyProtection="1">
      <alignment horizontal="left" wrapText="1"/>
    </xf>
    <xf numFmtId="3" fontId="4" fillId="2" borderId="0" xfId="4" applyNumberFormat="1" applyFont="1" applyFill="1" applyBorder="1" applyAlignment="1" applyProtection="1">
      <alignment horizontal="right" vertical="top" wrapText="1"/>
    </xf>
    <xf numFmtId="0" fontId="2" fillId="2" borderId="0" xfId="0" applyFont="1" applyFill="1" applyAlignment="1" applyProtection="1">
      <alignment horizontal="left" wrapText="1"/>
      <protection locked="0"/>
    </xf>
    <xf numFmtId="0" fontId="4" fillId="2" borderId="1" xfId="4" applyFont="1" applyFill="1" applyBorder="1" applyAlignment="1" applyProtection="1">
      <alignment vertical="top"/>
    </xf>
    <xf numFmtId="3" fontId="6" fillId="2" borderId="1" xfId="4" applyNumberFormat="1" applyFont="1" applyFill="1" applyBorder="1" applyAlignment="1" applyProtection="1">
      <alignment vertical="top"/>
    </xf>
    <xf numFmtId="0" fontId="20" fillId="2" borderId="0" xfId="0" applyFont="1" applyFill="1" applyAlignment="1" applyProtection="1">
      <alignment horizontal="center"/>
    </xf>
    <xf numFmtId="0" fontId="6" fillId="2" borderId="0" xfId="0" applyNumberFormat="1" applyFont="1" applyFill="1" applyBorder="1" applyAlignment="1" applyProtection="1">
      <alignment horizontal="left"/>
    </xf>
    <xf numFmtId="0" fontId="4" fillId="3" borderId="11" xfId="4" applyFont="1" applyFill="1" applyBorder="1" applyAlignment="1" applyProtection="1">
      <alignment horizontal="center" vertical="center" wrapText="1"/>
    </xf>
    <xf numFmtId="0" fontId="4" fillId="3" borderId="9" xfId="0" applyFont="1" applyFill="1" applyBorder="1" applyAlignment="1" applyProtection="1">
      <alignment horizontal="center" vertical="center" wrapText="1"/>
    </xf>
    <xf numFmtId="0" fontId="4" fillId="3" borderId="9" xfId="4" applyFont="1" applyFill="1" applyBorder="1" applyAlignment="1" applyProtection="1">
      <alignment horizontal="center" vertical="center" wrapText="1"/>
    </xf>
    <xf numFmtId="0" fontId="4" fillId="3" borderId="12" xfId="4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Protection="1"/>
    <xf numFmtId="0" fontId="4" fillId="3" borderId="7" xfId="4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1" xfId="4" applyFont="1" applyFill="1" applyBorder="1" applyAlignment="1" applyProtection="1">
      <alignment horizontal="center" vertical="center" wrapText="1"/>
    </xf>
    <xf numFmtId="0" fontId="4" fillId="3" borderId="8" xfId="4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horizontal="center" vertical="top"/>
    </xf>
    <xf numFmtId="3" fontId="8" fillId="2" borderId="0" xfId="0" applyNumberFormat="1" applyFont="1" applyFill="1" applyBorder="1" applyAlignment="1" applyProtection="1">
      <alignment vertical="top"/>
    </xf>
    <xf numFmtId="0" fontId="8" fillId="2" borderId="6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vertical="top"/>
    </xf>
    <xf numFmtId="0" fontId="20" fillId="2" borderId="0" xfId="0" applyFont="1" applyFill="1" applyProtection="1"/>
    <xf numFmtId="0" fontId="23" fillId="2" borderId="5" xfId="0" applyFont="1" applyFill="1" applyBorder="1" applyAlignment="1" applyProtection="1">
      <alignment vertical="top"/>
    </xf>
    <xf numFmtId="3" fontId="8" fillId="2" borderId="0" xfId="1" applyNumberFormat="1" applyFont="1" applyFill="1" applyBorder="1" applyAlignment="1" applyProtection="1">
      <alignment vertical="top"/>
    </xf>
    <xf numFmtId="0" fontId="23" fillId="2" borderId="6" xfId="0" applyFont="1" applyFill="1" applyBorder="1" applyAlignment="1" applyProtection="1">
      <alignment vertical="top"/>
    </xf>
    <xf numFmtId="0" fontId="23" fillId="2" borderId="0" xfId="0" applyFont="1" applyFill="1" applyBorder="1" applyAlignment="1" applyProtection="1">
      <alignment vertical="top"/>
    </xf>
    <xf numFmtId="167" fontId="2" fillId="2" borderId="0" xfId="0" applyNumberFormat="1" applyFont="1" applyFill="1" applyProtection="1"/>
    <xf numFmtId="4" fontId="6" fillId="0" borderId="0" xfId="5" applyNumberFormat="1" applyFont="1"/>
    <xf numFmtId="0" fontId="2" fillId="2" borderId="6" xfId="0" applyFont="1" applyFill="1" applyBorder="1" applyAlignment="1" applyProtection="1">
      <alignment vertical="top"/>
    </xf>
    <xf numFmtId="2" fontId="2" fillId="2" borderId="0" xfId="1" applyNumberFormat="1" applyFont="1" applyFill="1" applyBorder="1" applyProtection="1"/>
    <xf numFmtId="43" fontId="2" fillId="2" borderId="0" xfId="1" applyFont="1" applyFill="1" applyBorder="1" applyProtection="1"/>
    <xf numFmtId="0" fontId="6" fillId="0" borderId="0" xfId="5" applyFont="1"/>
    <xf numFmtId="3" fontId="2" fillId="2" borderId="0" xfId="1" applyNumberFormat="1" applyFont="1" applyFill="1" applyBorder="1" applyAlignment="1" applyProtection="1">
      <alignment vertical="top"/>
    </xf>
    <xf numFmtId="3" fontId="2" fillId="2" borderId="0" xfId="0" applyNumberFormat="1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center" vertical="top"/>
    </xf>
    <xf numFmtId="0" fontId="2" fillId="2" borderId="0" xfId="0" applyFont="1" applyFill="1" applyAlignment="1" applyProtection="1">
      <alignment horizontal="center"/>
    </xf>
    <xf numFmtId="0" fontId="4" fillId="2" borderId="0" xfId="2" applyFont="1" applyFill="1" applyAlignment="1" applyProtection="1">
      <alignment horizontal="center"/>
    </xf>
    <xf numFmtId="164" fontId="6" fillId="2" borderId="0" xfId="3" applyFont="1" applyFill="1" applyBorder="1" applyProtection="1"/>
    <xf numFmtId="0" fontId="4" fillId="3" borderId="2" xfId="4" applyFont="1" applyFill="1" applyBorder="1" applyAlignment="1" applyProtection="1">
      <alignment horizontal="center" vertical="center" wrapText="1"/>
    </xf>
    <xf numFmtId="0" fontId="4" fillId="3" borderId="3" xfId="4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3" borderId="4" xfId="4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top"/>
    </xf>
    <xf numFmtId="0" fontId="4" fillId="2" borderId="6" xfId="3" applyNumberFormat="1" applyFont="1" applyFill="1" applyBorder="1" applyAlignment="1" applyProtection="1">
      <alignment vertical="top"/>
    </xf>
    <xf numFmtId="0" fontId="8" fillId="2" borderId="5" xfId="0" applyFont="1" applyFill="1" applyBorder="1" applyAlignment="1" applyProtection="1"/>
    <xf numFmtId="0" fontId="4" fillId="2" borderId="0" xfId="0" applyFont="1" applyFill="1" applyBorder="1" applyAlignment="1" applyProtection="1">
      <alignment vertical="top"/>
      <protection locked="0"/>
    </xf>
    <xf numFmtId="0" fontId="4" fillId="2" borderId="6" xfId="0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0" fontId="21" fillId="2" borderId="0" xfId="0" applyFont="1" applyFill="1" applyBorder="1" applyAlignment="1" applyProtection="1">
      <alignment vertical="top"/>
    </xf>
    <xf numFmtId="3" fontId="6" fillId="4" borderId="0" xfId="0" applyNumberFormat="1" applyFont="1" applyFill="1" applyBorder="1" applyAlignment="1" applyProtection="1">
      <alignment horizontal="center" vertical="top"/>
      <protection locked="0"/>
    </xf>
    <xf numFmtId="0" fontId="4" fillId="2" borderId="0" xfId="0" applyFont="1" applyFill="1" applyBorder="1" applyAlignment="1" applyProtection="1">
      <alignment horizontal="center" vertical="top"/>
      <protection locked="0"/>
    </xf>
    <xf numFmtId="0" fontId="6" fillId="2" borderId="0" xfId="0" applyNumberFormat="1" applyFont="1" applyFill="1" applyBorder="1" applyAlignment="1" applyProtection="1">
      <alignment horizontal="right" vertical="top"/>
    </xf>
    <xf numFmtId="0" fontId="23" fillId="2" borderId="5" xfId="0" applyFont="1" applyFill="1" applyBorder="1" applyAlignment="1" applyProtection="1"/>
    <xf numFmtId="3" fontId="7" fillId="2" borderId="0" xfId="0" applyNumberFormat="1" applyFont="1" applyFill="1" applyBorder="1" applyAlignment="1" applyProtection="1">
      <alignment horizontal="center" vertical="top"/>
      <protection locked="0"/>
    </xf>
    <xf numFmtId="3" fontId="7" fillId="2" borderId="0" xfId="0" applyNumberFormat="1" applyFont="1" applyFill="1" applyBorder="1" applyAlignment="1" applyProtection="1">
      <alignment horizontal="right" vertical="top"/>
    </xf>
    <xf numFmtId="0" fontId="2" fillId="4" borderId="0" xfId="0" applyFont="1" applyFill="1" applyBorder="1" applyAlignment="1" applyProtection="1">
      <alignment horizontal="center" vertical="top"/>
      <protection locked="0"/>
    </xf>
    <xf numFmtId="3" fontId="6" fillId="2" borderId="0" xfId="0" applyNumberFormat="1" applyFont="1" applyFill="1" applyBorder="1" applyAlignment="1" applyProtection="1">
      <alignment horizontal="center" vertical="top"/>
      <protection locked="0"/>
    </xf>
    <xf numFmtId="0" fontId="23" fillId="2" borderId="7" xfId="0" applyFont="1" applyFill="1" applyBorder="1" applyAlignment="1" applyProtection="1"/>
    <xf numFmtId="0" fontId="7" fillId="2" borderId="1" xfId="0" applyFont="1" applyFill="1" applyBorder="1" applyAlignment="1" applyProtection="1">
      <alignment vertical="top"/>
    </xf>
    <xf numFmtId="3" fontId="7" fillId="2" borderId="1" xfId="0" applyNumberFormat="1" applyFont="1" applyFill="1" applyBorder="1" applyAlignment="1" applyProtection="1">
      <alignment horizontal="center" vertical="top"/>
      <protection locked="0"/>
    </xf>
    <xf numFmtId="3" fontId="7" fillId="2" borderId="1" xfId="0" applyNumberFormat="1" applyFont="1" applyFill="1" applyBorder="1" applyAlignment="1" applyProtection="1">
      <alignment horizontal="right" vertical="top"/>
    </xf>
    <xf numFmtId="0" fontId="23" fillId="2" borderId="8" xfId="0" applyFont="1" applyFill="1" applyBorder="1" applyAlignment="1" applyProtection="1">
      <alignment vertical="top"/>
    </xf>
    <xf numFmtId="0" fontId="4" fillId="0" borderId="0" xfId="4" applyFont="1" applyAlignment="1">
      <alignment horizontal="centerContinuous"/>
    </xf>
    <xf numFmtId="4" fontId="6" fillId="0" borderId="0" xfId="4" applyNumberFormat="1" applyFont="1" applyAlignment="1">
      <alignment horizontal="centerContinuous"/>
    </xf>
    <xf numFmtId="0" fontId="6" fillId="0" borderId="0" xfId="4" applyFont="1"/>
    <xf numFmtId="0" fontId="6" fillId="0" borderId="0" xfId="4" applyFont="1" applyAlignment="1">
      <alignment horizontal="centerContinuous"/>
    </xf>
    <xf numFmtId="4" fontId="6" fillId="0" borderId="0" xfId="4" applyNumberFormat="1" applyFont="1"/>
    <xf numFmtId="0" fontId="5" fillId="0" borderId="0" xfId="4" applyFont="1"/>
    <xf numFmtId="4" fontId="4" fillId="5" borderId="13" xfId="4" applyNumberFormat="1" applyFont="1" applyFill="1" applyBorder="1" applyAlignment="1">
      <alignment horizontal="center"/>
    </xf>
    <xf numFmtId="4" fontId="6" fillId="0" borderId="13" xfId="4" applyNumberFormat="1" applyFont="1" applyBorder="1"/>
    <xf numFmtId="4" fontId="6" fillId="0" borderId="15" xfId="4" applyNumberFormat="1" applyFont="1" applyBorder="1"/>
    <xf numFmtId="4" fontId="6" fillId="0" borderId="17" xfId="4" applyNumberFormat="1" applyFont="1" applyBorder="1"/>
    <xf numFmtId="4" fontId="6" fillId="0" borderId="18" xfId="4" applyNumberFormat="1" applyFont="1" applyBorder="1"/>
    <xf numFmtId="4" fontId="6" fillId="0" borderId="19" xfId="4" applyNumberFormat="1" applyFont="1" applyBorder="1"/>
    <xf numFmtId="4" fontId="6" fillId="0" borderId="20" xfId="4" applyNumberFormat="1" applyFont="1" applyBorder="1"/>
    <xf numFmtId="0" fontId="6" fillId="0" borderId="16" xfId="4" applyFont="1" applyBorder="1"/>
    <xf numFmtId="4" fontId="6" fillId="0" borderId="14" xfId="4" applyNumberFormat="1" applyFont="1" applyBorder="1"/>
    <xf numFmtId="0" fontId="6" fillId="0" borderId="21" xfId="4" applyFont="1" applyBorder="1"/>
    <xf numFmtId="4" fontId="6" fillId="0" borderId="0" xfId="4" applyNumberFormat="1" applyFont="1" applyBorder="1"/>
    <xf numFmtId="0" fontId="6" fillId="0" borderId="22" xfId="4" applyFont="1" applyBorder="1"/>
    <xf numFmtId="4" fontId="6" fillId="0" borderId="23" xfId="4" applyNumberFormat="1" applyFont="1" applyBorder="1"/>
    <xf numFmtId="0" fontId="2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8" fillId="2" borderId="0" xfId="0" applyFont="1" applyFill="1" applyAlignment="1" applyProtection="1">
      <alignment horizontal="center" vertical="center"/>
    </xf>
    <xf numFmtId="0" fontId="2" fillId="2" borderId="0" xfId="0" applyFont="1" applyFill="1"/>
    <xf numFmtId="0" fontId="8" fillId="2" borderId="0" xfId="0" applyFont="1" applyFill="1" applyBorder="1" applyAlignment="1" applyProtection="1">
      <alignment horizontal="right"/>
    </xf>
    <xf numFmtId="0" fontId="2" fillId="2" borderId="0" xfId="0" applyFont="1" applyFill="1" applyAlignment="1" applyProtection="1"/>
    <xf numFmtId="0" fontId="2" fillId="0" borderId="0" xfId="0" applyFont="1"/>
    <xf numFmtId="0" fontId="2" fillId="2" borderId="0" xfId="0" applyFont="1" applyFill="1" applyAlignment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wrapText="1"/>
    </xf>
    <xf numFmtId="0" fontId="8" fillId="3" borderId="3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5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wrapText="1"/>
    </xf>
    <xf numFmtId="168" fontId="2" fillId="2" borderId="0" xfId="0" applyNumberFormat="1" applyFont="1" applyFill="1" applyBorder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2" fillId="2" borderId="6" xfId="0" applyFont="1" applyFill="1" applyBorder="1" applyAlignment="1" applyProtection="1">
      <alignment wrapText="1"/>
    </xf>
    <xf numFmtId="166" fontId="23" fillId="2" borderId="5" xfId="0" applyNumberFormat="1" applyFont="1" applyFill="1" applyBorder="1" applyAlignment="1" applyProtection="1">
      <alignment vertical="center"/>
    </xf>
    <xf numFmtId="166" fontId="2" fillId="2" borderId="0" xfId="0" applyNumberFormat="1" applyFont="1" applyFill="1" applyBorder="1" applyAlignment="1" applyProtection="1">
      <alignment vertical="center" wrapText="1"/>
    </xf>
    <xf numFmtId="166" fontId="23" fillId="2" borderId="0" xfId="0" applyNumberFormat="1" applyFont="1" applyFill="1" applyBorder="1" applyAlignment="1" applyProtection="1">
      <alignment vertical="center"/>
    </xf>
    <xf numFmtId="166" fontId="2" fillId="2" borderId="6" xfId="0" applyNumberFormat="1" applyFont="1" applyFill="1" applyBorder="1" applyAlignment="1" applyProtection="1">
      <alignment vertical="center" wrapText="1"/>
    </xf>
    <xf numFmtId="166" fontId="8" fillId="2" borderId="5" xfId="0" applyNumberFormat="1" applyFont="1" applyFill="1" applyBorder="1" applyAlignment="1" applyProtection="1">
      <alignment wrapText="1"/>
    </xf>
    <xf numFmtId="166" fontId="8" fillId="2" borderId="0" xfId="1" applyNumberFormat="1" applyFont="1" applyFill="1" applyBorder="1" applyAlignment="1" applyProtection="1">
      <alignment vertical="top"/>
    </xf>
    <xf numFmtId="166" fontId="8" fillId="2" borderId="0" xfId="0" applyNumberFormat="1" applyFont="1" applyFill="1" applyBorder="1" applyAlignment="1" applyProtection="1">
      <alignment wrapText="1"/>
    </xf>
    <xf numFmtId="166" fontId="8" fillId="2" borderId="6" xfId="0" applyNumberFormat="1" applyFont="1" applyFill="1" applyBorder="1" applyAlignment="1" applyProtection="1">
      <alignment wrapText="1"/>
    </xf>
    <xf numFmtId="166" fontId="2" fillId="2" borderId="5" xfId="0" applyNumberFormat="1" applyFont="1" applyFill="1" applyBorder="1" applyAlignment="1" applyProtection="1">
      <alignment vertical="center"/>
    </xf>
    <xf numFmtId="166" fontId="2" fillId="2" borderId="0" xfId="0" applyNumberFormat="1" applyFont="1" applyFill="1" applyBorder="1" applyProtection="1"/>
    <xf numFmtId="166" fontId="2" fillId="2" borderId="6" xfId="0" applyNumberFormat="1" applyFont="1" applyFill="1" applyBorder="1" applyProtection="1"/>
    <xf numFmtId="166" fontId="2" fillId="2" borderId="5" xfId="0" applyNumberFormat="1" applyFont="1" applyFill="1" applyBorder="1" applyAlignment="1" applyProtection="1">
      <alignment vertical="center" wrapText="1"/>
    </xf>
    <xf numFmtId="166" fontId="8" fillId="2" borderId="5" xfId="0" applyNumberFormat="1" applyFont="1" applyFill="1" applyBorder="1" applyAlignment="1" applyProtection="1">
      <alignment vertical="center" wrapText="1"/>
    </xf>
    <xf numFmtId="166" fontId="8" fillId="2" borderId="0" xfId="0" applyNumberFormat="1" applyFont="1" applyFill="1" applyBorder="1" applyAlignment="1" applyProtection="1">
      <alignment vertical="center" wrapText="1"/>
    </xf>
    <xf numFmtId="166" fontId="8" fillId="2" borderId="6" xfId="0" applyNumberFormat="1" applyFont="1" applyFill="1" applyBorder="1" applyAlignment="1" applyProtection="1">
      <alignment vertical="center" wrapText="1"/>
    </xf>
    <xf numFmtId="0" fontId="2" fillId="2" borderId="0" xfId="0" applyFont="1" applyFill="1" applyBorder="1"/>
    <xf numFmtId="166" fontId="2" fillId="2" borderId="7" xfId="0" applyNumberFormat="1" applyFont="1" applyFill="1" applyBorder="1" applyAlignment="1" applyProtection="1">
      <alignment vertical="center"/>
    </xf>
    <xf numFmtId="166" fontId="2" fillId="2" borderId="1" xfId="0" applyNumberFormat="1" applyFont="1" applyFill="1" applyBorder="1" applyAlignment="1" applyProtection="1">
      <alignment vertical="center" wrapText="1"/>
    </xf>
    <xf numFmtId="166" fontId="2" fillId="2" borderId="1" xfId="0" applyNumberFormat="1" applyFont="1" applyFill="1" applyBorder="1" applyAlignment="1" applyProtection="1">
      <alignment vertical="center"/>
    </xf>
    <xf numFmtId="166" fontId="2" fillId="2" borderId="8" xfId="0" applyNumberFormat="1" applyFont="1" applyFill="1" applyBorder="1" applyAlignment="1" applyProtection="1">
      <alignment vertical="center" wrapText="1"/>
    </xf>
    <xf numFmtId="0" fontId="2" fillId="0" borderId="0" xfId="0" applyFont="1" applyFill="1"/>
    <xf numFmtId="166" fontId="2" fillId="2" borderId="0" xfId="0" applyNumberFormat="1" applyFont="1" applyFill="1" applyBorder="1" applyAlignment="1" applyProtection="1">
      <alignment vertical="center"/>
    </xf>
    <xf numFmtId="166" fontId="2" fillId="0" borderId="0" xfId="0" applyNumberFormat="1" applyFont="1" applyProtection="1"/>
    <xf numFmtId="166" fontId="2" fillId="2" borderId="0" xfId="0" applyNumberFormat="1" applyFont="1" applyFill="1" applyAlignment="1" applyProtection="1"/>
    <xf numFmtId="166" fontId="8" fillId="2" borderId="0" xfId="0" applyNumberFormat="1" applyFont="1" applyFill="1" applyBorder="1" applyAlignment="1" applyProtection="1">
      <alignment horizontal="right"/>
    </xf>
    <xf numFmtId="166" fontId="8" fillId="3" borderId="2" xfId="0" applyNumberFormat="1" applyFont="1" applyFill="1" applyBorder="1" applyAlignment="1" applyProtection="1">
      <alignment horizontal="center" vertical="center"/>
    </xf>
    <xf numFmtId="166" fontId="8" fillId="3" borderId="3" xfId="0" applyNumberFormat="1" applyFont="1" applyFill="1" applyBorder="1" applyAlignment="1" applyProtection="1">
      <alignment horizontal="center" vertical="center"/>
    </xf>
    <xf numFmtId="166" fontId="8" fillId="3" borderId="3" xfId="0" applyNumberFormat="1" applyFont="1" applyFill="1" applyBorder="1" applyAlignment="1" applyProtection="1">
      <alignment horizontal="center" wrapText="1"/>
    </xf>
    <xf numFmtId="166" fontId="2" fillId="2" borderId="0" xfId="0" applyNumberFormat="1" applyFont="1" applyFill="1" applyBorder="1" applyAlignment="1" applyProtection="1">
      <alignment wrapText="1"/>
    </xf>
    <xf numFmtId="166" fontId="2" fillId="2" borderId="12" xfId="0" applyNumberFormat="1" applyFont="1" applyFill="1" applyBorder="1" applyProtection="1"/>
    <xf numFmtId="166" fontId="8" fillId="2" borderId="5" xfId="0" applyNumberFormat="1" applyFont="1" applyFill="1" applyBorder="1" applyAlignment="1" applyProtection="1">
      <alignment vertical="center"/>
    </xf>
    <xf numFmtId="166" fontId="8" fillId="2" borderId="0" xfId="0" applyNumberFormat="1" applyFont="1" applyFill="1" applyBorder="1" applyAlignment="1" applyProtection="1">
      <alignment vertical="center"/>
    </xf>
    <xf numFmtId="0" fontId="2" fillId="2" borderId="0" xfId="0" applyFont="1" applyFill="1" applyAlignment="1"/>
    <xf numFmtId="166" fontId="23" fillId="2" borderId="5" xfId="0" applyNumberFormat="1" applyFont="1" applyFill="1" applyBorder="1" applyAlignment="1" applyProtection="1">
      <alignment wrapText="1"/>
    </xf>
    <xf numFmtId="166" fontId="23" fillId="2" borderId="0" xfId="0" applyNumberFormat="1" applyFont="1" applyFill="1" applyBorder="1" applyAlignment="1" applyProtection="1">
      <alignment wrapText="1"/>
    </xf>
    <xf numFmtId="166" fontId="8" fillId="2" borderId="0" xfId="0" applyNumberFormat="1" applyFont="1" applyFill="1" applyBorder="1" applyAlignment="1" applyProtection="1"/>
    <xf numFmtId="166" fontId="2" fillId="2" borderId="0" xfId="0" applyNumberFormat="1" applyFont="1" applyFill="1" applyBorder="1" applyAlignment="1" applyProtection="1"/>
    <xf numFmtId="166" fontId="2" fillId="2" borderId="5" xfId="0" applyNumberFormat="1" applyFont="1" applyFill="1" applyBorder="1" applyAlignment="1" applyProtection="1">
      <alignment wrapText="1"/>
    </xf>
    <xf numFmtId="166" fontId="2" fillId="2" borderId="6" xfId="0" applyNumberFormat="1" applyFont="1" applyFill="1" applyBorder="1" applyAlignment="1" applyProtection="1"/>
    <xf numFmtId="0" fontId="2" fillId="0" borderId="0" xfId="0" applyFont="1" applyAlignment="1"/>
    <xf numFmtId="169" fontId="2" fillId="2" borderId="5" xfId="0" applyNumberFormat="1" applyFont="1" applyFill="1" applyBorder="1" applyAlignment="1" applyProtection="1">
      <alignment vertical="center"/>
    </xf>
    <xf numFmtId="169" fontId="2" fillId="2" borderId="0" xfId="0" applyNumberFormat="1" applyFont="1" applyFill="1" applyBorder="1" applyAlignment="1" applyProtection="1"/>
    <xf numFmtId="169" fontId="2" fillId="2" borderId="6" xfId="0" applyNumberFormat="1" applyFont="1" applyFill="1" applyBorder="1" applyAlignment="1" applyProtection="1"/>
    <xf numFmtId="169" fontId="2" fillId="2" borderId="7" xfId="0" applyNumberFormat="1" applyFont="1" applyFill="1" applyBorder="1" applyAlignment="1" applyProtection="1">
      <alignment vertical="center"/>
    </xf>
    <xf numFmtId="169" fontId="2" fillId="2" borderId="1" xfId="0" applyNumberFormat="1" applyFont="1" applyFill="1" applyBorder="1" applyProtection="1"/>
    <xf numFmtId="169" fontId="2" fillId="2" borderId="8" xfId="0" applyNumberFormat="1" applyFont="1" applyFill="1" applyBorder="1" applyProtection="1"/>
    <xf numFmtId="0" fontId="8" fillId="2" borderId="0" xfId="0" applyFont="1" applyFill="1"/>
    <xf numFmtId="0" fontId="4" fillId="2" borderId="0" xfId="0" applyFont="1" applyFill="1" applyBorder="1" applyAlignment="1" applyProtection="1">
      <alignment horizontal="center" vertical="top"/>
    </xf>
    <xf numFmtId="0" fontId="13" fillId="2" borderId="0" xfId="0" applyFont="1" applyFill="1"/>
    <xf numFmtId="0" fontId="14" fillId="2" borderId="0" xfId="0" applyFont="1" applyFill="1" applyBorder="1" applyAlignment="1">
      <alignment horizontal="center"/>
    </xf>
    <xf numFmtId="0" fontId="14" fillId="2" borderId="0" xfId="0" applyFont="1" applyFill="1" applyBorder="1" applyAlignment="1" applyProtection="1">
      <alignment horizontal="right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 wrapText="1"/>
    </xf>
    <xf numFmtId="0" fontId="13" fillId="2" borderId="5" xfId="0" applyFont="1" applyFill="1" applyBorder="1"/>
    <xf numFmtId="3" fontId="14" fillId="2" borderId="5" xfId="0" applyNumberFormat="1" applyFont="1" applyFill="1" applyBorder="1" applyAlignment="1">
      <alignment wrapText="1"/>
    </xf>
    <xf numFmtId="3" fontId="14" fillId="2" borderId="0" xfId="0" applyNumberFormat="1" applyFont="1" applyFill="1" applyBorder="1" applyAlignment="1" applyProtection="1">
      <alignment wrapText="1"/>
    </xf>
    <xf numFmtId="3" fontId="14" fillId="2" borderId="6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/>
    <xf numFmtId="3" fontId="14" fillId="2" borderId="0" xfId="0" applyNumberFormat="1" applyFont="1" applyFill="1" applyBorder="1" applyProtection="1"/>
    <xf numFmtId="3" fontId="14" fillId="2" borderId="6" xfId="0" applyNumberFormat="1" applyFont="1" applyFill="1" applyBorder="1" applyProtection="1"/>
    <xf numFmtId="3" fontId="13" fillId="2" borderId="5" xfId="0" applyNumberFormat="1" applyFont="1" applyFill="1" applyBorder="1"/>
    <xf numFmtId="3" fontId="13" fillId="4" borderId="0" xfId="0" applyNumberFormat="1" applyFont="1" applyFill="1" applyBorder="1" applyProtection="1">
      <protection locked="0"/>
    </xf>
    <xf numFmtId="3" fontId="13" fillId="2" borderId="0" xfId="0" applyNumberFormat="1" applyFont="1" applyFill="1" applyBorder="1" applyProtection="1"/>
    <xf numFmtId="3" fontId="13" fillId="4" borderId="6" xfId="0" applyNumberFormat="1" applyFont="1" applyFill="1" applyBorder="1" applyProtection="1">
      <protection locked="0"/>
    </xf>
    <xf numFmtId="3" fontId="13" fillId="2" borderId="6" xfId="0" applyNumberFormat="1" applyFont="1" applyFill="1" applyBorder="1" applyProtection="1"/>
    <xf numFmtId="3" fontId="13" fillId="4" borderId="0" xfId="0" applyNumberFormat="1" applyFont="1" applyFill="1" applyBorder="1" applyAlignment="1" applyProtection="1">
      <alignment wrapText="1"/>
      <protection locked="0"/>
    </xf>
    <xf numFmtId="3" fontId="13" fillId="4" borderId="6" xfId="0" applyNumberFormat="1" applyFont="1" applyFill="1" applyBorder="1" applyAlignment="1" applyProtection="1">
      <alignment wrapText="1"/>
      <protection locked="0"/>
    </xf>
    <xf numFmtId="3" fontId="13" fillId="2" borderId="5" xfId="0" applyNumberFormat="1" applyFont="1" applyFill="1" applyBorder="1" applyAlignment="1">
      <alignment wrapText="1"/>
    </xf>
    <xf numFmtId="3" fontId="14" fillId="2" borderId="5" xfId="0" applyNumberFormat="1" applyFont="1" applyFill="1" applyBorder="1" applyAlignment="1"/>
    <xf numFmtId="0" fontId="13" fillId="0" borderId="0" xfId="0" applyFont="1"/>
    <xf numFmtId="0" fontId="13" fillId="2" borderId="0" xfId="0" applyFont="1" applyFill="1" applyBorder="1"/>
    <xf numFmtId="3" fontId="13" fillId="2" borderId="0" xfId="0" applyNumberFormat="1" applyFont="1" applyFill="1" applyBorder="1"/>
    <xf numFmtId="3" fontId="13" fillId="2" borderId="6" xfId="0" applyNumberFormat="1" applyFont="1" applyFill="1" applyBorder="1"/>
    <xf numFmtId="3" fontId="13" fillId="2" borderId="7" xfId="0" applyNumberFormat="1" applyFont="1" applyFill="1" applyBorder="1"/>
    <xf numFmtId="3" fontId="13" fillId="2" borderId="1" xfId="0" applyNumberFormat="1" applyFont="1" applyFill="1" applyBorder="1"/>
    <xf numFmtId="3" fontId="13" fillId="2" borderId="8" xfId="0" applyNumberFormat="1" applyFont="1" applyFill="1" applyBorder="1"/>
    <xf numFmtId="0" fontId="29" fillId="3" borderId="2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wrapText="1"/>
    </xf>
    <xf numFmtId="0" fontId="29" fillId="3" borderId="4" xfId="0" applyFont="1" applyFill="1" applyBorder="1" applyAlignment="1">
      <alignment horizontal="center" vertical="center" wrapText="1"/>
    </xf>
    <xf numFmtId="0" fontId="18" fillId="2" borderId="5" xfId="0" applyFont="1" applyFill="1" applyBorder="1"/>
    <xf numFmtId="0" fontId="18" fillId="2" borderId="0" xfId="0" applyFont="1" applyFill="1" applyBorder="1" applyProtection="1"/>
    <xf numFmtId="0" fontId="18" fillId="2" borderId="6" xfId="0" applyFont="1" applyFill="1" applyBorder="1" applyProtection="1"/>
    <xf numFmtId="0" fontId="29" fillId="2" borderId="5" xfId="0" applyFont="1" applyFill="1" applyBorder="1" applyAlignment="1">
      <alignment wrapText="1"/>
    </xf>
    <xf numFmtId="170" fontId="29" fillId="2" borderId="0" xfId="0" applyNumberFormat="1" applyFont="1" applyFill="1" applyBorder="1" applyAlignment="1" applyProtection="1">
      <alignment horizontal="center" wrapText="1"/>
    </xf>
    <xf numFmtId="170" fontId="29" fillId="2" borderId="6" xfId="0" applyNumberFormat="1" applyFont="1" applyFill="1" applyBorder="1" applyAlignment="1" applyProtection="1">
      <alignment horizontal="center" wrapText="1"/>
    </xf>
    <xf numFmtId="170" fontId="18" fillId="2" borderId="0" xfId="0" applyNumberFormat="1" applyFont="1" applyFill="1" applyBorder="1" applyProtection="1"/>
    <xf numFmtId="170" fontId="18" fillId="2" borderId="6" xfId="0" applyNumberFormat="1" applyFont="1" applyFill="1" applyBorder="1" applyProtection="1"/>
    <xf numFmtId="170" fontId="18" fillId="4" borderId="0" xfId="0" applyNumberFormat="1" applyFont="1" applyFill="1" applyBorder="1" applyProtection="1">
      <protection locked="0"/>
    </xf>
    <xf numFmtId="170" fontId="18" fillId="4" borderId="6" xfId="0" applyNumberFormat="1" applyFont="1" applyFill="1" applyBorder="1" applyProtection="1">
      <protection locked="0"/>
    </xf>
    <xf numFmtId="0" fontId="18" fillId="2" borderId="7" xfId="0" applyFont="1" applyFill="1" applyBorder="1"/>
    <xf numFmtId="170" fontId="18" fillId="4" borderId="1" xfId="0" applyNumberFormat="1" applyFont="1" applyFill="1" applyBorder="1" applyProtection="1">
      <protection locked="0"/>
    </xf>
    <xf numFmtId="170" fontId="18" fillId="4" borderId="8" xfId="0" applyNumberFormat="1" applyFont="1" applyFill="1" applyBorder="1" applyProtection="1">
      <protection locked="0"/>
    </xf>
    <xf numFmtId="0" fontId="14" fillId="2" borderId="1" xfId="0" applyFont="1" applyFill="1" applyBorder="1"/>
    <xf numFmtId="0" fontId="14" fillId="2" borderId="0" xfId="0" applyFont="1" applyFill="1" applyBorder="1"/>
    <xf numFmtId="0" fontId="31" fillId="0" borderId="0" xfId="8" applyBorder="1"/>
    <xf numFmtId="0" fontId="31" fillId="0" borderId="0" xfId="8"/>
    <xf numFmtId="0" fontId="2" fillId="2" borderId="0" xfId="8" applyFont="1" applyFill="1" applyBorder="1" applyProtection="1"/>
    <xf numFmtId="0" fontId="4" fillId="2" borderId="0" xfId="8" applyFont="1" applyFill="1" applyBorder="1" applyAlignment="1" applyProtection="1">
      <alignment horizontal="right"/>
    </xf>
    <xf numFmtId="0" fontId="4" fillId="0" borderId="0" xfId="8" applyNumberFormat="1" applyFont="1" applyFill="1" applyBorder="1" applyAlignment="1" applyProtection="1"/>
    <xf numFmtId="0" fontId="2" fillId="2" borderId="0" xfId="8" applyFont="1" applyFill="1" applyAlignment="1" applyProtection="1">
      <alignment vertical="top"/>
    </xf>
    <xf numFmtId="0" fontId="2" fillId="2" borderId="0" xfId="8" applyFont="1" applyFill="1" applyProtection="1"/>
    <xf numFmtId="0" fontId="4" fillId="2" borderId="0" xfId="8" applyFont="1" applyFill="1" applyBorder="1" applyAlignment="1" applyProtection="1">
      <alignment horizontal="center" vertical="top"/>
    </xf>
    <xf numFmtId="0" fontId="33" fillId="0" borderId="31" xfId="8" applyFont="1" applyBorder="1"/>
    <xf numFmtId="49" fontId="25" fillId="6" borderId="28" xfId="8" applyNumberFormat="1" applyFont="1" applyFill="1" applyBorder="1" applyAlignment="1">
      <alignment horizontal="left" vertical="top"/>
    </xf>
    <xf numFmtId="0" fontId="31" fillId="0" borderId="0" xfId="8" applyBorder="1" applyAlignment="1"/>
    <xf numFmtId="0" fontId="36" fillId="0" borderId="0" xfId="0" applyFont="1"/>
    <xf numFmtId="0" fontId="37" fillId="0" borderId="0" xfId="0" applyFont="1"/>
    <xf numFmtId="0" fontId="38" fillId="7" borderId="27" xfId="0" applyFont="1" applyFill="1" applyBorder="1" applyAlignment="1">
      <alignment horizontal="center"/>
    </xf>
    <xf numFmtId="0" fontId="38" fillId="7" borderId="26" xfId="0" applyFont="1" applyFill="1" applyBorder="1" applyAlignment="1">
      <alignment horizontal="center"/>
    </xf>
    <xf numFmtId="0" fontId="38" fillId="0" borderId="0" xfId="0" applyFont="1"/>
    <xf numFmtId="0" fontId="38" fillId="0" borderId="17" xfId="0" applyFont="1" applyBorder="1"/>
    <xf numFmtId="43" fontId="38" fillId="0" borderId="18" xfId="1" applyFont="1" applyBorder="1"/>
    <xf numFmtId="0" fontId="38" fillId="0" borderId="19" xfId="0" applyFont="1" applyBorder="1"/>
    <xf numFmtId="0" fontId="37" fillId="0" borderId="24" xfId="0" applyFont="1" applyBorder="1"/>
    <xf numFmtId="0" fontId="37" fillId="0" borderId="25" xfId="0" applyFont="1" applyBorder="1"/>
    <xf numFmtId="43" fontId="39" fillId="0" borderId="27" xfId="0" applyNumberFormat="1" applyFont="1" applyBorder="1"/>
    <xf numFmtId="0" fontId="0" fillId="0" borderId="0" xfId="0" applyAlignment="1">
      <alignment horizontal="center" vertical="center" wrapText="1"/>
    </xf>
    <xf numFmtId="0" fontId="37" fillId="8" borderId="31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14" fillId="2" borderId="0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/>
    </xf>
    <xf numFmtId="168" fontId="14" fillId="2" borderId="1" xfId="0" applyNumberFormat="1" applyFont="1" applyFill="1" applyBorder="1"/>
    <xf numFmtId="168" fontId="14" fillId="2" borderId="0" xfId="0" applyNumberFormat="1" applyFont="1" applyFill="1" applyBorder="1"/>
    <xf numFmtId="0" fontId="41" fillId="0" borderId="0" xfId="0" applyFont="1" applyAlignment="1">
      <alignment horizontal="justify" vertical="center"/>
    </xf>
    <xf numFmtId="0" fontId="42" fillId="9" borderId="19" xfId="0" applyFont="1" applyFill="1" applyBorder="1" applyAlignment="1">
      <alignment horizontal="center" vertical="center" wrapText="1"/>
    </xf>
    <xf numFmtId="0" fontId="42" fillId="9" borderId="20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justify" vertical="center" wrapText="1"/>
    </xf>
    <xf numFmtId="0" fontId="44" fillId="0" borderId="18" xfId="0" applyFont="1" applyBorder="1" applyAlignment="1">
      <alignment horizontal="justify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18" xfId="0" applyFont="1" applyBorder="1" applyAlignment="1">
      <alignment horizontal="justify" vertical="center" wrapText="1"/>
    </xf>
    <xf numFmtId="0" fontId="43" fillId="0" borderId="17" xfId="0" applyFont="1" applyBorder="1" applyAlignment="1">
      <alignment horizontal="left" vertical="center" wrapText="1" indent="1"/>
    </xf>
    <xf numFmtId="0" fontId="43" fillId="0" borderId="17" xfId="0" applyFont="1" applyBorder="1" applyAlignment="1">
      <alignment horizontal="left" vertical="center" wrapText="1"/>
    </xf>
    <xf numFmtId="0" fontId="43" fillId="0" borderId="19" xfId="0" applyFont="1" applyBorder="1" applyAlignment="1">
      <alignment horizontal="justify" vertical="center" wrapText="1"/>
    </xf>
    <xf numFmtId="0" fontId="42" fillId="0" borderId="20" xfId="0" applyFont="1" applyBorder="1" applyAlignment="1">
      <alignment horizontal="justify" vertical="center" wrapText="1"/>
    </xf>
    <xf numFmtId="0" fontId="14" fillId="2" borderId="9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168" fontId="14" fillId="2" borderId="0" xfId="0" applyNumberFormat="1" applyFont="1" applyFill="1" applyBorder="1" applyAlignment="1">
      <alignment horizontal="center"/>
    </xf>
    <xf numFmtId="0" fontId="4" fillId="2" borderId="0" xfId="4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right"/>
    </xf>
    <xf numFmtId="0" fontId="8" fillId="2" borderId="0" xfId="0" applyFont="1" applyFill="1" applyBorder="1" applyAlignment="1" applyProtection="1">
      <alignment horizontal="center"/>
    </xf>
    <xf numFmtId="165" fontId="8" fillId="3" borderId="3" xfId="1" applyNumberFormat="1" applyFont="1" applyFill="1" applyBorder="1" applyAlignment="1" applyProtection="1">
      <alignment horizontal="center" vertical="center"/>
    </xf>
    <xf numFmtId="0" fontId="8" fillId="3" borderId="3" xfId="4" applyFont="1" applyFill="1" applyBorder="1" applyAlignment="1" applyProtection="1">
      <alignment horizontal="center" vertical="center"/>
    </xf>
    <xf numFmtId="0" fontId="8" fillId="3" borderId="4" xfId="4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/>
    <xf numFmtId="3" fontId="11" fillId="2" borderId="0" xfId="0" applyNumberFormat="1" applyFont="1" applyFill="1" applyBorder="1" applyAlignment="1" applyProtection="1">
      <alignment vertical="top"/>
    </xf>
    <xf numFmtId="3" fontId="7" fillId="2" borderId="0" xfId="0" applyNumberFormat="1" applyFont="1" applyFill="1" applyBorder="1" applyAlignment="1" applyProtection="1">
      <alignment vertical="top"/>
    </xf>
    <xf numFmtId="0" fontId="46" fillId="2" borderId="0" xfId="0" applyFont="1" applyFill="1" applyBorder="1" applyAlignment="1" applyProtection="1">
      <alignment vertical="top"/>
    </xf>
    <xf numFmtId="3" fontId="7" fillId="2" borderId="0" xfId="1" applyNumberFormat="1" applyFont="1" applyFill="1" applyBorder="1" applyAlignment="1" applyProtection="1">
      <alignment vertical="top"/>
    </xf>
    <xf numFmtId="0" fontId="46" fillId="2" borderId="6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/>
    <xf numFmtId="4" fontId="2" fillId="2" borderId="0" xfId="0" applyNumberFormat="1" applyFont="1" applyFill="1" applyBorder="1" applyProtection="1"/>
    <xf numFmtId="4" fontId="6" fillId="2" borderId="0" xfId="0" applyNumberFormat="1" applyFont="1" applyFill="1" applyBorder="1" applyProtection="1"/>
    <xf numFmtId="3" fontId="6" fillId="2" borderId="0" xfId="0" applyNumberFormat="1" applyFont="1" applyFill="1" applyBorder="1" applyAlignment="1" applyProtection="1">
      <alignment horizontal="left" vertical="top"/>
    </xf>
    <xf numFmtId="0" fontId="8" fillId="3" borderId="4" xfId="0" applyFont="1" applyFill="1" applyBorder="1" applyAlignment="1" applyProtection="1">
      <alignment horizontal="center" vertical="center" wrapText="1"/>
    </xf>
    <xf numFmtId="49" fontId="8" fillId="3" borderId="3" xfId="0" applyNumberFormat="1" applyFont="1" applyFill="1" applyBorder="1" applyAlignment="1" applyProtection="1">
      <alignment horizontal="center" vertical="center"/>
    </xf>
    <xf numFmtId="49" fontId="8" fillId="3" borderId="3" xfId="0" applyNumberFormat="1" applyFont="1" applyFill="1" applyBorder="1" applyAlignment="1" applyProtection="1">
      <alignment horizontal="center" vertical="center" wrapText="1"/>
    </xf>
    <xf numFmtId="49" fontId="8" fillId="3" borderId="4" xfId="0" applyNumberFormat="1" applyFont="1" applyFill="1" applyBorder="1" applyAlignment="1" applyProtection="1">
      <alignment horizontal="center" vertical="center" wrapText="1"/>
    </xf>
    <xf numFmtId="49" fontId="25" fillId="6" borderId="0" xfId="8" quotePrefix="1" applyNumberFormat="1" applyFont="1" applyFill="1" applyBorder="1" applyAlignment="1">
      <alignment horizontal="left" vertical="top"/>
    </xf>
    <xf numFmtId="0" fontId="31" fillId="0" borderId="0" xfId="8" applyBorder="1" applyAlignment="1">
      <alignment horizontal="center"/>
    </xf>
    <xf numFmtId="172" fontId="2" fillId="2" borderId="0" xfId="0" applyNumberFormat="1" applyFont="1" applyFill="1" applyAlignment="1"/>
    <xf numFmtId="0" fontId="31" fillId="0" borderId="9" xfId="8" applyBorder="1" applyAlignment="1"/>
    <xf numFmtId="4" fontId="37" fillId="8" borderId="31" xfId="0" applyNumberFormat="1" applyFont="1" applyFill="1" applyBorder="1" applyAlignment="1">
      <alignment horizontal="center" vertical="center" wrapText="1"/>
    </xf>
    <xf numFmtId="0" fontId="47" fillId="0" borderId="31" xfId="0" applyFont="1" applyFill="1" applyBorder="1" applyAlignment="1">
      <alignment horizontal="center" vertical="center" wrapText="1"/>
    </xf>
    <xf numFmtId="4" fontId="47" fillId="0" borderId="31" xfId="0" applyNumberFormat="1" applyFont="1" applyFill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4" fontId="33" fillId="0" borderId="31" xfId="0" applyNumberFormat="1" applyFont="1" applyBorder="1" applyAlignment="1">
      <alignment horizontal="center" vertical="center" wrapText="1"/>
    </xf>
    <xf numFmtId="0" fontId="4" fillId="0" borderId="24" xfId="4" applyFont="1" applyBorder="1"/>
    <xf numFmtId="4" fontId="4" fillId="0" borderId="27" xfId="4" applyNumberFormat="1" applyFont="1" applyBorder="1"/>
    <xf numFmtId="4" fontId="4" fillId="0" borderId="25" xfId="4" applyNumberFormat="1" applyFont="1" applyBorder="1"/>
    <xf numFmtId="4" fontId="4" fillId="0" borderId="26" xfId="4" applyNumberFormat="1" applyFont="1" applyBorder="1"/>
    <xf numFmtId="4" fontId="48" fillId="0" borderId="31" xfId="0" applyNumberFormat="1" applyFont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/>
    </xf>
    <xf numFmtId="0" fontId="1" fillId="0" borderId="0" xfId="9"/>
    <xf numFmtId="0" fontId="39" fillId="10" borderId="20" xfId="9" applyFont="1" applyFill="1" applyBorder="1" applyAlignment="1">
      <alignment horizontal="center" vertical="center"/>
    </xf>
    <xf numFmtId="0" fontId="39" fillId="10" borderId="20" xfId="9" applyFont="1" applyFill="1" applyBorder="1" applyAlignment="1">
      <alignment horizontal="center" vertical="center" wrapText="1"/>
    </xf>
    <xf numFmtId="0" fontId="38" fillId="11" borderId="18" xfId="9" applyFont="1" applyFill="1" applyBorder="1" applyAlignment="1">
      <alignment horizontal="justify" vertical="center"/>
    </xf>
    <xf numFmtId="0" fontId="50" fillId="11" borderId="21" xfId="9" applyFont="1" applyFill="1" applyBorder="1" applyAlignment="1">
      <alignment horizontal="justify" vertical="center"/>
    </xf>
    <xf numFmtId="0" fontId="50" fillId="11" borderId="18" xfId="9" applyFont="1" applyFill="1" applyBorder="1" applyAlignment="1">
      <alignment horizontal="justify" vertical="center"/>
    </xf>
    <xf numFmtId="44" fontId="50" fillId="11" borderId="18" xfId="9" applyNumberFormat="1" applyFont="1" applyFill="1" applyBorder="1" applyAlignment="1">
      <alignment horizontal="justify" vertical="center"/>
    </xf>
    <xf numFmtId="0" fontId="50" fillId="11" borderId="33" xfId="9" applyFont="1" applyFill="1" applyBorder="1" applyAlignment="1">
      <alignment vertical="center" wrapText="1"/>
    </xf>
    <xf numFmtId="44" fontId="1" fillId="0" borderId="0" xfId="9" applyNumberFormat="1"/>
    <xf numFmtId="0" fontId="50" fillId="11" borderId="22" xfId="9" applyFont="1" applyFill="1" applyBorder="1" applyAlignment="1">
      <alignment horizontal="justify" vertical="center"/>
    </xf>
    <xf numFmtId="0" fontId="50" fillId="11" borderId="23" xfId="9" applyFont="1" applyFill="1" applyBorder="1" applyAlignment="1">
      <alignment horizontal="justify" vertical="center"/>
    </xf>
    <xf numFmtId="0" fontId="50" fillId="11" borderId="20" xfId="9" applyFont="1" applyFill="1" applyBorder="1" applyAlignment="1">
      <alignment horizontal="justify" vertical="center" wrapText="1"/>
    </xf>
    <xf numFmtId="0" fontId="50" fillId="11" borderId="20" xfId="9" applyFont="1" applyFill="1" applyBorder="1" applyAlignment="1">
      <alignment horizontal="justify" vertical="center"/>
    </xf>
    <xf numFmtId="0" fontId="51" fillId="11" borderId="20" xfId="9" applyFont="1" applyFill="1" applyBorder="1" applyAlignment="1">
      <alignment horizontal="justify" vertical="center" wrapText="1"/>
    </xf>
    <xf numFmtId="0" fontId="51" fillId="11" borderId="23" xfId="9" applyFont="1" applyFill="1" applyBorder="1" applyAlignment="1">
      <alignment horizontal="justify" vertical="center"/>
    </xf>
    <xf numFmtId="44" fontId="51" fillId="11" borderId="20" xfId="9" applyNumberFormat="1" applyFont="1" applyFill="1" applyBorder="1" applyAlignment="1">
      <alignment horizontal="justify" vertical="center"/>
    </xf>
    <xf numFmtId="0" fontId="50" fillId="0" borderId="0" xfId="9" applyFont="1" applyAlignment="1">
      <alignment horizontal="justify" vertical="center" wrapText="1"/>
    </xf>
    <xf numFmtId="44" fontId="50" fillId="0" borderId="0" xfId="9" applyNumberFormat="1" applyFont="1" applyAlignment="1">
      <alignment horizontal="justify" vertical="center" wrapText="1"/>
    </xf>
    <xf numFmtId="0" fontId="53" fillId="0" borderId="0" xfId="9" applyFont="1"/>
    <xf numFmtId="0" fontId="54" fillId="0" borderId="0" xfId="9" applyFont="1"/>
    <xf numFmtId="44" fontId="54" fillId="0" borderId="0" xfId="9" applyNumberFormat="1" applyFont="1"/>
    <xf numFmtId="0" fontId="39" fillId="0" borderId="0" xfId="9" applyFont="1"/>
    <xf numFmtId="0" fontId="55" fillId="0" borderId="0" xfId="9" applyFont="1"/>
    <xf numFmtId="0" fontId="38" fillId="0" borderId="0" xfId="9" applyFont="1" applyAlignment="1"/>
    <xf numFmtId="0" fontId="56" fillId="0" borderId="0" xfId="9" applyFont="1"/>
    <xf numFmtId="0" fontId="38" fillId="0" borderId="0" xfId="9" applyFont="1" applyAlignment="1">
      <alignment horizontal="center"/>
    </xf>
    <xf numFmtId="0" fontId="38" fillId="0" borderId="0" xfId="9" applyFont="1"/>
    <xf numFmtId="0" fontId="50" fillId="11" borderId="18" xfId="9" applyFont="1" applyFill="1" applyBorder="1" applyAlignment="1">
      <alignment horizontal="justify" vertical="center" wrapText="1"/>
    </xf>
    <xf numFmtId="44" fontId="50" fillId="11" borderId="18" xfId="9" applyNumberFormat="1" applyFont="1" applyFill="1" applyBorder="1" applyAlignment="1">
      <alignment horizontal="justify" vertical="center" wrapText="1"/>
    </xf>
    <xf numFmtId="44" fontId="56" fillId="0" borderId="0" xfId="9" applyNumberFormat="1" applyFont="1"/>
    <xf numFmtId="0" fontId="51" fillId="11" borderId="21" xfId="9" applyFont="1" applyFill="1" applyBorder="1" applyAlignment="1">
      <alignment horizontal="justify" vertical="center"/>
    </xf>
    <xf numFmtId="0" fontId="56" fillId="0" borderId="0" xfId="9" applyFont="1" applyBorder="1"/>
    <xf numFmtId="44" fontId="55" fillId="0" borderId="0" xfId="9" applyNumberFormat="1" applyFont="1" applyBorder="1" applyAlignment="1">
      <alignment horizontal="right" vertical="center" wrapText="1"/>
    </xf>
    <xf numFmtId="44" fontId="56" fillId="0" borderId="0" xfId="9" applyNumberFormat="1" applyFont="1" applyBorder="1"/>
    <xf numFmtId="0" fontId="51" fillId="11" borderId="22" xfId="9" applyFont="1" applyFill="1" applyBorder="1" applyAlignment="1">
      <alignment horizontal="justify" vertical="center"/>
    </xf>
    <xf numFmtId="0" fontId="50" fillId="0" borderId="0" xfId="9" applyFont="1"/>
    <xf numFmtId="0" fontId="56" fillId="0" borderId="0" xfId="9" applyFont="1" applyAlignment="1"/>
    <xf numFmtId="0" fontId="39" fillId="0" borderId="0" xfId="9" applyFont="1" applyAlignment="1"/>
    <xf numFmtId="0" fontId="56" fillId="0" borderId="0" xfId="9" applyFont="1" applyFill="1"/>
    <xf numFmtId="0" fontId="57" fillId="0" borderId="0" xfId="9" applyFont="1"/>
    <xf numFmtId="0" fontId="55" fillId="9" borderId="31" xfId="9" applyFont="1" applyFill="1" applyBorder="1" applyAlignment="1">
      <alignment horizontal="center" vertical="center" wrapText="1"/>
    </xf>
    <xf numFmtId="166" fontId="50" fillId="0" borderId="0" xfId="0" applyNumberFormat="1" applyFont="1" applyFill="1" applyBorder="1" applyAlignment="1" applyProtection="1">
      <alignment horizontal="left"/>
    </xf>
    <xf numFmtId="166" fontId="50" fillId="0" borderId="0" xfId="0" applyNumberFormat="1" applyFont="1" applyFill="1" applyBorder="1" applyProtection="1"/>
    <xf numFmtId="169" fontId="5" fillId="0" borderId="0" xfId="0" applyNumberFormat="1" applyFont="1" applyFill="1" applyBorder="1"/>
    <xf numFmtId="0" fontId="0" fillId="0" borderId="0" xfId="0" applyFill="1" applyBorder="1"/>
    <xf numFmtId="166" fontId="50" fillId="0" borderId="0" xfId="0" applyNumberFormat="1" applyFont="1" applyFill="1" applyBorder="1" applyAlignment="1" applyProtection="1">
      <alignment horizontal="left" wrapText="1"/>
    </xf>
    <xf numFmtId="166" fontId="51" fillId="0" borderId="37" xfId="0" applyNumberFormat="1" applyFont="1" applyFill="1" applyBorder="1" applyAlignment="1" applyProtection="1">
      <alignment horizontal="left" wrapText="1"/>
    </xf>
    <xf numFmtId="166" fontId="51" fillId="0" borderId="3" xfId="0" applyNumberFormat="1" applyFont="1" applyFill="1" applyBorder="1" applyAlignment="1" applyProtection="1">
      <alignment wrapText="1"/>
    </xf>
    <xf numFmtId="166" fontId="13" fillId="0" borderId="0" xfId="0" applyNumberFormat="1" applyFont="1" applyFill="1" applyBorder="1" applyAlignment="1" applyProtection="1">
      <alignment horizontal="left"/>
    </xf>
    <xf numFmtId="166" fontId="13" fillId="0" borderId="0" xfId="0" applyNumberFormat="1" applyFont="1" applyFill="1" applyBorder="1" applyAlignment="1" applyProtection="1">
      <alignment horizontal="left" wrapText="1"/>
    </xf>
    <xf numFmtId="166" fontId="50" fillId="0" borderId="38" xfId="0" applyNumberFormat="1" applyFont="1" applyFill="1" applyBorder="1" applyAlignment="1" applyProtection="1">
      <alignment horizontal="left"/>
    </xf>
    <xf numFmtId="166" fontId="50" fillId="0" borderId="38" xfId="0" applyNumberFormat="1" applyFont="1" applyFill="1" applyBorder="1" applyProtection="1"/>
    <xf numFmtId="166" fontId="51" fillId="0" borderId="0" xfId="0" applyNumberFormat="1" applyFont="1" applyFill="1" applyBorder="1" applyAlignment="1" applyProtection="1">
      <alignment horizontal="left"/>
    </xf>
    <xf numFmtId="166" fontId="51" fillId="0" borderId="37" xfId="0" applyNumberFormat="1" applyFont="1" applyFill="1" applyBorder="1" applyAlignment="1" applyProtection="1">
      <alignment wrapText="1"/>
    </xf>
    <xf numFmtId="166" fontId="50" fillId="0" borderId="39" xfId="0" applyNumberFormat="1" applyFont="1" applyFill="1" applyBorder="1" applyAlignment="1" applyProtection="1">
      <alignment horizontal="left"/>
    </xf>
    <xf numFmtId="166" fontId="50" fillId="0" borderId="39" xfId="0" applyNumberFormat="1" applyFont="1" applyFill="1" applyBorder="1" applyProtection="1"/>
    <xf numFmtId="3" fontId="25" fillId="0" borderId="40" xfId="0" applyNumberFormat="1" applyFont="1" applyFill="1" applyBorder="1" applyAlignment="1">
      <alignment horizontal="right" vertical="top"/>
    </xf>
    <xf numFmtId="3" fontId="25" fillId="0" borderId="0" xfId="0" applyNumberFormat="1" applyFont="1" applyFill="1" applyBorder="1" applyAlignment="1">
      <alignment horizontal="right" vertical="top"/>
    </xf>
    <xf numFmtId="3" fontId="25" fillId="0" borderId="41" xfId="0" applyNumberFormat="1" applyFont="1" applyFill="1" applyBorder="1" applyAlignment="1">
      <alignment horizontal="right" vertical="top"/>
    </xf>
    <xf numFmtId="166" fontId="51" fillId="0" borderId="37" xfId="0" applyNumberFormat="1" applyFont="1" applyFill="1" applyBorder="1" applyAlignment="1" applyProtection="1">
      <alignment horizontal="left"/>
    </xf>
    <xf numFmtId="166" fontId="58" fillId="0" borderId="37" xfId="0" applyNumberFormat="1" applyFont="1" applyFill="1" applyBorder="1" applyAlignment="1" applyProtection="1">
      <alignment wrapText="1"/>
    </xf>
    <xf numFmtId="166" fontId="50" fillId="0" borderId="5" xfId="0" applyNumberFormat="1" applyFont="1" applyFill="1" applyBorder="1" applyAlignment="1" applyProtection="1">
      <alignment horizontal="left"/>
    </xf>
    <xf numFmtId="166" fontId="51" fillId="0" borderId="37" xfId="0" applyNumberFormat="1" applyFont="1" applyFill="1" applyBorder="1" applyAlignment="1" applyProtection="1">
      <alignment horizontal="right"/>
    </xf>
    <xf numFmtId="166" fontId="50" fillId="0" borderId="0" xfId="0" applyNumberFormat="1" applyFont="1" applyFill="1" applyBorder="1" applyAlignment="1" applyProtection="1">
      <alignment wrapText="1"/>
    </xf>
    <xf numFmtId="166" fontId="50" fillId="0" borderId="5" xfId="0" applyNumberFormat="1" applyFont="1" applyFill="1" applyBorder="1" applyAlignment="1" applyProtection="1">
      <alignment horizontal="left" wrapText="1"/>
    </xf>
    <xf numFmtId="166" fontId="51" fillId="0" borderId="39" xfId="0" applyNumberFormat="1" applyFont="1" applyFill="1" applyBorder="1" applyAlignment="1" applyProtection="1">
      <alignment horizontal="left"/>
    </xf>
    <xf numFmtId="166" fontId="51" fillId="0" borderId="42" xfId="0" applyNumberFormat="1" applyFont="1" applyFill="1" applyBorder="1" applyAlignment="1" applyProtection="1">
      <alignment horizontal="right" wrapText="1"/>
    </xf>
    <xf numFmtId="0" fontId="50" fillId="0" borderId="37" xfId="0" applyFont="1" applyFill="1" applyBorder="1"/>
    <xf numFmtId="0" fontId="0" fillId="0" borderId="38" xfId="0" applyFill="1" applyBorder="1"/>
    <xf numFmtId="0" fontId="50" fillId="12" borderId="0" xfId="0" applyFont="1" applyFill="1" applyBorder="1"/>
    <xf numFmtId="166" fontId="49" fillId="12" borderId="0" xfId="0" applyNumberFormat="1" applyFont="1" applyFill="1" applyBorder="1"/>
    <xf numFmtId="166" fontId="49" fillId="12" borderId="37" xfId="0" applyNumberFormat="1" applyFont="1" applyFill="1" applyBorder="1"/>
    <xf numFmtId="166" fontId="49" fillId="12" borderId="39" xfId="0" applyNumberFormat="1" applyFont="1" applyFill="1" applyBorder="1"/>
    <xf numFmtId="0" fontId="50" fillId="0" borderId="39" xfId="0" applyFont="1" applyFill="1" applyBorder="1"/>
    <xf numFmtId="0" fontId="0" fillId="0" borderId="39" xfId="0" applyFill="1" applyBorder="1"/>
    <xf numFmtId="0" fontId="50" fillId="0" borderId="0" xfId="0" applyFont="1" applyFill="1" applyBorder="1"/>
    <xf numFmtId="166" fontId="0" fillId="0" borderId="0" xfId="0" applyNumberFormat="1" applyFill="1" applyBorder="1"/>
    <xf numFmtId="0" fontId="50" fillId="0" borderId="0" xfId="0" applyFont="1"/>
    <xf numFmtId="166" fontId="0" fillId="0" borderId="0" xfId="0" applyNumberFormat="1"/>
    <xf numFmtId="0" fontId="39" fillId="13" borderId="20" xfId="9" applyFont="1" applyFill="1" applyBorder="1" applyAlignment="1">
      <alignment horizontal="center" vertical="center" wrapText="1"/>
    </xf>
    <xf numFmtId="0" fontId="38" fillId="11" borderId="21" xfId="9" applyFont="1" applyFill="1" applyBorder="1" applyAlignment="1">
      <alignment horizontal="justify" vertical="center" wrapText="1"/>
    </xf>
    <xf numFmtId="0" fontId="38" fillId="11" borderId="18" xfId="9" applyFont="1" applyFill="1" applyBorder="1" applyAlignment="1">
      <alignment horizontal="justify" vertical="center" wrapText="1"/>
    </xf>
    <xf numFmtId="0" fontId="38" fillId="0" borderId="18" xfId="9" applyFont="1" applyFill="1" applyBorder="1" applyAlignment="1">
      <alignment horizontal="justify" vertical="center" wrapText="1"/>
    </xf>
    <xf numFmtId="0" fontId="51" fillId="11" borderId="18" xfId="9" applyFont="1" applyFill="1" applyBorder="1" applyAlignment="1">
      <alignment horizontal="justify" vertical="center" wrapText="1"/>
    </xf>
    <xf numFmtId="44" fontId="50" fillId="0" borderId="18" xfId="9" applyNumberFormat="1" applyFont="1" applyFill="1" applyBorder="1" applyAlignment="1">
      <alignment horizontal="justify" vertical="center" wrapText="1"/>
    </xf>
    <xf numFmtId="44" fontId="59" fillId="0" borderId="46" xfId="16" applyFont="1" applyFill="1" applyBorder="1" applyAlignment="1">
      <alignment vertical="top" wrapText="1"/>
    </xf>
    <xf numFmtId="0" fontId="50" fillId="0" borderId="18" xfId="9" applyFont="1" applyFill="1" applyBorder="1" applyAlignment="1">
      <alignment horizontal="justify" vertical="center" wrapText="1"/>
    </xf>
    <xf numFmtId="0" fontId="39" fillId="11" borderId="21" xfId="9" applyFont="1" applyFill="1" applyBorder="1" applyAlignment="1">
      <alignment horizontal="justify" vertical="center" wrapText="1"/>
    </xf>
    <xf numFmtId="0" fontId="51" fillId="0" borderId="18" xfId="9" applyFont="1" applyFill="1" applyBorder="1" applyAlignment="1">
      <alignment horizontal="justify" vertical="center" wrapText="1"/>
    </xf>
    <xf numFmtId="0" fontId="38" fillId="11" borderId="22" xfId="9" applyFont="1" applyFill="1" applyBorder="1" applyAlignment="1">
      <alignment horizontal="justify" vertical="center" wrapText="1"/>
    </xf>
    <xf numFmtId="0" fontId="39" fillId="11" borderId="22" xfId="9" applyFont="1" applyFill="1" applyBorder="1" applyAlignment="1">
      <alignment horizontal="justify" vertical="center" wrapText="1"/>
    </xf>
    <xf numFmtId="43" fontId="51" fillId="11" borderId="20" xfId="9" applyNumberFormat="1" applyFont="1" applyFill="1" applyBorder="1" applyAlignment="1">
      <alignment horizontal="justify" vertical="center" wrapText="1"/>
    </xf>
    <xf numFmtId="44" fontId="38" fillId="0" borderId="0" xfId="9" applyNumberFormat="1" applyFont="1"/>
    <xf numFmtId="43" fontId="38" fillId="0" borderId="0" xfId="9" applyNumberFormat="1" applyFont="1"/>
    <xf numFmtId="44" fontId="54" fillId="11" borderId="0" xfId="0" applyNumberFormat="1" applyFont="1" applyFill="1" applyAlignment="1">
      <alignment horizontal="justify" vertical="center" wrapText="1"/>
    </xf>
    <xf numFmtId="0" fontId="0" fillId="0" borderId="0" xfId="0" applyAlignment="1">
      <alignment wrapText="1"/>
    </xf>
    <xf numFmtId="0" fontId="5" fillId="0" borderId="0" xfId="10"/>
    <xf numFmtId="0" fontId="5" fillId="0" borderId="0" xfId="10" applyAlignment="1">
      <alignment wrapText="1"/>
    </xf>
    <xf numFmtId="4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39" fillId="13" borderId="26" xfId="9" applyFont="1" applyFill="1" applyBorder="1" applyAlignment="1">
      <alignment horizontal="center" vertical="center" wrapText="1"/>
    </xf>
    <xf numFmtId="0" fontId="38" fillId="0" borderId="17" xfId="9" applyFont="1" applyFill="1" applyBorder="1" applyAlignment="1">
      <alignment horizontal="justify" vertical="center" wrapText="1"/>
    </xf>
    <xf numFmtId="44" fontId="38" fillId="0" borderId="18" xfId="9" applyNumberFormat="1" applyFont="1" applyFill="1" applyBorder="1" applyAlignment="1">
      <alignment horizontal="justify" vertical="center" wrapText="1"/>
    </xf>
    <xf numFmtId="0" fontId="38" fillId="0" borderId="19" xfId="9" applyFont="1" applyFill="1" applyBorder="1" applyAlignment="1">
      <alignment horizontal="justify" vertical="center" wrapText="1"/>
    </xf>
    <xf numFmtId="0" fontId="38" fillId="0" borderId="20" xfId="9" applyFont="1" applyFill="1" applyBorder="1" applyAlignment="1">
      <alignment horizontal="justify" vertical="center" wrapText="1"/>
    </xf>
    <xf numFmtId="0" fontId="39" fillId="11" borderId="19" xfId="9" applyFont="1" applyFill="1" applyBorder="1" applyAlignment="1">
      <alignment horizontal="justify" vertical="center" wrapText="1"/>
    </xf>
    <xf numFmtId="44" fontId="39" fillId="11" borderId="20" xfId="9" applyNumberFormat="1" applyFont="1" applyFill="1" applyBorder="1" applyAlignment="1">
      <alignment horizontal="justify" vertical="center" wrapText="1"/>
    </xf>
    <xf numFmtId="0" fontId="39" fillId="0" borderId="0" xfId="9" applyFont="1" applyAlignment="1">
      <alignment horizontal="center"/>
    </xf>
    <xf numFmtId="0" fontId="55" fillId="0" borderId="0" xfId="9" applyFont="1" applyAlignment="1"/>
    <xf numFmtId="0" fontId="38" fillId="11" borderId="17" xfId="9" applyFont="1" applyFill="1" applyBorder="1" applyAlignment="1">
      <alignment horizontal="justify" vertical="center" wrapText="1"/>
    </xf>
    <xf numFmtId="44" fontId="38" fillId="11" borderId="18" xfId="9" applyNumberFormat="1" applyFont="1" applyFill="1" applyBorder="1" applyAlignment="1">
      <alignment horizontal="justify" vertical="center" wrapText="1"/>
    </xf>
    <xf numFmtId="0" fontId="38" fillId="11" borderId="19" xfId="9" applyFont="1" applyFill="1" applyBorder="1" applyAlignment="1">
      <alignment horizontal="justify" vertical="center" wrapText="1"/>
    </xf>
    <xf numFmtId="0" fontId="38" fillId="11" borderId="20" xfId="9" applyFont="1" applyFill="1" applyBorder="1" applyAlignment="1">
      <alignment horizontal="justify" vertical="center" wrapText="1"/>
    </xf>
    <xf numFmtId="0" fontId="50" fillId="11" borderId="17" xfId="9" applyFont="1" applyFill="1" applyBorder="1" applyAlignment="1">
      <alignment horizontal="justify" vertical="center" wrapText="1"/>
    </xf>
    <xf numFmtId="0" fontId="50" fillId="11" borderId="19" xfId="9" applyFont="1" applyFill="1" applyBorder="1" applyAlignment="1">
      <alignment horizontal="justify" vertical="center" wrapText="1"/>
    </xf>
    <xf numFmtId="0" fontId="51" fillId="11" borderId="19" xfId="9" applyFont="1" applyFill="1" applyBorder="1" applyAlignment="1">
      <alignment horizontal="justify" vertical="center" wrapText="1"/>
    </xf>
    <xf numFmtId="44" fontId="51" fillId="11" borderId="20" xfId="9" applyNumberFormat="1" applyFont="1" applyFill="1" applyBorder="1" applyAlignment="1">
      <alignment horizontal="justify" vertical="center" wrapText="1"/>
    </xf>
    <xf numFmtId="0" fontId="55" fillId="10" borderId="20" xfId="9" applyFont="1" applyFill="1" applyBorder="1" applyAlignment="1">
      <alignment horizontal="center" vertical="center" wrapText="1"/>
    </xf>
    <xf numFmtId="0" fontId="56" fillId="11" borderId="21" xfId="9" applyFont="1" applyFill="1" applyBorder="1" applyAlignment="1">
      <alignment horizontal="justify" vertical="center" wrapText="1"/>
    </xf>
    <xf numFmtId="0" fontId="56" fillId="11" borderId="18" xfId="9" applyFont="1" applyFill="1" applyBorder="1" applyAlignment="1">
      <alignment horizontal="justify" vertical="center" wrapText="1"/>
    </xf>
    <xf numFmtId="0" fontId="56" fillId="11" borderId="21" xfId="9" applyFont="1" applyFill="1" applyBorder="1" applyAlignment="1">
      <alignment horizontal="justify" vertical="center"/>
    </xf>
    <xf numFmtId="0" fontId="56" fillId="11" borderId="18" xfId="9" applyFont="1" applyFill="1" applyBorder="1" applyAlignment="1">
      <alignment horizontal="justify" vertical="center"/>
    </xf>
    <xf numFmtId="0" fontId="55" fillId="11" borderId="18" xfId="9" applyFont="1" applyFill="1" applyBorder="1" applyAlignment="1">
      <alignment horizontal="justify" vertical="center" wrapText="1"/>
    </xf>
    <xf numFmtId="44" fontId="56" fillId="0" borderId="18" xfId="9" applyNumberFormat="1" applyFont="1" applyFill="1" applyBorder="1" applyAlignment="1">
      <alignment horizontal="justify" vertical="center"/>
    </xf>
    <xf numFmtId="44" fontId="56" fillId="11" borderId="18" xfId="9" applyNumberFormat="1" applyFont="1" applyFill="1" applyBorder="1" applyAlignment="1">
      <alignment horizontal="justify" vertical="center"/>
    </xf>
    <xf numFmtId="0" fontId="55" fillId="11" borderId="18" xfId="9" applyFont="1" applyFill="1" applyBorder="1" applyAlignment="1">
      <alignment horizontal="justify" vertical="center"/>
    </xf>
    <xf numFmtId="0" fontId="56" fillId="11" borderId="22" xfId="9" applyFont="1" applyFill="1" applyBorder="1" applyAlignment="1">
      <alignment horizontal="justify" vertical="center"/>
    </xf>
    <xf numFmtId="0" fontId="56" fillId="11" borderId="20" xfId="9" applyFont="1" applyFill="1" applyBorder="1" applyAlignment="1">
      <alignment horizontal="justify" vertical="center"/>
    </xf>
    <xf numFmtId="0" fontId="55" fillId="11" borderId="22" xfId="9" applyFont="1" applyFill="1" applyBorder="1" applyAlignment="1">
      <alignment horizontal="justify" vertical="center"/>
    </xf>
    <xf numFmtId="0" fontId="55" fillId="11" borderId="20" xfId="9" applyFont="1" applyFill="1" applyBorder="1" applyAlignment="1">
      <alignment horizontal="justify" vertical="center"/>
    </xf>
    <xf numFmtId="44" fontId="55" fillId="11" borderId="20" xfId="9" applyNumberFormat="1" applyFont="1" applyFill="1" applyBorder="1" applyAlignment="1">
      <alignment horizontal="justify" vertical="center"/>
    </xf>
    <xf numFmtId="0" fontId="55" fillId="10" borderId="26" xfId="9" applyFont="1" applyFill="1" applyBorder="1" applyAlignment="1">
      <alignment horizontal="center" vertical="center"/>
    </xf>
    <xf numFmtId="0" fontId="55" fillId="10" borderId="20" xfId="9" applyFont="1" applyFill="1" applyBorder="1" applyAlignment="1">
      <alignment horizontal="center" vertical="center"/>
    </xf>
    <xf numFmtId="0" fontId="56" fillId="11" borderId="19" xfId="9" applyFont="1" applyFill="1" applyBorder="1" applyAlignment="1">
      <alignment horizontal="center" vertical="center"/>
    </xf>
    <xf numFmtId="0" fontId="56" fillId="11" borderId="19" xfId="9" applyFont="1" applyFill="1" applyBorder="1" applyAlignment="1">
      <alignment horizontal="justify" vertical="center"/>
    </xf>
    <xf numFmtId="0" fontId="56" fillId="11" borderId="20" xfId="9" applyFont="1" applyFill="1" applyBorder="1" applyAlignment="1">
      <alignment horizontal="center" vertical="center"/>
    </xf>
    <xf numFmtId="0" fontId="56" fillId="11" borderId="47" xfId="9" applyFont="1" applyFill="1" applyBorder="1" applyAlignment="1">
      <alignment horizontal="center" vertical="center"/>
    </xf>
    <xf numFmtId="0" fontId="56" fillId="11" borderId="34" xfId="9" applyFont="1" applyFill="1" applyBorder="1" applyAlignment="1">
      <alignment horizontal="center" vertical="center"/>
    </xf>
    <xf numFmtId="0" fontId="55" fillId="10" borderId="27" xfId="9" applyFont="1" applyFill="1" applyBorder="1" applyAlignment="1">
      <alignment horizontal="center" vertical="center"/>
    </xf>
    <xf numFmtId="0" fontId="56" fillId="11" borderId="34" xfId="9" applyFont="1" applyFill="1" applyBorder="1" applyAlignment="1">
      <alignment horizontal="justify" vertical="center"/>
    </xf>
    <xf numFmtId="0" fontId="56" fillId="0" borderId="0" xfId="9" applyFont="1" applyAlignment="1">
      <alignment horizontal="center"/>
    </xf>
    <xf numFmtId="0" fontId="56" fillId="0" borderId="0" xfId="11" applyFont="1"/>
    <xf numFmtId="0" fontId="55" fillId="0" borderId="0" xfId="11" applyFont="1" applyAlignment="1">
      <alignment horizontal="left" vertical="center"/>
    </xf>
    <xf numFmtId="0" fontId="55" fillId="13" borderId="20" xfId="11" applyFont="1" applyFill="1" applyBorder="1" applyAlignment="1">
      <alignment horizontal="center" vertical="center" wrapText="1"/>
    </xf>
    <xf numFmtId="0" fontId="56" fillId="11" borderId="21" xfId="11" applyFont="1" applyFill="1" applyBorder="1" applyAlignment="1">
      <alignment horizontal="justify" vertical="center" wrapText="1"/>
    </xf>
    <xf numFmtId="0" fontId="56" fillId="11" borderId="0" xfId="11" applyFont="1" applyFill="1" applyAlignment="1">
      <alignment horizontal="justify" vertical="center" wrapText="1"/>
    </xf>
    <xf numFmtId="0" fontId="56" fillId="11" borderId="18" xfId="11" applyFont="1" applyFill="1" applyBorder="1" applyAlignment="1">
      <alignment horizontal="justify" vertical="center" wrapText="1"/>
    </xf>
    <xf numFmtId="44" fontId="56" fillId="0" borderId="18" xfId="11" applyNumberFormat="1" applyFont="1" applyFill="1" applyBorder="1" applyAlignment="1">
      <alignment horizontal="justify" vertical="center"/>
    </xf>
    <xf numFmtId="44" fontId="56" fillId="11" borderId="18" xfId="11" applyNumberFormat="1" applyFont="1" applyFill="1" applyBorder="1" applyAlignment="1">
      <alignment horizontal="justify" vertical="center"/>
    </xf>
    <xf numFmtId="44" fontId="56" fillId="11" borderId="18" xfId="11" applyNumberFormat="1" applyFont="1" applyFill="1" applyBorder="1" applyAlignment="1">
      <alignment horizontal="justify" vertical="center" wrapText="1"/>
    </xf>
    <xf numFmtId="0" fontId="56" fillId="11" borderId="22" xfId="11" applyFont="1" applyFill="1" applyBorder="1" applyAlignment="1">
      <alignment horizontal="justify" vertical="center" wrapText="1"/>
    </xf>
    <xf numFmtId="0" fontId="56" fillId="11" borderId="23" xfId="11" applyFont="1" applyFill="1" applyBorder="1" applyAlignment="1">
      <alignment horizontal="justify" vertical="center" wrapText="1"/>
    </xf>
    <xf numFmtId="0" fontId="56" fillId="11" borderId="20" xfId="11" applyFont="1" applyFill="1" applyBorder="1" applyAlignment="1">
      <alignment horizontal="justify" vertical="center" wrapText="1"/>
    </xf>
    <xf numFmtId="0" fontId="55" fillId="11" borderId="22" xfId="11" applyFont="1" applyFill="1" applyBorder="1" applyAlignment="1">
      <alignment horizontal="justify" vertical="center" wrapText="1"/>
    </xf>
    <xf numFmtId="44" fontId="55" fillId="11" borderId="20" xfId="11" applyNumberFormat="1" applyFont="1" applyFill="1" applyBorder="1" applyAlignment="1">
      <alignment horizontal="justify" vertical="center" wrapText="1"/>
    </xf>
    <xf numFmtId="0" fontId="55" fillId="0" borderId="0" xfId="11" applyFont="1"/>
    <xf numFmtId="0" fontId="53" fillId="0" borderId="0" xfId="0" applyFont="1"/>
    <xf numFmtId="0" fontId="62" fillId="14" borderId="31" xfId="0" applyFont="1" applyFill="1" applyBorder="1" applyAlignment="1">
      <alignment horizontal="center" vertical="center" wrapText="1"/>
    </xf>
    <xf numFmtId="0" fontId="62" fillId="15" borderId="31" xfId="0" applyFont="1" applyFill="1" applyBorder="1" applyAlignment="1">
      <alignment horizontal="center" vertical="center" wrapText="1"/>
    </xf>
    <xf numFmtId="4" fontId="62" fillId="14" borderId="31" xfId="16" applyNumberFormat="1" applyFont="1" applyFill="1" applyBorder="1" applyAlignment="1">
      <alignment horizontal="center" vertical="center" wrapText="1"/>
    </xf>
    <xf numFmtId="0" fontId="53" fillId="0" borderId="31" xfId="0" applyFont="1" applyBorder="1" applyAlignment="1">
      <alignment horizontal="center" vertical="center" wrapText="1"/>
    </xf>
    <xf numFmtId="0" fontId="53" fillId="0" borderId="31" xfId="0" applyFont="1" applyFill="1" applyBorder="1" applyAlignment="1">
      <alignment horizontal="center" vertical="center" wrapText="1"/>
    </xf>
    <xf numFmtId="43" fontId="63" fillId="6" borderId="28" xfId="1" applyFont="1" applyFill="1" applyBorder="1" applyAlignment="1">
      <alignment horizontal="right" vertical="top"/>
    </xf>
    <xf numFmtId="0" fontId="53" fillId="0" borderId="31" xfId="0" applyFont="1" applyBorder="1" applyAlignment="1">
      <alignment horizontal="left" vertical="center" wrapText="1"/>
    </xf>
    <xf numFmtId="0" fontId="53" fillId="0" borderId="31" xfId="0" applyFont="1" applyFill="1" applyBorder="1" applyAlignment="1">
      <alignment horizontal="left" vertical="center" wrapText="1"/>
    </xf>
    <xf numFmtId="44" fontId="64" fillId="0" borderId="31" xfId="16" applyFont="1" applyBorder="1" applyAlignment="1">
      <alignment horizontal="center" vertical="center" wrapText="1"/>
    </xf>
    <xf numFmtId="0" fontId="0" fillId="0" borderId="31" xfId="0" applyBorder="1"/>
    <xf numFmtId="0" fontId="65" fillId="9" borderId="2" xfId="0" applyFont="1" applyFill="1" applyBorder="1" applyAlignment="1">
      <alignment vertical="center" wrapText="1"/>
    </xf>
    <xf numFmtId="0" fontId="65" fillId="9" borderId="3" xfId="0" applyFont="1" applyFill="1" applyBorder="1" applyAlignment="1">
      <alignment vertical="center" wrapText="1"/>
    </xf>
    <xf numFmtId="44" fontId="60" fillId="0" borderId="31" xfId="0" applyNumberFormat="1" applyFont="1" applyBorder="1" applyAlignment="1">
      <alignment horizontal="center" vertical="center" wrapText="1"/>
    </xf>
    <xf numFmtId="0" fontId="53" fillId="0" borderId="0" xfId="11" applyFont="1"/>
    <xf numFmtId="0" fontId="66" fillId="5" borderId="31" xfId="0" applyFont="1" applyFill="1" applyBorder="1" applyAlignment="1">
      <alignment horizontal="center" vertical="center" wrapText="1"/>
    </xf>
    <xf numFmtId="0" fontId="68" fillId="0" borderId="31" xfId="0" applyFont="1" applyBorder="1" applyAlignment="1">
      <alignment vertical="center" wrapText="1"/>
    </xf>
    <xf numFmtId="0" fontId="18" fillId="0" borderId="31" xfId="0" applyFont="1" applyFill="1" applyBorder="1" applyAlignment="1" applyProtection="1">
      <alignment horizontal="left" vertical="center" wrapText="1"/>
      <protection locked="0"/>
    </xf>
    <xf numFmtId="0" fontId="68" fillId="0" borderId="31" xfId="0" applyNumberFormat="1" applyFont="1" applyFill="1" applyBorder="1" applyAlignment="1">
      <alignment horizontal="center" vertical="center" wrapText="1"/>
    </xf>
    <xf numFmtId="0" fontId="67" fillId="0" borderId="31" xfId="0" applyFont="1" applyBorder="1" applyAlignment="1">
      <alignment horizontal="center" vertical="center"/>
    </xf>
    <xf numFmtId="0" fontId="68" fillId="0" borderId="31" xfId="0" applyFont="1" applyBorder="1" applyAlignment="1">
      <alignment horizontal="left" vertical="center" wrapText="1"/>
    </xf>
    <xf numFmtId="0" fontId="67" fillId="0" borderId="31" xfId="0" quotePrefix="1" applyFont="1" applyBorder="1" applyAlignment="1">
      <alignment horizontal="center" vertical="center"/>
    </xf>
    <xf numFmtId="173" fontId="68" fillId="0" borderId="31" xfId="0" applyNumberFormat="1" applyFont="1" applyFill="1" applyBorder="1" applyAlignment="1">
      <alignment horizontal="center" vertical="center" wrapText="1"/>
    </xf>
    <xf numFmtId="0" fontId="67" fillId="0" borderId="30" xfId="0" applyFont="1" applyBorder="1" applyAlignment="1">
      <alignment horizontal="center" vertical="center"/>
    </xf>
    <xf numFmtId="0" fontId="68" fillId="0" borderId="30" xfId="0" applyFont="1" applyBorder="1" applyAlignment="1">
      <alignment horizontal="left" vertical="center" wrapText="1"/>
    </xf>
    <xf numFmtId="0" fontId="18" fillId="0" borderId="30" xfId="0" applyFont="1" applyFill="1" applyBorder="1" applyAlignment="1" applyProtection="1">
      <alignment horizontal="left" vertical="center" wrapText="1"/>
      <protection locked="0"/>
    </xf>
    <xf numFmtId="9" fontId="68" fillId="0" borderId="30" xfId="0" applyNumberFormat="1" applyFont="1" applyFill="1" applyBorder="1" applyAlignment="1">
      <alignment horizontal="center" vertical="center" wrapText="1"/>
    </xf>
    <xf numFmtId="0" fontId="72" fillId="2" borderId="0" xfId="13" applyFont="1" applyFill="1"/>
    <xf numFmtId="165" fontId="71" fillId="16" borderId="31" xfId="12" applyNumberFormat="1" applyFont="1" applyFill="1" applyBorder="1" applyAlignment="1" applyProtection="1">
      <alignment horizontal="center"/>
    </xf>
    <xf numFmtId="0" fontId="72" fillId="2" borderId="31" xfId="13" applyFont="1" applyFill="1" applyBorder="1" applyAlignment="1" applyProtection="1">
      <alignment horizontal="justify" vertical="center" wrapText="1"/>
    </xf>
    <xf numFmtId="43" fontId="72" fillId="2" borderId="31" xfId="13" applyNumberFormat="1" applyFont="1" applyFill="1" applyBorder="1" applyAlignment="1" applyProtection="1">
      <alignment horizontal="right" vertical="center" wrapText="1"/>
    </xf>
    <xf numFmtId="0" fontId="72" fillId="0" borderId="31" xfId="13" applyFont="1" applyBorder="1"/>
    <xf numFmtId="0" fontId="72" fillId="2" borderId="31" xfId="13" applyFont="1" applyFill="1" applyBorder="1" applyAlignment="1">
      <alignment vertical="center" wrapText="1"/>
    </xf>
    <xf numFmtId="0" fontId="72" fillId="2" borderId="31" xfId="13" applyFont="1" applyFill="1" applyBorder="1" applyAlignment="1" applyProtection="1">
      <alignment horizontal="right" vertical="center" wrapText="1"/>
      <protection locked="0"/>
    </xf>
    <xf numFmtId="43" fontId="72" fillId="2" borderId="31" xfId="1" applyFont="1" applyFill="1" applyBorder="1" applyAlignment="1" applyProtection="1">
      <alignment horizontal="right" vertical="center" wrapText="1"/>
      <protection locked="0"/>
    </xf>
    <xf numFmtId="0" fontId="72" fillId="2" borderId="31" xfId="13" applyFont="1" applyFill="1" applyBorder="1" applyAlignment="1">
      <alignment horizontal="justify" vertical="center" wrapText="1"/>
    </xf>
    <xf numFmtId="0" fontId="72" fillId="2" borderId="31" xfId="13" applyFont="1" applyFill="1" applyBorder="1" applyAlignment="1">
      <alignment horizontal="right" vertical="center" wrapText="1"/>
    </xf>
    <xf numFmtId="43" fontId="72" fillId="2" borderId="31" xfId="13" applyNumberFormat="1" applyFont="1" applyFill="1" applyBorder="1" applyAlignment="1">
      <alignment horizontal="right" vertical="center" wrapText="1"/>
    </xf>
    <xf numFmtId="43" fontId="41" fillId="2" borderId="31" xfId="13" applyNumberFormat="1" applyFont="1" applyFill="1" applyBorder="1" applyAlignment="1">
      <alignment horizontal="right" vertical="center" wrapText="1"/>
    </xf>
    <xf numFmtId="0" fontId="41" fillId="2" borderId="31" xfId="13" applyFont="1" applyFill="1" applyBorder="1" applyAlignment="1">
      <alignment horizontal="right" vertical="center" wrapText="1"/>
    </xf>
    <xf numFmtId="0" fontId="58" fillId="0" borderId="0" xfId="0" applyFont="1" applyAlignment="1">
      <alignment wrapText="1"/>
    </xf>
    <xf numFmtId="0" fontId="50" fillId="0" borderId="0" xfId="0" applyFont="1" applyAlignment="1">
      <alignment wrapText="1"/>
    </xf>
    <xf numFmtId="174" fontId="58" fillId="0" borderId="0" xfId="0" applyNumberFormat="1" applyFont="1" applyAlignment="1">
      <alignment wrapText="1"/>
    </xf>
    <xf numFmtId="0" fontId="50" fillId="0" borderId="0" xfId="0" applyFont="1" applyAlignment="1"/>
    <xf numFmtId="4" fontId="50" fillId="0" borderId="0" xfId="0" applyNumberFormat="1" applyFont="1" applyAlignment="1">
      <alignment wrapText="1"/>
    </xf>
    <xf numFmtId="0" fontId="51" fillId="0" borderId="0" xfId="0" applyFont="1" applyAlignment="1"/>
    <xf numFmtId="4" fontId="51" fillId="0" borderId="31" xfId="0" applyNumberFormat="1" applyFont="1" applyBorder="1" applyAlignment="1">
      <alignment horizontal="center" wrapText="1"/>
    </xf>
    <xf numFmtId="4" fontId="51" fillId="0" borderId="0" xfId="0" applyNumberFormat="1" applyFont="1" applyBorder="1" applyAlignment="1">
      <alignment wrapText="1"/>
    </xf>
    <xf numFmtId="2" fontId="51" fillId="12" borderId="31" xfId="0" applyNumberFormat="1" applyFont="1" applyFill="1" applyBorder="1" applyAlignment="1"/>
    <xf numFmtId="0" fontId="51" fillId="12" borderId="31" xfId="0" applyFont="1" applyFill="1" applyBorder="1" applyAlignment="1">
      <alignment horizontal="center" wrapText="1"/>
    </xf>
    <xf numFmtId="4" fontId="51" fillId="12" borderId="31" xfId="0" applyNumberFormat="1" applyFont="1" applyFill="1" applyBorder="1" applyAlignment="1">
      <alignment horizontal="center" wrapText="1"/>
    </xf>
    <xf numFmtId="2" fontId="50" fillId="0" borderId="0" xfId="0" applyNumberFormat="1" applyFont="1" applyAlignment="1">
      <alignment wrapText="1"/>
    </xf>
    <xf numFmtId="0" fontId="51" fillId="0" borderId="0" xfId="0" applyFont="1" applyFill="1"/>
    <xf numFmtId="43" fontId="51" fillId="0" borderId="0" xfId="1" applyFont="1" applyFill="1"/>
    <xf numFmtId="43" fontId="50" fillId="0" borderId="0" xfId="1" applyFont="1" applyFill="1" applyBorder="1"/>
    <xf numFmtId="4" fontId="50" fillId="0" borderId="0" xfId="0" applyNumberFormat="1" applyFont="1" applyFill="1" applyBorder="1" applyAlignment="1">
      <alignment wrapText="1"/>
    </xf>
    <xf numFmtId="4" fontId="25" fillId="0" borderId="0" xfId="0" applyNumberFormat="1" applyFont="1" applyFill="1" applyBorder="1" applyAlignment="1">
      <alignment horizontal="right"/>
    </xf>
    <xf numFmtId="4" fontId="50" fillId="0" borderId="0" xfId="0" applyNumberFormat="1" applyFont="1" applyFill="1" applyBorder="1"/>
    <xf numFmtId="0" fontId="50" fillId="0" borderId="0" xfId="0" applyFont="1" applyFill="1"/>
    <xf numFmtId="0" fontId="50" fillId="0" borderId="0" xfId="0" applyFont="1" applyFill="1" applyBorder="1" applyAlignment="1">
      <alignment horizontal="left"/>
    </xf>
    <xf numFmtId="43" fontId="75" fillId="0" borderId="0" xfId="1" applyFont="1" applyFill="1" applyBorder="1"/>
    <xf numFmtId="0" fontId="50" fillId="0" borderId="0" xfId="0" applyFont="1" applyFill="1" applyBorder="1" applyAlignment="1">
      <alignment horizontal="left" wrapText="1"/>
    </xf>
    <xf numFmtId="4" fontId="25" fillId="0" borderId="0" xfId="0" applyNumberFormat="1" applyFont="1" applyFill="1" applyBorder="1" applyAlignment="1">
      <alignment horizontal="right" vertical="top"/>
    </xf>
    <xf numFmtId="0" fontId="51" fillId="0" borderId="0" xfId="0" applyFont="1" applyFill="1" applyBorder="1"/>
    <xf numFmtId="4" fontId="25" fillId="6" borderId="0" xfId="0" applyNumberFormat="1" applyFont="1" applyFill="1" applyBorder="1" applyAlignment="1">
      <alignment horizontal="right" vertical="top"/>
    </xf>
    <xf numFmtId="0" fontId="51" fillId="0" borderId="0" xfId="0" applyFont="1" applyFill="1" applyBorder="1" applyAlignment="1">
      <alignment horizontal="left"/>
    </xf>
    <xf numFmtId="4" fontId="51" fillId="0" borderId="0" xfId="0" applyNumberFormat="1" applyFont="1" applyFill="1" applyBorder="1" applyAlignment="1">
      <alignment wrapText="1"/>
    </xf>
    <xf numFmtId="43" fontId="0" fillId="0" borderId="0" xfId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wrapText="1"/>
    </xf>
    <xf numFmtId="4" fontId="5" fillId="0" borderId="0" xfId="0" applyNumberFormat="1" applyFont="1" applyFill="1" applyBorder="1" applyAlignment="1">
      <alignment wrapText="1"/>
    </xf>
    <xf numFmtId="43" fontId="0" fillId="0" borderId="0" xfId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wrapText="1"/>
    </xf>
    <xf numFmtId="0" fontId="50" fillId="0" borderId="0" xfId="0" applyFont="1" applyBorder="1"/>
    <xf numFmtId="0" fontId="51" fillId="0" borderId="0" xfId="0" applyFont="1" applyFill="1" applyBorder="1" applyAlignment="1">
      <alignment horizontal="left" wrapText="1"/>
    </xf>
    <xf numFmtId="0" fontId="51" fillId="12" borderId="0" xfId="0" applyFont="1" applyFill="1" applyBorder="1"/>
    <xf numFmtId="43" fontId="51" fillId="12" borderId="0" xfId="1" applyFont="1" applyFill="1" applyBorder="1"/>
    <xf numFmtId="43" fontId="50" fillId="0" borderId="0" xfId="1" applyFont="1" applyBorder="1"/>
    <xf numFmtId="43" fontId="50" fillId="0" borderId="0" xfId="1" applyFont="1"/>
    <xf numFmtId="43" fontId="50" fillId="0" borderId="0" xfId="0" applyNumberFormat="1" applyFont="1"/>
    <xf numFmtId="49" fontId="25" fillId="6" borderId="49" xfId="0" applyNumberFormat="1" applyFont="1" applyFill="1" applyBorder="1" applyAlignment="1">
      <alignment horizontal="left" vertical="top"/>
    </xf>
    <xf numFmtId="4" fontId="25" fillId="6" borderId="28" xfId="0" applyNumberFormat="1" applyFont="1" applyFill="1" applyBorder="1" applyAlignment="1">
      <alignment horizontal="right" vertical="top"/>
    </xf>
    <xf numFmtId="4" fontId="50" fillId="0" borderId="0" xfId="0" applyNumberFormat="1" applyFont="1" applyFill="1"/>
    <xf numFmtId="4" fontId="5" fillId="0" borderId="0" xfId="0" applyNumberFormat="1" applyFont="1" applyFill="1" applyBorder="1" applyAlignment="1">
      <alignment horizontal="right" vertical="top"/>
    </xf>
    <xf numFmtId="4" fontId="25" fillId="0" borderId="28" xfId="0" applyNumberFormat="1" applyFont="1" applyFill="1" applyBorder="1" applyAlignment="1">
      <alignment horizontal="right" vertical="top"/>
    </xf>
    <xf numFmtId="0" fontId="50" fillId="0" borderId="0" xfId="0" applyFont="1" applyFill="1" applyAlignment="1">
      <alignment wrapText="1"/>
    </xf>
    <xf numFmtId="0" fontId="51" fillId="12" borderId="0" xfId="0" applyFont="1" applyFill="1" applyBorder="1" applyAlignment="1">
      <alignment horizontal="left"/>
    </xf>
    <xf numFmtId="4" fontId="51" fillId="12" borderId="0" xfId="0" applyNumberFormat="1" applyFont="1" applyFill="1" applyBorder="1" applyAlignment="1">
      <alignment wrapText="1"/>
    </xf>
    <xf numFmtId="0" fontId="0" fillId="0" borderId="0" xfId="0" applyBorder="1"/>
    <xf numFmtId="4" fontId="0" fillId="0" borderId="0" xfId="0" applyNumberFormat="1"/>
    <xf numFmtId="0" fontId="0" fillId="0" borderId="0" xfId="0" applyFill="1"/>
    <xf numFmtId="49" fontId="25" fillId="0" borderId="49" xfId="0" applyNumberFormat="1" applyFont="1" applyFill="1" applyBorder="1" applyAlignment="1">
      <alignment horizontal="left" vertical="top"/>
    </xf>
    <xf numFmtId="4" fontId="76" fillId="6" borderId="28" xfId="0" applyNumberFormat="1" applyFont="1" applyFill="1" applyBorder="1" applyAlignment="1">
      <alignment horizontal="right" vertical="top"/>
    </xf>
    <xf numFmtId="49" fontId="25" fillId="6" borderId="28" xfId="0" applyNumberFormat="1" applyFont="1" applyFill="1" applyBorder="1" applyAlignment="1">
      <alignment horizontal="left" vertical="top"/>
    </xf>
    <xf numFmtId="4" fontId="50" fillId="0" borderId="50" xfId="0" applyNumberFormat="1" applyFont="1" applyBorder="1" applyAlignment="1">
      <alignment wrapText="1"/>
    </xf>
    <xf numFmtId="43" fontId="0" fillId="0" borderId="0" xfId="1" applyFont="1"/>
    <xf numFmtId="43" fontId="0" fillId="0" borderId="0" xfId="1" applyFont="1" applyBorder="1" applyAlignment="1">
      <alignment horizontal="center" vertical="center"/>
    </xf>
    <xf numFmtId="43" fontId="0" fillId="0" borderId="0" xfId="0" applyNumberFormat="1"/>
    <xf numFmtId="2" fontId="25" fillId="6" borderId="28" xfId="0" applyNumberFormat="1" applyFont="1" applyFill="1" applyBorder="1" applyAlignment="1">
      <alignment horizontal="left" vertical="top"/>
    </xf>
    <xf numFmtId="43" fontId="50" fillId="0" borderId="0" xfId="1" applyFont="1" applyFill="1" applyBorder="1" applyAlignment="1">
      <alignment wrapText="1"/>
    </xf>
    <xf numFmtId="0" fontId="49" fillId="0" borderId="0" xfId="0" applyFont="1"/>
    <xf numFmtId="43" fontId="49" fillId="0" borderId="0" xfId="1" applyFont="1"/>
    <xf numFmtId="43" fontId="0" fillId="0" borderId="0" xfId="1" applyFont="1" applyBorder="1"/>
    <xf numFmtId="0" fontId="49" fillId="12" borderId="0" xfId="0" applyFont="1" applyFill="1" applyBorder="1"/>
    <xf numFmtId="43" fontId="49" fillId="12" borderId="0" xfId="1" applyFont="1" applyFill="1" applyBorder="1"/>
    <xf numFmtId="0" fontId="49" fillId="0" borderId="0" xfId="0" applyFont="1" applyBorder="1"/>
    <xf numFmtId="0" fontId="51" fillId="0" borderId="0" xfId="0" applyFont="1"/>
    <xf numFmtId="43" fontId="51" fillId="0" borderId="0" xfId="1" applyFont="1"/>
    <xf numFmtId="0" fontId="50" fillId="0" borderId="0" xfId="0" applyFont="1" applyBorder="1" applyAlignment="1">
      <alignment horizontal="left"/>
    </xf>
    <xf numFmtId="43" fontId="51" fillId="0" borderId="0" xfId="1" applyFont="1" applyBorder="1"/>
    <xf numFmtId="0" fontId="51" fillId="0" borderId="0" xfId="0" applyFont="1" applyBorder="1"/>
    <xf numFmtId="43" fontId="51" fillId="0" borderId="0" xfId="1" applyFont="1" applyFill="1" applyBorder="1"/>
    <xf numFmtId="43" fontId="0" fillId="0" borderId="0" xfId="1" applyFont="1" applyFill="1" applyBorder="1"/>
    <xf numFmtId="0" fontId="49" fillId="0" borderId="0" xfId="0" applyFont="1" applyFill="1" applyBorder="1"/>
    <xf numFmtId="43" fontId="49" fillId="0" borderId="0" xfId="1" applyFont="1" applyFill="1" applyBorder="1"/>
    <xf numFmtId="4" fontId="63" fillId="0" borderId="0" xfId="0" applyNumberFormat="1" applyFont="1" applyFill="1" applyBorder="1" applyAlignment="1">
      <alignment horizontal="right" vertical="top"/>
    </xf>
    <xf numFmtId="0" fontId="49" fillId="12" borderId="0" xfId="0" applyFont="1" applyFill="1" applyBorder="1" applyAlignment="1">
      <alignment horizontal="center"/>
    </xf>
    <xf numFmtId="43" fontId="49" fillId="0" borderId="0" xfId="0" applyNumberFormat="1" applyFont="1"/>
    <xf numFmtId="4" fontId="51" fillId="0" borderId="0" xfId="1" applyNumberFormat="1" applyFont="1"/>
    <xf numFmtId="43" fontId="49" fillId="0" borderId="0" xfId="1" applyFont="1" applyBorder="1"/>
    <xf numFmtId="0" fontId="60" fillId="0" borderId="0" xfId="0" applyFont="1" applyFill="1" applyBorder="1"/>
    <xf numFmtId="0" fontId="51" fillId="0" borderId="51" xfId="0" applyFont="1" applyBorder="1" applyAlignment="1">
      <alignment horizontal="left"/>
    </xf>
    <xf numFmtId="43" fontId="1" fillId="0" borderId="0" xfId="1" applyFont="1" applyFill="1" applyBorder="1"/>
    <xf numFmtId="43" fontId="77" fillId="0" borderId="0" xfId="1" applyFont="1" applyFill="1" applyBorder="1"/>
    <xf numFmtId="0" fontId="51" fillId="0" borderId="0" xfId="0" applyFont="1" applyFill="1" applyBorder="1" applyAlignment="1">
      <alignment horizontal="center" wrapText="1"/>
    </xf>
    <xf numFmtId="4" fontId="50" fillId="0" borderId="0" xfId="0" applyNumberFormat="1" applyFont="1" applyFill="1" applyBorder="1" applyAlignment="1">
      <alignment horizontal="right" wrapText="1"/>
    </xf>
    <xf numFmtId="2" fontId="50" fillId="0" borderId="0" xfId="0" applyNumberFormat="1" applyFont="1" applyFill="1" applyBorder="1" applyAlignment="1">
      <alignment wrapText="1"/>
    </xf>
    <xf numFmtId="0" fontId="0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justify" vertical="center"/>
    </xf>
    <xf numFmtId="43" fontId="0" fillId="0" borderId="0" xfId="1" applyFont="1" applyFill="1"/>
    <xf numFmtId="43" fontId="0" fillId="0" borderId="0" xfId="0" applyNumberFormat="1" applyFill="1"/>
    <xf numFmtId="0" fontId="58" fillId="0" borderId="0" xfId="0" applyFont="1" applyAlignment="1"/>
    <xf numFmtId="43" fontId="0" fillId="0" borderId="0" xfId="0" applyNumberFormat="1" applyFill="1" applyBorder="1"/>
    <xf numFmtId="0" fontId="0" fillId="0" borderId="0" xfId="0" applyFont="1" applyFill="1" applyBorder="1"/>
    <xf numFmtId="0" fontId="78" fillId="0" borderId="0" xfId="0" applyFont="1"/>
    <xf numFmtId="0" fontId="65" fillId="0" borderId="0" xfId="0" applyFont="1" applyAlignment="1">
      <alignment wrapText="1"/>
    </xf>
    <xf numFmtId="0" fontId="53" fillId="0" borderId="0" xfId="0" applyFont="1" applyAlignment="1">
      <alignment wrapText="1"/>
    </xf>
    <xf numFmtId="174" fontId="65" fillId="0" borderId="0" xfId="0" applyNumberFormat="1" applyFont="1" applyAlignment="1">
      <alignment wrapText="1"/>
    </xf>
    <xf numFmtId="0" fontId="53" fillId="0" borderId="0" xfId="0" applyFont="1" applyAlignment="1"/>
    <xf numFmtId="4" fontId="53" fillId="0" borderId="0" xfId="0" applyNumberFormat="1" applyFont="1" applyAlignment="1">
      <alignment wrapText="1"/>
    </xf>
    <xf numFmtId="0" fontId="60" fillId="0" borderId="0" xfId="0" applyFont="1" applyAlignment="1"/>
    <xf numFmtId="4" fontId="60" fillId="0" borderId="31" xfId="0" applyNumberFormat="1" applyFont="1" applyBorder="1" applyAlignment="1">
      <alignment horizontal="center" wrapText="1"/>
    </xf>
    <xf numFmtId="2" fontId="60" fillId="12" borderId="31" xfId="0" applyNumberFormat="1" applyFont="1" applyFill="1" applyBorder="1" applyAlignment="1"/>
    <xf numFmtId="0" fontId="60" fillId="12" borderId="31" xfId="0" applyFont="1" applyFill="1" applyBorder="1" applyAlignment="1">
      <alignment horizontal="center" wrapText="1"/>
    </xf>
    <xf numFmtId="4" fontId="60" fillId="12" borderId="31" xfId="0" applyNumberFormat="1" applyFont="1" applyFill="1" applyBorder="1" applyAlignment="1">
      <alignment horizontal="center" wrapText="1"/>
    </xf>
    <xf numFmtId="2" fontId="53" fillId="0" borderId="0" xfId="0" applyNumberFormat="1" applyFont="1" applyAlignment="1">
      <alignment wrapText="1"/>
    </xf>
    <xf numFmtId="0" fontId="60" fillId="0" borderId="0" xfId="0" applyFont="1"/>
    <xf numFmtId="4" fontId="60" fillId="0" borderId="0" xfId="1" applyNumberFormat="1" applyFont="1"/>
    <xf numFmtId="0" fontId="53" fillId="0" borderId="0" xfId="0" applyFont="1" applyFill="1" applyBorder="1"/>
    <xf numFmtId="43" fontId="53" fillId="0" borderId="0" xfId="1" applyFont="1" applyFill="1" applyBorder="1"/>
    <xf numFmtId="4" fontId="53" fillId="0" borderId="0" xfId="1" applyNumberFormat="1" applyFont="1" applyFill="1" applyBorder="1"/>
    <xf numFmtId="43" fontId="53" fillId="0" borderId="0" xfId="0" applyNumberFormat="1" applyFont="1" applyFill="1" applyBorder="1"/>
    <xf numFmtId="4" fontId="60" fillId="0" borderId="0" xfId="1" applyNumberFormat="1" applyFont="1" applyFill="1" applyBorder="1"/>
    <xf numFmtId="0" fontId="53" fillId="0" borderId="0" xfId="0" applyFont="1" applyBorder="1"/>
    <xf numFmtId="43" fontId="53" fillId="0" borderId="0" xfId="1" applyFont="1" applyBorder="1"/>
    <xf numFmtId="0" fontId="60" fillId="12" borderId="0" xfId="0" applyFont="1" applyFill="1" applyBorder="1"/>
    <xf numFmtId="43" fontId="60" fillId="12" borderId="0" xfId="1" applyFont="1" applyFill="1" applyBorder="1"/>
    <xf numFmtId="4" fontId="60" fillId="12" borderId="0" xfId="1" applyNumberFormat="1" applyFont="1" applyFill="1" applyBorder="1"/>
    <xf numFmtId="0" fontId="60" fillId="0" borderId="0" xfId="0" applyFont="1" applyBorder="1"/>
    <xf numFmtId="4" fontId="53" fillId="0" borderId="0" xfId="1" applyNumberFormat="1" applyFont="1" applyBorder="1"/>
    <xf numFmtId="4" fontId="53" fillId="0" borderId="0" xfId="0" applyNumberFormat="1" applyFont="1" applyBorder="1"/>
    <xf numFmtId="4" fontId="53" fillId="0" borderId="0" xfId="0" applyNumberFormat="1" applyFont="1"/>
    <xf numFmtId="4" fontId="50" fillId="0" borderId="0" xfId="1" applyNumberFormat="1" applyFont="1" applyFill="1" applyBorder="1"/>
    <xf numFmtId="4" fontId="51" fillId="0" borderId="0" xfId="1" applyNumberFormat="1" applyFont="1" applyFill="1" applyBorder="1"/>
    <xf numFmtId="4" fontId="51" fillId="0" borderId="0" xfId="0" applyNumberFormat="1" applyFont="1" applyFill="1" applyBorder="1" applyAlignment="1">
      <alignment horizontal="center" wrapText="1"/>
    </xf>
    <xf numFmtId="49" fontId="25" fillId="6" borderId="0" xfId="0" applyNumberFormat="1" applyFont="1" applyFill="1" applyBorder="1" applyAlignment="1">
      <alignment horizontal="left" vertical="top"/>
    </xf>
    <xf numFmtId="4" fontId="25" fillId="6" borderId="49" xfId="0" applyNumberFormat="1" applyFont="1" applyFill="1" applyBorder="1" applyAlignment="1">
      <alignment horizontal="right" vertical="top"/>
    </xf>
    <xf numFmtId="4" fontId="50" fillId="0" borderId="0" xfId="0" applyNumberFormat="1" applyFont="1" applyBorder="1" applyAlignment="1">
      <alignment wrapText="1"/>
    </xf>
    <xf numFmtId="4" fontId="63" fillId="6" borderId="0" xfId="0" applyNumberFormat="1" applyFont="1" applyFill="1" applyBorder="1" applyAlignment="1">
      <alignment horizontal="right" vertical="top"/>
    </xf>
    <xf numFmtId="0" fontId="51" fillId="12" borderId="0" xfId="0" applyFont="1" applyFill="1" applyAlignment="1">
      <alignment wrapText="1"/>
    </xf>
    <xf numFmtId="0" fontId="51" fillId="12" borderId="0" xfId="0" applyFont="1" applyFill="1"/>
    <xf numFmtId="0" fontId="50" fillId="0" borderId="0" xfId="0" applyFont="1" applyBorder="1" applyAlignment="1">
      <alignment wrapText="1"/>
    </xf>
    <xf numFmtId="0" fontId="51" fillId="0" borderId="0" xfId="0" applyFont="1" applyBorder="1" applyAlignment="1">
      <alignment horizontal="left" wrapText="1"/>
    </xf>
    <xf numFmtId="0" fontId="51" fillId="0" borderId="0" xfId="0" applyFont="1" applyBorder="1" applyAlignment="1">
      <alignment wrapText="1"/>
    </xf>
    <xf numFmtId="4" fontId="63" fillId="6" borderId="28" xfId="0" applyNumberFormat="1" applyFont="1" applyFill="1" applyBorder="1" applyAlignment="1">
      <alignment horizontal="right" vertical="top"/>
    </xf>
    <xf numFmtId="0" fontId="14" fillId="2" borderId="0" xfId="0" applyFont="1" applyFill="1" applyBorder="1" applyAlignment="1"/>
    <xf numFmtId="0" fontId="14" fillId="0" borderId="0" xfId="0" applyFont="1" applyFill="1" applyBorder="1" applyAlignment="1"/>
    <xf numFmtId="0" fontId="14" fillId="2" borderId="0" xfId="0" applyFont="1" applyFill="1" applyBorder="1" applyAlignment="1" applyProtection="1">
      <alignment horizontal="center" wrapText="1"/>
    </xf>
    <xf numFmtId="0" fontId="14" fillId="2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right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3" xfId="0" applyFont="1" applyFill="1" applyBorder="1" applyAlignment="1" applyProtection="1">
      <alignment horizontal="center" vertical="center" wrapText="1"/>
    </xf>
    <xf numFmtId="0" fontId="14" fillId="3" borderId="31" xfId="0" applyFont="1" applyFill="1" applyBorder="1" applyAlignment="1" applyProtection="1">
      <alignment horizontal="center" vertical="center" wrapText="1"/>
    </xf>
    <xf numFmtId="0" fontId="14" fillId="3" borderId="4" xfId="0" applyFont="1" applyFill="1" applyBorder="1" applyAlignment="1" applyProtection="1">
      <alignment horizontal="center" vertical="center" wrapText="1"/>
    </xf>
    <xf numFmtId="0" fontId="13" fillId="0" borderId="0" xfId="0" applyFont="1" applyFill="1"/>
    <xf numFmtId="3" fontId="14" fillId="2" borderId="11" xfId="0" applyNumberFormat="1" applyFont="1" applyFill="1" applyBorder="1" applyAlignment="1" applyProtection="1">
      <alignment vertical="center"/>
    </xf>
    <xf numFmtId="3" fontId="14" fillId="2" borderId="0" xfId="0" applyNumberFormat="1" applyFont="1" applyFill="1" applyBorder="1" applyAlignment="1" applyProtection="1">
      <alignment vertical="center"/>
    </xf>
    <xf numFmtId="3" fontId="13" fillId="2" borderId="5" xfId="0" applyNumberFormat="1" applyFont="1" applyFill="1" applyBorder="1" applyProtection="1"/>
    <xf numFmtId="3" fontId="13" fillId="2" borderId="52" xfId="0" applyNumberFormat="1" applyFont="1" applyFill="1" applyBorder="1" applyAlignment="1" applyProtection="1">
      <alignment wrapText="1"/>
    </xf>
    <xf numFmtId="3" fontId="13" fillId="2" borderId="29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 applyAlignment="1" applyProtection="1">
      <alignment vertical="center"/>
    </xf>
    <xf numFmtId="3" fontId="14" fillId="2" borderId="5" xfId="0" applyNumberFormat="1" applyFont="1" applyFill="1" applyBorder="1" applyAlignment="1" applyProtection="1">
      <alignment wrapText="1"/>
    </xf>
    <xf numFmtId="3" fontId="14" fillId="2" borderId="52" xfId="0" applyNumberFormat="1" applyFont="1" applyFill="1" applyBorder="1" applyAlignment="1" applyProtection="1">
      <alignment wrapText="1"/>
    </xf>
    <xf numFmtId="3" fontId="13" fillId="17" borderId="5" xfId="0" applyNumberFormat="1" applyFont="1" applyFill="1" applyBorder="1" applyAlignment="1" applyProtection="1">
      <alignment vertical="center" wrapText="1"/>
    </xf>
    <xf numFmtId="3" fontId="13" fillId="17" borderId="52" xfId="0" applyNumberFormat="1" applyFont="1" applyFill="1" applyBorder="1" applyAlignment="1" applyProtection="1">
      <alignment vertical="center" wrapText="1"/>
    </xf>
    <xf numFmtId="3" fontId="13" fillId="2" borderId="5" xfId="0" applyNumberFormat="1" applyFont="1" applyFill="1" applyBorder="1" applyAlignment="1" applyProtection="1">
      <alignment wrapText="1"/>
    </xf>
    <xf numFmtId="3" fontId="13" fillId="2" borderId="0" xfId="0" applyNumberFormat="1" applyFont="1" applyFill="1" applyBorder="1" applyAlignment="1" applyProtection="1">
      <alignment wrapText="1"/>
    </xf>
    <xf numFmtId="3" fontId="13" fillId="0" borderId="5" xfId="0" applyNumberFormat="1" applyFont="1" applyFill="1" applyBorder="1" applyAlignment="1" applyProtection="1">
      <alignment wrapText="1"/>
    </xf>
    <xf numFmtId="3" fontId="13" fillId="0" borderId="52" xfId="0" applyNumberFormat="1" applyFont="1" applyFill="1" applyBorder="1" applyAlignment="1" applyProtection="1">
      <alignment wrapText="1"/>
    </xf>
    <xf numFmtId="3" fontId="13" fillId="2" borderId="5" xfId="0" applyNumberFormat="1" applyFont="1" applyFill="1" applyBorder="1" applyAlignment="1" applyProtection="1">
      <alignment vertical="center"/>
    </xf>
    <xf numFmtId="3" fontId="13" fillId="2" borderId="0" xfId="0" applyNumberFormat="1" applyFont="1" applyFill="1" applyBorder="1" applyAlignment="1" applyProtection="1">
      <alignment vertical="center"/>
    </xf>
    <xf numFmtId="3" fontId="13" fillId="0" borderId="52" xfId="0" applyNumberFormat="1" applyFont="1" applyFill="1" applyBorder="1" applyProtection="1"/>
    <xf numFmtId="3" fontId="13" fillId="0" borderId="52" xfId="0" applyNumberFormat="1" applyFont="1" applyFill="1" applyBorder="1" applyAlignment="1" applyProtection="1">
      <alignment vertical="center" wrapText="1"/>
    </xf>
    <xf numFmtId="3" fontId="14" fillId="2" borderId="5" xfId="0" applyNumberFormat="1" applyFont="1" applyFill="1" applyBorder="1" applyProtection="1"/>
    <xf numFmtId="3" fontId="14" fillId="2" borderId="52" xfId="0" applyNumberFormat="1" applyFont="1" applyFill="1" applyBorder="1" applyProtection="1"/>
    <xf numFmtId="3" fontId="13" fillId="17" borderId="5" xfId="0" applyNumberFormat="1" applyFont="1" applyFill="1" applyBorder="1" applyProtection="1"/>
    <xf numFmtId="3" fontId="14" fillId="0" borderId="5" xfId="0" applyNumberFormat="1" applyFont="1" applyFill="1" applyBorder="1" applyProtection="1"/>
    <xf numFmtId="3" fontId="14" fillId="0" borderId="52" xfId="0" applyNumberFormat="1" applyFont="1" applyFill="1" applyBorder="1" applyProtection="1"/>
    <xf numFmtId="3" fontId="13" fillId="0" borderId="5" xfId="0" applyNumberFormat="1" applyFont="1" applyFill="1" applyBorder="1" applyAlignment="1" applyProtection="1">
      <alignment wrapText="1"/>
      <protection locked="0"/>
    </xf>
    <xf numFmtId="3" fontId="13" fillId="0" borderId="52" xfId="0" applyNumberFormat="1" applyFont="1" applyFill="1" applyBorder="1" applyAlignment="1" applyProtection="1">
      <alignment wrapText="1"/>
      <protection locked="0"/>
    </xf>
    <xf numFmtId="3" fontId="13" fillId="0" borderId="5" xfId="0" applyNumberFormat="1" applyFont="1" applyFill="1" applyBorder="1" applyProtection="1">
      <protection locked="0"/>
    </xf>
    <xf numFmtId="3" fontId="13" fillId="0" borderId="52" xfId="0" applyNumberFormat="1" applyFont="1" applyFill="1" applyBorder="1" applyProtection="1">
      <protection locked="0"/>
    </xf>
    <xf numFmtId="3" fontId="13" fillId="2" borderId="5" xfId="0" applyNumberFormat="1" applyFont="1" applyFill="1" applyBorder="1" applyAlignment="1">
      <alignment vertical="center"/>
    </xf>
    <xf numFmtId="3" fontId="13" fillId="2" borderId="0" xfId="0" applyNumberFormat="1" applyFont="1" applyFill="1" applyBorder="1" applyAlignment="1">
      <alignment vertical="center"/>
    </xf>
    <xf numFmtId="3" fontId="13" fillId="2" borderId="52" xfId="0" applyNumberFormat="1" applyFont="1" applyFill="1" applyBorder="1" applyProtection="1"/>
    <xf numFmtId="3" fontId="14" fillId="2" borderId="5" xfId="0" applyNumberFormat="1" applyFont="1" applyFill="1" applyBorder="1" applyAlignment="1">
      <alignment vertical="center"/>
    </xf>
    <xf numFmtId="3" fontId="14" fillId="2" borderId="0" xfId="0" applyNumberFormat="1" applyFont="1" applyFill="1" applyBorder="1" applyAlignment="1">
      <alignment vertical="center"/>
    </xf>
    <xf numFmtId="3" fontId="14" fillId="3" borderId="2" xfId="0" applyNumberFormat="1" applyFont="1" applyFill="1" applyBorder="1" applyAlignment="1">
      <alignment horizontal="center" vertical="center" wrapText="1"/>
    </xf>
    <xf numFmtId="3" fontId="14" fillId="3" borderId="3" xfId="0" applyNumberFormat="1" applyFont="1" applyFill="1" applyBorder="1" applyAlignment="1">
      <alignment horizontal="center" vertical="center" wrapText="1"/>
    </xf>
    <xf numFmtId="3" fontId="14" fillId="3" borderId="2" xfId="0" applyNumberFormat="1" applyFont="1" applyFill="1" applyBorder="1" applyAlignment="1" applyProtection="1">
      <alignment horizontal="center" vertical="center" wrapText="1"/>
    </xf>
    <xf numFmtId="3" fontId="14" fillId="3" borderId="31" xfId="0" applyNumberFormat="1" applyFont="1" applyFill="1" applyBorder="1" applyAlignment="1" applyProtection="1">
      <alignment horizontal="center" vertical="center" wrapText="1"/>
    </xf>
    <xf numFmtId="3" fontId="13" fillId="2" borderId="5" xfId="0" applyNumberFormat="1" applyFont="1" applyFill="1" applyBorder="1" applyAlignment="1">
      <alignment vertical="center" wrapText="1"/>
    </xf>
    <xf numFmtId="3" fontId="13" fillId="2" borderId="0" xfId="0" applyNumberFormat="1" applyFont="1" applyFill="1" applyBorder="1" applyAlignment="1">
      <alignment vertical="center" wrapText="1"/>
    </xf>
    <xf numFmtId="0" fontId="13" fillId="2" borderId="0" xfId="0" applyFont="1" applyFill="1" applyAlignment="1">
      <alignment vertical="center"/>
    </xf>
    <xf numFmtId="3" fontId="14" fillId="2" borderId="0" xfId="0" applyNumberFormat="1" applyFont="1" applyFill="1" applyBorder="1" applyAlignment="1">
      <alignment wrapText="1"/>
    </xf>
    <xf numFmtId="3" fontId="14" fillId="2" borderId="5" xfId="0" applyNumberFormat="1" applyFont="1" applyFill="1" applyBorder="1" applyAlignment="1" applyProtection="1">
      <alignment vertical="center" wrapText="1"/>
    </xf>
    <xf numFmtId="3" fontId="14" fillId="2" borderId="52" xfId="0" applyNumberFormat="1" applyFont="1" applyFill="1" applyBorder="1" applyAlignment="1" applyProtection="1">
      <alignment vertical="center" wrapText="1"/>
    </xf>
    <xf numFmtId="0" fontId="13" fillId="0" borderId="0" xfId="0" applyFont="1" applyAlignment="1">
      <alignment vertical="center"/>
    </xf>
    <xf numFmtId="3" fontId="13" fillId="4" borderId="5" xfId="0" applyNumberFormat="1" applyFont="1" applyFill="1" applyBorder="1" applyAlignment="1" applyProtection="1">
      <alignment vertical="center" wrapText="1"/>
      <protection locked="0"/>
    </xf>
    <xf numFmtId="3" fontId="13" fillId="4" borderId="52" xfId="0" applyNumberFormat="1" applyFont="1" applyFill="1" applyBorder="1" applyAlignment="1" applyProtection="1">
      <alignment vertical="center" wrapText="1"/>
      <protection locked="0"/>
    </xf>
    <xf numFmtId="3" fontId="13" fillId="4" borderId="52" xfId="0" applyNumberFormat="1" applyFont="1" applyFill="1" applyBorder="1" applyAlignment="1" applyProtection="1">
      <alignment wrapText="1"/>
      <protection locked="0"/>
    </xf>
    <xf numFmtId="3" fontId="13" fillId="4" borderId="5" xfId="0" applyNumberFormat="1" applyFont="1" applyFill="1" applyBorder="1" applyProtection="1">
      <protection locked="0"/>
    </xf>
    <xf numFmtId="3" fontId="13" fillId="4" borderId="52" xfId="0" applyNumberFormat="1" applyFont="1" applyFill="1" applyBorder="1" applyProtection="1">
      <protection locked="0"/>
    </xf>
    <xf numFmtId="3" fontId="13" fillId="2" borderId="5" xfId="0" applyNumberFormat="1" applyFont="1" applyFill="1" applyBorder="1" applyAlignment="1" applyProtection="1">
      <alignment vertical="center" wrapText="1"/>
    </xf>
    <xf numFmtId="3" fontId="13" fillId="2" borderId="52" xfId="0" applyNumberFormat="1" applyFont="1" applyFill="1" applyBorder="1" applyAlignment="1" applyProtection="1">
      <alignment vertical="center" wrapText="1"/>
    </xf>
    <xf numFmtId="3" fontId="13" fillId="2" borderId="0" xfId="0" applyNumberFormat="1" applyFont="1" applyFill="1" applyBorder="1" applyAlignment="1">
      <alignment wrapText="1"/>
    </xf>
    <xf numFmtId="3" fontId="13" fillId="2" borderId="52" xfId="0" applyNumberFormat="1" applyFont="1" applyFill="1" applyBorder="1" applyAlignment="1" applyProtection="1">
      <alignment vertical="center"/>
    </xf>
    <xf numFmtId="3" fontId="14" fillId="2" borderId="30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Protection="1"/>
    <xf numFmtId="3" fontId="14" fillId="2" borderId="30" xfId="0" applyNumberFormat="1" applyFont="1" applyFill="1" applyBorder="1" applyProtection="1"/>
    <xf numFmtId="3" fontId="14" fillId="2" borderId="11" xfId="0" applyNumberFormat="1" applyFont="1" applyFill="1" applyBorder="1" applyAlignment="1"/>
    <xf numFmtId="3" fontId="14" fillId="2" borderId="9" xfId="0" applyNumberFormat="1" applyFont="1" applyFill="1" applyBorder="1" applyAlignment="1"/>
    <xf numFmtId="3" fontId="14" fillId="2" borderId="11" xfId="0" applyNumberFormat="1" applyFont="1" applyFill="1" applyBorder="1" applyAlignment="1" applyProtection="1"/>
    <xf numFmtId="3" fontId="14" fillId="2" borderId="29" xfId="0" applyNumberFormat="1" applyFont="1" applyFill="1" applyBorder="1" applyAlignment="1" applyProtection="1"/>
    <xf numFmtId="3" fontId="13" fillId="2" borderId="7" xfId="0" applyNumberFormat="1" applyFont="1" applyFill="1" applyBorder="1" applyProtection="1"/>
    <xf numFmtId="3" fontId="13" fillId="2" borderId="30" xfId="0" applyNumberFormat="1" applyFont="1" applyFill="1" applyBorder="1" applyProtection="1"/>
    <xf numFmtId="3" fontId="13" fillId="2" borderId="8" xfId="0" applyNumberFormat="1" applyFont="1" applyFill="1" applyBorder="1" applyAlignment="1" applyProtection="1">
      <alignment vertical="center"/>
    </xf>
    <xf numFmtId="0" fontId="13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wrapText="1"/>
    </xf>
    <xf numFmtId="0" fontId="13" fillId="2" borderId="0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wrapText="1"/>
    </xf>
    <xf numFmtId="0" fontId="14" fillId="2" borderId="9" xfId="0" applyFont="1" applyFill="1" applyBorder="1"/>
    <xf numFmtId="0" fontId="43" fillId="0" borderId="18" xfId="0" applyFont="1" applyBorder="1" applyAlignment="1">
      <alignment horizontal="center" vertical="center"/>
    </xf>
    <xf numFmtId="0" fontId="43" fillId="0" borderId="21" xfId="0" applyFont="1" applyBorder="1" applyAlignment="1">
      <alignment horizontal="left" vertical="center"/>
    </xf>
    <xf numFmtId="43" fontId="43" fillId="0" borderId="18" xfId="1" applyFont="1" applyBorder="1" applyAlignment="1">
      <alignment horizontal="right" vertical="center"/>
    </xf>
    <xf numFmtId="43" fontId="43" fillId="0" borderId="18" xfId="1" applyFont="1" applyBorder="1" applyAlignment="1">
      <alignment horizontal="center" vertical="center"/>
    </xf>
    <xf numFmtId="43" fontId="43" fillId="0" borderId="18" xfId="0" applyNumberFormat="1" applyFont="1" applyBorder="1" applyAlignment="1">
      <alignment horizontal="center" vertical="center"/>
    </xf>
    <xf numFmtId="43" fontId="43" fillId="0" borderId="53" xfId="1" applyFont="1" applyBorder="1" applyAlignment="1">
      <alignment horizontal="center" vertical="center"/>
    </xf>
    <xf numFmtId="43" fontId="43" fillId="0" borderId="53" xfId="1" applyFont="1" applyBorder="1" applyAlignment="1">
      <alignment vertical="center"/>
    </xf>
    <xf numFmtId="43" fontId="43" fillId="0" borderId="17" xfId="1" applyFont="1" applyBorder="1" applyAlignment="1">
      <alignment vertical="center"/>
    </xf>
    <xf numFmtId="0" fontId="43" fillId="0" borderId="0" xfId="0" applyFont="1" applyAlignment="1">
      <alignment horizontal="left" vertical="center"/>
    </xf>
    <xf numFmtId="0" fontId="43" fillId="0" borderId="33" xfId="0" applyFont="1" applyBorder="1" applyAlignment="1">
      <alignment horizontal="left" vertical="center"/>
    </xf>
    <xf numFmtId="0" fontId="43" fillId="0" borderId="22" xfId="0" applyFont="1" applyBorder="1" applyAlignment="1">
      <alignment horizontal="left" vertical="center"/>
    </xf>
    <xf numFmtId="0" fontId="43" fillId="0" borderId="20" xfId="0" applyFont="1" applyBorder="1" applyAlignment="1">
      <alignment horizontal="center" vertical="center"/>
    </xf>
    <xf numFmtId="0" fontId="79" fillId="0" borderId="0" xfId="0" applyFont="1" applyAlignment="1">
      <alignment vertical="center"/>
    </xf>
    <xf numFmtId="0" fontId="43" fillId="0" borderId="16" xfId="0" applyFont="1" applyBorder="1" applyAlignment="1">
      <alignment horizontal="left" vertical="center"/>
    </xf>
    <xf numFmtId="43" fontId="43" fillId="0" borderId="15" xfId="0" applyNumberFormat="1" applyFont="1" applyBorder="1" applyAlignment="1">
      <alignment horizontal="center" vertical="center"/>
    </xf>
    <xf numFmtId="43" fontId="43" fillId="0" borderId="15" xfId="1" applyFont="1" applyBorder="1" applyAlignment="1">
      <alignment horizontal="center" vertical="center"/>
    </xf>
    <xf numFmtId="43" fontId="43" fillId="0" borderId="13" xfId="1" applyFont="1" applyBorder="1" applyAlignment="1">
      <alignment horizontal="center" vertical="center"/>
    </xf>
    <xf numFmtId="0" fontId="43" fillId="0" borderId="18" xfId="0" applyFont="1" applyBorder="1" applyAlignment="1">
      <alignment horizontal="right" vertical="center"/>
    </xf>
    <xf numFmtId="0" fontId="43" fillId="18" borderId="18" xfId="0" applyFont="1" applyFill="1" applyBorder="1" applyAlignment="1">
      <alignment horizontal="center" vertical="center"/>
    </xf>
    <xf numFmtId="0" fontId="43" fillId="0" borderId="18" xfId="0" applyFont="1" applyBorder="1" applyAlignment="1">
      <alignment horizontal="justify" vertical="center"/>
    </xf>
    <xf numFmtId="0" fontId="43" fillId="0" borderId="33" xfId="0" applyFont="1" applyBorder="1" applyAlignment="1">
      <alignment horizontal="left" vertical="center" wrapText="1"/>
    </xf>
    <xf numFmtId="0" fontId="43" fillId="0" borderId="18" xfId="0" applyFont="1" applyBorder="1" applyAlignment="1">
      <alignment horizontal="left" vertical="center"/>
    </xf>
    <xf numFmtId="43" fontId="43" fillId="0" borderId="18" xfId="0" applyNumberFormat="1" applyFont="1" applyBorder="1" applyAlignment="1">
      <alignment horizontal="justify" vertical="center"/>
    </xf>
    <xf numFmtId="43" fontId="42" fillId="0" borderId="18" xfId="0" applyNumberFormat="1" applyFont="1" applyBorder="1" applyAlignment="1">
      <alignment horizontal="center" vertical="center"/>
    </xf>
    <xf numFmtId="0" fontId="43" fillId="0" borderId="20" xfId="0" applyFont="1" applyBorder="1" applyAlignment="1">
      <alignment horizontal="justify" vertical="center"/>
    </xf>
    <xf numFmtId="0" fontId="14" fillId="0" borderId="0" xfId="0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wrapText="1"/>
    </xf>
    <xf numFmtId="43" fontId="18" fillId="0" borderId="0" xfId="0" applyNumberFormat="1" applyFont="1"/>
    <xf numFmtId="0" fontId="13" fillId="2" borderId="0" xfId="0" applyFont="1" applyFill="1" applyBorder="1" applyAlignment="1">
      <alignment horizontal="left"/>
    </xf>
    <xf numFmtId="0" fontId="14" fillId="2" borderId="0" xfId="0" applyFont="1" applyFill="1" applyBorder="1" applyAlignment="1" applyProtection="1">
      <alignment horizontal="left"/>
    </xf>
    <xf numFmtId="0" fontId="14" fillId="2" borderId="1" xfId="0" applyFont="1" applyFill="1" applyBorder="1" applyAlignment="1" applyProtection="1"/>
    <xf numFmtId="0" fontId="14" fillId="2" borderId="0" xfId="0" applyFont="1" applyFill="1" applyBorder="1" applyAlignment="1" applyProtection="1"/>
    <xf numFmtId="0" fontId="13" fillId="2" borderId="0" xfId="0" applyFont="1" applyFill="1" applyBorder="1" applyAlignment="1" applyProtection="1">
      <alignment horizontal="left"/>
    </xf>
    <xf numFmtId="0" fontId="13" fillId="2" borderId="0" xfId="0" applyFont="1" applyFill="1" applyBorder="1" applyAlignment="1" applyProtection="1">
      <alignment horizontal="center"/>
    </xf>
    <xf numFmtId="0" fontId="13" fillId="2" borderId="5" xfId="0" applyFont="1" applyFill="1" applyBorder="1" applyAlignment="1" applyProtection="1">
      <alignment horizontal="left"/>
    </xf>
    <xf numFmtId="169" fontId="13" fillId="2" borderId="5" xfId="0" applyNumberFormat="1" applyFont="1" applyFill="1" applyBorder="1" applyProtection="1"/>
    <xf numFmtId="169" fontId="13" fillId="2" borderId="52" xfId="0" applyNumberFormat="1" applyFont="1" applyFill="1" applyBorder="1" applyProtection="1"/>
    <xf numFmtId="169" fontId="13" fillId="2" borderId="6" xfId="0" applyNumberFormat="1" applyFont="1" applyFill="1" applyBorder="1" applyProtection="1"/>
    <xf numFmtId="0" fontId="14" fillId="2" borderId="5" xfId="0" applyFont="1" applyFill="1" applyBorder="1" applyAlignment="1" applyProtection="1">
      <alignment horizontal="left" wrapText="1"/>
    </xf>
    <xf numFmtId="0" fontId="14" fillId="2" borderId="0" xfId="0" applyFont="1" applyFill="1" applyBorder="1" applyAlignment="1" applyProtection="1">
      <alignment horizontal="left" wrapText="1"/>
    </xf>
    <xf numFmtId="169" fontId="14" fillId="2" borderId="5" xfId="0" applyNumberFormat="1" applyFont="1" applyFill="1" applyBorder="1" applyAlignment="1" applyProtection="1">
      <alignment wrapText="1"/>
    </xf>
    <xf numFmtId="0" fontId="14" fillId="2" borderId="0" xfId="0" applyFont="1" applyFill="1"/>
    <xf numFmtId="166" fontId="14" fillId="2" borderId="5" xfId="0" applyNumberFormat="1" applyFont="1" applyFill="1" applyBorder="1" applyAlignment="1" applyProtection="1">
      <alignment wrapText="1"/>
    </xf>
    <xf numFmtId="166" fontId="14" fillId="0" borderId="5" xfId="0" applyNumberFormat="1" applyFont="1" applyFill="1" applyBorder="1" applyAlignment="1" applyProtection="1">
      <alignment wrapText="1"/>
    </xf>
    <xf numFmtId="166" fontId="14" fillId="0" borderId="52" xfId="0" applyNumberFormat="1" applyFont="1" applyFill="1" applyBorder="1" applyAlignment="1" applyProtection="1">
      <alignment wrapText="1"/>
    </xf>
    <xf numFmtId="0" fontId="14" fillId="0" borderId="0" xfId="0" applyFont="1" applyFill="1"/>
    <xf numFmtId="166" fontId="13" fillId="2" borderId="5" xfId="0" applyNumberFormat="1" applyFont="1" applyFill="1" applyBorder="1" applyAlignment="1" applyProtection="1">
      <alignment horizontal="left"/>
    </xf>
    <xf numFmtId="166" fontId="13" fillId="2" borderId="0" xfId="0" applyNumberFormat="1" applyFont="1" applyFill="1" applyBorder="1" applyAlignment="1" applyProtection="1">
      <alignment horizontal="left"/>
    </xf>
    <xf numFmtId="166" fontId="13" fillId="2" borderId="5" xfId="0" applyNumberFormat="1" applyFont="1" applyFill="1" applyBorder="1" applyProtection="1"/>
    <xf numFmtId="166" fontId="13" fillId="0" borderId="5" xfId="0" applyNumberFormat="1" applyFont="1" applyFill="1" applyBorder="1" applyProtection="1"/>
    <xf numFmtId="166" fontId="13" fillId="0" borderId="52" xfId="0" applyNumberFormat="1" applyFont="1" applyFill="1" applyBorder="1" applyProtection="1"/>
    <xf numFmtId="166" fontId="13" fillId="0" borderId="6" xfId="0" applyNumberFormat="1" applyFont="1" applyFill="1" applyBorder="1" applyProtection="1"/>
    <xf numFmtId="169" fontId="13" fillId="0" borderId="52" xfId="0" applyNumberFormat="1" applyFont="1" applyFill="1" applyBorder="1" applyAlignment="1" applyProtection="1">
      <alignment wrapText="1"/>
    </xf>
    <xf numFmtId="166" fontId="13" fillId="2" borderId="5" xfId="0" applyNumberFormat="1" applyFont="1" applyFill="1" applyBorder="1" applyAlignment="1" applyProtection="1">
      <alignment horizontal="left" wrapText="1"/>
    </xf>
    <xf numFmtId="166" fontId="13" fillId="2" borderId="0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>
      <alignment horizontal="left"/>
    </xf>
    <xf numFmtId="166" fontId="14" fillId="2" borderId="0" xfId="0" applyNumberFormat="1" applyFont="1" applyFill="1" applyBorder="1" applyAlignment="1" applyProtection="1">
      <alignment horizontal="left"/>
    </xf>
    <xf numFmtId="0" fontId="14" fillId="0" borderId="0" xfId="0" applyFont="1"/>
    <xf numFmtId="169" fontId="13" fillId="0" borderId="6" xfId="0" applyNumberFormat="1" applyFont="1" applyFill="1" applyBorder="1" applyAlignment="1" applyProtection="1">
      <alignment wrapText="1"/>
    </xf>
    <xf numFmtId="166" fontId="14" fillId="0" borderId="5" xfId="0" applyNumberFormat="1" applyFont="1" applyFill="1" applyBorder="1" applyAlignment="1" applyProtection="1">
      <alignment horizontal="right"/>
    </xf>
    <xf numFmtId="166" fontId="14" fillId="0" borderId="52" xfId="0" applyNumberFormat="1" applyFont="1" applyFill="1" applyBorder="1" applyAlignment="1" applyProtection="1">
      <alignment horizontal="right"/>
    </xf>
    <xf numFmtId="166" fontId="14" fillId="0" borderId="5" xfId="0" applyNumberFormat="1" applyFont="1" applyFill="1" applyBorder="1" applyAlignment="1" applyProtection="1">
      <alignment horizontal="right" wrapText="1"/>
    </xf>
    <xf numFmtId="166" fontId="14" fillId="0" borderId="52" xfId="0" applyNumberFormat="1" applyFont="1" applyFill="1" applyBorder="1" applyAlignment="1" applyProtection="1">
      <alignment horizontal="right" wrapText="1"/>
    </xf>
    <xf numFmtId="166" fontId="14" fillId="0" borderId="6" xfId="0" applyNumberFormat="1" applyFont="1" applyFill="1" applyBorder="1" applyAlignment="1" applyProtection="1">
      <alignment wrapText="1"/>
    </xf>
    <xf numFmtId="166" fontId="14" fillId="2" borderId="5" xfId="0" applyNumberFormat="1" applyFont="1" applyFill="1" applyBorder="1" applyAlignment="1" applyProtection="1">
      <alignment horizontal="right"/>
    </xf>
    <xf numFmtId="166" fontId="14" fillId="0" borderId="6" xfId="0" applyNumberFormat="1" applyFont="1" applyFill="1" applyBorder="1" applyAlignment="1" applyProtection="1">
      <alignment horizontal="right"/>
    </xf>
    <xf numFmtId="166" fontId="14" fillId="2" borderId="5" xfId="0" applyNumberFormat="1" applyFont="1" applyFill="1" applyBorder="1" applyProtection="1"/>
    <xf numFmtId="166" fontId="14" fillId="0" borderId="5" xfId="0" applyNumberFormat="1" applyFont="1" applyFill="1" applyBorder="1" applyProtection="1"/>
    <xf numFmtId="166" fontId="14" fillId="0" borderId="52" xfId="0" applyNumberFormat="1" applyFont="1" applyFill="1" applyBorder="1" applyProtection="1"/>
    <xf numFmtId="166" fontId="14" fillId="0" borderId="6" xfId="0" applyNumberFormat="1" applyFont="1" applyFill="1" applyBorder="1" applyProtection="1"/>
    <xf numFmtId="166" fontId="13" fillId="2" borderId="7" xfId="0" applyNumberFormat="1" applyFont="1" applyFill="1" applyBorder="1" applyAlignment="1" applyProtection="1">
      <alignment horizontal="left"/>
    </xf>
    <xf numFmtId="166" fontId="13" fillId="2" borderId="1" xfId="0" applyNumberFormat="1" applyFont="1" applyFill="1" applyBorder="1" applyAlignment="1" applyProtection="1">
      <alignment horizontal="left"/>
    </xf>
    <xf numFmtId="166" fontId="13" fillId="2" borderId="7" xfId="0" applyNumberFormat="1" applyFont="1" applyFill="1" applyBorder="1" applyProtection="1"/>
    <xf numFmtId="166" fontId="13" fillId="0" borderId="7" xfId="0" applyNumberFormat="1" applyFont="1" applyFill="1" applyBorder="1" applyProtection="1"/>
    <xf numFmtId="166" fontId="13" fillId="0" borderId="30" xfId="0" applyNumberFormat="1" applyFont="1" applyFill="1" applyBorder="1" applyProtection="1"/>
    <xf numFmtId="166" fontId="13" fillId="0" borderId="8" xfId="0" applyNumberFormat="1" applyFont="1" applyFill="1" applyBorder="1" applyProtection="1"/>
    <xf numFmtId="166" fontId="13" fillId="0" borderId="8" xfId="0" applyNumberFormat="1" applyFont="1" applyFill="1" applyBorder="1" applyAlignment="1" applyProtection="1">
      <alignment wrapText="1"/>
    </xf>
    <xf numFmtId="166" fontId="13" fillId="2" borderId="0" xfId="0" applyNumberFormat="1" applyFont="1" applyFill="1" applyAlignment="1" applyProtection="1">
      <alignment horizontal="left"/>
    </xf>
    <xf numFmtId="166" fontId="13" fillId="2" borderId="0" xfId="0" applyNumberFormat="1" applyFont="1" applyFill="1" applyProtection="1"/>
    <xf numFmtId="166" fontId="13" fillId="0" borderId="0" xfId="0" applyNumberFormat="1" applyFont="1" applyFill="1" applyProtection="1"/>
    <xf numFmtId="166" fontId="13" fillId="0" borderId="0" xfId="0" applyNumberFormat="1" applyFont="1" applyAlignment="1" applyProtection="1">
      <alignment horizontal="left"/>
    </xf>
    <xf numFmtId="166" fontId="13" fillId="0" borderId="0" xfId="0" applyNumberFormat="1" applyFont="1" applyProtection="1"/>
    <xf numFmtId="166" fontId="14" fillId="2" borderId="0" xfId="0" applyNumberFormat="1" applyFont="1" applyFill="1" applyBorder="1" applyProtection="1"/>
    <xf numFmtId="166" fontId="14" fillId="2" borderId="0" xfId="0" applyNumberFormat="1" applyFont="1" applyFill="1" applyBorder="1" applyAlignment="1" applyProtection="1">
      <alignment horizontal="center"/>
    </xf>
    <xf numFmtId="166" fontId="14" fillId="0" borderId="0" xfId="0" applyNumberFormat="1" applyFont="1" applyFill="1" applyBorder="1" applyAlignment="1" applyProtection="1">
      <alignment horizontal="right"/>
    </xf>
    <xf numFmtId="166" fontId="13" fillId="2" borderId="0" xfId="0" applyNumberFormat="1" applyFont="1" applyFill="1" applyBorder="1" applyAlignment="1" applyProtection="1">
      <alignment horizontal="center"/>
    </xf>
    <xf numFmtId="166" fontId="14" fillId="3" borderId="2" xfId="0" applyNumberFormat="1" applyFont="1" applyFill="1" applyBorder="1" applyAlignment="1" applyProtection="1">
      <alignment horizontal="center" vertical="center" wrapText="1"/>
    </xf>
    <xf numFmtId="166" fontId="14" fillId="3" borderId="31" xfId="0" applyNumberFormat="1" applyFont="1" applyFill="1" applyBorder="1" applyAlignment="1" applyProtection="1">
      <alignment horizontal="center" vertical="center" wrapText="1"/>
    </xf>
    <xf numFmtId="166" fontId="14" fillId="3" borderId="4" xfId="0" applyNumberFormat="1" applyFont="1" applyFill="1" applyBorder="1" applyAlignment="1" applyProtection="1">
      <alignment horizontal="center" vertical="center" wrapText="1"/>
    </xf>
    <xf numFmtId="166" fontId="13" fillId="2" borderId="5" xfId="0" applyNumberFormat="1" applyFont="1" applyFill="1" applyBorder="1" applyAlignment="1" applyProtection="1">
      <alignment horizontal="center"/>
    </xf>
    <xf numFmtId="166" fontId="13" fillId="2" borderId="52" xfId="0" applyNumberFormat="1" applyFont="1" applyFill="1" applyBorder="1" applyAlignment="1" applyProtection="1">
      <alignment horizontal="center"/>
    </xf>
    <xf numFmtId="166" fontId="13" fillId="2" borderId="6" xfId="0" applyNumberFormat="1" applyFont="1" applyFill="1" applyBorder="1" applyAlignment="1" applyProtection="1">
      <alignment horizontal="center"/>
    </xf>
    <xf numFmtId="166" fontId="13" fillId="2" borderId="29" xfId="0" applyNumberFormat="1" applyFont="1" applyFill="1" applyBorder="1" applyAlignment="1" applyProtection="1">
      <alignment horizontal="center"/>
    </xf>
    <xf numFmtId="166" fontId="14" fillId="2" borderId="52" xfId="0" applyNumberFormat="1" applyFont="1" applyFill="1" applyBorder="1" applyProtection="1"/>
    <xf numFmtId="166" fontId="14" fillId="2" borderId="52" xfId="0" applyNumberFormat="1" applyFont="1" applyFill="1" applyBorder="1" applyAlignment="1" applyProtection="1">
      <alignment wrapText="1"/>
    </xf>
    <xf numFmtId="166" fontId="13" fillId="2" borderId="52" xfId="0" applyNumberFormat="1" applyFont="1" applyFill="1" applyBorder="1" applyProtection="1"/>
    <xf numFmtId="166" fontId="13" fillId="2" borderId="52" xfId="0" applyNumberFormat="1" applyFont="1" applyFill="1" applyBorder="1" applyAlignment="1" applyProtection="1">
      <alignment wrapText="1"/>
    </xf>
    <xf numFmtId="166" fontId="13" fillId="0" borderId="0" xfId="0" applyNumberFormat="1" applyFont="1"/>
    <xf numFmtId="166" fontId="14" fillId="2" borderId="52" xfId="0" applyNumberFormat="1" applyFont="1" applyFill="1" applyBorder="1" applyAlignment="1" applyProtection="1">
      <alignment horizontal="right"/>
    </xf>
    <xf numFmtId="166" fontId="14" fillId="2" borderId="0" xfId="0" applyNumberFormat="1" applyFont="1" applyFill="1" applyBorder="1" applyAlignment="1" applyProtection="1">
      <alignment horizontal="right"/>
    </xf>
    <xf numFmtId="0" fontId="14" fillId="0" borderId="0" xfId="0" applyFont="1" applyBorder="1"/>
    <xf numFmtId="166" fontId="13" fillId="2" borderId="6" xfId="0" applyNumberFormat="1" applyFont="1" applyFill="1" applyBorder="1" applyAlignment="1" applyProtection="1">
      <alignment wrapText="1"/>
    </xf>
    <xf numFmtId="166" fontId="14" fillId="2" borderId="5" xfId="0" applyNumberFormat="1" applyFont="1" applyFill="1" applyBorder="1" applyAlignment="1" applyProtection="1">
      <alignment horizontal="left" wrapText="1"/>
    </xf>
    <xf numFmtId="166" fontId="14" fillId="2" borderId="0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/>
    <xf numFmtId="166" fontId="14" fillId="2" borderId="52" xfId="0" applyNumberFormat="1" applyFont="1" applyFill="1" applyBorder="1" applyAlignment="1" applyProtection="1"/>
    <xf numFmtId="166" fontId="14" fillId="2" borderId="6" xfId="0" applyNumberFormat="1" applyFont="1" applyFill="1" applyBorder="1" applyAlignment="1" applyProtection="1">
      <alignment wrapText="1"/>
    </xf>
    <xf numFmtId="169" fontId="13" fillId="2" borderId="5" xfId="0" applyNumberFormat="1" applyFont="1" applyFill="1" applyBorder="1" applyAlignment="1" applyProtection="1">
      <alignment horizontal="left" wrapText="1"/>
    </xf>
    <xf numFmtId="169" fontId="13" fillId="2" borderId="0" xfId="0" applyNumberFormat="1" applyFont="1" applyFill="1" applyBorder="1" applyAlignment="1" applyProtection="1">
      <alignment horizontal="left" wrapText="1"/>
    </xf>
    <xf numFmtId="169" fontId="13" fillId="2" borderId="6" xfId="0" applyNumberFormat="1" applyFont="1" applyFill="1" applyBorder="1" applyAlignment="1" applyProtection="1">
      <alignment wrapText="1"/>
    </xf>
    <xf numFmtId="169" fontId="14" fillId="2" borderId="5" xfId="0" applyNumberFormat="1" applyFont="1" applyFill="1" applyBorder="1" applyAlignment="1" applyProtection="1">
      <alignment horizontal="left"/>
    </xf>
    <xf numFmtId="169" fontId="14" fillId="2" borderId="0" xfId="0" applyNumberFormat="1" applyFont="1" applyFill="1" applyBorder="1" applyAlignment="1" applyProtection="1">
      <alignment horizontal="left"/>
    </xf>
    <xf numFmtId="169" fontId="14" fillId="2" borderId="5" xfId="0" applyNumberFormat="1" applyFont="1" applyFill="1" applyBorder="1" applyProtection="1"/>
    <xf numFmtId="169" fontId="14" fillId="2" borderId="52" xfId="0" applyNumberFormat="1" applyFont="1" applyFill="1" applyBorder="1" applyProtection="1"/>
    <xf numFmtId="169" fontId="14" fillId="2" borderId="6" xfId="0" applyNumberFormat="1" applyFont="1" applyFill="1" applyBorder="1" applyAlignment="1" applyProtection="1">
      <alignment wrapText="1"/>
    </xf>
    <xf numFmtId="169" fontId="13" fillId="2" borderId="5" xfId="0" applyNumberFormat="1" applyFont="1" applyFill="1" applyBorder="1" applyAlignment="1" applyProtection="1">
      <alignment horizontal="left"/>
    </xf>
    <xf numFmtId="169" fontId="13" fillId="2" borderId="0" xfId="0" applyNumberFormat="1" applyFont="1" applyFill="1" applyBorder="1" applyAlignment="1" applyProtection="1">
      <alignment horizontal="left"/>
    </xf>
    <xf numFmtId="0" fontId="14" fillId="2" borderId="0" xfId="0" applyFont="1" applyFill="1" applyAlignment="1">
      <alignment horizontal="left"/>
    </xf>
    <xf numFmtId="169" fontId="14" fillId="2" borderId="5" xfId="0" applyNumberFormat="1" applyFont="1" applyFill="1" applyBorder="1" applyAlignment="1" applyProtection="1">
      <alignment horizontal="right"/>
    </xf>
    <xf numFmtId="169" fontId="14" fillId="2" borderId="52" xfId="0" applyNumberFormat="1" applyFont="1" applyFill="1" applyBorder="1" applyAlignment="1" applyProtection="1">
      <alignment horizontal="right"/>
    </xf>
    <xf numFmtId="169" fontId="14" fillId="2" borderId="6" xfId="0" applyNumberFormat="1" applyFont="1" applyFill="1" applyBorder="1" applyAlignment="1" applyProtection="1">
      <alignment horizontal="right" wrapText="1"/>
    </xf>
    <xf numFmtId="0" fontId="14" fillId="0" borderId="0" xfId="0" applyFont="1" applyAlignment="1">
      <alignment horizontal="left"/>
    </xf>
    <xf numFmtId="0" fontId="13" fillId="2" borderId="0" xfId="0" applyFont="1" applyFill="1" applyAlignment="1">
      <alignment horizontal="left"/>
    </xf>
    <xf numFmtId="169" fontId="13" fillId="2" borderId="6" xfId="0" applyNumberFormat="1" applyFont="1" applyFill="1" applyBorder="1" applyAlignment="1" applyProtection="1">
      <alignment horizontal="right" wrapText="1"/>
    </xf>
    <xf numFmtId="0" fontId="13" fillId="0" borderId="0" xfId="0" applyFont="1" applyAlignment="1">
      <alignment horizontal="left"/>
    </xf>
    <xf numFmtId="166" fontId="13" fillId="2" borderId="6" xfId="0" applyNumberFormat="1" applyFont="1" applyFill="1" applyBorder="1" applyProtection="1"/>
    <xf numFmtId="169" fontId="13" fillId="2" borderId="52" xfId="0" applyNumberFormat="1" applyFont="1" applyFill="1" applyBorder="1" applyAlignment="1" applyProtection="1">
      <alignment wrapText="1"/>
    </xf>
    <xf numFmtId="169" fontId="13" fillId="2" borderId="7" xfId="0" applyNumberFormat="1" applyFont="1" applyFill="1" applyBorder="1" applyAlignment="1" applyProtection="1">
      <alignment horizontal="left"/>
    </xf>
    <xf numFmtId="169" fontId="13" fillId="2" borderId="1" xfId="0" applyNumberFormat="1" applyFont="1" applyFill="1" applyBorder="1" applyAlignment="1" applyProtection="1">
      <alignment horizontal="left"/>
    </xf>
    <xf numFmtId="169" fontId="13" fillId="2" borderId="7" xfId="0" applyNumberFormat="1" applyFont="1" applyFill="1" applyBorder="1" applyProtection="1"/>
    <xf numFmtId="169" fontId="13" fillId="2" borderId="30" xfId="0" applyNumberFormat="1" applyFont="1" applyFill="1" applyBorder="1" applyProtection="1"/>
    <xf numFmtId="169" fontId="13" fillId="2" borderId="8" xfId="0" applyNumberFormat="1" applyFont="1" applyFill="1" applyBorder="1" applyProtection="1"/>
    <xf numFmtId="169" fontId="13" fillId="2" borderId="0" xfId="0" applyNumberFormat="1" applyFont="1" applyFill="1" applyBorder="1" applyProtection="1"/>
    <xf numFmtId="0" fontId="15" fillId="2" borderId="0" xfId="0" applyFont="1" applyFill="1" applyBorder="1" applyAlignment="1" applyProtection="1">
      <alignment horizontal="left" vertical="top" wrapText="1"/>
    </xf>
    <xf numFmtId="169" fontId="15" fillId="2" borderId="0" xfId="0" applyNumberFormat="1" applyFont="1" applyFill="1" applyBorder="1" applyAlignment="1" applyProtection="1">
      <alignment horizontal="left" vertical="top" wrapText="1"/>
    </xf>
    <xf numFmtId="0" fontId="14" fillId="3" borderId="31" xfId="0" applyFont="1" applyFill="1" applyBorder="1" applyAlignment="1">
      <alignment horizontal="center" vertical="center" wrapText="1"/>
    </xf>
    <xf numFmtId="0" fontId="14" fillId="3" borderId="29" xfId="0" applyFont="1" applyFill="1" applyBorder="1" applyAlignment="1">
      <alignment horizontal="center" vertical="center" wrapText="1"/>
    </xf>
    <xf numFmtId="3" fontId="13" fillId="2" borderId="11" xfId="0" applyNumberFormat="1" applyFont="1" applyFill="1" applyBorder="1"/>
    <xf numFmtId="3" fontId="13" fillId="2" borderId="29" xfId="0" applyNumberFormat="1" applyFont="1" applyFill="1" applyBorder="1"/>
    <xf numFmtId="3" fontId="13" fillId="2" borderId="12" xfId="0" applyNumberFormat="1" applyFont="1" applyFill="1" applyBorder="1"/>
    <xf numFmtId="0" fontId="14" fillId="0" borderId="5" xfId="0" applyFont="1" applyFill="1" applyBorder="1" applyAlignment="1">
      <alignment wrapText="1"/>
    </xf>
    <xf numFmtId="0" fontId="13" fillId="0" borderId="5" xfId="0" applyFont="1" applyFill="1" applyBorder="1"/>
    <xf numFmtId="3" fontId="13" fillId="0" borderId="5" xfId="0" applyNumberFormat="1" applyFont="1" applyFill="1" applyBorder="1"/>
    <xf numFmtId="3" fontId="13" fillId="0" borderId="52" xfId="0" applyNumberFormat="1" applyFont="1" applyFill="1" applyBorder="1"/>
    <xf numFmtId="3" fontId="13" fillId="0" borderId="6" xfId="0" applyNumberFormat="1" applyFont="1" applyFill="1" applyBorder="1"/>
    <xf numFmtId="3" fontId="13" fillId="0" borderId="5" xfId="0" applyNumberFormat="1" applyFont="1" applyFill="1" applyBorder="1" applyAlignment="1">
      <alignment wrapText="1"/>
    </xf>
    <xf numFmtId="3" fontId="13" fillId="0" borderId="52" xfId="0" applyNumberFormat="1" applyFont="1" applyFill="1" applyBorder="1" applyAlignment="1">
      <alignment wrapText="1"/>
    </xf>
    <xf numFmtId="3" fontId="13" fillId="0" borderId="6" xfId="0" applyNumberFormat="1" applyFont="1" applyFill="1" applyBorder="1" applyAlignment="1">
      <alignment wrapText="1"/>
    </xf>
    <xf numFmtId="3" fontId="13" fillId="0" borderId="6" xfId="0" applyNumberFormat="1" applyFont="1" applyFill="1" applyBorder="1" applyAlignment="1" applyProtection="1">
      <alignment wrapText="1"/>
    </xf>
    <xf numFmtId="0" fontId="13" fillId="0" borderId="5" xfId="0" applyFont="1" applyFill="1" applyBorder="1" applyAlignment="1">
      <alignment wrapText="1"/>
    </xf>
    <xf numFmtId="3" fontId="13" fillId="2" borderId="6" xfId="0" applyNumberFormat="1" applyFont="1" applyFill="1" applyBorder="1" applyAlignment="1">
      <alignment wrapText="1"/>
    </xf>
    <xf numFmtId="3" fontId="13" fillId="2" borderId="52" xfId="0" applyNumberFormat="1" applyFont="1" applyFill="1" applyBorder="1"/>
    <xf numFmtId="0" fontId="13" fillId="2" borderId="7" xfId="0" applyFont="1" applyFill="1" applyBorder="1"/>
    <xf numFmtId="0" fontId="13" fillId="2" borderId="30" xfId="0" applyFont="1" applyFill="1" applyBorder="1"/>
    <xf numFmtId="0" fontId="13" fillId="2" borderId="8" xfId="0" applyFont="1" applyFill="1" applyBorder="1"/>
    <xf numFmtId="3" fontId="14" fillId="2" borderId="0" xfId="0" applyNumberFormat="1" applyFont="1" applyFill="1" applyBorder="1" applyAlignment="1">
      <alignment horizontal="center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3" fontId="14" fillId="2" borderId="29" xfId="0" applyNumberFormat="1" applyFont="1" applyFill="1" applyBorder="1" applyAlignment="1" applyProtection="1">
      <alignment wrapText="1"/>
    </xf>
    <xf numFmtId="3" fontId="13" fillId="2" borderId="6" xfId="0" applyNumberFormat="1" applyFont="1" applyFill="1" applyBorder="1" applyAlignment="1" applyProtection="1">
      <alignment wrapText="1"/>
    </xf>
    <xf numFmtId="3" fontId="13" fillId="0" borderId="5" xfId="0" applyNumberFormat="1" applyFont="1" applyFill="1" applyBorder="1" applyProtection="1"/>
    <xf numFmtId="3" fontId="13" fillId="0" borderId="6" xfId="0" applyNumberFormat="1" applyFont="1" applyFill="1" applyBorder="1" applyProtection="1"/>
    <xf numFmtId="3" fontId="14" fillId="2" borderId="5" xfId="0" applyNumberFormat="1" applyFont="1" applyFill="1" applyBorder="1" applyAlignment="1" applyProtection="1">
      <alignment horizontal="right"/>
    </xf>
    <xf numFmtId="3" fontId="14" fillId="2" borderId="52" xfId="0" applyNumberFormat="1" applyFont="1" applyFill="1" applyBorder="1" applyAlignment="1" applyProtection="1">
      <alignment horizontal="right"/>
    </xf>
    <xf numFmtId="3" fontId="14" fillId="2" borderId="6" xfId="0" applyNumberFormat="1" applyFont="1" applyFill="1" applyBorder="1" applyAlignment="1" applyProtection="1">
      <alignment horizontal="right"/>
    </xf>
    <xf numFmtId="3" fontId="14" fillId="2" borderId="6" xfId="0" applyNumberFormat="1" applyFont="1" applyFill="1" applyBorder="1" applyAlignment="1" applyProtection="1">
      <alignment horizontal="right" wrapText="1"/>
    </xf>
    <xf numFmtId="3" fontId="14" fillId="2" borderId="5" xfId="0" applyNumberFormat="1" applyFont="1" applyFill="1" applyBorder="1" applyAlignment="1" applyProtection="1"/>
    <xf numFmtId="3" fontId="14" fillId="2" borderId="0" xfId="0" applyNumberFormat="1" applyFont="1" applyFill="1" applyBorder="1" applyAlignment="1" applyProtection="1"/>
    <xf numFmtId="3" fontId="14" fillId="2" borderId="1" xfId="0" applyNumberFormat="1" applyFont="1" applyFill="1" applyBorder="1" applyProtection="1"/>
    <xf numFmtId="3" fontId="13" fillId="2" borderId="8" xfId="0" applyNumberFormat="1" applyFont="1" applyFill="1" applyBorder="1" applyProtection="1"/>
    <xf numFmtId="0" fontId="14" fillId="9" borderId="31" xfId="0" applyFont="1" applyFill="1" applyBorder="1" applyAlignment="1">
      <alignment horizontal="center" vertical="center" wrapText="1"/>
    </xf>
    <xf numFmtId="0" fontId="13" fillId="2" borderId="11" xfId="0" applyFont="1" applyFill="1" applyBorder="1"/>
    <xf numFmtId="3" fontId="13" fillId="2" borderId="11" xfId="0" applyNumberFormat="1" applyFont="1" applyFill="1" applyBorder="1" applyProtection="1"/>
    <xf numFmtId="3" fontId="13" fillId="2" borderId="29" xfId="0" applyNumberFormat="1" applyFont="1" applyFill="1" applyBorder="1" applyProtection="1"/>
    <xf numFmtId="3" fontId="13" fillId="2" borderId="9" xfId="0" applyNumberFormat="1" applyFont="1" applyFill="1" applyBorder="1" applyProtection="1"/>
    <xf numFmtId="3" fontId="13" fillId="2" borderId="12" xfId="0" applyNumberFormat="1" applyFont="1" applyFill="1" applyBorder="1" applyProtection="1"/>
    <xf numFmtId="0" fontId="14" fillId="2" borderId="5" xfId="0" applyFont="1" applyFill="1" applyBorder="1" applyAlignment="1">
      <alignment vertical="center"/>
    </xf>
    <xf numFmtId="3" fontId="13" fillId="0" borderId="0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Alignment="1" applyProtection="1">
      <alignment wrapText="1"/>
    </xf>
    <xf numFmtId="3" fontId="14" fillId="0" borderId="52" xfId="0" applyNumberFormat="1" applyFont="1" applyFill="1" applyBorder="1" applyAlignment="1" applyProtection="1">
      <alignment wrapText="1"/>
    </xf>
    <xf numFmtId="0" fontId="13" fillId="2" borderId="5" xfId="0" applyFont="1" applyFill="1" applyBorder="1" applyAlignment="1">
      <alignment vertical="center"/>
    </xf>
    <xf numFmtId="3" fontId="13" fillId="0" borderId="0" xfId="0" applyNumberFormat="1" applyFont="1" applyFill="1" applyBorder="1" applyProtection="1">
      <protection locked="0"/>
    </xf>
    <xf numFmtId="3" fontId="13" fillId="0" borderId="0" xfId="0" applyNumberFormat="1" applyFont="1" applyFill="1" applyBorder="1" applyProtection="1"/>
    <xf numFmtId="3" fontId="14" fillId="0" borderId="0" xfId="0" applyNumberFormat="1" applyFont="1" applyFill="1" applyBorder="1" applyAlignment="1" applyProtection="1">
      <alignment wrapText="1"/>
    </xf>
    <xf numFmtId="3" fontId="14" fillId="0" borderId="6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Alignment="1" applyProtection="1">
      <alignment vertical="center" wrapText="1"/>
    </xf>
    <xf numFmtId="3" fontId="14" fillId="0" borderId="52" xfId="0" applyNumberFormat="1" applyFont="1" applyFill="1" applyBorder="1" applyAlignment="1" applyProtection="1">
      <alignment vertical="center" wrapText="1"/>
    </xf>
    <xf numFmtId="0" fontId="13" fillId="2" borderId="7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68" fontId="13" fillId="0" borderId="7" xfId="0" applyNumberFormat="1" applyFont="1" applyFill="1" applyBorder="1" applyProtection="1"/>
    <xf numFmtId="168" fontId="13" fillId="0" borderId="30" xfId="0" applyNumberFormat="1" applyFont="1" applyFill="1" applyBorder="1" applyProtection="1"/>
    <xf numFmtId="168" fontId="13" fillId="0" borderId="1" xfId="0" applyNumberFormat="1" applyFont="1" applyFill="1" applyBorder="1" applyProtection="1"/>
    <xf numFmtId="168" fontId="13" fillId="2" borderId="7" xfId="0" applyNumberFormat="1" applyFont="1" applyFill="1" applyBorder="1" applyProtection="1"/>
    <xf numFmtId="168" fontId="13" fillId="2" borderId="30" xfId="0" applyNumberFormat="1" applyFont="1" applyFill="1" applyBorder="1" applyProtection="1"/>
    <xf numFmtId="168" fontId="13" fillId="2" borderId="8" xfId="0" applyNumberFormat="1" applyFont="1" applyFill="1" applyBorder="1" applyProtection="1"/>
    <xf numFmtId="168" fontId="13" fillId="2" borderId="0" xfId="0" applyNumberFormat="1" applyFont="1" applyFill="1" applyBorder="1"/>
    <xf numFmtId="0" fontId="14" fillId="0" borderId="0" xfId="0" applyFont="1" applyFill="1" applyBorder="1" applyAlignment="1">
      <alignment vertical="center"/>
    </xf>
    <xf numFmtId="168" fontId="14" fillId="0" borderId="0" xfId="0" applyNumberFormat="1" applyFont="1" applyFill="1" applyBorder="1"/>
    <xf numFmtId="0" fontId="16" fillId="9" borderId="11" xfId="0" applyFont="1" applyFill="1" applyBorder="1"/>
    <xf numFmtId="0" fontId="15" fillId="9" borderId="12" xfId="0" applyFont="1" applyFill="1" applyBorder="1" applyAlignment="1">
      <alignment wrapText="1"/>
    </xf>
    <xf numFmtId="0" fontId="16" fillId="9" borderId="5" xfId="0" applyFont="1" applyFill="1" applyBorder="1"/>
    <xf numFmtId="0" fontId="15" fillId="9" borderId="6" xfId="0" applyFont="1" applyFill="1" applyBorder="1" applyAlignment="1">
      <alignment wrapText="1"/>
    </xf>
    <xf numFmtId="0" fontId="15" fillId="9" borderId="2" xfId="0" applyFont="1" applyFill="1" applyBorder="1"/>
    <xf numFmtId="0" fontId="15" fillId="9" borderId="4" xfId="0" applyFont="1" applyFill="1" applyBorder="1"/>
    <xf numFmtId="0" fontId="12" fillId="9" borderId="6" xfId="0" applyFont="1" applyFill="1" applyBorder="1" applyAlignment="1">
      <alignment horizontal="center" vertical="top" wrapText="1"/>
    </xf>
    <xf numFmtId="0" fontId="15" fillId="9" borderId="12" xfId="0" applyFont="1" applyFill="1" applyBorder="1"/>
    <xf numFmtId="0" fontId="15" fillId="9" borderId="52" xfId="0" applyFont="1" applyFill="1" applyBorder="1" applyAlignment="1">
      <alignment horizontal="center" vertical="top"/>
    </xf>
    <xf numFmtId="0" fontId="15" fillId="9" borderId="29" xfId="0" applyFont="1" applyFill="1" applyBorder="1" applyAlignment="1">
      <alignment horizontal="center" vertical="center"/>
    </xf>
    <xf numFmtId="0" fontId="15" fillId="9" borderId="29" xfId="0" applyFont="1" applyFill="1" applyBorder="1" applyAlignment="1">
      <alignment horizontal="center" vertical="center" wrapText="1"/>
    </xf>
    <xf numFmtId="0" fontId="13" fillId="19" borderId="5" xfId="0" applyFont="1" applyFill="1" applyBorder="1"/>
    <xf numFmtId="0" fontId="80" fillId="19" borderId="0" xfId="0" applyFont="1" applyFill="1" applyBorder="1" applyAlignment="1">
      <alignment horizontal="left" vertical="top" wrapText="1"/>
    </xf>
    <xf numFmtId="0" fontId="13" fillId="19" borderId="0" xfId="0" applyFont="1" applyFill="1" applyBorder="1"/>
    <xf numFmtId="0" fontId="13" fillId="19" borderId="0" xfId="0" applyFont="1" applyFill="1" applyBorder="1" applyAlignment="1">
      <alignment wrapText="1"/>
    </xf>
    <xf numFmtId="0" fontId="13" fillId="19" borderId="6" xfId="0" applyFont="1" applyFill="1" applyBorder="1"/>
    <xf numFmtId="0" fontId="81" fillId="9" borderId="2" xfId="0" applyFont="1" applyFill="1" applyBorder="1" applyAlignment="1">
      <alignment horizontal="left" vertical="top"/>
    </xf>
    <xf numFmtId="0" fontId="80" fillId="9" borderId="3" xfId="0" applyFont="1" applyFill="1" applyBorder="1" applyAlignment="1">
      <alignment horizontal="left" vertical="top" wrapText="1"/>
    </xf>
    <xf numFmtId="0" fontId="13" fillId="9" borderId="3" xfId="0" applyFont="1" applyFill="1" applyBorder="1"/>
    <xf numFmtId="0" fontId="13" fillId="9" borderId="3" xfId="0" applyFont="1" applyFill="1" applyBorder="1" applyAlignment="1">
      <alignment wrapText="1"/>
    </xf>
    <xf numFmtId="0" fontId="13" fillId="9" borderId="4" xfId="0" applyFont="1" applyFill="1" applyBorder="1"/>
    <xf numFmtId="0" fontId="13" fillId="17" borderId="7" xfId="0" applyFont="1" applyFill="1" applyBorder="1"/>
    <xf numFmtId="0" fontId="80" fillId="17" borderId="1" xfId="0" applyFont="1" applyFill="1" applyBorder="1" applyAlignment="1">
      <alignment horizontal="left" vertical="top" wrapText="1"/>
    </xf>
    <xf numFmtId="0" fontId="13" fillId="17" borderId="1" xfId="0" applyFont="1" applyFill="1" applyBorder="1"/>
    <xf numFmtId="0" fontId="13" fillId="17" borderId="1" xfId="0" applyFont="1" applyFill="1" applyBorder="1" applyAlignment="1">
      <alignment wrapText="1"/>
    </xf>
    <xf numFmtId="0" fontId="13" fillId="17" borderId="8" xfId="0" applyFont="1" applyFill="1" applyBorder="1"/>
    <xf numFmtId="0" fontId="13" fillId="0" borderId="2" xfId="0" applyFont="1" applyBorder="1"/>
    <xf numFmtId="0" fontId="82" fillId="0" borderId="4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/>
    </xf>
    <xf numFmtId="0" fontId="81" fillId="0" borderId="31" xfId="0" applyFont="1" applyBorder="1" applyAlignment="1">
      <alignment horizontal="center" vertical="center" wrapText="1"/>
    </xf>
    <xf numFmtId="14" fontId="13" fillId="0" borderId="31" xfId="0" applyNumberFormat="1" applyFont="1" applyBorder="1" applyAlignment="1" applyProtection="1">
      <alignment vertical="center"/>
      <protection locked="0"/>
    </xf>
    <xf numFmtId="3" fontId="13" fillId="0" borderId="31" xfId="0" applyNumberFormat="1" applyFont="1" applyBorder="1" applyProtection="1">
      <protection locked="0"/>
    </xf>
    <xf numFmtId="0" fontId="13" fillId="0" borderId="31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 wrapText="1"/>
    </xf>
    <xf numFmtId="0" fontId="13" fillId="0" borderId="31" xfId="0" applyFont="1" applyBorder="1" applyProtection="1">
      <protection locked="0"/>
    </xf>
    <xf numFmtId="0" fontId="82" fillId="0" borderId="4" xfId="0" applyFont="1" applyBorder="1" applyAlignment="1">
      <alignment horizontal="left" vertical="top" wrapText="1"/>
    </xf>
    <xf numFmtId="0" fontId="13" fillId="17" borderId="5" xfId="0" applyFont="1" applyFill="1" applyBorder="1"/>
    <xf numFmtId="0" fontId="80" fillId="17" borderId="0" xfId="0" applyFont="1" applyFill="1" applyBorder="1" applyAlignment="1">
      <alignment horizontal="left" vertical="top" wrapText="1"/>
    </xf>
    <xf numFmtId="0" fontId="13" fillId="17" borderId="0" xfId="0" applyFont="1" applyFill="1" applyBorder="1"/>
    <xf numFmtId="0" fontId="13" fillId="17" borderId="0" xfId="0" applyFont="1" applyFill="1" applyBorder="1" applyAlignment="1">
      <alignment wrapText="1"/>
    </xf>
    <xf numFmtId="0" fontId="13" fillId="17" borderId="6" xfId="0" applyFont="1" applyFill="1" applyBorder="1"/>
    <xf numFmtId="0" fontId="81" fillId="17" borderId="0" xfId="0" applyFont="1" applyFill="1" applyBorder="1" applyAlignment="1">
      <alignment horizontal="left" vertical="top" wrapText="1"/>
    </xf>
    <xf numFmtId="0" fontId="82" fillId="0" borderId="4" xfId="0" applyFont="1" applyBorder="1" applyAlignment="1">
      <alignment horizontal="center" vertical="top" wrapText="1"/>
    </xf>
    <xf numFmtId="14" fontId="13" fillId="0" borderId="31" xfId="0" applyNumberFormat="1" applyFont="1" applyBorder="1" applyProtection="1">
      <protection locked="0"/>
    </xf>
    <xf numFmtId="0" fontId="13" fillId="17" borderId="2" xfId="0" applyFont="1" applyFill="1" applyBorder="1"/>
    <xf numFmtId="0" fontId="80" fillId="17" borderId="3" xfId="0" applyFont="1" applyFill="1" applyBorder="1" applyAlignment="1">
      <alignment horizontal="left" vertical="top" wrapText="1"/>
    </xf>
    <xf numFmtId="0" fontId="13" fillId="17" borderId="3" xfId="0" applyFont="1" applyFill="1" applyBorder="1"/>
    <xf numFmtId="0" fontId="13" fillId="17" borderId="3" xfId="0" applyFont="1" applyFill="1" applyBorder="1" applyAlignment="1">
      <alignment wrapText="1"/>
    </xf>
    <xf numFmtId="0" fontId="13" fillId="17" borderId="4" xfId="0" applyFont="1" applyFill="1" applyBorder="1"/>
    <xf numFmtId="0" fontId="13" fillId="0" borderId="31" xfId="0" applyFont="1" applyBorder="1"/>
    <xf numFmtId="0" fontId="14" fillId="17" borderId="0" xfId="0" applyFont="1" applyFill="1" applyBorder="1" applyAlignment="1">
      <alignment wrapText="1"/>
    </xf>
    <xf numFmtId="0" fontId="81" fillId="17" borderId="31" xfId="0" applyFont="1" applyFill="1" applyBorder="1" applyAlignment="1">
      <alignment horizontal="center" vertical="center" wrapText="1"/>
    </xf>
    <xf numFmtId="0" fontId="13" fillId="17" borderId="31" xfId="0" applyFont="1" applyFill="1" applyBorder="1"/>
    <xf numFmtId="0" fontId="13" fillId="17" borderId="31" xfId="0" applyFont="1" applyFill="1" applyBorder="1" applyAlignment="1">
      <alignment horizontal="center" vertical="center"/>
    </xf>
    <xf numFmtId="0" fontId="13" fillId="17" borderId="31" xfId="0" applyFont="1" applyFill="1" applyBorder="1" applyAlignment="1">
      <alignment horizontal="center" vertical="center" wrapText="1"/>
    </xf>
    <xf numFmtId="0" fontId="13" fillId="0" borderId="7" xfId="0" applyFont="1" applyBorder="1"/>
    <xf numFmtId="0" fontId="82" fillId="0" borderId="8" xfId="0" applyFont="1" applyBorder="1" applyAlignment="1">
      <alignment vertical="center" wrapText="1"/>
    </xf>
    <xf numFmtId="0" fontId="13" fillId="9" borderId="2" xfId="0" applyFont="1" applyFill="1" applyBorder="1"/>
    <xf numFmtId="0" fontId="13" fillId="0" borderId="5" xfId="0" applyFont="1" applyBorder="1"/>
    <xf numFmtId="0" fontId="82" fillId="0" borderId="0" xfId="0" applyFont="1" applyBorder="1" applyAlignment="1">
      <alignment horizontal="left" vertical="center" wrapText="1"/>
    </xf>
    <xf numFmtId="0" fontId="82" fillId="0" borderId="4" xfId="0" applyFont="1" applyBorder="1" applyAlignment="1">
      <alignment vertical="center" wrapText="1"/>
    </xf>
    <xf numFmtId="166" fontId="13" fillId="0" borderId="31" xfId="0" applyNumberFormat="1" applyFont="1" applyBorder="1"/>
    <xf numFmtId="166" fontId="13" fillId="0" borderId="31" xfId="0" applyNumberFormat="1" applyFont="1" applyFill="1" applyBorder="1" applyProtection="1"/>
    <xf numFmtId="4" fontId="13" fillId="0" borderId="4" xfId="0" applyNumberFormat="1" applyFont="1" applyBorder="1" applyProtection="1">
      <protection locked="0"/>
    </xf>
    <xf numFmtId="0" fontId="13" fillId="0" borderId="0" xfId="0" applyFont="1" applyBorder="1"/>
    <xf numFmtId="0" fontId="83" fillId="17" borderId="31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3" fillId="0" borderId="0" xfId="0" applyFont="1" applyFill="1" applyAlignment="1">
      <alignment wrapText="1"/>
    </xf>
    <xf numFmtId="0" fontId="14" fillId="0" borderId="1" xfId="0" applyFont="1" applyFill="1" applyBorder="1"/>
    <xf numFmtId="0" fontId="13" fillId="0" borderId="1" xfId="0" applyFont="1" applyFill="1" applyBorder="1"/>
    <xf numFmtId="0" fontId="13" fillId="0" borderId="1" xfId="0" applyFont="1" applyFill="1" applyBorder="1" applyAlignment="1">
      <alignment wrapText="1"/>
    </xf>
    <xf numFmtId="0" fontId="84" fillId="9" borderId="30" xfId="0" applyFont="1" applyFill="1" applyBorder="1" applyAlignment="1">
      <alignment horizontal="center" vertical="center"/>
    </xf>
    <xf numFmtId="0" fontId="84" fillId="9" borderId="30" xfId="0" applyFont="1" applyFill="1" applyBorder="1" applyAlignment="1">
      <alignment horizontal="center" vertical="center" wrapText="1"/>
    </xf>
    <xf numFmtId="0" fontId="49" fillId="0" borderId="11" xfId="0" applyFont="1" applyFill="1" applyBorder="1" applyAlignment="1">
      <alignment horizontal="left" vertical="center" wrapText="1"/>
    </xf>
    <xf numFmtId="43" fontId="49" fillId="0" borderId="29" xfId="14" applyFont="1" applyFill="1" applyBorder="1" applyAlignment="1">
      <alignment horizontal="center" vertical="center"/>
    </xf>
    <xf numFmtId="43" fontId="49" fillId="0" borderId="5" xfId="14" applyFont="1" applyFill="1" applyBorder="1" applyAlignment="1">
      <alignment horizontal="center" vertical="center"/>
    </xf>
    <xf numFmtId="0" fontId="0" fillId="0" borderId="5" xfId="0" applyFill="1" applyBorder="1" applyAlignment="1">
      <alignment horizontal="left" indent="2"/>
    </xf>
    <xf numFmtId="0" fontId="0" fillId="0" borderId="52" xfId="0" applyFill="1" applyBorder="1"/>
    <xf numFmtId="0" fontId="0" fillId="0" borderId="6" xfId="0" applyFill="1" applyBorder="1"/>
    <xf numFmtId="43" fontId="0" fillId="0" borderId="52" xfId="1" applyFont="1" applyFill="1" applyBorder="1"/>
    <xf numFmtId="43" fontId="0" fillId="0" borderId="52" xfId="0" applyNumberFormat="1" applyBorder="1"/>
    <xf numFmtId="0" fontId="0" fillId="0" borderId="5" xfId="0" applyFill="1" applyBorder="1"/>
    <xf numFmtId="0" fontId="49" fillId="0" borderId="5" xfId="0" applyFont="1" applyFill="1" applyBorder="1"/>
    <xf numFmtId="43" fontId="49" fillId="0" borderId="52" xfId="14" applyFont="1" applyFill="1" applyBorder="1"/>
    <xf numFmtId="0" fontId="0" fillId="0" borderId="5" xfId="0" applyFill="1" applyBorder="1" applyAlignment="1">
      <alignment horizontal="left" wrapText="1" indent="2"/>
    </xf>
    <xf numFmtId="43" fontId="49" fillId="0" borderId="52" xfId="0" applyNumberFormat="1" applyFont="1" applyFill="1" applyBorder="1"/>
    <xf numFmtId="0" fontId="0" fillId="0" borderId="5" xfId="0" applyFill="1" applyBorder="1" applyAlignment="1">
      <alignment wrapText="1"/>
    </xf>
    <xf numFmtId="0" fontId="0" fillId="0" borderId="7" xfId="0" applyFill="1" applyBorder="1"/>
    <xf numFmtId="43" fontId="49" fillId="0" borderId="30" xfId="14" applyFont="1" applyFill="1" applyBorder="1"/>
    <xf numFmtId="43" fontId="49" fillId="0" borderId="8" xfId="14" applyFont="1" applyFill="1" applyBorder="1"/>
    <xf numFmtId="0" fontId="14" fillId="0" borderId="1" xfId="0" applyFont="1" applyFill="1" applyBorder="1" applyAlignment="1">
      <alignment vertical="center"/>
    </xf>
    <xf numFmtId="168" fontId="14" fillId="0" borderId="1" xfId="0" applyNumberFormat="1" applyFont="1" applyFill="1" applyBorder="1"/>
    <xf numFmtId="0" fontId="14" fillId="0" borderId="9" xfId="0" applyFont="1" applyFill="1" applyBorder="1" applyAlignment="1">
      <alignment horizontal="center" vertical="center"/>
    </xf>
    <xf numFmtId="168" fontId="14" fillId="0" borderId="9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168" fontId="14" fillId="0" borderId="0" xfId="0" applyNumberFormat="1" applyFont="1" applyFill="1" applyBorder="1" applyAlignment="1"/>
    <xf numFmtId="0" fontId="0" fillId="2" borderId="0" xfId="0" applyFill="1"/>
    <xf numFmtId="0" fontId="84" fillId="9" borderId="29" xfId="0" applyFont="1" applyFill="1" applyBorder="1" applyAlignment="1">
      <alignment horizontal="center" vertical="center"/>
    </xf>
    <xf numFmtId="0" fontId="49" fillId="0" borderId="11" xfId="0" applyFont="1" applyFill="1" applyBorder="1"/>
    <xf numFmtId="43" fontId="49" fillId="0" borderId="29" xfId="15" applyFont="1" applyFill="1" applyBorder="1"/>
    <xf numFmtId="43" fontId="49" fillId="0" borderId="0" xfId="15" applyFont="1" applyFill="1" applyBorder="1"/>
    <xf numFmtId="43" fontId="49" fillId="0" borderId="52" xfId="1" applyFont="1" applyFill="1" applyBorder="1"/>
    <xf numFmtId="0" fontId="49" fillId="0" borderId="7" xfId="0" applyFont="1" applyFill="1" applyBorder="1"/>
    <xf numFmtId="43" fontId="49" fillId="9" borderId="30" xfId="1" applyFont="1" applyFill="1" applyBorder="1"/>
    <xf numFmtId="168" fontId="14" fillId="2" borderId="9" xfId="0" applyNumberFormat="1" applyFont="1" applyFill="1" applyBorder="1" applyAlignment="1">
      <alignment horizontal="center"/>
    </xf>
    <xf numFmtId="168" fontId="14" fillId="2" borderId="0" xfId="0" applyNumberFormat="1" applyFont="1" applyFill="1" applyBorder="1" applyAlignment="1"/>
    <xf numFmtId="0" fontId="8" fillId="3" borderId="3" xfId="4" applyFont="1" applyFill="1" applyBorder="1" applyAlignment="1" applyProtection="1">
      <alignment horizontal="center" vertical="center"/>
    </xf>
    <xf numFmtId="0" fontId="12" fillId="2" borderId="0" xfId="2" applyFont="1" applyFill="1" applyAlignment="1" applyProtection="1">
      <alignment horizontal="center"/>
      <protection locked="0"/>
    </xf>
    <xf numFmtId="0" fontId="4" fillId="2" borderId="0" xfId="4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 vertical="top" wrapText="1"/>
    </xf>
    <xf numFmtId="0" fontId="4" fillId="2" borderId="0" xfId="0" applyFont="1" applyFill="1" applyBorder="1" applyAlignment="1" applyProtection="1">
      <alignment vertical="top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justify" vertical="top" wrapText="1"/>
    </xf>
    <xf numFmtId="0" fontId="7" fillId="2" borderId="0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center" vertical="top" wrapText="1"/>
    </xf>
    <xf numFmtId="0" fontId="7" fillId="2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6" fillId="2" borderId="1" xfId="0" applyFont="1" applyFill="1" applyBorder="1" applyAlignment="1" applyProtection="1">
      <alignment horizontal="center"/>
    </xf>
    <xf numFmtId="0" fontId="6" fillId="2" borderId="1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/>
    </xf>
    <xf numFmtId="0" fontId="4" fillId="3" borderId="3" xfId="4" applyFont="1" applyFill="1" applyBorder="1" applyAlignment="1" applyProtection="1">
      <alignment horizontal="center" vertical="center"/>
    </xf>
    <xf numFmtId="0" fontId="4" fillId="2" borderId="0" xfId="2" applyFont="1" applyFill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left" vertical="top" wrapText="1"/>
    </xf>
    <xf numFmtId="0" fontId="4" fillId="2" borderId="10" xfId="0" applyFont="1" applyFill="1" applyBorder="1" applyAlignment="1" applyProtection="1">
      <alignment horizontal="left" vertical="top"/>
    </xf>
    <xf numFmtId="0" fontId="4" fillId="2" borderId="1" xfId="0" applyFont="1" applyFill="1" applyBorder="1" applyAlignment="1" applyProtection="1">
      <alignment horizontal="left" vertical="top"/>
    </xf>
    <xf numFmtId="0" fontId="6" fillId="2" borderId="1" xfId="0" applyFont="1" applyFill="1" applyBorder="1" applyAlignment="1" applyProtection="1">
      <alignment horizontal="left" vertical="top" wrapText="1"/>
    </xf>
    <xf numFmtId="0" fontId="4" fillId="2" borderId="0" xfId="0" applyFont="1" applyFill="1" applyBorder="1" applyAlignment="1" applyProtection="1">
      <alignment horizontal="right"/>
    </xf>
    <xf numFmtId="0" fontId="4" fillId="3" borderId="3" xfId="0" applyFont="1" applyFill="1" applyBorder="1" applyAlignment="1" applyProtection="1">
      <alignment horizontal="center" vertical="center"/>
    </xf>
    <xf numFmtId="0" fontId="4" fillId="2" borderId="0" xfId="4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horizontal="left" vertical="top" wrapText="1"/>
    </xf>
    <xf numFmtId="0" fontId="4" fillId="2" borderId="0" xfId="4" applyFont="1" applyFill="1" applyBorder="1" applyAlignment="1" applyProtection="1">
      <alignment horizontal="left" vertical="top" wrapText="1"/>
    </xf>
    <xf numFmtId="43" fontId="6" fillId="2" borderId="1" xfId="1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4" fillId="3" borderId="9" xfId="4" applyFont="1" applyFill="1" applyBorder="1" applyAlignment="1" applyProtection="1">
      <alignment horizontal="center" vertical="center" wrapText="1"/>
    </xf>
    <xf numFmtId="0" fontId="4" fillId="3" borderId="1" xfId="4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>
      <alignment horizontal="center" vertical="center"/>
    </xf>
    <xf numFmtId="0" fontId="4" fillId="2" borderId="6" xfId="3" applyNumberFormat="1" applyFont="1" applyFill="1" applyBorder="1" applyAlignment="1" applyProtection="1">
      <alignment horizontal="center" vertical="center"/>
    </xf>
    <xf numFmtId="0" fontId="4" fillId="2" borderId="5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4" fillId="2" borderId="6" xfId="3" applyNumberFormat="1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left" vertical="top"/>
    </xf>
    <xf numFmtId="0" fontId="2" fillId="2" borderId="7" xfId="0" applyFont="1" applyFill="1" applyBorder="1" applyAlignment="1" applyProtection="1">
      <alignment horizontal="center" vertical="top"/>
    </xf>
    <xf numFmtId="0" fontId="2" fillId="2" borderId="1" xfId="0" applyFont="1" applyFill="1" applyBorder="1" applyAlignment="1" applyProtection="1">
      <alignment horizontal="center" vertical="top"/>
    </xf>
    <xf numFmtId="0" fontId="2" fillId="2" borderId="8" xfId="0" applyFont="1" applyFill="1" applyBorder="1" applyAlignment="1" applyProtection="1">
      <alignment horizontal="center" vertical="top"/>
    </xf>
    <xf numFmtId="0" fontId="6" fillId="2" borderId="1" xfId="0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left" vertical="top"/>
    </xf>
    <xf numFmtId="0" fontId="7" fillId="2" borderId="0" xfId="0" applyFont="1" applyFill="1" applyBorder="1" applyAlignment="1" applyProtection="1">
      <alignment horizontal="left" vertical="top"/>
    </xf>
    <xf numFmtId="0" fontId="7" fillId="2" borderId="1" xfId="0" applyFont="1" applyFill="1" applyBorder="1" applyAlignment="1" applyProtection="1">
      <alignment horizontal="left" vertical="top"/>
    </xf>
    <xf numFmtId="0" fontId="24" fillId="0" borderId="0" xfId="0" applyFont="1" applyFill="1" applyBorder="1" applyAlignment="1" applyProtection="1">
      <alignment horizontal="center" vertical="top" wrapText="1"/>
    </xf>
    <xf numFmtId="0" fontId="4" fillId="5" borderId="13" xfId="4" applyFont="1" applyFill="1" applyBorder="1" applyAlignment="1">
      <alignment horizontal="center"/>
    </xf>
    <xf numFmtId="0" fontId="4" fillId="5" borderId="17" xfId="4" applyFont="1" applyFill="1" applyBorder="1" applyAlignment="1">
      <alignment horizontal="center"/>
    </xf>
    <xf numFmtId="4" fontId="4" fillId="5" borderId="14" xfId="4" applyNumberFormat="1" applyFont="1" applyFill="1" applyBorder="1" applyAlignment="1">
      <alignment horizontal="center"/>
    </xf>
    <xf numFmtId="4" fontId="4" fillId="5" borderId="15" xfId="4" applyNumberFormat="1" applyFont="1" applyFill="1" applyBorder="1" applyAlignment="1">
      <alignment horizontal="center"/>
    </xf>
    <xf numFmtId="4" fontId="4" fillId="5" borderId="16" xfId="4" applyNumberFormat="1" applyFont="1" applyFill="1" applyBorder="1" applyAlignment="1">
      <alignment horizontal="center"/>
    </xf>
    <xf numFmtId="49" fontId="26" fillId="6" borderId="31" xfId="8" applyNumberFormat="1" applyFont="1" applyFill="1" applyBorder="1" applyAlignment="1">
      <alignment horizontal="left" vertical="top"/>
    </xf>
    <xf numFmtId="0" fontId="33" fillId="0" borderId="31" xfId="8" applyFont="1" applyBorder="1" applyAlignment="1">
      <alignment horizontal="right"/>
    </xf>
    <xf numFmtId="49" fontId="31" fillId="0" borderId="0" xfId="8" applyNumberFormat="1" applyBorder="1" applyAlignment="1">
      <alignment horizontal="center" vertical="center"/>
    </xf>
    <xf numFmtId="0" fontId="4" fillId="2" borderId="0" xfId="8" applyFont="1" applyFill="1" applyBorder="1" applyAlignment="1" applyProtection="1">
      <alignment horizontal="center"/>
    </xf>
    <xf numFmtId="0" fontId="4" fillId="2" borderId="0" xfId="8" applyFont="1" applyFill="1" applyBorder="1" applyAlignment="1" applyProtection="1">
      <alignment horizontal="center" vertical="top"/>
    </xf>
    <xf numFmtId="0" fontId="32" fillId="0" borderId="29" xfId="8" applyFont="1" applyBorder="1" applyAlignment="1">
      <alignment horizontal="center" vertical="center"/>
    </xf>
    <xf numFmtId="0" fontId="32" fillId="0" borderId="30" xfId="8" applyFont="1" applyBorder="1" applyAlignment="1">
      <alignment horizontal="center" vertical="center"/>
    </xf>
    <xf numFmtId="0" fontId="32" fillId="0" borderId="2" xfId="8" applyFont="1" applyBorder="1" applyAlignment="1">
      <alignment horizontal="center"/>
    </xf>
    <xf numFmtId="0" fontId="32" fillId="0" borderId="3" xfId="8" applyFont="1" applyBorder="1" applyAlignment="1">
      <alignment horizontal="center"/>
    </xf>
    <xf numFmtId="0" fontId="32" fillId="0" borderId="4" xfId="8" applyFont="1" applyBorder="1" applyAlignment="1">
      <alignment horizontal="center"/>
    </xf>
    <xf numFmtId="1" fontId="33" fillId="0" borderId="31" xfId="8" applyNumberFormat="1" applyFont="1" applyBorder="1" applyAlignment="1">
      <alignment horizontal="right"/>
    </xf>
    <xf numFmtId="0" fontId="34" fillId="0" borderId="11" xfId="8" applyFont="1" applyBorder="1" applyAlignment="1">
      <alignment horizontal="center" vertical="center"/>
    </xf>
    <xf numFmtId="0" fontId="34" fillId="0" borderId="9" xfId="8" applyFont="1" applyBorder="1" applyAlignment="1">
      <alignment horizontal="center" vertical="center"/>
    </xf>
    <xf numFmtId="0" fontId="34" fillId="0" borderId="12" xfId="8" applyFont="1" applyBorder="1" applyAlignment="1">
      <alignment horizontal="center" vertical="center"/>
    </xf>
    <xf numFmtId="0" fontId="34" fillId="0" borderId="5" xfId="8" applyFont="1" applyBorder="1" applyAlignment="1">
      <alignment horizontal="center" vertical="center"/>
    </xf>
    <xf numFmtId="0" fontId="34" fillId="0" borderId="0" xfId="8" applyFont="1" applyBorder="1" applyAlignment="1">
      <alignment horizontal="center" vertical="center"/>
    </xf>
    <xf numFmtId="0" fontId="34" fillId="0" borderId="6" xfId="8" applyFont="1" applyBorder="1" applyAlignment="1">
      <alignment horizontal="center" vertical="center"/>
    </xf>
    <xf numFmtId="0" fontId="34" fillId="0" borderId="7" xfId="8" applyFont="1" applyBorder="1" applyAlignment="1">
      <alignment horizontal="center" vertical="center"/>
    </xf>
    <xf numFmtId="0" fontId="34" fillId="0" borderId="1" xfId="8" applyFont="1" applyBorder="1" applyAlignment="1">
      <alignment horizontal="center" vertical="center"/>
    </xf>
    <xf numFmtId="0" fontId="34" fillId="0" borderId="8" xfId="8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right"/>
    </xf>
    <xf numFmtId="0" fontId="37" fillId="0" borderId="11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42" fillId="9" borderId="24" xfId="0" applyFont="1" applyFill="1" applyBorder="1" applyAlignment="1">
      <alignment horizontal="center" vertical="center"/>
    </xf>
    <xf numFmtId="0" fontId="42" fillId="9" borderId="25" xfId="0" applyFont="1" applyFill="1" applyBorder="1" applyAlignment="1">
      <alignment horizontal="center" vertical="center"/>
    </xf>
    <xf numFmtId="0" fontId="42" fillId="9" borderId="26" xfId="0" applyFont="1" applyFill="1" applyBorder="1" applyAlignment="1">
      <alignment horizontal="center" vertical="center"/>
    </xf>
    <xf numFmtId="0" fontId="42" fillId="9" borderId="24" xfId="0" applyFont="1" applyFill="1" applyBorder="1" applyAlignment="1">
      <alignment horizontal="center" vertical="center" wrapText="1"/>
    </xf>
    <xf numFmtId="0" fontId="42" fillId="9" borderId="25" xfId="0" applyFont="1" applyFill="1" applyBorder="1" applyAlignment="1">
      <alignment horizontal="center" vertical="center" wrapText="1"/>
    </xf>
    <xf numFmtId="0" fontId="42" fillId="9" borderId="26" xfId="0" applyFont="1" applyFill="1" applyBorder="1" applyAlignment="1">
      <alignment horizontal="center" vertical="center" wrapText="1"/>
    </xf>
    <xf numFmtId="166" fontId="8" fillId="2" borderId="0" xfId="0" applyNumberFormat="1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166" fontId="8" fillId="2" borderId="1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1" xfId="0" applyFont="1" applyFill="1" applyBorder="1" applyAlignment="1" applyProtection="1">
      <alignment horizontal="center"/>
    </xf>
    <xf numFmtId="0" fontId="18" fillId="2" borderId="9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 applyProtection="1">
      <alignment horizontal="left" vertical="top" wrapText="1" indent="26"/>
    </xf>
    <xf numFmtId="0" fontId="13" fillId="2" borderId="0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center"/>
    </xf>
    <xf numFmtId="0" fontId="39" fillId="0" borderId="0" xfId="9" applyFont="1" applyAlignment="1">
      <alignment horizontal="center"/>
    </xf>
    <xf numFmtId="0" fontId="38" fillId="0" borderId="0" xfId="9" applyFont="1" applyAlignment="1">
      <alignment horizontal="center"/>
    </xf>
    <xf numFmtId="0" fontId="50" fillId="11" borderId="21" xfId="9" applyFont="1" applyFill="1" applyBorder="1" applyAlignment="1">
      <alignment horizontal="left" vertical="center" wrapText="1"/>
    </xf>
    <xf numFmtId="0" fontId="50" fillId="11" borderId="0" xfId="9" applyFont="1" applyFill="1" applyBorder="1" applyAlignment="1">
      <alignment horizontal="left" vertical="center" wrapText="1"/>
    </xf>
    <xf numFmtId="0" fontId="50" fillId="11" borderId="21" xfId="9" applyFont="1" applyFill="1" applyBorder="1" applyAlignment="1">
      <alignment horizontal="justify" vertical="center" wrapText="1"/>
    </xf>
    <xf numFmtId="0" fontId="50" fillId="11" borderId="0" xfId="9" applyFont="1" applyFill="1" applyBorder="1" applyAlignment="1">
      <alignment horizontal="justify" vertical="center" wrapText="1"/>
    </xf>
    <xf numFmtId="0" fontId="50" fillId="11" borderId="33" xfId="9" applyFont="1" applyFill="1" applyBorder="1" applyAlignment="1">
      <alignment horizontal="justify" vertical="center" wrapText="1"/>
    </xf>
    <xf numFmtId="44" fontId="51" fillId="11" borderId="15" xfId="9" applyNumberFormat="1" applyFont="1" applyFill="1" applyBorder="1" applyAlignment="1">
      <alignment horizontal="justify" vertical="center"/>
    </xf>
    <xf numFmtId="44" fontId="51" fillId="11" borderId="36" xfId="9" applyNumberFormat="1" applyFont="1" applyFill="1" applyBorder="1" applyAlignment="1">
      <alignment horizontal="justify" vertical="center"/>
    </xf>
    <xf numFmtId="44" fontId="51" fillId="0" borderId="24" xfId="9" applyNumberFormat="1" applyFont="1" applyBorder="1" applyAlignment="1">
      <alignment horizontal="justify" vertical="center" wrapText="1"/>
    </xf>
    <xf numFmtId="44" fontId="51" fillId="0" borderId="35" xfId="9" applyNumberFormat="1" applyFont="1" applyBorder="1" applyAlignment="1">
      <alignment horizontal="justify" vertical="center" wrapText="1"/>
    </xf>
    <xf numFmtId="0" fontId="50" fillId="0" borderId="0" xfId="9" applyFont="1" applyAlignment="1">
      <alignment horizontal="justify" vertical="center" wrapText="1"/>
    </xf>
    <xf numFmtId="0" fontId="52" fillId="0" borderId="0" xfId="9" applyFont="1" applyAlignment="1">
      <alignment horizontal="justify" vertical="center"/>
    </xf>
    <xf numFmtId="0" fontId="50" fillId="11" borderId="0" xfId="9" applyFont="1" applyFill="1" applyAlignment="1">
      <alignment horizontal="justify" vertical="center" wrapText="1"/>
    </xf>
    <xf numFmtId="0" fontId="38" fillId="11" borderId="16" xfId="9" applyFont="1" applyFill="1" applyBorder="1" applyAlignment="1">
      <alignment horizontal="justify" vertical="center" wrapText="1"/>
    </xf>
    <xf numFmtId="0" fontId="38" fillId="11" borderId="14" xfId="9" applyFont="1" applyFill="1" applyBorder="1" applyAlignment="1">
      <alignment horizontal="justify" vertical="center" wrapText="1"/>
    </xf>
    <xf numFmtId="0" fontId="38" fillId="11" borderId="32" xfId="9" applyFont="1" applyFill="1" applyBorder="1" applyAlignment="1">
      <alignment horizontal="justify" vertical="center" wrapText="1"/>
    </xf>
    <xf numFmtId="0" fontId="38" fillId="11" borderId="21" xfId="9" applyFont="1" applyFill="1" applyBorder="1" applyAlignment="1">
      <alignment horizontal="justify" vertical="center" wrapText="1"/>
    </xf>
    <xf numFmtId="0" fontId="38" fillId="11" borderId="0" xfId="9" applyFont="1" applyFill="1" applyBorder="1" applyAlignment="1">
      <alignment horizontal="justify" vertical="center" wrapText="1"/>
    </xf>
    <xf numFmtId="0" fontId="38" fillId="11" borderId="33" xfId="9" applyFont="1" applyFill="1" applyBorder="1" applyAlignment="1">
      <alignment horizontal="justify" vertical="center" wrapText="1"/>
    </xf>
    <xf numFmtId="0" fontId="39" fillId="10" borderId="16" xfId="9" applyFont="1" applyFill="1" applyBorder="1" applyAlignment="1">
      <alignment horizontal="center" vertical="center"/>
    </xf>
    <xf numFmtId="0" fontId="39" fillId="10" borderId="14" xfId="9" applyFont="1" applyFill="1" applyBorder="1" applyAlignment="1">
      <alignment horizontal="center" vertical="center"/>
    </xf>
    <xf numFmtId="0" fontId="39" fillId="10" borderId="32" xfId="9" applyFont="1" applyFill="1" applyBorder="1" applyAlignment="1">
      <alignment horizontal="center" vertical="center"/>
    </xf>
    <xf numFmtId="0" fontId="39" fillId="10" borderId="21" xfId="9" applyFont="1" applyFill="1" applyBorder="1" applyAlignment="1">
      <alignment horizontal="center" vertical="center"/>
    </xf>
    <xf numFmtId="0" fontId="39" fillId="10" borderId="0" xfId="9" applyFont="1" applyFill="1" applyBorder="1" applyAlignment="1">
      <alignment horizontal="center" vertical="center"/>
    </xf>
    <xf numFmtId="0" fontId="39" fillId="10" borderId="33" xfId="9" applyFont="1" applyFill="1" applyBorder="1" applyAlignment="1">
      <alignment horizontal="center" vertical="center"/>
    </xf>
    <xf numFmtId="0" fontId="39" fillId="10" borderId="22" xfId="9" applyFont="1" applyFill="1" applyBorder="1" applyAlignment="1">
      <alignment horizontal="center" vertical="center"/>
    </xf>
    <xf numFmtId="0" fontId="39" fillId="10" borderId="23" xfId="9" applyFont="1" applyFill="1" applyBorder="1" applyAlignment="1">
      <alignment horizontal="center" vertical="center"/>
    </xf>
    <xf numFmtId="0" fontId="39" fillId="10" borderId="34" xfId="9" applyFont="1" applyFill="1" applyBorder="1" applyAlignment="1">
      <alignment horizontal="center" vertical="center"/>
    </xf>
    <xf numFmtId="0" fontId="39" fillId="10" borderId="15" xfId="9" applyFont="1" applyFill="1" applyBorder="1" applyAlignment="1">
      <alignment horizontal="center" vertical="center"/>
    </xf>
    <xf numFmtId="0" fontId="39" fillId="10" borderId="18" xfId="9" applyFont="1" applyFill="1" applyBorder="1" applyAlignment="1">
      <alignment horizontal="center" vertical="center"/>
    </xf>
    <xf numFmtId="0" fontId="39" fillId="10" borderId="20" xfId="9" applyFont="1" applyFill="1" applyBorder="1" applyAlignment="1">
      <alignment horizontal="center" vertical="center"/>
    </xf>
    <xf numFmtId="0" fontId="39" fillId="10" borderId="24" xfId="9" applyFont="1" applyFill="1" applyBorder="1" applyAlignment="1">
      <alignment horizontal="center" vertical="center"/>
    </xf>
    <xf numFmtId="0" fontId="39" fillId="10" borderId="25" xfId="9" applyFont="1" applyFill="1" applyBorder="1" applyAlignment="1">
      <alignment horizontal="center" vertical="center"/>
    </xf>
    <xf numFmtId="0" fontId="39" fillId="10" borderId="26" xfId="9" applyFont="1" applyFill="1" applyBorder="1" applyAlignment="1">
      <alignment horizontal="center" vertical="center"/>
    </xf>
    <xf numFmtId="0" fontId="39" fillId="10" borderId="13" xfId="9" applyFont="1" applyFill="1" applyBorder="1" applyAlignment="1">
      <alignment horizontal="center" vertical="center" wrapText="1"/>
    </xf>
    <xf numFmtId="0" fontId="39" fillId="10" borderId="19" xfId="9" applyFont="1" applyFill="1" applyBorder="1" applyAlignment="1">
      <alignment horizontal="center" vertical="center" wrapText="1"/>
    </xf>
    <xf numFmtId="0" fontId="51" fillId="11" borderId="21" xfId="9" applyFont="1" applyFill="1" applyBorder="1" applyAlignment="1">
      <alignment horizontal="justify" vertical="center"/>
    </xf>
    <xf numFmtId="0" fontId="51" fillId="11" borderId="0" xfId="9" applyFont="1" applyFill="1" applyBorder="1" applyAlignment="1">
      <alignment horizontal="justify" vertical="center"/>
    </xf>
    <xf numFmtId="0" fontId="51" fillId="11" borderId="33" xfId="9" applyFont="1" applyFill="1" applyBorder="1" applyAlignment="1">
      <alignment horizontal="justify" vertical="center"/>
    </xf>
    <xf numFmtId="0" fontId="50" fillId="11" borderId="23" xfId="9" applyFont="1" applyFill="1" applyBorder="1" applyAlignment="1">
      <alignment horizontal="justify" vertical="center"/>
    </xf>
    <xf numFmtId="0" fontId="50" fillId="11" borderId="20" xfId="9" applyFont="1" applyFill="1" applyBorder="1" applyAlignment="1">
      <alignment horizontal="justify" vertical="center"/>
    </xf>
    <xf numFmtId="0" fontId="53" fillId="0" borderId="0" xfId="9" applyFont="1" applyAlignment="1">
      <alignment horizontal="left" wrapText="1"/>
    </xf>
    <xf numFmtId="0" fontId="50" fillId="0" borderId="0" xfId="9" applyFont="1" applyAlignment="1">
      <alignment horizontal="justify" vertical="center"/>
    </xf>
    <xf numFmtId="0" fontId="50" fillId="0" borderId="18" xfId="9" applyFont="1" applyBorder="1" applyAlignment="1">
      <alignment horizontal="justify" vertical="center"/>
    </xf>
    <xf numFmtId="0" fontId="51" fillId="11" borderId="16" xfId="9" applyFont="1" applyFill="1" applyBorder="1" applyAlignment="1">
      <alignment horizontal="justify" vertical="center"/>
    </xf>
    <xf numFmtId="0" fontId="51" fillId="11" borderId="14" xfId="9" applyFont="1" applyFill="1" applyBorder="1" applyAlignment="1">
      <alignment horizontal="justify" vertical="center"/>
    </xf>
    <xf numFmtId="0" fontId="51" fillId="11" borderId="15" xfId="9" applyFont="1" applyFill="1" applyBorder="1" applyAlignment="1">
      <alignment horizontal="justify" vertical="center"/>
    </xf>
    <xf numFmtId="0" fontId="39" fillId="10" borderId="21" xfId="9" applyFont="1" applyFill="1" applyBorder="1" applyAlignment="1">
      <alignment horizontal="center" vertical="center" wrapText="1"/>
    </xf>
    <xf numFmtId="0" fontId="39" fillId="10" borderId="0" xfId="9" applyFont="1" applyFill="1" applyBorder="1" applyAlignment="1">
      <alignment horizontal="center" vertical="center" wrapText="1"/>
    </xf>
    <xf numFmtId="0" fontId="39" fillId="10" borderId="18" xfId="9" applyFont="1" applyFill="1" applyBorder="1" applyAlignment="1">
      <alignment horizontal="center" vertical="center" wrapText="1"/>
    </xf>
    <xf numFmtId="0" fontId="39" fillId="10" borderId="22" xfId="9" applyFont="1" applyFill="1" applyBorder="1" applyAlignment="1">
      <alignment horizontal="center" vertical="center" wrapText="1"/>
    </xf>
    <xf numFmtId="0" fontId="39" fillId="10" borderId="23" xfId="9" applyFont="1" applyFill="1" applyBorder="1" applyAlignment="1">
      <alignment horizontal="center" vertical="center" wrapText="1"/>
    </xf>
    <xf numFmtId="0" fontId="39" fillId="10" borderId="20" xfId="9" applyFont="1" applyFill="1" applyBorder="1" applyAlignment="1">
      <alignment horizontal="center" vertical="center" wrapText="1"/>
    </xf>
    <xf numFmtId="0" fontId="39" fillId="10" borderId="17" xfId="9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5" fillId="10" borderId="16" xfId="9" applyFont="1" applyFill="1" applyBorder="1" applyAlignment="1">
      <alignment horizontal="center" vertical="center"/>
    </xf>
    <xf numFmtId="0" fontId="55" fillId="10" borderId="14" xfId="9" applyFont="1" applyFill="1" applyBorder="1" applyAlignment="1">
      <alignment horizontal="center" vertical="center"/>
    </xf>
    <xf numFmtId="0" fontId="55" fillId="10" borderId="32" xfId="9" applyFont="1" applyFill="1" applyBorder="1" applyAlignment="1">
      <alignment horizontal="center" vertical="center"/>
    </xf>
    <xf numFmtId="0" fontId="55" fillId="10" borderId="21" xfId="9" applyFont="1" applyFill="1" applyBorder="1" applyAlignment="1">
      <alignment horizontal="center" vertical="center"/>
    </xf>
    <xf numFmtId="0" fontId="55" fillId="10" borderId="0" xfId="9" applyFont="1" applyFill="1" applyBorder="1" applyAlignment="1">
      <alignment horizontal="center" vertical="center"/>
    </xf>
    <xf numFmtId="0" fontId="55" fillId="10" borderId="33" xfId="9" applyFont="1" applyFill="1" applyBorder="1" applyAlignment="1">
      <alignment horizontal="center" vertical="center"/>
    </xf>
    <xf numFmtId="0" fontId="55" fillId="9" borderId="21" xfId="9" applyFont="1" applyFill="1" applyBorder="1" applyAlignment="1">
      <alignment horizontal="center" vertical="center"/>
    </xf>
    <xf numFmtId="0" fontId="55" fillId="9" borderId="0" xfId="9" applyFont="1" applyFill="1" applyBorder="1" applyAlignment="1">
      <alignment horizontal="center" vertical="center"/>
    </xf>
    <xf numFmtId="0" fontId="55" fillId="9" borderId="33" xfId="9" applyFont="1" applyFill="1" applyBorder="1" applyAlignment="1">
      <alignment horizontal="center" vertical="center"/>
    </xf>
    <xf numFmtId="0" fontId="55" fillId="9" borderId="31" xfId="9" applyFont="1" applyFill="1" applyBorder="1" applyAlignment="1">
      <alignment horizontal="center" vertical="center"/>
    </xf>
    <xf numFmtId="0" fontId="58" fillId="9" borderId="31" xfId="9" applyFont="1" applyFill="1" applyBorder="1" applyAlignment="1">
      <alignment horizontal="center" vertical="center"/>
    </xf>
    <xf numFmtId="0" fontId="55" fillId="9" borderId="31" xfId="9" applyFont="1" applyFill="1" applyBorder="1" applyAlignment="1">
      <alignment horizontal="center" vertical="center" wrapText="1"/>
    </xf>
    <xf numFmtId="0" fontId="39" fillId="13" borderId="16" xfId="9" applyFont="1" applyFill="1" applyBorder="1" applyAlignment="1">
      <alignment horizontal="center" vertical="center"/>
    </xf>
    <xf numFmtId="0" fontId="39" fillId="13" borderId="32" xfId="9" applyFont="1" applyFill="1" applyBorder="1" applyAlignment="1">
      <alignment horizontal="center" vertical="center"/>
    </xf>
    <xf numFmtId="0" fontId="39" fillId="13" borderId="21" xfId="9" applyFont="1" applyFill="1" applyBorder="1" applyAlignment="1">
      <alignment horizontal="center" vertical="center"/>
    </xf>
    <xf numFmtId="0" fontId="39" fillId="13" borderId="33" xfId="9" applyFont="1" applyFill="1" applyBorder="1" applyAlignment="1">
      <alignment horizontal="center" vertical="center"/>
    </xf>
    <xf numFmtId="0" fontId="39" fillId="13" borderId="44" xfId="9" applyFont="1" applyFill="1" applyBorder="1" applyAlignment="1">
      <alignment horizontal="center" vertical="center"/>
    </xf>
    <xf numFmtId="0" fontId="39" fillId="13" borderId="45" xfId="9" applyFont="1" applyFill="1" applyBorder="1" applyAlignment="1">
      <alignment horizontal="center" vertical="center"/>
    </xf>
    <xf numFmtId="0" fontId="39" fillId="13" borderId="43" xfId="9" applyFont="1" applyFill="1" applyBorder="1" applyAlignment="1">
      <alignment horizontal="center" vertical="center" wrapText="1"/>
    </xf>
    <xf numFmtId="0" fontId="39" fillId="13" borderId="25" xfId="9" applyFont="1" applyFill="1" applyBorder="1" applyAlignment="1">
      <alignment horizontal="center" vertical="center" wrapText="1"/>
    </xf>
    <xf numFmtId="0" fontId="39" fillId="13" borderId="26" xfId="9" applyFont="1" applyFill="1" applyBorder="1" applyAlignment="1">
      <alignment horizontal="center" vertical="center" wrapText="1"/>
    </xf>
    <xf numFmtId="0" fontId="39" fillId="13" borderId="13" xfId="9" applyFont="1" applyFill="1" applyBorder="1" applyAlignment="1">
      <alignment horizontal="center" vertical="center" wrapText="1"/>
    </xf>
    <xf numFmtId="0" fontId="39" fillId="13" borderId="19" xfId="9" applyFont="1" applyFill="1" applyBorder="1" applyAlignment="1">
      <alignment horizontal="center" vertical="center" wrapText="1"/>
    </xf>
    <xf numFmtId="0" fontId="39" fillId="10" borderId="16" xfId="9" applyFont="1" applyFill="1" applyBorder="1" applyAlignment="1">
      <alignment horizontal="center" vertical="center" wrapText="1"/>
    </xf>
    <xf numFmtId="0" fontId="39" fillId="10" borderId="14" xfId="9" applyFont="1" applyFill="1" applyBorder="1" applyAlignment="1">
      <alignment horizontal="center" vertical="center" wrapText="1"/>
    </xf>
    <xf numFmtId="0" fontId="39" fillId="10" borderId="15" xfId="9" applyFont="1" applyFill="1" applyBorder="1" applyAlignment="1">
      <alignment horizontal="center" vertical="center" wrapText="1"/>
    </xf>
    <xf numFmtId="0" fontId="38" fillId="0" borderId="25" xfId="9" applyFont="1" applyBorder="1" applyAlignment="1">
      <alignment horizontal="justify" vertical="center" wrapText="1"/>
    </xf>
    <xf numFmtId="0" fontId="39" fillId="13" borderId="17" xfId="9" applyFont="1" applyFill="1" applyBorder="1" applyAlignment="1">
      <alignment horizontal="center" vertical="center" wrapText="1"/>
    </xf>
    <xf numFmtId="0" fontId="39" fillId="13" borderId="24" xfId="9" applyFont="1" applyFill="1" applyBorder="1" applyAlignment="1">
      <alignment horizontal="center" vertical="center" wrapText="1"/>
    </xf>
    <xf numFmtId="0" fontId="39" fillId="13" borderId="15" xfId="9" applyFont="1" applyFill="1" applyBorder="1" applyAlignment="1">
      <alignment horizontal="center" vertical="center"/>
    </xf>
    <xf numFmtId="0" fontId="39" fillId="13" borderId="18" xfId="9" applyFont="1" applyFill="1" applyBorder="1" applyAlignment="1">
      <alignment horizontal="center" vertical="center"/>
    </xf>
    <xf numFmtId="0" fontId="39" fillId="13" borderId="22" xfId="9" applyFont="1" applyFill="1" applyBorder="1" applyAlignment="1">
      <alignment horizontal="center" vertical="center"/>
    </xf>
    <xf numFmtId="0" fontId="39" fillId="13" borderId="20" xfId="9" applyFont="1" applyFill="1" applyBorder="1" applyAlignment="1">
      <alignment horizontal="center" vertical="center"/>
    </xf>
    <xf numFmtId="0" fontId="55" fillId="11" borderId="21" xfId="9" applyFont="1" applyFill="1" applyBorder="1" applyAlignment="1">
      <alignment horizontal="justify" vertical="center" wrapText="1"/>
    </xf>
    <xf numFmtId="0" fontId="55" fillId="11" borderId="33" xfId="9" applyFont="1" applyFill="1" applyBorder="1" applyAlignment="1">
      <alignment horizontal="justify" vertical="center" wrapText="1"/>
    </xf>
    <xf numFmtId="0" fontId="55" fillId="10" borderId="22" xfId="9" applyFont="1" applyFill="1" applyBorder="1" applyAlignment="1">
      <alignment horizontal="center" vertical="center"/>
    </xf>
    <xf numFmtId="0" fontId="55" fillId="10" borderId="23" xfId="9" applyFont="1" applyFill="1" applyBorder="1" applyAlignment="1">
      <alignment horizontal="center" vertical="center"/>
    </xf>
    <xf numFmtId="0" fontId="55" fillId="10" borderId="34" xfId="9" applyFont="1" applyFill="1" applyBorder="1" applyAlignment="1">
      <alignment horizontal="center" vertical="center"/>
    </xf>
    <xf numFmtId="0" fontId="55" fillId="10" borderId="15" xfId="9" applyFont="1" applyFill="1" applyBorder="1" applyAlignment="1">
      <alignment horizontal="center" vertical="center"/>
    </xf>
    <xf numFmtId="0" fontId="55" fillId="10" borderId="18" xfId="9" applyFont="1" applyFill="1" applyBorder="1" applyAlignment="1">
      <alignment horizontal="center" vertical="center"/>
    </xf>
    <xf numFmtId="0" fontId="55" fillId="10" borderId="20" xfId="9" applyFont="1" applyFill="1" applyBorder="1" applyAlignment="1">
      <alignment horizontal="center" vertical="center"/>
    </xf>
    <xf numFmtId="0" fontId="55" fillId="10" borderId="24" xfId="9" applyFont="1" applyFill="1" applyBorder="1" applyAlignment="1">
      <alignment horizontal="center" vertical="center" wrapText="1"/>
    </xf>
    <xf numFmtId="0" fontId="55" fillId="10" borderId="25" xfId="9" applyFont="1" applyFill="1" applyBorder="1" applyAlignment="1">
      <alignment horizontal="center" vertical="center" wrapText="1"/>
    </xf>
    <xf numFmtId="0" fontId="55" fillId="10" borderId="26" xfId="9" applyFont="1" applyFill="1" applyBorder="1" applyAlignment="1">
      <alignment horizontal="center" vertical="center" wrapText="1"/>
    </xf>
    <xf numFmtId="0" fontId="55" fillId="10" borderId="13" xfId="9" applyFont="1" applyFill="1" applyBorder="1" applyAlignment="1">
      <alignment horizontal="center" vertical="center" wrapText="1"/>
    </xf>
    <xf numFmtId="0" fontId="55" fillId="10" borderId="19" xfId="9" applyFont="1" applyFill="1" applyBorder="1" applyAlignment="1">
      <alignment horizontal="center" vertical="center" wrapText="1"/>
    </xf>
    <xf numFmtId="0" fontId="39" fillId="11" borderId="16" xfId="9" applyFont="1" applyFill="1" applyBorder="1" applyAlignment="1">
      <alignment horizontal="center" vertical="center"/>
    </xf>
    <xf numFmtId="0" fontId="56" fillId="11" borderId="14" xfId="9" applyFont="1" applyFill="1" applyBorder="1" applyAlignment="1">
      <alignment horizontal="center" vertical="center"/>
    </xf>
    <xf numFmtId="0" fontId="56" fillId="11" borderId="15" xfId="9" applyFont="1" applyFill="1" applyBorder="1" applyAlignment="1">
      <alignment horizontal="center" vertical="center"/>
    </xf>
    <xf numFmtId="0" fontId="56" fillId="11" borderId="21" xfId="9" applyFont="1" applyFill="1" applyBorder="1" applyAlignment="1">
      <alignment horizontal="center" vertical="center"/>
    </xf>
    <xf numFmtId="0" fontId="56" fillId="11" borderId="0" xfId="9" applyFont="1" applyFill="1" applyBorder="1" applyAlignment="1">
      <alignment horizontal="center" vertical="center"/>
    </xf>
    <xf numFmtId="0" fontId="56" fillId="11" borderId="18" xfId="9" applyFont="1" applyFill="1" applyBorder="1" applyAlignment="1">
      <alignment horizontal="center" vertical="center"/>
    </xf>
    <xf numFmtId="0" fontId="56" fillId="11" borderId="22" xfId="9" applyFont="1" applyFill="1" applyBorder="1" applyAlignment="1">
      <alignment horizontal="center" vertical="center"/>
    </xf>
    <xf numFmtId="0" fontId="56" fillId="11" borderId="23" xfId="9" applyFont="1" applyFill="1" applyBorder="1" applyAlignment="1">
      <alignment horizontal="center" vertical="center"/>
    </xf>
    <xf numFmtId="0" fontId="56" fillId="11" borderId="20" xfId="9" applyFont="1" applyFill="1" applyBorder="1" applyAlignment="1">
      <alignment horizontal="center" vertical="center"/>
    </xf>
    <xf numFmtId="0" fontId="55" fillId="10" borderId="24" xfId="9" applyFont="1" applyFill="1" applyBorder="1" applyAlignment="1">
      <alignment horizontal="center" vertical="center"/>
    </xf>
    <xf numFmtId="0" fontId="55" fillId="10" borderId="25" xfId="9" applyFont="1" applyFill="1" applyBorder="1" applyAlignment="1">
      <alignment horizontal="center" vertical="center"/>
    </xf>
    <xf numFmtId="0" fontId="55" fillId="10" borderId="35" xfId="9" applyFont="1" applyFill="1" applyBorder="1" applyAlignment="1">
      <alignment horizontal="center" vertical="center"/>
    </xf>
    <xf numFmtId="0" fontId="56" fillId="11" borderId="25" xfId="9" applyFont="1" applyFill="1" applyBorder="1" applyAlignment="1">
      <alignment horizontal="center" vertical="center"/>
    </xf>
    <xf numFmtId="0" fontId="55" fillId="10" borderId="13" xfId="9" applyFont="1" applyFill="1" applyBorder="1" applyAlignment="1">
      <alignment horizontal="center" vertical="center"/>
    </xf>
    <xf numFmtId="0" fontId="55" fillId="10" borderId="19" xfId="9" applyFont="1" applyFill="1" applyBorder="1" applyAlignment="1">
      <alignment horizontal="center" vertical="center"/>
    </xf>
    <xf numFmtId="0" fontId="39" fillId="11" borderId="16" xfId="9" applyFont="1" applyFill="1" applyBorder="1" applyAlignment="1">
      <alignment horizontal="center" vertical="center" textRotation="91"/>
    </xf>
    <xf numFmtId="0" fontId="56" fillId="11" borderId="14" xfId="9" applyFont="1" applyFill="1" applyBorder="1" applyAlignment="1">
      <alignment horizontal="center" vertical="center" textRotation="91"/>
    </xf>
    <xf numFmtId="0" fontId="56" fillId="11" borderId="15" xfId="9" applyFont="1" applyFill="1" applyBorder="1" applyAlignment="1">
      <alignment horizontal="center" vertical="center" textRotation="91"/>
    </xf>
    <xf numFmtId="0" fontId="56" fillId="11" borderId="21" xfId="9" applyFont="1" applyFill="1" applyBorder="1" applyAlignment="1">
      <alignment horizontal="center" vertical="center" textRotation="91"/>
    </xf>
    <xf numFmtId="0" fontId="56" fillId="11" borderId="0" xfId="9" applyFont="1" applyFill="1" applyBorder="1" applyAlignment="1">
      <alignment horizontal="center" vertical="center" textRotation="91"/>
    </xf>
    <xf numFmtId="0" fontId="56" fillId="11" borderId="18" xfId="9" applyFont="1" applyFill="1" applyBorder="1" applyAlignment="1">
      <alignment horizontal="center" vertical="center" textRotation="91"/>
    </xf>
    <xf numFmtId="0" fontId="56" fillId="11" borderId="22" xfId="9" applyFont="1" applyFill="1" applyBorder="1" applyAlignment="1">
      <alignment horizontal="center" vertical="center" textRotation="91"/>
    </xf>
    <xf numFmtId="0" fontId="56" fillId="11" borderId="23" xfId="9" applyFont="1" applyFill="1" applyBorder="1" applyAlignment="1">
      <alignment horizontal="center" vertical="center" textRotation="91"/>
    </xf>
    <xf numFmtId="0" fontId="56" fillId="11" borderId="20" xfId="9" applyFont="1" applyFill="1" applyBorder="1" applyAlignment="1">
      <alignment horizontal="center" vertical="center" textRotation="91"/>
    </xf>
    <xf numFmtId="0" fontId="39" fillId="0" borderId="0" xfId="11" applyFont="1" applyAlignment="1">
      <alignment horizontal="center"/>
    </xf>
    <xf numFmtId="0" fontId="38" fillId="0" borderId="0" xfId="11" applyFont="1" applyAlignment="1">
      <alignment horizontal="center"/>
    </xf>
    <xf numFmtId="0" fontId="56" fillId="11" borderId="0" xfId="11" applyFont="1" applyFill="1" applyAlignment="1">
      <alignment horizontal="justify" vertical="center" wrapText="1"/>
    </xf>
    <xf numFmtId="0" fontId="56" fillId="11" borderId="33" xfId="11" applyFont="1" applyFill="1" applyBorder="1" applyAlignment="1">
      <alignment horizontal="justify" vertical="center" wrapText="1"/>
    </xf>
    <xf numFmtId="0" fontId="56" fillId="11" borderId="21" xfId="11" applyFont="1" applyFill="1" applyBorder="1" applyAlignment="1">
      <alignment horizontal="justify" vertical="center" wrapText="1"/>
    </xf>
    <xf numFmtId="0" fontId="56" fillId="11" borderId="0" xfId="11" applyFont="1" applyFill="1" applyBorder="1" applyAlignment="1">
      <alignment horizontal="justify" vertical="center" wrapText="1"/>
    </xf>
    <xf numFmtId="0" fontId="55" fillId="11" borderId="25" xfId="11" applyFont="1" applyFill="1" applyBorder="1" applyAlignment="1">
      <alignment horizontal="justify" vertical="center" wrapText="1"/>
    </xf>
    <xf numFmtId="0" fontId="55" fillId="11" borderId="35" xfId="11" applyFont="1" applyFill="1" applyBorder="1" applyAlignment="1">
      <alignment horizontal="justify" vertical="center" wrapText="1"/>
    </xf>
    <xf numFmtId="0" fontId="55" fillId="10" borderId="16" xfId="11" applyFont="1" applyFill="1" applyBorder="1" applyAlignment="1">
      <alignment horizontal="center" vertical="center"/>
    </xf>
    <xf numFmtId="0" fontId="55" fillId="10" borderId="14" xfId="11" applyFont="1" applyFill="1" applyBorder="1" applyAlignment="1">
      <alignment horizontal="center" vertical="center"/>
    </xf>
    <xf numFmtId="0" fontId="55" fillId="10" borderId="32" xfId="11" applyFont="1" applyFill="1" applyBorder="1" applyAlignment="1">
      <alignment horizontal="center" vertical="center"/>
    </xf>
    <xf numFmtId="0" fontId="55" fillId="10" borderId="21" xfId="11" applyFont="1" applyFill="1" applyBorder="1" applyAlignment="1">
      <alignment horizontal="center" vertical="center"/>
    </xf>
    <xf numFmtId="0" fontId="55" fillId="10" borderId="0" xfId="11" applyFont="1" applyFill="1" applyBorder="1" applyAlignment="1">
      <alignment horizontal="center" vertical="center"/>
    </xf>
    <xf numFmtId="0" fontId="55" fillId="10" borderId="33" xfId="11" applyFont="1" applyFill="1" applyBorder="1" applyAlignment="1">
      <alignment horizontal="center" vertical="center"/>
    </xf>
    <xf numFmtId="0" fontId="55" fillId="10" borderId="22" xfId="11" applyFont="1" applyFill="1" applyBorder="1" applyAlignment="1">
      <alignment horizontal="center" vertical="center"/>
    </xf>
    <xf numFmtId="0" fontId="55" fillId="10" borderId="23" xfId="11" applyFont="1" applyFill="1" applyBorder="1" applyAlignment="1">
      <alignment horizontal="center" vertical="center"/>
    </xf>
    <xf numFmtId="0" fontId="55" fillId="10" borderId="34" xfId="11" applyFont="1" applyFill="1" applyBorder="1" applyAlignment="1">
      <alignment horizontal="center" vertical="center"/>
    </xf>
    <xf numFmtId="0" fontId="55" fillId="10" borderId="44" xfId="11" applyFont="1" applyFill="1" applyBorder="1" applyAlignment="1">
      <alignment horizontal="center" vertical="center"/>
    </xf>
    <xf numFmtId="0" fontId="55" fillId="10" borderId="48" xfId="11" applyFont="1" applyFill="1" applyBorder="1" applyAlignment="1">
      <alignment horizontal="center" vertical="center"/>
    </xf>
    <xf numFmtId="0" fontId="55" fillId="10" borderId="45" xfId="11" applyFont="1" applyFill="1" applyBorder="1" applyAlignment="1">
      <alignment horizontal="center" vertical="center"/>
    </xf>
    <xf numFmtId="0" fontId="55" fillId="10" borderId="43" xfId="11" applyFont="1" applyFill="1" applyBorder="1" applyAlignment="1">
      <alignment horizontal="center" vertical="center" wrapText="1"/>
    </xf>
    <xf numFmtId="0" fontId="55" fillId="10" borderId="25" xfId="11" applyFont="1" applyFill="1" applyBorder="1" applyAlignment="1">
      <alignment horizontal="center" vertical="center" wrapText="1"/>
    </xf>
    <xf numFmtId="0" fontId="55" fillId="10" borderId="26" xfId="11" applyFont="1" applyFill="1" applyBorder="1" applyAlignment="1">
      <alignment horizontal="center" vertical="center" wrapText="1"/>
    </xf>
    <xf numFmtId="0" fontId="55" fillId="10" borderId="13" xfId="11" applyFont="1" applyFill="1" applyBorder="1" applyAlignment="1">
      <alignment horizontal="center" vertical="center" wrapText="1"/>
    </xf>
    <xf numFmtId="0" fontId="55" fillId="10" borderId="19" xfId="11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60" fillId="0" borderId="0" xfId="11" applyFont="1" applyAlignment="1">
      <alignment horizontal="center"/>
    </xf>
    <xf numFmtId="0" fontId="53" fillId="0" borderId="0" xfId="11" applyFont="1" applyAlignment="1">
      <alignment horizontal="center"/>
    </xf>
    <xf numFmtId="0" fontId="67" fillId="0" borderId="29" xfId="0" applyFont="1" applyBorder="1" applyAlignment="1">
      <alignment horizontal="center" vertical="center"/>
    </xf>
    <xf numFmtId="0" fontId="67" fillId="0" borderId="30" xfId="0" applyFont="1" applyBorder="1" applyAlignment="1">
      <alignment horizontal="center" vertical="center"/>
    </xf>
    <xf numFmtId="0" fontId="68" fillId="0" borderId="29" xfId="0" applyFont="1" applyBorder="1" applyAlignment="1">
      <alignment horizontal="left" vertical="center" wrapText="1"/>
    </xf>
    <xf numFmtId="0" fontId="68" fillId="0" borderId="30" xfId="0" applyFont="1" applyBorder="1" applyAlignment="1">
      <alignment horizontal="left" vertical="center" wrapText="1"/>
    </xf>
    <xf numFmtId="0" fontId="14" fillId="0" borderId="0" xfId="11" applyFont="1" applyAlignment="1">
      <alignment horizontal="center"/>
    </xf>
    <xf numFmtId="0" fontId="13" fillId="0" borderId="0" xfId="11" applyFont="1" applyAlignment="1">
      <alignment horizontal="center"/>
    </xf>
    <xf numFmtId="0" fontId="72" fillId="2" borderId="31" xfId="13" applyFont="1" applyFill="1" applyBorder="1" applyAlignment="1">
      <alignment horizontal="left" vertical="center" wrapText="1"/>
    </xf>
    <xf numFmtId="0" fontId="72" fillId="0" borderId="0" xfId="13" applyFont="1" applyAlignment="1">
      <alignment horizontal="justify" wrapText="1"/>
    </xf>
    <xf numFmtId="165" fontId="71" fillId="16" borderId="31" xfId="12" applyNumberFormat="1" applyFont="1" applyFill="1" applyBorder="1" applyAlignment="1" applyProtection="1">
      <alignment horizontal="center"/>
    </xf>
    <xf numFmtId="0" fontId="41" fillId="2" borderId="31" xfId="13" applyFont="1" applyFill="1" applyBorder="1" applyAlignment="1">
      <alignment horizontal="left" vertical="center" wrapText="1"/>
    </xf>
    <xf numFmtId="165" fontId="71" fillId="16" borderId="0" xfId="12" applyNumberFormat="1" applyFont="1" applyFill="1" applyBorder="1" applyAlignment="1" applyProtection="1">
      <alignment horizontal="center"/>
      <protection locked="0"/>
    </xf>
    <xf numFmtId="165" fontId="71" fillId="16" borderId="0" xfId="12" applyNumberFormat="1" applyFont="1" applyFill="1" applyBorder="1" applyAlignment="1" applyProtection="1">
      <alignment horizontal="center"/>
    </xf>
    <xf numFmtId="0" fontId="72" fillId="2" borderId="31" xfId="13" applyFont="1" applyFill="1" applyBorder="1" applyAlignment="1" applyProtection="1">
      <alignment horizontal="left" vertical="center" wrapText="1"/>
    </xf>
    <xf numFmtId="0" fontId="58" fillId="0" borderId="0" xfId="0" applyFont="1" applyAlignment="1">
      <alignment horizontal="center" wrapText="1"/>
    </xf>
    <xf numFmtId="174" fontId="58" fillId="0" borderId="0" xfId="0" applyNumberFormat="1" applyFont="1" applyAlignment="1">
      <alignment horizontal="center" wrapText="1"/>
    </xf>
    <xf numFmtId="0" fontId="51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4" fontId="51" fillId="0" borderId="2" xfId="0" applyNumberFormat="1" applyFont="1" applyBorder="1" applyAlignment="1">
      <alignment horizontal="center" wrapText="1"/>
    </xf>
    <xf numFmtId="4" fontId="51" fillId="0" borderId="4" xfId="0" applyNumberFormat="1" applyFont="1" applyBorder="1" applyAlignment="1">
      <alignment horizontal="center" wrapText="1"/>
    </xf>
    <xf numFmtId="0" fontId="0" fillId="0" borderId="0" xfId="0"/>
    <xf numFmtId="4" fontId="51" fillId="0" borderId="2" xfId="0" applyNumberFormat="1" applyFont="1" applyBorder="1" applyAlignment="1">
      <alignment horizontal="left" wrapText="1"/>
    </xf>
    <xf numFmtId="4" fontId="51" fillId="0" borderId="4" xfId="0" applyNumberFormat="1" applyFont="1" applyBorder="1" applyAlignment="1">
      <alignment horizontal="left" wrapText="1"/>
    </xf>
    <xf numFmtId="0" fontId="65" fillId="0" borderId="0" xfId="0" applyFont="1" applyAlignment="1">
      <alignment horizontal="center" wrapText="1"/>
    </xf>
    <xf numFmtId="174" fontId="65" fillId="0" borderId="0" xfId="0" applyNumberFormat="1" applyFont="1" applyAlignment="1">
      <alignment horizontal="center" wrapText="1"/>
    </xf>
    <xf numFmtId="0" fontId="14" fillId="2" borderId="0" xfId="0" applyFont="1" applyFill="1" applyBorder="1" applyAlignment="1">
      <alignment horizontal="center" vertical="center"/>
    </xf>
    <xf numFmtId="3" fontId="13" fillId="2" borderId="5" xfId="0" applyNumberFormat="1" applyFont="1" applyFill="1" applyBorder="1" applyAlignment="1">
      <alignment horizontal="left" wrapText="1"/>
    </xf>
    <xf numFmtId="3" fontId="13" fillId="2" borderId="6" xfId="0" applyNumberFormat="1" applyFont="1" applyFill="1" applyBorder="1" applyAlignment="1">
      <alignment horizontal="left" wrapText="1"/>
    </xf>
    <xf numFmtId="0" fontId="15" fillId="2" borderId="0" xfId="0" applyFont="1" applyFill="1" applyBorder="1" applyAlignment="1" applyProtection="1">
      <alignment horizontal="left" vertical="top" wrapText="1"/>
    </xf>
    <xf numFmtId="0" fontId="14" fillId="2" borderId="1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3" fontId="13" fillId="2" borderId="5" xfId="0" applyNumberFormat="1" applyFont="1" applyFill="1" applyBorder="1" applyAlignment="1">
      <alignment horizontal="left" vertical="center" wrapText="1"/>
    </xf>
    <xf numFmtId="3" fontId="13" fillId="2" borderId="6" xfId="0" applyNumberFormat="1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center" wrapText="1"/>
    </xf>
    <xf numFmtId="0" fontId="14" fillId="2" borderId="0" xfId="0" applyFont="1" applyFill="1" applyBorder="1" applyAlignment="1" applyProtection="1">
      <alignment horizontal="center" wrapText="1"/>
    </xf>
    <xf numFmtId="0" fontId="14" fillId="2" borderId="0" xfId="0" applyFont="1" applyFill="1" applyBorder="1" applyAlignment="1" applyProtection="1">
      <alignment horizontal="center"/>
    </xf>
    <xf numFmtId="3" fontId="13" fillId="2" borderId="5" xfId="0" applyNumberFormat="1" applyFont="1" applyFill="1" applyBorder="1" applyAlignment="1" applyProtection="1">
      <alignment horizontal="left" wrapText="1"/>
    </xf>
    <xf numFmtId="3" fontId="13" fillId="2" borderId="6" xfId="0" applyNumberFormat="1" applyFont="1" applyFill="1" applyBorder="1" applyAlignment="1" applyProtection="1">
      <alignment horizontal="left" wrapText="1"/>
    </xf>
    <xf numFmtId="0" fontId="43" fillId="0" borderId="23" xfId="0" applyFont="1" applyBorder="1" applyAlignment="1">
      <alignment horizontal="left" vertical="center"/>
    </xf>
    <xf numFmtId="0" fontId="43" fillId="0" borderId="34" xfId="0" applyFont="1" applyBorder="1" applyAlignment="1">
      <alignment horizontal="left" vertical="center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42" fillId="0" borderId="33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33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43" fontId="43" fillId="0" borderId="53" xfId="0" applyNumberFormat="1" applyFont="1" applyBorder="1" applyAlignment="1">
      <alignment horizontal="center" vertical="center"/>
    </xf>
    <xf numFmtId="0" fontId="43" fillId="0" borderId="53" xfId="0" applyFont="1" applyBorder="1" applyAlignment="1">
      <alignment horizontal="center" vertical="center"/>
    </xf>
    <xf numFmtId="0" fontId="43" fillId="0" borderId="21" xfId="0" applyFont="1" applyBorder="1" applyAlignment="1">
      <alignment horizontal="left" vertical="center"/>
    </xf>
    <xf numFmtId="0" fontId="43" fillId="0" borderId="0" xfId="0" applyFont="1" applyBorder="1" applyAlignment="1">
      <alignment horizontal="left" vertical="center"/>
    </xf>
    <xf numFmtId="0" fontId="43" fillId="0" borderId="14" xfId="0" applyFont="1" applyBorder="1" applyAlignment="1">
      <alignment horizontal="left" vertical="center"/>
    </xf>
    <xf numFmtId="0" fontId="43" fillId="0" borderId="32" xfId="0" applyFont="1" applyBorder="1" applyAlignment="1">
      <alignment horizontal="left" vertical="center"/>
    </xf>
    <xf numFmtId="0" fontId="42" fillId="9" borderId="13" xfId="0" applyFont="1" applyFill="1" applyBorder="1" applyAlignment="1">
      <alignment horizontal="center" vertical="center"/>
    </xf>
    <xf numFmtId="0" fontId="42" fillId="9" borderId="19" xfId="0" applyFont="1" applyFill="1" applyBorder="1" applyAlignment="1">
      <alignment horizontal="center" vertical="center"/>
    </xf>
    <xf numFmtId="0" fontId="42" fillId="9" borderId="22" xfId="0" applyFont="1" applyFill="1" applyBorder="1" applyAlignment="1">
      <alignment horizontal="center" vertical="center"/>
    </xf>
    <xf numFmtId="0" fontId="42" fillId="9" borderId="23" xfId="0" applyFont="1" applyFill="1" applyBorder="1" applyAlignment="1">
      <alignment horizontal="center" vertical="center"/>
    </xf>
    <xf numFmtId="0" fontId="42" fillId="9" borderId="20" xfId="0" applyFont="1" applyFill="1" applyBorder="1" applyAlignment="1">
      <alignment horizontal="center" vertical="center"/>
    </xf>
    <xf numFmtId="0" fontId="43" fillId="0" borderId="16" xfId="0" applyFont="1" applyBorder="1" applyAlignment="1">
      <alignment horizontal="justify" vertical="center"/>
    </xf>
    <xf numFmtId="0" fontId="43" fillId="0" borderId="14" xfId="0" applyFont="1" applyBorder="1" applyAlignment="1">
      <alignment horizontal="justify" vertical="center"/>
    </xf>
    <xf numFmtId="0" fontId="43" fillId="0" borderId="15" xfId="0" applyFont="1" applyBorder="1" applyAlignment="1">
      <alignment horizontal="justify" vertical="center"/>
    </xf>
    <xf numFmtId="0" fontId="42" fillId="0" borderId="18" xfId="0" applyFont="1" applyBorder="1" applyAlignment="1">
      <alignment horizontal="left" vertical="center"/>
    </xf>
    <xf numFmtId="0" fontId="42" fillId="9" borderId="16" xfId="0" applyFont="1" applyFill="1" applyBorder="1" applyAlignment="1">
      <alignment horizontal="center" vertical="center"/>
    </xf>
    <xf numFmtId="0" fontId="42" fillId="9" borderId="14" xfId="0" applyFont="1" applyFill="1" applyBorder="1" applyAlignment="1">
      <alignment horizontal="center" vertical="center"/>
    </xf>
    <xf numFmtId="0" fontId="42" fillId="9" borderId="15" xfId="0" applyFont="1" applyFill="1" applyBorder="1" applyAlignment="1">
      <alignment horizontal="center" vertical="center"/>
    </xf>
    <xf numFmtId="0" fontId="42" fillId="9" borderId="21" xfId="0" applyFont="1" applyFill="1" applyBorder="1" applyAlignment="1">
      <alignment horizontal="center" vertical="center"/>
    </xf>
    <xf numFmtId="0" fontId="42" fillId="9" borderId="0" xfId="0" applyFont="1" applyFill="1" applyBorder="1" applyAlignment="1">
      <alignment horizontal="center" vertical="center"/>
    </xf>
    <xf numFmtId="0" fontId="42" fillId="9" borderId="18" xfId="0" applyFont="1" applyFill="1" applyBorder="1" applyAlignment="1">
      <alignment horizontal="center" vertical="center"/>
    </xf>
    <xf numFmtId="0" fontId="42" fillId="9" borderId="17" xfId="0" applyFont="1" applyFill="1" applyBorder="1" applyAlignment="1">
      <alignment horizontal="center" vertical="center"/>
    </xf>
    <xf numFmtId="169" fontId="13" fillId="2" borderId="5" xfId="0" applyNumberFormat="1" applyFont="1" applyFill="1" applyBorder="1" applyAlignment="1" applyProtection="1">
      <alignment horizontal="left" wrapText="1"/>
    </xf>
    <xf numFmtId="169" fontId="13" fillId="2" borderId="6" xfId="0" applyNumberFormat="1" applyFont="1" applyFill="1" applyBorder="1" applyAlignment="1" applyProtection="1">
      <alignment horizontal="left" wrapText="1"/>
    </xf>
    <xf numFmtId="166" fontId="13" fillId="2" borderId="5" xfId="0" applyNumberFormat="1" applyFont="1" applyFill="1" applyBorder="1" applyAlignment="1" applyProtection="1">
      <alignment horizontal="left" wrapText="1"/>
    </xf>
    <xf numFmtId="166" fontId="13" fillId="2" borderId="6" xfId="0" applyNumberFormat="1" applyFont="1" applyFill="1" applyBorder="1" applyAlignment="1" applyProtection="1">
      <alignment horizontal="left" wrapText="1"/>
    </xf>
    <xf numFmtId="169" fontId="14" fillId="2" borderId="5" xfId="0" applyNumberFormat="1" applyFont="1" applyFill="1" applyBorder="1" applyAlignment="1" applyProtection="1">
      <alignment horizontal="left" wrapText="1"/>
    </xf>
    <xf numFmtId="169" fontId="14" fillId="2" borderId="6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>
      <alignment horizontal="left" wrapText="1"/>
    </xf>
    <xf numFmtId="166" fontId="14" fillId="2" borderId="6" xfId="0" applyNumberFormat="1" applyFont="1" applyFill="1" applyBorder="1" applyAlignment="1" applyProtection="1">
      <alignment horizontal="left" wrapText="1"/>
    </xf>
    <xf numFmtId="166" fontId="14" fillId="2" borderId="0" xfId="0" applyNumberFormat="1" applyFont="1" applyFill="1" applyBorder="1" applyAlignment="1" applyProtection="1">
      <alignment horizontal="center"/>
    </xf>
    <xf numFmtId="166" fontId="14" fillId="2" borderId="1" xfId="0" applyNumberFormat="1" applyFont="1" applyFill="1" applyBorder="1" applyAlignment="1" applyProtection="1">
      <alignment horizontal="center"/>
    </xf>
    <xf numFmtId="166" fontId="14" fillId="3" borderId="11" xfId="0" applyNumberFormat="1" applyFont="1" applyFill="1" applyBorder="1" applyAlignment="1" applyProtection="1">
      <alignment horizontal="left" vertical="center" wrapText="1"/>
    </xf>
    <xf numFmtId="166" fontId="14" fillId="3" borderId="12" xfId="0" applyNumberFormat="1" applyFont="1" applyFill="1" applyBorder="1" applyAlignment="1" applyProtection="1">
      <alignment horizontal="left" vertical="center" wrapText="1"/>
    </xf>
    <xf numFmtId="166" fontId="14" fillId="3" borderId="7" xfId="0" applyNumberFormat="1" applyFont="1" applyFill="1" applyBorder="1" applyAlignment="1" applyProtection="1">
      <alignment horizontal="left" vertical="center" wrapText="1"/>
    </xf>
    <xf numFmtId="166" fontId="14" fillId="3" borderId="8" xfId="0" applyNumberFormat="1" applyFont="1" applyFill="1" applyBorder="1" applyAlignment="1" applyProtection="1">
      <alignment horizontal="left" vertical="center" wrapText="1"/>
    </xf>
    <xf numFmtId="166" fontId="14" fillId="3" borderId="2" xfId="0" applyNumberFormat="1" applyFont="1" applyFill="1" applyBorder="1" applyAlignment="1" applyProtection="1">
      <alignment horizontal="center" vertical="center" wrapText="1"/>
    </xf>
    <xf numFmtId="166" fontId="14" fillId="3" borderId="3" xfId="0" applyNumberFormat="1" applyFont="1" applyFill="1" applyBorder="1" applyAlignment="1" applyProtection="1">
      <alignment horizontal="center" vertical="center" wrapText="1"/>
    </xf>
    <xf numFmtId="166" fontId="14" fillId="3" borderId="29" xfId="0" applyNumberFormat="1" applyFont="1" applyFill="1" applyBorder="1" applyAlignment="1" applyProtection="1">
      <alignment horizontal="center" vertical="center" wrapText="1"/>
    </xf>
    <xf numFmtId="166" fontId="14" fillId="3" borderId="8" xfId="0" applyNumberFormat="1" applyFont="1" applyFill="1" applyBorder="1" applyAlignment="1" applyProtection="1">
      <alignment horizontal="center" vertical="center" wrapText="1"/>
    </xf>
    <xf numFmtId="166" fontId="14" fillId="2" borderId="5" xfId="0" applyNumberFormat="1" applyFont="1" applyFill="1" applyBorder="1" applyAlignment="1" applyProtection="1">
      <alignment horizontal="left"/>
    </xf>
    <xf numFmtId="166" fontId="14" fillId="2" borderId="6" xfId="0" applyNumberFormat="1" applyFont="1" applyFill="1" applyBorder="1" applyAlignment="1" applyProtection="1">
      <alignment horizontal="left"/>
    </xf>
    <xf numFmtId="166" fontId="12" fillId="2" borderId="0" xfId="2" applyNumberFormat="1" applyFont="1" applyFill="1" applyAlignment="1" applyProtection="1">
      <alignment horizontal="center"/>
    </xf>
    <xf numFmtId="0" fontId="14" fillId="3" borderId="11" xfId="0" applyFont="1" applyFill="1" applyBorder="1" applyAlignment="1" applyProtection="1">
      <alignment horizontal="center" vertical="center" wrapText="1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7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3" xfId="0" applyFont="1" applyFill="1" applyBorder="1" applyAlignment="1" applyProtection="1">
      <alignment horizontal="center" vertical="center" wrapText="1"/>
    </xf>
    <xf numFmtId="0" fontId="14" fillId="3" borderId="29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3" fontId="14" fillId="0" borderId="52" xfId="0" applyNumberFormat="1" applyFont="1" applyFill="1" applyBorder="1" applyAlignment="1">
      <alignment horizontal="right" wrapText="1"/>
    </xf>
    <xf numFmtId="0" fontId="14" fillId="3" borderId="29" xfId="0" applyFont="1" applyFill="1" applyBorder="1" applyAlignment="1">
      <alignment horizontal="center" vertical="center" wrapText="1"/>
    </xf>
    <xf numFmtId="0" fontId="14" fillId="3" borderId="30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12" fillId="2" borderId="0" xfId="2" applyFont="1" applyFill="1" applyAlignment="1" applyProtection="1">
      <alignment horizontal="center"/>
    </xf>
    <xf numFmtId="3" fontId="14" fillId="2" borderId="5" xfId="0" applyNumberFormat="1" applyFont="1" applyFill="1" applyBorder="1" applyAlignment="1" applyProtection="1">
      <alignment horizontal="left" wrapText="1"/>
    </xf>
    <xf numFmtId="3" fontId="14" fillId="2" borderId="6" xfId="0" applyNumberFormat="1" applyFont="1" applyFill="1" applyBorder="1" applyAlignment="1" applyProtection="1">
      <alignment horizontal="left" wrapText="1"/>
    </xf>
    <xf numFmtId="3" fontId="13" fillId="2" borderId="5" xfId="0" applyNumberFormat="1" applyFont="1" applyFill="1" applyBorder="1" applyAlignment="1" applyProtection="1">
      <alignment wrapText="1"/>
    </xf>
    <xf numFmtId="3" fontId="13" fillId="2" borderId="6" xfId="0" applyNumberFormat="1" applyFont="1" applyFill="1" applyBorder="1" applyAlignment="1" applyProtection="1">
      <alignment wrapText="1"/>
    </xf>
    <xf numFmtId="0" fontId="14" fillId="3" borderId="31" xfId="0" applyFont="1" applyFill="1" applyBorder="1" applyAlignment="1" applyProtection="1">
      <alignment horizontal="center" vertical="center" wrapText="1"/>
    </xf>
    <xf numFmtId="3" fontId="14" fillId="2" borderId="5" xfId="0" applyNumberFormat="1" applyFont="1" applyFill="1" applyBorder="1" applyAlignment="1" applyProtection="1">
      <alignment wrapText="1"/>
    </xf>
    <xf numFmtId="3" fontId="14" fillId="2" borderId="6" xfId="0" applyNumberFormat="1" applyFont="1" applyFill="1" applyBorder="1" applyAlignment="1" applyProtection="1">
      <alignment wrapText="1"/>
    </xf>
    <xf numFmtId="0" fontId="13" fillId="2" borderId="5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left" vertical="center" wrapText="1"/>
    </xf>
    <xf numFmtId="0" fontId="14" fillId="9" borderId="11" xfId="0" applyFont="1" applyFill="1" applyBorder="1" applyAlignment="1">
      <alignment horizontal="center" vertical="center" wrapText="1"/>
    </xf>
    <xf numFmtId="0" fontId="14" fillId="9" borderId="12" xfId="0" applyFont="1" applyFill="1" applyBorder="1" applyAlignment="1">
      <alignment horizontal="center" vertical="center" wrapText="1"/>
    </xf>
    <xf numFmtId="0" fontId="14" fillId="9" borderId="7" xfId="0" applyFont="1" applyFill="1" applyBorder="1" applyAlignment="1">
      <alignment horizontal="center" vertical="center" wrapText="1"/>
    </xf>
    <xf numFmtId="0" fontId="14" fillId="9" borderId="8" xfId="0" applyFont="1" applyFill="1" applyBorder="1" applyAlignment="1">
      <alignment horizontal="center" vertical="center" wrapText="1"/>
    </xf>
    <xf numFmtId="0" fontId="14" fillId="9" borderId="31" xfId="0" applyFont="1" applyFill="1" applyBorder="1" applyAlignment="1">
      <alignment horizontal="center" vertical="center" wrapText="1"/>
    </xf>
    <xf numFmtId="0" fontId="15" fillId="9" borderId="11" xfId="0" applyFont="1" applyFill="1" applyBorder="1" applyAlignment="1">
      <alignment horizontal="center" vertical="top" wrapText="1"/>
    </xf>
    <xf numFmtId="0" fontId="15" fillId="9" borderId="12" xfId="0" applyFont="1" applyFill="1" applyBorder="1" applyAlignment="1">
      <alignment horizontal="center" vertical="top" wrapText="1"/>
    </xf>
    <xf numFmtId="0" fontId="12" fillId="0" borderId="11" xfId="0" applyFont="1" applyFill="1" applyBorder="1" applyAlignment="1">
      <alignment horizontal="center" vertical="top" wrapText="1"/>
    </xf>
    <xf numFmtId="0" fontId="12" fillId="0" borderId="9" xfId="0" applyFont="1" applyFill="1" applyBorder="1" applyAlignment="1">
      <alignment horizontal="center" vertical="top" wrapText="1"/>
    </xf>
    <xf numFmtId="0" fontId="12" fillId="0" borderId="12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 applyProtection="1">
      <alignment horizontal="center" vertical="top" wrapText="1"/>
      <protection locked="0"/>
    </xf>
    <xf numFmtId="0" fontId="12" fillId="0" borderId="0" xfId="0" applyFont="1" applyFill="1" applyBorder="1" applyAlignment="1" applyProtection="1">
      <alignment horizontal="center" vertical="top" wrapText="1"/>
      <protection locked="0"/>
    </xf>
    <xf numFmtId="0" fontId="12" fillId="0" borderId="6" xfId="0" applyFont="1" applyFill="1" applyBorder="1" applyAlignment="1" applyProtection="1">
      <alignment horizontal="center" vertical="top" wrapText="1"/>
      <protection locked="0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 vertical="top"/>
    </xf>
    <xf numFmtId="0" fontId="12" fillId="0" borderId="1" xfId="0" applyFont="1" applyFill="1" applyBorder="1" applyAlignment="1">
      <alignment horizontal="center" vertical="top"/>
    </xf>
    <xf numFmtId="0" fontId="12" fillId="0" borderId="8" xfId="0" applyFont="1" applyFill="1" applyBorder="1" applyAlignment="1">
      <alignment horizontal="center" vertical="top"/>
    </xf>
    <xf numFmtId="0" fontId="12" fillId="9" borderId="3" xfId="0" applyFont="1" applyFill="1" applyBorder="1" applyAlignment="1">
      <alignment horizontal="center" vertical="top"/>
    </xf>
    <xf numFmtId="0" fontId="12" fillId="9" borderId="4" xfId="0" applyFont="1" applyFill="1" applyBorder="1" applyAlignment="1">
      <alignment horizontal="center" vertical="top"/>
    </xf>
    <xf numFmtId="0" fontId="12" fillId="9" borderId="2" xfId="0" applyFont="1" applyFill="1" applyBorder="1" applyAlignment="1">
      <alignment horizontal="center"/>
    </xf>
    <xf numFmtId="0" fontId="12" fillId="9" borderId="4" xfId="0" applyFont="1" applyFill="1" applyBorder="1" applyAlignment="1">
      <alignment horizontal="center"/>
    </xf>
    <xf numFmtId="0" fontId="15" fillId="9" borderId="29" xfId="0" applyFont="1" applyFill="1" applyBorder="1" applyAlignment="1">
      <alignment horizontal="center" vertical="center" wrapText="1"/>
    </xf>
    <xf numFmtId="0" fontId="15" fillId="9" borderId="52" xfId="0" applyFont="1" applyFill="1" applyBorder="1" applyAlignment="1">
      <alignment horizontal="center" vertical="center" wrapText="1"/>
    </xf>
    <xf numFmtId="0" fontId="15" fillId="9" borderId="29" xfId="0" applyFont="1" applyFill="1" applyBorder="1" applyAlignment="1">
      <alignment horizontal="center" vertical="center"/>
    </xf>
    <xf numFmtId="0" fontId="15" fillId="9" borderId="52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/>
    </xf>
    <xf numFmtId="0" fontId="15" fillId="9" borderId="4" xfId="0" applyFont="1" applyFill="1" applyBorder="1" applyAlignment="1">
      <alignment horizontal="center"/>
    </xf>
    <xf numFmtId="0" fontId="84" fillId="9" borderId="11" xfId="0" applyFont="1" applyFill="1" applyBorder="1" applyAlignment="1">
      <alignment horizontal="center" vertical="top" wrapText="1"/>
    </xf>
    <xf numFmtId="0" fontId="84" fillId="9" borderId="9" xfId="0" applyFont="1" applyFill="1" applyBorder="1" applyAlignment="1">
      <alignment horizontal="center" vertical="top"/>
    </xf>
    <xf numFmtId="0" fontId="84" fillId="9" borderId="12" xfId="0" applyFont="1" applyFill="1" applyBorder="1" applyAlignment="1">
      <alignment horizontal="center" vertical="top"/>
    </xf>
    <xf numFmtId="0" fontId="84" fillId="9" borderId="5" xfId="0" applyFont="1" applyFill="1" applyBorder="1" applyAlignment="1">
      <alignment horizontal="center" vertical="top"/>
    </xf>
    <xf numFmtId="0" fontId="84" fillId="9" borderId="0" xfId="0" applyFont="1" applyFill="1" applyBorder="1" applyAlignment="1">
      <alignment horizontal="center" vertical="top"/>
    </xf>
    <xf numFmtId="0" fontId="84" fillId="9" borderId="6" xfId="0" applyFont="1" applyFill="1" applyBorder="1" applyAlignment="1">
      <alignment horizontal="center" vertical="top"/>
    </xf>
    <xf numFmtId="0" fontId="84" fillId="9" borderId="7" xfId="0" applyFont="1" applyFill="1" applyBorder="1" applyAlignment="1">
      <alignment horizontal="center" vertical="top"/>
    </xf>
    <xf numFmtId="0" fontId="84" fillId="9" borderId="1" xfId="0" applyFont="1" applyFill="1" applyBorder="1" applyAlignment="1">
      <alignment horizontal="center" vertical="top"/>
    </xf>
    <xf numFmtId="0" fontId="84" fillId="9" borderId="8" xfId="0" applyFont="1" applyFill="1" applyBorder="1" applyAlignment="1">
      <alignment horizontal="center" vertical="top"/>
    </xf>
  </cellXfs>
  <cellStyles count="17">
    <cellStyle name="=C:\WINNT\SYSTEM32\COMMAND.COM" xfId="3"/>
    <cellStyle name="Hipervínculo" xfId="2" builtinId="8"/>
    <cellStyle name="Millares" xfId="1" builtinId="3"/>
    <cellStyle name="Millares 10" xfId="15"/>
    <cellStyle name="Millares 19" xfId="14"/>
    <cellStyle name="Millares 2" xfId="12"/>
    <cellStyle name="Millares 2 2" xfId="6"/>
    <cellStyle name="Moneda" xfId="16" builtinId="4"/>
    <cellStyle name="Moneda 2" xfId="7"/>
    <cellStyle name="Normal" xfId="0" builtinId="0"/>
    <cellStyle name="Normal 16" xfId="9"/>
    <cellStyle name="Normal 17" xfId="11"/>
    <cellStyle name="Normal 2" xfId="4"/>
    <cellStyle name="Normal 2 2" xfId="10"/>
    <cellStyle name="Normal 2 9" xfId="13"/>
    <cellStyle name="Normal 3" xfId="5"/>
    <cellStyle name="Normal 4" xfId="8"/>
  </cellStyles>
  <dxfs count="23"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</dxf>
    <dxf>
      <numFmt numFmtId="175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numFmt numFmtId="4" formatCode="#,##0.00"/>
    </dxf>
    <dxf>
      <font>
        <color rgb="FFCC0000"/>
      </font>
    </dxf>
    <dxf>
      <font>
        <color rgb="FFCC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5.xml"/><Relationship Id="rId68" Type="http://schemas.openxmlformats.org/officeDocument/2006/relationships/externalLink" Target="externalLinks/externalLink10.xml"/><Relationship Id="rId84" Type="http://schemas.openxmlformats.org/officeDocument/2006/relationships/pivotCacheDefinition" Target="pivotCache/pivotCacheDefinition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6.xml"/><Relationship Id="rId79" Type="http://schemas.openxmlformats.org/officeDocument/2006/relationships/externalLink" Target="externalLinks/externalLink2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6.xml"/><Relationship Id="rId69" Type="http://schemas.openxmlformats.org/officeDocument/2006/relationships/externalLink" Target="externalLinks/externalLink11.xml"/><Relationship Id="rId77" Type="http://schemas.openxmlformats.org/officeDocument/2006/relationships/externalLink" Target="externalLinks/externalLink1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4.xml"/><Relationship Id="rId80" Type="http://schemas.openxmlformats.org/officeDocument/2006/relationships/externalLink" Target="externalLinks/externalLink22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externalLink" Target="externalLinks/externalLink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70" Type="http://schemas.openxmlformats.org/officeDocument/2006/relationships/externalLink" Target="externalLinks/externalLink12.xml"/><Relationship Id="rId75" Type="http://schemas.openxmlformats.org/officeDocument/2006/relationships/externalLink" Target="externalLinks/externalLink17.xml"/><Relationship Id="rId83" Type="http://schemas.openxmlformats.org/officeDocument/2006/relationships/externalLink" Target="externalLinks/externalLink25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externalLink" Target="externalLinks/externalLink7.xml"/><Relationship Id="rId73" Type="http://schemas.openxmlformats.org/officeDocument/2006/relationships/externalLink" Target="externalLinks/externalLink15.xml"/><Relationship Id="rId78" Type="http://schemas.openxmlformats.org/officeDocument/2006/relationships/externalLink" Target="externalLinks/externalLink20.xml"/><Relationship Id="rId81" Type="http://schemas.openxmlformats.org/officeDocument/2006/relationships/externalLink" Target="externalLinks/externalLink23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8.xml"/><Relationship Id="rId87" Type="http://schemas.openxmlformats.org/officeDocument/2006/relationships/sharedStrings" Target="sharedStrings.xml"/><Relationship Id="rId61" Type="http://schemas.openxmlformats.org/officeDocument/2006/relationships/externalLink" Target="externalLinks/externalLink3.xml"/><Relationship Id="rId82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654844</xdr:colOff>
      <xdr:row>1</xdr:row>
      <xdr:rowOff>142874</xdr:rowOff>
    </xdr:from>
    <xdr:to>
      <xdr:col>3</xdr:col>
      <xdr:colOff>1166812</xdr:colOff>
      <xdr:row>5</xdr:row>
      <xdr:rowOff>23812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894" y="295274"/>
          <a:ext cx="2131218" cy="49053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61911</xdr:colOff>
      <xdr:row>0</xdr:row>
      <xdr:rowOff>28575</xdr:rowOff>
    </xdr:from>
    <xdr:to>
      <xdr:col>3</xdr:col>
      <xdr:colOff>2381250</xdr:colOff>
      <xdr:row>1</xdr:row>
      <xdr:rowOff>323850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836" y="28575"/>
          <a:ext cx="2319339" cy="47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557211</xdr:colOff>
      <xdr:row>1</xdr:row>
      <xdr:rowOff>219075</xdr:rowOff>
    </xdr:from>
    <xdr:to>
      <xdr:col>3</xdr:col>
      <xdr:colOff>381000</xdr:colOff>
      <xdr:row>4</xdr:row>
      <xdr:rowOff>209550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1" y="400050"/>
          <a:ext cx="2319339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519112</xdr:colOff>
      <xdr:row>0</xdr:row>
      <xdr:rowOff>0</xdr:rowOff>
    </xdr:from>
    <xdr:to>
      <xdr:col>3</xdr:col>
      <xdr:colOff>133351</xdr:colOff>
      <xdr:row>3</xdr:row>
      <xdr:rowOff>85725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" y="0"/>
          <a:ext cx="2309814" cy="1009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695324</xdr:colOff>
      <xdr:row>46</xdr:row>
      <xdr:rowOff>123825</xdr:rowOff>
    </xdr:from>
    <xdr:to>
      <xdr:col>2</xdr:col>
      <xdr:colOff>3695699</xdr:colOff>
      <xdr:row>53</xdr:row>
      <xdr:rowOff>66675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3152774" y="11306175"/>
          <a:ext cx="3000375" cy="12763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0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3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M. EN A. GONZALO FERREIRA MARTÍNEZ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9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DIRECTOR DE ADMINISTRACIÓN Y FINANZAS</a:t>
          </a:r>
        </a:p>
      </xdr:txBody>
    </xdr:sp>
    <xdr:clientData/>
  </xdr:twoCellAnchor>
  <xdr:twoCellAnchor editAs="oneCell">
    <xdr:from>
      <xdr:col>1</xdr:col>
      <xdr:colOff>171450</xdr:colOff>
      <xdr:row>2</xdr:row>
      <xdr:rowOff>47626</xdr:rowOff>
    </xdr:from>
    <xdr:to>
      <xdr:col>1</xdr:col>
      <xdr:colOff>2143125</xdr:colOff>
      <xdr:row>4</xdr:row>
      <xdr:rowOff>104775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6726"/>
          <a:ext cx="1971675" cy="4952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</xdr:row>
      <xdr:rowOff>19050</xdr:rowOff>
    </xdr:from>
    <xdr:to>
      <xdr:col>2</xdr:col>
      <xdr:colOff>28576</xdr:colOff>
      <xdr:row>2</xdr:row>
      <xdr:rowOff>276225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209550"/>
          <a:ext cx="1638300" cy="714375"/>
        </a:xfrm>
        <a:prstGeom prst="rect">
          <a:avLst/>
        </a:prstGeom>
      </xdr:spPr>
    </xdr:pic>
    <xdr:clientData/>
  </xdr:twoCellAnchor>
  <xdr:twoCellAnchor>
    <xdr:from>
      <xdr:col>2</xdr:col>
      <xdr:colOff>1123950</xdr:colOff>
      <xdr:row>15671</xdr:row>
      <xdr:rowOff>161925</xdr:rowOff>
    </xdr:from>
    <xdr:to>
      <xdr:col>2</xdr:col>
      <xdr:colOff>4019550</xdr:colOff>
      <xdr:row>15676</xdr:row>
      <xdr:rowOff>95250</xdr:rowOff>
    </xdr:to>
    <xdr:sp macro="" textlink="">
      <xdr:nvSpPr>
        <xdr:cNvPr id="3" name="1 CuadroTexto"/>
        <xdr:cNvSpPr txBox="1"/>
      </xdr:nvSpPr>
      <xdr:spPr>
        <a:xfrm>
          <a:off x="3514725" y="3069326475"/>
          <a:ext cx="2895600" cy="88582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ADMINISTRACION Y FINANZAS </a:t>
          </a:r>
        </a:p>
      </xdr:txBody>
    </xdr:sp>
    <xdr:clientData/>
  </xdr:twoCellAnchor>
  <xdr:twoCellAnchor>
    <xdr:from>
      <xdr:col>7</xdr:col>
      <xdr:colOff>47625</xdr:colOff>
      <xdr:row>39</xdr:row>
      <xdr:rowOff>9525</xdr:rowOff>
    </xdr:from>
    <xdr:to>
      <xdr:col>7</xdr:col>
      <xdr:colOff>733425</xdr:colOff>
      <xdr:row>54</xdr:row>
      <xdr:rowOff>352425</xdr:rowOff>
    </xdr:to>
    <xdr:sp macro="" textlink="">
      <xdr:nvSpPr>
        <xdr:cNvPr id="4" name="Cerrar llave 3"/>
        <xdr:cNvSpPr/>
      </xdr:nvSpPr>
      <xdr:spPr>
        <a:xfrm>
          <a:off x="10991850" y="8315325"/>
          <a:ext cx="685800" cy="39052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66675</xdr:colOff>
      <xdr:row>55</xdr:row>
      <xdr:rowOff>9525</xdr:rowOff>
    </xdr:from>
    <xdr:to>
      <xdr:col>7</xdr:col>
      <xdr:colOff>628650</xdr:colOff>
      <xdr:row>64</xdr:row>
      <xdr:rowOff>333375</xdr:rowOff>
    </xdr:to>
    <xdr:sp macro="" textlink="">
      <xdr:nvSpPr>
        <xdr:cNvPr id="5" name="Cerrar llave 4"/>
        <xdr:cNvSpPr/>
      </xdr:nvSpPr>
      <xdr:spPr>
        <a:xfrm>
          <a:off x="11010900" y="12239625"/>
          <a:ext cx="561975" cy="35814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114300</xdr:colOff>
      <xdr:row>64</xdr:row>
      <xdr:rowOff>352425</xdr:rowOff>
    </xdr:from>
    <xdr:to>
      <xdr:col>7</xdr:col>
      <xdr:colOff>533400</xdr:colOff>
      <xdr:row>70</xdr:row>
      <xdr:rowOff>352425</xdr:rowOff>
    </xdr:to>
    <xdr:sp macro="" textlink="">
      <xdr:nvSpPr>
        <xdr:cNvPr id="6" name="Cerrar llave 5"/>
        <xdr:cNvSpPr/>
      </xdr:nvSpPr>
      <xdr:spPr>
        <a:xfrm>
          <a:off x="11058525" y="15840075"/>
          <a:ext cx="419100" cy="2171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104775</xdr:colOff>
      <xdr:row>71</xdr:row>
      <xdr:rowOff>19050</xdr:rowOff>
    </xdr:from>
    <xdr:to>
      <xdr:col>7</xdr:col>
      <xdr:colOff>542925</xdr:colOff>
      <xdr:row>90</xdr:row>
      <xdr:rowOff>9525</xdr:rowOff>
    </xdr:to>
    <xdr:sp macro="" textlink="">
      <xdr:nvSpPr>
        <xdr:cNvPr id="7" name="Cerrar llave 6"/>
        <xdr:cNvSpPr/>
      </xdr:nvSpPr>
      <xdr:spPr>
        <a:xfrm>
          <a:off x="11049000" y="18040350"/>
          <a:ext cx="438150" cy="53244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142875</xdr:colOff>
      <xdr:row>90</xdr:row>
      <xdr:rowOff>28575</xdr:rowOff>
    </xdr:from>
    <xdr:to>
      <xdr:col>7</xdr:col>
      <xdr:colOff>495300</xdr:colOff>
      <xdr:row>94</xdr:row>
      <xdr:rowOff>9525</xdr:rowOff>
    </xdr:to>
    <xdr:sp macro="" textlink="">
      <xdr:nvSpPr>
        <xdr:cNvPr id="8" name="Cerrar llave 7"/>
        <xdr:cNvSpPr/>
      </xdr:nvSpPr>
      <xdr:spPr>
        <a:xfrm>
          <a:off x="11087100" y="23383875"/>
          <a:ext cx="352425" cy="7429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201931</xdr:colOff>
      <xdr:row>94</xdr:row>
      <xdr:rowOff>38100</xdr:rowOff>
    </xdr:from>
    <xdr:to>
      <xdr:col>7</xdr:col>
      <xdr:colOff>247650</xdr:colOff>
      <xdr:row>105</xdr:row>
      <xdr:rowOff>47625</xdr:rowOff>
    </xdr:to>
    <xdr:sp macro="" textlink="">
      <xdr:nvSpPr>
        <xdr:cNvPr id="9" name="Cerrar llave 8"/>
        <xdr:cNvSpPr/>
      </xdr:nvSpPr>
      <xdr:spPr>
        <a:xfrm flipH="1">
          <a:off x="11146156" y="24155400"/>
          <a:ext cx="45719" cy="24669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47625</xdr:colOff>
      <xdr:row>2</xdr:row>
      <xdr:rowOff>139365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1625" cy="5203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916557</xdr:colOff>
      <xdr:row>117</xdr:row>
      <xdr:rowOff>-1</xdr:rowOff>
    </xdr:from>
    <xdr:to>
      <xdr:col>3</xdr:col>
      <xdr:colOff>1096274</xdr:colOff>
      <xdr:row>117</xdr:row>
      <xdr:rowOff>-1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CxnSpPr/>
      </xdr:nvCxnSpPr>
      <xdr:spPr>
        <a:xfrm>
          <a:off x="1011807" y="21669374"/>
          <a:ext cx="535179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1308572</xdr:colOff>
      <xdr:row>117</xdr:row>
      <xdr:rowOff>4344</xdr:rowOff>
    </xdr:from>
    <xdr:to>
      <xdr:col>7</xdr:col>
      <xdr:colOff>692796</xdr:colOff>
      <xdr:row>117</xdr:row>
      <xdr:rowOff>4344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CxnSpPr/>
      </xdr:nvCxnSpPr>
      <xdr:spPr>
        <a:xfrm>
          <a:off x="8442797" y="21673719"/>
          <a:ext cx="528972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561975</xdr:colOff>
      <xdr:row>1</xdr:row>
      <xdr:rowOff>114300</xdr:rowOff>
    </xdr:from>
    <xdr:to>
      <xdr:col>1</xdr:col>
      <xdr:colOff>2390775</xdr:colOff>
      <xdr:row>3</xdr:row>
      <xdr:rowOff>171450</xdr:rowOff>
    </xdr:to>
    <xdr:pic>
      <xdr:nvPicPr>
        <xdr:cNvPr id="4" name="Imagen 3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6225"/>
          <a:ext cx="182880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666750</xdr:colOff>
      <xdr:row>58</xdr:row>
      <xdr:rowOff>28575</xdr:rowOff>
    </xdr:from>
    <xdr:to>
      <xdr:col>1</xdr:col>
      <xdr:colOff>2495550</xdr:colOff>
      <xdr:row>60</xdr:row>
      <xdr:rowOff>123825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334750"/>
          <a:ext cx="1828800" cy="381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0</xdr:row>
      <xdr:rowOff>142875</xdr:rowOff>
    </xdr:from>
    <xdr:to>
      <xdr:col>1</xdr:col>
      <xdr:colOff>2243137</xdr:colOff>
      <xdr:row>4</xdr:row>
      <xdr:rowOff>83345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42875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161925</xdr:rowOff>
    </xdr:from>
    <xdr:to>
      <xdr:col>0</xdr:col>
      <xdr:colOff>2047875</xdr:colOff>
      <xdr:row>3</xdr:row>
      <xdr:rowOff>127343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19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19050</xdr:rowOff>
    </xdr:from>
    <xdr:to>
      <xdr:col>1</xdr:col>
      <xdr:colOff>1152525</xdr:colOff>
      <xdr:row>2</xdr:row>
      <xdr:rowOff>232118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881062</xdr:colOff>
      <xdr:row>0</xdr:row>
      <xdr:rowOff>154782</xdr:rowOff>
    </xdr:from>
    <xdr:to>
      <xdr:col>3</xdr:col>
      <xdr:colOff>1416843</xdr:colOff>
      <xdr:row>4</xdr:row>
      <xdr:rowOff>23813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737" y="154782"/>
          <a:ext cx="2374106" cy="48815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0</xdr:row>
      <xdr:rowOff>66676</xdr:rowOff>
    </xdr:from>
    <xdr:to>
      <xdr:col>0</xdr:col>
      <xdr:colOff>1762126</xdr:colOff>
      <xdr:row>2</xdr:row>
      <xdr:rowOff>165857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66676"/>
          <a:ext cx="1657350" cy="613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57150</xdr:rowOff>
    </xdr:from>
    <xdr:to>
      <xdr:col>1</xdr:col>
      <xdr:colOff>1019175</xdr:colOff>
      <xdr:row>3</xdr:row>
      <xdr:rowOff>36856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2076525</xdr:colOff>
      <xdr:row>3</xdr:row>
      <xdr:rowOff>108311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146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2152725</xdr:colOff>
      <xdr:row>3</xdr:row>
      <xdr:rowOff>108311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1</xdr:col>
      <xdr:colOff>295275</xdr:colOff>
      <xdr:row>3</xdr:row>
      <xdr:rowOff>136868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1</xdr:col>
      <xdr:colOff>1257375</xdr:colOff>
      <xdr:row>3</xdr:row>
      <xdr:rowOff>117838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527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1266900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9527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1990800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0</xdr:col>
      <xdr:colOff>2019375</xdr:colOff>
      <xdr:row>3</xdr:row>
      <xdr:rowOff>117838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142875</xdr:rowOff>
    </xdr:from>
    <xdr:to>
      <xdr:col>0</xdr:col>
      <xdr:colOff>2124150</xdr:colOff>
      <xdr:row>2</xdr:row>
      <xdr:rowOff>304800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2875"/>
          <a:ext cx="1990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142875</xdr:rowOff>
    </xdr:from>
    <xdr:to>
      <xdr:col>3</xdr:col>
      <xdr:colOff>1738314</xdr:colOff>
      <xdr:row>4</xdr:row>
      <xdr:rowOff>71438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42875"/>
          <a:ext cx="2519364" cy="547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63500</xdr:rowOff>
    </xdr:from>
    <xdr:to>
      <xdr:col>0</xdr:col>
      <xdr:colOff>1502833</xdr:colOff>
      <xdr:row>3</xdr:row>
      <xdr:rowOff>63935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500"/>
          <a:ext cx="1445683" cy="486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63500</xdr:rowOff>
    </xdr:from>
    <xdr:to>
      <xdr:col>1</xdr:col>
      <xdr:colOff>1226608</xdr:colOff>
      <xdr:row>2</xdr:row>
      <xdr:rowOff>159185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500"/>
          <a:ext cx="1445683" cy="419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104775</xdr:rowOff>
    </xdr:from>
    <xdr:to>
      <xdr:col>1</xdr:col>
      <xdr:colOff>428625</xdr:colOff>
      <xdr:row>2</xdr:row>
      <xdr:rowOff>157715</xdr:rowOff>
    </xdr:to>
    <xdr:pic>
      <xdr:nvPicPr>
        <xdr:cNvPr id="2" name="4 Imagen" descr="LOGO UTSJR 2014.jp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04775"/>
          <a:ext cx="1104899" cy="462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519237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353784</xdr:colOff>
      <xdr:row>1</xdr:row>
      <xdr:rowOff>13607</xdr:rowOff>
    </xdr:from>
    <xdr:to>
      <xdr:col>3</xdr:col>
      <xdr:colOff>830034</xdr:colOff>
      <xdr:row>4</xdr:row>
      <xdr:rowOff>95250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09" y="175532"/>
          <a:ext cx="2124075" cy="5388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2206184</xdr:colOff>
      <xdr:row>3</xdr:row>
      <xdr:rowOff>59532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2106170" cy="457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1</xdr:row>
      <xdr:rowOff>0</xdr:rowOff>
    </xdr:from>
    <xdr:to>
      <xdr:col>6</xdr:col>
      <xdr:colOff>1143000</xdr:colOff>
      <xdr:row>4</xdr:row>
      <xdr:rowOff>47625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61925"/>
          <a:ext cx="2543175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8</xdr:row>
      <xdr:rowOff>0</xdr:rowOff>
    </xdr:from>
    <xdr:to>
      <xdr:col>6</xdr:col>
      <xdr:colOff>0</xdr:colOff>
      <xdr:row>8</xdr:row>
      <xdr:rowOff>303696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/>
      </xdr:nvSpPr>
      <xdr:spPr>
        <a:xfrm>
          <a:off x="9439275" y="1219200"/>
          <a:ext cx="0" cy="151296"/>
        </a:xfrm>
        <a:prstGeom prst="round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0</xdr:colOff>
      <xdr:row>55</xdr:row>
      <xdr:rowOff>71783</xdr:rowOff>
    </xdr:from>
    <xdr:to>
      <xdr:col>6</xdr:col>
      <xdr:colOff>0</xdr:colOff>
      <xdr:row>59</xdr:row>
      <xdr:rowOff>303696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/>
      </xdr:nvSpPr>
      <xdr:spPr>
        <a:xfrm>
          <a:off x="9439275" y="9091958"/>
          <a:ext cx="0" cy="841513"/>
        </a:xfrm>
        <a:prstGeom prst="round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1177145</xdr:colOff>
      <xdr:row>78</xdr:row>
      <xdr:rowOff>1</xdr:rowOff>
    </xdr:from>
    <xdr:to>
      <xdr:col>2</xdr:col>
      <xdr:colOff>1568209</xdr:colOff>
      <xdr:row>78</xdr:row>
      <xdr:rowOff>1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1358120" y="12858751"/>
          <a:ext cx="315331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395378</xdr:colOff>
      <xdr:row>1</xdr:row>
      <xdr:rowOff>44929</xdr:rowOff>
    </xdr:from>
    <xdr:to>
      <xdr:col>1</xdr:col>
      <xdr:colOff>2171790</xdr:colOff>
      <xdr:row>3</xdr:row>
      <xdr:rowOff>137080</xdr:rowOff>
    </xdr:to>
    <xdr:pic>
      <xdr:nvPicPr>
        <xdr:cNvPr id="5" name="Imagen 4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353" y="197329"/>
          <a:ext cx="1776412" cy="396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95250</xdr:rowOff>
    </xdr:from>
    <xdr:to>
      <xdr:col>2</xdr:col>
      <xdr:colOff>809625</xdr:colOff>
      <xdr:row>3</xdr:row>
      <xdr:rowOff>113772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1333500" cy="5900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86</xdr:row>
      <xdr:rowOff>0</xdr:rowOff>
    </xdr:from>
    <xdr:to>
      <xdr:col>7</xdr:col>
      <xdr:colOff>838200</xdr:colOff>
      <xdr:row>86</xdr:row>
      <xdr:rowOff>19050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5381625" y="16697325"/>
          <a:ext cx="2409825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139433</xdr:rowOff>
    </xdr:from>
    <xdr:to>
      <xdr:col>9</xdr:col>
      <xdr:colOff>0</xdr:colOff>
      <xdr:row>11</xdr:row>
      <xdr:rowOff>21979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/>
      </xdr:nvSpPr>
      <xdr:spPr>
        <a:xfrm>
          <a:off x="10915650" y="1358633"/>
          <a:ext cx="0" cy="53024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0</xdr:colOff>
      <xdr:row>9</xdr:row>
      <xdr:rowOff>32638</xdr:rowOff>
    </xdr:from>
    <xdr:to>
      <xdr:col>9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10915650" y="1404238"/>
          <a:ext cx="0" cy="4597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295275</xdr:colOff>
      <xdr:row>1</xdr:row>
      <xdr:rowOff>57150</xdr:rowOff>
    </xdr:from>
    <xdr:to>
      <xdr:col>2</xdr:col>
      <xdr:colOff>347662</xdr:colOff>
      <xdr:row>3</xdr:row>
      <xdr:rowOff>150020</xdr:rowOff>
    </xdr:to>
    <xdr:pic>
      <xdr:nvPicPr>
        <xdr:cNvPr id="4" name="Imagen 3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09550"/>
          <a:ext cx="1776412" cy="39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98</xdr:row>
      <xdr:rowOff>47625</xdr:rowOff>
    </xdr:from>
    <xdr:to>
      <xdr:col>2</xdr:col>
      <xdr:colOff>500062</xdr:colOff>
      <xdr:row>100</xdr:row>
      <xdr:rowOff>140495</xdr:rowOff>
    </xdr:to>
    <xdr:pic>
      <xdr:nvPicPr>
        <xdr:cNvPr id="5" name="Imagen 4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5640050"/>
          <a:ext cx="1776412" cy="39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190</xdr:row>
      <xdr:rowOff>0</xdr:rowOff>
    </xdr:from>
    <xdr:to>
      <xdr:col>7</xdr:col>
      <xdr:colOff>838200</xdr:colOff>
      <xdr:row>190</xdr:row>
      <xdr:rowOff>19050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6467475" y="30165675"/>
          <a:ext cx="3371850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</xdr:row>
      <xdr:rowOff>139433</xdr:rowOff>
    </xdr:from>
    <xdr:to>
      <xdr:col>8</xdr:col>
      <xdr:colOff>0</xdr:colOff>
      <xdr:row>11</xdr:row>
      <xdr:rowOff>21979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>
          <a:off x="10191750" y="1358633"/>
          <a:ext cx="0" cy="60644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0</xdr:colOff>
      <xdr:row>9</xdr:row>
      <xdr:rowOff>32638</xdr:rowOff>
    </xdr:from>
    <xdr:to>
      <xdr:col>8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10191750" y="1404238"/>
          <a:ext cx="0" cy="5359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485775</xdr:colOff>
      <xdr:row>1</xdr:row>
      <xdr:rowOff>66675</xdr:rowOff>
    </xdr:from>
    <xdr:to>
      <xdr:col>1</xdr:col>
      <xdr:colOff>2262187</xdr:colOff>
      <xdr:row>4</xdr:row>
      <xdr:rowOff>7145</xdr:rowOff>
    </xdr:to>
    <xdr:pic>
      <xdr:nvPicPr>
        <xdr:cNvPr id="4" name="Imagen 3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9075"/>
          <a:ext cx="1776412" cy="39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43</xdr:row>
      <xdr:rowOff>0</xdr:rowOff>
    </xdr:from>
    <xdr:to>
      <xdr:col>7</xdr:col>
      <xdr:colOff>838200</xdr:colOff>
      <xdr:row>43</xdr:row>
      <xdr:rowOff>19050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6715125" y="6896100"/>
          <a:ext cx="2990850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139433</xdr:rowOff>
    </xdr:from>
    <xdr:to>
      <xdr:col>9</xdr:col>
      <xdr:colOff>0</xdr:colOff>
      <xdr:row>11</xdr:row>
      <xdr:rowOff>0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/>
      </xdr:nvSpPr>
      <xdr:spPr>
        <a:xfrm>
          <a:off x="15440025" y="1358633"/>
          <a:ext cx="0" cy="527317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0</xdr:colOff>
      <xdr:row>9</xdr:row>
      <xdr:rowOff>32638</xdr:rowOff>
    </xdr:from>
    <xdr:to>
      <xdr:col>9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15440025" y="1404238"/>
          <a:ext cx="0" cy="4787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485775</xdr:colOff>
      <xdr:row>1</xdr:row>
      <xdr:rowOff>28575</xdr:rowOff>
    </xdr:from>
    <xdr:to>
      <xdr:col>2</xdr:col>
      <xdr:colOff>80962</xdr:colOff>
      <xdr:row>3</xdr:row>
      <xdr:rowOff>121445</xdr:rowOff>
    </xdr:to>
    <xdr:pic>
      <xdr:nvPicPr>
        <xdr:cNvPr id="4" name="Imagen 3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80975"/>
          <a:ext cx="1776412" cy="39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1474802</xdr:colOff>
      <xdr:row>82</xdr:row>
      <xdr:rowOff>107156</xdr:rowOff>
    </xdr:from>
    <xdr:to>
      <xdr:col>2</xdr:col>
      <xdr:colOff>3083719</xdr:colOff>
      <xdr:row>82</xdr:row>
      <xdr:rowOff>130967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1665302" y="12813506"/>
          <a:ext cx="3790142" cy="2381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273844</xdr:colOff>
      <xdr:row>83</xdr:row>
      <xdr:rowOff>0</xdr:rowOff>
    </xdr:from>
    <xdr:to>
      <xdr:col>6</xdr:col>
      <xdr:colOff>1204105</xdr:colOff>
      <xdr:row>83</xdr:row>
      <xdr:rowOff>23811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8246269" y="12858750"/>
          <a:ext cx="3787761" cy="2381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340178</xdr:colOff>
      <xdr:row>1</xdr:row>
      <xdr:rowOff>97194</xdr:rowOff>
    </xdr:from>
    <xdr:to>
      <xdr:col>2</xdr:col>
      <xdr:colOff>794754</xdr:colOff>
      <xdr:row>4</xdr:row>
      <xdr:rowOff>28333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28" y="249594"/>
          <a:ext cx="1778551" cy="3883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1177145</xdr:colOff>
      <xdr:row>44</xdr:row>
      <xdr:rowOff>1</xdr:rowOff>
    </xdr:from>
    <xdr:to>
      <xdr:col>3</xdr:col>
      <xdr:colOff>1568209</xdr:colOff>
      <xdr:row>44</xdr:row>
      <xdr:rowOff>1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2710670" y="7524751"/>
          <a:ext cx="194363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0</xdr:row>
      <xdr:rowOff>123825</xdr:rowOff>
    </xdr:from>
    <xdr:to>
      <xdr:col>1</xdr:col>
      <xdr:colOff>1945936</xdr:colOff>
      <xdr:row>2</xdr:row>
      <xdr:rowOff>142874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123825"/>
          <a:ext cx="1850685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133349</xdr:rowOff>
    </xdr:from>
    <xdr:to>
      <xdr:col>0</xdr:col>
      <xdr:colOff>1896267</xdr:colOff>
      <xdr:row>3</xdr:row>
      <xdr:rowOff>104775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3349"/>
          <a:ext cx="1829592" cy="6096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179917</xdr:colOff>
      <xdr:row>1</xdr:row>
      <xdr:rowOff>84667</xdr:rowOff>
    </xdr:from>
    <xdr:to>
      <xdr:col>0</xdr:col>
      <xdr:colOff>1935869</xdr:colOff>
      <xdr:row>4</xdr:row>
      <xdr:rowOff>95250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275167"/>
          <a:ext cx="1755952" cy="6582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</xdr:row>
      <xdr:rowOff>84667</xdr:rowOff>
    </xdr:from>
    <xdr:to>
      <xdr:col>3</xdr:col>
      <xdr:colOff>1598084</xdr:colOff>
      <xdr:row>4</xdr:row>
      <xdr:rowOff>95251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246592"/>
          <a:ext cx="1966384" cy="4677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323849</xdr:colOff>
      <xdr:row>1</xdr:row>
      <xdr:rowOff>104775</xdr:rowOff>
    </xdr:from>
    <xdr:to>
      <xdr:col>3</xdr:col>
      <xdr:colOff>904874</xdr:colOff>
      <xdr:row>4</xdr:row>
      <xdr:rowOff>76200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" y="266700"/>
          <a:ext cx="1876425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1095375</xdr:colOff>
      <xdr:row>4</xdr:row>
      <xdr:rowOff>19050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14325"/>
          <a:ext cx="1876425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</xdr:row>
      <xdr:rowOff>38100</xdr:rowOff>
    </xdr:from>
    <xdr:to>
      <xdr:col>0</xdr:col>
      <xdr:colOff>2381250</xdr:colOff>
      <xdr:row>3</xdr:row>
      <xdr:rowOff>76200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0025"/>
          <a:ext cx="1943100" cy="361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FABIOLA/ENTIDADES/1%20FLUJOS/EDGARFC/Mis%20documentos/Mis%20archivos%20recibidos/Documents%20and%20Settings/cllamas/Mis%20documentos/presupuesto/presupuestos/diversos/CONCENTRA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CONCENTRADO%20FLUJOS%20(PPTO%202008)%20OCT%20REAL%20CALENDARIZACI&#211;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ONCENTRADO%20FLUJOS%20PARAESTATA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Slopez\Configuraci&#243;n%20local\Archivos%20temporales%20de%20Internet\OLK98\diversos\Ptoserper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Slopez/Configuraci&#243;n%20local/Archivos%20temporales%20de%20Internet/OLK98/temporales/cp%20asv/cp%20asv/explic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Users/Admin/Documents/2014/REPORTES/REPORTE%20CIUT%20%20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FLUJOS%20PARAESTATALES%20-%2020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s/Info%20Trimestral/Presupuestari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s/Info%20Trimestral/Balanz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cllamas/Mis%20documentos/presupuesto/presupuestos/diciembre%2002/101%20a%201303%20todas%20DI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line/Dependencias/USEBEQ/Analisis%20edo.%20res%20%25%2098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sco%20extra&#237;ble\OGARCIAM\REPORTES%20NVO%20SOFTWARE\IMPLEMENTACION%20CONTABLE%202014\Copia%20de%20SOLICITUD%20DE%20TRANSFERENCIAS%20201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REPORTES%20NVO%20SOFTWARE\IMPLEMENTACION%20CONTABLE%202014\Copia%20de%20SOLICITUD%20DE%20TRANSFERENCIAS%20201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Diciembre%202017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octubre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jandra/Documents/presupuesto/ESTADOS%20FINANCIEROS%20CONAC%20JULIO%20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NTEPROY%202009/2009%20CENTRAL/Sistema%20de%20Pronosticos%20Presupuestales%20V1.00.184_09NO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alomaJLB\Desktop\subfed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Documents%20and%20Settings/avelozc/Configuraci&#243;n%20local/Archivos%20temporales%20de%20Internet/Content.Outlook/XDPY4G8B/EDOS%20FINANCIEROS%20JULI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UENTAS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OBDULIA\obdulia\PASH\2014\2DO%20TRIMESTRE\ARCHIVO%20ENVIO%202DO%20TRIM%20CORRECTO.xm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OGARCIAM/OBDULIA/obdulia/2014/PRESUPUESTO/Plantilla%20Presupuesto%202014%20ESD%20con%20partidas-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GARCIAM\OBDULIA\obdulia\2014\PRESUPUESTO\Plantilla%20Presupuesto%202014%20ESD%20con%20partidas-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trim"/>
      <sheetName val="cta"/>
      <sheetName val="dirsp"/>
      <sheetName val="dirgo"/>
      <sheetName val="edres"/>
      <sheetName val="ori-apl"/>
      <sheetName val="ori-apl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  <sheetName val="Calend"/>
      <sheetName val="presiones"/>
      <sheetName val="Reporte"/>
      <sheetName val="Resumen"/>
      <sheetName val="8"/>
      <sheetName val="9"/>
      <sheetName val="10"/>
      <sheetName val="19"/>
    </sheetNames>
    <sheetDataSet>
      <sheetData sheetId="0">
        <row r="1">
          <cell r="A1" t="str">
            <v>I V E Q R O</v>
          </cell>
        </row>
        <row r="4">
          <cell r="A4" t="str">
            <v>FLUJO DE EFECTIVO DE GASTO DE OPE Y PROYECTOS IVEQRO</v>
          </cell>
        </row>
        <row r="6">
          <cell r="A6" t="str">
            <v>SALDO INICIAL DE CAJA Y BANCOS RECURSOS DIPONIBLES</v>
          </cell>
        </row>
        <row r="8">
          <cell r="A8" t="str">
            <v>IVEQRO</v>
          </cell>
        </row>
        <row r="9">
          <cell r="A9" t="str">
            <v>INGRESOS:</v>
          </cell>
        </row>
        <row r="10">
          <cell r="B10" t="str">
            <v>Ingresos por cobranza COMEVI</v>
          </cell>
        </row>
        <row r="11">
          <cell r="B11" t="str">
            <v>Subsidio Estatal</v>
          </cell>
        </row>
        <row r="12">
          <cell r="B12" t="str">
            <v>Prestamos recibidos de GEQ</v>
          </cell>
        </row>
        <row r="13">
          <cell r="B13" t="str">
            <v>Financiamiento Recurso Fed. para pago de operación</v>
          </cell>
        </row>
        <row r="14">
          <cell r="B14" t="str">
            <v>Otros Ingresos</v>
          </cell>
        </row>
        <row r="15">
          <cell r="B15" t="str">
            <v>Total ingresos Operación</v>
          </cell>
        </row>
        <row r="17">
          <cell r="A17" t="str">
            <v>EGRESOS:</v>
          </cell>
        </row>
        <row r="18">
          <cell r="B18" t="str">
            <v>Pagos de Pasivos con BANOBRAS Y FONHAPO</v>
          </cell>
        </row>
        <row r="19">
          <cell r="B19" t="str">
            <v>Pagos de pasivos con GEQ (excepto Centro Nte I y II)</v>
          </cell>
        </row>
        <row r="20">
          <cell r="B20" t="str">
            <v>Pagos a Cargo de GEQ (Subs. Vivienda Empleados)</v>
          </cell>
        </row>
        <row r="21">
          <cell r="B21" t="str">
            <v>Reembolso a la cta de programas federales</v>
          </cell>
        </row>
        <row r="22">
          <cell r="B22" t="str">
            <v>Gastos de operación</v>
          </cell>
        </row>
        <row r="23">
          <cell r="B23" t="str">
            <v xml:space="preserve">      Impuestos</v>
          </cell>
        </row>
        <row r="24">
          <cell r="B24" t="str">
            <v xml:space="preserve">      Materiales y suministros</v>
          </cell>
        </row>
        <row r="25">
          <cell r="B25" t="str">
            <v xml:space="preserve">      Servicios Personales</v>
          </cell>
        </row>
        <row r="26">
          <cell r="B26" t="str">
            <v xml:space="preserve">             Sueldos</v>
          </cell>
        </row>
        <row r="27">
          <cell r="B27" t="str">
            <v xml:space="preserve">             Honorarios</v>
          </cell>
        </row>
        <row r="28">
          <cell r="B28" t="str">
            <v xml:space="preserve">             Impuestos (IMSS, ISR y 2% s/nomina)</v>
          </cell>
        </row>
        <row r="29">
          <cell r="B29" t="str">
            <v xml:space="preserve">      Servicios Generales</v>
          </cell>
        </row>
        <row r="30">
          <cell r="B30" t="str">
            <v xml:space="preserve">      Egresos COMEVI</v>
          </cell>
        </row>
        <row r="31">
          <cell r="B31" t="str">
            <v xml:space="preserve">      Otros</v>
          </cell>
        </row>
        <row r="32">
          <cell r="B32" t="str">
            <v>Activo fijo</v>
          </cell>
        </row>
        <row r="33">
          <cell r="B33" t="str">
            <v>Aportaciones del IVEQRO a Programas Fed.</v>
          </cell>
        </row>
        <row r="34">
          <cell r="B34" t="str">
            <v>Total egresos Operación</v>
          </cell>
        </row>
        <row r="36">
          <cell r="A36" t="str">
            <v>SUPERÁVIT (DÉFICIT) OPERACIÓN</v>
          </cell>
        </row>
        <row r="39">
          <cell r="A39" t="str">
            <v>CENTRO NORTE I</v>
          </cell>
        </row>
        <row r="40">
          <cell r="B40" t="str">
            <v>Ingresos</v>
          </cell>
        </row>
        <row r="41">
          <cell r="B41" t="str">
            <v>Egresos</v>
          </cell>
        </row>
        <row r="42">
          <cell r="B42" t="str">
            <v>Superávit (Déficit)</v>
          </cell>
        </row>
        <row r="44">
          <cell r="A44" t="str">
            <v>CENTRO NORTE II</v>
          </cell>
        </row>
        <row r="45">
          <cell r="B45" t="str">
            <v>Ingresos</v>
          </cell>
        </row>
        <row r="46">
          <cell r="B46" t="str">
            <v>Egresos</v>
          </cell>
        </row>
        <row r="47">
          <cell r="B47" t="str">
            <v>Superávit (Déficit)</v>
          </cell>
        </row>
        <row r="49">
          <cell r="A49" t="str">
            <v>PREDIOS OCUPADOS (Seguridad Ciudadana)</v>
          </cell>
        </row>
        <row r="50">
          <cell r="B50" t="str">
            <v>Ingresos</v>
          </cell>
        </row>
        <row r="51">
          <cell r="B51" t="str">
            <v>Egresos pago a GEQ</v>
          </cell>
        </row>
        <row r="52">
          <cell r="B52" t="str">
            <v>Superávit (Déficit)</v>
          </cell>
        </row>
        <row r="54">
          <cell r="A54" t="str">
            <v>LIBERTADORES-RODEO</v>
          </cell>
        </row>
        <row r="55">
          <cell r="B55" t="str">
            <v>Ingresos</v>
          </cell>
        </row>
        <row r="56">
          <cell r="B56" t="str">
            <v>Egresos</v>
          </cell>
        </row>
        <row r="57">
          <cell r="B57" t="str">
            <v>Superávit (Déficit)</v>
          </cell>
        </row>
        <row r="59">
          <cell r="A59" t="str">
            <v>FUNDADORES</v>
          </cell>
        </row>
        <row r="60">
          <cell r="B60" t="str">
            <v>Ingresos</v>
          </cell>
        </row>
        <row r="61">
          <cell r="B61" t="str">
            <v>Egresos</v>
          </cell>
        </row>
        <row r="62">
          <cell r="B62" t="str">
            <v>Superávit (Déficit)</v>
          </cell>
        </row>
        <row r="64">
          <cell r="A64" t="str">
            <v>SAN MIGUEL CARRILLO</v>
          </cell>
        </row>
        <row r="65">
          <cell r="A65" t="str">
            <v>..\CONTESTACIÓN OFICIO FINANZAS 24 ENERO 06 TRES.doc</v>
          </cell>
          <cell r="B65" t="str">
            <v>Ingresos</v>
          </cell>
        </row>
        <row r="66">
          <cell r="B66" t="str">
            <v>Egresos</v>
          </cell>
        </row>
        <row r="67">
          <cell r="B67" t="str">
            <v>Superávit (Déficit)</v>
          </cell>
        </row>
        <row r="69">
          <cell r="A69" t="str">
            <v>FUNDADORES II (Campo Sto, Palo Gacho y Penjal)</v>
          </cell>
        </row>
        <row r="70">
          <cell r="B70" t="str">
            <v>Ingresos</v>
          </cell>
        </row>
        <row r="71">
          <cell r="B71" t="str">
            <v>Egresos</v>
          </cell>
        </row>
        <row r="72">
          <cell r="B72" t="str">
            <v>Superávit (Déficit)</v>
          </cell>
        </row>
        <row r="74">
          <cell r="A74" t="str">
            <v>SAN PABLO</v>
          </cell>
        </row>
        <row r="75">
          <cell r="B75" t="str">
            <v>Ingresos</v>
          </cell>
        </row>
        <row r="76">
          <cell r="B76" t="str">
            <v>Egresos</v>
          </cell>
        </row>
        <row r="77">
          <cell r="B77" t="str">
            <v>Superávit (Déficit)</v>
          </cell>
        </row>
        <row r="79">
          <cell r="A79" t="str">
            <v>PREDIO LA CRUZ</v>
          </cell>
        </row>
        <row r="80">
          <cell r="B80" t="str">
            <v>Ingresos</v>
          </cell>
        </row>
        <row r="81">
          <cell r="B81" t="str">
            <v>Egresos</v>
          </cell>
        </row>
        <row r="82">
          <cell r="B82" t="str">
            <v>Superávit (Déficit)</v>
          </cell>
        </row>
        <row r="84">
          <cell r="A84" t="str">
            <v>SAN PEDRITO PEÑUELAS Y PEDREGOSO</v>
          </cell>
        </row>
        <row r="85">
          <cell r="B85" t="str">
            <v>Ingresos</v>
          </cell>
        </row>
        <row r="86">
          <cell r="B86" t="str">
            <v>Egresos</v>
          </cell>
        </row>
        <row r="87">
          <cell r="B87" t="str">
            <v>Superávit (Déficit)</v>
          </cell>
        </row>
        <row r="89">
          <cell r="A89" t="str">
            <v>REAL DE SAN MIGUEL</v>
          </cell>
        </row>
        <row r="90">
          <cell r="B90" t="str">
            <v>Ingresos</v>
          </cell>
        </row>
        <row r="91">
          <cell r="B91" t="str">
            <v>Egresos</v>
          </cell>
        </row>
        <row r="92">
          <cell r="B92" t="str">
            <v>Superávit (Déficit)</v>
          </cell>
        </row>
        <row r="94">
          <cell r="A94" t="str">
            <v>NUEVOS PROYECTOS</v>
          </cell>
        </row>
        <row r="95">
          <cell r="B95" t="str">
            <v>Ingresos</v>
          </cell>
        </row>
        <row r="96">
          <cell r="B96" t="str">
            <v>Egresos</v>
          </cell>
        </row>
        <row r="97">
          <cell r="B97" t="str">
            <v>Superávit (Déficit)</v>
          </cell>
        </row>
        <row r="99">
          <cell r="A99" t="str">
            <v>SUPERÁVIT (DÉFICIT) PROYECTOS</v>
          </cell>
        </row>
        <row r="101">
          <cell r="A101" t="str">
            <v>SUPERÁVIT (DÉFICIT) OPERACIÓN + COBRANZA COMEVI + PROYECTOS</v>
          </cell>
        </row>
        <row r="103">
          <cell r="A103" t="str">
            <v>SALDO FINAL DE CAJA Y BANCOS RECURSOS DISPONIBLES</v>
          </cell>
        </row>
        <row r="105">
          <cell r="A105" t="str">
            <v>FLUJO DE EFECTIVO DE PROGRAMAS FEDERALES</v>
          </cell>
        </row>
        <row r="107">
          <cell r="A107" t="str">
            <v>SALDO INICIAL DE BANCOS DE PROGRAMAS FEDERALES</v>
          </cell>
        </row>
        <row r="108">
          <cell r="B108" t="str">
            <v>Ingresos</v>
          </cell>
        </row>
        <row r="109">
          <cell r="B109" t="str">
            <v xml:space="preserve">          Ingresos recibidos de la Federación</v>
          </cell>
        </row>
        <row r="110">
          <cell r="B110" t="str">
            <v xml:space="preserve">          Ingresos recibidos de los Beneficiarios</v>
          </cell>
        </row>
        <row r="111">
          <cell r="B111" t="str">
            <v xml:space="preserve">          Otros Ingresos recibidos</v>
          </cell>
        </row>
        <row r="112">
          <cell r="B112" t="str">
            <v xml:space="preserve">          Ingresos disponibles depositados en cta federal </v>
          </cell>
        </row>
        <row r="113">
          <cell r="B113" t="str">
            <v>Ingreso por transf entre cuentas (disp - etiquet)</v>
          </cell>
        </row>
        <row r="114">
          <cell r="B114" t="str">
            <v>Egresos</v>
          </cell>
        </row>
        <row r="115">
          <cell r="B115" t="str">
            <v>Gastos del IVEQRO realizado de la cuenta Federal</v>
          </cell>
        </row>
        <row r="116">
          <cell r="B116" t="str">
            <v>Egreso por transf entre cuentas (disp - etiquet)</v>
          </cell>
        </row>
        <row r="117">
          <cell r="B117" t="str">
            <v>Superávit (Déficit)</v>
          </cell>
        </row>
        <row r="119">
          <cell r="A119" t="str">
            <v>SALDO FINAL DE BANCOS DE PROGRAMAS FEDERALES</v>
          </cell>
        </row>
        <row r="121">
          <cell r="A121" t="str">
            <v>SALDO FINAL BANCOS DISPONIBLES + FEDERALES</v>
          </cell>
        </row>
        <row r="123">
          <cell r="B123" t="str">
            <v>Recursos Disponibles (Saldo balanza)</v>
          </cell>
        </row>
        <row r="124">
          <cell r="B124" t="str">
            <v>Recursos Etiquetados (saldo balanza)</v>
          </cell>
        </row>
        <row r="125">
          <cell r="B125" t="str">
            <v>Dif Disponible</v>
          </cell>
        </row>
        <row r="126">
          <cell r="B126" t="str">
            <v>Dif Etiquetado</v>
          </cell>
        </row>
        <row r="129">
          <cell r="B129" t="str">
            <v>Ingresos</v>
          </cell>
        </row>
        <row r="130">
          <cell r="B130" t="str">
            <v>Egresos</v>
          </cell>
        </row>
        <row r="131">
          <cell r="B131" t="str">
            <v>Flujo</v>
          </cell>
        </row>
        <row r="132">
          <cell r="B132" t="str">
            <v>Flujo  IVEQRO</v>
          </cell>
        </row>
        <row r="133">
          <cell r="B133" t="str">
            <v>Dif</v>
          </cell>
        </row>
        <row r="138">
          <cell r="A138" t="str">
            <v>Finiquitos pagados en 2006</v>
          </cell>
        </row>
        <row r="139">
          <cell r="A139" t="str">
            <v>Pagos de IVEQRO a GEQ a cuenta de adeudo: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"/>
      <sheetName val="pres fed"/>
      <sheetName val="est"/>
      <sheetName val="pres est"/>
      <sheetName val="um"/>
      <sheetName val="pres um"/>
      <sheetName val="concent 2003"/>
      <sheetName val="prestac"/>
      <sheetName val="6"/>
      <sheetName val="sdo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  <sheetName val="pres est"/>
      <sheetName val="sdo est"/>
      <sheetName val="LUZ"/>
      <sheetName val="2"/>
      <sheetName val="OCT 1"/>
      <sheetName val="7"/>
      <sheetName val="5"/>
      <sheetName val="proforma"/>
      <sheetName val="98-04"/>
      <sheetName val="Hoja5"/>
      <sheetName val="optimista proforma (3)"/>
      <sheetName val="Hoja1"/>
      <sheetName val="Hoja1 (2)"/>
      <sheetName val="flujo1"/>
      <sheetName val="2005"/>
      <sheetName val="pres um"/>
      <sheetName val="sdo um"/>
      <sheetName val="NO"/>
      <sheetName val="proforma1"/>
      <sheetName val="Hoja2"/>
      <sheetName val="3"/>
      <sheetName val="flujo2 (2)"/>
      <sheetName val="edores00-04 (2)"/>
      <sheetName val="flujo2"/>
      <sheetName val="cta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Tema_6" refersTo="#¡REF!" sheetId="3"/>
    </definedNames>
    <sheetDataSet>
      <sheetData sheetId="0"/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7"/>
      <sheetName val="18"/>
      <sheetName val="19"/>
      <sheetName val="20"/>
      <sheetName val="21"/>
      <sheetName val="21_1"/>
      <sheetName val="22"/>
      <sheetName val="ART 2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IVEQ - INSTITUTO DE LA VIVIENDA DEL ESTADO DE QUERÉTARO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s"/>
      <sheetName val="PRINCIPAL"/>
      <sheetName val="ENTE"/>
      <sheetName val="SCRI"/>
      <sheetName val="EAI"/>
      <sheetName val="SCA"/>
      <sheetName val="CAdmon"/>
      <sheetName val="SCTG"/>
      <sheetName val="CTG"/>
      <sheetName val="SCOG"/>
      <sheetName val="COG"/>
      <sheetName val="SCFG"/>
      <sheetName val="CFG"/>
      <sheetName val="SCP"/>
      <sheetName val="CProg"/>
      <sheetName val="SFF"/>
      <sheetName val="EA (2)"/>
      <sheetName val="ESF (2)"/>
      <sheetName val="CFF"/>
      <sheetName val="Post Fiscal"/>
      <sheetName val="Int"/>
      <sheetName val="End Neto"/>
      <sheetName val="Comprobación"/>
    </sheetNames>
    <sheetDataSet>
      <sheetData sheetId="0">
        <row r="2">
          <cell r="A2">
            <v>42766</v>
          </cell>
        </row>
        <row r="3">
          <cell r="A3">
            <v>42794</v>
          </cell>
        </row>
        <row r="4">
          <cell r="A4">
            <v>42825</v>
          </cell>
        </row>
        <row r="5">
          <cell r="A5">
            <v>42855</v>
          </cell>
        </row>
        <row r="6">
          <cell r="A6">
            <v>42886</v>
          </cell>
        </row>
        <row r="7">
          <cell r="A7">
            <v>42916</v>
          </cell>
        </row>
        <row r="8">
          <cell r="A8">
            <v>42947</v>
          </cell>
        </row>
        <row r="9">
          <cell r="A9">
            <v>42978</v>
          </cell>
        </row>
        <row r="10">
          <cell r="A10">
            <v>43008</v>
          </cell>
        </row>
        <row r="11">
          <cell r="A11">
            <v>43039</v>
          </cell>
        </row>
        <row r="12">
          <cell r="A12">
            <v>43069</v>
          </cell>
        </row>
        <row r="13">
          <cell r="A13">
            <v>43100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Periodos"/>
      <sheetName val="BALANZA COMPROBACION"/>
      <sheetName val="EA"/>
      <sheetName val="ESF"/>
      <sheetName val="EVHP"/>
      <sheetName val="ECSF"/>
      <sheetName val="EFE"/>
      <sheetName val="IPC"/>
      <sheetName val="EAA"/>
      <sheetName val="CF"/>
      <sheetName val="EB"/>
      <sheetName val="EADP"/>
      <sheetName val="IAODF"/>
      <sheetName val="Comprobación"/>
      <sheetName val="EA (2)"/>
      <sheetName val="ESF (2)"/>
      <sheetName val="ECSF (2)"/>
    </sheetNames>
    <sheetDataSet>
      <sheetData sheetId="0"/>
      <sheetData sheetId="1"/>
      <sheetData sheetId="2">
        <row r="2">
          <cell r="A2">
            <v>42766</v>
          </cell>
        </row>
        <row r="3">
          <cell r="A3">
            <v>42794</v>
          </cell>
        </row>
        <row r="4">
          <cell r="A4">
            <v>42825</v>
          </cell>
        </row>
        <row r="5">
          <cell r="A5">
            <v>42855</v>
          </cell>
        </row>
        <row r="6">
          <cell r="A6">
            <v>42886</v>
          </cell>
        </row>
        <row r="7">
          <cell r="A7">
            <v>42916</v>
          </cell>
        </row>
        <row r="8">
          <cell r="A8">
            <v>42947</v>
          </cell>
        </row>
        <row r="9">
          <cell r="A9">
            <v>42978</v>
          </cell>
        </row>
        <row r="10">
          <cell r="A10">
            <v>43008</v>
          </cell>
        </row>
        <row r="11">
          <cell r="A11">
            <v>43039</v>
          </cell>
        </row>
        <row r="12">
          <cell r="A12">
            <v>43069</v>
          </cell>
        </row>
        <row r="13">
          <cell r="A13">
            <v>43100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2"/>
      <sheetName val="0113"/>
      <sheetName val="0114"/>
      <sheetName val="0115"/>
      <sheetName val="0116"/>
      <sheetName val="0117"/>
      <sheetName val="0119"/>
      <sheetName val="0120"/>
      <sheetName val="0121"/>
      <sheetName val="0123"/>
      <sheetName val="0124"/>
      <sheetName val="0125"/>
      <sheetName val="0126"/>
      <sheetName val="0127"/>
      <sheetName val="0128"/>
      <sheetName val="0129"/>
      <sheetName val="0131"/>
      <sheetName val="0132"/>
      <sheetName val="0134"/>
      <sheetName val="0135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321"/>
      <sheetName val="0322"/>
      <sheetName val="0323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1"/>
      <sheetName val="0412"/>
      <sheetName val="0413"/>
      <sheetName val="0414"/>
      <sheetName val="0415"/>
      <sheetName val="0501"/>
      <sheetName val="0507"/>
      <sheetName val="0601"/>
      <sheetName val="0602"/>
      <sheetName val="0603"/>
      <sheetName val="0604"/>
      <sheetName val="0605"/>
      <sheetName val="0606"/>
      <sheetName val="0608"/>
      <sheetName val="0609"/>
      <sheetName val="0610"/>
      <sheetName val="0612"/>
      <sheetName val="0613"/>
      <sheetName val="0701"/>
      <sheetName val="0702"/>
      <sheetName val="0703"/>
      <sheetName val="0704"/>
      <sheetName val="0801"/>
      <sheetName val="0802"/>
      <sheetName val="0803"/>
      <sheetName val="0901"/>
      <sheetName val="0902"/>
      <sheetName val="0903"/>
      <sheetName val="0904"/>
      <sheetName val="0910"/>
      <sheetName val="1001"/>
      <sheetName val="1101"/>
      <sheetName val="1102"/>
      <sheetName val="1104"/>
      <sheetName val="1105"/>
      <sheetName val="1106"/>
      <sheetName val="1108"/>
      <sheetName val="1109"/>
      <sheetName val="1110"/>
      <sheetName val="1112"/>
      <sheetName val="1114"/>
      <sheetName val="1201"/>
      <sheetName val="1301"/>
      <sheetName val="1302"/>
      <sheetName val="1303"/>
      <sheetName val="17 al 20"/>
      <sheetName val="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res rec con CC"/>
      <sheetName val="Edo res con CC"/>
      <sheetName val="-Edo res sin CC"/>
    </sheetNames>
    <sheetDataSet>
      <sheetData sheetId="0" refreshError="1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SF1"/>
      <sheetName val="EA2"/>
      <sheetName val="EVHP3"/>
      <sheetName val="ECSF4"/>
      <sheetName val="EFE5"/>
      <sheetName val="EAA6"/>
      <sheetName val="EADP7"/>
      <sheetName val="IPC8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  <row r="10">
          <cell r="D10" t="str">
            <v>M.A.P. BIBIANA RODRÍGUEZ MONTES</v>
          </cell>
        </row>
        <row r="12">
          <cell r="D12" t="str">
            <v>RECTORA</v>
          </cell>
        </row>
        <row r="14">
          <cell r="D14" t="str">
            <v>M. EN A. GONZALO FERREIRA MARTÍNEZ</v>
          </cell>
        </row>
        <row r="16">
          <cell r="D16" t="str">
            <v>DIRECTOR DE ADMINISTRACIÓN Y FINANZAS</v>
          </cell>
        </row>
      </sheetData>
      <sheetData sheetId="2"/>
      <sheetData sheetId="3"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0</v>
          </cell>
        </row>
        <row r="54">
          <cell r="D54">
            <v>0</v>
          </cell>
        </row>
        <row r="55">
          <cell r="D55">
            <v>0</v>
          </cell>
          <cell r="G55">
            <v>0</v>
          </cell>
        </row>
        <row r="58">
          <cell r="D58">
            <v>0</v>
          </cell>
          <cell r="G58">
            <v>0</v>
          </cell>
        </row>
        <row r="59">
          <cell r="D59">
            <v>0</v>
          </cell>
          <cell r="G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D106">
            <v>0</v>
          </cell>
          <cell r="F106">
            <v>0</v>
          </cell>
        </row>
        <row r="107">
          <cell r="D107">
            <v>0</v>
          </cell>
          <cell r="F107">
            <v>0</v>
          </cell>
        </row>
        <row r="108">
          <cell r="D108">
            <v>0</v>
          </cell>
          <cell r="F108">
            <v>0</v>
          </cell>
        </row>
        <row r="109">
          <cell r="D109">
            <v>0</v>
          </cell>
          <cell r="F109">
            <v>0</v>
          </cell>
        </row>
        <row r="110">
          <cell r="D110">
            <v>0</v>
          </cell>
          <cell r="F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259">
          <cell r="E259">
            <v>0</v>
          </cell>
          <cell r="F259">
            <v>0</v>
          </cell>
        </row>
        <row r="260">
          <cell r="E260">
            <v>0</v>
          </cell>
          <cell r="F260">
            <v>0</v>
          </cell>
        </row>
        <row r="261">
          <cell r="E261">
            <v>0</v>
          </cell>
          <cell r="F261">
            <v>0</v>
          </cell>
        </row>
        <row r="262">
          <cell r="E262">
            <v>0</v>
          </cell>
          <cell r="F262">
            <v>0</v>
          </cell>
        </row>
        <row r="263">
          <cell r="E263">
            <v>0</v>
          </cell>
          <cell r="F263">
            <v>0</v>
          </cell>
        </row>
        <row r="264">
          <cell r="E264">
            <v>0</v>
          </cell>
          <cell r="F264">
            <v>0</v>
          </cell>
        </row>
        <row r="265">
          <cell r="E265">
            <v>0</v>
          </cell>
          <cell r="F265">
            <v>0</v>
          </cell>
        </row>
        <row r="266">
          <cell r="E266">
            <v>0</v>
          </cell>
          <cell r="F266">
            <v>0</v>
          </cell>
        </row>
        <row r="267">
          <cell r="E267">
            <v>0</v>
          </cell>
          <cell r="F267">
            <v>0</v>
          </cell>
        </row>
        <row r="268">
          <cell r="E268">
            <v>0</v>
          </cell>
          <cell r="F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D295">
            <v>0</v>
          </cell>
          <cell r="G295">
            <v>0</v>
          </cell>
        </row>
        <row r="296">
          <cell r="D296">
            <v>0</v>
          </cell>
          <cell r="G296">
            <v>0</v>
          </cell>
        </row>
        <row r="297">
          <cell r="D297">
            <v>0</v>
          </cell>
          <cell r="G297">
            <v>0</v>
          </cell>
        </row>
        <row r="298">
          <cell r="D298">
            <v>0</v>
          </cell>
          <cell r="G298">
            <v>0</v>
          </cell>
        </row>
        <row r="299">
          <cell r="D299">
            <v>0</v>
          </cell>
          <cell r="G299">
            <v>0</v>
          </cell>
        </row>
        <row r="300">
          <cell r="D300">
            <v>0</v>
          </cell>
          <cell r="G300">
            <v>0</v>
          </cell>
        </row>
        <row r="301">
          <cell r="D301">
            <v>0</v>
          </cell>
          <cell r="G301">
            <v>0</v>
          </cell>
        </row>
        <row r="302">
          <cell r="D302">
            <v>0</v>
          </cell>
          <cell r="G302">
            <v>0</v>
          </cell>
        </row>
        <row r="303">
          <cell r="D303">
            <v>0</v>
          </cell>
          <cell r="G303">
            <v>0</v>
          </cell>
        </row>
        <row r="304">
          <cell r="D304">
            <v>0</v>
          </cell>
          <cell r="G304">
            <v>0</v>
          </cell>
        </row>
        <row r="305">
          <cell r="D305">
            <v>0</v>
          </cell>
          <cell r="G305">
            <v>0</v>
          </cell>
        </row>
        <row r="306">
          <cell r="D306">
            <v>0</v>
          </cell>
          <cell r="G306">
            <v>0</v>
          </cell>
        </row>
        <row r="307">
          <cell r="D307">
            <v>0</v>
          </cell>
          <cell r="G307">
            <v>0</v>
          </cell>
        </row>
        <row r="308">
          <cell r="D308">
            <v>0</v>
          </cell>
          <cell r="G308">
            <v>0</v>
          </cell>
        </row>
        <row r="309">
          <cell r="D309">
            <v>0</v>
          </cell>
          <cell r="G309">
            <v>0</v>
          </cell>
        </row>
        <row r="310">
          <cell r="D310">
            <v>0</v>
          </cell>
          <cell r="G310">
            <v>0</v>
          </cell>
        </row>
        <row r="311">
          <cell r="D311">
            <v>0</v>
          </cell>
          <cell r="G311">
            <v>0</v>
          </cell>
        </row>
        <row r="312">
          <cell r="D312">
            <v>0</v>
          </cell>
          <cell r="G312">
            <v>0</v>
          </cell>
        </row>
        <row r="313">
          <cell r="D313">
            <v>0</v>
          </cell>
          <cell r="G313">
            <v>0</v>
          </cell>
        </row>
        <row r="314">
          <cell r="D314">
            <v>0</v>
          </cell>
          <cell r="G314">
            <v>0</v>
          </cell>
        </row>
        <row r="315">
          <cell r="D315">
            <v>0</v>
          </cell>
          <cell r="G315">
            <v>0</v>
          </cell>
        </row>
        <row r="322">
          <cell r="D322">
            <v>0</v>
          </cell>
          <cell r="G322">
            <v>0</v>
          </cell>
        </row>
        <row r="331">
          <cell r="D331">
            <v>0</v>
          </cell>
          <cell r="G331">
            <v>0</v>
          </cell>
        </row>
        <row r="332">
          <cell r="D332">
            <v>0</v>
          </cell>
          <cell r="G332">
            <v>0</v>
          </cell>
        </row>
        <row r="333">
          <cell r="D333">
            <v>0</v>
          </cell>
          <cell r="G333">
            <v>0</v>
          </cell>
        </row>
        <row r="334">
          <cell r="D334">
            <v>0</v>
          </cell>
          <cell r="G334">
            <v>0</v>
          </cell>
        </row>
        <row r="335">
          <cell r="D335">
            <v>0</v>
          </cell>
          <cell r="G335">
            <v>0</v>
          </cell>
        </row>
        <row r="336">
          <cell r="D336">
            <v>0</v>
          </cell>
          <cell r="G336">
            <v>0</v>
          </cell>
        </row>
        <row r="337">
          <cell r="D337">
            <v>0</v>
          </cell>
          <cell r="G337">
            <v>0</v>
          </cell>
        </row>
        <row r="338">
          <cell r="D338">
            <v>0</v>
          </cell>
          <cell r="G338">
            <v>0</v>
          </cell>
        </row>
        <row r="339">
          <cell r="D339">
            <v>0</v>
          </cell>
          <cell r="G339">
            <v>0</v>
          </cell>
        </row>
        <row r="340">
          <cell r="D340">
            <v>0</v>
          </cell>
          <cell r="G340">
            <v>0</v>
          </cell>
        </row>
        <row r="341">
          <cell r="D341">
            <v>0</v>
          </cell>
          <cell r="G341">
            <v>0</v>
          </cell>
        </row>
        <row r="342">
          <cell r="D342">
            <v>0</v>
          </cell>
          <cell r="G342">
            <v>0</v>
          </cell>
        </row>
        <row r="343">
          <cell r="D343">
            <v>0</v>
          </cell>
          <cell r="G343">
            <v>0</v>
          </cell>
        </row>
        <row r="344">
          <cell r="D344">
            <v>0</v>
          </cell>
          <cell r="G344">
            <v>0</v>
          </cell>
        </row>
        <row r="345">
          <cell r="G345">
            <v>0</v>
          </cell>
        </row>
        <row r="346">
          <cell r="D346">
            <v>0</v>
          </cell>
          <cell r="G346">
            <v>0</v>
          </cell>
        </row>
        <row r="347">
          <cell r="D347">
            <v>0</v>
          </cell>
          <cell r="G347">
            <v>0</v>
          </cell>
        </row>
        <row r="348">
          <cell r="D348">
            <v>0</v>
          </cell>
          <cell r="G348">
            <v>0</v>
          </cell>
        </row>
        <row r="349">
          <cell r="D349">
            <v>0</v>
          </cell>
          <cell r="G349">
            <v>0</v>
          </cell>
        </row>
        <row r="350">
          <cell r="D350">
            <v>0</v>
          </cell>
          <cell r="G350">
            <v>0</v>
          </cell>
        </row>
        <row r="352">
          <cell r="D352">
            <v>0</v>
          </cell>
          <cell r="G352">
            <v>0</v>
          </cell>
        </row>
        <row r="353">
          <cell r="D353">
            <v>0</v>
          </cell>
          <cell r="G353">
            <v>0</v>
          </cell>
        </row>
        <row r="354">
          <cell r="D354">
            <v>0</v>
          </cell>
          <cell r="G354">
            <v>0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D357">
            <v>0</v>
          </cell>
          <cell r="G357">
            <v>0</v>
          </cell>
        </row>
        <row r="358">
          <cell r="D358">
            <v>0</v>
          </cell>
          <cell r="G358">
            <v>0</v>
          </cell>
        </row>
        <row r="359">
          <cell r="D359">
            <v>0</v>
          </cell>
          <cell r="G359">
            <v>0</v>
          </cell>
        </row>
        <row r="360">
          <cell r="D360">
            <v>0</v>
          </cell>
          <cell r="G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</row>
        <row r="390">
          <cell r="D390">
            <v>-1425363.75</v>
          </cell>
          <cell r="E390">
            <v>0</v>
          </cell>
          <cell r="F390">
            <v>0</v>
          </cell>
        </row>
        <row r="392">
          <cell r="D392">
            <v>0</v>
          </cell>
        </row>
        <row r="393">
          <cell r="D393">
            <v>-178010117.37</v>
          </cell>
        </row>
        <row r="394">
          <cell r="D394">
            <v>0</v>
          </cell>
        </row>
        <row r="395">
          <cell r="D395">
            <v>0</v>
          </cell>
        </row>
        <row r="396">
          <cell r="D396">
            <v>0</v>
          </cell>
        </row>
        <row r="397">
          <cell r="D397">
            <v>0</v>
          </cell>
          <cell r="G397">
            <v>0</v>
          </cell>
        </row>
        <row r="398">
          <cell r="D398">
            <v>0</v>
          </cell>
          <cell r="G398">
            <v>0</v>
          </cell>
        </row>
        <row r="399">
          <cell r="D399">
            <v>0</v>
          </cell>
          <cell r="G399">
            <v>0</v>
          </cell>
        </row>
        <row r="400">
          <cell r="D400">
            <v>0</v>
          </cell>
          <cell r="G400">
            <v>0</v>
          </cell>
        </row>
        <row r="401">
          <cell r="D401">
            <v>0</v>
          </cell>
          <cell r="G401">
            <v>0</v>
          </cell>
        </row>
        <row r="402">
          <cell r="D402">
            <v>0</v>
          </cell>
          <cell r="G402">
            <v>0</v>
          </cell>
        </row>
        <row r="403">
          <cell r="D403">
            <v>0</v>
          </cell>
          <cell r="G403">
            <v>0</v>
          </cell>
        </row>
        <row r="411">
          <cell r="D411">
            <v>0</v>
          </cell>
          <cell r="G411">
            <v>0</v>
          </cell>
        </row>
        <row r="412">
          <cell r="D412">
            <v>0</v>
          </cell>
          <cell r="G412">
            <v>0</v>
          </cell>
        </row>
        <row r="413">
          <cell r="D413">
            <v>0</v>
          </cell>
          <cell r="G413">
            <v>0</v>
          </cell>
        </row>
        <row r="414">
          <cell r="D414">
            <v>0</v>
          </cell>
          <cell r="G414">
            <v>0</v>
          </cell>
        </row>
        <row r="415">
          <cell r="D415">
            <v>0</v>
          </cell>
          <cell r="G415">
            <v>0</v>
          </cell>
        </row>
        <row r="416">
          <cell r="D416">
            <v>0</v>
          </cell>
          <cell r="G416">
            <v>0</v>
          </cell>
        </row>
        <row r="417">
          <cell r="D417">
            <v>0</v>
          </cell>
          <cell r="G417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6">
          <cell r="F16">
            <v>9304179.879999999</v>
          </cell>
        </row>
      </sheetData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A2"/>
      <sheetName val="ESF1"/>
      <sheetName val="EVHP3"/>
      <sheetName val="ECSF4"/>
      <sheetName val="EFE5"/>
      <sheetName val="IPC"/>
      <sheetName val="EAA6"/>
      <sheetName val="EADP7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 (2)"/>
      <sheetName val="ESTADOS FINANCIEROS CONAC "/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</sheetNames>
    <sheetDataSet>
      <sheetData sheetId="0" refreshError="1"/>
      <sheetData sheetId="1" refreshError="1"/>
      <sheetData sheetId="2" refreshError="1">
        <row r="5">
          <cell r="A5" t="str">
            <v>UNIVERSIDAD TECNOLÓGICA DE SAN JUAN DEL RÍO</v>
          </cell>
        </row>
      </sheetData>
      <sheetData sheetId="3" refreshError="1"/>
      <sheetData sheetId="4" refreshError="1">
        <row r="5">
          <cell r="A5" t="str">
            <v>UNIVERSIDAD TECNOLÓGICA DE SAN JUAN DEL RÍO</v>
          </cell>
        </row>
      </sheetData>
      <sheetData sheetId="5" refreshError="1"/>
      <sheetData sheetId="6" refreshError="1">
        <row r="5">
          <cell r="A5" t="str">
            <v>UNIVERSIDAD TECNOLÓGICA DE SAN JUAN DEL RÍO</v>
          </cell>
        </row>
      </sheetData>
      <sheetData sheetId="7" refreshError="1">
        <row r="5">
          <cell r="A5" t="str">
            <v>UNIVERSIDAD TECNOLÓGICA DE SAN JUAN DEL RÍO</v>
          </cell>
        </row>
      </sheetData>
      <sheetData sheetId="8" refreshError="1"/>
      <sheetData sheetId="9" refreshError="1">
        <row r="5">
          <cell r="A5" t="str">
            <v>UNIVERSIDAD TECNOLÓGICA DE SAN JUAN DEL RÍO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NTREGA CierreSep08"/>
      <sheetName val="RESUME"/>
      <sheetName val="AO"/>
      <sheetName val="Hoja1"/>
      <sheetName val="XCTA"/>
      <sheetName val="SRIA X CTA"/>
      <sheetName val="R_PRONOSTICO_PR"/>
      <sheetName val="RESUMEN"/>
      <sheetName val="G S-A"/>
      <sheetName val="RES_HIST"/>
      <sheetName val="PARAESTATALES"/>
      <sheetName val="PRESIONES"/>
      <sheetName val="NOMINA"/>
      <sheetName val="NOMINA_PR"/>
      <sheetName val="CLAVES"/>
      <sheetName val="HISTORICO"/>
      <sheetName val="ARCHIVOS_PPTO_AJ"/>
      <sheetName val="FORMULAS"/>
      <sheetName val="DIRECCIONES"/>
      <sheetName val="DIRECCIONES_HISTORIAL"/>
      <sheetName val="CUENTAS"/>
      <sheetName val="DEPENDENCIAS"/>
      <sheetName val="PAPELERA_RECICLAJE"/>
      <sheetName val="ESTRUC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F8" t="str">
            <v>AUT_08</v>
          </cell>
          <cell r="G8" t="str">
            <v>ACT_08</v>
          </cell>
          <cell r="H8" t="str">
            <v>REAL_08</v>
          </cell>
          <cell r="I8" t="str">
            <v>COMPR_08</v>
          </cell>
          <cell r="AK8" t="str">
            <v>S_4</v>
          </cell>
          <cell r="AX8" t="str">
            <v>S_5</v>
          </cell>
          <cell r="AY8" t="str">
            <v>RL_ENE_08</v>
          </cell>
          <cell r="BJ8" t="str">
            <v>RL_DIC_08</v>
          </cell>
          <cell r="CK8" t="str">
            <v>PRE_OCT</v>
          </cell>
          <cell r="CL8" t="str">
            <v>PRE_NOV</v>
          </cell>
          <cell r="CM8" t="str">
            <v>PRE_DIC</v>
          </cell>
          <cell r="CU8" t="str">
            <v>NOM_ENE</v>
          </cell>
        </row>
        <row r="9">
          <cell r="F9">
            <v>3652116</v>
          </cell>
          <cell r="G9">
            <v>3459054.4</v>
          </cell>
          <cell r="H9">
            <v>2156881</v>
          </cell>
          <cell r="I9">
            <v>0</v>
          </cell>
          <cell r="AY9">
            <v>240705</v>
          </cell>
          <cell r="CK9">
            <v>122479</v>
          </cell>
          <cell r="CL9">
            <v>122479</v>
          </cell>
          <cell r="CM9">
            <v>122479</v>
          </cell>
          <cell r="CU9">
            <v>321733</v>
          </cell>
        </row>
        <row r="10">
          <cell r="F10">
            <v>0</v>
          </cell>
          <cell r="G10">
            <v>377314.6</v>
          </cell>
          <cell r="H10">
            <v>0</v>
          </cell>
          <cell r="I10">
            <v>106785.87</v>
          </cell>
          <cell r="AY10">
            <v>0</v>
          </cell>
          <cell r="CK10">
            <v>0</v>
          </cell>
          <cell r="CL10">
            <v>139644.28750000001</v>
          </cell>
          <cell r="CM10">
            <v>130881.28750000001</v>
          </cell>
          <cell r="CU10">
            <v>0</v>
          </cell>
        </row>
        <row r="12">
          <cell r="F12">
            <v>213040</v>
          </cell>
          <cell r="G12">
            <v>213040</v>
          </cell>
          <cell r="H12">
            <v>70644.42</v>
          </cell>
          <cell r="I12">
            <v>0</v>
          </cell>
          <cell r="AY12">
            <v>0</v>
          </cell>
          <cell r="CK12">
            <v>0</v>
          </cell>
          <cell r="CL12">
            <v>0</v>
          </cell>
          <cell r="CM12">
            <v>0</v>
          </cell>
          <cell r="CU12">
            <v>0</v>
          </cell>
        </row>
        <row r="13">
          <cell r="F13">
            <v>710134</v>
          </cell>
          <cell r="G13">
            <v>710134</v>
          </cell>
          <cell r="H13">
            <v>0</v>
          </cell>
          <cell r="I13">
            <v>0</v>
          </cell>
          <cell r="AY13">
            <v>0</v>
          </cell>
          <cell r="CK13">
            <v>0</v>
          </cell>
          <cell r="CL13">
            <v>0</v>
          </cell>
          <cell r="CM13">
            <v>0</v>
          </cell>
          <cell r="CU13">
            <v>0</v>
          </cell>
        </row>
        <row r="14">
          <cell r="F14">
            <v>150114</v>
          </cell>
          <cell r="G14">
            <v>150114</v>
          </cell>
          <cell r="H14">
            <v>116901.98</v>
          </cell>
          <cell r="I14">
            <v>0</v>
          </cell>
          <cell r="AY14">
            <v>12900.14</v>
          </cell>
          <cell r="CK14">
            <v>0</v>
          </cell>
          <cell r="CL14">
            <v>0</v>
          </cell>
          <cell r="CM14">
            <v>0</v>
          </cell>
          <cell r="CU14">
            <v>13343.76</v>
          </cell>
        </row>
        <row r="15">
          <cell r="F15">
            <v>26674</v>
          </cell>
          <cell r="G15">
            <v>26674</v>
          </cell>
          <cell r="H15">
            <v>21352.05</v>
          </cell>
          <cell r="I15">
            <v>0</v>
          </cell>
          <cell r="AY15">
            <v>2362.9899999999998</v>
          </cell>
          <cell r="CK15">
            <v>0</v>
          </cell>
          <cell r="CL15">
            <v>0</v>
          </cell>
          <cell r="CM15">
            <v>0</v>
          </cell>
          <cell r="CU15">
            <v>2419.09</v>
          </cell>
        </row>
        <row r="16">
          <cell r="F16">
            <v>19800</v>
          </cell>
          <cell r="G16">
            <v>19800</v>
          </cell>
          <cell r="H16">
            <v>15795</v>
          </cell>
          <cell r="I16">
            <v>0</v>
          </cell>
          <cell r="AY16">
            <v>1755</v>
          </cell>
          <cell r="CK16">
            <v>0</v>
          </cell>
          <cell r="CL16">
            <v>0</v>
          </cell>
          <cell r="CM16">
            <v>0</v>
          </cell>
          <cell r="CU16">
            <v>1755</v>
          </cell>
        </row>
        <row r="17">
          <cell r="F17">
            <v>81158</v>
          </cell>
          <cell r="G17">
            <v>81158</v>
          </cell>
          <cell r="H17">
            <v>62574.16</v>
          </cell>
          <cell r="I17">
            <v>0</v>
          </cell>
          <cell r="AY17">
            <v>0</v>
          </cell>
          <cell r="CK17">
            <v>0</v>
          </cell>
          <cell r="CL17">
            <v>0</v>
          </cell>
          <cell r="CM17">
            <v>0</v>
          </cell>
          <cell r="CU17">
            <v>0</v>
          </cell>
        </row>
        <row r="18">
          <cell r="F18">
            <v>959689</v>
          </cell>
          <cell r="G18">
            <v>959689</v>
          </cell>
          <cell r="H18">
            <v>390461.01</v>
          </cell>
          <cell r="I18">
            <v>0</v>
          </cell>
          <cell r="AY18">
            <v>41335.379999999997</v>
          </cell>
          <cell r="CK18">
            <v>0</v>
          </cell>
          <cell r="CL18">
            <v>0</v>
          </cell>
          <cell r="CM18">
            <v>0</v>
          </cell>
          <cell r="CU18">
            <v>59210.48</v>
          </cell>
        </row>
        <row r="19">
          <cell r="F19">
            <v>184253</v>
          </cell>
          <cell r="G19">
            <v>0</v>
          </cell>
          <cell r="H19">
            <v>0</v>
          </cell>
          <cell r="I19">
            <v>0</v>
          </cell>
          <cell r="AY19">
            <v>0</v>
          </cell>
          <cell r="CK19">
            <v>0</v>
          </cell>
          <cell r="CL19">
            <v>0</v>
          </cell>
          <cell r="CM19">
            <v>0</v>
          </cell>
          <cell r="CU19">
            <v>0</v>
          </cell>
        </row>
        <row r="20">
          <cell r="F20">
            <v>800</v>
          </cell>
          <cell r="G20">
            <v>800</v>
          </cell>
          <cell r="H20">
            <v>412.05</v>
          </cell>
          <cell r="I20">
            <v>0</v>
          </cell>
          <cell r="AY20">
            <v>79.150000000000006</v>
          </cell>
          <cell r="CK20">
            <v>0</v>
          </cell>
          <cell r="CL20">
            <v>0</v>
          </cell>
          <cell r="CM20">
            <v>0</v>
          </cell>
          <cell r="CU20">
            <v>0</v>
          </cell>
        </row>
        <row r="21">
          <cell r="F21">
            <v>120000</v>
          </cell>
          <cell r="G21">
            <v>113064.03</v>
          </cell>
          <cell r="H21">
            <v>75916.3</v>
          </cell>
          <cell r="I21">
            <v>0</v>
          </cell>
          <cell r="AY21">
            <v>0</v>
          </cell>
          <cell r="CK21">
            <v>0</v>
          </cell>
          <cell r="CL21">
            <v>0</v>
          </cell>
          <cell r="CM21">
            <v>0</v>
          </cell>
          <cell r="CU21">
            <v>0</v>
          </cell>
        </row>
        <row r="22">
          <cell r="F22">
            <v>58698</v>
          </cell>
          <cell r="G22">
            <v>65526.83</v>
          </cell>
          <cell r="H22">
            <v>65526.83</v>
          </cell>
          <cell r="I22">
            <v>0</v>
          </cell>
          <cell r="AY22">
            <v>7078.43</v>
          </cell>
          <cell r="CK22">
            <v>0</v>
          </cell>
          <cell r="CL22">
            <v>0</v>
          </cell>
          <cell r="CM22">
            <v>0</v>
          </cell>
          <cell r="CU22">
            <v>0</v>
          </cell>
        </row>
        <row r="23">
          <cell r="F23">
            <v>61958</v>
          </cell>
          <cell r="G23">
            <v>61958</v>
          </cell>
          <cell r="H23">
            <v>50080.32</v>
          </cell>
          <cell r="I23">
            <v>0</v>
          </cell>
          <cell r="AY23">
            <v>4130.82</v>
          </cell>
          <cell r="CK23">
            <v>0</v>
          </cell>
          <cell r="CL23">
            <v>0</v>
          </cell>
          <cell r="CM23">
            <v>0</v>
          </cell>
          <cell r="CU23">
            <v>0</v>
          </cell>
        </row>
        <row r="24">
          <cell r="F24">
            <v>3000</v>
          </cell>
          <cell r="G24">
            <v>3107.14</v>
          </cell>
          <cell r="H24">
            <v>3107.14</v>
          </cell>
          <cell r="I24">
            <v>0</v>
          </cell>
          <cell r="AY24">
            <v>379.21</v>
          </cell>
          <cell r="CK24">
            <v>0</v>
          </cell>
          <cell r="CL24">
            <v>0</v>
          </cell>
          <cell r="CM24">
            <v>0</v>
          </cell>
          <cell r="CU24">
            <v>0</v>
          </cell>
        </row>
        <row r="25">
          <cell r="F25">
            <v>33494</v>
          </cell>
          <cell r="G25">
            <v>33494</v>
          </cell>
          <cell r="H25">
            <v>22433.4</v>
          </cell>
          <cell r="I25">
            <v>0</v>
          </cell>
          <cell r="AY25">
            <v>1642.47</v>
          </cell>
          <cell r="CK25">
            <v>0</v>
          </cell>
          <cell r="CL25">
            <v>0</v>
          </cell>
          <cell r="CM25">
            <v>0</v>
          </cell>
          <cell r="CU25">
            <v>0</v>
          </cell>
        </row>
        <row r="26">
          <cell r="F26">
            <v>52813</v>
          </cell>
          <cell r="G26">
            <v>52813</v>
          </cell>
          <cell r="H26">
            <v>0</v>
          </cell>
          <cell r="I26">
            <v>0</v>
          </cell>
          <cell r="AY26">
            <v>0</v>
          </cell>
          <cell r="CK26">
            <v>0</v>
          </cell>
          <cell r="CL26">
            <v>0</v>
          </cell>
          <cell r="CM26">
            <v>0</v>
          </cell>
          <cell r="CU26">
            <v>0</v>
          </cell>
        </row>
        <row r="27">
          <cell r="F27">
            <v>75000</v>
          </cell>
          <cell r="G27">
            <v>95352.49</v>
          </cell>
          <cell r="H27">
            <v>69472.14</v>
          </cell>
          <cell r="I27">
            <v>13217.95</v>
          </cell>
          <cell r="AY27">
            <v>189.94</v>
          </cell>
          <cell r="CK27">
            <v>0</v>
          </cell>
          <cell r="CL27">
            <v>0</v>
          </cell>
          <cell r="CM27">
            <v>0</v>
          </cell>
          <cell r="CU27">
            <v>0</v>
          </cell>
        </row>
        <row r="28">
          <cell r="F28">
            <v>12000</v>
          </cell>
          <cell r="G28">
            <v>12000</v>
          </cell>
          <cell r="H28">
            <v>8998.14</v>
          </cell>
          <cell r="I28">
            <v>0</v>
          </cell>
          <cell r="AY28">
            <v>1499.14</v>
          </cell>
          <cell r="CK28">
            <v>0</v>
          </cell>
          <cell r="CL28">
            <v>0</v>
          </cell>
          <cell r="CM28">
            <v>0</v>
          </cell>
          <cell r="CU28">
            <v>0</v>
          </cell>
        </row>
        <row r="29">
          <cell r="F29">
            <v>145000</v>
          </cell>
          <cell r="G29">
            <v>145000</v>
          </cell>
          <cell r="H29">
            <v>144998.73000000001</v>
          </cell>
          <cell r="I29">
            <v>1</v>
          </cell>
          <cell r="AY29">
            <v>0</v>
          </cell>
          <cell r="CK29">
            <v>0</v>
          </cell>
          <cell r="CL29">
            <v>0</v>
          </cell>
          <cell r="CM29">
            <v>0</v>
          </cell>
          <cell r="CU29">
            <v>0</v>
          </cell>
        </row>
        <row r="30">
          <cell r="F30">
            <v>8000</v>
          </cell>
          <cell r="G30">
            <v>8000</v>
          </cell>
          <cell r="H30">
            <v>3103.1</v>
          </cell>
          <cell r="I30">
            <v>0</v>
          </cell>
          <cell r="AY30">
            <v>66.98</v>
          </cell>
          <cell r="CK30">
            <v>0</v>
          </cell>
          <cell r="CL30">
            <v>0</v>
          </cell>
          <cell r="CM30">
            <v>0</v>
          </cell>
          <cell r="CU30">
            <v>0</v>
          </cell>
        </row>
        <row r="31">
          <cell r="F31">
            <v>19000</v>
          </cell>
          <cell r="G31">
            <v>19000</v>
          </cell>
          <cell r="H31">
            <v>2802</v>
          </cell>
          <cell r="I31">
            <v>0</v>
          </cell>
          <cell r="AY31">
            <v>0</v>
          </cell>
          <cell r="CK31">
            <v>0</v>
          </cell>
          <cell r="CL31">
            <v>0</v>
          </cell>
          <cell r="CM31">
            <v>0</v>
          </cell>
          <cell r="CU31">
            <v>0</v>
          </cell>
        </row>
        <row r="32">
          <cell r="F32">
            <v>50000</v>
          </cell>
          <cell r="G32">
            <v>27683.119999999999</v>
          </cell>
          <cell r="H32">
            <v>20566.28</v>
          </cell>
          <cell r="I32">
            <v>6881</v>
          </cell>
          <cell r="AY32">
            <v>2000</v>
          </cell>
          <cell r="CK32">
            <v>0</v>
          </cell>
          <cell r="CL32">
            <v>0</v>
          </cell>
          <cell r="CM32">
            <v>0</v>
          </cell>
          <cell r="CU32">
            <v>0</v>
          </cell>
        </row>
        <row r="33">
          <cell r="F33">
            <v>0</v>
          </cell>
          <cell r="G33">
            <v>48676</v>
          </cell>
          <cell r="H33">
            <v>48675.17</v>
          </cell>
          <cell r="I33">
            <v>0</v>
          </cell>
          <cell r="AY33">
            <v>0</v>
          </cell>
          <cell r="CK33">
            <v>0</v>
          </cell>
          <cell r="CL33">
            <v>0</v>
          </cell>
          <cell r="CM33">
            <v>0</v>
          </cell>
          <cell r="CU33">
            <v>0</v>
          </cell>
        </row>
        <row r="34">
          <cell r="F34">
            <v>15000</v>
          </cell>
          <cell r="G34">
            <v>15000</v>
          </cell>
          <cell r="H34">
            <v>319</v>
          </cell>
          <cell r="I34">
            <v>0</v>
          </cell>
          <cell r="AY34">
            <v>0</v>
          </cell>
          <cell r="CK34">
            <v>0</v>
          </cell>
          <cell r="CL34">
            <v>0</v>
          </cell>
          <cell r="CM34">
            <v>0</v>
          </cell>
          <cell r="CU34">
            <v>0</v>
          </cell>
        </row>
        <row r="35">
          <cell r="F35">
            <v>75000</v>
          </cell>
          <cell r="G35">
            <v>48640.88</v>
          </cell>
          <cell r="H35">
            <v>43008.1</v>
          </cell>
          <cell r="I35">
            <v>0</v>
          </cell>
          <cell r="AY35">
            <v>0</v>
          </cell>
          <cell r="CK35">
            <v>0</v>
          </cell>
          <cell r="CL35">
            <v>0</v>
          </cell>
          <cell r="CM35">
            <v>0</v>
          </cell>
          <cell r="CU35">
            <v>0</v>
          </cell>
        </row>
        <row r="36">
          <cell r="F36">
            <v>17814</v>
          </cell>
          <cell r="G36">
            <v>17814</v>
          </cell>
          <cell r="H36">
            <v>11965.91</v>
          </cell>
          <cell r="I36">
            <v>0</v>
          </cell>
          <cell r="AY36">
            <v>0</v>
          </cell>
          <cell r="CK36">
            <v>0</v>
          </cell>
          <cell r="CL36">
            <v>0</v>
          </cell>
          <cell r="CM36">
            <v>0</v>
          </cell>
          <cell r="CU36">
            <v>0</v>
          </cell>
        </row>
        <row r="37">
          <cell r="F37">
            <v>8000</v>
          </cell>
          <cell r="G37">
            <v>8000</v>
          </cell>
          <cell r="H37">
            <v>3549.82</v>
          </cell>
          <cell r="I37">
            <v>922.8</v>
          </cell>
          <cell r="AY37">
            <v>0</v>
          </cell>
          <cell r="CK37">
            <v>0</v>
          </cell>
          <cell r="CL37">
            <v>0</v>
          </cell>
          <cell r="CM37">
            <v>0</v>
          </cell>
          <cell r="CU37">
            <v>0</v>
          </cell>
        </row>
        <row r="38">
          <cell r="F38">
            <v>14000</v>
          </cell>
          <cell r="G38">
            <v>14000</v>
          </cell>
          <cell r="H38">
            <v>0</v>
          </cell>
          <cell r="I38">
            <v>0</v>
          </cell>
          <cell r="AY38">
            <v>0</v>
          </cell>
          <cell r="CK38">
            <v>0</v>
          </cell>
          <cell r="CL38">
            <v>0</v>
          </cell>
          <cell r="CM38">
            <v>0</v>
          </cell>
          <cell r="CU38">
            <v>0</v>
          </cell>
        </row>
        <row r="39">
          <cell r="F39">
            <v>13000</v>
          </cell>
          <cell r="G39">
            <v>13000</v>
          </cell>
          <cell r="H39">
            <v>7440</v>
          </cell>
          <cell r="I39">
            <v>0</v>
          </cell>
          <cell r="AY39">
            <v>0</v>
          </cell>
          <cell r="CK39">
            <v>0</v>
          </cell>
          <cell r="CL39">
            <v>0</v>
          </cell>
          <cell r="CM39">
            <v>0</v>
          </cell>
          <cell r="CU39">
            <v>0</v>
          </cell>
        </row>
        <row r="40">
          <cell r="F40">
            <v>42761</v>
          </cell>
          <cell r="G40">
            <v>42761</v>
          </cell>
          <cell r="H40">
            <v>10076.82</v>
          </cell>
          <cell r="I40">
            <v>1055.02</v>
          </cell>
          <cell r="AY40">
            <v>1983.89</v>
          </cell>
          <cell r="CK40">
            <v>0</v>
          </cell>
          <cell r="CL40">
            <v>0</v>
          </cell>
          <cell r="CM40">
            <v>0</v>
          </cell>
          <cell r="CU40">
            <v>0</v>
          </cell>
        </row>
        <row r="41">
          <cell r="F41">
            <v>3600</v>
          </cell>
          <cell r="G41">
            <v>3600</v>
          </cell>
          <cell r="H41">
            <v>3590</v>
          </cell>
          <cell r="I41">
            <v>0</v>
          </cell>
          <cell r="AY41">
            <v>0</v>
          </cell>
          <cell r="CK41">
            <v>0</v>
          </cell>
          <cell r="CL41">
            <v>0</v>
          </cell>
          <cell r="CM41">
            <v>0</v>
          </cell>
          <cell r="CU41">
            <v>0</v>
          </cell>
        </row>
        <row r="42">
          <cell r="F42">
            <v>60638</v>
          </cell>
          <cell r="G42">
            <v>64351.65</v>
          </cell>
          <cell r="H42">
            <v>63857.69</v>
          </cell>
          <cell r="I42">
            <v>0</v>
          </cell>
          <cell r="AY42">
            <v>7093.01</v>
          </cell>
          <cell r="CK42">
            <v>0</v>
          </cell>
          <cell r="CL42">
            <v>0</v>
          </cell>
          <cell r="CM42">
            <v>0</v>
          </cell>
          <cell r="CU42">
            <v>0</v>
          </cell>
        </row>
        <row r="43">
          <cell r="F43">
            <v>40000</v>
          </cell>
          <cell r="G43">
            <v>40000</v>
          </cell>
          <cell r="H43">
            <v>19182</v>
          </cell>
          <cell r="I43">
            <v>19182</v>
          </cell>
          <cell r="AY43">
            <v>0</v>
          </cell>
          <cell r="CK43">
            <v>0</v>
          </cell>
          <cell r="CL43">
            <v>0</v>
          </cell>
          <cell r="CM43">
            <v>0</v>
          </cell>
          <cell r="CU43">
            <v>0</v>
          </cell>
        </row>
        <row r="44">
          <cell r="F44">
            <v>19983300</v>
          </cell>
          <cell r="G44">
            <v>19936359.989999998</v>
          </cell>
          <cell r="H44">
            <v>15754909.210000001</v>
          </cell>
          <cell r="I44">
            <v>0</v>
          </cell>
          <cell r="AY44">
            <v>1717972</v>
          </cell>
          <cell r="CK44">
            <v>0</v>
          </cell>
          <cell r="CL44">
            <v>0</v>
          </cell>
          <cell r="CM44">
            <v>0</v>
          </cell>
          <cell r="CU44">
            <v>1844899</v>
          </cell>
        </row>
        <row r="45">
          <cell r="F45">
            <v>650000</v>
          </cell>
          <cell r="G45">
            <v>940336.4</v>
          </cell>
          <cell r="H45">
            <v>859274.86</v>
          </cell>
          <cell r="I45">
            <v>58546.5</v>
          </cell>
          <cell r="AY45">
            <v>0</v>
          </cell>
          <cell r="CK45">
            <v>0</v>
          </cell>
          <cell r="CL45">
            <v>0</v>
          </cell>
          <cell r="CM45">
            <v>27020</v>
          </cell>
          <cell r="CU45">
            <v>0</v>
          </cell>
        </row>
        <row r="46">
          <cell r="F46">
            <v>0</v>
          </cell>
          <cell r="G46">
            <v>118718.52</v>
          </cell>
          <cell r="H46">
            <v>97451.31</v>
          </cell>
          <cell r="I46">
            <v>0</v>
          </cell>
          <cell r="AY46">
            <v>7691.58</v>
          </cell>
          <cell r="CK46">
            <v>0</v>
          </cell>
          <cell r="CL46">
            <v>0</v>
          </cell>
          <cell r="CM46">
            <v>0</v>
          </cell>
          <cell r="CU46">
            <v>0</v>
          </cell>
        </row>
        <row r="47">
          <cell r="F47">
            <v>213494</v>
          </cell>
          <cell r="G47">
            <v>213494</v>
          </cell>
          <cell r="H47">
            <v>204095.67</v>
          </cell>
          <cell r="I47">
            <v>0</v>
          </cell>
          <cell r="AY47">
            <v>21393</v>
          </cell>
          <cell r="CK47">
            <v>0</v>
          </cell>
          <cell r="CL47">
            <v>0</v>
          </cell>
          <cell r="CM47">
            <v>0</v>
          </cell>
          <cell r="CU47">
            <v>23696</v>
          </cell>
        </row>
        <row r="48">
          <cell r="F48">
            <v>1290526</v>
          </cell>
          <cell r="G48">
            <v>1290526</v>
          </cell>
          <cell r="H48">
            <v>684382.99</v>
          </cell>
          <cell r="I48">
            <v>0</v>
          </cell>
          <cell r="AY48">
            <v>0</v>
          </cell>
          <cell r="CK48">
            <v>0</v>
          </cell>
          <cell r="CL48">
            <v>0</v>
          </cell>
          <cell r="CM48">
            <v>0</v>
          </cell>
          <cell r="CU48">
            <v>0</v>
          </cell>
        </row>
        <row r="49">
          <cell r="F49">
            <v>3932350</v>
          </cell>
          <cell r="G49">
            <v>3932350</v>
          </cell>
          <cell r="H49">
            <v>87778.47</v>
          </cell>
          <cell r="I49">
            <v>0</v>
          </cell>
          <cell r="AY49">
            <v>0</v>
          </cell>
          <cell r="CK49">
            <v>0</v>
          </cell>
          <cell r="CL49">
            <v>0</v>
          </cell>
          <cell r="CM49">
            <v>0</v>
          </cell>
          <cell r="CU49">
            <v>0</v>
          </cell>
        </row>
        <row r="50">
          <cell r="F50">
            <v>610570</v>
          </cell>
          <cell r="G50">
            <v>610570</v>
          </cell>
          <cell r="H50">
            <v>484969.71</v>
          </cell>
          <cell r="I50">
            <v>0</v>
          </cell>
          <cell r="AY50">
            <v>59898.28</v>
          </cell>
          <cell r="CK50">
            <v>0</v>
          </cell>
          <cell r="CL50">
            <v>0</v>
          </cell>
          <cell r="CM50">
            <v>0</v>
          </cell>
          <cell r="CU50">
            <v>0</v>
          </cell>
        </row>
        <row r="51">
          <cell r="F51">
            <v>143633</v>
          </cell>
          <cell r="G51">
            <v>143633</v>
          </cell>
          <cell r="H51">
            <v>93896.76</v>
          </cell>
          <cell r="I51">
            <v>0</v>
          </cell>
          <cell r="AY51">
            <v>0</v>
          </cell>
          <cell r="CK51">
            <v>0</v>
          </cell>
          <cell r="CL51">
            <v>0</v>
          </cell>
          <cell r="CM51">
            <v>0</v>
          </cell>
          <cell r="CU51">
            <v>0</v>
          </cell>
        </row>
        <row r="52">
          <cell r="F52">
            <v>2323043</v>
          </cell>
          <cell r="G52">
            <v>2323043</v>
          </cell>
          <cell r="H52">
            <v>1774274.59</v>
          </cell>
          <cell r="I52">
            <v>0</v>
          </cell>
          <cell r="AY52">
            <v>196614.87</v>
          </cell>
          <cell r="CK52">
            <v>0</v>
          </cell>
          <cell r="CL52">
            <v>0</v>
          </cell>
          <cell r="CM52">
            <v>0</v>
          </cell>
          <cell r="CU52">
            <v>215105.64</v>
          </cell>
        </row>
        <row r="53">
          <cell r="F53">
            <v>397065</v>
          </cell>
          <cell r="G53">
            <v>397065</v>
          </cell>
          <cell r="H53">
            <v>311277.93</v>
          </cell>
          <cell r="I53">
            <v>0</v>
          </cell>
          <cell r="AY53">
            <v>34580.089999999997</v>
          </cell>
          <cell r="CK53">
            <v>0</v>
          </cell>
          <cell r="CL53">
            <v>0</v>
          </cell>
          <cell r="CM53">
            <v>0</v>
          </cell>
          <cell r="CU53">
            <v>37452.080000000002</v>
          </cell>
        </row>
        <row r="54">
          <cell r="F54">
            <v>488400</v>
          </cell>
          <cell r="G54">
            <v>488400</v>
          </cell>
          <cell r="H54">
            <v>381693</v>
          </cell>
          <cell r="I54">
            <v>0</v>
          </cell>
          <cell r="AY54">
            <v>42120</v>
          </cell>
          <cell r="CK54">
            <v>0</v>
          </cell>
          <cell r="CL54">
            <v>0</v>
          </cell>
          <cell r="CM54">
            <v>0</v>
          </cell>
          <cell r="CU54">
            <v>45045</v>
          </cell>
        </row>
        <row r="55">
          <cell r="F55">
            <v>448847</v>
          </cell>
          <cell r="G55">
            <v>495787.01</v>
          </cell>
          <cell r="H55">
            <v>495787.01</v>
          </cell>
          <cell r="I55">
            <v>0</v>
          </cell>
          <cell r="AY55">
            <v>0</v>
          </cell>
          <cell r="CK55">
            <v>0</v>
          </cell>
          <cell r="CL55">
            <v>0</v>
          </cell>
          <cell r="CM55">
            <v>0</v>
          </cell>
          <cell r="CU55">
            <v>0</v>
          </cell>
        </row>
        <row r="56">
          <cell r="F56">
            <v>3146825</v>
          </cell>
          <cell r="G56">
            <v>3146825</v>
          </cell>
          <cell r="H56">
            <v>2076954.73</v>
          </cell>
          <cell r="I56">
            <v>0</v>
          </cell>
          <cell r="AY56">
            <v>215400.95999999999</v>
          </cell>
          <cell r="CK56">
            <v>0</v>
          </cell>
          <cell r="CL56">
            <v>0</v>
          </cell>
          <cell r="CM56">
            <v>0</v>
          </cell>
          <cell r="CU56">
            <v>230678.87</v>
          </cell>
        </row>
        <row r="57">
          <cell r="F57">
            <v>2046186</v>
          </cell>
          <cell r="G57">
            <v>1702943.59</v>
          </cell>
          <cell r="H57">
            <v>0</v>
          </cell>
          <cell r="I57">
            <v>0</v>
          </cell>
          <cell r="AY57">
            <v>0</v>
          </cell>
          <cell r="CK57">
            <v>0</v>
          </cell>
          <cell r="CL57">
            <v>0</v>
          </cell>
          <cell r="CM57">
            <v>0</v>
          </cell>
          <cell r="CU57">
            <v>0</v>
          </cell>
        </row>
        <row r="58">
          <cell r="F58">
            <v>50000</v>
          </cell>
          <cell r="G58">
            <v>50000</v>
          </cell>
          <cell r="H58">
            <v>27558.19</v>
          </cell>
          <cell r="I58">
            <v>1955.95</v>
          </cell>
          <cell r="AY58">
            <v>0</v>
          </cell>
          <cell r="CK58">
            <v>0</v>
          </cell>
          <cell r="CL58">
            <v>0</v>
          </cell>
          <cell r="CM58">
            <v>0</v>
          </cell>
          <cell r="CU58">
            <v>0</v>
          </cell>
        </row>
        <row r="59">
          <cell r="F59">
            <v>184672</v>
          </cell>
          <cell r="G59">
            <v>184672</v>
          </cell>
          <cell r="H59">
            <v>101619.27</v>
          </cell>
          <cell r="I59">
            <v>0</v>
          </cell>
          <cell r="AY59">
            <v>6806</v>
          </cell>
          <cell r="CK59">
            <v>0</v>
          </cell>
          <cell r="CL59">
            <v>0</v>
          </cell>
          <cell r="CM59">
            <v>0</v>
          </cell>
          <cell r="CU59">
            <v>0</v>
          </cell>
        </row>
        <row r="60">
          <cell r="F60">
            <v>550485</v>
          </cell>
          <cell r="G60">
            <v>562734.93999999994</v>
          </cell>
          <cell r="H60">
            <v>512464.73</v>
          </cell>
          <cell r="I60">
            <v>0</v>
          </cell>
          <cell r="AY60">
            <v>51927.19</v>
          </cell>
          <cell r="CK60">
            <v>0</v>
          </cell>
          <cell r="CL60">
            <v>0</v>
          </cell>
          <cell r="CM60">
            <v>0</v>
          </cell>
          <cell r="CU60">
            <v>0</v>
          </cell>
        </row>
        <row r="61">
          <cell r="F61">
            <v>193614</v>
          </cell>
          <cell r="G61">
            <v>193614</v>
          </cell>
          <cell r="H61">
            <v>155228.16</v>
          </cell>
          <cell r="I61">
            <v>1932</v>
          </cell>
          <cell r="AY61">
            <v>7802.66</v>
          </cell>
          <cell r="CK61">
            <v>0</v>
          </cell>
          <cell r="CL61">
            <v>0</v>
          </cell>
          <cell r="CM61">
            <v>0</v>
          </cell>
          <cell r="CU61">
            <v>0</v>
          </cell>
        </row>
        <row r="62">
          <cell r="F62">
            <v>50034</v>
          </cell>
          <cell r="G62">
            <v>50034</v>
          </cell>
          <cell r="H62">
            <v>40617.43</v>
          </cell>
          <cell r="I62">
            <v>0</v>
          </cell>
          <cell r="AY62">
            <v>5373.51</v>
          </cell>
          <cell r="CK62">
            <v>0</v>
          </cell>
          <cell r="CL62">
            <v>0</v>
          </cell>
          <cell r="CM62">
            <v>0</v>
          </cell>
          <cell r="CU62">
            <v>0</v>
          </cell>
        </row>
        <row r="63">
          <cell r="F63">
            <v>7064</v>
          </cell>
          <cell r="G63">
            <v>7064</v>
          </cell>
          <cell r="H63">
            <v>5118</v>
          </cell>
          <cell r="I63">
            <v>0</v>
          </cell>
          <cell r="AY63">
            <v>514</v>
          </cell>
          <cell r="CK63">
            <v>0</v>
          </cell>
          <cell r="CL63">
            <v>0</v>
          </cell>
          <cell r="CM63">
            <v>0</v>
          </cell>
          <cell r="CU63">
            <v>0</v>
          </cell>
        </row>
        <row r="64">
          <cell r="F64">
            <v>301639</v>
          </cell>
          <cell r="G64">
            <v>301639</v>
          </cell>
          <cell r="H64">
            <v>166906.13</v>
          </cell>
          <cell r="I64">
            <v>0</v>
          </cell>
          <cell r="AY64">
            <v>8921.7800000000007</v>
          </cell>
          <cell r="CK64">
            <v>0</v>
          </cell>
          <cell r="CL64">
            <v>0</v>
          </cell>
          <cell r="CM64">
            <v>0</v>
          </cell>
          <cell r="CU64">
            <v>0</v>
          </cell>
        </row>
        <row r="65">
          <cell r="F65">
            <v>10764</v>
          </cell>
          <cell r="G65">
            <v>16264</v>
          </cell>
          <cell r="H65">
            <v>14597.11</v>
          </cell>
          <cell r="I65">
            <v>1341.98</v>
          </cell>
          <cell r="AY65">
            <v>200</v>
          </cell>
          <cell r="CK65">
            <v>0</v>
          </cell>
          <cell r="CL65">
            <v>0</v>
          </cell>
          <cell r="CM65">
            <v>0</v>
          </cell>
          <cell r="CU65">
            <v>0</v>
          </cell>
        </row>
        <row r="66">
          <cell r="F66">
            <v>91383</v>
          </cell>
          <cell r="G66">
            <v>91383</v>
          </cell>
          <cell r="H66">
            <v>65830.7</v>
          </cell>
          <cell r="I66">
            <v>8497</v>
          </cell>
          <cell r="AY66">
            <v>6638.7</v>
          </cell>
          <cell r="CK66">
            <v>0</v>
          </cell>
          <cell r="CL66">
            <v>0</v>
          </cell>
          <cell r="CM66">
            <v>0</v>
          </cell>
          <cell r="CU66">
            <v>0</v>
          </cell>
        </row>
        <row r="67">
          <cell r="F67">
            <v>38809</v>
          </cell>
          <cell r="G67">
            <v>35840</v>
          </cell>
          <cell r="H67">
            <v>16863.68</v>
          </cell>
          <cell r="I67">
            <v>2831.04</v>
          </cell>
          <cell r="AY67">
            <v>0</v>
          </cell>
          <cell r="CK67">
            <v>0</v>
          </cell>
          <cell r="CL67">
            <v>0</v>
          </cell>
          <cell r="CM67">
            <v>0</v>
          </cell>
          <cell r="CU67">
            <v>0</v>
          </cell>
        </row>
        <row r="68">
          <cell r="F68">
            <v>10000</v>
          </cell>
          <cell r="G68">
            <v>10000</v>
          </cell>
          <cell r="H68">
            <v>3630</v>
          </cell>
          <cell r="I68">
            <v>0</v>
          </cell>
          <cell r="AY68">
            <v>0</v>
          </cell>
          <cell r="CK68">
            <v>0</v>
          </cell>
          <cell r="CL68">
            <v>0</v>
          </cell>
          <cell r="CM68">
            <v>0</v>
          </cell>
          <cell r="CU68">
            <v>0</v>
          </cell>
        </row>
        <row r="69">
          <cell r="F69">
            <v>35000</v>
          </cell>
          <cell r="G69">
            <v>35000</v>
          </cell>
          <cell r="H69">
            <v>31268</v>
          </cell>
          <cell r="I69">
            <v>920</v>
          </cell>
          <cell r="AY69">
            <v>0</v>
          </cell>
          <cell r="CK69">
            <v>0</v>
          </cell>
          <cell r="CL69">
            <v>0</v>
          </cell>
          <cell r="CM69">
            <v>0</v>
          </cell>
          <cell r="CU69">
            <v>0</v>
          </cell>
        </row>
        <row r="70">
          <cell r="F70">
            <v>140000</v>
          </cell>
          <cell r="G70">
            <v>140000</v>
          </cell>
          <cell r="H70">
            <v>54908.54</v>
          </cell>
          <cell r="I70">
            <v>0</v>
          </cell>
          <cell r="AY70">
            <v>0</v>
          </cell>
          <cell r="CK70">
            <v>0</v>
          </cell>
          <cell r="CL70">
            <v>0</v>
          </cell>
          <cell r="CM70">
            <v>0</v>
          </cell>
          <cell r="CU70">
            <v>0</v>
          </cell>
        </row>
        <row r="71">
          <cell r="F71">
            <v>1000000</v>
          </cell>
          <cell r="G71">
            <v>1050000</v>
          </cell>
          <cell r="H71">
            <v>1050000</v>
          </cell>
          <cell r="I71">
            <v>0</v>
          </cell>
          <cell r="AY71">
            <v>0</v>
          </cell>
          <cell r="CK71">
            <v>0</v>
          </cell>
          <cell r="CL71">
            <v>0</v>
          </cell>
          <cell r="CM71">
            <v>0</v>
          </cell>
          <cell r="CU71">
            <v>0</v>
          </cell>
        </row>
        <row r="72">
          <cell r="F72">
            <v>0</v>
          </cell>
          <cell r="G72">
            <v>6400</v>
          </cell>
          <cell r="H72">
            <v>6325</v>
          </cell>
          <cell r="I72">
            <v>0</v>
          </cell>
          <cell r="AY72">
            <v>0</v>
          </cell>
          <cell r="CK72">
            <v>0</v>
          </cell>
          <cell r="CL72">
            <v>0</v>
          </cell>
          <cell r="CM72">
            <v>0</v>
          </cell>
          <cell r="CU72">
            <v>0</v>
          </cell>
        </row>
        <row r="73">
          <cell r="F73">
            <v>107414</v>
          </cell>
          <cell r="G73">
            <v>107414</v>
          </cell>
          <cell r="H73">
            <v>6210.93</v>
          </cell>
          <cell r="I73">
            <v>0</v>
          </cell>
          <cell r="AY73">
            <v>0</v>
          </cell>
          <cell r="CK73">
            <v>0</v>
          </cell>
          <cell r="CL73">
            <v>0</v>
          </cell>
          <cell r="CM73">
            <v>0</v>
          </cell>
          <cell r="CU73">
            <v>0</v>
          </cell>
        </row>
        <row r="74">
          <cell r="F74">
            <v>31650</v>
          </cell>
          <cell r="G74">
            <v>31650</v>
          </cell>
          <cell r="H74">
            <v>30921.1</v>
          </cell>
          <cell r="I74">
            <v>0</v>
          </cell>
          <cell r="AY74">
            <v>2832.7</v>
          </cell>
          <cell r="CK74">
            <v>0</v>
          </cell>
          <cell r="CL74">
            <v>0</v>
          </cell>
          <cell r="CM74">
            <v>0</v>
          </cell>
          <cell r="CU74">
            <v>0</v>
          </cell>
        </row>
        <row r="75">
          <cell r="F75">
            <v>1000</v>
          </cell>
          <cell r="G75">
            <v>1800</v>
          </cell>
          <cell r="H75">
            <v>870.71</v>
          </cell>
          <cell r="I75">
            <v>800</v>
          </cell>
          <cell r="AY75">
            <v>0</v>
          </cell>
          <cell r="CK75">
            <v>0</v>
          </cell>
          <cell r="CL75">
            <v>0</v>
          </cell>
          <cell r="CM75">
            <v>0</v>
          </cell>
          <cell r="CU75">
            <v>0</v>
          </cell>
        </row>
        <row r="76">
          <cell r="F76">
            <v>8517</v>
          </cell>
          <cell r="G76">
            <v>25517</v>
          </cell>
          <cell r="H76">
            <v>23435.21</v>
          </cell>
          <cell r="I76">
            <v>467</v>
          </cell>
          <cell r="AY76">
            <v>0</v>
          </cell>
          <cell r="CK76">
            <v>0</v>
          </cell>
          <cell r="CL76">
            <v>0</v>
          </cell>
          <cell r="CM76">
            <v>0</v>
          </cell>
          <cell r="CU76">
            <v>0</v>
          </cell>
        </row>
        <row r="77">
          <cell r="F77">
            <v>20000</v>
          </cell>
          <cell r="G77">
            <v>20000</v>
          </cell>
          <cell r="H77">
            <v>5301.5</v>
          </cell>
          <cell r="I77">
            <v>1</v>
          </cell>
          <cell r="AY77">
            <v>0</v>
          </cell>
          <cell r="CK77">
            <v>0</v>
          </cell>
          <cell r="CL77">
            <v>0</v>
          </cell>
          <cell r="CM77">
            <v>0</v>
          </cell>
          <cell r="CU77">
            <v>0</v>
          </cell>
        </row>
        <row r="78">
          <cell r="F78">
            <v>15611</v>
          </cell>
          <cell r="G78">
            <v>15611</v>
          </cell>
          <cell r="H78">
            <v>3852.5</v>
          </cell>
          <cell r="I78">
            <v>0</v>
          </cell>
          <cell r="AY78">
            <v>0</v>
          </cell>
          <cell r="CK78">
            <v>0</v>
          </cell>
          <cell r="CL78">
            <v>0</v>
          </cell>
          <cell r="CM78">
            <v>0</v>
          </cell>
          <cell r="CU78">
            <v>0</v>
          </cell>
        </row>
        <row r="79">
          <cell r="F79">
            <v>300000</v>
          </cell>
          <cell r="G79">
            <v>353643.7</v>
          </cell>
          <cell r="H79">
            <v>279945.44</v>
          </cell>
          <cell r="I79">
            <v>-22518.49</v>
          </cell>
          <cell r="AY79">
            <v>12862.74</v>
          </cell>
          <cell r="CK79">
            <v>0</v>
          </cell>
          <cell r="CL79">
            <v>0</v>
          </cell>
          <cell r="CM79">
            <v>0</v>
          </cell>
          <cell r="CU79">
            <v>0</v>
          </cell>
        </row>
        <row r="80">
          <cell r="F80">
            <v>40000</v>
          </cell>
          <cell r="G80">
            <v>44800</v>
          </cell>
          <cell r="H80">
            <v>40246.31</v>
          </cell>
          <cell r="I80">
            <v>3411.62</v>
          </cell>
          <cell r="AY80">
            <v>0</v>
          </cell>
          <cell r="CK80">
            <v>0</v>
          </cell>
          <cell r="CL80">
            <v>0</v>
          </cell>
          <cell r="CM80">
            <v>0</v>
          </cell>
          <cell r="CU80">
            <v>0</v>
          </cell>
        </row>
        <row r="81">
          <cell r="F81">
            <v>550000</v>
          </cell>
          <cell r="G81">
            <v>550000</v>
          </cell>
          <cell r="H81">
            <v>444736.71</v>
          </cell>
          <cell r="I81">
            <v>46675.199999999997</v>
          </cell>
          <cell r="AY81">
            <v>535</v>
          </cell>
          <cell r="CK81">
            <v>0</v>
          </cell>
          <cell r="CL81">
            <v>0</v>
          </cell>
          <cell r="CM81">
            <v>0</v>
          </cell>
          <cell r="CU81">
            <v>0</v>
          </cell>
        </row>
        <row r="82">
          <cell r="F82">
            <v>35000</v>
          </cell>
          <cell r="G82">
            <v>29000</v>
          </cell>
          <cell r="H82">
            <v>5777.6</v>
          </cell>
          <cell r="I82">
            <v>0</v>
          </cell>
          <cell r="AY82">
            <v>0</v>
          </cell>
          <cell r="CK82">
            <v>0</v>
          </cell>
          <cell r="CL82">
            <v>0</v>
          </cell>
          <cell r="CM82">
            <v>0</v>
          </cell>
          <cell r="CU82">
            <v>0</v>
          </cell>
        </row>
        <row r="83">
          <cell r="F83">
            <v>6102</v>
          </cell>
          <cell r="G83">
            <v>6102</v>
          </cell>
          <cell r="H83">
            <v>3273.73</v>
          </cell>
          <cell r="I83">
            <v>0</v>
          </cell>
          <cell r="AY83">
            <v>0</v>
          </cell>
          <cell r="CK83">
            <v>0</v>
          </cell>
          <cell r="CL83">
            <v>0</v>
          </cell>
          <cell r="CM83">
            <v>0</v>
          </cell>
          <cell r="CU83">
            <v>0</v>
          </cell>
        </row>
        <row r="84">
          <cell r="F84">
            <v>5000</v>
          </cell>
          <cell r="G84">
            <v>2800</v>
          </cell>
          <cell r="H84">
            <v>0</v>
          </cell>
          <cell r="I84">
            <v>0</v>
          </cell>
          <cell r="AY84">
            <v>0</v>
          </cell>
          <cell r="CK84">
            <v>0</v>
          </cell>
          <cell r="CL84">
            <v>0</v>
          </cell>
          <cell r="CM84">
            <v>0</v>
          </cell>
          <cell r="CU84">
            <v>0</v>
          </cell>
        </row>
        <row r="85">
          <cell r="F85">
            <v>50000</v>
          </cell>
          <cell r="G85">
            <v>5108</v>
          </cell>
          <cell r="H85">
            <v>0</v>
          </cell>
          <cell r="I85">
            <v>0</v>
          </cell>
          <cell r="AY85">
            <v>0</v>
          </cell>
          <cell r="CK85">
            <v>0</v>
          </cell>
          <cell r="CL85">
            <v>0</v>
          </cell>
          <cell r="CM85">
            <v>0</v>
          </cell>
          <cell r="CU85">
            <v>0</v>
          </cell>
        </row>
        <row r="86">
          <cell r="F86">
            <v>30000</v>
          </cell>
          <cell r="G86">
            <v>30000</v>
          </cell>
          <cell r="H86">
            <v>364.8</v>
          </cell>
          <cell r="I86">
            <v>0</v>
          </cell>
          <cell r="AY86">
            <v>0</v>
          </cell>
          <cell r="CK86">
            <v>0</v>
          </cell>
          <cell r="CL86">
            <v>0</v>
          </cell>
          <cell r="CM86">
            <v>0</v>
          </cell>
          <cell r="CU86">
            <v>0</v>
          </cell>
        </row>
        <row r="87">
          <cell r="F87">
            <v>18000</v>
          </cell>
          <cell r="G87">
            <v>18000</v>
          </cell>
          <cell r="H87">
            <v>13009.05</v>
          </cell>
          <cell r="I87">
            <v>2053</v>
          </cell>
          <cell r="AY87">
            <v>272</v>
          </cell>
          <cell r="CK87">
            <v>0</v>
          </cell>
          <cell r="CL87">
            <v>0</v>
          </cell>
          <cell r="CM87">
            <v>0</v>
          </cell>
          <cell r="CU87">
            <v>0</v>
          </cell>
        </row>
        <row r="88">
          <cell r="F88">
            <v>125000</v>
          </cell>
          <cell r="G88">
            <v>125000</v>
          </cell>
          <cell r="H88">
            <v>87673.61</v>
          </cell>
          <cell r="I88">
            <v>28716.1</v>
          </cell>
          <cell r="AY88">
            <v>3014.26</v>
          </cell>
          <cell r="CK88">
            <v>0</v>
          </cell>
          <cell r="CL88">
            <v>0</v>
          </cell>
          <cell r="CM88">
            <v>0</v>
          </cell>
          <cell r="CU88">
            <v>0</v>
          </cell>
        </row>
        <row r="89">
          <cell r="F89">
            <v>177000</v>
          </cell>
          <cell r="G89">
            <v>177000</v>
          </cell>
          <cell r="H89">
            <v>32423.17</v>
          </cell>
          <cell r="I89">
            <v>144576.82999999999</v>
          </cell>
          <cell r="AY89">
            <v>0</v>
          </cell>
          <cell r="CK89">
            <v>0</v>
          </cell>
          <cell r="CL89">
            <v>0</v>
          </cell>
          <cell r="CM89">
            <v>0</v>
          </cell>
          <cell r="CU89">
            <v>0</v>
          </cell>
        </row>
        <row r="90">
          <cell r="F90">
            <v>17377</v>
          </cell>
          <cell r="G90">
            <v>17377</v>
          </cell>
          <cell r="H90">
            <v>10208.24</v>
          </cell>
          <cell r="I90">
            <v>2541</v>
          </cell>
          <cell r="AY90">
            <v>239</v>
          </cell>
          <cell r="CK90">
            <v>0</v>
          </cell>
          <cell r="CL90">
            <v>0</v>
          </cell>
          <cell r="CM90">
            <v>0</v>
          </cell>
          <cell r="CU90">
            <v>0</v>
          </cell>
        </row>
        <row r="91">
          <cell r="F91">
            <v>240000</v>
          </cell>
          <cell r="G91">
            <v>240000</v>
          </cell>
          <cell r="H91">
            <v>116247.47</v>
          </cell>
          <cell r="I91">
            <v>76041.69</v>
          </cell>
          <cell r="AY91">
            <v>552</v>
          </cell>
          <cell r="CK91">
            <v>0</v>
          </cell>
          <cell r="CL91">
            <v>0</v>
          </cell>
          <cell r="CM91">
            <v>0</v>
          </cell>
          <cell r="CU91">
            <v>0</v>
          </cell>
        </row>
        <row r="92">
          <cell r="F92">
            <v>250000</v>
          </cell>
          <cell r="G92">
            <v>250000</v>
          </cell>
          <cell r="H92">
            <v>57268.51</v>
          </cell>
          <cell r="I92">
            <v>175194</v>
          </cell>
          <cell r="AY92">
            <v>0</v>
          </cell>
          <cell r="CK92">
            <v>0</v>
          </cell>
          <cell r="CL92">
            <v>0</v>
          </cell>
          <cell r="CM92">
            <v>0</v>
          </cell>
          <cell r="CU92">
            <v>0</v>
          </cell>
        </row>
        <row r="93">
          <cell r="F93">
            <v>80736</v>
          </cell>
          <cell r="G93">
            <v>70006</v>
          </cell>
          <cell r="H93">
            <v>47834.18</v>
          </cell>
          <cell r="I93">
            <v>708.55</v>
          </cell>
          <cell r="AY93">
            <v>2925.5</v>
          </cell>
          <cell r="CK93">
            <v>0</v>
          </cell>
          <cell r="CL93">
            <v>0</v>
          </cell>
          <cell r="CM93">
            <v>0</v>
          </cell>
          <cell r="CU93">
            <v>0</v>
          </cell>
        </row>
        <row r="94">
          <cell r="F94">
            <v>30000</v>
          </cell>
          <cell r="G94">
            <v>27500</v>
          </cell>
          <cell r="H94">
            <v>16053.51</v>
          </cell>
          <cell r="I94">
            <v>6578</v>
          </cell>
          <cell r="AY94">
            <v>505.89</v>
          </cell>
          <cell r="CK94">
            <v>0</v>
          </cell>
          <cell r="CL94">
            <v>0</v>
          </cell>
          <cell r="CM94">
            <v>0</v>
          </cell>
          <cell r="CU94">
            <v>0</v>
          </cell>
        </row>
        <row r="95">
          <cell r="F95">
            <v>0</v>
          </cell>
          <cell r="G95">
            <v>230</v>
          </cell>
          <cell r="H95">
            <v>230</v>
          </cell>
          <cell r="I95">
            <v>0</v>
          </cell>
          <cell r="AY95">
            <v>0</v>
          </cell>
          <cell r="CK95">
            <v>0</v>
          </cell>
          <cell r="CL95">
            <v>0</v>
          </cell>
          <cell r="CM95">
            <v>0</v>
          </cell>
          <cell r="CU95">
            <v>0</v>
          </cell>
        </row>
        <row r="96">
          <cell r="F96">
            <v>90564</v>
          </cell>
          <cell r="G96">
            <v>90564</v>
          </cell>
          <cell r="H96">
            <v>63309.41</v>
          </cell>
          <cell r="I96">
            <v>352.2</v>
          </cell>
          <cell r="AY96">
            <v>1858.51</v>
          </cell>
          <cell r="CK96">
            <v>0</v>
          </cell>
          <cell r="CL96">
            <v>0</v>
          </cell>
          <cell r="CM96">
            <v>0</v>
          </cell>
          <cell r="CU96">
            <v>0</v>
          </cell>
        </row>
        <row r="97">
          <cell r="F97">
            <v>95000</v>
          </cell>
          <cell r="G97">
            <v>107000</v>
          </cell>
          <cell r="H97">
            <v>90366.7</v>
          </cell>
          <cell r="I97">
            <v>8031.45</v>
          </cell>
          <cell r="AY97">
            <v>12559</v>
          </cell>
          <cell r="CK97">
            <v>0</v>
          </cell>
          <cell r="CL97">
            <v>0</v>
          </cell>
          <cell r="CM97">
            <v>0</v>
          </cell>
          <cell r="CU97">
            <v>0</v>
          </cell>
        </row>
        <row r="98">
          <cell r="F98">
            <v>11218</v>
          </cell>
          <cell r="G98">
            <v>11218</v>
          </cell>
          <cell r="H98">
            <v>2696.89</v>
          </cell>
          <cell r="I98">
            <v>0</v>
          </cell>
          <cell r="AY98">
            <v>0</v>
          </cell>
          <cell r="CK98">
            <v>0</v>
          </cell>
          <cell r="CL98">
            <v>0</v>
          </cell>
          <cell r="CM98">
            <v>0</v>
          </cell>
          <cell r="CU98">
            <v>0</v>
          </cell>
        </row>
        <row r="99">
          <cell r="F99">
            <v>120000</v>
          </cell>
          <cell r="G99">
            <v>112850</v>
          </cell>
          <cell r="H99">
            <v>87143.56</v>
          </cell>
          <cell r="I99">
            <v>10887.93</v>
          </cell>
          <cell r="AY99">
            <v>4830.87</v>
          </cell>
          <cell r="CK99">
            <v>0</v>
          </cell>
          <cell r="CL99">
            <v>0</v>
          </cell>
          <cell r="CM99">
            <v>0</v>
          </cell>
          <cell r="CU99">
            <v>0</v>
          </cell>
        </row>
        <row r="100">
          <cell r="F100">
            <v>20000</v>
          </cell>
          <cell r="G100">
            <v>27892</v>
          </cell>
          <cell r="H100">
            <v>27190.37</v>
          </cell>
          <cell r="I100">
            <v>0</v>
          </cell>
          <cell r="AY100">
            <v>340.01</v>
          </cell>
          <cell r="CK100">
            <v>0</v>
          </cell>
          <cell r="CL100">
            <v>0</v>
          </cell>
          <cell r="CM100">
            <v>0</v>
          </cell>
          <cell r="CU100">
            <v>0</v>
          </cell>
        </row>
        <row r="101">
          <cell r="F101">
            <v>22636</v>
          </cell>
          <cell r="G101">
            <v>22636</v>
          </cell>
          <cell r="H101">
            <v>13709.32</v>
          </cell>
          <cell r="I101">
            <v>959</v>
          </cell>
          <cell r="AY101">
            <v>1565.5</v>
          </cell>
          <cell r="CK101">
            <v>0</v>
          </cell>
          <cell r="CL101">
            <v>0</v>
          </cell>
          <cell r="CM101">
            <v>0</v>
          </cell>
          <cell r="CU101">
            <v>0</v>
          </cell>
        </row>
        <row r="102">
          <cell r="F102">
            <v>5000</v>
          </cell>
          <cell r="G102">
            <v>7500</v>
          </cell>
          <cell r="H102">
            <v>5360.63</v>
          </cell>
          <cell r="I102">
            <v>194.8</v>
          </cell>
          <cell r="AY102">
            <v>0</v>
          </cell>
          <cell r="CK102">
            <v>0</v>
          </cell>
          <cell r="CL102">
            <v>0</v>
          </cell>
          <cell r="CM102">
            <v>0</v>
          </cell>
          <cell r="CU102">
            <v>0</v>
          </cell>
        </row>
        <row r="103">
          <cell r="F103">
            <v>4000</v>
          </cell>
          <cell r="G103">
            <v>4000</v>
          </cell>
          <cell r="H103">
            <v>2291.1999999999998</v>
          </cell>
          <cell r="I103">
            <v>0</v>
          </cell>
          <cell r="AY103">
            <v>0</v>
          </cell>
          <cell r="CK103">
            <v>0</v>
          </cell>
          <cell r="CL103">
            <v>0</v>
          </cell>
          <cell r="CM103">
            <v>0</v>
          </cell>
          <cell r="CU103">
            <v>0</v>
          </cell>
        </row>
        <row r="104">
          <cell r="F104">
            <v>10800</v>
          </cell>
          <cell r="G104">
            <v>35800</v>
          </cell>
          <cell r="H104">
            <v>33621.5</v>
          </cell>
          <cell r="I104">
            <v>1521.4</v>
          </cell>
          <cell r="AY104">
            <v>188.66</v>
          </cell>
          <cell r="CK104">
            <v>0</v>
          </cell>
          <cell r="CL104">
            <v>0</v>
          </cell>
          <cell r="CM104">
            <v>0</v>
          </cell>
          <cell r="CU104">
            <v>0</v>
          </cell>
        </row>
        <row r="105">
          <cell r="F105">
            <v>1000</v>
          </cell>
          <cell r="G105">
            <v>1000</v>
          </cell>
          <cell r="H105">
            <v>0</v>
          </cell>
          <cell r="I105">
            <v>0</v>
          </cell>
          <cell r="AY105">
            <v>0</v>
          </cell>
          <cell r="CK105">
            <v>0</v>
          </cell>
          <cell r="CL105">
            <v>0</v>
          </cell>
          <cell r="CM105">
            <v>0</v>
          </cell>
          <cell r="CU105">
            <v>0</v>
          </cell>
        </row>
        <row r="106">
          <cell r="F106">
            <v>858982</v>
          </cell>
          <cell r="G106">
            <v>855268.35</v>
          </cell>
          <cell r="H106">
            <v>583700.75</v>
          </cell>
          <cell r="I106">
            <v>51220.55</v>
          </cell>
          <cell r="AY106">
            <v>24699.51</v>
          </cell>
          <cell r="CK106">
            <v>0</v>
          </cell>
          <cell r="CL106">
            <v>0</v>
          </cell>
          <cell r="CM106">
            <v>0</v>
          </cell>
          <cell r="CU106">
            <v>0</v>
          </cell>
        </row>
        <row r="107">
          <cell r="F107">
            <v>171000</v>
          </cell>
          <cell r="G107">
            <v>171000</v>
          </cell>
          <cell r="H107">
            <v>159498.9</v>
          </cell>
          <cell r="I107">
            <v>7618.5</v>
          </cell>
          <cell r="AY107">
            <v>0</v>
          </cell>
          <cell r="CK107">
            <v>0</v>
          </cell>
          <cell r="CL107">
            <v>0</v>
          </cell>
          <cell r="CM107">
            <v>0</v>
          </cell>
          <cell r="CU107">
            <v>0</v>
          </cell>
        </row>
        <row r="109">
          <cell r="F109">
            <v>0</v>
          </cell>
          <cell r="G109">
            <v>37449</v>
          </cell>
          <cell r="H109">
            <v>37440.07</v>
          </cell>
          <cell r="I109">
            <v>2</v>
          </cell>
          <cell r="AY109">
            <v>0</v>
          </cell>
          <cell r="CK109">
            <v>0</v>
          </cell>
          <cell r="CL109">
            <v>0</v>
          </cell>
          <cell r="CM109">
            <v>0</v>
          </cell>
          <cell r="CU109">
            <v>0</v>
          </cell>
        </row>
        <row r="110">
          <cell r="F110">
            <v>0</v>
          </cell>
          <cell r="G110">
            <v>3197</v>
          </cell>
          <cell r="H110">
            <v>0</v>
          </cell>
          <cell r="I110">
            <v>2098.75</v>
          </cell>
          <cell r="AY110">
            <v>0</v>
          </cell>
          <cell r="CK110">
            <v>0</v>
          </cell>
          <cell r="CL110">
            <v>0</v>
          </cell>
          <cell r="CM110">
            <v>0</v>
          </cell>
          <cell r="CU110">
            <v>0</v>
          </cell>
        </row>
        <row r="111">
          <cell r="F111">
            <v>0</v>
          </cell>
          <cell r="G111">
            <v>72000</v>
          </cell>
          <cell r="H111">
            <v>71051.649999999994</v>
          </cell>
          <cell r="I111">
            <v>0</v>
          </cell>
          <cell r="AY111">
            <v>0</v>
          </cell>
          <cell r="CK111">
            <v>0</v>
          </cell>
          <cell r="CL111">
            <v>0</v>
          </cell>
          <cell r="CM111">
            <v>0</v>
          </cell>
          <cell r="CU111">
            <v>0</v>
          </cell>
        </row>
        <row r="112">
          <cell r="F112">
            <v>0</v>
          </cell>
          <cell r="G112">
            <v>3870</v>
          </cell>
          <cell r="H112">
            <v>1840</v>
          </cell>
          <cell r="I112">
            <v>1870</v>
          </cell>
          <cell r="AY112">
            <v>0</v>
          </cell>
          <cell r="CK112">
            <v>0</v>
          </cell>
          <cell r="CL112">
            <v>0</v>
          </cell>
          <cell r="CM112">
            <v>0</v>
          </cell>
          <cell r="CU112">
            <v>0</v>
          </cell>
        </row>
        <row r="113">
          <cell r="F113">
            <v>0</v>
          </cell>
          <cell r="G113">
            <v>2700</v>
          </cell>
          <cell r="H113">
            <v>2640</v>
          </cell>
          <cell r="I113">
            <v>0</v>
          </cell>
          <cell r="AY113">
            <v>0</v>
          </cell>
          <cell r="CK113">
            <v>0</v>
          </cell>
          <cell r="CL113">
            <v>0</v>
          </cell>
          <cell r="CM113">
            <v>0</v>
          </cell>
          <cell r="CU113">
            <v>0</v>
          </cell>
        </row>
        <row r="115">
          <cell r="F115">
            <v>560000</v>
          </cell>
          <cell r="G115">
            <v>560000</v>
          </cell>
          <cell r="H115">
            <v>425091.17</v>
          </cell>
          <cell r="I115">
            <v>27500</v>
          </cell>
          <cell r="AY115">
            <v>43889.45</v>
          </cell>
          <cell r="CK115">
            <v>0</v>
          </cell>
          <cell r="CL115">
            <v>0</v>
          </cell>
          <cell r="CM115">
            <v>0</v>
          </cell>
          <cell r="CU115">
            <v>0</v>
          </cell>
        </row>
        <row r="116">
          <cell r="F116">
            <v>440000</v>
          </cell>
          <cell r="G116">
            <v>440000</v>
          </cell>
          <cell r="H116">
            <v>300777.68</v>
          </cell>
          <cell r="I116">
            <v>39500</v>
          </cell>
          <cell r="AY116">
            <v>0</v>
          </cell>
          <cell r="CK116">
            <v>0</v>
          </cell>
          <cell r="CL116">
            <v>0</v>
          </cell>
          <cell r="CM116">
            <v>0</v>
          </cell>
          <cell r="CU116">
            <v>0</v>
          </cell>
        </row>
        <row r="117">
          <cell r="F117">
            <v>9222672</v>
          </cell>
          <cell r="G117">
            <v>9222672</v>
          </cell>
          <cell r="H117">
            <v>6951273.5300000003</v>
          </cell>
          <cell r="I117">
            <v>0</v>
          </cell>
          <cell r="AY117">
            <v>779980.96</v>
          </cell>
          <cell r="CK117">
            <v>100000</v>
          </cell>
          <cell r="CL117">
            <v>100000</v>
          </cell>
          <cell r="CM117">
            <v>100000</v>
          </cell>
          <cell r="CU117">
            <v>811431</v>
          </cell>
        </row>
        <row r="118">
          <cell r="F118">
            <v>115000</v>
          </cell>
          <cell r="G118">
            <v>115000</v>
          </cell>
          <cell r="H118">
            <v>72450</v>
          </cell>
          <cell r="I118">
            <v>24150</v>
          </cell>
          <cell r="AY118">
            <v>0</v>
          </cell>
          <cell r="CK118">
            <v>0</v>
          </cell>
          <cell r="CL118">
            <v>0</v>
          </cell>
          <cell r="CM118">
            <v>0</v>
          </cell>
          <cell r="CU118">
            <v>0</v>
          </cell>
        </row>
        <row r="119">
          <cell r="F119">
            <v>117365</v>
          </cell>
          <cell r="G119">
            <v>117365</v>
          </cell>
          <cell r="H119">
            <v>112942</v>
          </cell>
          <cell r="I119">
            <v>0</v>
          </cell>
          <cell r="AY119">
            <v>11731</v>
          </cell>
          <cell r="CK119">
            <v>0</v>
          </cell>
          <cell r="CL119">
            <v>0</v>
          </cell>
          <cell r="CM119">
            <v>0</v>
          </cell>
          <cell r="CU119">
            <v>11916</v>
          </cell>
        </row>
        <row r="120">
          <cell r="F120">
            <v>591406</v>
          </cell>
          <cell r="G120">
            <v>591406</v>
          </cell>
          <cell r="H120">
            <v>326049.84000000003</v>
          </cell>
          <cell r="I120">
            <v>0</v>
          </cell>
          <cell r="AY120">
            <v>1924.02</v>
          </cell>
          <cell r="CK120">
            <v>0</v>
          </cell>
          <cell r="CL120">
            <v>0</v>
          </cell>
          <cell r="CM120">
            <v>0</v>
          </cell>
          <cell r="CU120">
            <v>0</v>
          </cell>
        </row>
        <row r="121">
          <cell r="F121">
            <v>1817088</v>
          </cell>
          <cell r="G121">
            <v>1817088</v>
          </cell>
          <cell r="H121">
            <v>6235.19</v>
          </cell>
          <cell r="I121">
            <v>0</v>
          </cell>
          <cell r="AY121">
            <v>0</v>
          </cell>
          <cell r="CK121">
            <v>0</v>
          </cell>
          <cell r="CL121">
            <v>0</v>
          </cell>
          <cell r="CM121">
            <v>0</v>
          </cell>
          <cell r="CU121">
            <v>0</v>
          </cell>
        </row>
        <row r="122">
          <cell r="F122">
            <v>0</v>
          </cell>
          <cell r="G122">
            <v>38756.07</v>
          </cell>
          <cell r="H122">
            <v>38756.07</v>
          </cell>
          <cell r="I122">
            <v>0</v>
          </cell>
          <cell r="AY122">
            <v>0</v>
          </cell>
          <cell r="CK122">
            <v>0</v>
          </cell>
          <cell r="CL122">
            <v>0</v>
          </cell>
          <cell r="CM122">
            <v>0</v>
          </cell>
          <cell r="CU122">
            <v>0</v>
          </cell>
        </row>
        <row r="123">
          <cell r="F123">
            <v>47592</v>
          </cell>
          <cell r="G123">
            <v>50456.44</v>
          </cell>
          <cell r="H123">
            <v>50456.44</v>
          </cell>
          <cell r="I123">
            <v>0</v>
          </cell>
          <cell r="AY123">
            <v>8168.37</v>
          </cell>
          <cell r="CK123">
            <v>0</v>
          </cell>
          <cell r="CL123">
            <v>0</v>
          </cell>
          <cell r="CM123">
            <v>0</v>
          </cell>
          <cell r="CU123">
            <v>0</v>
          </cell>
        </row>
        <row r="124">
          <cell r="F124">
            <v>1144716</v>
          </cell>
          <cell r="G124">
            <v>1144716</v>
          </cell>
          <cell r="H124">
            <v>840658.05</v>
          </cell>
          <cell r="I124">
            <v>0</v>
          </cell>
          <cell r="AY124">
            <v>96180.22</v>
          </cell>
          <cell r="CK124">
            <v>0</v>
          </cell>
          <cell r="CL124">
            <v>0</v>
          </cell>
          <cell r="CM124">
            <v>0</v>
          </cell>
          <cell r="CU124">
            <v>100945.77</v>
          </cell>
        </row>
        <row r="125">
          <cell r="F125">
            <v>194468</v>
          </cell>
          <cell r="G125">
            <v>194468</v>
          </cell>
          <cell r="H125">
            <v>145382.17000000001</v>
          </cell>
          <cell r="I125">
            <v>0</v>
          </cell>
          <cell r="AY125">
            <v>16663.740000000002</v>
          </cell>
          <cell r="CK125">
            <v>0</v>
          </cell>
          <cell r="CL125">
            <v>0</v>
          </cell>
          <cell r="CM125">
            <v>0</v>
          </cell>
          <cell r="CU125">
            <v>17367.34</v>
          </cell>
        </row>
        <row r="126">
          <cell r="F126">
            <v>257400</v>
          </cell>
          <cell r="G126">
            <v>257400</v>
          </cell>
          <cell r="H126">
            <v>203385</v>
          </cell>
          <cell r="I126">
            <v>0</v>
          </cell>
          <cell r="AY126">
            <v>22912.5</v>
          </cell>
          <cell r="CK126">
            <v>0</v>
          </cell>
          <cell r="CL126">
            <v>0</v>
          </cell>
          <cell r="CM126">
            <v>0</v>
          </cell>
          <cell r="CU126">
            <v>23400</v>
          </cell>
        </row>
        <row r="127">
          <cell r="F127">
            <v>207573</v>
          </cell>
          <cell r="G127">
            <v>210178.17</v>
          </cell>
          <cell r="H127">
            <v>210178.17</v>
          </cell>
          <cell r="I127">
            <v>0</v>
          </cell>
          <cell r="AY127">
            <v>0</v>
          </cell>
          <cell r="CK127">
            <v>0</v>
          </cell>
          <cell r="CL127">
            <v>0</v>
          </cell>
          <cell r="CM127">
            <v>0</v>
          </cell>
          <cell r="CU127">
            <v>0</v>
          </cell>
        </row>
        <row r="128">
          <cell r="F128">
            <v>1487270</v>
          </cell>
          <cell r="G128">
            <v>1487270</v>
          </cell>
          <cell r="H128">
            <v>923879.05</v>
          </cell>
          <cell r="I128">
            <v>0</v>
          </cell>
          <cell r="AY128">
            <v>102574.13</v>
          </cell>
          <cell r="CK128">
            <v>0</v>
          </cell>
          <cell r="CL128">
            <v>0</v>
          </cell>
          <cell r="CM128">
            <v>0</v>
          </cell>
          <cell r="CU128">
            <v>102013.2</v>
          </cell>
        </row>
        <row r="129">
          <cell r="F129">
            <v>797496</v>
          </cell>
          <cell r="G129">
            <v>735737.46</v>
          </cell>
          <cell r="H129">
            <v>0</v>
          </cell>
          <cell r="I129">
            <v>0</v>
          </cell>
          <cell r="AY129">
            <v>0</v>
          </cell>
          <cell r="CK129">
            <v>0</v>
          </cell>
          <cell r="CL129">
            <v>0</v>
          </cell>
          <cell r="CM129">
            <v>0</v>
          </cell>
          <cell r="CU129">
            <v>0</v>
          </cell>
        </row>
        <row r="130">
          <cell r="F130">
            <v>35000</v>
          </cell>
          <cell r="G130">
            <v>35000</v>
          </cell>
          <cell r="H130">
            <v>58.65</v>
          </cell>
          <cell r="I130">
            <v>0</v>
          </cell>
          <cell r="AY130">
            <v>58.65</v>
          </cell>
          <cell r="CK130">
            <v>0</v>
          </cell>
          <cell r="CL130">
            <v>0</v>
          </cell>
          <cell r="CM130">
            <v>0</v>
          </cell>
          <cell r="CU130">
            <v>0</v>
          </cell>
        </row>
        <row r="131">
          <cell r="F131">
            <v>69093</v>
          </cell>
          <cell r="G131">
            <v>69093</v>
          </cell>
          <cell r="H131">
            <v>48569.42</v>
          </cell>
          <cell r="I131">
            <v>0</v>
          </cell>
          <cell r="AY131">
            <v>0</v>
          </cell>
          <cell r="CK131">
            <v>0</v>
          </cell>
          <cell r="CL131">
            <v>0</v>
          </cell>
          <cell r="CM131">
            <v>0</v>
          </cell>
          <cell r="CU131">
            <v>0</v>
          </cell>
        </row>
        <row r="132">
          <cell r="F132">
            <v>11401</v>
          </cell>
          <cell r="G132">
            <v>11401</v>
          </cell>
          <cell r="H132">
            <v>6789.48</v>
          </cell>
          <cell r="I132">
            <v>0</v>
          </cell>
          <cell r="AY132">
            <v>1038.31</v>
          </cell>
          <cell r="CK132">
            <v>0</v>
          </cell>
          <cell r="CL132">
            <v>0</v>
          </cell>
          <cell r="CM132">
            <v>0</v>
          </cell>
          <cell r="CU132">
            <v>0</v>
          </cell>
        </row>
        <row r="133">
          <cell r="F133">
            <v>15229</v>
          </cell>
          <cell r="G133">
            <v>15229</v>
          </cell>
          <cell r="H133">
            <v>12708.9</v>
          </cell>
          <cell r="I133">
            <v>835.5</v>
          </cell>
          <cell r="AY133">
            <v>2000.5</v>
          </cell>
          <cell r="CK133">
            <v>0</v>
          </cell>
          <cell r="CL133">
            <v>0</v>
          </cell>
          <cell r="CM133">
            <v>0</v>
          </cell>
          <cell r="CU133">
            <v>0</v>
          </cell>
        </row>
        <row r="134">
          <cell r="F134">
            <v>191305</v>
          </cell>
          <cell r="G134">
            <v>177714.5</v>
          </cell>
          <cell r="H134">
            <v>105143.25</v>
          </cell>
          <cell r="I134">
            <v>0</v>
          </cell>
          <cell r="AY134">
            <v>8891.2199999999993</v>
          </cell>
          <cell r="CK134">
            <v>0</v>
          </cell>
          <cell r="CL134">
            <v>0</v>
          </cell>
          <cell r="CM134">
            <v>0</v>
          </cell>
          <cell r="CU134">
            <v>0</v>
          </cell>
        </row>
        <row r="135">
          <cell r="F135">
            <v>0</v>
          </cell>
          <cell r="G135">
            <v>26205</v>
          </cell>
          <cell r="H135">
            <v>6450.06</v>
          </cell>
          <cell r="I135">
            <v>0</v>
          </cell>
          <cell r="AY135">
            <v>0</v>
          </cell>
          <cell r="CK135">
            <v>0</v>
          </cell>
          <cell r="CL135">
            <v>0</v>
          </cell>
          <cell r="CM135">
            <v>0</v>
          </cell>
          <cell r="CU135">
            <v>0</v>
          </cell>
        </row>
        <row r="136">
          <cell r="F136">
            <v>0</v>
          </cell>
          <cell r="G136">
            <v>310800</v>
          </cell>
          <cell r="H136">
            <v>123413.73</v>
          </cell>
          <cell r="I136">
            <v>48902.16</v>
          </cell>
          <cell r="AY136">
            <v>0</v>
          </cell>
          <cell r="CK136">
            <v>0</v>
          </cell>
          <cell r="CL136">
            <v>0</v>
          </cell>
          <cell r="CM136">
            <v>0</v>
          </cell>
          <cell r="CU136">
            <v>0</v>
          </cell>
        </row>
        <row r="137">
          <cell r="F137">
            <v>50000</v>
          </cell>
          <cell r="G137">
            <v>79500</v>
          </cell>
          <cell r="H137">
            <v>55200</v>
          </cell>
          <cell r="I137">
            <v>19132</v>
          </cell>
          <cell r="AY137">
            <v>0</v>
          </cell>
          <cell r="CK137">
            <v>0</v>
          </cell>
          <cell r="CL137">
            <v>0</v>
          </cell>
          <cell r="CM137">
            <v>0</v>
          </cell>
          <cell r="CU137">
            <v>0</v>
          </cell>
        </row>
        <row r="138">
          <cell r="F138">
            <v>0</v>
          </cell>
          <cell r="G138">
            <v>15450</v>
          </cell>
          <cell r="H138">
            <v>15410</v>
          </cell>
          <cell r="I138">
            <v>0</v>
          </cell>
          <cell r="AY138">
            <v>0</v>
          </cell>
          <cell r="CK138">
            <v>0</v>
          </cell>
          <cell r="CL138">
            <v>0</v>
          </cell>
          <cell r="CM138">
            <v>0</v>
          </cell>
          <cell r="CU138">
            <v>0</v>
          </cell>
        </row>
        <row r="139">
          <cell r="F139">
            <v>5740</v>
          </cell>
          <cell r="G139">
            <v>5740</v>
          </cell>
          <cell r="H139">
            <v>4378.3500000000004</v>
          </cell>
          <cell r="I139">
            <v>0</v>
          </cell>
          <cell r="AY139">
            <v>1136.5</v>
          </cell>
          <cell r="CK139">
            <v>0</v>
          </cell>
          <cell r="CL139">
            <v>0</v>
          </cell>
          <cell r="CM139">
            <v>0</v>
          </cell>
          <cell r="CU139">
            <v>0</v>
          </cell>
        </row>
        <row r="140">
          <cell r="F140">
            <v>5000</v>
          </cell>
          <cell r="G140">
            <v>22200</v>
          </cell>
          <cell r="H140">
            <v>0</v>
          </cell>
          <cell r="I140">
            <v>18400.009999999998</v>
          </cell>
          <cell r="AY140">
            <v>0</v>
          </cell>
          <cell r="CK140">
            <v>0</v>
          </cell>
          <cell r="CL140">
            <v>0</v>
          </cell>
          <cell r="CM140">
            <v>0</v>
          </cell>
          <cell r="CU140">
            <v>0</v>
          </cell>
        </row>
        <row r="141">
          <cell r="F141">
            <v>25000</v>
          </cell>
          <cell r="G141">
            <v>27000</v>
          </cell>
          <cell r="H141">
            <v>15913.92</v>
          </cell>
          <cell r="I141">
            <v>11004</v>
          </cell>
          <cell r="AY141">
            <v>0</v>
          </cell>
          <cell r="CK141">
            <v>0</v>
          </cell>
          <cell r="CL141">
            <v>0</v>
          </cell>
          <cell r="CM141">
            <v>0</v>
          </cell>
          <cell r="CU141">
            <v>0</v>
          </cell>
        </row>
        <row r="142">
          <cell r="F142">
            <v>8000</v>
          </cell>
          <cell r="G142">
            <v>8000</v>
          </cell>
          <cell r="H142">
            <v>1046.29</v>
          </cell>
          <cell r="I142">
            <v>0</v>
          </cell>
          <cell r="AY142">
            <v>698.37</v>
          </cell>
          <cell r="CK142">
            <v>0</v>
          </cell>
          <cell r="CL142">
            <v>0</v>
          </cell>
          <cell r="CM142">
            <v>0</v>
          </cell>
          <cell r="CU142">
            <v>0</v>
          </cell>
        </row>
        <row r="143">
          <cell r="F143">
            <v>50000</v>
          </cell>
          <cell r="G143">
            <v>50000</v>
          </cell>
          <cell r="H143">
            <v>2109</v>
          </cell>
          <cell r="I143">
            <v>0</v>
          </cell>
          <cell r="AY143">
            <v>0</v>
          </cell>
          <cell r="CK143">
            <v>0</v>
          </cell>
          <cell r="CL143">
            <v>0</v>
          </cell>
          <cell r="CM143">
            <v>0</v>
          </cell>
          <cell r="CU143">
            <v>0</v>
          </cell>
        </row>
        <row r="144">
          <cell r="F144">
            <v>6700000</v>
          </cell>
          <cell r="G144">
            <v>8368995</v>
          </cell>
          <cell r="H144">
            <v>4148539.98</v>
          </cell>
          <cell r="I144">
            <v>861934.5</v>
          </cell>
          <cell r="AY144">
            <v>79441.429999999993</v>
          </cell>
          <cell r="CK144">
            <v>0</v>
          </cell>
          <cell r="CL144">
            <v>0</v>
          </cell>
          <cell r="CM144">
            <v>4000000</v>
          </cell>
          <cell r="CU144">
            <v>0</v>
          </cell>
        </row>
        <row r="145">
          <cell r="F145">
            <v>1200000</v>
          </cell>
          <cell r="G145">
            <v>916600</v>
          </cell>
          <cell r="H145">
            <v>49954.42</v>
          </cell>
          <cell r="I145">
            <v>11040</v>
          </cell>
          <cell r="AY145">
            <v>6303.78</v>
          </cell>
          <cell r="CK145">
            <v>0</v>
          </cell>
          <cell r="CL145">
            <v>0</v>
          </cell>
          <cell r="CM145">
            <v>0</v>
          </cell>
          <cell r="CU145">
            <v>0</v>
          </cell>
        </row>
        <row r="146">
          <cell r="F146">
            <v>0</v>
          </cell>
          <cell r="G146">
            <v>10700</v>
          </cell>
          <cell r="H146">
            <v>2578</v>
          </cell>
          <cell r="I146">
            <v>0</v>
          </cell>
          <cell r="AY146">
            <v>0</v>
          </cell>
          <cell r="CK146">
            <v>0</v>
          </cell>
          <cell r="CL146">
            <v>0</v>
          </cell>
          <cell r="CM146">
            <v>0</v>
          </cell>
          <cell r="CU146">
            <v>0</v>
          </cell>
        </row>
        <row r="147">
          <cell r="F147">
            <v>29200</v>
          </cell>
          <cell r="G147">
            <v>29200</v>
          </cell>
          <cell r="H147">
            <v>0</v>
          </cell>
          <cell r="I147">
            <v>0</v>
          </cell>
          <cell r="AY147">
            <v>0</v>
          </cell>
          <cell r="CK147">
            <v>0</v>
          </cell>
          <cell r="CL147">
            <v>0</v>
          </cell>
          <cell r="CM147">
            <v>0</v>
          </cell>
          <cell r="CU147">
            <v>0</v>
          </cell>
        </row>
        <row r="148">
          <cell r="F148">
            <v>15000</v>
          </cell>
          <cell r="G148">
            <v>15000</v>
          </cell>
          <cell r="H148">
            <v>6332</v>
          </cell>
          <cell r="I148">
            <v>390</v>
          </cell>
          <cell r="AY148">
            <v>916</v>
          </cell>
          <cell r="CK148">
            <v>0</v>
          </cell>
          <cell r="CL148">
            <v>0</v>
          </cell>
          <cell r="CM148">
            <v>0</v>
          </cell>
          <cell r="CU148">
            <v>0</v>
          </cell>
        </row>
        <row r="149">
          <cell r="F149">
            <v>39000</v>
          </cell>
          <cell r="G149">
            <v>72000</v>
          </cell>
          <cell r="H149">
            <v>20375.61</v>
          </cell>
          <cell r="I149">
            <v>35987.199999999997</v>
          </cell>
          <cell r="AY149">
            <v>620</v>
          </cell>
          <cell r="CK149">
            <v>0</v>
          </cell>
          <cell r="CL149">
            <v>0</v>
          </cell>
          <cell r="CM149">
            <v>0</v>
          </cell>
          <cell r="CU149">
            <v>0</v>
          </cell>
        </row>
        <row r="150">
          <cell r="F150">
            <v>10000</v>
          </cell>
          <cell r="G150">
            <v>50000</v>
          </cell>
          <cell r="H150">
            <v>0</v>
          </cell>
          <cell r="I150">
            <v>39193.519999999997</v>
          </cell>
          <cell r="AY150">
            <v>0</v>
          </cell>
          <cell r="CK150">
            <v>0</v>
          </cell>
          <cell r="CL150">
            <v>0</v>
          </cell>
          <cell r="CM150">
            <v>0</v>
          </cell>
          <cell r="CU150">
            <v>0</v>
          </cell>
        </row>
        <row r="151">
          <cell r="F151">
            <v>65000</v>
          </cell>
          <cell r="G151">
            <v>65000</v>
          </cell>
          <cell r="H151">
            <v>34077.35</v>
          </cell>
          <cell r="I151">
            <v>493</v>
          </cell>
          <cell r="AY151">
            <v>0</v>
          </cell>
          <cell r="CK151">
            <v>0</v>
          </cell>
          <cell r="CL151">
            <v>0</v>
          </cell>
          <cell r="CM151">
            <v>0</v>
          </cell>
          <cell r="CU151">
            <v>0</v>
          </cell>
        </row>
        <row r="152">
          <cell r="F152">
            <v>38000</v>
          </cell>
          <cell r="G152">
            <v>47500</v>
          </cell>
          <cell r="H152">
            <v>34713</v>
          </cell>
          <cell r="I152">
            <v>11278.9</v>
          </cell>
          <cell r="AY152">
            <v>688</v>
          </cell>
          <cell r="CK152">
            <v>0</v>
          </cell>
          <cell r="CL152">
            <v>0</v>
          </cell>
          <cell r="CM152">
            <v>0</v>
          </cell>
          <cell r="CU152">
            <v>0</v>
          </cell>
        </row>
        <row r="153">
          <cell r="F153">
            <v>10000</v>
          </cell>
          <cell r="G153">
            <v>95000</v>
          </cell>
          <cell r="H153">
            <v>0</v>
          </cell>
          <cell r="I153">
            <v>76569</v>
          </cell>
          <cell r="AY153">
            <v>0</v>
          </cell>
          <cell r="CK153">
            <v>0</v>
          </cell>
          <cell r="CL153">
            <v>0</v>
          </cell>
          <cell r="CM153">
            <v>0</v>
          </cell>
          <cell r="CU153">
            <v>0</v>
          </cell>
        </row>
        <row r="154">
          <cell r="F154">
            <v>40000</v>
          </cell>
          <cell r="G154">
            <v>40000</v>
          </cell>
          <cell r="H154">
            <v>32586.78</v>
          </cell>
          <cell r="I154">
            <v>1337.51</v>
          </cell>
          <cell r="AY154">
            <v>971.51</v>
          </cell>
          <cell r="CK154">
            <v>0</v>
          </cell>
          <cell r="CL154">
            <v>0</v>
          </cell>
          <cell r="CM154">
            <v>0</v>
          </cell>
          <cell r="CU154">
            <v>0</v>
          </cell>
        </row>
        <row r="155">
          <cell r="F155">
            <v>25000</v>
          </cell>
          <cell r="G155">
            <v>25000</v>
          </cell>
          <cell r="H155">
            <v>19809.46</v>
          </cell>
          <cell r="I155">
            <v>327.10000000000002</v>
          </cell>
          <cell r="AY155">
            <v>644.9</v>
          </cell>
          <cell r="CK155">
            <v>0</v>
          </cell>
          <cell r="CL155">
            <v>0</v>
          </cell>
          <cell r="CM155">
            <v>0</v>
          </cell>
          <cell r="CU155">
            <v>0</v>
          </cell>
        </row>
        <row r="156">
          <cell r="F156">
            <v>314779</v>
          </cell>
          <cell r="G156">
            <v>281179</v>
          </cell>
          <cell r="H156">
            <v>127316.96</v>
          </cell>
          <cell r="I156">
            <v>0</v>
          </cell>
          <cell r="AY156">
            <v>0</v>
          </cell>
          <cell r="CK156">
            <v>0</v>
          </cell>
          <cell r="CL156">
            <v>0</v>
          </cell>
          <cell r="CM156">
            <v>0</v>
          </cell>
          <cell r="CU156">
            <v>0</v>
          </cell>
        </row>
        <row r="157">
          <cell r="F157">
            <v>200000</v>
          </cell>
          <cell r="G157">
            <v>200000</v>
          </cell>
          <cell r="H157">
            <v>137064</v>
          </cell>
          <cell r="I157">
            <v>0</v>
          </cell>
          <cell r="AY157">
            <v>23904</v>
          </cell>
          <cell r="CK157">
            <v>0</v>
          </cell>
          <cell r="CL157">
            <v>0</v>
          </cell>
          <cell r="CM157">
            <v>0</v>
          </cell>
          <cell r="CU157">
            <v>0</v>
          </cell>
        </row>
        <row r="158">
          <cell r="F158">
            <v>99910</v>
          </cell>
          <cell r="G158">
            <v>99910</v>
          </cell>
          <cell r="H158">
            <v>57325.57</v>
          </cell>
          <cell r="I158">
            <v>14152.57</v>
          </cell>
          <cell r="AY158">
            <v>1454</v>
          </cell>
          <cell r="CK158">
            <v>0</v>
          </cell>
          <cell r="CL158">
            <v>0</v>
          </cell>
          <cell r="CM158">
            <v>0</v>
          </cell>
          <cell r="CU158">
            <v>0</v>
          </cell>
        </row>
        <row r="159">
          <cell r="F159">
            <v>9000</v>
          </cell>
          <cell r="G159">
            <v>9000</v>
          </cell>
          <cell r="H159">
            <v>7301.68</v>
          </cell>
          <cell r="I159">
            <v>0</v>
          </cell>
          <cell r="AY159">
            <v>999.01</v>
          </cell>
          <cell r="CK159">
            <v>0</v>
          </cell>
          <cell r="CL159">
            <v>0</v>
          </cell>
          <cell r="CM159">
            <v>0</v>
          </cell>
          <cell r="CU159">
            <v>0</v>
          </cell>
        </row>
        <row r="160">
          <cell r="F160">
            <v>45000</v>
          </cell>
          <cell r="G160">
            <v>29550</v>
          </cell>
          <cell r="H160">
            <v>0</v>
          </cell>
          <cell r="I160">
            <v>0</v>
          </cell>
          <cell r="AY160">
            <v>0</v>
          </cell>
          <cell r="CK160">
            <v>0</v>
          </cell>
          <cell r="CL160">
            <v>0</v>
          </cell>
          <cell r="CM160">
            <v>0</v>
          </cell>
          <cell r="CU160">
            <v>0</v>
          </cell>
        </row>
        <row r="162">
          <cell r="F162">
            <v>2000</v>
          </cell>
          <cell r="G162">
            <v>2000</v>
          </cell>
          <cell r="H162">
            <v>1025.02</v>
          </cell>
          <cell r="I162">
            <v>0</v>
          </cell>
          <cell r="AY162">
            <v>0</v>
          </cell>
          <cell r="CK162">
            <v>0</v>
          </cell>
          <cell r="CL162">
            <v>0</v>
          </cell>
          <cell r="CM162">
            <v>0</v>
          </cell>
          <cell r="CU162">
            <v>0</v>
          </cell>
        </row>
        <row r="163">
          <cell r="F163">
            <v>1000</v>
          </cell>
          <cell r="G163">
            <v>1000</v>
          </cell>
          <cell r="H163">
            <v>48.3</v>
          </cell>
          <cell r="I163">
            <v>0</v>
          </cell>
          <cell r="AY163">
            <v>0</v>
          </cell>
          <cell r="CK163">
            <v>0</v>
          </cell>
          <cell r="CL163">
            <v>0</v>
          </cell>
          <cell r="CM163">
            <v>0</v>
          </cell>
          <cell r="CU163">
            <v>0</v>
          </cell>
        </row>
        <row r="164">
          <cell r="F164">
            <v>1000</v>
          </cell>
          <cell r="G164">
            <v>1000</v>
          </cell>
          <cell r="H164">
            <v>980</v>
          </cell>
          <cell r="I164">
            <v>0</v>
          </cell>
          <cell r="AY164">
            <v>0</v>
          </cell>
          <cell r="CK164">
            <v>0</v>
          </cell>
          <cell r="CL164">
            <v>0</v>
          </cell>
          <cell r="CM164">
            <v>0</v>
          </cell>
          <cell r="CU164">
            <v>0</v>
          </cell>
        </row>
        <row r="165">
          <cell r="F165">
            <v>144397</v>
          </cell>
          <cell r="G165">
            <v>144397</v>
          </cell>
          <cell r="H165">
            <v>50858.82</v>
          </cell>
          <cell r="I165">
            <v>2619.7199999999998</v>
          </cell>
          <cell r="AY165">
            <v>1744.02</v>
          </cell>
          <cell r="CK165">
            <v>0</v>
          </cell>
          <cell r="CL165">
            <v>0</v>
          </cell>
          <cell r="CM165">
            <v>0</v>
          </cell>
          <cell r="CU165">
            <v>0</v>
          </cell>
        </row>
        <row r="166">
          <cell r="F166">
            <v>0</v>
          </cell>
          <cell r="G166">
            <v>1025311.54</v>
          </cell>
          <cell r="H166">
            <v>973360.3</v>
          </cell>
          <cell r="I166">
            <v>31262.75</v>
          </cell>
          <cell r="AY166">
            <v>0</v>
          </cell>
          <cell r="CK166">
            <v>0</v>
          </cell>
          <cell r="CL166">
            <v>0</v>
          </cell>
          <cell r="CM166">
            <v>0</v>
          </cell>
          <cell r="CU166">
            <v>0</v>
          </cell>
        </row>
        <row r="169">
          <cell r="F169">
            <v>1109856</v>
          </cell>
          <cell r="G169">
            <v>1109856</v>
          </cell>
          <cell r="H169">
            <v>844148.3</v>
          </cell>
          <cell r="I169">
            <v>0</v>
          </cell>
          <cell r="AY169">
            <v>96987</v>
          </cell>
          <cell r="CK169">
            <v>0</v>
          </cell>
          <cell r="CL169">
            <v>0</v>
          </cell>
          <cell r="CM169">
            <v>0</v>
          </cell>
          <cell r="CU169">
            <v>90444</v>
          </cell>
        </row>
        <row r="170">
          <cell r="F170">
            <v>56628</v>
          </cell>
          <cell r="G170">
            <v>56628</v>
          </cell>
          <cell r="H170">
            <v>49956.67</v>
          </cell>
          <cell r="I170">
            <v>0</v>
          </cell>
          <cell r="AY170">
            <v>5141</v>
          </cell>
          <cell r="CK170">
            <v>0</v>
          </cell>
          <cell r="CL170">
            <v>0</v>
          </cell>
          <cell r="CM170">
            <v>0</v>
          </cell>
          <cell r="CU170">
            <v>5326</v>
          </cell>
        </row>
        <row r="171">
          <cell r="F171">
            <v>87095</v>
          </cell>
          <cell r="G171">
            <v>87095</v>
          </cell>
          <cell r="H171">
            <v>38905.980000000003</v>
          </cell>
          <cell r="I171">
            <v>0</v>
          </cell>
          <cell r="AY171">
            <v>0</v>
          </cell>
          <cell r="CK171">
            <v>0</v>
          </cell>
          <cell r="CL171">
            <v>0</v>
          </cell>
          <cell r="CM171">
            <v>0</v>
          </cell>
          <cell r="CU171">
            <v>0</v>
          </cell>
        </row>
        <row r="172">
          <cell r="F172">
            <v>226816</v>
          </cell>
          <cell r="G172">
            <v>226816</v>
          </cell>
          <cell r="H172">
            <v>0</v>
          </cell>
          <cell r="I172">
            <v>0</v>
          </cell>
          <cell r="AY172">
            <v>0</v>
          </cell>
          <cell r="CK172">
            <v>0</v>
          </cell>
          <cell r="CL172">
            <v>0</v>
          </cell>
          <cell r="CM172">
            <v>0</v>
          </cell>
          <cell r="CU172">
            <v>0</v>
          </cell>
        </row>
        <row r="173">
          <cell r="F173">
            <v>147355</v>
          </cell>
          <cell r="G173">
            <v>164887.85999999999</v>
          </cell>
          <cell r="H173">
            <v>164887.85999999999</v>
          </cell>
          <cell r="I173">
            <v>0</v>
          </cell>
          <cell r="AY173">
            <v>37009.22</v>
          </cell>
          <cell r="CK173">
            <v>0</v>
          </cell>
          <cell r="CL173">
            <v>0</v>
          </cell>
          <cell r="CM173">
            <v>0</v>
          </cell>
          <cell r="CU173">
            <v>0</v>
          </cell>
        </row>
        <row r="174">
          <cell r="F174">
            <v>7417</v>
          </cell>
          <cell r="G174">
            <v>21007.5</v>
          </cell>
          <cell r="H174">
            <v>21007.5</v>
          </cell>
          <cell r="I174">
            <v>0</v>
          </cell>
          <cell r="AY174">
            <v>0</v>
          </cell>
          <cell r="CK174">
            <v>0</v>
          </cell>
          <cell r="CL174">
            <v>0</v>
          </cell>
          <cell r="CM174">
            <v>0</v>
          </cell>
          <cell r="CU174">
            <v>0</v>
          </cell>
        </row>
        <row r="175">
          <cell r="F175">
            <v>172279</v>
          </cell>
          <cell r="G175">
            <v>172279</v>
          </cell>
          <cell r="H175">
            <v>127646.5</v>
          </cell>
          <cell r="I175">
            <v>0</v>
          </cell>
          <cell r="AY175">
            <v>14945.37</v>
          </cell>
          <cell r="CK175">
            <v>0</v>
          </cell>
          <cell r="CL175">
            <v>0</v>
          </cell>
          <cell r="CM175">
            <v>0</v>
          </cell>
          <cell r="CU175">
            <v>13959.12</v>
          </cell>
        </row>
        <row r="176">
          <cell r="F176">
            <v>28666</v>
          </cell>
          <cell r="G176">
            <v>28666</v>
          </cell>
          <cell r="H176">
            <v>21789.89</v>
          </cell>
          <cell r="I176">
            <v>0</v>
          </cell>
          <cell r="AY176">
            <v>2545.16</v>
          </cell>
          <cell r="CK176">
            <v>0</v>
          </cell>
          <cell r="CL176">
            <v>0</v>
          </cell>
          <cell r="CM176">
            <v>0</v>
          </cell>
          <cell r="CU176">
            <v>2376.35</v>
          </cell>
        </row>
        <row r="177">
          <cell r="F177">
            <v>46200</v>
          </cell>
          <cell r="G177">
            <v>46200</v>
          </cell>
          <cell r="H177">
            <v>34222.5</v>
          </cell>
          <cell r="I177">
            <v>0</v>
          </cell>
          <cell r="AY177">
            <v>4095</v>
          </cell>
          <cell r="CK177">
            <v>0</v>
          </cell>
          <cell r="CL177">
            <v>0</v>
          </cell>
          <cell r="CM177">
            <v>0</v>
          </cell>
          <cell r="CU177">
            <v>3510</v>
          </cell>
        </row>
        <row r="178">
          <cell r="F178">
            <v>25922</v>
          </cell>
          <cell r="G178">
            <v>25922</v>
          </cell>
          <cell r="H178">
            <v>25637.33</v>
          </cell>
          <cell r="I178">
            <v>0</v>
          </cell>
          <cell r="AY178">
            <v>0</v>
          </cell>
          <cell r="CK178">
            <v>0</v>
          </cell>
          <cell r="CL178">
            <v>0</v>
          </cell>
          <cell r="CM178">
            <v>0</v>
          </cell>
          <cell r="CU178">
            <v>0</v>
          </cell>
        </row>
        <row r="179">
          <cell r="F179">
            <v>147368</v>
          </cell>
          <cell r="G179">
            <v>147368</v>
          </cell>
          <cell r="H179">
            <v>114154.95</v>
          </cell>
          <cell r="I179">
            <v>0</v>
          </cell>
          <cell r="AY179">
            <v>13935.46</v>
          </cell>
          <cell r="CK179">
            <v>0</v>
          </cell>
          <cell r="CL179">
            <v>0</v>
          </cell>
          <cell r="CM179">
            <v>0</v>
          </cell>
          <cell r="CU179">
            <v>10099.26</v>
          </cell>
        </row>
        <row r="180">
          <cell r="F180">
            <v>169488</v>
          </cell>
          <cell r="G180">
            <v>169991.6</v>
          </cell>
          <cell r="H180">
            <v>137631.75</v>
          </cell>
          <cell r="I180">
            <v>0</v>
          </cell>
          <cell r="AY180">
            <v>19293.38</v>
          </cell>
          <cell r="CK180">
            <v>0</v>
          </cell>
          <cell r="CL180">
            <v>0</v>
          </cell>
          <cell r="CM180">
            <v>0</v>
          </cell>
          <cell r="CU180">
            <v>0</v>
          </cell>
        </row>
        <row r="181">
          <cell r="F181">
            <v>29555</v>
          </cell>
          <cell r="G181">
            <v>29555</v>
          </cell>
          <cell r="H181">
            <v>10661.58</v>
          </cell>
          <cell r="I181">
            <v>0</v>
          </cell>
          <cell r="AY181">
            <v>0</v>
          </cell>
          <cell r="CK181">
            <v>0</v>
          </cell>
          <cell r="CL181">
            <v>0</v>
          </cell>
          <cell r="CM181">
            <v>0</v>
          </cell>
          <cell r="CU181">
            <v>0</v>
          </cell>
        </row>
        <row r="182">
          <cell r="F182">
            <v>1437</v>
          </cell>
          <cell r="G182">
            <v>1437</v>
          </cell>
          <cell r="H182">
            <v>846.38</v>
          </cell>
          <cell r="I182">
            <v>0</v>
          </cell>
          <cell r="AY182">
            <v>126.56</v>
          </cell>
          <cell r="CK182">
            <v>0</v>
          </cell>
          <cell r="CL182">
            <v>0</v>
          </cell>
          <cell r="CM182">
            <v>0</v>
          </cell>
          <cell r="CU182">
            <v>0</v>
          </cell>
        </row>
        <row r="183">
          <cell r="F183">
            <v>32286</v>
          </cell>
          <cell r="G183">
            <v>32286</v>
          </cell>
          <cell r="H183">
            <v>26629.439999999999</v>
          </cell>
          <cell r="I183">
            <v>0</v>
          </cell>
          <cell r="AY183">
            <v>2710.64</v>
          </cell>
          <cell r="CK183">
            <v>0</v>
          </cell>
          <cell r="CL183">
            <v>0</v>
          </cell>
          <cell r="CM183">
            <v>0</v>
          </cell>
          <cell r="CU183">
            <v>0</v>
          </cell>
        </row>
        <row r="184">
          <cell r="F184">
            <v>153432</v>
          </cell>
          <cell r="G184">
            <v>153432</v>
          </cell>
          <cell r="H184">
            <v>86813.4</v>
          </cell>
          <cell r="I184">
            <v>9338</v>
          </cell>
          <cell r="AY184">
            <v>10407.4</v>
          </cell>
          <cell r="CK184">
            <v>0</v>
          </cell>
          <cell r="CL184">
            <v>0</v>
          </cell>
          <cell r="CM184">
            <v>0</v>
          </cell>
          <cell r="CU184">
            <v>0</v>
          </cell>
        </row>
        <row r="185">
          <cell r="F185">
            <v>200000</v>
          </cell>
          <cell r="G185">
            <v>179000</v>
          </cell>
          <cell r="H185">
            <v>119099.17</v>
          </cell>
          <cell r="I185">
            <v>0</v>
          </cell>
          <cell r="AY185">
            <v>0</v>
          </cell>
          <cell r="CK185">
            <v>0</v>
          </cell>
          <cell r="CL185">
            <v>0</v>
          </cell>
          <cell r="CM185">
            <v>0</v>
          </cell>
          <cell r="CU185">
            <v>0</v>
          </cell>
        </row>
        <row r="186">
          <cell r="F186">
            <v>20000</v>
          </cell>
          <cell r="G186">
            <v>30000</v>
          </cell>
          <cell r="H186">
            <v>21454.97</v>
          </cell>
          <cell r="I186">
            <v>0</v>
          </cell>
          <cell r="AY186">
            <v>0</v>
          </cell>
          <cell r="CK186">
            <v>0</v>
          </cell>
          <cell r="CL186">
            <v>0</v>
          </cell>
          <cell r="CM186">
            <v>0</v>
          </cell>
          <cell r="CU186">
            <v>0</v>
          </cell>
        </row>
        <row r="187">
          <cell r="F187">
            <v>19105</v>
          </cell>
          <cell r="G187">
            <v>19105</v>
          </cell>
          <cell r="H187">
            <v>0</v>
          </cell>
          <cell r="I187">
            <v>0</v>
          </cell>
          <cell r="AY187">
            <v>0</v>
          </cell>
          <cell r="CK187">
            <v>0</v>
          </cell>
          <cell r="CL187">
            <v>0</v>
          </cell>
          <cell r="CM187">
            <v>0</v>
          </cell>
          <cell r="CU187">
            <v>0</v>
          </cell>
        </row>
        <row r="188">
          <cell r="F188">
            <v>20000</v>
          </cell>
          <cell r="G188">
            <v>20000</v>
          </cell>
          <cell r="H188">
            <v>2875</v>
          </cell>
          <cell r="I188">
            <v>4680</v>
          </cell>
          <cell r="AY188">
            <v>0</v>
          </cell>
          <cell r="CK188">
            <v>0</v>
          </cell>
          <cell r="CL188">
            <v>0</v>
          </cell>
          <cell r="CM188">
            <v>0</v>
          </cell>
          <cell r="CU188">
            <v>0</v>
          </cell>
        </row>
        <row r="189">
          <cell r="F189">
            <v>10000</v>
          </cell>
          <cell r="G189">
            <v>10000</v>
          </cell>
          <cell r="H189">
            <v>7111.96</v>
          </cell>
          <cell r="I189">
            <v>2193.9499999999998</v>
          </cell>
          <cell r="AY189">
            <v>0</v>
          </cell>
          <cell r="CK189">
            <v>0</v>
          </cell>
          <cell r="CL189">
            <v>0</v>
          </cell>
          <cell r="CM189">
            <v>0</v>
          </cell>
          <cell r="CU189">
            <v>0</v>
          </cell>
        </row>
        <row r="190">
          <cell r="F190">
            <v>155000</v>
          </cell>
          <cell r="G190">
            <v>155000</v>
          </cell>
          <cell r="H190">
            <v>72491.429999999993</v>
          </cell>
          <cell r="I190">
            <v>16287.89</v>
          </cell>
          <cell r="AY190">
            <v>0</v>
          </cell>
          <cell r="CK190">
            <v>0</v>
          </cell>
          <cell r="CL190">
            <v>0</v>
          </cell>
          <cell r="CM190">
            <v>0</v>
          </cell>
          <cell r="CU190">
            <v>0</v>
          </cell>
        </row>
        <row r="191">
          <cell r="F191">
            <v>52000</v>
          </cell>
          <cell r="G191">
            <v>52000</v>
          </cell>
          <cell r="H191">
            <v>0</v>
          </cell>
          <cell r="I191">
            <v>0</v>
          </cell>
          <cell r="AY191">
            <v>0</v>
          </cell>
          <cell r="CK191">
            <v>0</v>
          </cell>
          <cell r="CL191">
            <v>0</v>
          </cell>
          <cell r="CM191">
            <v>0</v>
          </cell>
          <cell r="CU191">
            <v>0</v>
          </cell>
        </row>
        <row r="192">
          <cell r="F192">
            <v>0</v>
          </cell>
          <cell r="G192">
            <v>40000</v>
          </cell>
          <cell r="H192">
            <v>34750</v>
          </cell>
          <cell r="I192">
            <v>0</v>
          </cell>
          <cell r="AY192">
            <v>0</v>
          </cell>
          <cell r="CK192">
            <v>0</v>
          </cell>
          <cell r="CL192">
            <v>0</v>
          </cell>
          <cell r="CM192">
            <v>0</v>
          </cell>
          <cell r="CU192">
            <v>0</v>
          </cell>
        </row>
        <row r="193">
          <cell r="F193">
            <v>0</v>
          </cell>
          <cell r="G193">
            <v>9400</v>
          </cell>
          <cell r="H193">
            <v>3675.54</v>
          </cell>
          <cell r="I193">
            <v>2860</v>
          </cell>
          <cell r="AY193">
            <v>0</v>
          </cell>
          <cell r="CK193">
            <v>0</v>
          </cell>
          <cell r="CL193">
            <v>0</v>
          </cell>
          <cell r="CM193">
            <v>0</v>
          </cell>
          <cell r="CU193">
            <v>0</v>
          </cell>
        </row>
        <row r="194">
          <cell r="F194">
            <v>0</v>
          </cell>
          <cell r="G194">
            <v>9600</v>
          </cell>
          <cell r="H194">
            <v>826</v>
          </cell>
          <cell r="I194">
            <v>0</v>
          </cell>
          <cell r="AY194">
            <v>0</v>
          </cell>
          <cell r="CK194">
            <v>0</v>
          </cell>
          <cell r="CL194">
            <v>0</v>
          </cell>
          <cell r="CM194">
            <v>0</v>
          </cell>
          <cell r="CU194">
            <v>0</v>
          </cell>
        </row>
        <row r="195">
          <cell r="F195">
            <v>0</v>
          </cell>
          <cell r="G195">
            <v>19400</v>
          </cell>
          <cell r="H195">
            <v>1231.9000000000001</v>
          </cell>
          <cell r="I195">
            <v>9397.5</v>
          </cell>
          <cell r="AY195">
            <v>0</v>
          </cell>
          <cell r="CK195">
            <v>0</v>
          </cell>
          <cell r="CL195">
            <v>0</v>
          </cell>
          <cell r="CM195">
            <v>0</v>
          </cell>
          <cell r="CU195">
            <v>0</v>
          </cell>
        </row>
        <row r="196">
          <cell r="F196">
            <v>120000</v>
          </cell>
          <cell r="G196">
            <v>120000</v>
          </cell>
          <cell r="H196">
            <v>98990.47</v>
          </cell>
          <cell r="I196">
            <v>778.26</v>
          </cell>
          <cell r="AY196">
            <v>9027.5</v>
          </cell>
          <cell r="CK196">
            <v>0</v>
          </cell>
          <cell r="CL196">
            <v>0</v>
          </cell>
          <cell r="CM196">
            <v>0</v>
          </cell>
          <cell r="CU196">
            <v>0</v>
          </cell>
        </row>
        <row r="197">
          <cell r="F197">
            <v>19177</v>
          </cell>
          <cell r="G197">
            <v>19177</v>
          </cell>
          <cell r="H197">
            <v>14106.2</v>
          </cell>
          <cell r="I197">
            <v>0</v>
          </cell>
          <cell r="AY197">
            <v>0</v>
          </cell>
          <cell r="CK197">
            <v>0</v>
          </cell>
          <cell r="CL197">
            <v>0</v>
          </cell>
          <cell r="CM197">
            <v>0</v>
          </cell>
          <cell r="CU197">
            <v>0</v>
          </cell>
        </row>
        <row r="198">
          <cell r="F198">
            <v>250000</v>
          </cell>
          <cell r="G198">
            <v>211600</v>
          </cell>
          <cell r="H198">
            <v>95103.76</v>
          </cell>
          <cell r="I198">
            <v>27672.76</v>
          </cell>
          <cell r="AY198">
            <v>0</v>
          </cell>
          <cell r="CK198">
            <v>0</v>
          </cell>
          <cell r="CL198">
            <v>0</v>
          </cell>
          <cell r="CM198">
            <v>0</v>
          </cell>
          <cell r="CU198">
            <v>0</v>
          </cell>
        </row>
        <row r="199">
          <cell r="F199">
            <v>15000</v>
          </cell>
          <cell r="G199">
            <v>15000</v>
          </cell>
          <cell r="H199">
            <v>7553.79</v>
          </cell>
          <cell r="I199">
            <v>22.5</v>
          </cell>
          <cell r="AY199">
            <v>1757.8</v>
          </cell>
          <cell r="CK199">
            <v>0</v>
          </cell>
          <cell r="CL199">
            <v>0</v>
          </cell>
          <cell r="CM199">
            <v>0</v>
          </cell>
          <cell r="CU199">
            <v>0</v>
          </cell>
        </row>
        <row r="200">
          <cell r="F200">
            <v>10000</v>
          </cell>
          <cell r="G200">
            <v>10000</v>
          </cell>
          <cell r="H200">
            <v>555</v>
          </cell>
          <cell r="I200">
            <v>0</v>
          </cell>
          <cell r="AY200">
            <v>0</v>
          </cell>
          <cell r="CK200">
            <v>0</v>
          </cell>
          <cell r="CL200">
            <v>0</v>
          </cell>
          <cell r="CM200">
            <v>0</v>
          </cell>
          <cell r="CU200">
            <v>0</v>
          </cell>
        </row>
        <row r="201">
          <cell r="F201">
            <v>1000</v>
          </cell>
          <cell r="G201">
            <v>1000</v>
          </cell>
          <cell r="H201">
            <v>78.03</v>
          </cell>
          <cell r="I201">
            <v>0</v>
          </cell>
          <cell r="AY201">
            <v>0</v>
          </cell>
          <cell r="CK201">
            <v>0</v>
          </cell>
          <cell r="CL201">
            <v>0</v>
          </cell>
          <cell r="CM201">
            <v>0</v>
          </cell>
          <cell r="CU201">
            <v>0</v>
          </cell>
        </row>
        <row r="202">
          <cell r="F202">
            <v>5000</v>
          </cell>
          <cell r="G202">
            <v>5000</v>
          </cell>
          <cell r="H202">
            <v>1255.1300000000001</v>
          </cell>
          <cell r="I202">
            <v>0</v>
          </cell>
          <cell r="AY202">
            <v>0</v>
          </cell>
          <cell r="CK202">
            <v>0</v>
          </cell>
          <cell r="CL202">
            <v>0</v>
          </cell>
          <cell r="CM202">
            <v>0</v>
          </cell>
          <cell r="CU202">
            <v>0</v>
          </cell>
        </row>
        <row r="203">
          <cell r="F203">
            <v>81276</v>
          </cell>
          <cell r="G203">
            <v>81276</v>
          </cell>
          <cell r="H203">
            <v>58317.65</v>
          </cell>
          <cell r="I203">
            <v>2393.2800000000002</v>
          </cell>
          <cell r="AY203">
            <v>2299.2800000000002</v>
          </cell>
          <cell r="CK203">
            <v>0</v>
          </cell>
          <cell r="CL203">
            <v>0</v>
          </cell>
          <cell r="CM203">
            <v>0</v>
          </cell>
          <cell r="CU203">
            <v>0</v>
          </cell>
        </row>
        <row r="204">
          <cell r="F204">
            <v>4602924</v>
          </cell>
          <cell r="G204">
            <v>4602924</v>
          </cell>
          <cell r="H204">
            <v>3519638.5</v>
          </cell>
          <cell r="I204">
            <v>0</v>
          </cell>
          <cell r="AY204">
            <v>407232.46</v>
          </cell>
          <cell r="CK204">
            <v>0</v>
          </cell>
          <cell r="CL204">
            <v>0</v>
          </cell>
          <cell r="CM204">
            <v>0</v>
          </cell>
          <cell r="CU204">
            <v>402757</v>
          </cell>
        </row>
        <row r="205">
          <cell r="F205">
            <v>1530000</v>
          </cell>
          <cell r="G205">
            <v>2273094.2000000002</v>
          </cell>
          <cell r="H205">
            <v>1362209.86</v>
          </cell>
          <cell r="I205">
            <v>734311.41</v>
          </cell>
          <cell r="AY205">
            <v>5500</v>
          </cell>
          <cell r="CK205">
            <v>0</v>
          </cell>
          <cell r="CL205">
            <v>0</v>
          </cell>
          <cell r="CM205">
            <v>200321</v>
          </cell>
          <cell r="CU205">
            <v>0</v>
          </cell>
        </row>
        <row r="206">
          <cell r="F206">
            <v>18849</v>
          </cell>
          <cell r="G206">
            <v>18849</v>
          </cell>
          <cell r="H206">
            <v>0</v>
          </cell>
          <cell r="I206">
            <v>0</v>
          </cell>
          <cell r="AY206">
            <v>0</v>
          </cell>
          <cell r="CK206">
            <v>0</v>
          </cell>
          <cell r="CL206">
            <v>0</v>
          </cell>
          <cell r="CM206">
            <v>0</v>
          </cell>
          <cell r="CU206">
            <v>0</v>
          </cell>
        </row>
        <row r="207">
          <cell r="F207">
            <v>0</v>
          </cell>
          <cell r="G207">
            <v>329552.74</v>
          </cell>
          <cell r="H207">
            <v>329552.74</v>
          </cell>
          <cell r="I207">
            <v>0</v>
          </cell>
          <cell r="AY207">
            <v>0</v>
          </cell>
          <cell r="CK207">
            <v>0</v>
          </cell>
          <cell r="CL207">
            <v>0</v>
          </cell>
          <cell r="CM207">
            <v>0</v>
          </cell>
          <cell r="CU207">
            <v>51443.68</v>
          </cell>
        </row>
        <row r="208">
          <cell r="F208">
            <v>91465</v>
          </cell>
          <cell r="G208">
            <v>91465</v>
          </cell>
          <cell r="H208">
            <v>66693.67</v>
          </cell>
          <cell r="I208">
            <v>0</v>
          </cell>
          <cell r="AY208">
            <v>8112</v>
          </cell>
          <cell r="CK208">
            <v>0</v>
          </cell>
          <cell r="CL208">
            <v>0</v>
          </cell>
          <cell r="CM208">
            <v>0</v>
          </cell>
          <cell r="CU208">
            <v>7000</v>
          </cell>
        </row>
        <row r="209">
          <cell r="F209">
            <v>291717</v>
          </cell>
          <cell r="G209">
            <v>291717</v>
          </cell>
          <cell r="H209">
            <v>138400.84</v>
          </cell>
          <cell r="I209">
            <v>0</v>
          </cell>
          <cell r="AY209">
            <v>0</v>
          </cell>
          <cell r="CK209">
            <v>0</v>
          </cell>
          <cell r="CL209">
            <v>0</v>
          </cell>
          <cell r="CM209">
            <v>0</v>
          </cell>
          <cell r="CU209">
            <v>0</v>
          </cell>
        </row>
        <row r="210">
          <cell r="F210">
            <v>913038</v>
          </cell>
          <cell r="G210">
            <v>913038</v>
          </cell>
          <cell r="H210">
            <v>0</v>
          </cell>
          <cell r="I210">
            <v>0</v>
          </cell>
          <cell r="AY210">
            <v>0</v>
          </cell>
          <cell r="CK210">
            <v>0</v>
          </cell>
          <cell r="CL210">
            <v>0</v>
          </cell>
          <cell r="CM210">
            <v>0</v>
          </cell>
          <cell r="CU210">
            <v>0</v>
          </cell>
        </row>
        <row r="211">
          <cell r="F211">
            <v>461848</v>
          </cell>
          <cell r="G211">
            <v>461848</v>
          </cell>
          <cell r="H211">
            <v>330832.23</v>
          </cell>
          <cell r="I211">
            <v>0</v>
          </cell>
          <cell r="AY211">
            <v>40046.29</v>
          </cell>
          <cell r="CK211">
            <v>0</v>
          </cell>
          <cell r="CL211">
            <v>0</v>
          </cell>
          <cell r="CM211">
            <v>0</v>
          </cell>
          <cell r="CU211">
            <v>40347.15</v>
          </cell>
        </row>
        <row r="212">
          <cell r="F212">
            <v>77872</v>
          </cell>
          <cell r="G212">
            <v>77872</v>
          </cell>
          <cell r="H212">
            <v>57365.93</v>
          </cell>
          <cell r="I212">
            <v>0</v>
          </cell>
          <cell r="AY212">
            <v>6915.71</v>
          </cell>
          <cell r="CK212">
            <v>0</v>
          </cell>
          <cell r="CL212">
            <v>0</v>
          </cell>
          <cell r="CM212">
            <v>0</v>
          </cell>
          <cell r="CU212">
            <v>6886.97</v>
          </cell>
        </row>
        <row r="213">
          <cell r="F213">
            <v>112200</v>
          </cell>
          <cell r="G213">
            <v>112200</v>
          </cell>
          <cell r="H213">
            <v>78975</v>
          </cell>
          <cell r="I213">
            <v>0</v>
          </cell>
          <cell r="AY213">
            <v>9945</v>
          </cell>
          <cell r="CK213">
            <v>0</v>
          </cell>
          <cell r="CL213">
            <v>0</v>
          </cell>
          <cell r="CM213">
            <v>0</v>
          </cell>
          <cell r="CU213">
            <v>9945</v>
          </cell>
        </row>
        <row r="214">
          <cell r="F214">
            <v>104347</v>
          </cell>
          <cell r="G214">
            <v>103034.81</v>
          </cell>
          <cell r="H214">
            <v>102970.58</v>
          </cell>
          <cell r="I214">
            <v>0</v>
          </cell>
          <cell r="AY214">
            <v>0</v>
          </cell>
          <cell r="CK214">
            <v>0</v>
          </cell>
          <cell r="CL214">
            <v>0</v>
          </cell>
          <cell r="CM214">
            <v>0</v>
          </cell>
          <cell r="CU214">
            <v>0</v>
          </cell>
        </row>
        <row r="215">
          <cell r="F215">
            <v>871747</v>
          </cell>
          <cell r="G215">
            <v>871747</v>
          </cell>
          <cell r="H215">
            <v>525253.07999999996</v>
          </cell>
          <cell r="I215">
            <v>0</v>
          </cell>
          <cell r="AY215">
            <v>56906.2</v>
          </cell>
          <cell r="CK215">
            <v>0</v>
          </cell>
          <cell r="CL215">
            <v>0</v>
          </cell>
          <cell r="CM215">
            <v>0</v>
          </cell>
          <cell r="CU215">
            <v>57522.38</v>
          </cell>
        </row>
        <row r="216">
          <cell r="F216">
            <v>11146388</v>
          </cell>
          <cell r="G216">
            <v>4184399.57</v>
          </cell>
          <cell r="H216">
            <v>0</v>
          </cell>
          <cell r="I216">
            <v>0</v>
          </cell>
          <cell r="AY216">
            <v>0</v>
          </cell>
          <cell r="CK216">
            <v>0</v>
          </cell>
          <cell r="CL216">
            <v>0</v>
          </cell>
          <cell r="CM216">
            <v>0</v>
          </cell>
          <cell r="CU216">
            <v>0</v>
          </cell>
        </row>
        <row r="217">
          <cell r="F217">
            <v>7950000</v>
          </cell>
          <cell r="G217">
            <v>4334433.58</v>
          </cell>
          <cell r="H217">
            <v>0</v>
          </cell>
          <cell r="I217">
            <v>0</v>
          </cell>
          <cell r="AY217">
            <v>0</v>
          </cell>
          <cell r="CK217">
            <v>0</v>
          </cell>
          <cell r="CL217">
            <v>0</v>
          </cell>
          <cell r="CM217">
            <v>0</v>
          </cell>
          <cell r="CU217">
            <v>0</v>
          </cell>
        </row>
        <row r="218">
          <cell r="F218">
            <v>23095</v>
          </cell>
          <cell r="G218">
            <v>23095</v>
          </cell>
          <cell r="H218">
            <v>2885.81</v>
          </cell>
          <cell r="I218">
            <v>200</v>
          </cell>
          <cell r="AY218">
            <v>200</v>
          </cell>
          <cell r="CK218">
            <v>0</v>
          </cell>
          <cell r="CL218">
            <v>0</v>
          </cell>
          <cell r="CM218">
            <v>0</v>
          </cell>
          <cell r="CU218">
            <v>0</v>
          </cell>
        </row>
        <row r="219">
          <cell r="F219">
            <v>41250</v>
          </cell>
          <cell r="G219">
            <v>40249.99</v>
          </cell>
          <cell r="H219">
            <v>24475.09</v>
          </cell>
          <cell r="I219">
            <v>0</v>
          </cell>
          <cell r="AY219">
            <v>0</v>
          </cell>
          <cell r="CK219">
            <v>0</v>
          </cell>
          <cell r="CL219">
            <v>0</v>
          </cell>
          <cell r="CM219">
            <v>0</v>
          </cell>
          <cell r="CU219">
            <v>0</v>
          </cell>
        </row>
        <row r="220">
          <cell r="F220">
            <v>47105</v>
          </cell>
          <cell r="G220">
            <v>47105</v>
          </cell>
          <cell r="H220">
            <v>38558.1</v>
          </cell>
          <cell r="I220">
            <v>0</v>
          </cell>
          <cell r="AY220">
            <v>3034.94</v>
          </cell>
          <cell r="CK220">
            <v>0</v>
          </cell>
          <cell r="CL220">
            <v>0</v>
          </cell>
          <cell r="CM220">
            <v>0</v>
          </cell>
          <cell r="CU220">
            <v>0</v>
          </cell>
        </row>
        <row r="221">
          <cell r="F221">
            <v>2234</v>
          </cell>
          <cell r="G221">
            <v>2234</v>
          </cell>
          <cell r="H221">
            <v>1480.64</v>
          </cell>
          <cell r="I221">
            <v>0</v>
          </cell>
          <cell r="AY221">
            <v>164.53</v>
          </cell>
          <cell r="CK221">
            <v>0</v>
          </cell>
          <cell r="CL221">
            <v>0</v>
          </cell>
          <cell r="CM221">
            <v>0</v>
          </cell>
          <cell r="CU221">
            <v>0</v>
          </cell>
        </row>
        <row r="222">
          <cell r="F222">
            <v>9640</v>
          </cell>
          <cell r="G222">
            <v>9640</v>
          </cell>
          <cell r="H222">
            <v>8033.82</v>
          </cell>
          <cell r="I222">
            <v>0</v>
          </cell>
          <cell r="AY222">
            <v>449.5</v>
          </cell>
          <cell r="CK222">
            <v>0</v>
          </cell>
          <cell r="CL222">
            <v>0</v>
          </cell>
          <cell r="CM222">
            <v>0</v>
          </cell>
          <cell r="CU222">
            <v>0</v>
          </cell>
        </row>
        <row r="223">
          <cell r="F223">
            <v>54373</v>
          </cell>
          <cell r="G223">
            <v>54373</v>
          </cell>
          <cell r="H223">
            <v>36158.28</v>
          </cell>
          <cell r="I223">
            <v>0</v>
          </cell>
          <cell r="AY223">
            <v>947.52</v>
          </cell>
          <cell r="CK223">
            <v>0</v>
          </cell>
          <cell r="CL223">
            <v>0</v>
          </cell>
          <cell r="CM223">
            <v>0</v>
          </cell>
          <cell r="CU223">
            <v>0</v>
          </cell>
        </row>
        <row r="224">
          <cell r="F224">
            <v>44006</v>
          </cell>
          <cell r="G224">
            <v>44006</v>
          </cell>
          <cell r="H224">
            <v>33491.75</v>
          </cell>
          <cell r="I224">
            <v>4235</v>
          </cell>
          <cell r="AY224">
            <v>3846.75</v>
          </cell>
          <cell r="CK224">
            <v>0</v>
          </cell>
          <cell r="CL224">
            <v>0</v>
          </cell>
          <cell r="CM224">
            <v>0</v>
          </cell>
          <cell r="CU224">
            <v>0</v>
          </cell>
        </row>
        <row r="225">
          <cell r="F225">
            <v>0</v>
          </cell>
          <cell r="G225">
            <v>15949</v>
          </cell>
          <cell r="H225">
            <v>15948.54</v>
          </cell>
          <cell r="I225">
            <v>0</v>
          </cell>
          <cell r="AY225">
            <v>0</v>
          </cell>
          <cell r="CK225">
            <v>0</v>
          </cell>
          <cell r="CL225">
            <v>0</v>
          </cell>
          <cell r="CM225">
            <v>0</v>
          </cell>
          <cell r="CU225">
            <v>0</v>
          </cell>
        </row>
        <row r="226">
          <cell r="F226">
            <v>50000</v>
          </cell>
          <cell r="G226">
            <v>1713725</v>
          </cell>
          <cell r="H226">
            <v>0</v>
          </cell>
          <cell r="I226">
            <v>1600000</v>
          </cell>
          <cell r="AY226">
            <v>0</v>
          </cell>
          <cell r="CK226">
            <v>1000000</v>
          </cell>
          <cell r="CL226">
            <v>1000000</v>
          </cell>
          <cell r="CM226">
            <v>1000000</v>
          </cell>
          <cell r="CU226">
            <v>0</v>
          </cell>
        </row>
        <row r="227">
          <cell r="F227">
            <v>90000</v>
          </cell>
          <cell r="G227">
            <v>69000</v>
          </cell>
          <cell r="H227">
            <v>56771.54</v>
          </cell>
          <cell r="I227">
            <v>3116.75</v>
          </cell>
          <cell r="AY227">
            <v>0</v>
          </cell>
          <cell r="CK227">
            <v>0</v>
          </cell>
          <cell r="CL227">
            <v>0</v>
          </cell>
          <cell r="CM227">
            <v>0</v>
          </cell>
          <cell r="CU227">
            <v>0</v>
          </cell>
        </row>
        <row r="228">
          <cell r="F228">
            <v>79647</v>
          </cell>
          <cell r="G228">
            <v>79647</v>
          </cell>
          <cell r="H228">
            <v>34236.22</v>
          </cell>
          <cell r="I228">
            <v>33133.589999999997</v>
          </cell>
          <cell r="AY228">
            <v>0</v>
          </cell>
          <cell r="CK228">
            <v>0</v>
          </cell>
          <cell r="CL228">
            <v>0</v>
          </cell>
          <cell r="CM228">
            <v>0</v>
          </cell>
          <cell r="CU228">
            <v>0</v>
          </cell>
        </row>
        <row r="229">
          <cell r="F229">
            <v>280820</v>
          </cell>
          <cell r="G229">
            <v>213820</v>
          </cell>
          <cell r="H229">
            <v>73600</v>
          </cell>
          <cell r="I229">
            <v>13800</v>
          </cell>
          <cell r="AY229">
            <v>0</v>
          </cell>
          <cell r="CK229">
            <v>0</v>
          </cell>
          <cell r="CL229">
            <v>0</v>
          </cell>
          <cell r="CM229">
            <v>0</v>
          </cell>
          <cell r="CU229">
            <v>0</v>
          </cell>
        </row>
        <row r="230">
          <cell r="F230">
            <v>10000</v>
          </cell>
          <cell r="G230">
            <v>10000</v>
          </cell>
          <cell r="H230">
            <v>320</v>
          </cell>
          <cell r="I230">
            <v>0</v>
          </cell>
          <cell r="AY230">
            <v>0</v>
          </cell>
          <cell r="CK230">
            <v>0</v>
          </cell>
          <cell r="CL230">
            <v>0</v>
          </cell>
          <cell r="CM230">
            <v>0</v>
          </cell>
          <cell r="CU230">
            <v>0</v>
          </cell>
        </row>
        <row r="231">
          <cell r="F231">
            <v>1000000</v>
          </cell>
          <cell r="G231">
            <v>3000000</v>
          </cell>
          <cell r="H231">
            <v>1000000</v>
          </cell>
          <cell r="I231">
            <v>2000000</v>
          </cell>
          <cell r="AY231">
            <v>0</v>
          </cell>
          <cell r="CK231">
            <v>0</v>
          </cell>
          <cell r="CL231">
            <v>0</v>
          </cell>
          <cell r="CM231">
            <v>0</v>
          </cell>
          <cell r="CU231">
            <v>0</v>
          </cell>
        </row>
        <row r="232">
          <cell r="F232">
            <v>65924</v>
          </cell>
          <cell r="G232">
            <v>63924</v>
          </cell>
          <cell r="H232">
            <v>44765.99</v>
          </cell>
          <cell r="I232">
            <v>0</v>
          </cell>
          <cell r="AY232">
            <v>0</v>
          </cell>
          <cell r="CK232">
            <v>0</v>
          </cell>
          <cell r="CL232">
            <v>0</v>
          </cell>
          <cell r="CM232">
            <v>0</v>
          </cell>
          <cell r="CU232">
            <v>0</v>
          </cell>
        </row>
        <row r="233">
          <cell r="F233">
            <v>231000</v>
          </cell>
          <cell r="G233">
            <v>231000</v>
          </cell>
          <cell r="H233">
            <v>9688.91</v>
          </cell>
          <cell r="I233">
            <v>0</v>
          </cell>
          <cell r="AY233">
            <v>0</v>
          </cell>
          <cell r="CK233">
            <v>0</v>
          </cell>
          <cell r="CL233">
            <v>0</v>
          </cell>
          <cell r="CM233">
            <v>0</v>
          </cell>
          <cell r="CU233">
            <v>0</v>
          </cell>
        </row>
        <row r="234">
          <cell r="F234">
            <v>0</v>
          </cell>
          <cell r="G234">
            <v>1000</v>
          </cell>
          <cell r="H234">
            <v>0</v>
          </cell>
          <cell r="I234">
            <v>0</v>
          </cell>
          <cell r="AY234">
            <v>0</v>
          </cell>
          <cell r="CK234">
            <v>0</v>
          </cell>
          <cell r="CL234">
            <v>0</v>
          </cell>
          <cell r="CM234">
            <v>0</v>
          </cell>
          <cell r="CU234">
            <v>0</v>
          </cell>
        </row>
        <row r="235">
          <cell r="F235">
            <v>0</v>
          </cell>
          <cell r="G235">
            <v>26653</v>
          </cell>
          <cell r="H235">
            <v>26652.91</v>
          </cell>
          <cell r="I235">
            <v>0</v>
          </cell>
          <cell r="AY235">
            <v>0</v>
          </cell>
          <cell r="CK235">
            <v>0</v>
          </cell>
          <cell r="CL235">
            <v>0</v>
          </cell>
          <cell r="CM235">
            <v>0</v>
          </cell>
          <cell r="CU235">
            <v>0</v>
          </cell>
        </row>
        <row r="236">
          <cell r="F236">
            <v>40151</v>
          </cell>
          <cell r="G236">
            <v>38111</v>
          </cell>
          <cell r="H236">
            <v>11975.41</v>
          </cell>
          <cell r="I236">
            <v>7500</v>
          </cell>
          <cell r="AY236">
            <v>0</v>
          </cell>
          <cell r="CK236">
            <v>0</v>
          </cell>
          <cell r="CL236">
            <v>0</v>
          </cell>
          <cell r="CM236">
            <v>0</v>
          </cell>
          <cell r="CU236">
            <v>0</v>
          </cell>
        </row>
        <row r="237">
          <cell r="F237">
            <v>0</v>
          </cell>
          <cell r="G237">
            <v>18893</v>
          </cell>
          <cell r="H237">
            <v>16061.95</v>
          </cell>
          <cell r="I237">
            <v>0</v>
          </cell>
          <cell r="AY237">
            <v>0</v>
          </cell>
          <cell r="CK237">
            <v>0</v>
          </cell>
          <cell r="CL237">
            <v>0</v>
          </cell>
          <cell r="CM237">
            <v>0</v>
          </cell>
          <cell r="CU237">
            <v>0</v>
          </cell>
        </row>
        <row r="238">
          <cell r="F238">
            <v>50000</v>
          </cell>
          <cell r="G238">
            <v>50000</v>
          </cell>
          <cell r="H238">
            <v>35208.42</v>
          </cell>
          <cell r="I238">
            <v>5015.7700000000004</v>
          </cell>
          <cell r="AY238">
            <v>2888.05</v>
          </cell>
          <cell r="CK238">
            <v>0</v>
          </cell>
          <cell r="CL238">
            <v>0</v>
          </cell>
          <cell r="CM238">
            <v>0</v>
          </cell>
          <cell r="CU238">
            <v>0</v>
          </cell>
        </row>
        <row r="239">
          <cell r="F239">
            <v>14000</v>
          </cell>
          <cell r="G239">
            <v>14000</v>
          </cell>
          <cell r="H239">
            <v>5929.67</v>
          </cell>
          <cell r="I239">
            <v>0</v>
          </cell>
          <cell r="AY239">
            <v>132.80000000000001</v>
          </cell>
          <cell r="CK239">
            <v>0</v>
          </cell>
          <cell r="CL239">
            <v>0</v>
          </cell>
          <cell r="CM239">
            <v>0</v>
          </cell>
          <cell r="CU239">
            <v>0</v>
          </cell>
        </row>
        <row r="240">
          <cell r="F240">
            <v>1000</v>
          </cell>
          <cell r="G240">
            <v>1000</v>
          </cell>
          <cell r="H240">
            <v>0</v>
          </cell>
          <cell r="I240">
            <v>0</v>
          </cell>
          <cell r="AY240">
            <v>0</v>
          </cell>
          <cell r="CK240">
            <v>0</v>
          </cell>
          <cell r="CL240">
            <v>0</v>
          </cell>
          <cell r="CM240">
            <v>0</v>
          </cell>
          <cell r="CU240">
            <v>0</v>
          </cell>
        </row>
        <row r="241">
          <cell r="F241">
            <v>4000</v>
          </cell>
          <cell r="G241">
            <v>4000</v>
          </cell>
          <cell r="H241">
            <v>2935.8</v>
          </cell>
          <cell r="I241">
            <v>0</v>
          </cell>
          <cell r="AY241">
            <v>0</v>
          </cell>
          <cell r="CK241">
            <v>0</v>
          </cell>
          <cell r="CL241">
            <v>0</v>
          </cell>
          <cell r="CM241">
            <v>0</v>
          </cell>
          <cell r="CU241">
            <v>0</v>
          </cell>
        </row>
        <row r="242">
          <cell r="F242">
            <v>3000</v>
          </cell>
          <cell r="G242">
            <v>3000</v>
          </cell>
          <cell r="H242">
            <v>111.55</v>
          </cell>
          <cell r="I242">
            <v>0</v>
          </cell>
          <cell r="AY242">
            <v>0</v>
          </cell>
          <cell r="CK242">
            <v>0</v>
          </cell>
          <cell r="CL242">
            <v>0</v>
          </cell>
          <cell r="CM242">
            <v>0</v>
          </cell>
          <cell r="CU242">
            <v>0</v>
          </cell>
        </row>
        <row r="243">
          <cell r="F243">
            <v>173121</v>
          </cell>
          <cell r="G243">
            <v>169257.46</v>
          </cell>
          <cell r="H243">
            <v>98039.48</v>
          </cell>
          <cell r="I243">
            <v>3784.09</v>
          </cell>
          <cell r="AY243">
            <v>3330.42</v>
          </cell>
          <cell r="CK243">
            <v>0</v>
          </cell>
          <cell r="CL243">
            <v>0</v>
          </cell>
          <cell r="CM243">
            <v>0</v>
          </cell>
          <cell r="CU243">
            <v>0</v>
          </cell>
        </row>
        <row r="245">
          <cell r="F245">
            <v>0</v>
          </cell>
          <cell r="G245">
            <v>822000</v>
          </cell>
          <cell r="H245">
            <v>818590</v>
          </cell>
          <cell r="I245">
            <v>2000</v>
          </cell>
          <cell r="AY245">
            <v>0</v>
          </cell>
          <cell r="CK245">
            <v>0</v>
          </cell>
          <cell r="CL245">
            <v>0</v>
          </cell>
          <cell r="CM245">
            <v>0</v>
          </cell>
          <cell r="CU245">
            <v>0</v>
          </cell>
        </row>
        <row r="246">
          <cell r="F246">
            <v>850000</v>
          </cell>
          <cell r="G246">
            <v>473200</v>
          </cell>
          <cell r="H246">
            <v>422028</v>
          </cell>
          <cell r="I246">
            <v>18515</v>
          </cell>
          <cell r="AY246">
            <v>62000</v>
          </cell>
          <cell r="CK246">
            <v>0</v>
          </cell>
          <cell r="CL246">
            <v>0</v>
          </cell>
          <cell r="CM246">
            <v>0</v>
          </cell>
          <cell r="CU246">
            <v>0</v>
          </cell>
        </row>
        <row r="247">
          <cell r="F247">
            <v>0</v>
          </cell>
          <cell r="G247">
            <v>2028654</v>
          </cell>
          <cell r="H247">
            <v>247292.57</v>
          </cell>
          <cell r="I247">
            <v>589572.64</v>
          </cell>
          <cell r="AY247">
            <v>0</v>
          </cell>
          <cell r="CK247">
            <v>0</v>
          </cell>
          <cell r="CL247">
            <v>0</v>
          </cell>
          <cell r="CM247">
            <v>0</v>
          </cell>
          <cell r="CU247">
            <v>0</v>
          </cell>
        </row>
        <row r="248">
          <cell r="F248">
            <v>698184</v>
          </cell>
          <cell r="G248">
            <v>698184</v>
          </cell>
          <cell r="H248">
            <v>569625.4</v>
          </cell>
          <cell r="I248">
            <v>0</v>
          </cell>
          <cell r="AY248">
            <v>71895.06</v>
          </cell>
          <cell r="CK248">
            <v>0</v>
          </cell>
          <cell r="CL248">
            <v>0</v>
          </cell>
          <cell r="CM248">
            <v>0</v>
          </cell>
          <cell r="CU248">
            <v>61091</v>
          </cell>
        </row>
        <row r="249">
          <cell r="F249">
            <v>26881</v>
          </cell>
          <cell r="G249">
            <v>26881</v>
          </cell>
          <cell r="H249">
            <v>26388</v>
          </cell>
          <cell r="I249">
            <v>0</v>
          </cell>
          <cell r="AY249">
            <v>2764</v>
          </cell>
          <cell r="CK249">
            <v>0</v>
          </cell>
          <cell r="CL249">
            <v>0</v>
          </cell>
          <cell r="CM249">
            <v>0</v>
          </cell>
          <cell r="CU249">
            <v>2764</v>
          </cell>
        </row>
        <row r="250">
          <cell r="F250">
            <v>48609</v>
          </cell>
          <cell r="G250">
            <v>48609</v>
          </cell>
          <cell r="H250">
            <v>24545.119999999999</v>
          </cell>
          <cell r="I250">
            <v>0</v>
          </cell>
          <cell r="AY250">
            <v>0</v>
          </cell>
          <cell r="CK250">
            <v>0</v>
          </cell>
          <cell r="CL250">
            <v>0</v>
          </cell>
          <cell r="CM250">
            <v>0</v>
          </cell>
          <cell r="CU250">
            <v>0</v>
          </cell>
        </row>
        <row r="251">
          <cell r="F251">
            <v>141899</v>
          </cell>
          <cell r="G251">
            <v>141899</v>
          </cell>
          <cell r="H251">
            <v>0</v>
          </cell>
          <cell r="I251">
            <v>0</v>
          </cell>
          <cell r="AY251">
            <v>0</v>
          </cell>
          <cell r="CK251">
            <v>0</v>
          </cell>
          <cell r="CL251">
            <v>0</v>
          </cell>
          <cell r="CM251">
            <v>0</v>
          </cell>
          <cell r="CU251">
            <v>0</v>
          </cell>
        </row>
        <row r="252">
          <cell r="F252">
            <v>112106</v>
          </cell>
          <cell r="G252">
            <v>112106</v>
          </cell>
          <cell r="H252">
            <v>87187.22</v>
          </cell>
          <cell r="I252">
            <v>0</v>
          </cell>
          <cell r="AY252">
            <v>9807.81</v>
          </cell>
          <cell r="CK252">
            <v>0</v>
          </cell>
          <cell r="CL252">
            <v>0</v>
          </cell>
          <cell r="CM252">
            <v>0</v>
          </cell>
          <cell r="CU252">
            <v>9918.0400000000009</v>
          </cell>
        </row>
        <row r="253">
          <cell r="F253">
            <v>18369</v>
          </cell>
          <cell r="G253">
            <v>18369</v>
          </cell>
          <cell r="H253">
            <v>14610.17</v>
          </cell>
          <cell r="I253">
            <v>0</v>
          </cell>
          <cell r="AY253">
            <v>1648.06</v>
          </cell>
          <cell r="CK253">
            <v>0</v>
          </cell>
          <cell r="CL253">
            <v>0</v>
          </cell>
          <cell r="CM253">
            <v>0</v>
          </cell>
          <cell r="CU253">
            <v>1648.67</v>
          </cell>
        </row>
        <row r="254">
          <cell r="F254">
            <v>33000</v>
          </cell>
          <cell r="G254">
            <v>33000</v>
          </cell>
          <cell r="H254">
            <v>26325</v>
          </cell>
          <cell r="I254">
            <v>0</v>
          </cell>
          <cell r="AY254">
            <v>2925</v>
          </cell>
          <cell r="CK254">
            <v>0</v>
          </cell>
          <cell r="CL254">
            <v>0</v>
          </cell>
          <cell r="CM254">
            <v>0</v>
          </cell>
          <cell r="CU254">
            <v>2925</v>
          </cell>
        </row>
        <row r="255">
          <cell r="F255">
            <v>16217</v>
          </cell>
          <cell r="G255">
            <v>17171.939999999999</v>
          </cell>
          <cell r="H255">
            <v>17171.939999999999</v>
          </cell>
          <cell r="I255">
            <v>0</v>
          </cell>
          <cell r="AY255">
            <v>0</v>
          </cell>
          <cell r="CK255">
            <v>0</v>
          </cell>
          <cell r="CL255">
            <v>0</v>
          </cell>
          <cell r="CM255">
            <v>0</v>
          </cell>
          <cell r="CU255">
            <v>0</v>
          </cell>
        </row>
        <row r="256">
          <cell r="F256">
            <v>83243</v>
          </cell>
          <cell r="G256">
            <v>83243</v>
          </cell>
          <cell r="H256">
            <v>61273.73</v>
          </cell>
          <cell r="I256">
            <v>0</v>
          </cell>
          <cell r="AY256">
            <v>7541</v>
          </cell>
          <cell r="CK256">
            <v>0</v>
          </cell>
          <cell r="CL256">
            <v>0</v>
          </cell>
          <cell r="CM256">
            <v>0</v>
          </cell>
          <cell r="CU256">
            <v>5858</v>
          </cell>
        </row>
        <row r="257">
          <cell r="F257">
            <v>14762</v>
          </cell>
          <cell r="G257">
            <v>14762</v>
          </cell>
          <cell r="H257">
            <v>11657.1</v>
          </cell>
          <cell r="I257">
            <v>0</v>
          </cell>
          <cell r="AY257">
            <v>917.54</v>
          </cell>
          <cell r="CK257">
            <v>0</v>
          </cell>
          <cell r="CL257">
            <v>0</v>
          </cell>
          <cell r="CM257">
            <v>0</v>
          </cell>
          <cell r="CU257">
            <v>0</v>
          </cell>
        </row>
        <row r="258">
          <cell r="F258">
            <v>827</v>
          </cell>
          <cell r="G258">
            <v>827</v>
          </cell>
          <cell r="H258">
            <v>548.19000000000005</v>
          </cell>
          <cell r="I258">
            <v>0</v>
          </cell>
          <cell r="AY258">
            <v>60.92</v>
          </cell>
          <cell r="CK258">
            <v>0</v>
          </cell>
          <cell r="CL258">
            <v>0</v>
          </cell>
          <cell r="CM258">
            <v>0</v>
          </cell>
          <cell r="CU258">
            <v>0</v>
          </cell>
        </row>
        <row r="259">
          <cell r="F259">
            <v>16407</v>
          </cell>
          <cell r="G259">
            <v>16407</v>
          </cell>
          <cell r="H259">
            <v>9582.59</v>
          </cell>
          <cell r="I259">
            <v>0</v>
          </cell>
          <cell r="AY259">
            <v>160.87</v>
          </cell>
          <cell r="CK259">
            <v>0</v>
          </cell>
          <cell r="CL259">
            <v>0</v>
          </cell>
          <cell r="CM259">
            <v>0</v>
          </cell>
          <cell r="CU259">
            <v>0</v>
          </cell>
        </row>
        <row r="260">
          <cell r="F260">
            <v>11002</v>
          </cell>
          <cell r="G260">
            <v>4002</v>
          </cell>
          <cell r="H260">
            <v>0</v>
          </cell>
          <cell r="I260">
            <v>0</v>
          </cell>
          <cell r="AY260">
            <v>0</v>
          </cell>
          <cell r="CK260">
            <v>0</v>
          </cell>
          <cell r="CL260">
            <v>0</v>
          </cell>
          <cell r="CM260">
            <v>0</v>
          </cell>
          <cell r="CU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CK261">
            <v>0</v>
          </cell>
          <cell r="CL261">
            <v>0</v>
          </cell>
          <cell r="CM261">
            <v>0</v>
          </cell>
        </row>
        <row r="262">
          <cell r="F262">
            <v>1345116</v>
          </cell>
          <cell r="G262">
            <v>1345116</v>
          </cell>
          <cell r="H262">
            <v>1059273</v>
          </cell>
          <cell r="I262">
            <v>0</v>
          </cell>
          <cell r="AY262">
            <v>117697</v>
          </cell>
          <cell r="CK262">
            <v>0</v>
          </cell>
          <cell r="CL262">
            <v>0</v>
          </cell>
          <cell r="CM262">
            <v>0</v>
          </cell>
          <cell r="CU262">
            <v>117697</v>
          </cell>
        </row>
        <row r="263">
          <cell r="F263">
            <v>78465</v>
          </cell>
          <cell r="G263">
            <v>78465</v>
          </cell>
          <cell r="H263">
            <v>41194.01</v>
          </cell>
          <cell r="I263">
            <v>0</v>
          </cell>
          <cell r="AY263">
            <v>0</v>
          </cell>
          <cell r="CK263">
            <v>0</v>
          </cell>
          <cell r="CL263">
            <v>0</v>
          </cell>
          <cell r="CM263">
            <v>0</v>
          </cell>
          <cell r="CU263">
            <v>0</v>
          </cell>
        </row>
        <row r="264">
          <cell r="F264">
            <v>261550</v>
          </cell>
          <cell r="G264">
            <v>261550</v>
          </cell>
          <cell r="H264">
            <v>0</v>
          </cell>
          <cell r="I264">
            <v>0</v>
          </cell>
          <cell r="AY264">
            <v>0</v>
          </cell>
          <cell r="CK264">
            <v>0</v>
          </cell>
          <cell r="CL264">
            <v>0</v>
          </cell>
          <cell r="CM264">
            <v>0</v>
          </cell>
          <cell r="CU264">
            <v>0</v>
          </cell>
        </row>
        <row r="265">
          <cell r="F265">
            <v>123472</v>
          </cell>
          <cell r="G265">
            <v>123472</v>
          </cell>
          <cell r="H265">
            <v>94718.99</v>
          </cell>
          <cell r="I265">
            <v>0</v>
          </cell>
          <cell r="AY265">
            <v>10678.57</v>
          </cell>
          <cell r="CK265">
            <v>0</v>
          </cell>
          <cell r="CL265">
            <v>0</v>
          </cell>
          <cell r="CM265">
            <v>0</v>
          </cell>
          <cell r="CU265">
            <v>10800.3</v>
          </cell>
        </row>
        <row r="266">
          <cell r="F266">
            <v>21094</v>
          </cell>
          <cell r="G266">
            <v>21094</v>
          </cell>
          <cell r="H266">
            <v>16556.919999999998</v>
          </cell>
          <cell r="I266">
            <v>0</v>
          </cell>
          <cell r="AY266">
            <v>1873.23</v>
          </cell>
          <cell r="CK266">
            <v>0</v>
          </cell>
          <cell r="CL266">
            <v>0</v>
          </cell>
          <cell r="CM266">
            <v>0</v>
          </cell>
          <cell r="CU266">
            <v>1873.23</v>
          </cell>
        </row>
        <row r="267">
          <cell r="F267">
            <v>26400</v>
          </cell>
          <cell r="G267">
            <v>26400</v>
          </cell>
          <cell r="H267">
            <v>21060</v>
          </cell>
          <cell r="I267">
            <v>0</v>
          </cell>
          <cell r="AY267">
            <v>2340</v>
          </cell>
          <cell r="CK267">
            <v>0</v>
          </cell>
          <cell r="CL267">
            <v>0</v>
          </cell>
          <cell r="CM267">
            <v>0</v>
          </cell>
          <cell r="CU267">
            <v>2340</v>
          </cell>
        </row>
        <row r="268">
          <cell r="F268">
            <v>29891</v>
          </cell>
          <cell r="G268">
            <v>31385.919999999998</v>
          </cell>
          <cell r="H268">
            <v>31385.919999999998</v>
          </cell>
          <cell r="I268">
            <v>0</v>
          </cell>
          <cell r="AY268">
            <v>0</v>
          </cell>
          <cell r="CK268">
            <v>0</v>
          </cell>
          <cell r="CL268">
            <v>0</v>
          </cell>
          <cell r="CM268">
            <v>0</v>
          </cell>
          <cell r="CU268">
            <v>0</v>
          </cell>
        </row>
        <row r="269">
          <cell r="F269">
            <v>188587</v>
          </cell>
          <cell r="G269">
            <v>188587</v>
          </cell>
          <cell r="H269">
            <v>140611.14000000001</v>
          </cell>
          <cell r="I269">
            <v>0</v>
          </cell>
          <cell r="AY269">
            <v>14936.6</v>
          </cell>
          <cell r="CK269">
            <v>0</v>
          </cell>
          <cell r="CL269">
            <v>0</v>
          </cell>
          <cell r="CM269">
            <v>0</v>
          </cell>
          <cell r="CU269">
            <v>14936.84</v>
          </cell>
        </row>
        <row r="270">
          <cell r="F270">
            <v>19396</v>
          </cell>
          <cell r="G270">
            <v>19396</v>
          </cell>
          <cell r="H270">
            <v>12324.55</v>
          </cell>
          <cell r="I270">
            <v>0</v>
          </cell>
          <cell r="AY270">
            <v>0</v>
          </cell>
          <cell r="CK270">
            <v>0</v>
          </cell>
          <cell r="CL270">
            <v>0</v>
          </cell>
          <cell r="CM270">
            <v>0</v>
          </cell>
          <cell r="CU270">
            <v>0</v>
          </cell>
        </row>
        <row r="271">
          <cell r="F271">
            <v>2714</v>
          </cell>
          <cell r="G271">
            <v>2714</v>
          </cell>
          <cell r="H271">
            <v>1521.15</v>
          </cell>
          <cell r="I271">
            <v>0</v>
          </cell>
          <cell r="AY271">
            <v>0</v>
          </cell>
          <cell r="CK271">
            <v>0</v>
          </cell>
          <cell r="CL271">
            <v>0</v>
          </cell>
          <cell r="CM271">
            <v>0</v>
          </cell>
          <cell r="CU271">
            <v>0</v>
          </cell>
        </row>
        <row r="272">
          <cell r="F272">
            <v>11002</v>
          </cell>
          <cell r="G272">
            <v>11002</v>
          </cell>
          <cell r="H272">
            <v>6698.35</v>
          </cell>
          <cell r="I272">
            <v>847</v>
          </cell>
          <cell r="AY272">
            <v>769.35</v>
          </cell>
          <cell r="CK272">
            <v>0</v>
          </cell>
          <cell r="CL272">
            <v>0</v>
          </cell>
          <cell r="CM272">
            <v>0</v>
          </cell>
          <cell r="CU272">
            <v>0</v>
          </cell>
        </row>
        <row r="273">
          <cell r="F273">
            <v>0</v>
          </cell>
          <cell r="G273">
            <v>19018.16</v>
          </cell>
          <cell r="H273">
            <v>8150.62</v>
          </cell>
          <cell r="I273">
            <v>2716.87</v>
          </cell>
          <cell r="AY273">
            <v>0</v>
          </cell>
          <cell r="CK273">
            <v>0</v>
          </cell>
          <cell r="CL273">
            <v>0</v>
          </cell>
          <cell r="CM273">
            <v>0</v>
          </cell>
          <cell r="CU273">
            <v>0</v>
          </cell>
        </row>
        <row r="274">
          <cell r="F274">
            <v>2000</v>
          </cell>
          <cell r="G274">
            <v>2000</v>
          </cell>
          <cell r="H274">
            <v>1980</v>
          </cell>
          <cell r="I274">
            <v>0</v>
          </cell>
          <cell r="AY274">
            <v>330</v>
          </cell>
          <cell r="CK274">
            <v>0</v>
          </cell>
          <cell r="CL274">
            <v>0</v>
          </cell>
          <cell r="CM274">
            <v>0</v>
          </cell>
          <cell r="CU274">
            <v>0</v>
          </cell>
        </row>
        <row r="275">
          <cell r="F275">
            <v>2000</v>
          </cell>
          <cell r="G275">
            <v>4250</v>
          </cell>
          <cell r="H275">
            <v>3662.66</v>
          </cell>
          <cell r="I275">
            <v>0</v>
          </cell>
          <cell r="AY275">
            <v>0</v>
          </cell>
          <cell r="CK275">
            <v>0</v>
          </cell>
          <cell r="CL275">
            <v>0</v>
          </cell>
          <cell r="CM275">
            <v>0</v>
          </cell>
          <cell r="CU275">
            <v>0</v>
          </cell>
        </row>
        <row r="276">
          <cell r="F276">
            <v>2000</v>
          </cell>
          <cell r="G276">
            <v>0</v>
          </cell>
          <cell r="H276">
            <v>0</v>
          </cell>
          <cell r="I276">
            <v>0</v>
          </cell>
          <cell r="AY276">
            <v>0</v>
          </cell>
          <cell r="CK276">
            <v>0</v>
          </cell>
          <cell r="CL276">
            <v>0</v>
          </cell>
          <cell r="CM276">
            <v>0</v>
          </cell>
          <cell r="CU276">
            <v>0</v>
          </cell>
        </row>
        <row r="277">
          <cell r="F277">
            <v>2000</v>
          </cell>
          <cell r="G277">
            <v>2000</v>
          </cell>
          <cell r="H277">
            <v>755</v>
          </cell>
          <cell r="I277">
            <v>0</v>
          </cell>
          <cell r="AY277">
            <v>0</v>
          </cell>
          <cell r="CK277">
            <v>0</v>
          </cell>
          <cell r="CL277">
            <v>0</v>
          </cell>
          <cell r="CM277">
            <v>0</v>
          </cell>
          <cell r="CU277">
            <v>0</v>
          </cell>
        </row>
        <row r="278">
          <cell r="F278">
            <v>1170</v>
          </cell>
          <cell r="G278">
            <v>920</v>
          </cell>
          <cell r="H278">
            <v>0</v>
          </cell>
          <cell r="I278">
            <v>0</v>
          </cell>
          <cell r="AY278">
            <v>0</v>
          </cell>
          <cell r="CK278">
            <v>0</v>
          </cell>
          <cell r="CL278">
            <v>0</v>
          </cell>
          <cell r="CM278">
            <v>0</v>
          </cell>
          <cell r="CU278">
            <v>0</v>
          </cell>
        </row>
        <row r="279">
          <cell r="F279">
            <v>580</v>
          </cell>
          <cell r="G279">
            <v>580</v>
          </cell>
          <cell r="H279">
            <v>109.19</v>
          </cell>
          <cell r="I279">
            <v>0</v>
          </cell>
          <cell r="AY279">
            <v>0</v>
          </cell>
          <cell r="CK279">
            <v>0</v>
          </cell>
          <cell r="CL279">
            <v>0</v>
          </cell>
          <cell r="CM279">
            <v>0</v>
          </cell>
          <cell r="CU279">
            <v>0</v>
          </cell>
        </row>
        <row r="280">
          <cell r="F280">
            <v>6395</v>
          </cell>
          <cell r="G280">
            <v>6395</v>
          </cell>
          <cell r="H280">
            <v>4579</v>
          </cell>
          <cell r="I280">
            <v>0</v>
          </cell>
          <cell r="AY280">
            <v>0</v>
          </cell>
          <cell r="CK280">
            <v>0</v>
          </cell>
          <cell r="CL280">
            <v>0</v>
          </cell>
          <cell r="CM280">
            <v>0</v>
          </cell>
          <cell r="CU280">
            <v>0</v>
          </cell>
        </row>
        <row r="281">
          <cell r="F281">
            <v>500</v>
          </cell>
          <cell r="G281">
            <v>500</v>
          </cell>
          <cell r="H281">
            <v>0</v>
          </cell>
          <cell r="I281">
            <v>0</v>
          </cell>
          <cell r="AY281">
            <v>0</v>
          </cell>
          <cell r="CK281">
            <v>0</v>
          </cell>
          <cell r="CL281">
            <v>0</v>
          </cell>
          <cell r="CM281">
            <v>0</v>
          </cell>
          <cell r="CU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F283">
            <v>4459212</v>
          </cell>
          <cell r="G283">
            <v>4459212</v>
          </cell>
          <cell r="H283">
            <v>3151577.63</v>
          </cell>
          <cell r="I283">
            <v>0</v>
          </cell>
          <cell r="AY283">
            <v>341557.36</v>
          </cell>
          <cell r="CK283">
            <v>0</v>
          </cell>
          <cell r="CL283">
            <v>0</v>
          </cell>
          <cell r="CM283">
            <v>0</v>
          </cell>
          <cell r="CU283">
            <v>377556</v>
          </cell>
        </row>
        <row r="285">
          <cell r="F285">
            <v>250072</v>
          </cell>
          <cell r="G285">
            <v>287866.09000000003</v>
          </cell>
          <cell r="H285">
            <v>287866.09000000003</v>
          </cell>
          <cell r="I285">
            <v>0</v>
          </cell>
          <cell r="AY285">
            <v>30085.63</v>
          </cell>
          <cell r="CK285">
            <v>0</v>
          </cell>
          <cell r="CL285">
            <v>0</v>
          </cell>
          <cell r="CM285">
            <v>0</v>
          </cell>
          <cell r="CU285">
            <v>36093.31</v>
          </cell>
        </row>
        <row r="286">
          <cell r="F286">
            <v>102574</v>
          </cell>
          <cell r="G286">
            <v>103899.8</v>
          </cell>
          <cell r="H286">
            <v>91443.57</v>
          </cell>
          <cell r="I286">
            <v>0</v>
          </cell>
          <cell r="AY286">
            <v>9499</v>
          </cell>
          <cell r="CK286">
            <v>0</v>
          </cell>
          <cell r="CL286">
            <v>0</v>
          </cell>
          <cell r="CM286">
            <v>0</v>
          </cell>
          <cell r="CU286">
            <v>9499</v>
          </cell>
        </row>
        <row r="287">
          <cell r="F287">
            <v>299673</v>
          </cell>
          <cell r="G287">
            <v>299673</v>
          </cell>
          <cell r="H287">
            <v>134545.84</v>
          </cell>
          <cell r="I287">
            <v>0</v>
          </cell>
          <cell r="AY287">
            <v>0</v>
          </cell>
          <cell r="CK287">
            <v>0</v>
          </cell>
          <cell r="CL287">
            <v>0</v>
          </cell>
          <cell r="CM287">
            <v>0</v>
          </cell>
          <cell r="CU287">
            <v>0</v>
          </cell>
        </row>
        <row r="288">
          <cell r="F288">
            <v>860459</v>
          </cell>
          <cell r="G288">
            <v>860459</v>
          </cell>
          <cell r="H288">
            <v>2765.38</v>
          </cell>
          <cell r="I288">
            <v>0</v>
          </cell>
          <cell r="AY288">
            <v>0</v>
          </cell>
          <cell r="CK288">
            <v>0</v>
          </cell>
          <cell r="CL288">
            <v>0</v>
          </cell>
          <cell r="CM288">
            <v>0</v>
          </cell>
          <cell r="CU288">
            <v>0</v>
          </cell>
        </row>
        <row r="289">
          <cell r="F289">
            <v>0</v>
          </cell>
          <cell r="G289">
            <v>149923.49</v>
          </cell>
          <cell r="H289">
            <v>149923.49</v>
          </cell>
          <cell r="I289">
            <v>0</v>
          </cell>
          <cell r="AY289">
            <v>0</v>
          </cell>
          <cell r="CK289">
            <v>0</v>
          </cell>
          <cell r="CL289">
            <v>0</v>
          </cell>
          <cell r="CM289">
            <v>0</v>
          </cell>
          <cell r="CU289">
            <v>0</v>
          </cell>
        </row>
        <row r="290">
          <cell r="F290">
            <v>489613</v>
          </cell>
          <cell r="G290">
            <v>489613</v>
          </cell>
          <cell r="H290">
            <v>322286.71999999997</v>
          </cell>
          <cell r="I290">
            <v>0</v>
          </cell>
          <cell r="AY290">
            <v>0</v>
          </cell>
          <cell r="CK290">
            <v>0</v>
          </cell>
          <cell r="CL290">
            <v>0</v>
          </cell>
          <cell r="CM290">
            <v>0</v>
          </cell>
          <cell r="CU290">
            <v>0</v>
          </cell>
        </row>
        <row r="291">
          <cell r="F291">
            <v>620249</v>
          </cell>
          <cell r="G291">
            <v>620249</v>
          </cell>
          <cell r="H291">
            <v>434159.63</v>
          </cell>
          <cell r="I291">
            <v>0</v>
          </cell>
          <cell r="AY291">
            <v>47815.23</v>
          </cell>
          <cell r="CK291">
            <v>0</v>
          </cell>
          <cell r="CL291">
            <v>0</v>
          </cell>
          <cell r="CM291">
            <v>0</v>
          </cell>
          <cell r="CU291">
            <v>54668.08</v>
          </cell>
        </row>
        <row r="292">
          <cell r="F292">
            <v>104642</v>
          </cell>
          <cell r="G292">
            <v>104642</v>
          </cell>
          <cell r="H292">
            <v>75051.929999999993</v>
          </cell>
          <cell r="I292">
            <v>0</v>
          </cell>
          <cell r="AY292">
            <v>8304.2800000000007</v>
          </cell>
          <cell r="CK292">
            <v>0</v>
          </cell>
          <cell r="CL292">
            <v>0</v>
          </cell>
          <cell r="CM292">
            <v>0</v>
          </cell>
          <cell r="CU292">
            <v>9333.27</v>
          </cell>
        </row>
        <row r="293">
          <cell r="F293">
            <v>145200</v>
          </cell>
          <cell r="G293">
            <v>145200</v>
          </cell>
          <cell r="H293">
            <v>105510.6</v>
          </cell>
          <cell r="I293">
            <v>0</v>
          </cell>
          <cell r="AY293">
            <v>11380.2</v>
          </cell>
          <cell r="CK293">
            <v>0</v>
          </cell>
          <cell r="CL293">
            <v>0</v>
          </cell>
          <cell r="CM293">
            <v>0</v>
          </cell>
          <cell r="CU293">
            <v>13455</v>
          </cell>
        </row>
        <row r="294">
          <cell r="F294">
            <v>98338</v>
          </cell>
          <cell r="G294">
            <v>98338</v>
          </cell>
          <cell r="H294">
            <v>97055.37</v>
          </cell>
          <cell r="I294">
            <v>0</v>
          </cell>
          <cell r="AY294">
            <v>0</v>
          </cell>
          <cell r="CK294">
            <v>0</v>
          </cell>
          <cell r="CL294">
            <v>0</v>
          </cell>
          <cell r="CM294">
            <v>0</v>
          </cell>
          <cell r="CU294">
            <v>0</v>
          </cell>
        </row>
        <row r="295">
          <cell r="F295">
            <v>562809</v>
          </cell>
          <cell r="G295">
            <v>562809</v>
          </cell>
          <cell r="H295">
            <v>359347.41</v>
          </cell>
          <cell r="I295">
            <v>0</v>
          </cell>
          <cell r="AY295">
            <v>36901.919999999998</v>
          </cell>
          <cell r="CK295">
            <v>0</v>
          </cell>
          <cell r="CL295">
            <v>0</v>
          </cell>
          <cell r="CM295">
            <v>0</v>
          </cell>
          <cell r="CU295">
            <v>39859.660000000003</v>
          </cell>
        </row>
        <row r="296">
          <cell r="F296">
            <v>3202</v>
          </cell>
          <cell r="G296">
            <v>3202</v>
          </cell>
          <cell r="H296">
            <v>2052.79</v>
          </cell>
          <cell r="I296">
            <v>0</v>
          </cell>
          <cell r="AY296">
            <v>0</v>
          </cell>
          <cell r="CK296">
            <v>0</v>
          </cell>
          <cell r="CL296">
            <v>0</v>
          </cell>
          <cell r="CM296">
            <v>0</v>
          </cell>
          <cell r="CU296">
            <v>0</v>
          </cell>
        </row>
        <row r="297">
          <cell r="F297">
            <v>437828</v>
          </cell>
          <cell r="G297">
            <v>437828</v>
          </cell>
          <cell r="H297">
            <v>323646.45</v>
          </cell>
          <cell r="I297">
            <v>0</v>
          </cell>
          <cell r="AY297">
            <v>32615.31</v>
          </cell>
          <cell r="CK297">
            <v>0</v>
          </cell>
          <cell r="CL297">
            <v>0</v>
          </cell>
          <cell r="CM297">
            <v>0</v>
          </cell>
          <cell r="CU297">
            <v>0</v>
          </cell>
        </row>
        <row r="298">
          <cell r="F298">
            <v>20653</v>
          </cell>
          <cell r="G298">
            <v>16693.439999999999</v>
          </cell>
          <cell r="H298">
            <v>16693.439999999999</v>
          </cell>
          <cell r="I298">
            <v>0</v>
          </cell>
          <cell r="AY298">
            <v>1376.94</v>
          </cell>
          <cell r="CK298">
            <v>0</v>
          </cell>
          <cell r="CL298">
            <v>0</v>
          </cell>
          <cell r="CM298">
            <v>0</v>
          </cell>
          <cell r="CU298">
            <v>0</v>
          </cell>
        </row>
        <row r="299">
          <cell r="F299">
            <v>28216</v>
          </cell>
          <cell r="G299">
            <v>28216</v>
          </cell>
          <cell r="H299">
            <v>16824.560000000001</v>
          </cell>
          <cell r="I299">
            <v>0</v>
          </cell>
          <cell r="AY299">
            <v>1999.44</v>
          </cell>
          <cell r="CK299">
            <v>0</v>
          </cell>
          <cell r="CL299">
            <v>0</v>
          </cell>
          <cell r="CM299">
            <v>0</v>
          </cell>
          <cell r="CU299">
            <v>0</v>
          </cell>
        </row>
        <row r="300">
          <cell r="F300">
            <v>87446</v>
          </cell>
          <cell r="G300">
            <v>92311.360000000001</v>
          </cell>
          <cell r="H300">
            <v>88615.03</v>
          </cell>
          <cell r="I300">
            <v>0</v>
          </cell>
          <cell r="AY300">
            <v>3890.78</v>
          </cell>
          <cell r="CK300">
            <v>0</v>
          </cell>
          <cell r="CL300">
            <v>0</v>
          </cell>
          <cell r="CM300">
            <v>0</v>
          </cell>
          <cell r="CU300">
            <v>0</v>
          </cell>
        </row>
        <row r="301">
          <cell r="F301">
            <v>14489</v>
          </cell>
          <cell r="G301">
            <v>14489</v>
          </cell>
          <cell r="H301">
            <v>10100.07</v>
          </cell>
          <cell r="I301">
            <v>400</v>
          </cell>
          <cell r="AY301">
            <v>400</v>
          </cell>
          <cell r="CK301">
            <v>0</v>
          </cell>
          <cell r="CL301">
            <v>0</v>
          </cell>
          <cell r="CM301">
            <v>0</v>
          </cell>
          <cell r="CU301">
            <v>0</v>
          </cell>
        </row>
        <row r="302">
          <cell r="F302">
            <v>73133</v>
          </cell>
          <cell r="G302">
            <v>73133</v>
          </cell>
          <cell r="H302">
            <v>43390.1</v>
          </cell>
          <cell r="I302">
            <v>5482</v>
          </cell>
          <cell r="AY302">
            <v>4616.1000000000004</v>
          </cell>
          <cell r="CK302">
            <v>0</v>
          </cell>
          <cell r="CL302">
            <v>0</v>
          </cell>
          <cell r="CM302">
            <v>0</v>
          </cell>
          <cell r="CU302">
            <v>0</v>
          </cell>
        </row>
        <row r="303">
          <cell r="F303">
            <v>0</v>
          </cell>
          <cell r="G303">
            <v>86824.07</v>
          </cell>
          <cell r="H303">
            <v>54265</v>
          </cell>
          <cell r="I303">
            <v>0</v>
          </cell>
          <cell r="AY303">
            <v>0</v>
          </cell>
          <cell r="CK303">
            <v>80000</v>
          </cell>
          <cell r="CL303">
            <v>80000</v>
          </cell>
          <cell r="CM303">
            <v>80000</v>
          </cell>
          <cell r="CU303">
            <v>0</v>
          </cell>
        </row>
        <row r="304">
          <cell r="F304">
            <v>125012</v>
          </cell>
          <cell r="G304">
            <v>118112</v>
          </cell>
          <cell r="H304">
            <v>17768.29</v>
          </cell>
          <cell r="I304">
            <v>9251.2800000000007</v>
          </cell>
          <cell r="AY304">
            <v>0</v>
          </cell>
          <cell r="CK304">
            <v>0</v>
          </cell>
          <cell r="CL304">
            <v>0</v>
          </cell>
          <cell r="CM304">
            <v>0</v>
          </cell>
          <cell r="CU304">
            <v>0</v>
          </cell>
        </row>
        <row r="305">
          <cell r="F305">
            <v>2552</v>
          </cell>
          <cell r="G305">
            <v>2552</v>
          </cell>
          <cell r="H305">
            <v>453.17</v>
          </cell>
          <cell r="I305">
            <v>0</v>
          </cell>
          <cell r="AY305">
            <v>0</v>
          </cell>
          <cell r="CK305">
            <v>0</v>
          </cell>
          <cell r="CL305">
            <v>0</v>
          </cell>
          <cell r="CM305">
            <v>0</v>
          </cell>
          <cell r="CU305">
            <v>0</v>
          </cell>
        </row>
        <row r="306">
          <cell r="F306">
            <v>107622</v>
          </cell>
          <cell r="G306">
            <v>107622</v>
          </cell>
          <cell r="H306">
            <v>47377.93</v>
          </cell>
          <cell r="I306">
            <v>0</v>
          </cell>
          <cell r="AY306">
            <v>0</v>
          </cell>
          <cell r="CK306">
            <v>0</v>
          </cell>
          <cell r="CL306">
            <v>0</v>
          </cell>
          <cell r="CM306">
            <v>0</v>
          </cell>
          <cell r="CU306">
            <v>0</v>
          </cell>
        </row>
        <row r="307">
          <cell r="F307">
            <v>50000</v>
          </cell>
          <cell r="G307">
            <v>50000</v>
          </cell>
          <cell r="H307">
            <v>38400</v>
          </cell>
          <cell r="I307">
            <v>0</v>
          </cell>
          <cell r="AY307">
            <v>0</v>
          </cell>
          <cell r="CK307">
            <v>0</v>
          </cell>
          <cell r="CL307">
            <v>0</v>
          </cell>
          <cell r="CM307">
            <v>0</v>
          </cell>
          <cell r="CU307">
            <v>0</v>
          </cell>
        </row>
        <row r="308">
          <cell r="F308">
            <v>0</v>
          </cell>
          <cell r="G308">
            <v>598</v>
          </cell>
          <cell r="H308">
            <v>598</v>
          </cell>
          <cell r="I308">
            <v>0</v>
          </cell>
          <cell r="AY308">
            <v>0</v>
          </cell>
          <cell r="CK308">
            <v>0</v>
          </cell>
          <cell r="CL308">
            <v>0</v>
          </cell>
          <cell r="CM308">
            <v>0</v>
          </cell>
          <cell r="CU308">
            <v>0</v>
          </cell>
        </row>
        <row r="309">
          <cell r="F309">
            <v>26185</v>
          </cell>
          <cell r="G309">
            <v>26185</v>
          </cell>
          <cell r="H309">
            <v>4737.37</v>
          </cell>
          <cell r="I309">
            <v>0</v>
          </cell>
          <cell r="AY309">
            <v>0</v>
          </cell>
          <cell r="CK309">
            <v>0</v>
          </cell>
          <cell r="CL309">
            <v>0</v>
          </cell>
          <cell r="CM309">
            <v>0</v>
          </cell>
          <cell r="CU309">
            <v>0</v>
          </cell>
        </row>
        <row r="310">
          <cell r="F310">
            <v>6000</v>
          </cell>
          <cell r="G310">
            <v>6000</v>
          </cell>
          <cell r="H310">
            <v>0</v>
          </cell>
          <cell r="I310">
            <v>0</v>
          </cell>
          <cell r="AY310">
            <v>0</v>
          </cell>
          <cell r="CK310">
            <v>0</v>
          </cell>
          <cell r="CL310">
            <v>0</v>
          </cell>
          <cell r="CM310">
            <v>0</v>
          </cell>
          <cell r="CU310">
            <v>0</v>
          </cell>
        </row>
        <row r="311">
          <cell r="F311">
            <v>4000</v>
          </cell>
          <cell r="G311">
            <v>3402</v>
          </cell>
          <cell r="H311">
            <v>1061.17</v>
          </cell>
          <cell r="I311">
            <v>0</v>
          </cell>
          <cell r="AY311">
            <v>0</v>
          </cell>
          <cell r="CK311">
            <v>0</v>
          </cell>
          <cell r="CL311">
            <v>0</v>
          </cell>
          <cell r="CM311">
            <v>0</v>
          </cell>
          <cell r="CU311">
            <v>0</v>
          </cell>
        </row>
        <row r="312">
          <cell r="F312">
            <v>15000</v>
          </cell>
          <cell r="G312">
            <v>15000</v>
          </cell>
          <cell r="H312">
            <v>388.89</v>
          </cell>
          <cell r="I312">
            <v>1</v>
          </cell>
          <cell r="AY312">
            <v>0</v>
          </cell>
          <cell r="CK312">
            <v>0</v>
          </cell>
          <cell r="CL312">
            <v>0</v>
          </cell>
          <cell r="CM312">
            <v>0</v>
          </cell>
          <cell r="CU312">
            <v>0</v>
          </cell>
        </row>
        <row r="313">
          <cell r="F313">
            <v>13500</v>
          </cell>
          <cell r="G313">
            <v>13500</v>
          </cell>
          <cell r="H313">
            <v>7618.5</v>
          </cell>
          <cell r="I313">
            <v>0</v>
          </cell>
          <cell r="AY313">
            <v>0</v>
          </cell>
          <cell r="CK313">
            <v>0</v>
          </cell>
          <cell r="CL313">
            <v>0</v>
          </cell>
          <cell r="CM313">
            <v>0</v>
          </cell>
          <cell r="CU313">
            <v>0</v>
          </cell>
        </row>
        <row r="314">
          <cell r="F314">
            <v>5000</v>
          </cell>
          <cell r="G314">
            <v>5000</v>
          </cell>
          <cell r="H314">
            <v>1075.25</v>
          </cell>
          <cell r="I314">
            <v>1</v>
          </cell>
          <cell r="AY314">
            <v>0</v>
          </cell>
          <cell r="CK314">
            <v>0</v>
          </cell>
          <cell r="CL314">
            <v>0</v>
          </cell>
          <cell r="CM314">
            <v>0</v>
          </cell>
          <cell r="CU314">
            <v>0</v>
          </cell>
        </row>
        <row r="315">
          <cell r="F315">
            <v>120000</v>
          </cell>
          <cell r="G315">
            <v>108350.5</v>
          </cell>
          <cell r="H315">
            <v>108103.45</v>
          </cell>
          <cell r="I315">
            <v>2</v>
          </cell>
          <cell r="AY315">
            <v>0</v>
          </cell>
          <cell r="CK315">
            <v>0</v>
          </cell>
          <cell r="CL315">
            <v>0</v>
          </cell>
          <cell r="CM315">
            <v>0</v>
          </cell>
          <cell r="CU315">
            <v>0</v>
          </cell>
        </row>
        <row r="316">
          <cell r="F316">
            <v>54360</v>
          </cell>
          <cell r="G316">
            <v>54360</v>
          </cell>
          <cell r="H316">
            <v>14470</v>
          </cell>
          <cell r="I316">
            <v>2131</v>
          </cell>
          <cell r="AY316">
            <v>1495</v>
          </cell>
          <cell r="CK316">
            <v>0</v>
          </cell>
          <cell r="CL316">
            <v>0</v>
          </cell>
          <cell r="CM316">
            <v>0</v>
          </cell>
          <cell r="CU316">
            <v>0</v>
          </cell>
        </row>
        <row r="317">
          <cell r="F317">
            <v>198764</v>
          </cell>
          <cell r="G317">
            <v>198764</v>
          </cell>
          <cell r="H317">
            <v>70174.73</v>
          </cell>
          <cell r="I317">
            <v>18349.77</v>
          </cell>
          <cell r="AY317">
            <v>0</v>
          </cell>
          <cell r="CK317">
            <v>0</v>
          </cell>
          <cell r="CL317">
            <v>0</v>
          </cell>
          <cell r="CM317">
            <v>0</v>
          </cell>
          <cell r="CU317">
            <v>0</v>
          </cell>
        </row>
        <row r="318">
          <cell r="F318">
            <v>6034</v>
          </cell>
          <cell r="G318">
            <v>6034</v>
          </cell>
          <cell r="H318">
            <v>1206.8699999999999</v>
          </cell>
          <cell r="I318">
            <v>0</v>
          </cell>
          <cell r="AY318">
            <v>215.42</v>
          </cell>
          <cell r="CK318">
            <v>0</v>
          </cell>
          <cell r="CL318">
            <v>0</v>
          </cell>
          <cell r="CM318">
            <v>0</v>
          </cell>
          <cell r="CU318">
            <v>0</v>
          </cell>
        </row>
        <row r="319">
          <cell r="F319">
            <v>950000</v>
          </cell>
          <cell r="G319">
            <v>950000</v>
          </cell>
          <cell r="H319">
            <v>950000</v>
          </cell>
          <cell r="I319">
            <v>0</v>
          </cell>
          <cell r="AY319">
            <v>0</v>
          </cell>
          <cell r="CK319">
            <v>0</v>
          </cell>
          <cell r="CL319">
            <v>0</v>
          </cell>
          <cell r="CM319">
            <v>0</v>
          </cell>
          <cell r="CU319">
            <v>0</v>
          </cell>
        </row>
        <row r="320">
          <cell r="F320">
            <v>69306</v>
          </cell>
          <cell r="G320">
            <v>67306</v>
          </cell>
          <cell r="H320">
            <v>22638.31</v>
          </cell>
          <cell r="I320">
            <v>0</v>
          </cell>
          <cell r="AY320">
            <v>0</v>
          </cell>
          <cell r="CK320">
            <v>0</v>
          </cell>
          <cell r="CL320">
            <v>0</v>
          </cell>
          <cell r="CM320">
            <v>0</v>
          </cell>
          <cell r="CU320">
            <v>0</v>
          </cell>
        </row>
        <row r="321">
          <cell r="F321">
            <v>1878</v>
          </cell>
          <cell r="G321">
            <v>1878</v>
          </cell>
          <cell r="H321">
            <v>500</v>
          </cell>
          <cell r="I321">
            <v>0</v>
          </cell>
          <cell r="AY321">
            <v>0</v>
          </cell>
          <cell r="CK321">
            <v>0</v>
          </cell>
          <cell r="CL321">
            <v>0</v>
          </cell>
          <cell r="CM321">
            <v>0</v>
          </cell>
          <cell r="CU321">
            <v>0</v>
          </cell>
        </row>
        <row r="322">
          <cell r="F322">
            <v>49265</v>
          </cell>
          <cell r="G322">
            <v>48265</v>
          </cell>
          <cell r="H322">
            <v>12335.5</v>
          </cell>
          <cell r="I322">
            <v>579</v>
          </cell>
          <cell r="AY322">
            <v>228</v>
          </cell>
          <cell r="CK322">
            <v>0</v>
          </cell>
          <cell r="CL322">
            <v>0</v>
          </cell>
          <cell r="CM322">
            <v>0</v>
          </cell>
          <cell r="CU322">
            <v>0</v>
          </cell>
        </row>
        <row r="323">
          <cell r="F323">
            <v>20000</v>
          </cell>
          <cell r="G323">
            <v>19000</v>
          </cell>
          <cell r="H323">
            <v>2112.9</v>
          </cell>
          <cell r="I323">
            <v>596</v>
          </cell>
          <cell r="AY323">
            <v>0</v>
          </cell>
          <cell r="CK323">
            <v>0</v>
          </cell>
          <cell r="CL323">
            <v>0</v>
          </cell>
          <cell r="CM323">
            <v>0</v>
          </cell>
          <cell r="CU323">
            <v>0</v>
          </cell>
        </row>
        <row r="324">
          <cell r="F324">
            <v>23144</v>
          </cell>
          <cell r="G324">
            <v>23144</v>
          </cell>
          <cell r="H324">
            <v>19726.07</v>
          </cell>
          <cell r="I324">
            <v>0</v>
          </cell>
          <cell r="AY324">
            <v>1870.5</v>
          </cell>
          <cell r="CK324">
            <v>0</v>
          </cell>
          <cell r="CL324">
            <v>0</v>
          </cell>
          <cell r="CM324">
            <v>0</v>
          </cell>
          <cell r="CU324">
            <v>0</v>
          </cell>
        </row>
        <row r="325">
          <cell r="F325">
            <v>66006</v>
          </cell>
          <cell r="G325">
            <v>58706</v>
          </cell>
          <cell r="H325">
            <v>26567.96</v>
          </cell>
          <cell r="I325">
            <v>2548.41</v>
          </cell>
          <cell r="AY325">
            <v>539.9</v>
          </cell>
          <cell r="CK325">
            <v>0</v>
          </cell>
          <cell r="CL325">
            <v>0</v>
          </cell>
          <cell r="CM325">
            <v>0</v>
          </cell>
          <cell r="CU325">
            <v>0</v>
          </cell>
        </row>
        <row r="326">
          <cell r="F326">
            <v>15000</v>
          </cell>
          <cell r="G326">
            <v>11500</v>
          </cell>
          <cell r="H326">
            <v>3683.98</v>
          </cell>
          <cell r="I326">
            <v>2747.6</v>
          </cell>
          <cell r="AY326">
            <v>0</v>
          </cell>
          <cell r="CK326">
            <v>0</v>
          </cell>
          <cell r="CL326">
            <v>0</v>
          </cell>
          <cell r="CM326">
            <v>0</v>
          </cell>
          <cell r="CU326">
            <v>0</v>
          </cell>
        </row>
        <row r="327">
          <cell r="F327">
            <v>260000</v>
          </cell>
          <cell r="G327">
            <v>260000</v>
          </cell>
          <cell r="H327">
            <v>155555.38</v>
          </cell>
          <cell r="I327">
            <v>8227.11</v>
          </cell>
          <cell r="AY327">
            <v>0</v>
          </cell>
          <cell r="CK327">
            <v>0</v>
          </cell>
          <cell r="CL327">
            <v>0</v>
          </cell>
          <cell r="CM327">
            <v>0</v>
          </cell>
          <cell r="CU327">
            <v>0</v>
          </cell>
        </row>
        <row r="328">
          <cell r="F328">
            <v>55000</v>
          </cell>
          <cell r="G328">
            <v>55000</v>
          </cell>
          <cell r="H328">
            <v>50008</v>
          </cell>
          <cell r="I328">
            <v>340</v>
          </cell>
          <cell r="AY328">
            <v>0</v>
          </cell>
          <cell r="CK328">
            <v>0</v>
          </cell>
          <cell r="CL328">
            <v>0</v>
          </cell>
          <cell r="CM328">
            <v>0</v>
          </cell>
          <cell r="CU328">
            <v>0</v>
          </cell>
        </row>
        <row r="329">
          <cell r="F329">
            <v>41000</v>
          </cell>
          <cell r="G329">
            <v>21000</v>
          </cell>
          <cell r="H329">
            <v>10046.950000000001</v>
          </cell>
          <cell r="I329">
            <v>1533.3</v>
          </cell>
          <cell r="AY329">
            <v>1411.4</v>
          </cell>
          <cell r="CK329">
            <v>0</v>
          </cell>
          <cell r="CL329">
            <v>0</v>
          </cell>
          <cell r="CM329">
            <v>0</v>
          </cell>
          <cell r="CU329">
            <v>0</v>
          </cell>
        </row>
        <row r="330">
          <cell r="F330">
            <v>27000</v>
          </cell>
          <cell r="G330">
            <v>53731</v>
          </cell>
          <cell r="H330">
            <v>37357.96</v>
          </cell>
          <cell r="I330">
            <v>4840.8</v>
          </cell>
          <cell r="AY330">
            <v>2232.1999999999998</v>
          </cell>
          <cell r="CK330">
            <v>0</v>
          </cell>
          <cell r="CL330">
            <v>0</v>
          </cell>
          <cell r="CM330">
            <v>0</v>
          </cell>
          <cell r="CU330">
            <v>0</v>
          </cell>
        </row>
        <row r="331">
          <cell r="F331">
            <v>10799</v>
          </cell>
          <cell r="G331">
            <v>6799</v>
          </cell>
          <cell r="H331">
            <v>1542.02</v>
          </cell>
          <cell r="I331">
            <v>0</v>
          </cell>
          <cell r="AY331">
            <v>0</v>
          </cell>
          <cell r="CK331">
            <v>0</v>
          </cell>
          <cell r="CL331">
            <v>0</v>
          </cell>
          <cell r="CM331">
            <v>0</v>
          </cell>
          <cell r="CU331">
            <v>0</v>
          </cell>
        </row>
        <row r="332">
          <cell r="F332">
            <v>10000</v>
          </cell>
          <cell r="G332">
            <v>10000</v>
          </cell>
          <cell r="H332">
            <v>3687.07</v>
          </cell>
          <cell r="I332">
            <v>0</v>
          </cell>
          <cell r="AY332">
            <v>0</v>
          </cell>
          <cell r="CK332">
            <v>0</v>
          </cell>
          <cell r="CL332">
            <v>0</v>
          </cell>
          <cell r="CM332">
            <v>0</v>
          </cell>
          <cell r="CU332">
            <v>0</v>
          </cell>
        </row>
        <row r="333">
          <cell r="F333">
            <v>3000</v>
          </cell>
          <cell r="G333">
            <v>3000</v>
          </cell>
          <cell r="H333">
            <v>662.02</v>
          </cell>
          <cell r="I333">
            <v>0</v>
          </cell>
          <cell r="AY333">
            <v>0</v>
          </cell>
          <cell r="CK333">
            <v>0</v>
          </cell>
          <cell r="CL333">
            <v>0</v>
          </cell>
          <cell r="CM333">
            <v>0</v>
          </cell>
          <cell r="CU333">
            <v>0</v>
          </cell>
        </row>
        <row r="334">
          <cell r="F334">
            <v>5000</v>
          </cell>
          <cell r="G334">
            <v>5000</v>
          </cell>
          <cell r="H334">
            <v>1088.03</v>
          </cell>
          <cell r="I334">
            <v>0</v>
          </cell>
          <cell r="AY334">
            <v>0</v>
          </cell>
          <cell r="CK334">
            <v>0</v>
          </cell>
          <cell r="CL334">
            <v>0</v>
          </cell>
          <cell r="CM334">
            <v>0</v>
          </cell>
          <cell r="CU334">
            <v>0</v>
          </cell>
        </row>
        <row r="335">
          <cell r="F335">
            <v>82965</v>
          </cell>
          <cell r="G335">
            <v>89529.74</v>
          </cell>
          <cell r="H335">
            <v>87389.66</v>
          </cell>
          <cell r="I335">
            <v>0</v>
          </cell>
          <cell r="AY335">
            <v>1810.04</v>
          </cell>
          <cell r="CK335">
            <v>0</v>
          </cell>
          <cell r="CL335">
            <v>0</v>
          </cell>
          <cell r="CM335">
            <v>0</v>
          </cell>
          <cell r="CU335">
            <v>0</v>
          </cell>
        </row>
        <row r="336">
          <cell r="F336">
            <v>1851</v>
          </cell>
          <cell r="G336">
            <v>1671</v>
          </cell>
          <cell r="H336">
            <v>0</v>
          </cell>
          <cell r="I336">
            <v>0</v>
          </cell>
          <cell r="AY336">
            <v>0</v>
          </cell>
          <cell r="CK336">
            <v>0</v>
          </cell>
          <cell r="CL336">
            <v>0</v>
          </cell>
          <cell r="CM336">
            <v>0</v>
          </cell>
          <cell r="CU336">
            <v>0</v>
          </cell>
        </row>
        <row r="337">
          <cell r="F337">
            <v>88000</v>
          </cell>
          <cell r="G337">
            <v>85000</v>
          </cell>
          <cell r="H337">
            <v>79534</v>
          </cell>
          <cell r="I337">
            <v>0</v>
          </cell>
          <cell r="AY337">
            <v>0</v>
          </cell>
          <cell r="CK337">
            <v>0</v>
          </cell>
          <cell r="CL337">
            <v>0</v>
          </cell>
          <cell r="CM337">
            <v>0</v>
          </cell>
          <cell r="CU337">
            <v>0</v>
          </cell>
        </row>
        <row r="338">
          <cell r="F338">
            <v>0</v>
          </cell>
          <cell r="G338">
            <v>300</v>
          </cell>
          <cell r="H338">
            <v>296.02</v>
          </cell>
          <cell r="I338">
            <v>0</v>
          </cell>
          <cell r="AY338">
            <v>0</v>
          </cell>
          <cell r="CK338">
            <v>0</v>
          </cell>
          <cell r="CL338">
            <v>0</v>
          </cell>
          <cell r="CM338">
            <v>0</v>
          </cell>
          <cell r="CU338">
            <v>0</v>
          </cell>
        </row>
        <row r="340">
          <cell r="F340">
            <v>1797216</v>
          </cell>
          <cell r="G340">
            <v>1797216</v>
          </cell>
          <cell r="H340">
            <v>1435609.64</v>
          </cell>
          <cell r="I340">
            <v>0</v>
          </cell>
          <cell r="AY340">
            <v>159416.20000000001</v>
          </cell>
          <cell r="CK340">
            <v>0</v>
          </cell>
          <cell r="CL340">
            <v>0</v>
          </cell>
          <cell r="CM340">
            <v>0</v>
          </cell>
          <cell r="CU340">
            <v>157256</v>
          </cell>
        </row>
        <row r="341">
          <cell r="F341">
            <v>0</v>
          </cell>
          <cell r="G341">
            <v>303525</v>
          </cell>
          <cell r="H341">
            <v>212525</v>
          </cell>
          <cell r="I341">
            <v>91000</v>
          </cell>
          <cell r="AY341">
            <v>0</v>
          </cell>
          <cell r="CK341">
            <v>0</v>
          </cell>
          <cell r="CL341">
            <v>0</v>
          </cell>
          <cell r="CM341">
            <v>0</v>
          </cell>
          <cell r="CU341">
            <v>0</v>
          </cell>
        </row>
        <row r="343">
          <cell r="F343">
            <v>26701</v>
          </cell>
          <cell r="G343">
            <v>26701</v>
          </cell>
          <cell r="H343">
            <v>24876</v>
          </cell>
          <cell r="I343">
            <v>0</v>
          </cell>
          <cell r="AY343">
            <v>2764</v>
          </cell>
          <cell r="CK343">
            <v>0</v>
          </cell>
          <cell r="CL343">
            <v>0</v>
          </cell>
          <cell r="CM343">
            <v>0</v>
          </cell>
          <cell r="CU343">
            <v>2764</v>
          </cell>
        </row>
        <row r="344">
          <cell r="F344">
            <v>115738</v>
          </cell>
          <cell r="G344">
            <v>115738</v>
          </cell>
          <cell r="H344">
            <v>58140.6</v>
          </cell>
          <cell r="I344">
            <v>0</v>
          </cell>
          <cell r="AY344">
            <v>0</v>
          </cell>
          <cell r="CK344">
            <v>0</v>
          </cell>
          <cell r="CL344">
            <v>0</v>
          </cell>
          <cell r="CM344">
            <v>0</v>
          </cell>
          <cell r="CU344">
            <v>0</v>
          </cell>
        </row>
        <row r="345">
          <cell r="F345">
            <v>355600</v>
          </cell>
          <cell r="G345">
            <v>355600</v>
          </cell>
          <cell r="H345">
            <v>0</v>
          </cell>
          <cell r="I345">
            <v>0</v>
          </cell>
          <cell r="AY345">
            <v>0</v>
          </cell>
          <cell r="CK345">
            <v>0</v>
          </cell>
          <cell r="CL345">
            <v>0</v>
          </cell>
          <cell r="CM345">
            <v>0</v>
          </cell>
          <cell r="CU345">
            <v>0</v>
          </cell>
        </row>
        <row r="346">
          <cell r="F346">
            <v>194217</v>
          </cell>
          <cell r="G346">
            <v>194217</v>
          </cell>
          <cell r="H346">
            <v>149395.38</v>
          </cell>
          <cell r="I346">
            <v>0</v>
          </cell>
          <cell r="AY346">
            <v>16841.939999999999</v>
          </cell>
          <cell r="CK346">
            <v>0</v>
          </cell>
          <cell r="CL346">
            <v>0</v>
          </cell>
          <cell r="CM346">
            <v>0</v>
          </cell>
          <cell r="CU346">
            <v>17034.990000000002</v>
          </cell>
        </row>
        <row r="347">
          <cell r="F347">
            <v>33283</v>
          </cell>
          <cell r="G347">
            <v>33283</v>
          </cell>
          <cell r="H347">
            <v>26262.18</v>
          </cell>
          <cell r="I347">
            <v>0</v>
          </cell>
          <cell r="AY347">
            <v>2971.27</v>
          </cell>
          <cell r="CK347">
            <v>0</v>
          </cell>
          <cell r="CL347">
            <v>0</v>
          </cell>
          <cell r="CM347">
            <v>0</v>
          </cell>
          <cell r="CU347">
            <v>2971.27</v>
          </cell>
        </row>
        <row r="348">
          <cell r="F348">
            <v>39600</v>
          </cell>
          <cell r="G348">
            <v>39600</v>
          </cell>
          <cell r="H348">
            <v>31590</v>
          </cell>
          <cell r="I348">
            <v>0</v>
          </cell>
          <cell r="AY348">
            <v>3510</v>
          </cell>
          <cell r="CK348">
            <v>0</v>
          </cell>
          <cell r="CL348">
            <v>0</v>
          </cell>
          <cell r="CM348">
            <v>0</v>
          </cell>
          <cell r="CU348">
            <v>3510</v>
          </cell>
        </row>
        <row r="349">
          <cell r="F349">
            <v>40503</v>
          </cell>
          <cell r="G349">
            <v>42671.94</v>
          </cell>
          <cell r="H349">
            <v>42671.94</v>
          </cell>
          <cell r="I349">
            <v>0</v>
          </cell>
          <cell r="AY349">
            <v>0</v>
          </cell>
          <cell r="CK349">
            <v>0</v>
          </cell>
          <cell r="CL349">
            <v>0</v>
          </cell>
          <cell r="CM349">
            <v>0</v>
          </cell>
          <cell r="CU349">
            <v>0</v>
          </cell>
        </row>
        <row r="350">
          <cell r="F350">
            <v>248166</v>
          </cell>
          <cell r="G350">
            <v>248166</v>
          </cell>
          <cell r="H350">
            <v>185516.66</v>
          </cell>
          <cell r="I350">
            <v>0</v>
          </cell>
          <cell r="AY350">
            <v>19555.650000000001</v>
          </cell>
          <cell r="CK350">
            <v>0</v>
          </cell>
          <cell r="CL350">
            <v>0</v>
          </cell>
          <cell r="CM350">
            <v>0</v>
          </cell>
          <cell r="CU350">
            <v>19384.14</v>
          </cell>
        </row>
        <row r="351">
          <cell r="F351">
            <v>2257</v>
          </cell>
          <cell r="G351">
            <v>2257</v>
          </cell>
          <cell r="H351">
            <v>1583.51</v>
          </cell>
          <cell r="I351">
            <v>0</v>
          </cell>
          <cell r="AY351">
            <v>153.5</v>
          </cell>
          <cell r="CK351">
            <v>0</v>
          </cell>
          <cell r="CL351">
            <v>0</v>
          </cell>
          <cell r="CM351">
            <v>0</v>
          </cell>
          <cell r="CU351">
            <v>0</v>
          </cell>
        </row>
        <row r="352">
          <cell r="F352">
            <v>23283</v>
          </cell>
          <cell r="G352">
            <v>29908.92</v>
          </cell>
          <cell r="H352">
            <v>29908.92</v>
          </cell>
          <cell r="I352">
            <v>0</v>
          </cell>
          <cell r="AY352">
            <v>0</v>
          </cell>
          <cell r="CK352">
            <v>0</v>
          </cell>
          <cell r="CL352">
            <v>0</v>
          </cell>
          <cell r="CM352">
            <v>0</v>
          </cell>
          <cell r="CU352">
            <v>0</v>
          </cell>
        </row>
        <row r="353">
          <cell r="F353">
            <v>3299</v>
          </cell>
          <cell r="G353">
            <v>3299</v>
          </cell>
          <cell r="H353">
            <v>1486.7</v>
          </cell>
          <cell r="I353">
            <v>0</v>
          </cell>
          <cell r="AY353">
            <v>226.47</v>
          </cell>
          <cell r="CK353">
            <v>0</v>
          </cell>
          <cell r="CL353">
            <v>0</v>
          </cell>
          <cell r="CM353">
            <v>0</v>
          </cell>
          <cell r="CU353">
            <v>0</v>
          </cell>
        </row>
        <row r="354">
          <cell r="F354">
            <v>3433</v>
          </cell>
          <cell r="G354">
            <v>3433</v>
          </cell>
          <cell r="H354">
            <v>2200</v>
          </cell>
          <cell r="I354">
            <v>0</v>
          </cell>
          <cell r="AY354">
            <v>0</v>
          </cell>
          <cell r="CK354">
            <v>0</v>
          </cell>
          <cell r="CL354">
            <v>0</v>
          </cell>
          <cell r="CM354">
            <v>0</v>
          </cell>
          <cell r="CU354">
            <v>0</v>
          </cell>
        </row>
        <row r="355">
          <cell r="F355">
            <v>18566</v>
          </cell>
          <cell r="G355">
            <v>18566</v>
          </cell>
          <cell r="H355">
            <v>13597.29</v>
          </cell>
          <cell r="I355">
            <v>0</v>
          </cell>
          <cell r="AY355">
            <v>374.82</v>
          </cell>
          <cell r="CK355">
            <v>0</v>
          </cell>
          <cell r="CL355">
            <v>0</v>
          </cell>
          <cell r="CM355">
            <v>0</v>
          </cell>
          <cell r="CU355">
            <v>0</v>
          </cell>
        </row>
        <row r="356">
          <cell r="F356">
            <v>0</v>
          </cell>
          <cell r="G356">
            <v>7000.07</v>
          </cell>
          <cell r="H356">
            <v>7000.07</v>
          </cell>
          <cell r="I356">
            <v>0</v>
          </cell>
          <cell r="AY356">
            <v>0</v>
          </cell>
          <cell r="CK356">
            <v>0</v>
          </cell>
          <cell r="CL356">
            <v>0</v>
          </cell>
          <cell r="CM356">
            <v>0</v>
          </cell>
          <cell r="CU356">
            <v>0</v>
          </cell>
        </row>
        <row r="357">
          <cell r="F357">
            <v>34690</v>
          </cell>
          <cell r="G357">
            <v>34690</v>
          </cell>
          <cell r="H357">
            <v>22400</v>
          </cell>
          <cell r="I357">
            <v>2950</v>
          </cell>
          <cell r="AY357">
            <v>2550</v>
          </cell>
          <cell r="CK357">
            <v>0</v>
          </cell>
          <cell r="CL357">
            <v>0</v>
          </cell>
          <cell r="CM357">
            <v>0</v>
          </cell>
          <cell r="CU357">
            <v>0</v>
          </cell>
        </row>
        <row r="359">
          <cell r="F359">
            <v>9000</v>
          </cell>
          <cell r="G359">
            <v>9000</v>
          </cell>
          <cell r="H359">
            <v>4223.8599999999997</v>
          </cell>
          <cell r="I359">
            <v>1036.54</v>
          </cell>
          <cell r="AY359">
            <v>0</v>
          </cell>
          <cell r="CK359">
            <v>0</v>
          </cell>
          <cell r="CL359">
            <v>0</v>
          </cell>
          <cell r="CM359">
            <v>0</v>
          </cell>
          <cell r="CU359">
            <v>0</v>
          </cell>
        </row>
        <row r="360">
          <cell r="F360">
            <v>5000</v>
          </cell>
          <cell r="G360">
            <v>5000</v>
          </cell>
          <cell r="H360">
            <v>784.08</v>
          </cell>
          <cell r="I360">
            <v>0</v>
          </cell>
          <cell r="AY360">
            <v>0</v>
          </cell>
          <cell r="CK360">
            <v>0</v>
          </cell>
          <cell r="CL360">
            <v>0</v>
          </cell>
          <cell r="CM360">
            <v>0</v>
          </cell>
          <cell r="CU360">
            <v>0</v>
          </cell>
        </row>
        <row r="361">
          <cell r="F361">
            <v>1000</v>
          </cell>
          <cell r="G361">
            <v>1000</v>
          </cell>
          <cell r="H361">
            <v>800</v>
          </cell>
          <cell r="I361">
            <v>0</v>
          </cell>
          <cell r="AY361">
            <v>400</v>
          </cell>
          <cell r="CK361">
            <v>0</v>
          </cell>
          <cell r="CL361">
            <v>0</v>
          </cell>
          <cell r="CM361">
            <v>0</v>
          </cell>
          <cell r="CU361">
            <v>0</v>
          </cell>
        </row>
        <row r="362">
          <cell r="F362">
            <v>30000</v>
          </cell>
          <cell r="G362">
            <v>25000</v>
          </cell>
          <cell r="H362">
            <v>16530.36</v>
          </cell>
          <cell r="I362">
            <v>4394.9799999999996</v>
          </cell>
          <cell r="AY362">
            <v>1367.8</v>
          </cell>
          <cell r="CK362">
            <v>0</v>
          </cell>
          <cell r="CL362">
            <v>0</v>
          </cell>
          <cell r="CM362">
            <v>0</v>
          </cell>
          <cell r="CU362">
            <v>0</v>
          </cell>
        </row>
        <row r="363">
          <cell r="F363">
            <v>1758</v>
          </cell>
          <cell r="G363">
            <v>1758</v>
          </cell>
          <cell r="H363">
            <v>960</v>
          </cell>
          <cell r="I363">
            <v>45</v>
          </cell>
          <cell r="AY363">
            <v>50</v>
          </cell>
          <cell r="CK363">
            <v>0</v>
          </cell>
          <cell r="CL363">
            <v>0</v>
          </cell>
          <cell r="CM363">
            <v>0</v>
          </cell>
          <cell r="CU363">
            <v>0</v>
          </cell>
        </row>
        <row r="364">
          <cell r="F364">
            <v>34000</v>
          </cell>
          <cell r="G364">
            <v>34000</v>
          </cell>
          <cell r="H364">
            <v>10349.16</v>
          </cell>
          <cell r="I364">
            <v>6044.61</v>
          </cell>
          <cell r="AY364">
            <v>149.81</v>
          </cell>
          <cell r="CK364">
            <v>0</v>
          </cell>
          <cell r="CL364">
            <v>0</v>
          </cell>
          <cell r="CM364">
            <v>0</v>
          </cell>
          <cell r="CU364">
            <v>0</v>
          </cell>
        </row>
        <row r="365">
          <cell r="F365">
            <v>5000</v>
          </cell>
          <cell r="G365">
            <v>5000</v>
          </cell>
          <cell r="H365">
            <v>3055.51</v>
          </cell>
          <cell r="I365">
            <v>0</v>
          </cell>
          <cell r="AY365">
            <v>0</v>
          </cell>
          <cell r="CK365">
            <v>0</v>
          </cell>
          <cell r="CL365">
            <v>0</v>
          </cell>
          <cell r="CM365">
            <v>0</v>
          </cell>
          <cell r="CU365">
            <v>0</v>
          </cell>
        </row>
        <row r="366">
          <cell r="F366">
            <v>5000</v>
          </cell>
          <cell r="G366">
            <v>3000</v>
          </cell>
          <cell r="H366">
            <v>0</v>
          </cell>
          <cell r="I366">
            <v>0</v>
          </cell>
          <cell r="AY366">
            <v>0</v>
          </cell>
          <cell r="CK366">
            <v>0</v>
          </cell>
          <cell r="CL366">
            <v>0</v>
          </cell>
          <cell r="CM366">
            <v>0</v>
          </cell>
          <cell r="CU366">
            <v>0</v>
          </cell>
        </row>
        <row r="367">
          <cell r="F367">
            <v>2725</v>
          </cell>
          <cell r="G367">
            <v>725</v>
          </cell>
          <cell r="H367">
            <v>0</v>
          </cell>
          <cell r="I367">
            <v>0</v>
          </cell>
          <cell r="AY367">
            <v>0</v>
          </cell>
          <cell r="CK367">
            <v>0</v>
          </cell>
          <cell r="CL367">
            <v>0</v>
          </cell>
          <cell r="CM367">
            <v>0</v>
          </cell>
          <cell r="CU367">
            <v>0</v>
          </cell>
        </row>
        <row r="368">
          <cell r="F368">
            <v>5000</v>
          </cell>
          <cell r="G368">
            <v>4500</v>
          </cell>
          <cell r="H368">
            <v>1958</v>
          </cell>
          <cell r="I368">
            <v>0</v>
          </cell>
          <cell r="AY368">
            <v>0</v>
          </cell>
          <cell r="CK368">
            <v>0</v>
          </cell>
          <cell r="CL368">
            <v>0</v>
          </cell>
          <cell r="CM368">
            <v>0</v>
          </cell>
          <cell r="CU368">
            <v>0</v>
          </cell>
        </row>
        <row r="369">
          <cell r="F369">
            <v>0</v>
          </cell>
          <cell r="G369">
            <v>10071</v>
          </cell>
          <cell r="H369">
            <v>10070.299999999999</v>
          </cell>
          <cell r="I369">
            <v>0</v>
          </cell>
          <cell r="AY369">
            <v>0</v>
          </cell>
          <cell r="CK369">
            <v>0</v>
          </cell>
          <cell r="CL369">
            <v>0</v>
          </cell>
          <cell r="CM369">
            <v>0</v>
          </cell>
          <cell r="CU369">
            <v>0</v>
          </cell>
        </row>
        <row r="370">
          <cell r="F370">
            <v>4604</v>
          </cell>
          <cell r="G370">
            <v>2604</v>
          </cell>
          <cell r="H370">
            <v>115</v>
          </cell>
          <cell r="I370">
            <v>0</v>
          </cell>
          <cell r="AY370">
            <v>0</v>
          </cell>
          <cell r="CK370">
            <v>0</v>
          </cell>
          <cell r="CL370">
            <v>0</v>
          </cell>
          <cell r="CM370">
            <v>0</v>
          </cell>
          <cell r="CU370">
            <v>0</v>
          </cell>
        </row>
        <row r="371">
          <cell r="F371">
            <v>4000</v>
          </cell>
          <cell r="G371">
            <v>4000</v>
          </cell>
          <cell r="H371">
            <v>3777</v>
          </cell>
          <cell r="I371">
            <v>0</v>
          </cell>
          <cell r="AY371">
            <v>0</v>
          </cell>
          <cell r="CK371">
            <v>0</v>
          </cell>
          <cell r="CL371">
            <v>0</v>
          </cell>
          <cell r="CM371">
            <v>0</v>
          </cell>
          <cell r="CU371">
            <v>0</v>
          </cell>
        </row>
        <row r="372">
          <cell r="F372">
            <v>0</v>
          </cell>
          <cell r="G372">
            <v>7329</v>
          </cell>
          <cell r="H372">
            <v>3400.25</v>
          </cell>
          <cell r="I372">
            <v>0</v>
          </cell>
          <cell r="AY372">
            <v>0</v>
          </cell>
          <cell r="CK372">
            <v>0</v>
          </cell>
          <cell r="CL372">
            <v>0</v>
          </cell>
          <cell r="CM372">
            <v>0</v>
          </cell>
          <cell r="CU372">
            <v>0</v>
          </cell>
        </row>
        <row r="373">
          <cell r="F373">
            <v>9348</v>
          </cell>
          <cell r="G373">
            <v>13348</v>
          </cell>
          <cell r="H373">
            <v>9054.8700000000008</v>
          </cell>
          <cell r="I373">
            <v>3399.54</v>
          </cell>
          <cell r="AY373">
            <v>0</v>
          </cell>
          <cell r="CK373">
            <v>0</v>
          </cell>
          <cell r="CL373">
            <v>0</v>
          </cell>
          <cell r="CM373">
            <v>0</v>
          </cell>
          <cell r="CU373">
            <v>0</v>
          </cell>
        </row>
        <row r="374">
          <cell r="F374">
            <v>14612</v>
          </cell>
          <cell r="G374">
            <v>8611.94</v>
          </cell>
          <cell r="H374">
            <v>6797.07</v>
          </cell>
          <cell r="I374">
            <v>564.01</v>
          </cell>
          <cell r="AY374">
            <v>313.8</v>
          </cell>
          <cell r="CK374">
            <v>0</v>
          </cell>
          <cell r="CL374">
            <v>0</v>
          </cell>
          <cell r="CM374">
            <v>0</v>
          </cell>
          <cell r="CU374">
            <v>0</v>
          </cell>
        </row>
        <row r="375">
          <cell r="F375">
            <v>6869</v>
          </cell>
          <cell r="G375">
            <v>6869</v>
          </cell>
          <cell r="H375">
            <v>2633.69</v>
          </cell>
          <cell r="I375">
            <v>2162.1999999999998</v>
          </cell>
          <cell r="AY375">
            <v>132.96</v>
          </cell>
          <cell r="CK375">
            <v>0</v>
          </cell>
          <cell r="CL375">
            <v>0</v>
          </cell>
          <cell r="CM375">
            <v>0</v>
          </cell>
          <cell r="CU375">
            <v>0</v>
          </cell>
        </row>
        <row r="376">
          <cell r="F376">
            <v>1500</v>
          </cell>
          <cell r="G376">
            <v>1500</v>
          </cell>
          <cell r="H376">
            <v>400.85</v>
          </cell>
          <cell r="I376">
            <v>0</v>
          </cell>
          <cell r="AY376">
            <v>221.8</v>
          </cell>
          <cell r="CK376">
            <v>0</v>
          </cell>
          <cell r="CL376">
            <v>0</v>
          </cell>
          <cell r="CM376">
            <v>0</v>
          </cell>
          <cell r="CU376">
            <v>0</v>
          </cell>
        </row>
        <row r="377">
          <cell r="F377">
            <v>7843</v>
          </cell>
          <cell r="G377">
            <v>7843</v>
          </cell>
          <cell r="H377">
            <v>4645</v>
          </cell>
          <cell r="I377">
            <v>0</v>
          </cell>
          <cell r="AY377">
            <v>0</v>
          </cell>
          <cell r="CK377">
            <v>0</v>
          </cell>
          <cell r="CL377">
            <v>0</v>
          </cell>
          <cell r="CM377">
            <v>0</v>
          </cell>
          <cell r="CU377">
            <v>0</v>
          </cell>
        </row>
        <row r="378">
          <cell r="F378">
            <v>12734</v>
          </cell>
          <cell r="G378">
            <v>4734</v>
          </cell>
          <cell r="H378">
            <v>2470.9</v>
          </cell>
          <cell r="I378">
            <v>0</v>
          </cell>
          <cell r="AY378">
            <v>440</v>
          </cell>
          <cell r="CK378">
            <v>0</v>
          </cell>
          <cell r="CL378">
            <v>0</v>
          </cell>
          <cell r="CM378">
            <v>0</v>
          </cell>
          <cell r="CU378">
            <v>0</v>
          </cell>
        </row>
        <row r="379">
          <cell r="F379">
            <v>0</v>
          </cell>
          <cell r="G379">
            <v>10000</v>
          </cell>
          <cell r="H379">
            <v>5456.72</v>
          </cell>
          <cell r="I379">
            <v>536</v>
          </cell>
          <cell r="AY379">
            <v>0</v>
          </cell>
          <cell r="CK379">
            <v>0</v>
          </cell>
          <cell r="CL379">
            <v>0</v>
          </cell>
          <cell r="CM379">
            <v>0</v>
          </cell>
          <cell r="CU379">
            <v>0</v>
          </cell>
        </row>
        <row r="380">
          <cell r="F380">
            <v>2000</v>
          </cell>
          <cell r="G380">
            <v>2000</v>
          </cell>
          <cell r="H380">
            <v>456.01</v>
          </cell>
          <cell r="I380">
            <v>0</v>
          </cell>
          <cell r="AY380">
            <v>97</v>
          </cell>
          <cell r="CK380">
            <v>0</v>
          </cell>
          <cell r="CL380">
            <v>0</v>
          </cell>
          <cell r="CM380">
            <v>0</v>
          </cell>
          <cell r="CU380">
            <v>0</v>
          </cell>
        </row>
        <row r="381">
          <cell r="F381">
            <v>1000</v>
          </cell>
          <cell r="G381">
            <v>1000</v>
          </cell>
          <cell r="H381">
            <v>179</v>
          </cell>
          <cell r="I381">
            <v>0</v>
          </cell>
          <cell r="AY381">
            <v>0</v>
          </cell>
          <cell r="CK381">
            <v>0</v>
          </cell>
          <cell r="CL381">
            <v>0</v>
          </cell>
          <cell r="CM381">
            <v>0</v>
          </cell>
          <cell r="CU381">
            <v>0</v>
          </cell>
        </row>
        <row r="382">
          <cell r="F382">
            <v>1000</v>
          </cell>
          <cell r="G382">
            <v>1000</v>
          </cell>
          <cell r="H382">
            <v>0</v>
          </cell>
          <cell r="I382">
            <v>0</v>
          </cell>
          <cell r="AY382">
            <v>0</v>
          </cell>
          <cell r="CK382">
            <v>0</v>
          </cell>
          <cell r="CL382">
            <v>0</v>
          </cell>
          <cell r="CM382">
            <v>0</v>
          </cell>
          <cell r="CU382">
            <v>0</v>
          </cell>
        </row>
        <row r="383">
          <cell r="F383">
            <v>2500</v>
          </cell>
          <cell r="G383">
            <v>2500</v>
          </cell>
          <cell r="H383">
            <v>249.2</v>
          </cell>
          <cell r="I383">
            <v>0</v>
          </cell>
          <cell r="AY383">
            <v>0</v>
          </cell>
          <cell r="CK383">
            <v>0</v>
          </cell>
          <cell r="CL383">
            <v>0</v>
          </cell>
          <cell r="CM383">
            <v>0</v>
          </cell>
          <cell r="CU383">
            <v>0</v>
          </cell>
        </row>
        <row r="385">
          <cell r="F385">
            <v>1236</v>
          </cell>
          <cell r="G385">
            <v>1236</v>
          </cell>
          <cell r="H385">
            <v>0</v>
          </cell>
          <cell r="I385">
            <v>0</v>
          </cell>
          <cell r="AY385">
            <v>0</v>
          </cell>
          <cell r="CK385">
            <v>0</v>
          </cell>
          <cell r="CL385">
            <v>0</v>
          </cell>
          <cell r="CM385">
            <v>0</v>
          </cell>
          <cell r="CU385">
            <v>0</v>
          </cell>
        </row>
        <row r="386">
          <cell r="F386">
            <v>50547</v>
          </cell>
          <cell r="G386">
            <v>47009.18</v>
          </cell>
          <cell r="H386">
            <v>37516.53</v>
          </cell>
          <cell r="I386">
            <v>5098.82</v>
          </cell>
          <cell r="AY386">
            <v>512.46</v>
          </cell>
          <cell r="CK386">
            <v>0</v>
          </cell>
          <cell r="CL386">
            <v>0</v>
          </cell>
          <cell r="CM386">
            <v>0</v>
          </cell>
          <cell r="CU386">
            <v>0</v>
          </cell>
        </row>
        <row r="387">
          <cell r="F387">
            <v>606048</v>
          </cell>
          <cell r="G387">
            <v>606048</v>
          </cell>
          <cell r="H387">
            <v>479130.22</v>
          </cell>
          <cell r="I387">
            <v>0</v>
          </cell>
          <cell r="AY387">
            <v>53398.94</v>
          </cell>
          <cell r="CK387">
            <v>0</v>
          </cell>
          <cell r="CL387">
            <v>0</v>
          </cell>
          <cell r="CM387">
            <v>0</v>
          </cell>
          <cell r="CU387">
            <v>53030</v>
          </cell>
        </row>
        <row r="388">
          <cell r="F388">
            <v>8472</v>
          </cell>
          <cell r="G388">
            <v>9117.6</v>
          </cell>
          <cell r="H388">
            <v>9117.6</v>
          </cell>
          <cell r="I388">
            <v>0</v>
          </cell>
          <cell r="AY388">
            <v>741</v>
          </cell>
          <cell r="CK388">
            <v>0</v>
          </cell>
          <cell r="CL388">
            <v>0</v>
          </cell>
          <cell r="CM388">
            <v>0</v>
          </cell>
          <cell r="CU388">
            <v>741</v>
          </cell>
        </row>
        <row r="389">
          <cell r="F389">
            <v>46200</v>
          </cell>
          <cell r="G389">
            <v>46200</v>
          </cell>
          <cell r="H389">
            <v>21332.15</v>
          </cell>
          <cell r="I389">
            <v>0</v>
          </cell>
          <cell r="AY389">
            <v>0</v>
          </cell>
          <cell r="CK389">
            <v>0</v>
          </cell>
          <cell r="CL389">
            <v>0</v>
          </cell>
          <cell r="CM389">
            <v>0</v>
          </cell>
          <cell r="CU389">
            <v>0</v>
          </cell>
        </row>
        <row r="390">
          <cell r="F390">
            <v>119490</v>
          </cell>
          <cell r="G390">
            <v>119490</v>
          </cell>
          <cell r="H390">
            <v>0</v>
          </cell>
          <cell r="I390">
            <v>0</v>
          </cell>
          <cell r="AY390">
            <v>0</v>
          </cell>
          <cell r="CK390">
            <v>0</v>
          </cell>
          <cell r="CL390">
            <v>0</v>
          </cell>
          <cell r="CM390">
            <v>0</v>
          </cell>
          <cell r="CU390">
            <v>0</v>
          </cell>
        </row>
        <row r="391">
          <cell r="F391">
            <v>63461</v>
          </cell>
          <cell r="G391">
            <v>63461</v>
          </cell>
          <cell r="H391">
            <v>48976.45</v>
          </cell>
          <cell r="I391">
            <v>0</v>
          </cell>
          <cell r="AY391">
            <v>5485.12</v>
          </cell>
          <cell r="CK391">
            <v>0</v>
          </cell>
          <cell r="CL391">
            <v>0</v>
          </cell>
          <cell r="CM391">
            <v>0</v>
          </cell>
          <cell r="CU391">
            <v>5547.85</v>
          </cell>
        </row>
        <row r="392">
          <cell r="F392">
            <v>10912</v>
          </cell>
          <cell r="G392">
            <v>10912</v>
          </cell>
          <cell r="H392">
            <v>8593.4</v>
          </cell>
          <cell r="I392">
            <v>0</v>
          </cell>
          <cell r="AY392">
            <v>965.19</v>
          </cell>
          <cell r="CK392">
            <v>0</v>
          </cell>
          <cell r="CL392">
            <v>0</v>
          </cell>
          <cell r="CM392">
            <v>0</v>
          </cell>
          <cell r="CU392">
            <v>965.19</v>
          </cell>
        </row>
        <row r="393">
          <cell r="F393">
            <v>13200</v>
          </cell>
          <cell r="G393">
            <v>13200</v>
          </cell>
          <cell r="H393">
            <v>10530</v>
          </cell>
          <cell r="I393">
            <v>0</v>
          </cell>
          <cell r="AY393">
            <v>1170</v>
          </cell>
          <cell r="CK393">
            <v>0</v>
          </cell>
          <cell r="CL393">
            <v>0</v>
          </cell>
          <cell r="CM393">
            <v>0</v>
          </cell>
          <cell r="CU393">
            <v>1170</v>
          </cell>
        </row>
        <row r="394">
          <cell r="F394">
            <v>13656</v>
          </cell>
          <cell r="G394">
            <v>14437.89</v>
          </cell>
          <cell r="H394">
            <v>14437.89</v>
          </cell>
          <cell r="I394">
            <v>0</v>
          </cell>
          <cell r="AY394">
            <v>0</v>
          </cell>
          <cell r="CK394">
            <v>0</v>
          </cell>
          <cell r="CL394">
            <v>0</v>
          </cell>
          <cell r="CM394">
            <v>0</v>
          </cell>
          <cell r="CU394">
            <v>0</v>
          </cell>
        </row>
        <row r="395">
          <cell r="F395">
            <v>86844</v>
          </cell>
          <cell r="G395">
            <v>86844</v>
          </cell>
          <cell r="H395">
            <v>61763.07</v>
          </cell>
          <cell r="I395">
            <v>0</v>
          </cell>
          <cell r="AY395">
            <v>6404.68</v>
          </cell>
          <cell r="CK395">
            <v>0</v>
          </cell>
          <cell r="CL395">
            <v>0</v>
          </cell>
          <cell r="CM395">
            <v>0</v>
          </cell>
          <cell r="CU395">
            <v>6344.26</v>
          </cell>
        </row>
        <row r="396">
          <cell r="F396">
            <v>10000</v>
          </cell>
          <cell r="G396">
            <v>5000</v>
          </cell>
          <cell r="H396">
            <v>0</v>
          </cell>
          <cell r="I396">
            <v>0</v>
          </cell>
          <cell r="AY396">
            <v>0</v>
          </cell>
          <cell r="CK396">
            <v>0</v>
          </cell>
          <cell r="CL396">
            <v>0</v>
          </cell>
          <cell r="CM396">
            <v>0</v>
          </cell>
          <cell r="CU396">
            <v>0</v>
          </cell>
        </row>
        <row r="397">
          <cell r="F397">
            <v>0</v>
          </cell>
          <cell r="G397">
            <v>3025380</v>
          </cell>
          <cell r="H397">
            <v>1995779.36</v>
          </cell>
          <cell r="I397">
            <v>0</v>
          </cell>
          <cell r="AY397">
            <v>0</v>
          </cell>
          <cell r="CK397">
            <v>0</v>
          </cell>
          <cell r="CL397">
            <v>0</v>
          </cell>
          <cell r="CM397">
            <v>0</v>
          </cell>
          <cell r="CU397">
            <v>302538</v>
          </cell>
        </row>
        <row r="398">
          <cell r="F398">
            <v>0</v>
          </cell>
          <cell r="G398">
            <v>13433.13</v>
          </cell>
          <cell r="H398">
            <v>13433.13</v>
          </cell>
          <cell r="I398">
            <v>0</v>
          </cell>
          <cell r="AY398">
            <v>0</v>
          </cell>
          <cell r="CK398">
            <v>0</v>
          </cell>
          <cell r="CL398">
            <v>0</v>
          </cell>
          <cell r="CM398">
            <v>0</v>
          </cell>
          <cell r="CU398">
            <v>0</v>
          </cell>
        </row>
        <row r="399">
          <cell r="F399">
            <v>0</v>
          </cell>
          <cell r="G399">
            <v>145591.9</v>
          </cell>
          <cell r="H399">
            <v>145591.9</v>
          </cell>
          <cell r="I399">
            <v>0</v>
          </cell>
          <cell r="AY399">
            <v>0</v>
          </cell>
          <cell r="CK399">
            <v>0</v>
          </cell>
          <cell r="CL399">
            <v>0</v>
          </cell>
          <cell r="CM399">
            <v>0</v>
          </cell>
          <cell r="CU399">
            <v>20637.5</v>
          </cell>
        </row>
        <row r="400">
          <cell r="F400">
            <v>0</v>
          </cell>
          <cell r="G400">
            <v>211776.6</v>
          </cell>
          <cell r="H400">
            <v>133717.34</v>
          </cell>
          <cell r="I400">
            <v>0</v>
          </cell>
          <cell r="AY400">
            <v>0</v>
          </cell>
          <cell r="CK400">
            <v>0</v>
          </cell>
          <cell r="CL400">
            <v>0</v>
          </cell>
          <cell r="CM400">
            <v>0</v>
          </cell>
          <cell r="CU400">
            <v>0</v>
          </cell>
        </row>
        <row r="401">
          <cell r="F401">
            <v>0</v>
          </cell>
          <cell r="G401">
            <v>705921.97</v>
          </cell>
          <cell r="H401">
            <v>0</v>
          </cell>
          <cell r="I401">
            <v>0</v>
          </cell>
          <cell r="AY401">
            <v>0</v>
          </cell>
          <cell r="CK401">
            <v>0</v>
          </cell>
          <cell r="CL401">
            <v>0</v>
          </cell>
          <cell r="CM401">
            <v>0</v>
          </cell>
          <cell r="CU401">
            <v>0</v>
          </cell>
        </row>
        <row r="402">
          <cell r="F402">
            <v>0</v>
          </cell>
          <cell r="G402">
            <v>448415.3</v>
          </cell>
          <cell r="H402">
            <v>277702.42</v>
          </cell>
          <cell r="I402">
            <v>0</v>
          </cell>
          <cell r="AY402">
            <v>0</v>
          </cell>
          <cell r="CK402">
            <v>0</v>
          </cell>
          <cell r="CL402">
            <v>0</v>
          </cell>
          <cell r="CM402">
            <v>0</v>
          </cell>
          <cell r="CU402">
            <v>48395.12</v>
          </cell>
        </row>
        <row r="403">
          <cell r="F403">
            <v>0</v>
          </cell>
          <cell r="G403">
            <v>73325.2</v>
          </cell>
          <cell r="H403">
            <v>45002.53</v>
          </cell>
          <cell r="I403">
            <v>0</v>
          </cell>
          <cell r="AY403">
            <v>0</v>
          </cell>
          <cell r="CK403">
            <v>0</v>
          </cell>
          <cell r="CL403">
            <v>0</v>
          </cell>
          <cell r="CM403">
            <v>0</v>
          </cell>
          <cell r="CU403">
            <v>7904.33</v>
          </cell>
        </row>
        <row r="404">
          <cell r="F404">
            <v>0</v>
          </cell>
          <cell r="G404">
            <v>157950</v>
          </cell>
          <cell r="H404">
            <v>100756.5</v>
          </cell>
          <cell r="I404">
            <v>0</v>
          </cell>
          <cell r="AY404">
            <v>0</v>
          </cell>
          <cell r="CK404">
            <v>0</v>
          </cell>
          <cell r="CL404">
            <v>0</v>
          </cell>
          <cell r="CM404">
            <v>0</v>
          </cell>
          <cell r="CU404">
            <v>15795</v>
          </cell>
        </row>
        <row r="405">
          <cell r="F405">
            <v>0</v>
          </cell>
          <cell r="G405">
            <v>86787.43</v>
          </cell>
          <cell r="H405">
            <v>86787.43</v>
          </cell>
          <cell r="I405">
            <v>0</v>
          </cell>
          <cell r="AY405">
            <v>0</v>
          </cell>
          <cell r="CK405">
            <v>0</v>
          </cell>
          <cell r="CL405">
            <v>0</v>
          </cell>
          <cell r="CM405">
            <v>0</v>
          </cell>
          <cell r="CU405">
            <v>0</v>
          </cell>
        </row>
        <row r="406">
          <cell r="F406">
            <v>0</v>
          </cell>
          <cell r="G406">
            <v>299318.40000000002</v>
          </cell>
          <cell r="H406">
            <v>238439.19</v>
          </cell>
          <cell r="I406">
            <v>0</v>
          </cell>
          <cell r="AY406">
            <v>0</v>
          </cell>
          <cell r="CK406">
            <v>0</v>
          </cell>
          <cell r="CL406">
            <v>0</v>
          </cell>
          <cell r="CM406">
            <v>0</v>
          </cell>
          <cell r="CU406">
            <v>31409.33</v>
          </cell>
        </row>
        <row r="407">
          <cell r="F407">
            <v>0</v>
          </cell>
          <cell r="G407">
            <v>6786.28</v>
          </cell>
          <cell r="H407">
            <v>6786.28</v>
          </cell>
          <cell r="I407">
            <v>0</v>
          </cell>
          <cell r="AY407">
            <v>0</v>
          </cell>
          <cell r="CK407">
            <v>0</v>
          </cell>
          <cell r="CL407">
            <v>0</v>
          </cell>
          <cell r="CM407">
            <v>0</v>
          </cell>
          <cell r="CU407">
            <v>0</v>
          </cell>
        </row>
        <row r="408">
          <cell r="F408">
            <v>0</v>
          </cell>
          <cell r="G408">
            <v>26381.61</v>
          </cell>
          <cell r="H408">
            <v>26381.61</v>
          </cell>
          <cell r="I408">
            <v>0</v>
          </cell>
          <cell r="AY408">
            <v>0</v>
          </cell>
          <cell r="CK408">
            <v>0</v>
          </cell>
          <cell r="CL408">
            <v>0</v>
          </cell>
          <cell r="CM408">
            <v>0</v>
          </cell>
          <cell r="CU408">
            <v>0</v>
          </cell>
        </row>
        <row r="409">
          <cell r="F409">
            <v>0</v>
          </cell>
          <cell r="G409">
            <v>6496.17</v>
          </cell>
          <cell r="H409">
            <v>6496.17</v>
          </cell>
          <cell r="I409">
            <v>0</v>
          </cell>
          <cell r="AY409">
            <v>0</v>
          </cell>
          <cell r="CK409">
            <v>0</v>
          </cell>
          <cell r="CL409">
            <v>0</v>
          </cell>
          <cell r="CM409">
            <v>0</v>
          </cell>
          <cell r="CU409">
            <v>0</v>
          </cell>
        </row>
        <row r="410">
          <cell r="F410">
            <v>0</v>
          </cell>
          <cell r="G410">
            <v>26650</v>
          </cell>
          <cell r="H410">
            <v>5749.5</v>
          </cell>
          <cell r="I410">
            <v>11788.47</v>
          </cell>
          <cell r="AY410">
            <v>0</v>
          </cell>
          <cell r="CK410">
            <v>0</v>
          </cell>
          <cell r="CL410">
            <v>0</v>
          </cell>
          <cell r="CM410">
            <v>0</v>
          </cell>
          <cell r="CU410">
            <v>0</v>
          </cell>
        </row>
        <row r="411">
          <cell r="F411">
            <v>0</v>
          </cell>
          <cell r="G411">
            <v>4000</v>
          </cell>
          <cell r="H411">
            <v>690</v>
          </cell>
          <cell r="I411">
            <v>870.5</v>
          </cell>
          <cell r="AY411">
            <v>0</v>
          </cell>
          <cell r="CK411">
            <v>0</v>
          </cell>
          <cell r="CL411">
            <v>0</v>
          </cell>
          <cell r="CM411">
            <v>0</v>
          </cell>
          <cell r="CU411">
            <v>0</v>
          </cell>
        </row>
        <row r="412">
          <cell r="F412">
            <v>0</v>
          </cell>
          <cell r="G412">
            <v>2732</v>
          </cell>
          <cell r="H412">
            <v>0</v>
          </cell>
          <cell r="I412">
            <v>0</v>
          </cell>
          <cell r="AY412">
            <v>0</v>
          </cell>
          <cell r="CK412">
            <v>0</v>
          </cell>
          <cell r="CL412">
            <v>0</v>
          </cell>
          <cell r="CM412">
            <v>0</v>
          </cell>
          <cell r="CU412">
            <v>0</v>
          </cell>
        </row>
        <row r="413">
          <cell r="F413">
            <v>0</v>
          </cell>
          <cell r="G413">
            <v>12842</v>
          </cell>
          <cell r="H413">
            <v>0</v>
          </cell>
          <cell r="I413">
            <v>0</v>
          </cell>
          <cell r="AY413">
            <v>0</v>
          </cell>
          <cell r="CK413">
            <v>0</v>
          </cell>
          <cell r="CL413">
            <v>0</v>
          </cell>
          <cell r="CM413">
            <v>0</v>
          </cell>
          <cell r="CU413">
            <v>0</v>
          </cell>
        </row>
        <row r="414">
          <cell r="F414">
            <v>0</v>
          </cell>
          <cell r="G414">
            <v>9000</v>
          </cell>
          <cell r="H414">
            <v>0</v>
          </cell>
          <cell r="I414">
            <v>8050</v>
          </cell>
          <cell r="AY414">
            <v>0</v>
          </cell>
          <cell r="CK414">
            <v>0</v>
          </cell>
          <cell r="CL414">
            <v>0</v>
          </cell>
          <cell r="CM414">
            <v>0</v>
          </cell>
          <cell r="CU414">
            <v>0</v>
          </cell>
        </row>
        <row r="415">
          <cell r="F415">
            <v>0</v>
          </cell>
          <cell r="G415">
            <v>5000</v>
          </cell>
          <cell r="H415">
            <v>0</v>
          </cell>
          <cell r="I415">
            <v>0</v>
          </cell>
          <cell r="AY415">
            <v>0</v>
          </cell>
          <cell r="CK415">
            <v>0</v>
          </cell>
          <cell r="CL415">
            <v>0</v>
          </cell>
          <cell r="CM415">
            <v>0</v>
          </cell>
          <cell r="CU415">
            <v>0</v>
          </cell>
        </row>
        <row r="416">
          <cell r="F416">
            <v>0</v>
          </cell>
          <cell r="G416">
            <v>57210</v>
          </cell>
          <cell r="H416">
            <v>21273.07</v>
          </cell>
          <cell r="I416">
            <v>215</v>
          </cell>
          <cell r="AY416">
            <v>0</v>
          </cell>
          <cell r="CK416">
            <v>0</v>
          </cell>
          <cell r="CL416">
            <v>0</v>
          </cell>
          <cell r="CM416">
            <v>0</v>
          </cell>
          <cell r="CU416">
            <v>0</v>
          </cell>
        </row>
        <row r="417">
          <cell r="F417">
            <v>0</v>
          </cell>
          <cell r="G417">
            <v>8000</v>
          </cell>
          <cell r="H417">
            <v>8000</v>
          </cell>
          <cell r="I417">
            <v>0</v>
          </cell>
          <cell r="AY417">
            <v>0</v>
          </cell>
          <cell r="CK417">
            <v>0</v>
          </cell>
          <cell r="CL417">
            <v>0</v>
          </cell>
          <cell r="CM417">
            <v>0</v>
          </cell>
          <cell r="CU417">
            <v>0</v>
          </cell>
        </row>
        <row r="418">
          <cell r="F418">
            <v>0</v>
          </cell>
          <cell r="G418">
            <v>4000</v>
          </cell>
          <cell r="H418">
            <v>0</v>
          </cell>
          <cell r="I418">
            <v>0</v>
          </cell>
          <cell r="AY418">
            <v>0</v>
          </cell>
          <cell r="CK418">
            <v>0</v>
          </cell>
          <cell r="CL418">
            <v>0</v>
          </cell>
          <cell r="CM418">
            <v>0</v>
          </cell>
          <cell r="CU418">
            <v>0</v>
          </cell>
        </row>
        <row r="419">
          <cell r="F419">
            <v>0</v>
          </cell>
          <cell r="G419">
            <v>5000</v>
          </cell>
          <cell r="H419">
            <v>0</v>
          </cell>
          <cell r="I419">
            <v>0</v>
          </cell>
          <cell r="AY419">
            <v>0</v>
          </cell>
          <cell r="CK419">
            <v>0</v>
          </cell>
          <cell r="CL419">
            <v>0</v>
          </cell>
          <cell r="CM419">
            <v>0</v>
          </cell>
          <cell r="CU419">
            <v>0</v>
          </cell>
        </row>
        <row r="420">
          <cell r="F420">
            <v>0</v>
          </cell>
          <cell r="G420">
            <v>4000</v>
          </cell>
          <cell r="H420">
            <v>0</v>
          </cell>
          <cell r="I420">
            <v>0</v>
          </cell>
          <cell r="AY420">
            <v>0</v>
          </cell>
          <cell r="CK420">
            <v>0</v>
          </cell>
          <cell r="CL420">
            <v>0</v>
          </cell>
          <cell r="CM420">
            <v>0</v>
          </cell>
          <cell r="CU420">
            <v>0</v>
          </cell>
        </row>
        <row r="421">
          <cell r="F421">
            <v>0</v>
          </cell>
          <cell r="G421">
            <v>15000</v>
          </cell>
          <cell r="H421">
            <v>0</v>
          </cell>
          <cell r="I421">
            <v>0</v>
          </cell>
          <cell r="AY421">
            <v>0</v>
          </cell>
          <cell r="CK421">
            <v>0</v>
          </cell>
          <cell r="CL421">
            <v>0</v>
          </cell>
          <cell r="CM421">
            <v>0</v>
          </cell>
          <cell r="CU421">
            <v>0</v>
          </cell>
        </row>
        <row r="422">
          <cell r="F422">
            <v>0</v>
          </cell>
          <cell r="G422">
            <v>47162.7</v>
          </cell>
          <cell r="H422">
            <v>42024.09</v>
          </cell>
          <cell r="I422">
            <v>5125.93</v>
          </cell>
          <cell r="AY422">
            <v>0</v>
          </cell>
          <cell r="CK422">
            <v>0</v>
          </cell>
          <cell r="CL422">
            <v>0</v>
          </cell>
          <cell r="CM422">
            <v>0</v>
          </cell>
          <cell r="CU422">
            <v>0</v>
          </cell>
        </row>
        <row r="423">
          <cell r="F423">
            <v>0</v>
          </cell>
          <cell r="G423">
            <v>6000</v>
          </cell>
          <cell r="H423">
            <v>3879.8</v>
          </cell>
          <cell r="I423">
            <v>2036.75</v>
          </cell>
          <cell r="AY423">
            <v>0</v>
          </cell>
          <cell r="CK423">
            <v>0</v>
          </cell>
          <cell r="CL423">
            <v>0</v>
          </cell>
          <cell r="CM423">
            <v>0</v>
          </cell>
          <cell r="CU423">
            <v>0</v>
          </cell>
        </row>
        <row r="424">
          <cell r="F424">
            <v>0</v>
          </cell>
          <cell r="G424">
            <v>18870.5</v>
          </cell>
          <cell r="H424">
            <v>4740</v>
          </cell>
          <cell r="I424">
            <v>6371</v>
          </cell>
          <cell r="AY424">
            <v>0</v>
          </cell>
          <cell r="CK424">
            <v>0</v>
          </cell>
          <cell r="CL424">
            <v>0</v>
          </cell>
          <cell r="CM424">
            <v>0</v>
          </cell>
          <cell r="CU424">
            <v>0</v>
          </cell>
        </row>
        <row r="425">
          <cell r="F425">
            <v>0</v>
          </cell>
          <cell r="G425">
            <v>16107.4</v>
          </cell>
          <cell r="H425">
            <v>9475.17</v>
          </cell>
          <cell r="I425">
            <v>4748.28</v>
          </cell>
          <cell r="AY425">
            <v>0</v>
          </cell>
          <cell r="CK425">
            <v>0</v>
          </cell>
          <cell r="CL425">
            <v>0</v>
          </cell>
          <cell r="CM425">
            <v>0</v>
          </cell>
          <cell r="CU425">
            <v>0</v>
          </cell>
        </row>
        <row r="426">
          <cell r="F426">
            <v>0</v>
          </cell>
          <cell r="G426">
            <v>5595</v>
          </cell>
          <cell r="H426">
            <v>0</v>
          </cell>
          <cell r="I426">
            <v>0</v>
          </cell>
          <cell r="AY426">
            <v>0</v>
          </cell>
          <cell r="CK426">
            <v>0</v>
          </cell>
          <cell r="CL426">
            <v>0</v>
          </cell>
          <cell r="CM426">
            <v>0</v>
          </cell>
          <cell r="CU426">
            <v>0</v>
          </cell>
        </row>
        <row r="427">
          <cell r="F427">
            <v>0</v>
          </cell>
          <cell r="G427">
            <v>6000</v>
          </cell>
          <cell r="H427">
            <v>1621</v>
          </cell>
          <cell r="I427">
            <v>456</v>
          </cell>
          <cell r="AY427">
            <v>0</v>
          </cell>
          <cell r="CK427">
            <v>0</v>
          </cell>
          <cell r="CL427">
            <v>0</v>
          </cell>
          <cell r="CM427">
            <v>0</v>
          </cell>
          <cell r="CU427">
            <v>0</v>
          </cell>
        </row>
        <row r="428">
          <cell r="F428">
            <v>0</v>
          </cell>
          <cell r="G428">
            <v>3111</v>
          </cell>
          <cell r="H428">
            <v>0</v>
          </cell>
          <cell r="I428">
            <v>0</v>
          </cell>
          <cell r="AY428">
            <v>0</v>
          </cell>
          <cell r="CK428">
            <v>0</v>
          </cell>
          <cell r="CL428">
            <v>0</v>
          </cell>
          <cell r="CM428">
            <v>0</v>
          </cell>
          <cell r="CU428">
            <v>0</v>
          </cell>
        </row>
        <row r="429">
          <cell r="F429">
            <v>0</v>
          </cell>
          <cell r="G429">
            <v>10859</v>
          </cell>
          <cell r="H429">
            <v>289.69</v>
          </cell>
          <cell r="I429">
            <v>1</v>
          </cell>
          <cell r="AY429">
            <v>0</v>
          </cell>
          <cell r="CK429">
            <v>0</v>
          </cell>
          <cell r="CL429">
            <v>0</v>
          </cell>
          <cell r="CM429">
            <v>0</v>
          </cell>
          <cell r="CU429">
            <v>0</v>
          </cell>
        </row>
        <row r="430">
          <cell r="F430">
            <v>0</v>
          </cell>
          <cell r="G430">
            <v>5000</v>
          </cell>
          <cell r="H430">
            <v>0</v>
          </cell>
          <cell r="I430">
            <v>4680</v>
          </cell>
          <cell r="AY430">
            <v>0</v>
          </cell>
          <cell r="CK430">
            <v>0</v>
          </cell>
          <cell r="CL430">
            <v>0</v>
          </cell>
          <cell r="CM430">
            <v>0</v>
          </cell>
          <cell r="CU430">
            <v>0</v>
          </cell>
        </row>
        <row r="431">
          <cell r="F431">
            <v>0</v>
          </cell>
          <cell r="G431">
            <v>2868.93</v>
          </cell>
          <cell r="H431">
            <v>0</v>
          </cell>
          <cell r="I431">
            <v>0</v>
          </cell>
          <cell r="AY431">
            <v>0</v>
          </cell>
          <cell r="CK431">
            <v>0</v>
          </cell>
          <cell r="CL431">
            <v>0</v>
          </cell>
          <cell r="CM431">
            <v>0</v>
          </cell>
          <cell r="CU431">
            <v>0</v>
          </cell>
        </row>
        <row r="432">
          <cell r="F432">
            <v>0</v>
          </cell>
          <cell r="G432">
            <v>16000</v>
          </cell>
          <cell r="H432">
            <v>0</v>
          </cell>
          <cell r="I432">
            <v>10246.5</v>
          </cell>
          <cell r="AY432">
            <v>0</v>
          </cell>
          <cell r="CK432">
            <v>0</v>
          </cell>
          <cell r="CL432">
            <v>0</v>
          </cell>
          <cell r="CM432">
            <v>0</v>
          </cell>
          <cell r="CU432">
            <v>0</v>
          </cell>
        </row>
        <row r="433">
          <cell r="F433">
            <v>0</v>
          </cell>
          <cell r="G433">
            <v>2000</v>
          </cell>
          <cell r="H433">
            <v>0</v>
          </cell>
          <cell r="I433">
            <v>0</v>
          </cell>
          <cell r="AY433">
            <v>0</v>
          </cell>
          <cell r="CK433">
            <v>0</v>
          </cell>
          <cell r="CL433">
            <v>0</v>
          </cell>
          <cell r="CM433">
            <v>0</v>
          </cell>
          <cell r="CU433">
            <v>0</v>
          </cell>
        </row>
        <row r="434">
          <cell r="F434">
            <v>0</v>
          </cell>
          <cell r="G434">
            <v>6821</v>
          </cell>
          <cell r="H434">
            <v>1265</v>
          </cell>
          <cell r="I434">
            <v>0</v>
          </cell>
          <cell r="AY434">
            <v>0</v>
          </cell>
          <cell r="CK434">
            <v>0</v>
          </cell>
          <cell r="CL434">
            <v>0</v>
          </cell>
          <cell r="CM434">
            <v>0</v>
          </cell>
          <cell r="CU434">
            <v>0</v>
          </cell>
        </row>
        <row r="435">
          <cell r="F435">
            <v>0</v>
          </cell>
          <cell r="G435">
            <v>9140</v>
          </cell>
          <cell r="H435">
            <v>0</v>
          </cell>
          <cell r="I435">
            <v>0</v>
          </cell>
          <cell r="AY435">
            <v>0</v>
          </cell>
          <cell r="CK435">
            <v>0</v>
          </cell>
          <cell r="CL435">
            <v>0</v>
          </cell>
          <cell r="CM435">
            <v>0</v>
          </cell>
          <cell r="CU435">
            <v>0</v>
          </cell>
        </row>
        <row r="436">
          <cell r="F436">
            <v>0</v>
          </cell>
          <cell r="G436">
            <v>10000</v>
          </cell>
          <cell r="H436">
            <v>3105</v>
          </cell>
          <cell r="I436">
            <v>0</v>
          </cell>
          <cell r="AY436">
            <v>0</v>
          </cell>
          <cell r="CK436">
            <v>0</v>
          </cell>
          <cell r="CL436">
            <v>0</v>
          </cell>
          <cell r="CM436">
            <v>0</v>
          </cell>
          <cell r="CU436">
            <v>0</v>
          </cell>
        </row>
        <row r="438">
          <cell r="F438">
            <v>0</v>
          </cell>
          <cell r="G438">
            <v>3000</v>
          </cell>
          <cell r="H438">
            <v>0</v>
          </cell>
          <cell r="I438">
            <v>2298</v>
          </cell>
          <cell r="AY438">
            <v>0</v>
          </cell>
          <cell r="CK438">
            <v>0</v>
          </cell>
          <cell r="CL438">
            <v>0</v>
          </cell>
          <cell r="CM438">
            <v>0</v>
          </cell>
          <cell r="CU438">
            <v>0</v>
          </cell>
        </row>
        <row r="439">
          <cell r="F439">
            <v>0</v>
          </cell>
          <cell r="G439">
            <v>2500</v>
          </cell>
          <cell r="H439">
            <v>0</v>
          </cell>
          <cell r="I439">
            <v>0</v>
          </cell>
          <cell r="AY439">
            <v>0</v>
          </cell>
          <cell r="CK439">
            <v>0</v>
          </cell>
          <cell r="CL439">
            <v>0</v>
          </cell>
          <cell r="CM439">
            <v>0</v>
          </cell>
          <cell r="CU439">
            <v>0</v>
          </cell>
        </row>
        <row r="440">
          <cell r="F440">
            <v>0</v>
          </cell>
          <cell r="G440">
            <v>33000</v>
          </cell>
          <cell r="H440">
            <v>0</v>
          </cell>
          <cell r="I440">
            <v>27951.599999999999</v>
          </cell>
          <cell r="AY440">
            <v>0</v>
          </cell>
          <cell r="CK440">
            <v>0</v>
          </cell>
          <cell r="CL440">
            <v>0</v>
          </cell>
          <cell r="CM440">
            <v>0</v>
          </cell>
          <cell r="CU440">
            <v>0</v>
          </cell>
        </row>
        <row r="442">
          <cell r="F442">
            <v>3810072</v>
          </cell>
          <cell r="G442">
            <v>8562486.1799999997</v>
          </cell>
          <cell r="H442">
            <v>8562486.1799999997</v>
          </cell>
          <cell r="I442">
            <v>0</v>
          </cell>
          <cell r="AY442">
            <v>340199.42</v>
          </cell>
          <cell r="CK442">
            <v>0</v>
          </cell>
          <cell r="CL442">
            <v>0</v>
          </cell>
          <cell r="CM442">
            <v>0</v>
          </cell>
          <cell r="CU442">
            <v>1001880</v>
          </cell>
        </row>
        <row r="443">
          <cell r="F443">
            <v>1600000</v>
          </cell>
          <cell r="G443">
            <v>124073.63</v>
          </cell>
          <cell r="H443">
            <v>19033.63</v>
          </cell>
          <cell r="I443">
            <v>0</v>
          </cell>
          <cell r="AY443">
            <v>87772</v>
          </cell>
          <cell r="CK443">
            <v>0</v>
          </cell>
          <cell r="CL443">
            <v>0</v>
          </cell>
          <cell r="CM443">
            <v>0</v>
          </cell>
          <cell r="CU443">
            <v>0</v>
          </cell>
        </row>
        <row r="444">
          <cell r="F444">
            <v>0</v>
          </cell>
          <cell r="G444">
            <v>138064.43</v>
          </cell>
          <cell r="H444">
            <v>138064.43</v>
          </cell>
          <cell r="I444">
            <v>0</v>
          </cell>
          <cell r="AY444">
            <v>0</v>
          </cell>
          <cell r="CK444">
            <v>0</v>
          </cell>
          <cell r="CL444">
            <v>0</v>
          </cell>
          <cell r="CM444">
            <v>0</v>
          </cell>
          <cell r="CU444">
            <v>27086.78</v>
          </cell>
        </row>
        <row r="445">
          <cell r="F445">
            <v>92820</v>
          </cell>
          <cell r="G445">
            <v>465670.16</v>
          </cell>
          <cell r="H445">
            <v>465670.16</v>
          </cell>
          <cell r="I445">
            <v>0</v>
          </cell>
          <cell r="AY445">
            <v>7296</v>
          </cell>
          <cell r="CK445">
            <v>0</v>
          </cell>
          <cell r="CL445">
            <v>0</v>
          </cell>
          <cell r="CM445">
            <v>0</v>
          </cell>
          <cell r="CU445">
            <v>52993</v>
          </cell>
        </row>
        <row r="446">
          <cell r="F446">
            <v>267923</v>
          </cell>
          <cell r="G446">
            <v>504537.37</v>
          </cell>
          <cell r="H446">
            <v>504537.37</v>
          </cell>
          <cell r="I446">
            <v>0</v>
          </cell>
          <cell r="AY446">
            <v>-486.29</v>
          </cell>
          <cell r="CK446">
            <v>0</v>
          </cell>
          <cell r="CL446">
            <v>0</v>
          </cell>
          <cell r="CM446">
            <v>0</v>
          </cell>
          <cell r="CU446">
            <v>0</v>
          </cell>
        </row>
        <row r="447">
          <cell r="F447">
            <v>758896</v>
          </cell>
          <cell r="G447">
            <v>758896</v>
          </cell>
          <cell r="H447">
            <v>-1068.02</v>
          </cell>
          <cell r="I447">
            <v>0</v>
          </cell>
          <cell r="AY447">
            <v>-1068.02</v>
          </cell>
          <cell r="CK447">
            <v>0</v>
          </cell>
          <cell r="CL447">
            <v>0</v>
          </cell>
          <cell r="CM447">
            <v>0</v>
          </cell>
          <cell r="CU447">
            <v>0</v>
          </cell>
        </row>
        <row r="449">
          <cell r="F449">
            <v>87000</v>
          </cell>
          <cell r="G449">
            <v>252498.87</v>
          </cell>
          <cell r="H449">
            <v>252498.87</v>
          </cell>
          <cell r="I449">
            <v>0</v>
          </cell>
          <cell r="AY449">
            <v>4862.5</v>
          </cell>
          <cell r="CK449">
            <v>0</v>
          </cell>
          <cell r="CL449">
            <v>0</v>
          </cell>
          <cell r="CM449">
            <v>0</v>
          </cell>
          <cell r="CU449">
            <v>0</v>
          </cell>
        </row>
        <row r="450">
          <cell r="F450">
            <v>0</v>
          </cell>
          <cell r="G450">
            <v>847968.2</v>
          </cell>
          <cell r="H450">
            <v>777729.3</v>
          </cell>
          <cell r="I450">
            <v>0</v>
          </cell>
          <cell r="AY450">
            <v>60375.34</v>
          </cell>
          <cell r="CK450">
            <v>0</v>
          </cell>
          <cell r="CL450">
            <v>0</v>
          </cell>
          <cell r="CM450">
            <v>0</v>
          </cell>
          <cell r="CU450">
            <v>0</v>
          </cell>
        </row>
        <row r="451">
          <cell r="F451">
            <v>529828</v>
          </cell>
          <cell r="G451">
            <v>1299311.3400000001</v>
          </cell>
          <cell r="H451">
            <v>1299311.3400000001</v>
          </cell>
          <cell r="I451">
            <v>0</v>
          </cell>
          <cell r="AY451">
            <v>46179.97</v>
          </cell>
          <cell r="CK451">
            <v>0</v>
          </cell>
          <cell r="CL451">
            <v>0</v>
          </cell>
          <cell r="CM451">
            <v>0</v>
          </cell>
          <cell r="CU451">
            <v>165604.28</v>
          </cell>
        </row>
        <row r="452">
          <cell r="F452">
            <v>89628</v>
          </cell>
          <cell r="G452">
            <v>209629.85</v>
          </cell>
          <cell r="H452">
            <v>209629.85</v>
          </cell>
          <cell r="I452">
            <v>0</v>
          </cell>
          <cell r="AY452">
            <v>7979.76</v>
          </cell>
          <cell r="CK452">
            <v>0</v>
          </cell>
          <cell r="CL452">
            <v>0</v>
          </cell>
          <cell r="CM452">
            <v>0</v>
          </cell>
          <cell r="CU452">
            <v>26476.13</v>
          </cell>
        </row>
        <row r="453">
          <cell r="F453">
            <v>125400</v>
          </cell>
          <cell r="G453">
            <v>477976.2</v>
          </cell>
          <cell r="H453">
            <v>477976.2</v>
          </cell>
          <cell r="I453">
            <v>0</v>
          </cell>
          <cell r="AY453">
            <v>11407.5</v>
          </cell>
          <cell r="CK453">
            <v>0</v>
          </cell>
          <cell r="CL453">
            <v>0</v>
          </cell>
          <cell r="CM453">
            <v>0</v>
          </cell>
          <cell r="CU453">
            <v>60255</v>
          </cell>
        </row>
        <row r="454">
          <cell r="F454">
            <v>86731</v>
          </cell>
          <cell r="G454">
            <v>279241.49</v>
          </cell>
          <cell r="H454">
            <v>279241.49</v>
          </cell>
          <cell r="I454">
            <v>0</v>
          </cell>
          <cell r="AY454">
            <v>0</v>
          </cell>
          <cell r="CK454">
            <v>0</v>
          </cell>
          <cell r="CL454">
            <v>0</v>
          </cell>
          <cell r="CM454">
            <v>0</v>
          </cell>
          <cell r="CU454">
            <v>0</v>
          </cell>
        </row>
        <row r="455">
          <cell r="F455">
            <v>489851</v>
          </cell>
          <cell r="G455">
            <v>939400.23</v>
          </cell>
          <cell r="H455">
            <v>939400.23</v>
          </cell>
          <cell r="I455">
            <v>0</v>
          </cell>
          <cell r="AY455">
            <v>36769.620000000003</v>
          </cell>
          <cell r="CK455">
            <v>0</v>
          </cell>
          <cell r="CL455">
            <v>0</v>
          </cell>
          <cell r="CM455">
            <v>0</v>
          </cell>
          <cell r="CU455">
            <v>87895.92</v>
          </cell>
        </row>
        <row r="456">
          <cell r="F456">
            <v>8668</v>
          </cell>
          <cell r="G456">
            <v>8668</v>
          </cell>
          <cell r="H456">
            <v>3748.89</v>
          </cell>
          <cell r="I456">
            <v>154.46</v>
          </cell>
          <cell r="AY456">
            <v>172.96</v>
          </cell>
          <cell r="CK456">
            <v>0</v>
          </cell>
          <cell r="CL456">
            <v>0</v>
          </cell>
          <cell r="CM456">
            <v>0</v>
          </cell>
          <cell r="CU456">
            <v>0</v>
          </cell>
        </row>
        <row r="457">
          <cell r="F457">
            <v>70370</v>
          </cell>
          <cell r="G457">
            <v>68789.45</v>
          </cell>
          <cell r="H457">
            <v>54041.91</v>
          </cell>
          <cell r="I457">
            <v>0</v>
          </cell>
          <cell r="AY457">
            <v>0</v>
          </cell>
          <cell r="CK457">
            <v>0</v>
          </cell>
          <cell r="CL457">
            <v>0</v>
          </cell>
          <cell r="CM457">
            <v>0</v>
          </cell>
          <cell r="CU457">
            <v>0</v>
          </cell>
        </row>
        <row r="458">
          <cell r="F458">
            <v>6000</v>
          </cell>
          <cell r="G458">
            <v>6000</v>
          </cell>
          <cell r="H458">
            <v>3310.3</v>
          </cell>
          <cell r="I458">
            <v>0</v>
          </cell>
          <cell r="AY458">
            <v>366.85</v>
          </cell>
          <cell r="CK458">
            <v>0</v>
          </cell>
          <cell r="CL458">
            <v>0</v>
          </cell>
          <cell r="CM458">
            <v>0</v>
          </cell>
          <cell r="CU458">
            <v>0</v>
          </cell>
        </row>
        <row r="459">
          <cell r="F459">
            <v>34534</v>
          </cell>
          <cell r="G459">
            <v>56187.040000000001</v>
          </cell>
          <cell r="H459">
            <v>56187.040000000001</v>
          </cell>
          <cell r="I459">
            <v>0</v>
          </cell>
          <cell r="AY459">
            <v>2791.04</v>
          </cell>
          <cell r="CK459">
            <v>0</v>
          </cell>
          <cell r="CL459">
            <v>0</v>
          </cell>
          <cell r="CM459">
            <v>0</v>
          </cell>
          <cell r="CU459">
            <v>0</v>
          </cell>
        </row>
        <row r="460">
          <cell r="F460">
            <v>5435</v>
          </cell>
          <cell r="G460">
            <v>5435</v>
          </cell>
          <cell r="H460">
            <v>2093</v>
          </cell>
          <cell r="I460">
            <v>0</v>
          </cell>
          <cell r="AY460">
            <v>0</v>
          </cell>
          <cell r="CK460">
            <v>0</v>
          </cell>
          <cell r="CL460">
            <v>0</v>
          </cell>
          <cell r="CM460">
            <v>0</v>
          </cell>
          <cell r="CU460">
            <v>0</v>
          </cell>
        </row>
        <row r="461">
          <cell r="F461">
            <v>33372</v>
          </cell>
          <cell r="G461">
            <v>32682</v>
          </cell>
          <cell r="H461">
            <v>23900</v>
          </cell>
          <cell r="I461">
            <v>1800</v>
          </cell>
          <cell r="AY461">
            <v>1000</v>
          </cell>
          <cell r="CK461">
            <v>0</v>
          </cell>
          <cell r="CL461">
            <v>0</v>
          </cell>
          <cell r="CM461">
            <v>0</v>
          </cell>
          <cell r="CU461">
            <v>0</v>
          </cell>
        </row>
        <row r="462">
          <cell r="F462">
            <v>32727</v>
          </cell>
          <cell r="G462">
            <v>32727</v>
          </cell>
          <cell r="H462">
            <v>20961.38</v>
          </cell>
          <cell r="I462">
            <v>6038.62</v>
          </cell>
          <cell r="AY462">
            <v>0</v>
          </cell>
          <cell r="CK462">
            <v>0</v>
          </cell>
          <cell r="CL462">
            <v>0</v>
          </cell>
          <cell r="CM462">
            <v>0</v>
          </cell>
          <cell r="CU462">
            <v>0</v>
          </cell>
        </row>
        <row r="463">
          <cell r="F463">
            <v>0</v>
          </cell>
          <cell r="G463">
            <v>690</v>
          </cell>
          <cell r="H463">
            <v>690</v>
          </cell>
          <cell r="I463">
            <v>0</v>
          </cell>
          <cell r="AY463">
            <v>0</v>
          </cell>
          <cell r="CK463">
            <v>0</v>
          </cell>
          <cell r="CL463">
            <v>0</v>
          </cell>
          <cell r="CM463">
            <v>0</v>
          </cell>
          <cell r="CU463">
            <v>0</v>
          </cell>
        </row>
        <row r="464">
          <cell r="F464">
            <v>9381</v>
          </cell>
          <cell r="G464">
            <v>9381</v>
          </cell>
          <cell r="H464">
            <v>0</v>
          </cell>
          <cell r="I464">
            <v>0</v>
          </cell>
          <cell r="AY464">
            <v>0</v>
          </cell>
          <cell r="CK464">
            <v>0</v>
          </cell>
          <cell r="CL464">
            <v>0</v>
          </cell>
          <cell r="CM464">
            <v>0</v>
          </cell>
          <cell r="CU464">
            <v>0</v>
          </cell>
        </row>
        <row r="465">
          <cell r="F465">
            <v>500000</v>
          </cell>
          <cell r="G465">
            <v>1403614.48</v>
          </cell>
          <cell r="H465">
            <v>1389836.03</v>
          </cell>
          <cell r="I465">
            <v>12861</v>
          </cell>
          <cell r="AY465">
            <v>0.01</v>
          </cell>
          <cell r="CK465">
            <v>0</v>
          </cell>
          <cell r="CL465">
            <v>0</v>
          </cell>
          <cell r="CM465">
            <v>0</v>
          </cell>
          <cell r="CU465">
            <v>0</v>
          </cell>
        </row>
        <row r="466">
          <cell r="F466">
            <v>1605</v>
          </cell>
          <cell r="G466">
            <v>1605</v>
          </cell>
          <cell r="H466">
            <v>1585.06</v>
          </cell>
          <cell r="I466">
            <v>0</v>
          </cell>
          <cell r="AY466">
            <v>140.01</v>
          </cell>
          <cell r="CK466">
            <v>0</v>
          </cell>
          <cell r="CL466">
            <v>0</v>
          </cell>
          <cell r="CM466">
            <v>0</v>
          </cell>
          <cell r="CU466">
            <v>0</v>
          </cell>
        </row>
        <row r="467">
          <cell r="F467">
            <v>110000</v>
          </cell>
          <cell r="G467">
            <v>110000</v>
          </cell>
          <cell r="H467">
            <v>71068.44</v>
          </cell>
          <cell r="I467">
            <v>18868.13</v>
          </cell>
          <cell r="AY467">
            <v>0</v>
          </cell>
          <cell r="CK467">
            <v>0</v>
          </cell>
          <cell r="CL467">
            <v>0</v>
          </cell>
          <cell r="CM467">
            <v>0</v>
          </cell>
          <cell r="CU467">
            <v>0</v>
          </cell>
        </row>
        <row r="468">
          <cell r="F468">
            <v>4400</v>
          </cell>
          <cell r="G468">
            <v>4400</v>
          </cell>
          <cell r="H468">
            <v>3960</v>
          </cell>
          <cell r="I468">
            <v>0</v>
          </cell>
          <cell r="AY468">
            <v>0</v>
          </cell>
          <cell r="CK468">
            <v>0</v>
          </cell>
          <cell r="CL468">
            <v>0</v>
          </cell>
          <cell r="CM468">
            <v>0</v>
          </cell>
          <cell r="CU468">
            <v>0</v>
          </cell>
        </row>
        <row r="469">
          <cell r="F469">
            <v>19000</v>
          </cell>
          <cell r="G469">
            <v>20875</v>
          </cell>
          <cell r="H469">
            <v>20580.97</v>
          </cell>
          <cell r="I469">
            <v>287.5</v>
          </cell>
          <cell r="AY469">
            <v>0</v>
          </cell>
          <cell r="CK469">
            <v>0</v>
          </cell>
          <cell r="CL469">
            <v>0</v>
          </cell>
          <cell r="CM469">
            <v>0</v>
          </cell>
          <cell r="CU469">
            <v>0</v>
          </cell>
        </row>
        <row r="470">
          <cell r="F470">
            <v>175000</v>
          </cell>
          <cell r="G470">
            <v>169125</v>
          </cell>
          <cell r="H470">
            <v>3000</v>
          </cell>
          <cell r="I470">
            <v>0</v>
          </cell>
          <cell r="AY470">
            <v>0</v>
          </cell>
          <cell r="CK470">
            <v>0</v>
          </cell>
          <cell r="CL470">
            <v>0</v>
          </cell>
          <cell r="CM470">
            <v>0</v>
          </cell>
          <cell r="CU470">
            <v>0</v>
          </cell>
        </row>
        <row r="471">
          <cell r="F471">
            <v>2913</v>
          </cell>
          <cell r="G471">
            <v>2913</v>
          </cell>
          <cell r="H471">
            <v>1055</v>
          </cell>
          <cell r="I471">
            <v>0</v>
          </cell>
          <cell r="AY471">
            <v>0</v>
          </cell>
          <cell r="CK471">
            <v>0</v>
          </cell>
          <cell r="CL471">
            <v>0</v>
          </cell>
          <cell r="CM471">
            <v>0</v>
          </cell>
          <cell r="CU471">
            <v>0</v>
          </cell>
        </row>
        <row r="472">
          <cell r="F472">
            <v>20000</v>
          </cell>
          <cell r="G472">
            <v>20000</v>
          </cell>
          <cell r="H472">
            <v>11546.02</v>
          </cell>
          <cell r="I472">
            <v>0</v>
          </cell>
          <cell r="AY472">
            <v>0</v>
          </cell>
          <cell r="CK472">
            <v>0</v>
          </cell>
          <cell r="CL472">
            <v>0</v>
          </cell>
          <cell r="CM472">
            <v>0</v>
          </cell>
          <cell r="CU472">
            <v>0</v>
          </cell>
        </row>
        <row r="473">
          <cell r="F473">
            <v>4706</v>
          </cell>
          <cell r="G473">
            <v>4706</v>
          </cell>
          <cell r="H473">
            <v>3281.35</v>
          </cell>
          <cell r="I473">
            <v>349.65</v>
          </cell>
          <cell r="AY473">
            <v>0</v>
          </cell>
          <cell r="CK473">
            <v>0</v>
          </cell>
          <cell r="CL473">
            <v>0</v>
          </cell>
          <cell r="CM473">
            <v>0</v>
          </cell>
          <cell r="CU473">
            <v>0</v>
          </cell>
        </row>
        <row r="474">
          <cell r="F474">
            <v>26395</v>
          </cell>
          <cell r="G474">
            <v>26395</v>
          </cell>
          <cell r="H474">
            <v>9081.6299999999992</v>
          </cell>
          <cell r="I474">
            <v>0</v>
          </cell>
          <cell r="AY474">
            <v>0</v>
          </cell>
          <cell r="CK474">
            <v>0</v>
          </cell>
          <cell r="CL474">
            <v>0</v>
          </cell>
          <cell r="CM474">
            <v>0</v>
          </cell>
          <cell r="CU474">
            <v>0</v>
          </cell>
        </row>
        <row r="475">
          <cell r="F475">
            <v>1819</v>
          </cell>
          <cell r="G475">
            <v>1819</v>
          </cell>
          <cell r="H475">
            <v>1799.5</v>
          </cell>
          <cell r="I475">
            <v>0</v>
          </cell>
          <cell r="AY475">
            <v>0</v>
          </cell>
          <cell r="CK475">
            <v>0</v>
          </cell>
          <cell r="CL475">
            <v>0</v>
          </cell>
          <cell r="CM475">
            <v>0</v>
          </cell>
          <cell r="CU475">
            <v>0</v>
          </cell>
        </row>
        <row r="476">
          <cell r="F476">
            <v>38000</v>
          </cell>
          <cell r="G476">
            <v>34200</v>
          </cell>
          <cell r="H476">
            <v>28346.93</v>
          </cell>
          <cell r="I476">
            <v>661.84</v>
          </cell>
          <cell r="AY476">
            <v>0</v>
          </cell>
          <cell r="CK476">
            <v>0</v>
          </cell>
          <cell r="CL476">
            <v>0</v>
          </cell>
          <cell r="CM476">
            <v>0</v>
          </cell>
          <cell r="CU476">
            <v>0</v>
          </cell>
        </row>
        <row r="477">
          <cell r="F477">
            <v>28000</v>
          </cell>
          <cell r="G477">
            <v>28000</v>
          </cell>
          <cell r="H477">
            <v>22108.91</v>
          </cell>
          <cell r="I477">
            <v>3039.49</v>
          </cell>
          <cell r="AY477">
            <v>0</v>
          </cell>
          <cell r="CK477">
            <v>0</v>
          </cell>
          <cell r="CL477">
            <v>0</v>
          </cell>
          <cell r="CM477">
            <v>0</v>
          </cell>
          <cell r="CU477">
            <v>0</v>
          </cell>
        </row>
        <row r="478">
          <cell r="F478">
            <v>0</v>
          </cell>
          <cell r="G478">
            <v>3800</v>
          </cell>
          <cell r="H478">
            <v>205.7</v>
          </cell>
          <cell r="I478">
            <v>0</v>
          </cell>
          <cell r="AY478">
            <v>0</v>
          </cell>
          <cell r="CK478">
            <v>0</v>
          </cell>
          <cell r="CL478">
            <v>0</v>
          </cell>
          <cell r="CM478">
            <v>0</v>
          </cell>
          <cell r="CU478">
            <v>0</v>
          </cell>
        </row>
        <row r="479">
          <cell r="F479">
            <v>419884</v>
          </cell>
          <cell r="G479">
            <v>419722.31</v>
          </cell>
          <cell r="H479">
            <v>157802.13</v>
          </cell>
          <cell r="I479">
            <v>3571.48</v>
          </cell>
          <cell r="AY479">
            <v>4142.91</v>
          </cell>
          <cell r="CK479">
            <v>0</v>
          </cell>
          <cell r="CL479">
            <v>0</v>
          </cell>
          <cell r="CM479">
            <v>0</v>
          </cell>
          <cell r="CU479">
            <v>0</v>
          </cell>
        </row>
        <row r="480">
          <cell r="F480">
            <v>0</v>
          </cell>
          <cell r="G480">
            <v>1479463.14</v>
          </cell>
          <cell r="H480">
            <v>660630</v>
          </cell>
          <cell r="I480">
            <v>44946</v>
          </cell>
          <cell r="AY480">
            <v>0</v>
          </cell>
          <cell r="CK480">
            <v>0</v>
          </cell>
          <cell r="CL480">
            <v>0</v>
          </cell>
          <cell r="CM480">
            <v>0</v>
          </cell>
          <cell r="CU480">
            <v>0</v>
          </cell>
        </row>
        <row r="481">
          <cell r="F481">
            <v>1504020</v>
          </cell>
          <cell r="G481">
            <v>1504020</v>
          </cell>
          <cell r="H481">
            <v>1213383.1200000001</v>
          </cell>
          <cell r="I481">
            <v>0</v>
          </cell>
          <cell r="AY481">
            <v>137412.03</v>
          </cell>
          <cell r="CK481">
            <v>0</v>
          </cell>
          <cell r="CL481">
            <v>0</v>
          </cell>
          <cell r="CM481">
            <v>0</v>
          </cell>
          <cell r="CU481">
            <v>126224</v>
          </cell>
        </row>
        <row r="482">
          <cell r="F482">
            <v>67120</v>
          </cell>
          <cell r="G482">
            <v>67120</v>
          </cell>
          <cell r="H482">
            <v>56597.17</v>
          </cell>
          <cell r="I482">
            <v>0</v>
          </cell>
          <cell r="AY482">
            <v>6470.5</v>
          </cell>
          <cell r="CK482">
            <v>0</v>
          </cell>
          <cell r="CL482">
            <v>0</v>
          </cell>
          <cell r="CM482">
            <v>0</v>
          </cell>
          <cell r="CU482">
            <v>6100</v>
          </cell>
        </row>
        <row r="483">
          <cell r="F483">
            <v>112025</v>
          </cell>
          <cell r="G483">
            <v>112025</v>
          </cell>
          <cell r="H483">
            <v>50440.1</v>
          </cell>
          <cell r="I483">
            <v>0</v>
          </cell>
          <cell r="AY483">
            <v>0</v>
          </cell>
          <cell r="CK483">
            <v>0</v>
          </cell>
          <cell r="CL483">
            <v>0</v>
          </cell>
          <cell r="CM483">
            <v>0</v>
          </cell>
          <cell r="CU483">
            <v>0</v>
          </cell>
        </row>
        <row r="484">
          <cell r="F484">
            <v>307650</v>
          </cell>
          <cell r="G484">
            <v>307650</v>
          </cell>
          <cell r="H484">
            <v>0</v>
          </cell>
          <cell r="I484">
            <v>0</v>
          </cell>
          <cell r="AY484">
            <v>0</v>
          </cell>
          <cell r="CK484">
            <v>0</v>
          </cell>
          <cell r="CL484">
            <v>0</v>
          </cell>
          <cell r="CM484">
            <v>0</v>
          </cell>
          <cell r="CU484">
            <v>0</v>
          </cell>
        </row>
        <row r="485">
          <cell r="F485">
            <v>57728</v>
          </cell>
          <cell r="G485">
            <v>57728</v>
          </cell>
          <cell r="H485">
            <v>40834.1</v>
          </cell>
          <cell r="I485">
            <v>0</v>
          </cell>
          <cell r="AY485">
            <v>3476.07</v>
          </cell>
          <cell r="CK485">
            <v>0</v>
          </cell>
          <cell r="CL485">
            <v>0</v>
          </cell>
          <cell r="CM485">
            <v>0</v>
          </cell>
          <cell r="CU485">
            <v>0</v>
          </cell>
        </row>
        <row r="486">
          <cell r="F486">
            <v>247135</v>
          </cell>
          <cell r="G486">
            <v>247135</v>
          </cell>
          <cell r="H486">
            <v>185813.76000000001</v>
          </cell>
          <cell r="I486">
            <v>0</v>
          </cell>
          <cell r="AY486">
            <v>21259.65</v>
          </cell>
          <cell r="CK486">
            <v>0</v>
          </cell>
          <cell r="CL486">
            <v>0</v>
          </cell>
          <cell r="CM486">
            <v>0</v>
          </cell>
          <cell r="CU486">
            <v>21133.61</v>
          </cell>
        </row>
        <row r="487">
          <cell r="F487">
            <v>39556</v>
          </cell>
          <cell r="G487">
            <v>39556</v>
          </cell>
          <cell r="H487">
            <v>30023.8</v>
          </cell>
          <cell r="I487">
            <v>0</v>
          </cell>
          <cell r="AY487">
            <v>3456.8</v>
          </cell>
          <cell r="CK487">
            <v>0</v>
          </cell>
          <cell r="CL487">
            <v>0</v>
          </cell>
          <cell r="CM487">
            <v>0</v>
          </cell>
          <cell r="CU487">
            <v>3386.56</v>
          </cell>
        </row>
        <row r="488">
          <cell r="F488">
            <v>85800</v>
          </cell>
          <cell r="G488">
            <v>85800</v>
          </cell>
          <cell r="H488">
            <v>68390.399999999994</v>
          </cell>
          <cell r="I488">
            <v>0</v>
          </cell>
          <cell r="AY488">
            <v>7577.7</v>
          </cell>
          <cell r="CK488">
            <v>0</v>
          </cell>
          <cell r="CL488">
            <v>0</v>
          </cell>
          <cell r="CM488">
            <v>0</v>
          </cell>
          <cell r="CU488">
            <v>7605</v>
          </cell>
        </row>
        <row r="489">
          <cell r="F489">
            <v>34929</v>
          </cell>
          <cell r="G489">
            <v>35286.25</v>
          </cell>
          <cell r="H489">
            <v>35286.25</v>
          </cell>
          <cell r="I489">
            <v>0</v>
          </cell>
          <cell r="AY489">
            <v>0</v>
          </cell>
          <cell r="CK489">
            <v>0</v>
          </cell>
          <cell r="CL489">
            <v>0</v>
          </cell>
          <cell r="CM489">
            <v>0</v>
          </cell>
          <cell r="CU489">
            <v>0</v>
          </cell>
        </row>
        <row r="490">
          <cell r="F490">
            <v>176447</v>
          </cell>
          <cell r="G490">
            <v>176447</v>
          </cell>
          <cell r="H490">
            <v>122075.35</v>
          </cell>
          <cell r="I490">
            <v>0</v>
          </cell>
          <cell r="AY490">
            <v>13332.94</v>
          </cell>
          <cell r="CK490">
            <v>0</v>
          </cell>
          <cell r="CL490">
            <v>0</v>
          </cell>
          <cell r="CM490">
            <v>0</v>
          </cell>
          <cell r="CU490">
            <v>11041.24</v>
          </cell>
        </row>
        <row r="491">
          <cell r="F491">
            <v>8290</v>
          </cell>
          <cell r="G491">
            <v>11036.74</v>
          </cell>
          <cell r="H491">
            <v>11036.74</v>
          </cell>
          <cell r="I491">
            <v>0</v>
          </cell>
          <cell r="AY491">
            <v>548.24</v>
          </cell>
          <cell r="CK491">
            <v>0</v>
          </cell>
          <cell r="CL491">
            <v>0</v>
          </cell>
          <cell r="CM491">
            <v>0</v>
          </cell>
          <cell r="CU491">
            <v>0</v>
          </cell>
        </row>
        <row r="492">
          <cell r="F492">
            <v>1000</v>
          </cell>
          <cell r="G492">
            <v>1000</v>
          </cell>
          <cell r="H492">
            <v>800</v>
          </cell>
          <cell r="I492">
            <v>0</v>
          </cell>
          <cell r="AY492">
            <v>0</v>
          </cell>
          <cell r="CK492">
            <v>0</v>
          </cell>
          <cell r="CL492">
            <v>0</v>
          </cell>
          <cell r="CM492">
            <v>0</v>
          </cell>
          <cell r="CU492">
            <v>0</v>
          </cell>
        </row>
        <row r="493">
          <cell r="F493">
            <v>6117</v>
          </cell>
          <cell r="G493">
            <v>10117</v>
          </cell>
          <cell r="H493">
            <v>6355.56</v>
          </cell>
          <cell r="I493">
            <v>0</v>
          </cell>
          <cell r="AY493">
            <v>101.5</v>
          </cell>
          <cell r="CK493">
            <v>0</v>
          </cell>
          <cell r="CL493">
            <v>0</v>
          </cell>
          <cell r="CM493">
            <v>0</v>
          </cell>
          <cell r="CU493">
            <v>0</v>
          </cell>
        </row>
        <row r="494">
          <cell r="F494">
            <v>6369</v>
          </cell>
          <cell r="G494">
            <v>6369</v>
          </cell>
          <cell r="H494">
            <v>1620.86</v>
          </cell>
          <cell r="I494">
            <v>0</v>
          </cell>
          <cell r="AY494">
            <v>373.75</v>
          </cell>
          <cell r="CK494">
            <v>0</v>
          </cell>
          <cell r="CL494">
            <v>0</v>
          </cell>
          <cell r="CM494">
            <v>0</v>
          </cell>
          <cell r="CU494">
            <v>0</v>
          </cell>
        </row>
        <row r="495">
          <cell r="F495">
            <v>3000</v>
          </cell>
          <cell r="G495">
            <v>3000</v>
          </cell>
          <cell r="H495">
            <v>910.11</v>
          </cell>
          <cell r="I495">
            <v>0</v>
          </cell>
          <cell r="AY495">
            <v>0</v>
          </cell>
          <cell r="CK495">
            <v>0</v>
          </cell>
          <cell r="CL495">
            <v>0</v>
          </cell>
          <cell r="CM495">
            <v>0</v>
          </cell>
          <cell r="CU495">
            <v>0</v>
          </cell>
        </row>
        <row r="496">
          <cell r="F496">
            <v>189345</v>
          </cell>
          <cell r="G496">
            <v>189345</v>
          </cell>
          <cell r="H496">
            <v>81497.62</v>
          </cell>
          <cell r="I496">
            <v>29487.51</v>
          </cell>
          <cell r="AY496">
            <v>0</v>
          </cell>
          <cell r="CK496">
            <v>0</v>
          </cell>
          <cell r="CL496">
            <v>0</v>
          </cell>
          <cell r="CM496">
            <v>0</v>
          </cell>
          <cell r="CU496">
            <v>0</v>
          </cell>
        </row>
        <row r="497">
          <cell r="F497">
            <v>22806</v>
          </cell>
          <cell r="G497">
            <v>22806</v>
          </cell>
          <cell r="H497">
            <v>22280.22</v>
          </cell>
          <cell r="I497">
            <v>19</v>
          </cell>
          <cell r="AY497">
            <v>0</v>
          </cell>
          <cell r="CK497">
            <v>0</v>
          </cell>
          <cell r="CL497">
            <v>0</v>
          </cell>
          <cell r="CM497">
            <v>0</v>
          </cell>
          <cell r="CU497">
            <v>0</v>
          </cell>
        </row>
        <row r="498">
          <cell r="F498">
            <v>16693</v>
          </cell>
          <cell r="G498">
            <v>13693</v>
          </cell>
          <cell r="H498">
            <v>5231.6400000000003</v>
          </cell>
          <cell r="I498">
            <v>0</v>
          </cell>
          <cell r="AY498">
            <v>575</v>
          </cell>
          <cell r="CK498">
            <v>0</v>
          </cell>
          <cell r="CL498">
            <v>0</v>
          </cell>
          <cell r="CM498">
            <v>0</v>
          </cell>
          <cell r="CU498">
            <v>0</v>
          </cell>
        </row>
        <row r="499">
          <cell r="F499">
            <v>9000</v>
          </cell>
          <cell r="G499">
            <v>9000</v>
          </cell>
          <cell r="H499">
            <v>7143.69</v>
          </cell>
          <cell r="I499">
            <v>840</v>
          </cell>
          <cell r="AY499">
            <v>0</v>
          </cell>
          <cell r="CK499">
            <v>0</v>
          </cell>
          <cell r="CL499">
            <v>0</v>
          </cell>
          <cell r="CM499">
            <v>0</v>
          </cell>
          <cell r="CU499">
            <v>0</v>
          </cell>
        </row>
        <row r="500">
          <cell r="F500">
            <v>23011</v>
          </cell>
          <cell r="G500">
            <v>23011</v>
          </cell>
          <cell r="H500">
            <v>10278.58</v>
          </cell>
          <cell r="I500">
            <v>241.2</v>
          </cell>
          <cell r="AY500">
            <v>40</v>
          </cell>
          <cell r="CK500">
            <v>0</v>
          </cell>
          <cell r="CL500">
            <v>0</v>
          </cell>
          <cell r="CM500">
            <v>0</v>
          </cell>
          <cell r="CU500">
            <v>0</v>
          </cell>
        </row>
        <row r="501">
          <cell r="F501">
            <v>8000</v>
          </cell>
          <cell r="G501">
            <v>8000</v>
          </cell>
          <cell r="H501">
            <v>7871.33</v>
          </cell>
          <cell r="I501">
            <v>92.4</v>
          </cell>
          <cell r="AY501">
            <v>0</v>
          </cell>
          <cell r="CK501">
            <v>0</v>
          </cell>
          <cell r="CL501">
            <v>0</v>
          </cell>
          <cell r="CM501">
            <v>0</v>
          </cell>
          <cell r="CU501">
            <v>0</v>
          </cell>
        </row>
        <row r="502">
          <cell r="F502">
            <v>3433</v>
          </cell>
          <cell r="G502">
            <v>3433</v>
          </cell>
          <cell r="H502">
            <v>2500</v>
          </cell>
          <cell r="I502">
            <v>0</v>
          </cell>
          <cell r="AY502">
            <v>0</v>
          </cell>
          <cell r="CK502">
            <v>0</v>
          </cell>
          <cell r="CL502">
            <v>0</v>
          </cell>
          <cell r="CM502">
            <v>0</v>
          </cell>
          <cell r="CU502">
            <v>0</v>
          </cell>
        </row>
        <row r="503">
          <cell r="F503">
            <v>10376</v>
          </cell>
          <cell r="G503">
            <v>10376</v>
          </cell>
          <cell r="H503">
            <v>7527.06</v>
          </cell>
          <cell r="I503">
            <v>412</v>
          </cell>
          <cell r="AY503">
            <v>513.46</v>
          </cell>
          <cell r="CK503">
            <v>0</v>
          </cell>
          <cell r="CL503">
            <v>0</v>
          </cell>
          <cell r="CM503">
            <v>0</v>
          </cell>
          <cell r="CU503">
            <v>0</v>
          </cell>
        </row>
        <row r="504">
          <cell r="F504">
            <v>130000</v>
          </cell>
          <cell r="G504">
            <v>130000</v>
          </cell>
          <cell r="H504">
            <v>111224.72</v>
          </cell>
          <cell r="I504">
            <v>0</v>
          </cell>
          <cell r="AY504">
            <v>373.2</v>
          </cell>
          <cell r="CK504">
            <v>0</v>
          </cell>
          <cell r="CL504">
            <v>0</v>
          </cell>
          <cell r="CM504">
            <v>0</v>
          </cell>
          <cell r="CU504">
            <v>0</v>
          </cell>
        </row>
        <row r="505">
          <cell r="F505">
            <v>5000</v>
          </cell>
          <cell r="G505">
            <v>5000</v>
          </cell>
          <cell r="H505">
            <v>2562.5</v>
          </cell>
          <cell r="I505">
            <v>0</v>
          </cell>
          <cell r="AY505">
            <v>0</v>
          </cell>
          <cell r="CK505">
            <v>0</v>
          </cell>
          <cell r="CL505">
            <v>0</v>
          </cell>
          <cell r="CM505">
            <v>0</v>
          </cell>
          <cell r="CU505">
            <v>0</v>
          </cell>
        </row>
        <row r="506">
          <cell r="F506">
            <v>1000</v>
          </cell>
          <cell r="G506">
            <v>1000</v>
          </cell>
          <cell r="H506">
            <v>749.42</v>
          </cell>
          <cell r="I506">
            <v>0</v>
          </cell>
          <cell r="AY506">
            <v>0</v>
          </cell>
          <cell r="CK506">
            <v>0</v>
          </cell>
          <cell r="CL506">
            <v>0</v>
          </cell>
          <cell r="CM506">
            <v>0</v>
          </cell>
          <cell r="CU506">
            <v>0</v>
          </cell>
        </row>
        <row r="507">
          <cell r="F507">
            <v>56458</v>
          </cell>
          <cell r="G507">
            <v>56458</v>
          </cell>
          <cell r="H507">
            <v>32911.589999999997</v>
          </cell>
          <cell r="I507">
            <v>1877.15</v>
          </cell>
          <cell r="AY507">
            <v>834.19</v>
          </cell>
          <cell r="CK507">
            <v>0</v>
          </cell>
          <cell r="CL507">
            <v>0</v>
          </cell>
          <cell r="CM507">
            <v>0</v>
          </cell>
          <cell r="CU507">
            <v>0</v>
          </cell>
        </row>
        <row r="508">
          <cell r="F508">
            <v>123600</v>
          </cell>
          <cell r="G508">
            <v>123600</v>
          </cell>
          <cell r="H508">
            <v>115852.68</v>
          </cell>
          <cell r="I508">
            <v>0</v>
          </cell>
          <cell r="AY508">
            <v>0</v>
          </cell>
          <cell r="CK508">
            <v>0</v>
          </cell>
          <cell r="CL508">
            <v>0</v>
          </cell>
          <cell r="CM508">
            <v>0</v>
          </cell>
          <cell r="CU508">
            <v>0</v>
          </cell>
        </row>
        <row r="509">
          <cell r="F509">
            <v>5000</v>
          </cell>
          <cell r="G509">
            <v>5000</v>
          </cell>
          <cell r="H509">
            <v>4500.2299999999996</v>
          </cell>
          <cell r="I509">
            <v>0</v>
          </cell>
          <cell r="AY509">
            <v>0</v>
          </cell>
          <cell r="CK509">
            <v>0</v>
          </cell>
          <cell r="CL509">
            <v>0</v>
          </cell>
          <cell r="CM509">
            <v>0</v>
          </cell>
          <cell r="CU509">
            <v>0</v>
          </cell>
        </row>
        <row r="510">
          <cell r="F510">
            <v>4512084</v>
          </cell>
          <cell r="G510">
            <v>4512084</v>
          </cell>
          <cell r="H510">
            <v>3755169.45</v>
          </cell>
          <cell r="I510">
            <v>0</v>
          </cell>
          <cell r="AY510">
            <v>425081.88</v>
          </cell>
          <cell r="CK510">
            <v>0</v>
          </cell>
          <cell r="CL510">
            <v>0</v>
          </cell>
          <cell r="CM510">
            <v>0</v>
          </cell>
          <cell r="CU510">
            <v>408184</v>
          </cell>
        </row>
        <row r="511">
          <cell r="F511">
            <v>123903</v>
          </cell>
          <cell r="G511">
            <v>127128.6</v>
          </cell>
          <cell r="H511">
            <v>112680.24</v>
          </cell>
          <cell r="I511">
            <v>0</v>
          </cell>
          <cell r="AY511">
            <v>11496</v>
          </cell>
          <cell r="CK511">
            <v>0</v>
          </cell>
          <cell r="CL511">
            <v>0</v>
          </cell>
          <cell r="CM511">
            <v>0</v>
          </cell>
          <cell r="CU511">
            <v>10754</v>
          </cell>
        </row>
        <row r="512">
          <cell r="F512">
            <v>302668</v>
          </cell>
          <cell r="G512">
            <v>302668</v>
          </cell>
          <cell r="H512">
            <v>282686.46999999997</v>
          </cell>
          <cell r="I512">
            <v>0</v>
          </cell>
          <cell r="AY512">
            <v>20785.5</v>
          </cell>
          <cell r="CK512">
            <v>0</v>
          </cell>
          <cell r="CL512">
            <v>0</v>
          </cell>
          <cell r="CM512">
            <v>0</v>
          </cell>
          <cell r="CU512">
            <v>0</v>
          </cell>
        </row>
        <row r="513">
          <cell r="F513">
            <v>902883</v>
          </cell>
          <cell r="G513">
            <v>902883</v>
          </cell>
          <cell r="H513">
            <v>0</v>
          </cell>
          <cell r="I513">
            <v>0</v>
          </cell>
          <cell r="AY513">
            <v>0</v>
          </cell>
          <cell r="CK513">
            <v>0</v>
          </cell>
          <cell r="CL513">
            <v>0</v>
          </cell>
          <cell r="CM513">
            <v>0</v>
          </cell>
          <cell r="CU513">
            <v>0</v>
          </cell>
        </row>
        <row r="514">
          <cell r="F514">
            <v>266362</v>
          </cell>
          <cell r="G514">
            <v>266362</v>
          </cell>
          <cell r="H514">
            <v>260381.91</v>
          </cell>
          <cell r="I514">
            <v>0</v>
          </cell>
          <cell r="AY514">
            <v>22149.21</v>
          </cell>
          <cell r="CK514">
            <v>0</v>
          </cell>
          <cell r="CL514">
            <v>0</v>
          </cell>
          <cell r="CM514">
            <v>0</v>
          </cell>
          <cell r="CU514">
            <v>0</v>
          </cell>
        </row>
        <row r="515">
          <cell r="F515">
            <v>755156</v>
          </cell>
          <cell r="G515">
            <v>755156</v>
          </cell>
          <cell r="H515">
            <v>585972.92000000004</v>
          </cell>
          <cell r="I515">
            <v>0</v>
          </cell>
          <cell r="AY515">
            <v>63535.27</v>
          </cell>
          <cell r="CK515">
            <v>0</v>
          </cell>
          <cell r="CL515">
            <v>0</v>
          </cell>
          <cell r="CM515">
            <v>0</v>
          </cell>
          <cell r="CU515">
            <v>69030.95</v>
          </cell>
        </row>
        <row r="516">
          <cell r="F516">
            <v>116933</v>
          </cell>
          <cell r="G516">
            <v>116933</v>
          </cell>
          <cell r="H516">
            <v>92176.85</v>
          </cell>
          <cell r="I516">
            <v>0</v>
          </cell>
          <cell r="AY516">
            <v>10011.26</v>
          </cell>
          <cell r="CK516">
            <v>0</v>
          </cell>
          <cell r="CL516">
            <v>0</v>
          </cell>
          <cell r="CM516">
            <v>0</v>
          </cell>
          <cell r="CU516">
            <v>10763.18</v>
          </cell>
        </row>
        <row r="517">
          <cell r="F517">
            <v>310200</v>
          </cell>
          <cell r="G517">
            <v>310200</v>
          </cell>
          <cell r="H517">
            <v>242888.1</v>
          </cell>
          <cell r="I517">
            <v>0</v>
          </cell>
          <cell r="AY517">
            <v>26044.2</v>
          </cell>
          <cell r="CK517">
            <v>0</v>
          </cell>
          <cell r="CL517">
            <v>0</v>
          </cell>
          <cell r="CM517">
            <v>0</v>
          </cell>
          <cell r="CU517">
            <v>28080</v>
          </cell>
        </row>
        <row r="518">
          <cell r="F518">
            <v>102998</v>
          </cell>
          <cell r="G518">
            <v>112309.77</v>
          </cell>
          <cell r="H518">
            <v>112309.77</v>
          </cell>
          <cell r="I518">
            <v>0</v>
          </cell>
          <cell r="AY518">
            <v>0</v>
          </cell>
          <cell r="CK518">
            <v>0</v>
          </cell>
          <cell r="CL518">
            <v>0</v>
          </cell>
          <cell r="CM518">
            <v>0</v>
          </cell>
          <cell r="CU518">
            <v>0</v>
          </cell>
        </row>
        <row r="519">
          <cell r="F519">
            <v>483058</v>
          </cell>
          <cell r="G519">
            <v>483058</v>
          </cell>
          <cell r="H519">
            <v>409314.36</v>
          </cell>
          <cell r="I519">
            <v>0</v>
          </cell>
          <cell r="AY519">
            <v>45095.12</v>
          </cell>
          <cell r="CK519">
            <v>0</v>
          </cell>
          <cell r="CL519">
            <v>0</v>
          </cell>
          <cell r="CM519">
            <v>0</v>
          </cell>
          <cell r="CU519">
            <v>35921.5</v>
          </cell>
        </row>
        <row r="520">
          <cell r="F520">
            <v>30228</v>
          </cell>
          <cell r="G520">
            <v>30228</v>
          </cell>
          <cell r="H520">
            <v>18472.599999999999</v>
          </cell>
          <cell r="I520">
            <v>0</v>
          </cell>
          <cell r="AY520">
            <v>0</v>
          </cell>
          <cell r="CK520">
            <v>0</v>
          </cell>
          <cell r="CL520">
            <v>0</v>
          </cell>
          <cell r="CM520">
            <v>0</v>
          </cell>
          <cell r="CU520">
            <v>0</v>
          </cell>
        </row>
        <row r="521">
          <cell r="F521">
            <v>139020</v>
          </cell>
          <cell r="G521">
            <v>139987</v>
          </cell>
          <cell r="H521">
            <v>124282</v>
          </cell>
          <cell r="I521">
            <v>0</v>
          </cell>
          <cell r="AY521">
            <v>13378</v>
          </cell>
          <cell r="CK521">
            <v>0</v>
          </cell>
          <cell r="CL521">
            <v>0</v>
          </cell>
          <cell r="CM521">
            <v>0</v>
          </cell>
          <cell r="CU521">
            <v>0</v>
          </cell>
        </row>
        <row r="522">
          <cell r="F522">
            <v>115645</v>
          </cell>
          <cell r="G522">
            <v>126270.07</v>
          </cell>
          <cell r="H522">
            <v>126270.07</v>
          </cell>
          <cell r="I522">
            <v>0</v>
          </cell>
          <cell r="AY522">
            <v>14756.66</v>
          </cell>
          <cell r="CK522">
            <v>0</v>
          </cell>
          <cell r="CL522">
            <v>0</v>
          </cell>
          <cell r="CM522">
            <v>0</v>
          </cell>
          <cell r="CU522">
            <v>0</v>
          </cell>
        </row>
        <row r="523">
          <cell r="F523">
            <v>8534</v>
          </cell>
          <cell r="G523">
            <v>8534</v>
          </cell>
          <cell r="H523">
            <v>5245.39</v>
          </cell>
          <cell r="I523">
            <v>1030.8599999999999</v>
          </cell>
          <cell r="AY523">
            <v>0</v>
          </cell>
          <cell r="CK523">
            <v>0</v>
          </cell>
          <cell r="CL523">
            <v>0</v>
          </cell>
          <cell r="CM523">
            <v>0</v>
          </cell>
          <cell r="CU523">
            <v>0</v>
          </cell>
        </row>
        <row r="524">
          <cell r="F524">
            <v>59224</v>
          </cell>
          <cell r="G524">
            <v>59224</v>
          </cell>
          <cell r="H524">
            <v>39012.01</v>
          </cell>
          <cell r="I524">
            <v>8994.19</v>
          </cell>
          <cell r="AY524">
            <v>0</v>
          </cell>
          <cell r="CK524">
            <v>0</v>
          </cell>
          <cell r="CL524">
            <v>0</v>
          </cell>
          <cell r="CM524">
            <v>0</v>
          </cell>
          <cell r="CU524">
            <v>0</v>
          </cell>
        </row>
        <row r="525">
          <cell r="F525">
            <v>61000</v>
          </cell>
          <cell r="G525">
            <v>61000</v>
          </cell>
          <cell r="H525">
            <v>47714.42</v>
          </cell>
          <cell r="I525">
            <v>6589.95</v>
          </cell>
          <cell r="AY525">
            <v>0</v>
          </cell>
          <cell r="CK525">
            <v>0</v>
          </cell>
          <cell r="CL525">
            <v>0</v>
          </cell>
          <cell r="CM525">
            <v>0</v>
          </cell>
          <cell r="CU525">
            <v>0</v>
          </cell>
        </row>
        <row r="526">
          <cell r="F526">
            <v>35000</v>
          </cell>
          <cell r="G526">
            <v>35000</v>
          </cell>
          <cell r="H526">
            <v>24941.9</v>
          </cell>
          <cell r="I526">
            <v>5074.2</v>
          </cell>
          <cell r="AY526">
            <v>0</v>
          </cell>
          <cell r="CK526">
            <v>0</v>
          </cell>
          <cell r="CL526">
            <v>0</v>
          </cell>
          <cell r="CM526">
            <v>0</v>
          </cell>
          <cell r="CU526">
            <v>0</v>
          </cell>
        </row>
        <row r="527">
          <cell r="F527">
            <v>24000</v>
          </cell>
          <cell r="G527">
            <v>24000</v>
          </cell>
          <cell r="H527">
            <v>18948.53</v>
          </cell>
          <cell r="I527">
            <v>2413.89</v>
          </cell>
          <cell r="AY527">
            <v>0</v>
          </cell>
          <cell r="CK527">
            <v>0</v>
          </cell>
          <cell r="CL527">
            <v>0</v>
          </cell>
          <cell r="CM527">
            <v>0</v>
          </cell>
          <cell r="CU527">
            <v>0</v>
          </cell>
        </row>
        <row r="528">
          <cell r="F528">
            <v>1190241</v>
          </cell>
          <cell r="G528">
            <v>1488444.28</v>
          </cell>
          <cell r="H528">
            <v>838780.06</v>
          </cell>
          <cell r="I528">
            <v>248226.4</v>
          </cell>
          <cell r="AY528">
            <v>60593</v>
          </cell>
          <cell r="CK528">
            <v>0</v>
          </cell>
          <cell r="CL528">
            <v>0</v>
          </cell>
          <cell r="CM528">
            <v>0</v>
          </cell>
          <cell r="CU528">
            <v>0</v>
          </cell>
        </row>
        <row r="529">
          <cell r="F529">
            <v>10000</v>
          </cell>
          <cell r="G529">
            <v>10000</v>
          </cell>
          <cell r="H529">
            <v>7516.81</v>
          </cell>
          <cell r="I529">
            <v>693.25</v>
          </cell>
          <cell r="AY529">
            <v>0</v>
          </cell>
          <cell r="CK529">
            <v>0</v>
          </cell>
          <cell r="CL529">
            <v>0</v>
          </cell>
          <cell r="CM529">
            <v>0</v>
          </cell>
          <cell r="CU529">
            <v>0</v>
          </cell>
        </row>
        <row r="530">
          <cell r="F530">
            <v>25000</v>
          </cell>
          <cell r="G530">
            <v>25000</v>
          </cell>
          <cell r="H530">
            <v>2745.27</v>
          </cell>
          <cell r="I530">
            <v>0</v>
          </cell>
          <cell r="AY530">
            <v>0</v>
          </cell>
          <cell r="CK530">
            <v>0</v>
          </cell>
          <cell r="CL530">
            <v>0</v>
          </cell>
          <cell r="CM530">
            <v>0</v>
          </cell>
          <cell r="CU530">
            <v>0</v>
          </cell>
        </row>
        <row r="531">
          <cell r="F531">
            <v>14000</v>
          </cell>
          <cell r="G531">
            <v>14000</v>
          </cell>
          <cell r="H531">
            <v>11153.95</v>
          </cell>
          <cell r="I531">
            <v>960</v>
          </cell>
          <cell r="AY531">
            <v>0</v>
          </cell>
          <cell r="CK531">
            <v>0</v>
          </cell>
          <cell r="CL531">
            <v>0</v>
          </cell>
          <cell r="CM531">
            <v>0</v>
          </cell>
          <cell r="CU531">
            <v>0</v>
          </cell>
        </row>
        <row r="532">
          <cell r="F532">
            <v>12000</v>
          </cell>
          <cell r="G532">
            <v>12000</v>
          </cell>
          <cell r="H532">
            <v>7142.95</v>
          </cell>
          <cell r="I532">
            <v>1649.29</v>
          </cell>
          <cell r="AY532">
            <v>0</v>
          </cell>
          <cell r="CK532">
            <v>0</v>
          </cell>
          <cell r="CL532">
            <v>0</v>
          </cell>
          <cell r="CM532">
            <v>0</v>
          </cell>
          <cell r="CU532">
            <v>0</v>
          </cell>
        </row>
        <row r="533">
          <cell r="F533">
            <v>10000</v>
          </cell>
          <cell r="G533">
            <v>10000</v>
          </cell>
          <cell r="H533">
            <v>4699.1499999999996</v>
          </cell>
          <cell r="I533">
            <v>259.5</v>
          </cell>
          <cell r="AY533">
            <v>0</v>
          </cell>
          <cell r="CK533">
            <v>0</v>
          </cell>
          <cell r="CL533">
            <v>0</v>
          </cell>
          <cell r="CM533">
            <v>0</v>
          </cell>
          <cell r="CU533">
            <v>0</v>
          </cell>
        </row>
        <row r="534">
          <cell r="F534">
            <v>200055</v>
          </cell>
          <cell r="G534">
            <v>199601</v>
          </cell>
          <cell r="H534">
            <v>150809.32999999999</v>
          </cell>
          <cell r="I534">
            <v>183</v>
          </cell>
          <cell r="AY534">
            <v>9903.92</v>
          </cell>
          <cell r="CK534">
            <v>0</v>
          </cell>
          <cell r="CL534">
            <v>0</v>
          </cell>
          <cell r="CM534">
            <v>0</v>
          </cell>
          <cell r="CU534">
            <v>0</v>
          </cell>
        </row>
        <row r="535">
          <cell r="F535">
            <v>97201</v>
          </cell>
          <cell r="G535">
            <v>97201</v>
          </cell>
          <cell r="H535">
            <v>77547.59</v>
          </cell>
          <cell r="I535">
            <v>25</v>
          </cell>
          <cell r="AY535">
            <v>0</v>
          </cell>
          <cell r="CK535">
            <v>0</v>
          </cell>
          <cell r="CL535">
            <v>0</v>
          </cell>
          <cell r="CM535">
            <v>0</v>
          </cell>
          <cell r="CU535">
            <v>0</v>
          </cell>
        </row>
        <row r="536">
          <cell r="F536">
            <v>7500</v>
          </cell>
          <cell r="G536">
            <v>7500</v>
          </cell>
          <cell r="H536">
            <v>5720.39</v>
          </cell>
          <cell r="I536">
            <v>0</v>
          </cell>
          <cell r="AY536">
            <v>0</v>
          </cell>
          <cell r="CK536">
            <v>0</v>
          </cell>
          <cell r="CL536">
            <v>0</v>
          </cell>
          <cell r="CM536">
            <v>0</v>
          </cell>
          <cell r="CU536">
            <v>0</v>
          </cell>
        </row>
        <row r="537">
          <cell r="F537">
            <v>27267816</v>
          </cell>
          <cell r="G537">
            <v>27267816</v>
          </cell>
          <cell r="H537">
            <v>21812985.289999999</v>
          </cell>
          <cell r="I537">
            <v>0</v>
          </cell>
          <cell r="AY537">
            <v>2469065.0099999998</v>
          </cell>
          <cell r="CK537">
            <v>0</v>
          </cell>
          <cell r="CL537">
            <v>0</v>
          </cell>
          <cell r="CM537">
            <v>0</v>
          </cell>
          <cell r="CU537">
            <v>2378822</v>
          </cell>
        </row>
        <row r="538">
          <cell r="F538">
            <v>0</v>
          </cell>
          <cell r="G538">
            <v>8385.01</v>
          </cell>
          <cell r="H538">
            <v>8385.01</v>
          </cell>
          <cell r="I538">
            <v>0</v>
          </cell>
          <cell r="AY538">
            <v>0</v>
          </cell>
          <cell r="CK538">
            <v>0</v>
          </cell>
          <cell r="CL538">
            <v>0</v>
          </cell>
          <cell r="CM538">
            <v>0</v>
          </cell>
          <cell r="CU538">
            <v>0</v>
          </cell>
        </row>
        <row r="539">
          <cell r="F539">
            <v>0</v>
          </cell>
          <cell r="G539">
            <v>93182.15</v>
          </cell>
          <cell r="H539">
            <v>93182.15</v>
          </cell>
          <cell r="I539">
            <v>0</v>
          </cell>
          <cell r="AY539">
            <v>8551.11</v>
          </cell>
          <cell r="CK539">
            <v>0</v>
          </cell>
          <cell r="CL539">
            <v>0</v>
          </cell>
          <cell r="CM539">
            <v>0</v>
          </cell>
          <cell r="CU539">
            <v>17284.7</v>
          </cell>
        </row>
        <row r="540">
          <cell r="F540">
            <v>1739453</v>
          </cell>
          <cell r="G540">
            <v>1707138.27</v>
          </cell>
          <cell r="H540">
            <v>1495813.87</v>
          </cell>
          <cell r="I540">
            <v>0</v>
          </cell>
          <cell r="AY540">
            <v>162811.97</v>
          </cell>
          <cell r="CK540">
            <v>0</v>
          </cell>
          <cell r="CL540">
            <v>0</v>
          </cell>
          <cell r="CM540">
            <v>0</v>
          </cell>
          <cell r="CU540">
            <v>156941.5</v>
          </cell>
        </row>
        <row r="541">
          <cell r="F541">
            <v>2075420</v>
          </cell>
          <cell r="G541">
            <v>2075420</v>
          </cell>
          <cell r="H541">
            <v>1903721.53</v>
          </cell>
          <cell r="I541">
            <v>0</v>
          </cell>
          <cell r="AY541">
            <v>92126.73</v>
          </cell>
          <cell r="CK541">
            <v>0</v>
          </cell>
          <cell r="CL541">
            <v>0</v>
          </cell>
          <cell r="CM541">
            <v>0</v>
          </cell>
          <cell r="CU541">
            <v>0</v>
          </cell>
        </row>
        <row r="542">
          <cell r="F542">
            <v>5661573</v>
          </cell>
          <cell r="G542">
            <v>5661573</v>
          </cell>
          <cell r="H542">
            <v>14526.46</v>
          </cell>
          <cell r="I542">
            <v>0</v>
          </cell>
          <cell r="AY542">
            <v>-827.17</v>
          </cell>
          <cell r="CK542">
            <v>0</v>
          </cell>
          <cell r="CL542">
            <v>0</v>
          </cell>
          <cell r="CM542">
            <v>0</v>
          </cell>
          <cell r="CU542">
            <v>0</v>
          </cell>
        </row>
        <row r="543">
          <cell r="F543">
            <v>2363985</v>
          </cell>
          <cell r="G543">
            <v>5824903.4699999997</v>
          </cell>
          <cell r="H543">
            <v>5824903.4699999997</v>
          </cell>
          <cell r="I543">
            <v>0</v>
          </cell>
          <cell r="AY543">
            <v>595834.29</v>
          </cell>
          <cell r="CK543">
            <v>0</v>
          </cell>
          <cell r="CL543">
            <v>0</v>
          </cell>
          <cell r="CM543">
            <v>0</v>
          </cell>
          <cell r="CU543">
            <v>0</v>
          </cell>
        </row>
        <row r="544">
          <cell r="F544">
            <v>4726911</v>
          </cell>
          <cell r="G544">
            <v>4726911</v>
          </cell>
          <cell r="H544">
            <v>3528357.14</v>
          </cell>
          <cell r="I544">
            <v>0</v>
          </cell>
          <cell r="AY544">
            <v>395373.54</v>
          </cell>
          <cell r="CK544">
            <v>0</v>
          </cell>
          <cell r="CL544">
            <v>0</v>
          </cell>
          <cell r="CM544">
            <v>0</v>
          </cell>
          <cell r="CU544">
            <v>418973.85</v>
          </cell>
        </row>
        <row r="545">
          <cell r="F545">
            <v>731179</v>
          </cell>
          <cell r="G545">
            <v>731179</v>
          </cell>
          <cell r="H545">
            <v>553360.93000000005</v>
          </cell>
          <cell r="I545">
            <v>0</v>
          </cell>
          <cell r="AY545">
            <v>62200.03</v>
          </cell>
          <cell r="CK545">
            <v>0</v>
          </cell>
          <cell r="CL545">
            <v>0</v>
          </cell>
          <cell r="CM545">
            <v>0</v>
          </cell>
          <cell r="CU545">
            <v>65127.94</v>
          </cell>
        </row>
        <row r="546">
          <cell r="F546">
            <v>1947000</v>
          </cell>
          <cell r="G546">
            <v>1921474</v>
          </cell>
          <cell r="H546">
            <v>1480268.4</v>
          </cell>
          <cell r="I546">
            <v>0</v>
          </cell>
          <cell r="AY546">
            <v>163191.6</v>
          </cell>
          <cell r="CK546">
            <v>0</v>
          </cell>
          <cell r="CL546">
            <v>0</v>
          </cell>
          <cell r="CM546">
            <v>0</v>
          </cell>
          <cell r="CU546">
            <v>172575</v>
          </cell>
        </row>
        <row r="547">
          <cell r="F547">
            <v>645512</v>
          </cell>
          <cell r="G547">
            <v>663508.07999999996</v>
          </cell>
          <cell r="H547">
            <v>663508.07999999996</v>
          </cell>
          <cell r="I547">
            <v>0</v>
          </cell>
          <cell r="AY547">
            <v>0</v>
          </cell>
          <cell r="CK547">
            <v>0</v>
          </cell>
          <cell r="CL547">
            <v>0</v>
          </cell>
          <cell r="CM547">
            <v>0</v>
          </cell>
          <cell r="CU547">
            <v>0</v>
          </cell>
        </row>
        <row r="548">
          <cell r="F548">
            <v>3157140</v>
          </cell>
          <cell r="G548">
            <v>3157140</v>
          </cell>
          <cell r="H548">
            <v>2951707.34</v>
          </cell>
          <cell r="I548">
            <v>0</v>
          </cell>
          <cell r="AY548">
            <v>315547.48</v>
          </cell>
          <cell r="CK548">
            <v>0</v>
          </cell>
          <cell r="CL548">
            <v>0</v>
          </cell>
          <cell r="CM548">
            <v>0</v>
          </cell>
          <cell r="CU548">
            <v>219204.02</v>
          </cell>
        </row>
        <row r="549">
          <cell r="F549">
            <v>234990</v>
          </cell>
          <cell r="G549">
            <v>232527.2</v>
          </cell>
          <cell r="H549">
            <v>159990.07999999999</v>
          </cell>
          <cell r="I549">
            <v>0</v>
          </cell>
          <cell r="AY549">
            <v>0</v>
          </cell>
          <cell r="CK549">
            <v>0</v>
          </cell>
          <cell r="CL549">
            <v>0</v>
          </cell>
          <cell r="CM549">
            <v>0</v>
          </cell>
          <cell r="CU549">
            <v>0</v>
          </cell>
        </row>
        <row r="550">
          <cell r="F550">
            <v>10678</v>
          </cell>
          <cell r="G550">
            <v>10678</v>
          </cell>
          <cell r="H550">
            <v>4453.3</v>
          </cell>
          <cell r="I550">
            <v>0</v>
          </cell>
          <cell r="AY550">
            <v>493.35</v>
          </cell>
          <cell r="CK550">
            <v>0</v>
          </cell>
          <cell r="CL550">
            <v>0</v>
          </cell>
          <cell r="CM550">
            <v>0</v>
          </cell>
          <cell r="CU550">
            <v>0</v>
          </cell>
        </row>
        <row r="551">
          <cell r="F551">
            <v>3600685</v>
          </cell>
          <cell r="G551">
            <v>3625096.66</v>
          </cell>
          <cell r="H551">
            <v>3355207</v>
          </cell>
          <cell r="I551">
            <v>0</v>
          </cell>
          <cell r="AY551">
            <v>342211</v>
          </cell>
          <cell r="CK551">
            <v>0</v>
          </cell>
          <cell r="CL551">
            <v>0</v>
          </cell>
          <cell r="CM551">
            <v>0</v>
          </cell>
          <cell r="CU551">
            <v>0</v>
          </cell>
        </row>
        <row r="552">
          <cell r="F552">
            <v>96449</v>
          </cell>
          <cell r="G552">
            <v>96449</v>
          </cell>
          <cell r="H552">
            <v>60026.69</v>
          </cell>
          <cell r="I552">
            <v>17613.990000000002</v>
          </cell>
          <cell r="AY552">
            <v>0</v>
          </cell>
          <cell r="CK552">
            <v>0</v>
          </cell>
          <cell r="CL552">
            <v>0</v>
          </cell>
          <cell r="CM552">
            <v>0</v>
          </cell>
          <cell r="CU552">
            <v>0</v>
          </cell>
        </row>
        <row r="553">
          <cell r="F553">
            <v>1000</v>
          </cell>
          <cell r="G553">
            <v>1000</v>
          </cell>
          <cell r="H553">
            <v>0</v>
          </cell>
          <cell r="I553">
            <v>0</v>
          </cell>
          <cell r="AY553">
            <v>0</v>
          </cell>
          <cell r="CK553">
            <v>0</v>
          </cell>
          <cell r="CL553">
            <v>0</v>
          </cell>
          <cell r="CM553">
            <v>0</v>
          </cell>
          <cell r="CU553">
            <v>0</v>
          </cell>
        </row>
        <row r="554">
          <cell r="F554">
            <v>35910</v>
          </cell>
          <cell r="G554">
            <v>38910</v>
          </cell>
          <cell r="H554">
            <v>24244.68</v>
          </cell>
          <cell r="I554">
            <v>13969.32</v>
          </cell>
          <cell r="AY554">
            <v>0</v>
          </cell>
          <cell r="CK554">
            <v>0</v>
          </cell>
          <cell r="CL554">
            <v>0</v>
          </cell>
          <cell r="CM554">
            <v>0</v>
          </cell>
          <cell r="CU554">
            <v>0</v>
          </cell>
        </row>
        <row r="555">
          <cell r="F555">
            <v>460000</v>
          </cell>
          <cell r="G555">
            <v>460000</v>
          </cell>
          <cell r="H555">
            <v>322792.55</v>
          </cell>
          <cell r="I555">
            <v>52418.7</v>
          </cell>
          <cell r="AY555">
            <v>0</v>
          </cell>
          <cell r="CK555">
            <v>0</v>
          </cell>
          <cell r="CL555">
            <v>0</v>
          </cell>
          <cell r="CM555">
            <v>0</v>
          </cell>
          <cell r="CU555">
            <v>0</v>
          </cell>
        </row>
        <row r="556">
          <cell r="F556">
            <v>71500</v>
          </cell>
          <cell r="G556">
            <v>256550</v>
          </cell>
          <cell r="H556">
            <v>174855.59</v>
          </cell>
          <cell r="I556">
            <v>58951.3</v>
          </cell>
          <cell r="AY556">
            <v>0</v>
          </cell>
          <cell r="CK556">
            <v>0</v>
          </cell>
          <cell r="CL556">
            <v>0</v>
          </cell>
          <cell r="CM556">
            <v>0</v>
          </cell>
          <cell r="CU556">
            <v>0</v>
          </cell>
        </row>
        <row r="557">
          <cell r="F557">
            <v>5495</v>
          </cell>
          <cell r="G557">
            <v>5495</v>
          </cell>
          <cell r="H557">
            <v>2267.65</v>
          </cell>
          <cell r="I557">
            <v>0</v>
          </cell>
          <cell r="AY557">
            <v>0</v>
          </cell>
          <cell r="CK557">
            <v>0</v>
          </cell>
          <cell r="CL557">
            <v>0</v>
          </cell>
          <cell r="CM557">
            <v>0</v>
          </cell>
          <cell r="CU557">
            <v>0</v>
          </cell>
        </row>
        <row r="558">
          <cell r="F558">
            <v>110000</v>
          </cell>
          <cell r="G558">
            <v>110000</v>
          </cell>
          <cell r="H558">
            <v>82155.929999999993</v>
          </cell>
          <cell r="I558">
            <v>14962.8</v>
          </cell>
          <cell r="AY558">
            <v>0</v>
          </cell>
          <cell r="CK558">
            <v>0</v>
          </cell>
          <cell r="CL558">
            <v>0</v>
          </cell>
          <cell r="CM558">
            <v>0</v>
          </cell>
          <cell r="CU558">
            <v>0</v>
          </cell>
        </row>
        <row r="559">
          <cell r="F559">
            <v>350000</v>
          </cell>
          <cell r="G559">
            <v>280000</v>
          </cell>
          <cell r="H559">
            <v>279766.94</v>
          </cell>
          <cell r="I559">
            <v>200</v>
          </cell>
          <cell r="AY559">
            <v>0</v>
          </cell>
          <cell r="CK559">
            <v>0</v>
          </cell>
          <cell r="CL559">
            <v>0</v>
          </cell>
          <cell r="CM559">
            <v>0</v>
          </cell>
          <cell r="CU559">
            <v>0</v>
          </cell>
        </row>
        <row r="560">
          <cell r="F560">
            <v>170000</v>
          </cell>
          <cell r="G560">
            <v>170000</v>
          </cell>
          <cell r="H560">
            <v>132924.74</v>
          </cell>
          <cell r="I560">
            <v>18725.080000000002</v>
          </cell>
          <cell r="AY560">
            <v>0</v>
          </cell>
          <cell r="CK560">
            <v>0</v>
          </cell>
          <cell r="CL560">
            <v>0</v>
          </cell>
          <cell r="CM560">
            <v>0</v>
          </cell>
          <cell r="CU560">
            <v>0</v>
          </cell>
        </row>
        <row r="561">
          <cell r="F561">
            <v>12894379</v>
          </cell>
          <cell r="G561">
            <v>20840738.440000001</v>
          </cell>
          <cell r="H561">
            <v>11818613.279999999</v>
          </cell>
          <cell r="I561">
            <v>5397390.3399999999</v>
          </cell>
          <cell r="AY561">
            <v>1266913.3</v>
          </cell>
          <cell r="CK561">
            <v>0</v>
          </cell>
          <cell r="CL561">
            <v>0</v>
          </cell>
          <cell r="CM561">
            <v>1000000</v>
          </cell>
          <cell r="CU561">
            <v>0</v>
          </cell>
        </row>
        <row r="562">
          <cell r="F562">
            <v>66000</v>
          </cell>
          <cell r="G562">
            <v>66000</v>
          </cell>
          <cell r="H562">
            <v>42117.46</v>
          </cell>
          <cell r="I562">
            <v>7820</v>
          </cell>
          <cell r="AY562">
            <v>0</v>
          </cell>
          <cell r="CK562">
            <v>0</v>
          </cell>
          <cell r="CL562">
            <v>0</v>
          </cell>
          <cell r="CM562">
            <v>0</v>
          </cell>
          <cell r="CU562">
            <v>0</v>
          </cell>
        </row>
        <row r="563">
          <cell r="F563">
            <v>90000</v>
          </cell>
          <cell r="G563">
            <v>85000</v>
          </cell>
          <cell r="H563">
            <v>76995.72</v>
          </cell>
          <cell r="I563">
            <v>995.78</v>
          </cell>
          <cell r="AY563">
            <v>728.31</v>
          </cell>
          <cell r="CK563">
            <v>0</v>
          </cell>
          <cell r="CL563">
            <v>0</v>
          </cell>
          <cell r="CM563">
            <v>0</v>
          </cell>
          <cell r="CU563">
            <v>0</v>
          </cell>
        </row>
        <row r="564">
          <cell r="F564">
            <v>15000</v>
          </cell>
          <cell r="G564">
            <v>15000</v>
          </cell>
          <cell r="H564">
            <v>13500</v>
          </cell>
          <cell r="I564">
            <v>0</v>
          </cell>
          <cell r="AY564">
            <v>1124.99</v>
          </cell>
          <cell r="CK564">
            <v>0</v>
          </cell>
          <cell r="CL564">
            <v>0</v>
          </cell>
          <cell r="CM564">
            <v>0</v>
          </cell>
          <cell r="CU564">
            <v>0</v>
          </cell>
        </row>
        <row r="565">
          <cell r="F565">
            <v>230000</v>
          </cell>
          <cell r="G565">
            <v>230000</v>
          </cell>
          <cell r="H565">
            <v>179629.32</v>
          </cell>
          <cell r="I565">
            <v>0</v>
          </cell>
          <cell r="AY565">
            <v>667</v>
          </cell>
          <cell r="CK565">
            <v>0</v>
          </cell>
          <cell r="CL565">
            <v>0</v>
          </cell>
          <cell r="CM565">
            <v>0</v>
          </cell>
          <cell r="CU565">
            <v>0</v>
          </cell>
        </row>
        <row r="566">
          <cell r="F566">
            <v>14642</v>
          </cell>
          <cell r="G566">
            <v>14642</v>
          </cell>
          <cell r="H566">
            <v>11176.93</v>
          </cell>
          <cell r="I566">
            <v>821.69</v>
          </cell>
          <cell r="AY566">
            <v>0</v>
          </cell>
          <cell r="CK566">
            <v>0</v>
          </cell>
          <cell r="CL566">
            <v>0</v>
          </cell>
          <cell r="CM566">
            <v>0</v>
          </cell>
          <cell r="CU566">
            <v>0</v>
          </cell>
        </row>
        <row r="567">
          <cell r="F567">
            <v>78000</v>
          </cell>
          <cell r="G567">
            <v>78000</v>
          </cell>
          <cell r="H567">
            <v>49744.61</v>
          </cell>
          <cell r="I567">
            <v>12162.5</v>
          </cell>
          <cell r="AY567">
            <v>301.98</v>
          </cell>
          <cell r="CK567">
            <v>0</v>
          </cell>
          <cell r="CL567">
            <v>0</v>
          </cell>
          <cell r="CM567">
            <v>0</v>
          </cell>
          <cell r="CU567">
            <v>0</v>
          </cell>
        </row>
        <row r="568">
          <cell r="F568">
            <v>9000</v>
          </cell>
          <cell r="G568">
            <v>9000</v>
          </cell>
          <cell r="H568">
            <v>4523.2700000000004</v>
          </cell>
          <cell r="I568">
            <v>0</v>
          </cell>
          <cell r="AY568">
            <v>0</v>
          </cell>
          <cell r="CK568">
            <v>0</v>
          </cell>
          <cell r="CL568">
            <v>0</v>
          </cell>
          <cell r="CM568">
            <v>0</v>
          </cell>
          <cell r="CU568">
            <v>0</v>
          </cell>
        </row>
        <row r="569">
          <cell r="F569">
            <v>2500</v>
          </cell>
          <cell r="G569">
            <v>2500</v>
          </cell>
          <cell r="H569">
            <v>1093.25</v>
          </cell>
          <cell r="I569">
            <v>0</v>
          </cell>
          <cell r="AY569">
            <v>0</v>
          </cell>
          <cell r="CK569">
            <v>0</v>
          </cell>
          <cell r="CL569">
            <v>0</v>
          </cell>
          <cell r="CM569">
            <v>0</v>
          </cell>
          <cell r="CU569">
            <v>0</v>
          </cell>
        </row>
        <row r="570">
          <cell r="F570">
            <v>311000</v>
          </cell>
          <cell r="G570">
            <v>311000</v>
          </cell>
          <cell r="H570">
            <v>157796.35</v>
          </cell>
          <cell r="I570">
            <v>69445.600000000006</v>
          </cell>
          <cell r="AY570">
            <v>8154.06</v>
          </cell>
          <cell r="CK570">
            <v>0</v>
          </cell>
          <cell r="CL570">
            <v>0</v>
          </cell>
          <cell r="CM570">
            <v>0</v>
          </cell>
          <cell r="CU570">
            <v>0</v>
          </cell>
        </row>
        <row r="571">
          <cell r="F571">
            <v>210000</v>
          </cell>
          <cell r="G571">
            <v>168000</v>
          </cell>
          <cell r="H571">
            <v>99653.85</v>
          </cell>
          <cell r="I571">
            <v>6679.87</v>
          </cell>
          <cell r="AY571">
            <v>0.01</v>
          </cell>
          <cell r="CK571">
            <v>0</v>
          </cell>
          <cell r="CL571">
            <v>0</v>
          </cell>
          <cell r="CM571">
            <v>0</v>
          </cell>
          <cell r="CU571">
            <v>0</v>
          </cell>
        </row>
        <row r="572">
          <cell r="F572">
            <v>24000</v>
          </cell>
          <cell r="G572">
            <v>24000</v>
          </cell>
          <cell r="H572">
            <v>10402</v>
          </cell>
          <cell r="I572">
            <v>1567.34</v>
          </cell>
          <cell r="AY572">
            <v>0</v>
          </cell>
          <cell r="CK572">
            <v>0</v>
          </cell>
          <cell r="CL572">
            <v>0</v>
          </cell>
          <cell r="CM572">
            <v>0</v>
          </cell>
          <cell r="CU572">
            <v>0</v>
          </cell>
        </row>
        <row r="573">
          <cell r="F573">
            <v>193000</v>
          </cell>
          <cell r="G573">
            <v>193000</v>
          </cell>
          <cell r="H573">
            <v>144899.75</v>
          </cell>
          <cell r="I573">
            <v>121.67</v>
          </cell>
          <cell r="AY573">
            <v>0</v>
          </cell>
          <cell r="CK573">
            <v>0</v>
          </cell>
          <cell r="CL573">
            <v>0</v>
          </cell>
          <cell r="CM573">
            <v>0</v>
          </cell>
          <cell r="CU573">
            <v>0</v>
          </cell>
        </row>
        <row r="574">
          <cell r="F574">
            <v>572686</v>
          </cell>
          <cell r="G574">
            <v>572686</v>
          </cell>
          <cell r="H574">
            <v>379784.73</v>
          </cell>
          <cell r="I574">
            <v>14043.49</v>
          </cell>
          <cell r="AY574">
            <v>19426.93</v>
          </cell>
          <cell r="CK574">
            <v>0</v>
          </cell>
          <cell r="CL574">
            <v>0</v>
          </cell>
          <cell r="CM574">
            <v>0</v>
          </cell>
          <cell r="CU574">
            <v>0</v>
          </cell>
        </row>
        <row r="575">
          <cell r="F575">
            <v>627611</v>
          </cell>
          <cell r="G575">
            <v>627611</v>
          </cell>
          <cell r="H575">
            <v>479169.68</v>
          </cell>
          <cell r="I575">
            <v>12888</v>
          </cell>
          <cell r="AY575">
            <v>31229.22</v>
          </cell>
          <cell r="CK575">
            <v>0</v>
          </cell>
          <cell r="CL575">
            <v>0</v>
          </cell>
          <cell r="CM575">
            <v>0</v>
          </cell>
          <cell r="CU575">
            <v>0</v>
          </cell>
        </row>
        <row r="576">
          <cell r="F576">
            <v>51500</v>
          </cell>
          <cell r="G576">
            <v>51500</v>
          </cell>
          <cell r="H576">
            <v>33997.78</v>
          </cell>
          <cell r="I576">
            <v>0</v>
          </cell>
          <cell r="AY576">
            <v>0</v>
          </cell>
          <cell r="CK576">
            <v>0</v>
          </cell>
          <cell r="CL576">
            <v>0</v>
          </cell>
          <cell r="CM576">
            <v>0</v>
          </cell>
          <cell r="CU576">
            <v>0</v>
          </cell>
        </row>
        <row r="577">
          <cell r="F577">
            <v>50000</v>
          </cell>
          <cell r="G577">
            <v>55000</v>
          </cell>
          <cell r="H577">
            <v>53763.67</v>
          </cell>
          <cell r="I577">
            <v>0</v>
          </cell>
          <cell r="AY577">
            <v>0</v>
          </cell>
          <cell r="CK577">
            <v>0</v>
          </cell>
          <cell r="CL577">
            <v>0</v>
          </cell>
          <cell r="CM577">
            <v>0</v>
          </cell>
          <cell r="CU577">
            <v>0</v>
          </cell>
        </row>
        <row r="578">
          <cell r="F578">
            <v>0</v>
          </cell>
          <cell r="G578">
            <v>117330.22</v>
          </cell>
          <cell r="H578">
            <v>106879.82</v>
          </cell>
          <cell r="I578">
            <v>0</v>
          </cell>
          <cell r="AY578">
            <v>0</v>
          </cell>
          <cell r="CK578">
            <v>0</v>
          </cell>
          <cell r="CL578">
            <v>0</v>
          </cell>
          <cell r="CM578">
            <v>0</v>
          </cell>
          <cell r="CU578">
            <v>0</v>
          </cell>
        </row>
        <row r="579">
          <cell r="F579">
            <v>0</v>
          </cell>
          <cell r="G579">
            <v>32669.78</v>
          </cell>
          <cell r="H579">
            <v>32669.78</v>
          </cell>
          <cell r="I579">
            <v>0</v>
          </cell>
          <cell r="AY579">
            <v>0</v>
          </cell>
          <cell r="CK579">
            <v>0</v>
          </cell>
          <cell r="CL579">
            <v>0</v>
          </cell>
          <cell r="CM579">
            <v>0</v>
          </cell>
          <cell r="CU579">
            <v>0</v>
          </cell>
        </row>
        <row r="581">
          <cell r="F581">
            <v>9533580</v>
          </cell>
          <cell r="G581">
            <v>9533580</v>
          </cell>
          <cell r="H581">
            <v>8275319.8200000003</v>
          </cell>
          <cell r="I581">
            <v>0</v>
          </cell>
          <cell r="AY581">
            <v>929009.16</v>
          </cell>
          <cell r="CK581">
            <v>0</v>
          </cell>
          <cell r="CL581">
            <v>0</v>
          </cell>
          <cell r="CM581">
            <v>0</v>
          </cell>
          <cell r="CU581">
            <v>886465</v>
          </cell>
        </row>
        <row r="582">
          <cell r="F582">
            <v>416260</v>
          </cell>
          <cell r="G582">
            <v>416260</v>
          </cell>
          <cell r="H582">
            <v>387255.37</v>
          </cell>
          <cell r="I582">
            <v>0</v>
          </cell>
          <cell r="AY582">
            <v>38163.17</v>
          </cell>
          <cell r="CK582">
            <v>0</v>
          </cell>
          <cell r="CL582">
            <v>0</v>
          </cell>
          <cell r="CM582">
            <v>0</v>
          </cell>
          <cell r="CU582">
            <v>37577</v>
          </cell>
        </row>
        <row r="583">
          <cell r="F583">
            <v>679052</v>
          </cell>
          <cell r="G583">
            <v>679052</v>
          </cell>
          <cell r="H583">
            <v>657374.51</v>
          </cell>
          <cell r="I583">
            <v>0</v>
          </cell>
          <cell r="AY583">
            <v>46684.78</v>
          </cell>
          <cell r="CK583">
            <v>0</v>
          </cell>
          <cell r="CL583">
            <v>0</v>
          </cell>
          <cell r="CM583">
            <v>0</v>
          </cell>
          <cell r="CU583">
            <v>0</v>
          </cell>
        </row>
        <row r="584">
          <cell r="F584">
            <v>1937924</v>
          </cell>
          <cell r="G584">
            <v>1937924</v>
          </cell>
          <cell r="H584">
            <v>11995.33</v>
          </cell>
          <cell r="I584">
            <v>0</v>
          </cell>
          <cell r="AY584">
            <v>0</v>
          </cell>
          <cell r="CK584">
            <v>0</v>
          </cell>
          <cell r="CL584">
            <v>0</v>
          </cell>
          <cell r="CM584">
            <v>0</v>
          </cell>
          <cell r="CU584">
            <v>0</v>
          </cell>
        </row>
        <row r="585">
          <cell r="F585">
            <v>775377</v>
          </cell>
          <cell r="G585">
            <v>775377</v>
          </cell>
          <cell r="H585">
            <v>597894.31999999995</v>
          </cell>
          <cell r="I585">
            <v>0</v>
          </cell>
          <cell r="AY585">
            <v>74816.899999999994</v>
          </cell>
          <cell r="CK585">
            <v>0</v>
          </cell>
          <cell r="CL585">
            <v>0</v>
          </cell>
          <cell r="CM585">
            <v>0</v>
          </cell>
          <cell r="CU585">
            <v>0</v>
          </cell>
        </row>
        <row r="586">
          <cell r="F586">
            <v>1635213</v>
          </cell>
          <cell r="G586">
            <v>1635213</v>
          </cell>
          <cell r="H586">
            <v>1295189.06</v>
          </cell>
          <cell r="I586">
            <v>0</v>
          </cell>
          <cell r="AY586">
            <v>138741.87</v>
          </cell>
          <cell r="CK586">
            <v>0</v>
          </cell>
          <cell r="CL586">
            <v>0</v>
          </cell>
          <cell r="CM586">
            <v>0</v>
          </cell>
          <cell r="CU586">
            <v>152604.31</v>
          </cell>
        </row>
        <row r="587">
          <cell r="F587">
            <v>251442</v>
          </cell>
          <cell r="G587">
            <v>251442</v>
          </cell>
          <cell r="H587">
            <v>202587.17</v>
          </cell>
          <cell r="I587">
            <v>0</v>
          </cell>
          <cell r="AY587">
            <v>21715.05</v>
          </cell>
          <cell r="CK587">
            <v>0</v>
          </cell>
          <cell r="CL587">
            <v>0</v>
          </cell>
          <cell r="CM587">
            <v>0</v>
          </cell>
          <cell r="CU587">
            <v>23692.080000000002</v>
          </cell>
        </row>
        <row r="588">
          <cell r="F588">
            <v>693000</v>
          </cell>
          <cell r="G588">
            <v>693000</v>
          </cell>
          <cell r="H588">
            <v>549182.4</v>
          </cell>
          <cell r="I588">
            <v>0</v>
          </cell>
          <cell r="AY588">
            <v>58386.9</v>
          </cell>
          <cell r="CK588">
            <v>0</v>
          </cell>
          <cell r="CL588">
            <v>0</v>
          </cell>
          <cell r="CM588">
            <v>0</v>
          </cell>
          <cell r="CU588">
            <v>63180</v>
          </cell>
        </row>
        <row r="589">
          <cell r="F589">
            <v>221289</v>
          </cell>
          <cell r="G589">
            <v>242616.15</v>
          </cell>
          <cell r="H589">
            <v>242616.15</v>
          </cell>
          <cell r="I589">
            <v>0</v>
          </cell>
          <cell r="AY589">
            <v>0</v>
          </cell>
          <cell r="CK589">
            <v>0</v>
          </cell>
          <cell r="CL589">
            <v>0</v>
          </cell>
          <cell r="CM589">
            <v>0</v>
          </cell>
          <cell r="CU589">
            <v>0</v>
          </cell>
        </row>
        <row r="590">
          <cell r="F590">
            <v>1040175</v>
          </cell>
          <cell r="G590">
            <v>1040820.81</v>
          </cell>
          <cell r="H590">
            <v>938634.47</v>
          </cell>
          <cell r="I590">
            <v>0</v>
          </cell>
          <cell r="AY590">
            <v>105411.8</v>
          </cell>
          <cell r="CK590">
            <v>0</v>
          </cell>
          <cell r="CL590">
            <v>0</v>
          </cell>
          <cell r="CM590">
            <v>0</v>
          </cell>
          <cell r="CU590">
            <v>78881.17</v>
          </cell>
        </row>
        <row r="591">
          <cell r="F591">
            <v>44655</v>
          </cell>
          <cell r="G591">
            <v>44655</v>
          </cell>
          <cell r="H591">
            <v>24807.22</v>
          </cell>
          <cell r="I591">
            <v>0</v>
          </cell>
          <cell r="AY591">
            <v>0</v>
          </cell>
          <cell r="CK591">
            <v>0</v>
          </cell>
          <cell r="CL591">
            <v>0</v>
          </cell>
          <cell r="CM591">
            <v>0</v>
          </cell>
          <cell r="CU591">
            <v>0</v>
          </cell>
        </row>
        <row r="592">
          <cell r="F592">
            <v>633181</v>
          </cell>
          <cell r="G592">
            <v>597667.96</v>
          </cell>
          <cell r="H592">
            <v>530842.4</v>
          </cell>
          <cell r="I592">
            <v>0</v>
          </cell>
          <cell r="AY592">
            <v>61160</v>
          </cell>
          <cell r="CK592">
            <v>0</v>
          </cell>
          <cell r="CL592">
            <v>0</v>
          </cell>
          <cell r="CM592">
            <v>0</v>
          </cell>
          <cell r="CU592">
            <v>0</v>
          </cell>
        </row>
        <row r="593">
          <cell r="F593">
            <v>0</v>
          </cell>
          <cell r="G593">
            <v>401.3</v>
          </cell>
          <cell r="H593">
            <v>401.3</v>
          </cell>
          <cell r="I593">
            <v>0</v>
          </cell>
          <cell r="AY593">
            <v>0</v>
          </cell>
          <cell r="CK593">
            <v>0</v>
          </cell>
          <cell r="CL593">
            <v>0</v>
          </cell>
          <cell r="CM593">
            <v>0</v>
          </cell>
          <cell r="CU593">
            <v>0</v>
          </cell>
        </row>
        <row r="594">
          <cell r="F594">
            <v>56003</v>
          </cell>
          <cell r="G594">
            <v>56003</v>
          </cell>
          <cell r="H594">
            <v>32431.23</v>
          </cell>
          <cell r="I594">
            <v>0</v>
          </cell>
          <cell r="AY594">
            <v>0</v>
          </cell>
          <cell r="CK594">
            <v>0</v>
          </cell>
          <cell r="CL594">
            <v>0</v>
          </cell>
          <cell r="CM594">
            <v>0</v>
          </cell>
          <cell r="CU594">
            <v>0</v>
          </cell>
        </row>
        <row r="595">
          <cell r="F595">
            <v>11590</v>
          </cell>
          <cell r="G595">
            <v>11590</v>
          </cell>
          <cell r="H595">
            <v>8691.75</v>
          </cell>
          <cell r="I595">
            <v>2897.28</v>
          </cell>
          <cell r="AY595">
            <v>0</v>
          </cell>
          <cell r="CK595">
            <v>0</v>
          </cell>
          <cell r="CL595">
            <v>0</v>
          </cell>
          <cell r="CM595">
            <v>0</v>
          </cell>
          <cell r="CU595">
            <v>0</v>
          </cell>
        </row>
        <row r="596">
          <cell r="F596">
            <v>94000</v>
          </cell>
          <cell r="G596">
            <v>94000</v>
          </cell>
          <cell r="H596">
            <v>73665.55</v>
          </cell>
          <cell r="I596">
            <v>15342.32</v>
          </cell>
          <cell r="AY596">
            <v>0</v>
          </cell>
          <cell r="CK596">
            <v>0</v>
          </cell>
          <cell r="CL596">
            <v>0</v>
          </cell>
          <cell r="CM596">
            <v>0</v>
          </cell>
          <cell r="CU596">
            <v>0</v>
          </cell>
        </row>
        <row r="597">
          <cell r="F597">
            <v>100000</v>
          </cell>
          <cell r="G597">
            <v>90000</v>
          </cell>
          <cell r="H597">
            <v>76170.84</v>
          </cell>
          <cell r="I597">
            <v>13162.5</v>
          </cell>
          <cell r="AY597">
            <v>0</v>
          </cell>
          <cell r="CK597">
            <v>0</v>
          </cell>
          <cell r="CL597">
            <v>0</v>
          </cell>
          <cell r="CM597">
            <v>0</v>
          </cell>
          <cell r="CU597">
            <v>0</v>
          </cell>
        </row>
        <row r="598">
          <cell r="F598">
            <v>55000</v>
          </cell>
          <cell r="G598">
            <v>55000</v>
          </cell>
          <cell r="H598">
            <v>43626.33</v>
          </cell>
          <cell r="I598">
            <v>5222</v>
          </cell>
          <cell r="AY598">
            <v>0</v>
          </cell>
          <cell r="CK598">
            <v>0</v>
          </cell>
          <cell r="CL598">
            <v>0</v>
          </cell>
          <cell r="CM598">
            <v>0</v>
          </cell>
          <cell r="CU598">
            <v>0</v>
          </cell>
        </row>
        <row r="599">
          <cell r="F599">
            <v>34271</v>
          </cell>
          <cell r="G599">
            <v>34271</v>
          </cell>
          <cell r="H599">
            <v>24839.71</v>
          </cell>
          <cell r="I599">
            <v>3277.6</v>
          </cell>
          <cell r="AY599">
            <v>0</v>
          </cell>
          <cell r="CK599">
            <v>0</v>
          </cell>
          <cell r="CL599">
            <v>0</v>
          </cell>
          <cell r="CM599">
            <v>0</v>
          </cell>
          <cell r="CU599">
            <v>0</v>
          </cell>
        </row>
        <row r="600">
          <cell r="F600">
            <v>4300000</v>
          </cell>
          <cell r="G600">
            <v>5780334.1600000001</v>
          </cell>
          <cell r="H600">
            <v>2446667.7400000002</v>
          </cell>
          <cell r="I600">
            <v>1325323.3</v>
          </cell>
          <cell r="AY600">
            <v>207685.32</v>
          </cell>
          <cell r="CK600">
            <v>0</v>
          </cell>
          <cell r="CL600">
            <v>0</v>
          </cell>
          <cell r="CM600">
            <v>0</v>
          </cell>
          <cell r="CU600">
            <v>0</v>
          </cell>
        </row>
        <row r="601">
          <cell r="F601">
            <v>10000</v>
          </cell>
          <cell r="G601">
            <v>10000</v>
          </cell>
          <cell r="H601">
            <v>7676.08</v>
          </cell>
          <cell r="I601">
            <v>0</v>
          </cell>
          <cell r="AY601">
            <v>0</v>
          </cell>
          <cell r="CK601">
            <v>0</v>
          </cell>
          <cell r="CL601">
            <v>0</v>
          </cell>
          <cell r="CM601">
            <v>0</v>
          </cell>
          <cell r="CU601">
            <v>0</v>
          </cell>
        </row>
        <row r="602">
          <cell r="F602">
            <v>7823</v>
          </cell>
          <cell r="G602">
            <v>7823</v>
          </cell>
          <cell r="H602">
            <v>0</v>
          </cell>
          <cell r="I602">
            <v>0</v>
          </cell>
          <cell r="AY602">
            <v>0</v>
          </cell>
          <cell r="CK602">
            <v>0</v>
          </cell>
          <cell r="CL602">
            <v>0</v>
          </cell>
          <cell r="CM602">
            <v>0</v>
          </cell>
          <cell r="CU602">
            <v>0</v>
          </cell>
        </row>
        <row r="603">
          <cell r="F603">
            <v>7000</v>
          </cell>
          <cell r="G603">
            <v>7000</v>
          </cell>
          <cell r="H603">
            <v>6986.27</v>
          </cell>
          <cell r="I603">
            <v>0</v>
          </cell>
          <cell r="AY603">
            <v>0</v>
          </cell>
          <cell r="CK603">
            <v>0</v>
          </cell>
          <cell r="CL603">
            <v>0</v>
          </cell>
          <cell r="CM603">
            <v>0</v>
          </cell>
          <cell r="CU603">
            <v>0</v>
          </cell>
        </row>
        <row r="604">
          <cell r="F604">
            <v>14000</v>
          </cell>
          <cell r="G604">
            <v>14000</v>
          </cell>
          <cell r="H604">
            <v>8885.2999999999993</v>
          </cell>
          <cell r="I604">
            <v>0</v>
          </cell>
          <cell r="AY604">
            <v>0</v>
          </cell>
          <cell r="CK604">
            <v>0</v>
          </cell>
          <cell r="CL604">
            <v>0</v>
          </cell>
          <cell r="CM604">
            <v>0</v>
          </cell>
          <cell r="CU604">
            <v>0</v>
          </cell>
        </row>
        <row r="605">
          <cell r="F605">
            <v>85000</v>
          </cell>
          <cell r="G605">
            <v>85000</v>
          </cell>
          <cell r="H605">
            <v>53816.27</v>
          </cell>
          <cell r="I605">
            <v>9267.33</v>
          </cell>
          <cell r="AY605">
            <v>0</v>
          </cell>
          <cell r="CK605">
            <v>0</v>
          </cell>
          <cell r="CL605">
            <v>0</v>
          </cell>
          <cell r="CM605">
            <v>0</v>
          </cell>
          <cell r="CU605">
            <v>0</v>
          </cell>
        </row>
        <row r="606">
          <cell r="F606">
            <v>417303</v>
          </cell>
          <cell r="G606">
            <v>417303</v>
          </cell>
          <cell r="H606">
            <v>324750.21000000002</v>
          </cell>
          <cell r="I606">
            <v>3313.7</v>
          </cell>
          <cell r="AY606">
            <v>2694.78</v>
          </cell>
          <cell r="CK606">
            <v>0</v>
          </cell>
          <cell r="CL606">
            <v>0</v>
          </cell>
          <cell r="CM606">
            <v>0</v>
          </cell>
          <cell r="CU606">
            <v>0</v>
          </cell>
        </row>
        <row r="607">
          <cell r="F607">
            <v>172654</v>
          </cell>
          <cell r="G607">
            <v>172654</v>
          </cell>
          <cell r="H607">
            <v>130571.47</v>
          </cell>
          <cell r="I607">
            <v>9820.9</v>
          </cell>
          <cell r="AY607">
            <v>8002.8</v>
          </cell>
          <cell r="CK607">
            <v>0</v>
          </cell>
          <cell r="CL607">
            <v>0</v>
          </cell>
          <cell r="CM607">
            <v>0</v>
          </cell>
          <cell r="CU607">
            <v>0</v>
          </cell>
        </row>
        <row r="608">
          <cell r="F608">
            <v>10000</v>
          </cell>
          <cell r="G608">
            <v>10000</v>
          </cell>
          <cell r="H608">
            <v>7401.43</v>
          </cell>
          <cell r="I608">
            <v>0</v>
          </cell>
          <cell r="AY608">
            <v>0</v>
          </cell>
          <cell r="CK608">
            <v>0</v>
          </cell>
          <cell r="CL608">
            <v>0</v>
          </cell>
          <cell r="CM608">
            <v>0</v>
          </cell>
          <cell r="CU608">
            <v>0</v>
          </cell>
        </row>
        <row r="609">
          <cell r="F609">
            <v>6814020</v>
          </cell>
          <cell r="G609">
            <v>6814020</v>
          </cell>
          <cell r="H609">
            <v>5475788.2199999997</v>
          </cell>
          <cell r="I609">
            <v>0</v>
          </cell>
          <cell r="AY609">
            <v>651119.85</v>
          </cell>
          <cell r="CK609">
            <v>0</v>
          </cell>
          <cell r="CL609">
            <v>0</v>
          </cell>
          <cell r="CM609">
            <v>0</v>
          </cell>
          <cell r="CU609">
            <v>582399</v>
          </cell>
        </row>
        <row r="610">
          <cell r="F610">
            <v>0</v>
          </cell>
          <cell r="G610">
            <v>22276.55</v>
          </cell>
          <cell r="H610">
            <v>22276.55</v>
          </cell>
          <cell r="I610">
            <v>0</v>
          </cell>
          <cell r="AY610">
            <v>0</v>
          </cell>
          <cell r="CK610">
            <v>0</v>
          </cell>
          <cell r="CL610">
            <v>0</v>
          </cell>
          <cell r="CM610">
            <v>0</v>
          </cell>
          <cell r="CU610">
            <v>0</v>
          </cell>
        </row>
        <row r="611">
          <cell r="F611">
            <v>530028</v>
          </cell>
          <cell r="G611">
            <v>530028</v>
          </cell>
          <cell r="H611">
            <v>427563.03</v>
          </cell>
          <cell r="I611">
            <v>0</v>
          </cell>
          <cell r="AY611">
            <v>49536.7</v>
          </cell>
          <cell r="CK611">
            <v>0</v>
          </cell>
          <cell r="CL611">
            <v>0</v>
          </cell>
          <cell r="CM611">
            <v>0</v>
          </cell>
          <cell r="CU611">
            <v>45266</v>
          </cell>
        </row>
        <row r="612">
          <cell r="F612">
            <v>544622</v>
          </cell>
          <cell r="G612">
            <v>544622</v>
          </cell>
          <cell r="H612">
            <v>438416.93</v>
          </cell>
          <cell r="I612">
            <v>0</v>
          </cell>
          <cell r="AY612">
            <v>27041.32</v>
          </cell>
          <cell r="CK612">
            <v>0</v>
          </cell>
          <cell r="CL612">
            <v>0</v>
          </cell>
          <cell r="CM612">
            <v>0</v>
          </cell>
          <cell r="CU612">
            <v>0</v>
          </cell>
        </row>
        <row r="613">
          <cell r="F613">
            <v>1435690</v>
          </cell>
          <cell r="G613">
            <v>1435690</v>
          </cell>
          <cell r="H613">
            <v>21087.8</v>
          </cell>
          <cell r="I613">
            <v>0</v>
          </cell>
          <cell r="AY613">
            <v>14740.5</v>
          </cell>
          <cell r="CK613">
            <v>0</v>
          </cell>
          <cell r="CL613">
            <v>0</v>
          </cell>
          <cell r="CM613">
            <v>0</v>
          </cell>
          <cell r="CU613">
            <v>0</v>
          </cell>
        </row>
        <row r="614">
          <cell r="F614">
            <v>559720</v>
          </cell>
          <cell r="G614">
            <v>559720</v>
          </cell>
          <cell r="H614">
            <v>368793.03</v>
          </cell>
          <cell r="I614">
            <v>0</v>
          </cell>
          <cell r="AY614">
            <v>72993.75</v>
          </cell>
          <cell r="CK614">
            <v>0</v>
          </cell>
          <cell r="CL614">
            <v>0</v>
          </cell>
          <cell r="CM614">
            <v>0</v>
          </cell>
          <cell r="CU614">
            <v>0</v>
          </cell>
        </row>
        <row r="615">
          <cell r="F615">
            <v>0</v>
          </cell>
          <cell r="G615">
            <v>5025</v>
          </cell>
          <cell r="H615">
            <v>5025</v>
          </cell>
          <cell r="I615">
            <v>0</v>
          </cell>
          <cell r="AY615">
            <v>5025</v>
          </cell>
          <cell r="CK615">
            <v>0</v>
          </cell>
          <cell r="CL615">
            <v>0</v>
          </cell>
          <cell r="CM615">
            <v>0</v>
          </cell>
          <cell r="CU615">
            <v>0</v>
          </cell>
        </row>
        <row r="616">
          <cell r="F616">
            <v>1183618</v>
          </cell>
          <cell r="G616">
            <v>1183618</v>
          </cell>
          <cell r="H616">
            <v>879833.81</v>
          </cell>
          <cell r="I616">
            <v>0</v>
          </cell>
          <cell r="AY616">
            <v>101872.9</v>
          </cell>
          <cell r="CK616">
            <v>0</v>
          </cell>
          <cell r="CL616">
            <v>0</v>
          </cell>
          <cell r="CM616">
            <v>0</v>
          </cell>
          <cell r="CU616">
            <v>102241.45</v>
          </cell>
        </row>
        <row r="617">
          <cell r="F617">
            <v>185645</v>
          </cell>
          <cell r="G617">
            <v>185645</v>
          </cell>
          <cell r="H617">
            <v>140352.19</v>
          </cell>
          <cell r="I617">
            <v>0</v>
          </cell>
          <cell r="AY617">
            <v>16282.34</v>
          </cell>
          <cell r="CK617">
            <v>0</v>
          </cell>
          <cell r="CL617">
            <v>0</v>
          </cell>
          <cell r="CM617">
            <v>0</v>
          </cell>
          <cell r="CU617">
            <v>16162.04</v>
          </cell>
        </row>
        <row r="618">
          <cell r="F618">
            <v>455400</v>
          </cell>
          <cell r="G618">
            <v>455400</v>
          </cell>
          <cell r="H618">
            <v>343893.96</v>
          </cell>
          <cell r="I618">
            <v>0</v>
          </cell>
          <cell r="AY618">
            <v>39343.199999999997</v>
          </cell>
          <cell r="CK618">
            <v>0</v>
          </cell>
          <cell r="CL618">
            <v>0</v>
          </cell>
          <cell r="CM618">
            <v>0</v>
          </cell>
          <cell r="CU618">
            <v>39195</v>
          </cell>
        </row>
        <row r="619">
          <cell r="F619">
            <v>163326</v>
          </cell>
          <cell r="G619">
            <v>166298.64000000001</v>
          </cell>
          <cell r="H619">
            <v>166298.64000000001</v>
          </cell>
          <cell r="I619">
            <v>0</v>
          </cell>
          <cell r="AY619">
            <v>0</v>
          </cell>
          <cell r="CK619">
            <v>0</v>
          </cell>
          <cell r="CL619">
            <v>0</v>
          </cell>
          <cell r="CM619">
            <v>0</v>
          </cell>
          <cell r="CU619">
            <v>0</v>
          </cell>
        </row>
        <row r="620">
          <cell r="F620">
            <v>823870</v>
          </cell>
          <cell r="G620">
            <v>823870</v>
          </cell>
          <cell r="H620">
            <v>657875.61</v>
          </cell>
          <cell r="I620">
            <v>0</v>
          </cell>
          <cell r="AY620">
            <v>77466.81</v>
          </cell>
          <cell r="CK620">
            <v>0</v>
          </cell>
          <cell r="CL620">
            <v>0</v>
          </cell>
          <cell r="CM620">
            <v>0</v>
          </cell>
          <cell r="CU620">
            <v>55678.559999999998</v>
          </cell>
        </row>
        <row r="621">
          <cell r="F621">
            <v>40726</v>
          </cell>
          <cell r="G621">
            <v>40726</v>
          </cell>
          <cell r="H621">
            <v>15069.94</v>
          </cell>
          <cell r="I621">
            <v>0</v>
          </cell>
          <cell r="AY621">
            <v>0</v>
          </cell>
          <cell r="CK621">
            <v>0</v>
          </cell>
          <cell r="CL621">
            <v>0</v>
          </cell>
          <cell r="CM621">
            <v>0</v>
          </cell>
          <cell r="CU621">
            <v>0</v>
          </cell>
        </row>
        <row r="622">
          <cell r="F622">
            <v>561553</v>
          </cell>
          <cell r="G622">
            <v>551938.59</v>
          </cell>
          <cell r="H622">
            <v>459854</v>
          </cell>
          <cell r="I622">
            <v>0</v>
          </cell>
          <cell r="AY622">
            <v>50591</v>
          </cell>
          <cell r="CK622">
            <v>0</v>
          </cell>
          <cell r="CL622">
            <v>0</v>
          </cell>
          <cell r="CM622">
            <v>0</v>
          </cell>
          <cell r="CU622">
            <v>0</v>
          </cell>
        </row>
        <row r="623">
          <cell r="F623">
            <v>650000</v>
          </cell>
          <cell r="G623">
            <v>638840.04</v>
          </cell>
          <cell r="H623">
            <v>427745.67</v>
          </cell>
          <cell r="I623">
            <v>0</v>
          </cell>
          <cell r="AY623">
            <v>60816.13</v>
          </cell>
          <cell r="CK623">
            <v>0</v>
          </cell>
          <cell r="CL623">
            <v>0</v>
          </cell>
          <cell r="CM623">
            <v>0</v>
          </cell>
          <cell r="CU623">
            <v>0</v>
          </cell>
        </row>
        <row r="624">
          <cell r="F624">
            <v>27782</v>
          </cell>
          <cell r="G624">
            <v>27782</v>
          </cell>
          <cell r="H624">
            <v>17066.650000000001</v>
          </cell>
          <cell r="I624">
            <v>3447.85</v>
          </cell>
          <cell r="AY624">
            <v>0</v>
          </cell>
          <cell r="CK624">
            <v>0</v>
          </cell>
          <cell r="CL624">
            <v>0</v>
          </cell>
          <cell r="CM624">
            <v>0</v>
          </cell>
          <cell r="CU624">
            <v>0</v>
          </cell>
        </row>
        <row r="625">
          <cell r="F625">
            <v>4186</v>
          </cell>
          <cell r="G625">
            <v>4186</v>
          </cell>
          <cell r="H625">
            <v>2092.29</v>
          </cell>
          <cell r="I625">
            <v>2092.71</v>
          </cell>
          <cell r="AY625">
            <v>0</v>
          </cell>
          <cell r="CK625">
            <v>0</v>
          </cell>
          <cell r="CL625">
            <v>0</v>
          </cell>
          <cell r="CM625">
            <v>0</v>
          </cell>
          <cell r="CU625">
            <v>0</v>
          </cell>
        </row>
        <row r="626">
          <cell r="F626">
            <v>73775</v>
          </cell>
          <cell r="G626">
            <v>73775</v>
          </cell>
          <cell r="H626">
            <v>47522.34</v>
          </cell>
          <cell r="I626">
            <v>11512.95</v>
          </cell>
          <cell r="AY626">
            <v>0</v>
          </cell>
          <cell r="CK626">
            <v>0</v>
          </cell>
          <cell r="CL626">
            <v>0</v>
          </cell>
          <cell r="CM626">
            <v>0</v>
          </cell>
          <cell r="CU626">
            <v>0</v>
          </cell>
        </row>
        <row r="627">
          <cell r="F627">
            <v>0</v>
          </cell>
          <cell r="G627">
            <v>30417.5</v>
          </cell>
          <cell r="H627">
            <v>0</v>
          </cell>
          <cell r="I627">
            <v>0</v>
          </cell>
          <cell r="AY627">
            <v>0</v>
          </cell>
          <cell r="CK627">
            <v>0</v>
          </cell>
          <cell r="CL627">
            <v>0</v>
          </cell>
          <cell r="CM627">
            <v>0</v>
          </cell>
          <cell r="CU627">
            <v>0</v>
          </cell>
        </row>
        <row r="628">
          <cell r="F628">
            <v>132000</v>
          </cell>
          <cell r="G628">
            <v>118800</v>
          </cell>
          <cell r="H628">
            <v>103151.15</v>
          </cell>
          <cell r="I628">
            <v>13315</v>
          </cell>
          <cell r="AY628">
            <v>500</v>
          </cell>
          <cell r="CK628">
            <v>0</v>
          </cell>
          <cell r="CL628">
            <v>0</v>
          </cell>
          <cell r="CM628">
            <v>0</v>
          </cell>
          <cell r="CU628">
            <v>0</v>
          </cell>
        </row>
        <row r="629">
          <cell r="F629">
            <v>29000</v>
          </cell>
          <cell r="G629">
            <v>29000</v>
          </cell>
          <cell r="H629">
            <v>22893.87</v>
          </cell>
          <cell r="I629">
            <v>246.56</v>
          </cell>
          <cell r="AY629">
            <v>0</v>
          </cell>
          <cell r="CK629">
            <v>0</v>
          </cell>
          <cell r="CL629">
            <v>0</v>
          </cell>
          <cell r="CM629">
            <v>0</v>
          </cell>
          <cell r="CU629">
            <v>0</v>
          </cell>
        </row>
        <row r="630">
          <cell r="F630">
            <v>21000</v>
          </cell>
          <cell r="G630">
            <v>21000</v>
          </cell>
          <cell r="H630">
            <v>16582.310000000001</v>
          </cell>
          <cell r="I630">
            <v>2126.17</v>
          </cell>
          <cell r="AY630">
            <v>0</v>
          </cell>
          <cell r="CK630">
            <v>0</v>
          </cell>
          <cell r="CL630">
            <v>0</v>
          </cell>
          <cell r="CM630">
            <v>0</v>
          </cell>
          <cell r="CU630">
            <v>0</v>
          </cell>
        </row>
        <row r="631">
          <cell r="F631">
            <v>2000000</v>
          </cell>
          <cell r="G631">
            <v>2636475.42</v>
          </cell>
          <cell r="H631">
            <v>1241074.28</v>
          </cell>
          <cell r="I631">
            <v>624676.69999999995</v>
          </cell>
          <cell r="AY631">
            <v>42717.77</v>
          </cell>
          <cell r="CK631">
            <v>0</v>
          </cell>
          <cell r="CL631">
            <v>0</v>
          </cell>
          <cell r="CM631">
            <v>0</v>
          </cell>
          <cell r="CU631">
            <v>0</v>
          </cell>
        </row>
        <row r="632">
          <cell r="F632">
            <v>8000</v>
          </cell>
          <cell r="G632">
            <v>8000</v>
          </cell>
          <cell r="H632">
            <v>5391.96</v>
          </cell>
          <cell r="I632">
            <v>400.93</v>
          </cell>
          <cell r="AY632">
            <v>0</v>
          </cell>
          <cell r="CK632">
            <v>0</v>
          </cell>
          <cell r="CL632">
            <v>0</v>
          </cell>
          <cell r="CM632">
            <v>0</v>
          </cell>
          <cell r="CU632">
            <v>0</v>
          </cell>
        </row>
        <row r="633">
          <cell r="F633">
            <v>29000</v>
          </cell>
          <cell r="G633">
            <v>29000</v>
          </cell>
          <cell r="H633">
            <v>11944.39</v>
          </cell>
          <cell r="I633">
            <v>701</v>
          </cell>
          <cell r="AY633">
            <v>0</v>
          </cell>
          <cell r="CK633">
            <v>0</v>
          </cell>
          <cell r="CL633">
            <v>0</v>
          </cell>
          <cell r="CM633">
            <v>0</v>
          </cell>
          <cell r="CU633">
            <v>0</v>
          </cell>
        </row>
        <row r="634">
          <cell r="F634">
            <v>4000</v>
          </cell>
          <cell r="G634">
            <v>4000</v>
          </cell>
          <cell r="H634">
            <v>3946.78</v>
          </cell>
          <cell r="I634">
            <v>0</v>
          </cell>
          <cell r="AY634">
            <v>0</v>
          </cell>
          <cell r="CK634">
            <v>0</v>
          </cell>
          <cell r="CL634">
            <v>0</v>
          </cell>
          <cell r="CM634">
            <v>0</v>
          </cell>
          <cell r="CU634">
            <v>0</v>
          </cell>
        </row>
        <row r="635">
          <cell r="F635">
            <v>12000</v>
          </cell>
          <cell r="G635">
            <v>12000</v>
          </cell>
          <cell r="H635">
            <v>6223.78</v>
          </cell>
          <cell r="I635">
            <v>0</v>
          </cell>
          <cell r="AY635">
            <v>0</v>
          </cell>
          <cell r="CK635">
            <v>0</v>
          </cell>
          <cell r="CL635">
            <v>0</v>
          </cell>
          <cell r="CM635">
            <v>0</v>
          </cell>
          <cell r="CU635">
            <v>0</v>
          </cell>
        </row>
        <row r="636">
          <cell r="F636">
            <v>115000</v>
          </cell>
          <cell r="G636">
            <v>115000</v>
          </cell>
          <cell r="H636">
            <v>46199.15</v>
          </cell>
          <cell r="I636">
            <v>0</v>
          </cell>
          <cell r="AY636">
            <v>1574.5</v>
          </cell>
          <cell r="CK636">
            <v>0</v>
          </cell>
          <cell r="CL636">
            <v>0</v>
          </cell>
          <cell r="CM636">
            <v>0</v>
          </cell>
          <cell r="CU636">
            <v>0</v>
          </cell>
        </row>
        <row r="637">
          <cell r="F637">
            <v>2000</v>
          </cell>
          <cell r="G637">
            <v>2000</v>
          </cell>
          <cell r="H637">
            <v>987</v>
          </cell>
          <cell r="I637">
            <v>0</v>
          </cell>
          <cell r="AY637">
            <v>987</v>
          </cell>
          <cell r="CK637">
            <v>0</v>
          </cell>
          <cell r="CL637">
            <v>0</v>
          </cell>
          <cell r="CM637">
            <v>0</v>
          </cell>
          <cell r="CU637">
            <v>0</v>
          </cell>
        </row>
        <row r="638">
          <cell r="F638">
            <v>212708</v>
          </cell>
          <cell r="G638">
            <v>203926.8</v>
          </cell>
          <cell r="H638">
            <v>121083.93</v>
          </cell>
          <cell r="I638">
            <v>5179.34</v>
          </cell>
          <cell r="AY638">
            <v>7064.95</v>
          </cell>
          <cell r="CK638">
            <v>0</v>
          </cell>
          <cell r="CL638">
            <v>0</v>
          </cell>
          <cell r="CM638">
            <v>0</v>
          </cell>
          <cell r="CU638">
            <v>0</v>
          </cell>
        </row>
        <row r="639">
          <cell r="F639">
            <v>97291</v>
          </cell>
          <cell r="G639">
            <v>97291</v>
          </cell>
          <cell r="H639">
            <v>70128.160000000003</v>
          </cell>
          <cell r="I639">
            <v>0</v>
          </cell>
          <cell r="AY639">
            <v>9000</v>
          </cell>
          <cell r="CK639">
            <v>0</v>
          </cell>
          <cell r="CL639">
            <v>0</v>
          </cell>
          <cell r="CM639">
            <v>0</v>
          </cell>
          <cell r="CU639">
            <v>0</v>
          </cell>
        </row>
        <row r="640">
          <cell r="F640">
            <v>5150</v>
          </cell>
          <cell r="G640">
            <v>5150</v>
          </cell>
          <cell r="H640">
            <v>3859.53</v>
          </cell>
          <cell r="I640">
            <v>0</v>
          </cell>
          <cell r="AY640">
            <v>0</v>
          </cell>
          <cell r="CK640">
            <v>0</v>
          </cell>
          <cell r="CL640">
            <v>0</v>
          </cell>
          <cell r="CM640">
            <v>0</v>
          </cell>
          <cell r="CU640">
            <v>0</v>
          </cell>
        </row>
        <row r="641">
          <cell r="F641">
            <v>7918488</v>
          </cell>
          <cell r="G641">
            <v>4276391.91</v>
          </cell>
          <cell r="H641">
            <v>723958.41</v>
          </cell>
          <cell r="I641">
            <v>0</v>
          </cell>
          <cell r="AY641">
            <v>723958.41</v>
          </cell>
          <cell r="CK641">
            <v>0</v>
          </cell>
          <cell r="CL641">
            <v>0</v>
          </cell>
          <cell r="CM641">
            <v>0</v>
          </cell>
          <cell r="CU641">
            <v>0</v>
          </cell>
        </row>
        <row r="642">
          <cell r="F642">
            <v>0</v>
          </cell>
          <cell r="G642">
            <v>7014.88</v>
          </cell>
          <cell r="H642">
            <v>7014.88</v>
          </cell>
          <cell r="I642">
            <v>0</v>
          </cell>
          <cell r="AY642">
            <v>0</v>
          </cell>
          <cell r="CK642">
            <v>0</v>
          </cell>
          <cell r="CL642">
            <v>0</v>
          </cell>
          <cell r="CM642">
            <v>0</v>
          </cell>
          <cell r="CU642">
            <v>0</v>
          </cell>
        </row>
        <row r="643">
          <cell r="F643">
            <v>0</v>
          </cell>
          <cell r="G643">
            <v>4163.37</v>
          </cell>
          <cell r="H643">
            <v>4163.37</v>
          </cell>
          <cell r="I643">
            <v>0</v>
          </cell>
          <cell r="AY643">
            <v>0</v>
          </cell>
          <cell r="CK643">
            <v>0</v>
          </cell>
          <cell r="CL643">
            <v>0</v>
          </cell>
          <cell r="CM643">
            <v>0</v>
          </cell>
          <cell r="CU643">
            <v>0</v>
          </cell>
        </row>
        <row r="644">
          <cell r="F644">
            <v>570864</v>
          </cell>
          <cell r="G644">
            <v>377486.44</v>
          </cell>
          <cell r="H644">
            <v>53213.2</v>
          </cell>
          <cell r="I644">
            <v>0</v>
          </cell>
          <cell r="AY644">
            <v>53213.2</v>
          </cell>
          <cell r="CK644">
            <v>0</v>
          </cell>
          <cell r="CL644">
            <v>0</v>
          </cell>
          <cell r="CM644">
            <v>0</v>
          </cell>
          <cell r="CU644">
            <v>0</v>
          </cell>
        </row>
        <row r="645">
          <cell r="F645">
            <v>605965</v>
          </cell>
          <cell r="G645">
            <v>331590.45</v>
          </cell>
          <cell r="H645">
            <v>8096</v>
          </cell>
          <cell r="I645">
            <v>0</v>
          </cell>
          <cell r="AY645">
            <v>8096</v>
          </cell>
          <cell r="CK645">
            <v>0</v>
          </cell>
          <cell r="CL645">
            <v>0</v>
          </cell>
          <cell r="CM645">
            <v>0</v>
          </cell>
          <cell r="CU645">
            <v>0</v>
          </cell>
        </row>
        <row r="646">
          <cell r="F646">
            <v>1657180</v>
          </cell>
          <cell r="G646">
            <v>1644152.93</v>
          </cell>
          <cell r="H646">
            <v>0</v>
          </cell>
          <cell r="I646">
            <v>0</v>
          </cell>
          <cell r="AY646">
            <v>0</v>
          </cell>
          <cell r="CK646">
            <v>0</v>
          </cell>
          <cell r="CL646">
            <v>0</v>
          </cell>
          <cell r="CM646">
            <v>0</v>
          </cell>
          <cell r="CU646">
            <v>0</v>
          </cell>
        </row>
        <row r="647">
          <cell r="F647">
            <v>207122</v>
          </cell>
          <cell r="G647">
            <v>148266.01999999999</v>
          </cell>
          <cell r="H647">
            <v>63860.55</v>
          </cell>
          <cell r="I647">
            <v>0</v>
          </cell>
          <cell r="AY647">
            <v>63860.55</v>
          </cell>
          <cell r="CK647">
            <v>0</v>
          </cell>
          <cell r="CL647">
            <v>0</v>
          </cell>
          <cell r="CM647">
            <v>0</v>
          </cell>
          <cell r="CU647">
            <v>0</v>
          </cell>
        </row>
        <row r="649">
          <cell r="F649">
            <v>1390038</v>
          </cell>
          <cell r="G649">
            <v>822163.6</v>
          </cell>
          <cell r="H649">
            <v>117344.26</v>
          </cell>
          <cell r="I649">
            <v>0</v>
          </cell>
          <cell r="AY649">
            <v>119272.05</v>
          </cell>
          <cell r="CK649">
            <v>0</v>
          </cell>
          <cell r="CL649">
            <v>0</v>
          </cell>
          <cell r="CM649">
            <v>0</v>
          </cell>
          <cell r="CU649">
            <v>0</v>
          </cell>
        </row>
        <row r="650">
          <cell r="F650">
            <v>214926</v>
          </cell>
          <cell r="G650">
            <v>84333.81</v>
          </cell>
          <cell r="H650">
            <v>18779.990000000002</v>
          </cell>
          <cell r="I650">
            <v>0</v>
          </cell>
          <cell r="AY650">
            <v>18779.990000000002</v>
          </cell>
          <cell r="CK650">
            <v>0</v>
          </cell>
          <cell r="CL650">
            <v>0</v>
          </cell>
          <cell r="CM650">
            <v>0</v>
          </cell>
          <cell r="CU650">
            <v>0</v>
          </cell>
        </row>
        <row r="651">
          <cell r="F651">
            <v>574200</v>
          </cell>
          <cell r="G651">
            <v>435718.8</v>
          </cell>
          <cell r="H651">
            <v>49050.3</v>
          </cell>
          <cell r="I651">
            <v>0</v>
          </cell>
          <cell r="AY651">
            <v>49050.3</v>
          </cell>
          <cell r="CK651">
            <v>0</v>
          </cell>
          <cell r="CL651">
            <v>0</v>
          </cell>
          <cell r="CM651">
            <v>0</v>
          </cell>
          <cell r="CU651">
            <v>0</v>
          </cell>
        </row>
        <row r="652">
          <cell r="F652">
            <v>188786</v>
          </cell>
          <cell r="G652">
            <v>0</v>
          </cell>
          <cell r="H652">
            <v>0</v>
          </cell>
          <cell r="I652">
            <v>0</v>
          </cell>
          <cell r="AY652">
            <v>0</v>
          </cell>
          <cell r="CK652">
            <v>0</v>
          </cell>
          <cell r="CL652">
            <v>0</v>
          </cell>
          <cell r="CM652">
            <v>0</v>
          </cell>
          <cell r="CU652">
            <v>0</v>
          </cell>
        </row>
        <row r="653">
          <cell r="F653">
            <v>854755</v>
          </cell>
          <cell r="G653">
            <v>447968.92</v>
          </cell>
          <cell r="H653">
            <v>74630.179999999993</v>
          </cell>
          <cell r="I653">
            <v>0</v>
          </cell>
          <cell r="AY653">
            <v>74630.179999999993</v>
          </cell>
          <cell r="CK653">
            <v>0</v>
          </cell>
          <cell r="CL653">
            <v>0</v>
          </cell>
          <cell r="CM653">
            <v>0</v>
          </cell>
          <cell r="CU653">
            <v>0</v>
          </cell>
        </row>
        <row r="654">
          <cell r="F654">
            <v>1111</v>
          </cell>
          <cell r="G654">
            <v>1111</v>
          </cell>
          <cell r="H654">
            <v>0</v>
          </cell>
          <cell r="I654">
            <v>46.44</v>
          </cell>
          <cell r="AY654">
            <v>0</v>
          </cell>
          <cell r="CK654">
            <v>0</v>
          </cell>
          <cell r="CL654">
            <v>0</v>
          </cell>
          <cell r="CM654">
            <v>0</v>
          </cell>
          <cell r="CU654">
            <v>0</v>
          </cell>
        </row>
        <row r="655">
          <cell r="F655">
            <v>25260</v>
          </cell>
          <cell r="G655">
            <v>25260</v>
          </cell>
          <cell r="H655">
            <v>16169.31</v>
          </cell>
          <cell r="I655">
            <v>0</v>
          </cell>
          <cell r="AY655">
            <v>0</v>
          </cell>
          <cell r="CK655">
            <v>0</v>
          </cell>
          <cell r="CL655">
            <v>0</v>
          </cell>
          <cell r="CM655">
            <v>0</v>
          </cell>
          <cell r="CU655">
            <v>0</v>
          </cell>
        </row>
        <row r="656">
          <cell r="F656">
            <v>300000</v>
          </cell>
          <cell r="G656">
            <v>300240.21999999997</v>
          </cell>
          <cell r="H656">
            <v>261240.22</v>
          </cell>
          <cell r="I656">
            <v>0</v>
          </cell>
          <cell r="AY656">
            <v>28300.720000000001</v>
          </cell>
          <cell r="CK656">
            <v>0</v>
          </cell>
          <cell r="CL656">
            <v>0</v>
          </cell>
          <cell r="CM656">
            <v>0</v>
          </cell>
          <cell r="CU656">
            <v>0</v>
          </cell>
        </row>
        <row r="657">
          <cell r="F657">
            <v>21795</v>
          </cell>
          <cell r="G657">
            <v>22127.75</v>
          </cell>
          <cell r="H657">
            <v>17853.75</v>
          </cell>
          <cell r="I657">
            <v>0</v>
          </cell>
          <cell r="AY657">
            <v>1983.75</v>
          </cell>
          <cell r="CK657">
            <v>0</v>
          </cell>
          <cell r="CL657">
            <v>0</v>
          </cell>
          <cell r="CM657">
            <v>0</v>
          </cell>
          <cell r="CU657">
            <v>0</v>
          </cell>
        </row>
        <row r="658">
          <cell r="F658">
            <v>44937</v>
          </cell>
          <cell r="G658">
            <v>44937</v>
          </cell>
          <cell r="H658">
            <v>27874.66</v>
          </cell>
          <cell r="I658">
            <v>3277.59</v>
          </cell>
          <cell r="AY658">
            <v>0</v>
          </cell>
          <cell r="CK658">
            <v>0</v>
          </cell>
          <cell r="CL658">
            <v>0</v>
          </cell>
          <cell r="CM658">
            <v>0</v>
          </cell>
          <cell r="CU658">
            <v>0</v>
          </cell>
        </row>
        <row r="659">
          <cell r="F659">
            <v>15000</v>
          </cell>
          <cell r="G659">
            <v>15000</v>
          </cell>
          <cell r="H659">
            <v>1570</v>
          </cell>
          <cell r="I659">
            <v>2</v>
          </cell>
          <cell r="AY659">
            <v>0</v>
          </cell>
          <cell r="CK659">
            <v>0</v>
          </cell>
          <cell r="CL659">
            <v>0</v>
          </cell>
          <cell r="CM659">
            <v>0</v>
          </cell>
          <cell r="CU659">
            <v>0</v>
          </cell>
        </row>
        <row r="660">
          <cell r="F660">
            <v>100000</v>
          </cell>
          <cell r="G660">
            <v>20000</v>
          </cell>
          <cell r="H660">
            <v>2125.08</v>
          </cell>
          <cell r="I660">
            <v>11237.02</v>
          </cell>
          <cell r="AY660">
            <v>0</v>
          </cell>
          <cell r="CK660">
            <v>0</v>
          </cell>
          <cell r="CL660">
            <v>750000</v>
          </cell>
          <cell r="CM660">
            <v>0</v>
          </cell>
          <cell r="CU660">
            <v>0</v>
          </cell>
        </row>
        <row r="661">
          <cell r="F661">
            <v>12314</v>
          </cell>
          <cell r="G661">
            <v>12314</v>
          </cell>
          <cell r="H661">
            <v>6687.5</v>
          </cell>
          <cell r="I661">
            <v>5625</v>
          </cell>
          <cell r="AY661">
            <v>0</v>
          </cell>
          <cell r="CK661">
            <v>0</v>
          </cell>
          <cell r="CL661">
            <v>0</v>
          </cell>
          <cell r="CM661">
            <v>0</v>
          </cell>
          <cell r="CU661">
            <v>0</v>
          </cell>
        </row>
        <row r="662">
          <cell r="F662">
            <v>90443</v>
          </cell>
          <cell r="G662">
            <v>90443</v>
          </cell>
          <cell r="H662">
            <v>63968.87</v>
          </cell>
          <cell r="I662">
            <v>10460.35</v>
          </cell>
          <cell r="AY662">
            <v>0</v>
          </cell>
          <cell r="CK662">
            <v>0</v>
          </cell>
          <cell r="CL662">
            <v>0</v>
          </cell>
          <cell r="CM662">
            <v>0</v>
          </cell>
          <cell r="CU662">
            <v>0</v>
          </cell>
        </row>
        <row r="663">
          <cell r="F663">
            <v>74000</v>
          </cell>
          <cell r="G663">
            <v>59200</v>
          </cell>
          <cell r="H663">
            <v>56522.98</v>
          </cell>
          <cell r="I663">
            <v>2822</v>
          </cell>
          <cell r="AY663">
            <v>0</v>
          </cell>
          <cell r="CK663">
            <v>0</v>
          </cell>
          <cell r="CL663">
            <v>0</v>
          </cell>
          <cell r="CM663">
            <v>0</v>
          </cell>
          <cell r="CU663">
            <v>0</v>
          </cell>
        </row>
        <row r="664">
          <cell r="F664">
            <v>42000</v>
          </cell>
          <cell r="G664">
            <v>42000</v>
          </cell>
          <cell r="H664">
            <v>33210.230000000003</v>
          </cell>
          <cell r="I664">
            <v>4571</v>
          </cell>
          <cell r="AY664">
            <v>0</v>
          </cell>
          <cell r="CK664">
            <v>0</v>
          </cell>
          <cell r="CL664">
            <v>0</v>
          </cell>
          <cell r="CM664">
            <v>0</v>
          </cell>
          <cell r="CU664">
            <v>0</v>
          </cell>
        </row>
        <row r="665">
          <cell r="F665">
            <v>37500</v>
          </cell>
          <cell r="G665">
            <v>37500</v>
          </cell>
          <cell r="H665">
            <v>29673.55</v>
          </cell>
          <cell r="I665">
            <v>3424.85</v>
          </cell>
          <cell r="AY665">
            <v>0</v>
          </cell>
          <cell r="CK665">
            <v>0</v>
          </cell>
          <cell r="CL665">
            <v>0</v>
          </cell>
          <cell r="CM665">
            <v>0</v>
          </cell>
          <cell r="CU665">
            <v>0</v>
          </cell>
        </row>
        <row r="666">
          <cell r="F666">
            <v>1200000</v>
          </cell>
          <cell r="G666">
            <v>1443225.07</v>
          </cell>
          <cell r="H666">
            <v>966140.08</v>
          </cell>
          <cell r="I666">
            <v>223867.25</v>
          </cell>
          <cell r="AY666">
            <v>39610.19</v>
          </cell>
          <cell r="CK666">
            <v>0</v>
          </cell>
          <cell r="CL666">
            <v>0</v>
          </cell>
          <cell r="CM666">
            <v>0</v>
          </cell>
          <cell r="CU666">
            <v>0</v>
          </cell>
        </row>
        <row r="667">
          <cell r="F667">
            <v>1500</v>
          </cell>
          <cell r="G667">
            <v>1500</v>
          </cell>
          <cell r="H667">
            <v>768</v>
          </cell>
          <cell r="I667">
            <v>448</v>
          </cell>
          <cell r="AY667">
            <v>0</v>
          </cell>
          <cell r="CK667">
            <v>0</v>
          </cell>
          <cell r="CL667">
            <v>0</v>
          </cell>
          <cell r="CM667">
            <v>0</v>
          </cell>
          <cell r="CU667">
            <v>0</v>
          </cell>
        </row>
        <row r="668">
          <cell r="F668">
            <v>290000</v>
          </cell>
          <cell r="G668">
            <v>290000</v>
          </cell>
          <cell r="H668">
            <v>192416</v>
          </cell>
          <cell r="I668">
            <v>0</v>
          </cell>
          <cell r="AY668">
            <v>0</v>
          </cell>
          <cell r="CK668">
            <v>0</v>
          </cell>
          <cell r="CL668">
            <v>0</v>
          </cell>
          <cell r="CM668">
            <v>0</v>
          </cell>
          <cell r="CU668">
            <v>0</v>
          </cell>
        </row>
        <row r="669">
          <cell r="F669">
            <v>10000</v>
          </cell>
          <cell r="G669">
            <v>10000</v>
          </cell>
          <cell r="H669">
            <v>6774.3</v>
          </cell>
          <cell r="I669">
            <v>147.5</v>
          </cell>
          <cell r="AY669">
            <v>253.63</v>
          </cell>
          <cell r="CK669">
            <v>0</v>
          </cell>
          <cell r="CL669">
            <v>0</v>
          </cell>
          <cell r="CM669">
            <v>0</v>
          </cell>
          <cell r="CU669">
            <v>0</v>
          </cell>
        </row>
        <row r="670">
          <cell r="F670">
            <v>2000</v>
          </cell>
          <cell r="G670">
            <v>2000</v>
          </cell>
          <cell r="H670">
            <v>1604.36</v>
          </cell>
          <cell r="I670">
            <v>190</v>
          </cell>
          <cell r="AY670">
            <v>0</v>
          </cell>
          <cell r="CK670">
            <v>0</v>
          </cell>
          <cell r="CL670">
            <v>0</v>
          </cell>
          <cell r="CM670">
            <v>0</v>
          </cell>
          <cell r="CU670">
            <v>0</v>
          </cell>
        </row>
        <row r="671">
          <cell r="F671">
            <v>30000</v>
          </cell>
          <cell r="G671">
            <v>30000</v>
          </cell>
          <cell r="H671">
            <v>21460.81</v>
          </cell>
          <cell r="I671">
            <v>0</v>
          </cell>
          <cell r="AY671">
            <v>0</v>
          </cell>
          <cell r="CK671">
            <v>0</v>
          </cell>
          <cell r="CL671">
            <v>0</v>
          </cell>
          <cell r="CM671">
            <v>0</v>
          </cell>
          <cell r="CU671">
            <v>0</v>
          </cell>
        </row>
        <row r="672">
          <cell r="F672">
            <v>8000</v>
          </cell>
          <cell r="G672">
            <v>8000</v>
          </cell>
          <cell r="H672">
            <v>1490.74</v>
          </cell>
          <cell r="I672">
            <v>84</v>
          </cell>
          <cell r="AY672">
            <v>0</v>
          </cell>
          <cell r="CK672">
            <v>0</v>
          </cell>
          <cell r="CL672">
            <v>0</v>
          </cell>
          <cell r="CM672">
            <v>0</v>
          </cell>
          <cell r="CU672">
            <v>0</v>
          </cell>
        </row>
        <row r="673">
          <cell r="F673">
            <v>4500</v>
          </cell>
          <cell r="G673">
            <v>4500</v>
          </cell>
          <cell r="H673">
            <v>4425.1099999999997</v>
          </cell>
          <cell r="I673">
            <v>0</v>
          </cell>
          <cell r="AY673">
            <v>0</v>
          </cell>
          <cell r="CK673">
            <v>0</v>
          </cell>
          <cell r="CL673">
            <v>0</v>
          </cell>
          <cell r="CM673">
            <v>0</v>
          </cell>
          <cell r="CU673">
            <v>0</v>
          </cell>
        </row>
        <row r="674">
          <cell r="F674">
            <v>10000</v>
          </cell>
          <cell r="G674">
            <v>10000</v>
          </cell>
          <cell r="H674">
            <v>4625.45</v>
          </cell>
          <cell r="I674">
            <v>0</v>
          </cell>
          <cell r="AY674">
            <v>6.73</v>
          </cell>
          <cell r="CK674">
            <v>0</v>
          </cell>
          <cell r="CL674">
            <v>0</v>
          </cell>
          <cell r="CM674">
            <v>0</v>
          </cell>
          <cell r="CU674">
            <v>0</v>
          </cell>
        </row>
        <row r="675">
          <cell r="F675">
            <v>13500</v>
          </cell>
          <cell r="G675">
            <v>13500</v>
          </cell>
          <cell r="H675">
            <v>4125.26</v>
          </cell>
          <cell r="I675">
            <v>374</v>
          </cell>
          <cell r="AY675">
            <v>80</v>
          </cell>
          <cell r="CK675">
            <v>0</v>
          </cell>
          <cell r="CL675">
            <v>0</v>
          </cell>
          <cell r="CM675">
            <v>0</v>
          </cell>
          <cell r="CU675">
            <v>0</v>
          </cell>
        </row>
        <row r="676">
          <cell r="F676">
            <v>287317</v>
          </cell>
          <cell r="G676">
            <v>296098.2</v>
          </cell>
          <cell r="H676">
            <v>183433.57</v>
          </cell>
          <cell r="I676">
            <v>8314.4</v>
          </cell>
          <cell r="AY676">
            <v>10578.93</v>
          </cell>
          <cell r="CK676">
            <v>0</v>
          </cell>
          <cell r="CL676">
            <v>0</v>
          </cell>
          <cell r="CM676">
            <v>0</v>
          </cell>
          <cell r="CU676">
            <v>0</v>
          </cell>
        </row>
        <row r="677">
          <cell r="F677">
            <v>127765</v>
          </cell>
          <cell r="G677">
            <v>127765</v>
          </cell>
          <cell r="H677">
            <v>87214.61</v>
          </cell>
          <cell r="I677">
            <v>4483.8</v>
          </cell>
          <cell r="AY677">
            <v>8669.4</v>
          </cell>
          <cell r="CK677">
            <v>0</v>
          </cell>
          <cell r="CL677">
            <v>0</v>
          </cell>
          <cell r="CM677">
            <v>0</v>
          </cell>
          <cell r="CU677">
            <v>0</v>
          </cell>
        </row>
        <row r="678">
          <cell r="F678">
            <v>20000</v>
          </cell>
          <cell r="G678">
            <v>20000</v>
          </cell>
          <cell r="H678">
            <v>15780.97</v>
          </cell>
          <cell r="I678">
            <v>0</v>
          </cell>
          <cell r="AY678">
            <v>0</v>
          </cell>
          <cell r="CK678">
            <v>0</v>
          </cell>
          <cell r="CL678">
            <v>0</v>
          </cell>
          <cell r="CM678">
            <v>0</v>
          </cell>
          <cell r="CU678">
            <v>0</v>
          </cell>
        </row>
        <row r="679">
          <cell r="F679">
            <v>19500</v>
          </cell>
          <cell r="G679">
            <v>19500</v>
          </cell>
          <cell r="H679">
            <v>14682.57</v>
          </cell>
          <cell r="I679">
            <v>0</v>
          </cell>
          <cell r="AY679">
            <v>0</v>
          </cell>
          <cell r="CK679">
            <v>0</v>
          </cell>
          <cell r="CL679">
            <v>0</v>
          </cell>
          <cell r="CM679">
            <v>0</v>
          </cell>
          <cell r="CU679">
            <v>0</v>
          </cell>
        </row>
        <row r="680">
          <cell r="F680">
            <v>0</v>
          </cell>
          <cell r="G680">
            <v>595777.68999999994</v>
          </cell>
          <cell r="H680">
            <v>595777.68999999994</v>
          </cell>
          <cell r="I680">
            <v>0</v>
          </cell>
          <cell r="AY680">
            <v>0</v>
          </cell>
          <cell r="CK680">
            <v>0</v>
          </cell>
          <cell r="CL680">
            <v>0</v>
          </cell>
          <cell r="CM680">
            <v>0</v>
          </cell>
          <cell r="CU680">
            <v>87028</v>
          </cell>
        </row>
        <row r="681">
          <cell r="F681">
            <v>0</v>
          </cell>
          <cell r="G681">
            <v>22266.13</v>
          </cell>
          <cell r="H681">
            <v>22266.13</v>
          </cell>
          <cell r="I681">
            <v>0</v>
          </cell>
          <cell r="AY681">
            <v>0</v>
          </cell>
          <cell r="CK681">
            <v>0</v>
          </cell>
          <cell r="CL681">
            <v>0</v>
          </cell>
          <cell r="CM681">
            <v>0</v>
          </cell>
          <cell r="CU681">
            <v>2764</v>
          </cell>
        </row>
        <row r="682">
          <cell r="F682">
            <v>0</v>
          </cell>
          <cell r="G682">
            <v>37760.18</v>
          </cell>
          <cell r="H682">
            <v>37760.18</v>
          </cell>
          <cell r="I682">
            <v>0</v>
          </cell>
          <cell r="AY682">
            <v>0</v>
          </cell>
          <cell r="CK682">
            <v>0</v>
          </cell>
          <cell r="CL682">
            <v>0</v>
          </cell>
          <cell r="CM682">
            <v>0</v>
          </cell>
          <cell r="CU682">
            <v>0</v>
          </cell>
        </row>
        <row r="683">
          <cell r="F683">
            <v>0</v>
          </cell>
          <cell r="G683">
            <v>13027.07</v>
          </cell>
          <cell r="H683">
            <v>13027.07</v>
          </cell>
          <cell r="I683">
            <v>0</v>
          </cell>
          <cell r="AY683">
            <v>0</v>
          </cell>
          <cell r="CK683">
            <v>0</v>
          </cell>
          <cell r="CL683">
            <v>0</v>
          </cell>
          <cell r="CM683">
            <v>0</v>
          </cell>
          <cell r="CU683">
            <v>0</v>
          </cell>
        </row>
        <row r="684">
          <cell r="F684">
            <v>0</v>
          </cell>
          <cell r="G684">
            <v>5479.22</v>
          </cell>
          <cell r="H684">
            <v>5479.22</v>
          </cell>
          <cell r="I684">
            <v>0</v>
          </cell>
          <cell r="AY684">
            <v>0</v>
          </cell>
          <cell r="CK684">
            <v>0</v>
          </cell>
          <cell r="CL684">
            <v>0</v>
          </cell>
          <cell r="CM684">
            <v>0</v>
          </cell>
          <cell r="CU684">
            <v>0</v>
          </cell>
        </row>
        <row r="685">
          <cell r="F685">
            <v>0</v>
          </cell>
          <cell r="G685">
            <v>176308.12</v>
          </cell>
          <cell r="H685">
            <v>176308.12</v>
          </cell>
          <cell r="I685">
            <v>0</v>
          </cell>
          <cell r="AY685">
            <v>0</v>
          </cell>
          <cell r="CK685">
            <v>0</v>
          </cell>
          <cell r="CL685">
            <v>0</v>
          </cell>
          <cell r="CM685">
            <v>0</v>
          </cell>
          <cell r="CU685">
            <v>0</v>
          </cell>
        </row>
        <row r="686">
          <cell r="F686">
            <v>0</v>
          </cell>
          <cell r="G686">
            <v>89014.84</v>
          </cell>
          <cell r="H686">
            <v>89014.84</v>
          </cell>
          <cell r="I686">
            <v>0</v>
          </cell>
          <cell r="AY686">
            <v>0</v>
          </cell>
          <cell r="CK686">
            <v>0</v>
          </cell>
          <cell r="CL686">
            <v>0</v>
          </cell>
          <cell r="CM686">
            <v>0</v>
          </cell>
          <cell r="CU686">
            <v>13833.15</v>
          </cell>
        </row>
        <row r="687">
          <cell r="F687">
            <v>0</v>
          </cell>
          <cell r="G687">
            <v>14886.89</v>
          </cell>
          <cell r="H687">
            <v>14886.89</v>
          </cell>
          <cell r="I687">
            <v>0</v>
          </cell>
          <cell r="AY687">
            <v>0</v>
          </cell>
          <cell r="CK687">
            <v>0</v>
          </cell>
          <cell r="CL687">
            <v>0</v>
          </cell>
          <cell r="CM687">
            <v>0</v>
          </cell>
          <cell r="CU687">
            <v>2298.0700000000002</v>
          </cell>
        </row>
        <row r="688">
          <cell r="F688">
            <v>0</v>
          </cell>
          <cell r="G688">
            <v>26032.5</v>
          </cell>
          <cell r="H688">
            <v>26032.5</v>
          </cell>
          <cell r="I688">
            <v>0</v>
          </cell>
          <cell r="AY688">
            <v>0</v>
          </cell>
          <cell r="CK688">
            <v>0</v>
          </cell>
          <cell r="CL688">
            <v>0</v>
          </cell>
          <cell r="CM688">
            <v>0</v>
          </cell>
          <cell r="CU688">
            <v>4095</v>
          </cell>
        </row>
        <row r="689">
          <cell r="F689">
            <v>0</v>
          </cell>
          <cell r="G689">
            <v>24088.58</v>
          </cell>
          <cell r="H689">
            <v>24088.58</v>
          </cell>
          <cell r="I689">
            <v>0</v>
          </cell>
          <cell r="AY689">
            <v>0</v>
          </cell>
          <cell r="CK689">
            <v>0</v>
          </cell>
          <cell r="CL689">
            <v>0</v>
          </cell>
          <cell r="CM689">
            <v>0</v>
          </cell>
          <cell r="CU689">
            <v>0</v>
          </cell>
        </row>
        <row r="690">
          <cell r="F690">
            <v>0</v>
          </cell>
          <cell r="G690">
            <v>69773.5</v>
          </cell>
          <cell r="H690">
            <v>69773.5</v>
          </cell>
          <cell r="I690">
            <v>0</v>
          </cell>
          <cell r="AY690">
            <v>0</v>
          </cell>
          <cell r="CK690">
            <v>0</v>
          </cell>
          <cell r="CL690">
            <v>0</v>
          </cell>
          <cell r="CM690">
            <v>0</v>
          </cell>
          <cell r="CU690">
            <v>8591.92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CK691">
            <v>0</v>
          </cell>
          <cell r="CL691">
            <v>0</v>
          </cell>
          <cell r="CM691">
            <v>0</v>
          </cell>
        </row>
        <row r="692">
          <cell r="F692">
            <v>5784324</v>
          </cell>
          <cell r="G692">
            <v>5784324</v>
          </cell>
          <cell r="H692">
            <v>4635560.5599999996</v>
          </cell>
          <cell r="I692">
            <v>0</v>
          </cell>
          <cell r="AY692">
            <v>513105.12</v>
          </cell>
          <cell r="CK692">
            <v>0</v>
          </cell>
          <cell r="CL692">
            <v>0</v>
          </cell>
          <cell r="CM692">
            <v>0</v>
          </cell>
          <cell r="CU692">
            <v>510920</v>
          </cell>
        </row>
        <row r="693">
          <cell r="F693">
            <v>358193</v>
          </cell>
          <cell r="G693">
            <v>358193</v>
          </cell>
          <cell r="H693">
            <v>231840</v>
          </cell>
          <cell r="I693">
            <v>115920</v>
          </cell>
          <cell r="AY693">
            <v>0</v>
          </cell>
          <cell r="CK693">
            <v>0</v>
          </cell>
          <cell r="CL693">
            <v>0</v>
          </cell>
          <cell r="CM693">
            <v>0</v>
          </cell>
          <cell r="CU693">
            <v>0</v>
          </cell>
        </row>
        <row r="694">
          <cell r="F694">
            <v>1261485</v>
          </cell>
          <cell r="G694">
            <v>1399373.46</v>
          </cell>
          <cell r="H694">
            <v>1272921.3899999999</v>
          </cell>
          <cell r="I694">
            <v>14700</v>
          </cell>
          <cell r="AY694">
            <v>45546.49</v>
          </cell>
          <cell r="CK694">
            <v>0</v>
          </cell>
          <cell r="CL694">
            <v>0</v>
          </cell>
          <cell r="CM694">
            <v>0</v>
          </cell>
          <cell r="CU694">
            <v>114336.19</v>
          </cell>
        </row>
        <row r="695">
          <cell r="F695">
            <v>0</v>
          </cell>
          <cell r="G695">
            <v>106081.68</v>
          </cell>
          <cell r="H695">
            <v>106081.68</v>
          </cell>
          <cell r="I695">
            <v>0</v>
          </cell>
          <cell r="AY695">
            <v>0</v>
          </cell>
          <cell r="CK695">
            <v>0</v>
          </cell>
          <cell r="CL695">
            <v>0</v>
          </cell>
          <cell r="CM695">
            <v>0</v>
          </cell>
          <cell r="CU695">
            <v>7906.91</v>
          </cell>
        </row>
        <row r="696">
          <cell r="F696">
            <v>181280</v>
          </cell>
          <cell r="G696">
            <v>181280</v>
          </cell>
          <cell r="H696">
            <v>157333.14000000001</v>
          </cell>
          <cell r="I696">
            <v>0</v>
          </cell>
          <cell r="AY696">
            <v>16795.47</v>
          </cell>
          <cell r="CK696">
            <v>0</v>
          </cell>
          <cell r="CL696">
            <v>0</v>
          </cell>
          <cell r="CM696">
            <v>0</v>
          </cell>
          <cell r="CU696">
            <v>16189.5</v>
          </cell>
        </row>
        <row r="697">
          <cell r="F697">
            <v>396096</v>
          </cell>
          <cell r="G697">
            <v>396096</v>
          </cell>
          <cell r="H697">
            <v>194665.69</v>
          </cell>
          <cell r="I697">
            <v>0</v>
          </cell>
          <cell r="AY697">
            <v>0</v>
          </cell>
          <cell r="CK697">
            <v>0</v>
          </cell>
          <cell r="CL697">
            <v>0</v>
          </cell>
          <cell r="CM697">
            <v>0</v>
          </cell>
          <cell r="CU697">
            <v>0</v>
          </cell>
        </row>
        <row r="698">
          <cell r="F698">
            <v>1160287</v>
          </cell>
          <cell r="G698">
            <v>1160287</v>
          </cell>
          <cell r="H698">
            <v>0</v>
          </cell>
          <cell r="I698">
            <v>0</v>
          </cell>
          <cell r="AY698">
            <v>0</v>
          </cell>
          <cell r="CK698">
            <v>0</v>
          </cell>
          <cell r="CL698">
            <v>0</v>
          </cell>
          <cell r="CM698">
            <v>0</v>
          </cell>
          <cell r="CU698">
            <v>0</v>
          </cell>
        </row>
        <row r="699">
          <cell r="F699">
            <v>25000</v>
          </cell>
          <cell r="G699">
            <v>45714.26</v>
          </cell>
          <cell r="H699">
            <v>45714.26</v>
          </cell>
          <cell r="I699">
            <v>0</v>
          </cell>
          <cell r="AY699">
            <v>16091.97</v>
          </cell>
          <cell r="CK699">
            <v>0</v>
          </cell>
          <cell r="CL699">
            <v>0</v>
          </cell>
          <cell r="CM699">
            <v>0</v>
          </cell>
          <cell r="CU699">
            <v>0</v>
          </cell>
        </row>
        <row r="700">
          <cell r="F700">
            <v>886489</v>
          </cell>
          <cell r="G700">
            <v>886489</v>
          </cell>
          <cell r="H700">
            <v>681144.57</v>
          </cell>
          <cell r="I700">
            <v>0</v>
          </cell>
          <cell r="AY700">
            <v>76955.05</v>
          </cell>
          <cell r="CK700">
            <v>0</v>
          </cell>
          <cell r="CL700">
            <v>0</v>
          </cell>
          <cell r="CM700">
            <v>0</v>
          </cell>
          <cell r="CU700">
            <v>78859.3</v>
          </cell>
        </row>
        <row r="701">
          <cell r="F701">
            <v>143033</v>
          </cell>
          <cell r="G701">
            <v>143033</v>
          </cell>
          <cell r="H701">
            <v>112430.45</v>
          </cell>
          <cell r="I701">
            <v>0</v>
          </cell>
          <cell r="AY701">
            <v>12727.86</v>
          </cell>
          <cell r="CK701">
            <v>0</v>
          </cell>
          <cell r="CL701">
            <v>0</v>
          </cell>
          <cell r="CM701">
            <v>0</v>
          </cell>
          <cell r="CU701">
            <v>12879.83</v>
          </cell>
        </row>
        <row r="702">
          <cell r="F702">
            <v>290400</v>
          </cell>
          <cell r="G702">
            <v>290400</v>
          </cell>
          <cell r="H702">
            <v>224281.2</v>
          </cell>
          <cell r="I702">
            <v>0</v>
          </cell>
          <cell r="AY702">
            <v>25127.7</v>
          </cell>
          <cell r="CK702">
            <v>0</v>
          </cell>
          <cell r="CL702">
            <v>0</v>
          </cell>
          <cell r="CM702">
            <v>0</v>
          </cell>
          <cell r="CU702">
            <v>25740</v>
          </cell>
        </row>
        <row r="703">
          <cell r="F703">
            <v>132604</v>
          </cell>
          <cell r="G703">
            <v>141052.4</v>
          </cell>
          <cell r="H703">
            <v>141052.4</v>
          </cell>
          <cell r="I703">
            <v>0</v>
          </cell>
          <cell r="AY703">
            <v>0</v>
          </cell>
          <cell r="CK703">
            <v>0</v>
          </cell>
          <cell r="CL703">
            <v>0</v>
          </cell>
          <cell r="CM703">
            <v>0</v>
          </cell>
          <cell r="CU703">
            <v>0</v>
          </cell>
        </row>
        <row r="704">
          <cell r="F704">
            <v>655452</v>
          </cell>
          <cell r="G704">
            <v>655452</v>
          </cell>
          <cell r="H704">
            <v>463768.45</v>
          </cell>
          <cell r="I704">
            <v>0</v>
          </cell>
          <cell r="AY704">
            <v>48943.56</v>
          </cell>
          <cell r="CK704">
            <v>0</v>
          </cell>
          <cell r="CL704">
            <v>0</v>
          </cell>
          <cell r="CM704">
            <v>0</v>
          </cell>
          <cell r="CU704">
            <v>46522.35</v>
          </cell>
        </row>
        <row r="705">
          <cell r="F705">
            <v>3425</v>
          </cell>
          <cell r="G705">
            <v>4425</v>
          </cell>
          <cell r="H705">
            <v>4077.17</v>
          </cell>
          <cell r="I705">
            <v>232.84</v>
          </cell>
          <cell r="AY705">
            <v>407.01</v>
          </cell>
          <cell r="CK705">
            <v>0</v>
          </cell>
          <cell r="CL705">
            <v>0</v>
          </cell>
          <cell r="CM705">
            <v>0</v>
          </cell>
          <cell r="CU705">
            <v>0</v>
          </cell>
        </row>
        <row r="706">
          <cell r="F706">
            <v>8832</v>
          </cell>
          <cell r="G706">
            <v>8832</v>
          </cell>
          <cell r="H706">
            <v>6122.37</v>
          </cell>
          <cell r="I706">
            <v>0</v>
          </cell>
          <cell r="AY706">
            <v>0</v>
          </cell>
          <cell r="CK706">
            <v>0</v>
          </cell>
          <cell r="CL706">
            <v>0</v>
          </cell>
          <cell r="CM706">
            <v>0</v>
          </cell>
          <cell r="CU706">
            <v>0</v>
          </cell>
        </row>
        <row r="707">
          <cell r="F707">
            <v>223656</v>
          </cell>
          <cell r="G707">
            <v>221554.74</v>
          </cell>
          <cell r="H707">
            <v>204529.78</v>
          </cell>
          <cell r="I707">
            <v>0</v>
          </cell>
          <cell r="AY707">
            <v>18497.439999999999</v>
          </cell>
          <cell r="CK707">
            <v>0</v>
          </cell>
          <cell r="CL707">
            <v>0</v>
          </cell>
          <cell r="CM707">
            <v>0</v>
          </cell>
          <cell r="CU707">
            <v>0</v>
          </cell>
        </row>
        <row r="708">
          <cell r="F708">
            <v>36273</v>
          </cell>
          <cell r="G708">
            <v>36273</v>
          </cell>
          <cell r="H708">
            <v>14527.13</v>
          </cell>
          <cell r="I708">
            <v>0</v>
          </cell>
          <cell r="AY708">
            <v>1639.95</v>
          </cell>
          <cell r="CK708">
            <v>0</v>
          </cell>
          <cell r="CL708">
            <v>0</v>
          </cell>
          <cell r="CM708">
            <v>0</v>
          </cell>
          <cell r="CU708">
            <v>0</v>
          </cell>
        </row>
        <row r="709">
          <cell r="F709">
            <v>85554</v>
          </cell>
          <cell r="G709">
            <v>85554</v>
          </cell>
          <cell r="H709">
            <v>53210.27</v>
          </cell>
          <cell r="I709">
            <v>0</v>
          </cell>
          <cell r="AY709">
            <v>1832.3</v>
          </cell>
          <cell r="CK709">
            <v>0</v>
          </cell>
          <cell r="CL709">
            <v>0</v>
          </cell>
          <cell r="CM709">
            <v>0</v>
          </cell>
          <cell r="CU709">
            <v>0</v>
          </cell>
        </row>
        <row r="710">
          <cell r="F710">
            <v>3983</v>
          </cell>
          <cell r="G710">
            <v>3383</v>
          </cell>
          <cell r="H710">
            <v>2100</v>
          </cell>
          <cell r="I710">
            <v>300</v>
          </cell>
          <cell r="AY710">
            <v>300</v>
          </cell>
          <cell r="CK710">
            <v>0</v>
          </cell>
          <cell r="CL710">
            <v>0</v>
          </cell>
          <cell r="CM710">
            <v>0</v>
          </cell>
          <cell r="CU710">
            <v>0</v>
          </cell>
        </row>
        <row r="711">
          <cell r="F711">
            <v>66105</v>
          </cell>
          <cell r="G711">
            <v>66105</v>
          </cell>
          <cell r="H711">
            <v>40095.050000000003</v>
          </cell>
          <cell r="I711">
            <v>5041</v>
          </cell>
          <cell r="AY711">
            <v>4008.05</v>
          </cell>
          <cell r="CK711">
            <v>0</v>
          </cell>
          <cell r="CL711">
            <v>0</v>
          </cell>
          <cell r="CM711">
            <v>0</v>
          </cell>
          <cell r="CU711">
            <v>0</v>
          </cell>
        </row>
        <row r="712">
          <cell r="F712">
            <v>633360</v>
          </cell>
          <cell r="G712">
            <v>545808.04</v>
          </cell>
          <cell r="H712">
            <v>422789.1</v>
          </cell>
          <cell r="I712">
            <v>0</v>
          </cell>
          <cell r="AY712">
            <v>52780</v>
          </cell>
          <cell r="CK712">
            <v>0</v>
          </cell>
          <cell r="CL712">
            <v>0</v>
          </cell>
          <cell r="CM712">
            <v>0</v>
          </cell>
          <cell r="CU712">
            <v>0</v>
          </cell>
        </row>
        <row r="713">
          <cell r="F713">
            <v>32088</v>
          </cell>
          <cell r="G713">
            <v>32088</v>
          </cell>
          <cell r="H713">
            <v>27415.13</v>
          </cell>
          <cell r="I713">
            <v>4672.87</v>
          </cell>
          <cell r="AY713">
            <v>0</v>
          </cell>
          <cell r="CK713">
            <v>0</v>
          </cell>
          <cell r="CL713">
            <v>0</v>
          </cell>
          <cell r="CM713">
            <v>0</v>
          </cell>
          <cell r="CU713">
            <v>0</v>
          </cell>
        </row>
        <row r="714">
          <cell r="F714">
            <v>385000</v>
          </cell>
          <cell r="G714">
            <v>280194.53000000003</v>
          </cell>
          <cell r="H714">
            <v>280194.53000000003</v>
          </cell>
          <cell r="I714">
            <v>0</v>
          </cell>
          <cell r="AY714">
            <v>13635.71</v>
          </cell>
          <cell r="CK714">
            <v>0</v>
          </cell>
          <cell r="CL714">
            <v>0</v>
          </cell>
          <cell r="CM714">
            <v>0</v>
          </cell>
          <cell r="CU714">
            <v>0</v>
          </cell>
        </row>
        <row r="715">
          <cell r="F715">
            <v>0</v>
          </cell>
          <cell r="G715">
            <v>409919</v>
          </cell>
          <cell r="H715">
            <v>374582.17</v>
          </cell>
          <cell r="I715">
            <v>0</v>
          </cell>
          <cell r="AY715">
            <v>0</v>
          </cell>
          <cell r="CK715">
            <v>0</v>
          </cell>
          <cell r="CL715">
            <v>0</v>
          </cell>
          <cell r="CM715">
            <v>0</v>
          </cell>
          <cell r="CU715">
            <v>0</v>
          </cell>
        </row>
        <row r="716">
          <cell r="F716">
            <v>82400</v>
          </cell>
          <cell r="G716">
            <v>534343.62</v>
          </cell>
          <cell r="H716">
            <v>528785.37</v>
          </cell>
          <cell r="I716">
            <v>3179</v>
          </cell>
          <cell r="AY716">
            <v>0</v>
          </cell>
          <cell r="CK716">
            <v>0</v>
          </cell>
          <cell r="CL716">
            <v>0</v>
          </cell>
          <cell r="CM716">
            <v>0</v>
          </cell>
          <cell r="CU716">
            <v>0</v>
          </cell>
        </row>
        <row r="717">
          <cell r="F717">
            <v>12626</v>
          </cell>
          <cell r="G717">
            <v>17826</v>
          </cell>
          <cell r="H717">
            <v>15165.65</v>
          </cell>
          <cell r="I717">
            <v>1403.2</v>
          </cell>
          <cell r="AY717">
            <v>1093.3</v>
          </cell>
          <cell r="CK717">
            <v>0</v>
          </cell>
          <cell r="CL717">
            <v>0</v>
          </cell>
          <cell r="CM717">
            <v>0</v>
          </cell>
          <cell r="CU717">
            <v>0</v>
          </cell>
        </row>
        <row r="718">
          <cell r="F718">
            <v>3572</v>
          </cell>
          <cell r="G718">
            <v>2372</v>
          </cell>
          <cell r="H718">
            <v>1999</v>
          </cell>
          <cell r="I718">
            <v>0</v>
          </cell>
          <cell r="AY718">
            <v>0</v>
          </cell>
          <cell r="CK718">
            <v>0</v>
          </cell>
          <cell r="CL718">
            <v>0</v>
          </cell>
          <cell r="CM718">
            <v>0</v>
          </cell>
          <cell r="CU718">
            <v>0</v>
          </cell>
        </row>
        <row r="719">
          <cell r="F719">
            <v>20000</v>
          </cell>
          <cell r="G719">
            <v>20000</v>
          </cell>
          <cell r="H719">
            <v>12017.55</v>
          </cell>
          <cell r="I719">
            <v>7968.75</v>
          </cell>
          <cell r="AY719">
            <v>0</v>
          </cell>
          <cell r="CK719">
            <v>0</v>
          </cell>
          <cell r="CL719">
            <v>0</v>
          </cell>
          <cell r="CM719">
            <v>0</v>
          </cell>
          <cell r="CU719">
            <v>0</v>
          </cell>
        </row>
        <row r="720">
          <cell r="F720">
            <v>23200</v>
          </cell>
          <cell r="G720">
            <v>23200</v>
          </cell>
          <cell r="H720">
            <v>15800</v>
          </cell>
          <cell r="I720">
            <v>1900</v>
          </cell>
          <cell r="AY720">
            <v>1900</v>
          </cell>
          <cell r="CK720">
            <v>0</v>
          </cell>
          <cell r="CL720">
            <v>0</v>
          </cell>
          <cell r="CM720">
            <v>0</v>
          </cell>
          <cell r="CU720">
            <v>0</v>
          </cell>
        </row>
        <row r="721">
          <cell r="F721">
            <v>83384</v>
          </cell>
          <cell r="G721">
            <v>83384</v>
          </cell>
          <cell r="H721">
            <v>49611.37</v>
          </cell>
          <cell r="I721">
            <v>9505.98</v>
          </cell>
          <cell r="AY721">
            <v>0</v>
          </cell>
          <cell r="CK721">
            <v>0</v>
          </cell>
          <cell r="CL721">
            <v>0</v>
          </cell>
          <cell r="CM721">
            <v>0</v>
          </cell>
          <cell r="CU721">
            <v>0</v>
          </cell>
        </row>
        <row r="722">
          <cell r="F722">
            <v>1000</v>
          </cell>
          <cell r="G722">
            <v>0</v>
          </cell>
          <cell r="H722">
            <v>0</v>
          </cell>
          <cell r="I722">
            <v>0</v>
          </cell>
          <cell r="AY722">
            <v>0</v>
          </cell>
          <cell r="CK722">
            <v>0</v>
          </cell>
          <cell r="CL722">
            <v>0</v>
          </cell>
          <cell r="CM722">
            <v>0</v>
          </cell>
          <cell r="CU722">
            <v>0</v>
          </cell>
        </row>
        <row r="723">
          <cell r="F723">
            <v>1500</v>
          </cell>
          <cell r="G723">
            <v>1500</v>
          </cell>
          <cell r="H723">
            <v>1150</v>
          </cell>
          <cell r="I723">
            <v>0</v>
          </cell>
          <cell r="AY723">
            <v>100</v>
          </cell>
          <cell r="CK723">
            <v>0</v>
          </cell>
          <cell r="CL723">
            <v>0</v>
          </cell>
          <cell r="CM723">
            <v>0</v>
          </cell>
          <cell r="CU723">
            <v>0</v>
          </cell>
        </row>
        <row r="724">
          <cell r="F724">
            <v>4000</v>
          </cell>
          <cell r="G724">
            <v>5200</v>
          </cell>
          <cell r="H724">
            <v>0</v>
          </cell>
          <cell r="I724">
            <v>3830</v>
          </cell>
          <cell r="AY724">
            <v>0</v>
          </cell>
          <cell r="CK724">
            <v>0</v>
          </cell>
          <cell r="CL724">
            <v>0</v>
          </cell>
          <cell r="CM724">
            <v>0</v>
          </cell>
          <cell r="CU724">
            <v>0</v>
          </cell>
        </row>
        <row r="725">
          <cell r="F725">
            <v>16749</v>
          </cell>
          <cell r="G725">
            <v>12149</v>
          </cell>
          <cell r="H725">
            <v>8389.7000000000007</v>
          </cell>
          <cell r="I725">
            <v>0</v>
          </cell>
          <cell r="AY725">
            <v>0</v>
          </cell>
          <cell r="CK725">
            <v>0</v>
          </cell>
          <cell r="CL725">
            <v>0</v>
          </cell>
          <cell r="CM725">
            <v>0</v>
          </cell>
          <cell r="CU725">
            <v>0</v>
          </cell>
        </row>
        <row r="726">
          <cell r="F726">
            <v>3188</v>
          </cell>
          <cell r="G726">
            <v>1188</v>
          </cell>
          <cell r="H726">
            <v>0</v>
          </cell>
          <cell r="I726">
            <v>750</v>
          </cell>
          <cell r="AY726">
            <v>0</v>
          </cell>
          <cell r="CK726">
            <v>0</v>
          </cell>
          <cell r="CL726">
            <v>0</v>
          </cell>
          <cell r="CM726">
            <v>0</v>
          </cell>
          <cell r="CU726">
            <v>0</v>
          </cell>
        </row>
        <row r="727">
          <cell r="F727">
            <v>0</v>
          </cell>
          <cell r="G727">
            <v>2000</v>
          </cell>
          <cell r="H727">
            <v>1588</v>
          </cell>
          <cell r="I727">
            <v>380.5</v>
          </cell>
          <cell r="AY727">
            <v>0</v>
          </cell>
          <cell r="CK727">
            <v>0</v>
          </cell>
          <cell r="CL727">
            <v>0</v>
          </cell>
          <cell r="CM727">
            <v>0</v>
          </cell>
          <cell r="CU727">
            <v>0</v>
          </cell>
        </row>
        <row r="728">
          <cell r="F728">
            <v>60000</v>
          </cell>
          <cell r="G728">
            <v>60000</v>
          </cell>
          <cell r="H728">
            <v>46303.33</v>
          </cell>
          <cell r="I728">
            <v>3632.63</v>
          </cell>
          <cell r="AY728">
            <v>390.9</v>
          </cell>
          <cell r="CK728">
            <v>0</v>
          </cell>
          <cell r="CL728">
            <v>0</v>
          </cell>
          <cell r="CM728">
            <v>0</v>
          </cell>
          <cell r="CU728">
            <v>0</v>
          </cell>
        </row>
        <row r="729">
          <cell r="F729">
            <v>14000</v>
          </cell>
          <cell r="G729">
            <v>14000</v>
          </cell>
          <cell r="H729">
            <v>8260.25</v>
          </cell>
          <cell r="I729">
            <v>1028.8</v>
          </cell>
          <cell r="AY729">
            <v>0</v>
          </cell>
          <cell r="CK729">
            <v>0</v>
          </cell>
          <cell r="CL729">
            <v>0</v>
          </cell>
          <cell r="CM729">
            <v>0</v>
          </cell>
          <cell r="CU729">
            <v>0</v>
          </cell>
        </row>
        <row r="730">
          <cell r="F730">
            <v>19400</v>
          </cell>
          <cell r="G730">
            <v>19400</v>
          </cell>
          <cell r="H730">
            <v>12302.67</v>
          </cell>
          <cell r="I730">
            <v>0</v>
          </cell>
          <cell r="AY730">
            <v>2873.79</v>
          </cell>
          <cell r="CK730">
            <v>0</v>
          </cell>
          <cell r="CL730">
            <v>0</v>
          </cell>
          <cell r="CM730">
            <v>0</v>
          </cell>
          <cell r="CU730">
            <v>0</v>
          </cell>
        </row>
        <row r="731">
          <cell r="F731">
            <v>2500</v>
          </cell>
          <cell r="G731">
            <v>2500</v>
          </cell>
          <cell r="H731">
            <v>1803.91</v>
          </cell>
          <cell r="I731">
            <v>45.5</v>
          </cell>
          <cell r="AY731">
            <v>700.01</v>
          </cell>
          <cell r="CK731">
            <v>0</v>
          </cell>
          <cell r="CL731">
            <v>0</v>
          </cell>
          <cell r="CM731">
            <v>0</v>
          </cell>
          <cell r="CU731">
            <v>0</v>
          </cell>
        </row>
        <row r="732">
          <cell r="F732">
            <v>6900</v>
          </cell>
          <cell r="G732">
            <v>26940</v>
          </cell>
          <cell r="H732">
            <v>13096</v>
          </cell>
          <cell r="I732">
            <v>0</v>
          </cell>
          <cell r="AY732">
            <v>0</v>
          </cell>
          <cell r="CK732">
            <v>0</v>
          </cell>
          <cell r="CL732">
            <v>0</v>
          </cell>
          <cell r="CM732">
            <v>0</v>
          </cell>
          <cell r="CU732">
            <v>0</v>
          </cell>
        </row>
        <row r="733">
          <cell r="F733">
            <v>10685</v>
          </cell>
          <cell r="G733">
            <v>10685</v>
          </cell>
          <cell r="H733">
            <v>3932.4</v>
          </cell>
          <cell r="I733">
            <v>544</v>
          </cell>
          <cell r="AY733">
            <v>459.7</v>
          </cell>
          <cell r="CK733">
            <v>0</v>
          </cell>
          <cell r="CL733">
            <v>0</v>
          </cell>
          <cell r="CM733">
            <v>0</v>
          </cell>
          <cell r="CU733">
            <v>0</v>
          </cell>
        </row>
        <row r="734">
          <cell r="F734">
            <v>4693</v>
          </cell>
          <cell r="G734">
            <v>4693</v>
          </cell>
          <cell r="H734">
            <v>1899.75</v>
          </cell>
          <cell r="I734">
            <v>161.85</v>
          </cell>
          <cell r="AY734">
            <v>199.9</v>
          </cell>
          <cell r="CK734">
            <v>0</v>
          </cell>
          <cell r="CL734">
            <v>0</v>
          </cell>
          <cell r="CM734">
            <v>0</v>
          </cell>
          <cell r="CU734">
            <v>0</v>
          </cell>
        </row>
        <row r="735">
          <cell r="F735">
            <v>9000</v>
          </cell>
          <cell r="G735">
            <v>9000</v>
          </cell>
          <cell r="H735">
            <v>4919.5</v>
          </cell>
          <cell r="I735">
            <v>0</v>
          </cell>
          <cell r="AY735">
            <v>120</v>
          </cell>
          <cell r="CK735">
            <v>0</v>
          </cell>
          <cell r="CL735">
            <v>0</v>
          </cell>
          <cell r="CM735">
            <v>0</v>
          </cell>
          <cell r="CU735">
            <v>0</v>
          </cell>
        </row>
        <row r="736">
          <cell r="F736">
            <v>1000</v>
          </cell>
          <cell r="G736">
            <v>1000</v>
          </cell>
          <cell r="H736">
            <v>695.7</v>
          </cell>
          <cell r="I736">
            <v>0</v>
          </cell>
          <cell r="AY736">
            <v>0</v>
          </cell>
          <cell r="CK736">
            <v>0</v>
          </cell>
          <cell r="CL736">
            <v>0</v>
          </cell>
          <cell r="CM736">
            <v>0</v>
          </cell>
          <cell r="CU736">
            <v>0</v>
          </cell>
        </row>
        <row r="737">
          <cell r="F737">
            <v>500</v>
          </cell>
          <cell r="G737">
            <v>500</v>
          </cell>
          <cell r="H737">
            <v>0</v>
          </cell>
          <cell r="I737">
            <v>0</v>
          </cell>
          <cell r="AY737">
            <v>0</v>
          </cell>
          <cell r="CK737">
            <v>0</v>
          </cell>
          <cell r="CL737">
            <v>0</v>
          </cell>
          <cell r="CM737">
            <v>0</v>
          </cell>
          <cell r="CU737">
            <v>0</v>
          </cell>
        </row>
        <row r="738">
          <cell r="F738">
            <v>1000</v>
          </cell>
          <cell r="G738">
            <v>1000</v>
          </cell>
          <cell r="H738">
            <v>999.7</v>
          </cell>
          <cell r="I738">
            <v>0</v>
          </cell>
          <cell r="AY738">
            <v>0</v>
          </cell>
          <cell r="CK738">
            <v>0</v>
          </cell>
          <cell r="CL738">
            <v>0</v>
          </cell>
          <cell r="CM738">
            <v>0</v>
          </cell>
          <cell r="CU738">
            <v>0</v>
          </cell>
        </row>
        <row r="739">
          <cell r="F739">
            <v>800</v>
          </cell>
          <cell r="G739">
            <v>800</v>
          </cell>
          <cell r="H739">
            <v>50.2</v>
          </cell>
          <cell r="I739">
            <v>0</v>
          </cell>
          <cell r="AY739">
            <v>0</v>
          </cell>
          <cell r="CK739">
            <v>0</v>
          </cell>
          <cell r="CL739">
            <v>0</v>
          </cell>
          <cell r="CM739">
            <v>0</v>
          </cell>
          <cell r="CU739">
            <v>0</v>
          </cell>
        </row>
        <row r="740">
          <cell r="F740">
            <v>200</v>
          </cell>
          <cell r="G740">
            <v>200</v>
          </cell>
          <cell r="H740">
            <v>0</v>
          </cell>
          <cell r="I740">
            <v>0</v>
          </cell>
          <cell r="AY740">
            <v>0</v>
          </cell>
          <cell r="CK740">
            <v>0</v>
          </cell>
          <cell r="CL740">
            <v>0</v>
          </cell>
          <cell r="CM740">
            <v>0</v>
          </cell>
          <cell r="CU740">
            <v>0</v>
          </cell>
        </row>
        <row r="741">
          <cell r="F741">
            <v>123218</v>
          </cell>
          <cell r="G741">
            <v>123218</v>
          </cell>
          <cell r="H741">
            <v>80875.59</v>
          </cell>
          <cell r="I741">
            <v>1968.68</v>
          </cell>
          <cell r="AY741">
            <v>2951.94</v>
          </cell>
          <cell r="CK741">
            <v>0</v>
          </cell>
          <cell r="CL741">
            <v>0</v>
          </cell>
          <cell r="CM741">
            <v>0</v>
          </cell>
          <cell r="CU741">
            <v>0</v>
          </cell>
        </row>
        <row r="742">
          <cell r="F742">
            <v>67000</v>
          </cell>
          <cell r="G742">
            <v>67000</v>
          </cell>
          <cell r="H742">
            <v>66976</v>
          </cell>
          <cell r="I742">
            <v>0</v>
          </cell>
          <cell r="AY742">
            <v>0</v>
          </cell>
          <cell r="CK742">
            <v>0</v>
          </cell>
          <cell r="CL742">
            <v>0</v>
          </cell>
          <cell r="CM742">
            <v>0</v>
          </cell>
          <cell r="CU742">
            <v>0</v>
          </cell>
        </row>
        <row r="743">
          <cell r="F743">
            <v>0</v>
          </cell>
          <cell r="G743">
            <v>1300</v>
          </cell>
          <cell r="H743">
            <v>1138.5</v>
          </cell>
          <cell r="I743">
            <v>0</v>
          </cell>
          <cell r="AY743">
            <v>0</v>
          </cell>
          <cell r="CK743">
            <v>0</v>
          </cell>
          <cell r="CL743">
            <v>0</v>
          </cell>
          <cell r="CM743">
            <v>0</v>
          </cell>
          <cell r="CU743">
            <v>0</v>
          </cell>
        </row>
        <row r="745">
          <cell r="F745">
            <v>648108</v>
          </cell>
          <cell r="G745">
            <v>648108</v>
          </cell>
          <cell r="H745">
            <v>518708.36</v>
          </cell>
          <cell r="I745">
            <v>0</v>
          </cell>
          <cell r="AY745">
            <v>57638.66</v>
          </cell>
          <cell r="CK745">
            <v>0</v>
          </cell>
          <cell r="CL745">
            <v>0</v>
          </cell>
          <cell r="CM745">
            <v>0</v>
          </cell>
          <cell r="CU745">
            <v>56710</v>
          </cell>
        </row>
        <row r="746">
          <cell r="F746">
            <v>18876</v>
          </cell>
          <cell r="G746">
            <v>18876</v>
          </cell>
          <cell r="H746">
            <v>14868</v>
          </cell>
          <cell r="I746">
            <v>0</v>
          </cell>
          <cell r="AY746">
            <v>1652</v>
          </cell>
          <cell r="CK746">
            <v>0</v>
          </cell>
          <cell r="CL746">
            <v>0</v>
          </cell>
          <cell r="CM746">
            <v>0</v>
          </cell>
          <cell r="CU746">
            <v>1652</v>
          </cell>
        </row>
        <row r="747">
          <cell r="F747">
            <v>44666</v>
          </cell>
          <cell r="G747">
            <v>44666</v>
          </cell>
          <cell r="H747">
            <v>21671.46</v>
          </cell>
          <cell r="I747">
            <v>0</v>
          </cell>
          <cell r="AY747">
            <v>0</v>
          </cell>
          <cell r="CK747">
            <v>0</v>
          </cell>
          <cell r="CL747">
            <v>0</v>
          </cell>
          <cell r="CM747">
            <v>0</v>
          </cell>
          <cell r="CU747">
            <v>0</v>
          </cell>
        </row>
        <row r="748">
          <cell r="F748">
            <v>129691</v>
          </cell>
          <cell r="G748">
            <v>129691</v>
          </cell>
          <cell r="H748">
            <v>0</v>
          </cell>
          <cell r="I748">
            <v>0</v>
          </cell>
          <cell r="AY748">
            <v>0</v>
          </cell>
          <cell r="CK748">
            <v>0</v>
          </cell>
          <cell r="CL748">
            <v>0</v>
          </cell>
          <cell r="CM748">
            <v>0</v>
          </cell>
          <cell r="CU748">
            <v>0</v>
          </cell>
        </row>
        <row r="749">
          <cell r="F749">
            <v>0</v>
          </cell>
          <cell r="G749">
            <v>9577.7900000000009</v>
          </cell>
          <cell r="H749">
            <v>9577.7900000000009</v>
          </cell>
          <cell r="I749">
            <v>0</v>
          </cell>
          <cell r="AY749">
            <v>3969.63</v>
          </cell>
          <cell r="CK749">
            <v>0</v>
          </cell>
          <cell r="CL749">
            <v>0</v>
          </cell>
          <cell r="CM749">
            <v>0</v>
          </cell>
          <cell r="CU749">
            <v>0</v>
          </cell>
        </row>
        <row r="750">
          <cell r="F750">
            <v>101463</v>
          </cell>
          <cell r="G750">
            <v>101463</v>
          </cell>
          <cell r="H750">
            <v>78110.73</v>
          </cell>
          <cell r="I750">
            <v>0</v>
          </cell>
          <cell r="AY750">
            <v>8808.1</v>
          </cell>
          <cell r="CK750">
            <v>0</v>
          </cell>
          <cell r="CL750">
            <v>0</v>
          </cell>
          <cell r="CM750">
            <v>0</v>
          </cell>
          <cell r="CU750">
            <v>8905.99</v>
          </cell>
        </row>
        <row r="751">
          <cell r="F751">
            <v>16897</v>
          </cell>
          <cell r="G751">
            <v>16897</v>
          </cell>
          <cell r="H751">
            <v>13318.55</v>
          </cell>
          <cell r="I751">
            <v>0</v>
          </cell>
          <cell r="AY751">
            <v>1506.84</v>
          </cell>
          <cell r="CK751">
            <v>0</v>
          </cell>
          <cell r="CL751">
            <v>0</v>
          </cell>
          <cell r="CM751">
            <v>0</v>
          </cell>
          <cell r="CU751">
            <v>1506.85</v>
          </cell>
        </row>
        <row r="752">
          <cell r="F752">
            <v>26400</v>
          </cell>
          <cell r="G752">
            <v>26400</v>
          </cell>
          <cell r="H752">
            <v>21060</v>
          </cell>
          <cell r="I752">
            <v>0</v>
          </cell>
          <cell r="AY752">
            <v>2340</v>
          </cell>
          <cell r="CK752">
            <v>0</v>
          </cell>
          <cell r="CL752">
            <v>0</v>
          </cell>
          <cell r="CM752">
            <v>0</v>
          </cell>
          <cell r="CU752">
            <v>2340</v>
          </cell>
        </row>
        <row r="753">
          <cell r="F753">
            <v>14822</v>
          </cell>
          <cell r="G753">
            <v>15563.09</v>
          </cell>
          <cell r="H753">
            <v>15563.09</v>
          </cell>
          <cell r="I753">
            <v>0</v>
          </cell>
          <cell r="AY753">
            <v>0</v>
          </cell>
          <cell r="CK753">
            <v>0</v>
          </cell>
          <cell r="CL753">
            <v>0</v>
          </cell>
          <cell r="CM753">
            <v>0</v>
          </cell>
          <cell r="CU753">
            <v>0</v>
          </cell>
        </row>
        <row r="754">
          <cell r="F754">
            <v>77403</v>
          </cell>
          <cell r="G754">
            <v>77403</v>
          </cell>
          <cell r="H754">
            <v>53851.68</v>
          </cell>
          <cell r="I754">
            <v>0</v>
          </cell>
          <cell r="AY754">
            <v>5997.48</v>
          </cell>
          <cell r="CK754">
            <v>0</v>
          </cell>
          <cell r="CL754">
            <v>0</v>
          </cell>
          <cell r="CM754">
            <v>0</v>
          </cell>
          <cell r="CU754">
            <v>5436.66</v>
          </cell>
        </row>
        <row r="755">
          <cell r="F755">
            <v>28095</v>
          </cell>
          <cell r="G755">
            <v>28095</v>
          </cell>
          <cell r="H755">
            <v>17520.080000000002</v>
          </cell>
          <cell r="I755">
            <v>0</v>
          </cell>
          <cell r="AY755">
            <v>783.43</v>
          </cell>
          <cell r="CK755">
            <v>0</v>
          </cell>
          <cell r="CL755">
            <v>0</v>
          </cell>
          <cell r="CM755">
            <v>0</v>
          </cell>
          <cell r="CU755">
            <v>0</v>
          </cell>
        </row>
        <row r="756">
          <cell r="F756">
            <v>80000</v>
          </cell>
          <cell r="G756">
            <v>80000</v>
          </cell>
          <cell r="H756">
            <v>0</v>
          </cell>
          <cell r="I756">
            <v>0</v>
          </cell>
          <cell r="AY756">
            <v>0</v>
          </cell>
          <cell r="CK756">
            <v>0</v>
          </cell>
          <cell r="CL756">
            <v>0</v>
          </cell>
          <cell r="CM756">
            <v>0</v>
          </cell>
          <cell r="CU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CK757">
            <v>0</v>
          </cell>
          <cell r="CL757">
            <v>0</v>
          </cell>
          <cell r="CM757">
            <v>0</v>
          </cell>
        </row>
        <row r="758">
          <cell r="F758">
            <v>7996740</v>
          </cell>
          <cell r="G758">
            <v>7996740</v>
          </cell>
          <cell r="H758">
            <v>6687427.5300000003</v>
          </cell>
          <cell r="I758">
            <v>0</v>
          </cell>
          <cell r="AY758">
            <v>771080.12</v>
          </cell>
          <cell r="CK758">
            <v>0</v>
          </cell>
          <cell r="CL758">
            <v>0</v>
          </cell>
          <cell r="CM758">
            <v>0</v>
          </cell>
          <cell r="CU758">
            <v>699724</v>
          </cell>
        </row>
        <row r="759">
          <cell r="F759">
            <v>0</v>
          </cell>
          <cell r="G759">
            <v>58876.29</v>
          </cell>
          <cell r="H759">
            <v>58876.29</v>
          </cell>
          <cell r="I759">
            <v>0</v>
          </cell>
          <cell r="AY759">
            <v>0</v>
          </cell>
          <cell r="CK759">
            <v>0</v>
          </cell>
          <cell r="CL759">
            <v>0</v>
          </cell>
          <cell r="CM759">
            <v>0</v>
          </cell>
          <cell r="CU759">
            <v>0</v>
          </cell>
        </row>
        <row r="760">
          <cell r="F760">
            <v>494096</v>
          </cell>
          <cell r="G760">
            <v>494096</v>
          </cell>
          <cell r="H760">
            <v>414018.39</v>
          </cell>
          <cell r="I760">
            <v>0</v>
          </cell>
          <cell r="AY760">
            <v>45178.559999999998</v>
          </cell>
          <cell r="CK760">
            <v>0</v>
          </cell>
          <cell r="CL760">
            <v>0</v>
          </cell>
          <cell r="CM760">
            <v>0</v>
          </cell>
          <cell r="CU760">
            <v>44293</v>
          </cell>
        </row>
        <row r="761">
          <cell r="F761">
            <v>637398</v>
          </cell>
          <cell r="G761">
            <v>637398</v>
          </cell>
          <cell r="H761">
            <v>293314.34999999998</v>
          </cell>
          <cell r="I761">
            <v>0</v>
          </cell>
          <cell r="AY761">
            <v>0</v>
          </cell>
          <cell r="CK761">
            <v>0</v>
          </cell>
          <cell r="CL761">
            <v>0</v>
          </cell>
          <cell r="CM761">
            <v>0</v>
          </cell>
          <cell r="CU761">
            <v>0</v>
          </cell>
        </row>
        <row r="762">
          <cell r="F762">
            <v>1654602</v>
          </cell>
          <cell r="G762">
            <v>1654602</v>
          </cell>
          <cell r="H762">
            <v>19315.34</v>
          </cell>
          <cell r="I762">
            <v>0</v>
          </cell>
          <cell r="AY762">
            <v>0</v>
          </cell>
          <cell r="CK762">
            <v>0</v>
          </cell>
          <cell r="CL762">
            <v>0</v>
          </cell>
          <cell r="CM762">
            <v>0</v>
          </cell>
          <cell r="CU762">
            <v>0</v>
          </cell>
        </row>
        <row r="763">
          <cell r="F763">
            <v>0</v>
          </cell>
          <cell r="G763">
            <v>2699.8</v>
          </cell>
          <cell r="H763">
            <v>2699.8</v>
          </cell>
          <cell r="I763">
            <v>0</v>
          </cell>
          <cell r="AY763">
            <v>2699.8</v>
          </cell>
          <cell r="CK763">
            <v>0</v>
          </cell>
          <cell r="CL763">
            <v>0</v>
          </cell>
          <cell r="CM763">
            <v>0</v>
          </cell>
          <cell r="CU763">
            <v>0</v>
          </cell>
        </row>
        <row r="764">
          <cell r="F764">
            <v>0</v>
          </cell>
          <cell r="G764">
            <v>152538.88</v>
          </cell>
          <cell r="H764">
            <v>152538.88</v>
          </cell>
          <cell r="I764">
            <v>0</v>
          </cell>
          <cell r="AY764">
            <v>0</v>
          </cell>
          <cell r="CK764">
            <v>0</v>
          </cell>
          <cell r="CL764">
            <v>0</v>
          </cell>
          <cell r="CM764">
            <v>0</v>
          </cell>
          <cell r="CU764">
            <v>0</v>
          </cell>
        </row>
        <row r="765">
          <cell r="F765">
            <v>1308484</v>
          </cell>
          <cell r="G765">
            <v>1308484</v>
          </cell>
          <cell r="H765">
            <v>1007060.92</v>
          </cell>
          <cell r="I765">
            <v>0</v>
          </cell>
          <cell r="AY765">
            <v>114080.43</v>
          </cell>
          <cell r="CK765">
            <v>0</v>
          </cell>
          <cell r="CL765">
            <v>0</v>
          </cell>
          <cell r="CM765">
            <v>0</v>
          </cell>
          <cell r="CU765">
            <v>115211.65</v>
          </cell>
        </row>
        <row r="766">
          <cell r="F766">
            <v>215102</v>
          </cell>
          <cell r="G766">
            <v>215102</v>
          </cell>
          <cell r="H766">
            <v>169263.19</v>
          </cell>
          <cell r="I766">
            <v>0</v>
          </cell>
          <cell r="AY766">
            <v>19232.77</v>
          </cell>
          <cell r="CK766">
            <v>0</v>
          </cell>
          <cell r="CL766">
            <v>0</v>
          </cell>
          <cell r="CM766">
            <v>0</v>
          </cell>
          <cell r="CU766">
            <v>19209.89</v>
          </cell>
        </row>
        <row r="767">
          <cell r="F767">
            <v>376200</v>
          </cell>
          <cell r="G767">
            <v>376200</v>
          </cell>
          <cell r="H767">
            <v>298907.7</v>
          </cell>
          <cell r="I767">
            <v>0</v>
          </cell>
          <cell r="AY767">
            <v>33345</v>
          </cell>
          <cell r="CK767">
            <v>0</v>
          </cell>
          <cell r="CL767">
            <v>0</v>
          </cell>
          <cell r="CM767">
            <v>0</v>
          </cell>
          <cell r="CU767">
            <v>33345</v>
          </cell>
        </row>
        <row r="768">
          <cell r="F768">
            <v>189097</v>
          </cell>
          <cell r="G768">
            <v>195047.79</v>
          </cell>
          <cell r="H768">
            <v>195047.79</v>
          </cell>
          <cell r="I768">
            <v>0</v>
          </cell>
          <cell r="AY768">
            <v>0</v>
          </cell>
          <cell r="CK768">
            <v>0</v>
          </cell>
          <cell r="CL768">
            <v>0</v>
          </cell>
          <cell r="CM768">
            <v>0</v>
          </cell>
          <cell r="CU768">
            <v>0</v>
          </cell>
        </row>
        <row r="769">
          <cell r="F769">
            <v>1069776</v>
          </cell>
          <cell r="G769">
            <v>1069776</v>
          </cell>
          <cell r="H769">
            <v>735621.44</v>
          </cell>
          <cell r="I769">
            <v>0</v>
          </cell>
          <cell r="AY769">
            <v>79533.87</v>
          </cell>
          <cell r="CK769">
            <v>0</v>
          </cell>
          <cell r="CL769">
            <v>0</v>
          </cell>
          <cell r="CM769">
            <v>0</v>
          </cell>
          <cell r="CU769">
            <v>74305.929999999993</v>
          </cell>
        </row>
        <row r="770">
          <cell r="F770">
            <v>56270</v>
          </cell>
          <cell r="G770">
            <v>56270</v>
          </cell>
          <cell r="H770">
            <v>37861.769999999997</v>
          </cell>
          <cell r="I770">
            <v>0</v>
          </cell>
          <cell r="AY770">
            <v>0</v>
          </cell>
          <cell r="CK770">
            <v>0</v>
          </cell>
          <cell r="CL770">
            <v>0</v>
          </cell>
          <cell r="CM770">
            <v>0</v>
          </cell>
          <cell r="CU770">
            <v>0</v>
          </cell>
        </row>
        <row r="771">
          <cell r="F771">
            <v>8421</v>
          </cell>
          <cell r="G771">
            <v>8421</v>
          </cell>
          <cell r="H771">
            <v>8318</v>
          </cell>
          <cell r="I771">
            <v>0</v>
          </cell>
          <cell r="AY771">
            <v>0</v>
          </cell>
          <cell r="CK771">
            <v>0</v>
          </cell>
          <cell r="CL771">
            <v>0</v>
          </cell>
          <cell r="CM771">
            <v>0</v>
          </cell>
          <cell r="CU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CK772">
            <v>0</v>
          </cell>
          <cell r="CL772">
            <v>0</v>
          </cell>
          <cell r="CM772">
            <v>0</v>
          </cell>
        </row>
        <row r="773">
          <cell r="F773">
            <v>4410</v>
          </cell>
          <cell r="G773">
            <v>4410</v>
          </cell>
          <cell r="H773">
            <v>1770.65</v>
          </cell>
          <cell r="I773">
            <v>31.1</v>
          </cell>
          <cell r="AY773">
            <v>0</v>
          </cell>
          <cell r="CK773">
            <v>0</v>
          </cell>
          <cell r="CL773">
            <v>0</v>
          </cell>
          <cell r="CM773">
            <v>0</v>
          </cell>
          <cell r="CU773">
            <v>0</v>
          </cell>
        </row>
        <row r="774">
          <cell r="F774">
            <v>55999</v>
          </cell>
          <cell r="G774">
            <v>55999</v>
          </cell>
          <cell r="H774">
            <v>29872.45</v>
          </cell>
          <cell r="I774">
            <v>600.24</v>
          </cell>
          <cell r="AY774">
            <v>547.51</v>
          </cell>
          <cell r="CK774">
            <v>0</v>
          </cell>
          <cell r="CL774">
            <v>0</v>
          </cell>
          <cell r="CM774">
            <v>0</v>
          </cell>
          <cell r="CU774">
            <v>0</v>
          </cell>
        </row>
        <row r="775">
          <cell r="F775">
            <v>907356</v>
          </cell>
          <cell r="G775">
            <v>907356</v>
          </cell>
          <cell r="H775">
            <v>718736.28</v>
          </cell>
          <cell r="I775">
            <v>0</v>
          </cell>
          <cell r="AY775">
            <v>79839.8</v>
          </cell>
          <cell r="CK775">
            <v>0</v>
          </cell>
          <cell r="CL775">
            <v>0</v>
          </cell>
          <cell r="CM775">
            <v>0</v>
          </cell>
          <cell r="CU775">
            <v>79395</v>
          </cell>
        </row>
        <row r="776">
          <cell r="F776">
            <v>25416</v>
          </cell>
          <cell r="G776">
            <v>25416</v>
          </cell>
          <cell r="H776">
            <v>22446</v>
          </cell>
          <cell r="I776">
            <v>0</v>
          </cell>
          <cell r="AY776">
            <v>2224</v>
          </cell>
          <cell r="CK776">
            <v>0</v>
          </cell>
          <cell r="CL776">
            <v>0</v>
          </cell>
          <cell r="CM776">
            <v>0</v>
          </cell>
          <cell r="CU776">
            <v>2224</v>
          </cell>
        </row>
        <row r="777">
          <cell r="F777">
            <v>65679</v>
          </cell>
          <cell r="G777">
            <v>65679</v>
          </cell>
          <cell r="H777">
            <v>31489.8</v>
          </cell>
          <cell r="I777">
            <v>0</v>
          </cell>
          <cell r="AY777">
            <v>0</v>
          </cell>
          <cell r="CK777">
            <v>0</v>
          </cell>
          <cell r="CL777">
            <v>0</v>
          </cell>
          <cell r="CM777">
            <v>0</v>
          </cell>
          <cell r="CU777">
            <v>0</v>
          </cell>
        </row>
        <row r="778">
          <cell r="F778">
            <v>181372</v>
          </cell>
          <cell r="G778">
            <v>181372</v>
          </cell>
          <cell r="H778">
            <v>0</v>
          </cell>
          <cell r="I778">
            <v>0</v>
          </cell>
          <cell r="AY778">
            <v>0</v>
          </cell>
          <cell r="CK778">
            <v>0</v>
          </cell>
          <cell r="CL778">
            <v>0</v>
          </cell>
          <cell r="CM778">
            <v>0</v>
          </cell>
          <cell r="CU778">
            <v>0</v>
          </cell>
        </row>
        <row r="779">
          <cell r="F779">
            <v>0</v>
          </cell>
          <cell r="G779">
            <v>6859.44</v>
          </cell>
          <cell r="H779">
            <v>6859.44</v>
          </cell>
          <cell r="I779">
            <v>0</v>
          </cell>
          <cell r="AY779">
            <v>2698.5</v>
          </cell>
          <cell r="CK779">
            <v>0</v>
          </cell>
          <cell r="CL779">
            <v>0</v>
          </cell>
          <cell r="CM779">
            <v>0</v>
          </cell>
          <cell r="CU779">
            <v>0</v>
          </cell>
        </row>
        <row r="780">
          <cell r="F780">
            <v>140253</v>
          </cell>
          <cell r="G780">
            <v>140253</v>
          </cell>
          <cell r="H780">
            <v>108101.53</v>
          </cell>
          <cell r="I780">
            <v>0</v>
          </cell>
          <cell r="AY780">
            <v>12152.43</v>
          </cell>
          <cell r="CK780">
            <v>0</v>
          </cell>
          <cell r="CL780">
            <v>0</v>
          </cell>
          <cell r="CM780">
            <v>0</v>
          </cell>
          <cell r="CU780">
            <v>12289.32</v>
          </cell>
        </row>
        <row r="781">
          <cell r="F781">
            <v>23630</v>
          </cell>
          <cell r="G781">
            <v>23630</v>
          </cell>
          <cell r="H781">
            <v>18688.11</v>
          </cell>
          <cell r="I781">
            <v>0</v>
          </cell>
          <cell r="AY781">
            <v>2107.33</v>
          </cell>
          <cell r="CK781">
            <v>0</v>
          </cell>
          <cell r="CL781">
            <v>0</v>
          </cell>
          <cell r="CM781">
            <v>0</v>
          </cell>
          <cell r="CU781">
            <v>2107.3200000000002</v>
          </cell>
        </row>
        <row r="782">
          <cell r="F782">
            <v>33000</v>
          </cell>
          <cell r="G782">
            <v>33000</v>
          </cell>
          <cell r="H782">
            <v>26325</v>
          </cell>
          <cell r="I782">
            <v>0</v>
          </cell>
          <cell r="AY782">
            <v>2925</v>
          </cell>
          <cell r="CK782">
            <v>0</v>
          </cell>
          <cell r="CL782">
            <v>0</v>
          </cell>
          <cell r="CM782">
            <v>0</v>
          </cell>
          <cell r="CU782">
            <v>2925</v>
          </cell>
        </row>
        <row r="783">
          <cell r="F783">
            <v>20728</v>
          </cell>
          <cell r="G783">
            <v>21909.06</v>
          </cell>
          <cell r="H783">
            <v>21909.06</v>
          </cell>
          <cell r="I783">
            <v>0</v>
          </cell>
          <cell r="AY783">
            <v>0</v>
          </cell>
          <cell r="CK783">
            <v>0</v>
          </cell>
          <cell r="CL783">
            <v>0</v>
          </cell>
          <cell r="CM783">
            <v>0</v>
          </cell>
          <cell r="CU783">
            <v>0</v>
          </cell>
        </row>
        <row r="784">
          <cell r="F784">
            <v>112578</v>
          </cell>
          <cell r="G784">
            <v>112578</v>
          </cell>
          <cell r="H784">
            <v>78936.149999999994</v>
          </cell>
          <cell r="I784">
            <v>0</v>
          </cell>
          <cell r="AY784">
            <v>8348.24</v>
          </cell>
          <cell r="CK784">
            <v>0</v>
          </cell>
          <cell r="CL784">
            <v>0</v>
          </cell>
          <cell r="CM784">
            <v>0</v>
          </cell>
          <cell r="CU784">
            <v>7881.8</v>
          </cell>
        </row>
        <row r="785">
          <cell r="F785">
            <v>6919</v>
          </cell>
          <cell r="G785">
            <v>6919</v>
          </cell>
          <cell r="H785">
            <v>4888.8100000000004</v>
          </cell>
          <cell r="I785">
            <v>0</v>
          </cell>
          <cell r="AY785">
            <v>17.7</v>
          </cell>
          <cell r="CK785">
            <v>0</v>
          </cell>
          <cell r="CL785">
            <v>0</v>
          </cell>
          <cell r="CM785">
            <v>0</v>
          </cell>
          <cell r="CU785">
            <v>0</v>
          </cell>
        </row>
        <row r="786">
          <cell r="F786">
            <v>380000</v>
          </cell>
          <cell r="G786">
            <v>380000</v>
          </cell>
          <cell r="H786">
            <v>203690.91</v>
          </cell>
          <cell r="I786">
            <v>0</v>
          </cell>
          <cell r="AY786">
            <v>24945.75</v>
          </cell>
          <cell r="CK786">
            <v>0</v>
          </cell>
          <cell r="CL786">
            <v>0</v>
          </cell>
          <cell r="CM786">
            <v>0</v>
          </cell>
          <cell r="CU786">
            <v>0</v>
          </cell>
        </row>
        <row r="787">
          <cell r="F787">
            <v>1987224</v>
          </cell>
          <cell r="G787">
            <v>1815079.14</v>
          </cell>
          <cell r="H787">
            <v>1168588.1399999999</v>
          </cell>
          <cell r="I787">
            <v>0</v>
          </cell>
          <cell r="AY787">
            <v>165440.44</v>
          </cell>
          <cell r="CK787">
            <v>0</v>
          </cell>
          <cell r="CL787">
            <v>0</v>
          </cell>
          <cell r="CM787">
            <v>0</v>
          </cell>
          <cell r="CU787">
            <v>114185</v>
          </cell>
        </row>
        <row r="788">
          <cell r="F788">
            <v>1800000</v>
          </cell>
          <cell r="G788">
            <v>3520900</v>
          </cell>
          <cell r="H788">
            <v>2375250</v>
          </cell>
          <cell r="I788">
            <v>956650</v>
          </cell>
          <cell r="AY788">
            <v>0</v>
          </cell>
          <cell r="CK788">
            <v>0</v>
          </cell>
          <cell r="CL788">
            <v>0</v>
          </cell>
          <cell r="CM788">
            <v>90000</v>
          </cell>
          <cell r="CU788">
            <v>0</v>
          </cell>
        </row>
        <row r="789">
          <cell r="F789">
            <v>0</v>
          </cell>
          <cell r="G789">
            <v>21381</v>
          </cell>
          <cell r="H789">
            <v>21381</v>
          </cell>
          <cell r="I789">
            <v>0</v>
          </cell>
          <cell r="AY789">
            <v>10061.1</v>
          </cell>
          <cell r="CK789">
            <v>0</v>
          </cell>
          <cell r="CL789">
            <v>0</v>
          </cell>
          <cell r="CM789">
            <v>0</v>
          </cell>
          <cell r="CU789">
            <v>0</v>
          </cell>
        </row>
        <row r="790">
          <cell r="F790">
            <v>109842</v>
          </cell>
          <cell r="G790">
            <v>98928</v>
          </cell>
          <cell r="H790">
            <v>43623</v>
          </cell>
          <cell r="I790">
            <v>0</v>
          </cell>
          <cell r="AY790">
            <v>10136</v>
          </cell>
          <cell r="CK790">
            <v>0</v>
          </cell>
          <cell r="CL790">
            <v>0</v>
          </cell>
          <cell r="CM790">
            <v>0</v>
          </cell>
          <cell r="CU790">
            <v>3230</v>
          </cell>
        </row>
        <row r="791">
          <cell r="F791">
            <v>146561</v>
          </cell>
          <cell r="G791">
            <v>146561</v>
          </cell>
          <cell r="H791">
            <v>39953.410000000003</v>
          </cell>
          <cell r="I791">
            <v>0</v>
          </cell>
          <cell r="AY791">
            <v>0</v>
          </cell>
          <cell r="CK791">
            <v>0</v>
          </cell>
          <cell r="CL791">
            <v>0</v>
          </cell>
          <cell r="CM791">
            <v>0</v>
          </cell>
          <cell r="CU791">
            <v>0</v>
          </cell>
        </row>
        <row r="792">
          <cell r="F792">
            <v>408924</v>
          </cell>
          <cell r="G792">
            <v>408924</v>
          </cell>
          <cell r="H792">
            <v>5434.78</v>
          </cell>
          <cell r="I792">
            <v>0</v>
          </cell>
          <cell r="AY792">
            <v>0</v>
          </cell>
          <cell r="CK792">
            <v>0</v>
          </cell>
          <cell r="CL792">
            <v>0</v>
          </cell>
          <cell r="CM792">
            <v>0</v>
          </cell>
          <cell r="CU792">
            <v>0</v>
          </cell>
        </row>
        <row r="793">
          <cell r="F793">
            <v>0</v>
          </cell>
          <cell r="G793">
            <v>70730.570000000007</v>
          </cell>
          <cell r="H793">
            <v>70730.570000000007</v>
          </cell>
          <cell r="I793">
            <v>0</v>
          </cell>
          <cell r="AY793">
            <v>0</v>
          </cell>
          <cell r="CK793">
            <v>0</v>
          </cell>
          <cell r="CL793">
            <v>0</v>
          </cell>
          <cell r="CM793">
            <v>0</v>
          </cell>
          <cell r="CU793">
            <v>0</v>
          </cell>
        </row>
        <row r="794">
          <cell r="F794">
            <v>319206</v>
          </cell>
          <cell r="G794">
            <v>291686.19</v>
          </cell>
          <cell r="H794">
            <v>168532.22</v>
          </cell>
          <cell r="I794">
            <v>0</v>
          </cell>
          <cell r="AY794">
            <v>25764.69</v>
          </cell>
          <cell r="CK794">
            <v>0</v>
          </cell>
          <cell r="CL794">
            <v>0</v>
          </cell>
          <cell r="CM794">
            <v>0</v>
          </cell>
          <cell r="CU794">
            <v>16823.330000000002</v>
          </cell>
        </row>
        <row r="795">
          <cell r="F795">
            <v>51476</v>
          </cell>
          <cell r="G795">
            <v>46953.14</v>
          </cell>
          <cell r="H795">
            <v>28665.51</v>
          </cell>
          <cell r="I795">
            <v>0</v>
          </cell>
          <cell r="AY795">
            <v>4230.8100000000004</v>
          </cell>
          <cell r="CK795">
            <v>0</v>
          </cell>
          <cell r="CL795">
            <v>0</v>
          </cell>
          <cell r="CM795">
            <v>0</v>
          </cell>
          <cell r="CU795">
            <v>2876.4</v>
          </cell>
        </row>
        <row r="796">
          <cell r="F796">
            <v>105600</v>
          </cell>
          <cell r="G796">
            <v>96828.34</v>
          </cell>
          <cell r="H796">
            <v>47341.25</v>
          </cell>
          <cell r="I796">
            <v>0</v>
          </cell>
          <cell r="AY796">
            <v>8738.59</v>
          </cell>
          <cell r="CK796">
            <v>0</v>
          </cell>
          <cell r="CL796">
            <v>0</v>
          </cell>
          <cell r="CM796">
            <v>0</v>
          </cell>
          <cell r="CU796">
            <v>4095</v>
          </cell>
        </row>
        <row r="797">
          <cell r="F797">
            <v>46734</v>
          </cell>
          <cell r="G797">
            <v>31863.200000000001</v>
          </cell>
          <cell r="H797">
            <v>31310.61</v>
          </cell>
          <cell r="I797">
            <v>0</v>
          </cell>
          <cell r="AY797">
            <v>0</v>
          </cell>
          <cell r="CK797">
            <v>0</v>
          </cell>
          <cell r="CL797">
            <v>0</v>
          </cell>
          <cell r="CM797">
            <v>0</v>
          </cell>
          <cell r="CU797">
            <v>0</v>
          </cell>
        </row>
        <row r="798">
          <cell r="F798">
            <v>254446</v>
          </cell>
          <cell r="G798">
            <v>235749.35</v>
          </cell>
          <cell r="H798">
            <v>130786.71</v>
          </cell>
          <cell r="I798">
            <v>0</v>
          </cell>
          <cell r="AY798">
            <v>17560.61</v>
          </cell>
          <cell r="CK798">
            <v>0</v>
          </cell>
          <cell r="CL798">
            <v>0</v>
          </cell>
          <cell r="CM798">
            <v>0</v>
          </cell>
          <cell r="CU798">
            <v>12369.46</v>
          </cell>
        </row>
        <row r="799">
          <cell r="F799">
            <v>4647</v>
          </cell>
          <cell r="G799">
            <v>4647</v>
          </cell>
          <cell r="H799">
            <v>1480.83</v>
          </cell>
          <cell r="I799">
            <v>0</v>
          </cell>
          <cell r="AY799">
            <v>76.92</v>
          </cell>
          <cell r="CK799">
            <v>0</v>
          </cell>
          <cell r="CL799">
            <v>0</v>
          </cell>
          <cell r="CM799">
            <v>0</v>
          </cell>
          <cell r="CU799">
            <v>0</v>
          </cell>
        </row>
        <row r="800">
          <cell r="F800">
            <v>156760</v>
          </cell>
          <cell r="G800">
            <v>139954.51999999999</v>
          </cell>
          <cell r="H800">
            <v>112140.59</v>
          </cell>
          <cell r="I800">
            <v>0</v>
          </cell>
          <cell r="AY800">
            <v>11308.67</v>
          </cell>
          <cell r="CK800">
            <v>0</v>
          </cell>
          <cell r="CL800">
            <v>0</v>
          </cell>
          <cell r="CM800">
            <v>0</v>
          </cell>
          <cell r="CU800">
            <v>0</v>
          </cell>
        </row>
        <row r="801">
          <cell r="F801">
            <v>21612</v>
          </cell>
          <cell r="G801">
            <v>21612</v>
          </cell>
          <cell r="H801">
            <v>8304.76</v>
          </cell>
          <cell r="I801">
            <v>0</v>
          </cell>
          <cell r="AY801">
            <v>851.12</v>
          </cell>
          <cell r="CK801">
            <v>0</v>
          </cell>
          <cell r="CL801">
            <v>0</v>
          </cell>
          <cell r="CM801">
            <v>0</v>
          </cell>
          <cell r="CU801">
            <v>0</v>
          </cell>
        </row>
        <row r="802">
          <cell r="F802">
            <v>3433</v>
          </cell>
          <cell r="G802">
            <v>3433</v>
          </cell>
          <cell r="H802">
            <v>2200</v>
          </cell>
          <cell r="I802">
            <v>0</v>
          </cell>
          <cell r="AY802">
            <v>0</v>
          </cell>
          <cell r="CK802">
            <v>0</v>
          </cell>
          <cell r="CL802">
            <v>0</v>
          </cell>
          <cell r="CM802">
            <v>0</v>
          </cell>
          <cell r="CU802">
            <v>0</v>
          </cell>
        </row>
        <row r="803">
          <cell r="F803">
            <v>61914</v>
          </cell>
          <cell r="G803">
            <v>386843.19</v>
          </cell>
          <cell r="H803">
            <v>201392.26</v>
          </cell>
          <cell r="I803">
            <v>184599.93</v>
          </cell>
          <cell r="AY803">
            <v>16330</v>
          </cell>
          <cell r="CK803">
            <v>0</v>
          </cell>
          <cell r="CL803">
            <v>0</v>
          </cell>
          <cell r="CM803">
            <v>0</v>
          </cell>
          <cell r="CU803">
            <v>0</v>
          </cell>
        </row>
        <row r="804">
          <cell r="F804">
            <v>153120</v>
          </cell>
          <cell r="G804">
            <v>345561.09</v>
          </cell>
          <cell r="H804">
            <v>231923.52</v>
          </cell>
          <cell r="I804">
            <v>0</v>
          </cell>
          <cell r="AY804">
            <v>12760</v>
          </cell>
          <cell r="CK804">
            <v>0</v>
          </cell>
          <cell r="CL804">
            <v>0</v>
          </cell>
          <cell r="CM804">
            <v>0</v>
          </cell>
          <cell r="CU804">
            <v>0</v>
          </cell>
        </row>
        <row r="805">
          <cell r="F805">
            <v>30000</v>
          </cell>
          <cell r="G805">
            <v>30000</v>
          </cell>
          <cell r="H805">
            <v>8041.98</v>
          </cell>
          <cell r="I805">
            <v>2300.3000000000002</v>
          </cell>
          <cell r="AY805">
            <v>0</v>
          </cell>
          <cell r="CK805">
            <v>0</v>
          </cell>
          <cell r="CL805">
            <v>0</v>
          </cell>
          <cell r="CM805">
            <v>0</v>
          </cell>
          <cell r="CU805">
            <v>0</v>
          </cell>
        </row>
        <row r="806">
          <cell r="F806">
            <v>2500</v>
          </cell>
          <cell r="G806">
            <v>2500</v>
          </cell>
          <cell r="H806">
            <v>161</v>
          </cell>
          <cell r="I806">
            <v>0</v>
          </cell>
          <cell r="AY806">
            <v>0</v>
          </cell>
          <cell r="CK806">
            <v>0</v>
          </cell>
          <cell r="CL806">
            <v>0</v>
          </cell>
          <cell r="CM806">
            <v>0</v>
          </cell>
          <cell r="CU806">
            <v>0</v>
          </cell>
        </row>
        <row r="807">
          <cell r="F807">
            <v>0</v>
          </cell>
          <cell r="G807">
            <v>1200</v>
          </cell>
          <cell r="H807">
            <v>0</v>
          </cell>
          <cell r="I807">
            <v>0</v>
          </cell>
          <cell r="AY807">
            <v>0</v>
          </cell>
          <cell r="CK807">
            <v>0</v>
          </cell>
          <cell r="CL807">
            <v>0</v>
          </cell>
          <cell r="CM807">
            <v>0</v>
          </cell>
          <cell r="CU807">
            <v>0</v>
          </cell>
        </row>
        <row r="808">
          <cell r="F808">
            <v>2783</v>
          </cell>
          <cell r="G808">
            <v>2783</v>
          </cell>
          <cell r="H808">
            <v>2084.0100000000002</v>
          </cell>
          <cell r="I808">
            <v>0</v>
          </cell>
          <cell r="AY808">
            <v>0</v>
          </cell>
          <cell r="CK808">
            <v>0</v>
          </cell>
          <cell r="CL808">
            <v>0</v>
          </cell>
          <cell r="CM808">
            <v>0</v>
          </cell>
          <cell r="CU808">
            <v>0</v>
          </cell>
        </row>
        <row r="809">
          <cell r="F809">
            <v>4389</v>
          </cell>
          <cell r="G809">
            <v>2389</v>
          </cell>
          <cell r="H809">
            <v>139.91999999999999</v>
          </cell>
          <cell r="I809">
            <v>2</v>
          </cell>
          <cell r="AY809">
            <v>0</v>
          </cell>
          <cell r="CK809">
            <v>0</v>
          </cell>
          <cell r="CL809">
            <v>0</v>
          </cell>
          <cell r="CM809">
            <v>0</v>
          </cell>
          <cell r="CU809">
            <v>0</v>
          </cell>
        </row>
        <row r="810">
          <cell r="F810">
            <v>1398</v>
          </cell>
          <cell r="G810">
            <v>8398</v>
          </cell>
          <cell r="H810">
            <v>5277.98</v>
          </cell>
          <cell r="I810">
            <v>0</v>
          </cell>
          <cell r="AY810">
            <v>0</v>
          </cell>
          <cell r="CK810">
            <v>0</v>
          </cell>
          <cell r="CL810">
            <v>0</v>
          </cell>
          <cell r="CM810">
            <v>0</v>
          </cell>
          <cell r="CU810">
            <v>0</v>
          </cell>
        </row>
        <row r="811">
          <cell r="F811">
            <v>50000</v>
          </cell>
          <cell r="G811">
            <v>45000</v>
          </cell>
          <cell r="H811">
            <v>35134.120000000003</v>
          </cell>
          <cell r="I811">
            <v>2081</v>
          </cell>
          <cell r="AY811">
            <v>42.44</v>
          </cell>
          <cell r="CK811">
            <v>0</v>
          </cell>
          <cell r="CL811">
            <v>0</v>
          </cell>
          <cell r="CM811">
            <v>0</v>
          </cell>
          <cell r="CU811">
            <v>0</v>
          </cell>
        </row>
        <row r="812">
          <cell r="F812">
            <v>23423</v>
          </cell>
          <cell r="G812">
            <v>23423</v>
          </cell>
          <cell r="H812">
            <v>17000</v>
          </cell>
          <cell r="I812">
            <v>1000</v>
          </cell>
          <cell r="AY812">
            <v>2000</v>
          </cell>
          <cell r="CK812">
            <v>0</v>
          </cell>
          <cell r="CL812">
            <v>0</v>
          </cell>
          <cell r="CM812">
            <v>0</v>
          </cell>
          <cell r="CU812">
            <v>0</v>
          </cell>
        </row>
        <row r="813">
          <cell r="F813">
            <v>16872</v>
          </cell>
          <cell r="G813">
            <v>16872</v>
          </cell>
          <cell r="H813">
            <v>11399.86</v>
          </cell>
          <cell r="I813">
            <v>5000</v>
          </cell>
          <cell r="AY813">
            <v>0</v>
          </cell>
          <cell r="CK813">
            <v>0</v>
          </cell>
          <cell r="CL813">
            <v>0</v>
          </cell>
          <cell r="CM813">
            <v>0</v>
          </cell>
          <cell r="CU813">
            <v>0</v>
          </cell>
        </row>
        <row r="814">
          <cell r="F814">
            <v>2000</v>
          </cell>
          <cell r="G814">
            <v>2000</v>
          </cell>
          <cell r="H814">
            <v>0</v>
          </cell>
          <cell r="I814">
            <v>517.5</v>
          </cell>
          <cell r="AY814">
            <v>0</v>
          </cell>
          <cell r="CK814">
            <v>0</v>
          </cell>
          <cell r="CL814">
            <v>0</v>
          </cell>
          <cell r="CM814">
            <v>0</v>
          </cell>
          <cell r="CU814">
            <v>0</v>
          </cell>
        </row>
        <row r="815">
          <cell r="F815">
            <v>0</v>
          </cell>
          <cell r="G815">
            <v>2500</v>
          </cell>
          <cell r="H815">
            <v>2443.75</v>
          </cell>
          <cell r="I815">
            <v>0</v>
          </cell>
          <cell r="AY815">
            <v>0</v>
          </cell>
          <cell r="CK815">
            <v>0</v>
          </cell>
          <cell r="CL815">
            <v>0</v>
          </cell>
          <cell r="CM815">
            <v>0</v>
          </cell>
          <cell r="CU815">
            <v>0</v>
          </cell>
        </row>
        <row r="816">
          <cell r="F816">
            <v>1500</v>
          </cell>
          <cell r="G816">
            <v>1500</v>
          </cell>
          <cell r="H816">
            <v>276</v>
          </cell>
          <cell r="I816">
            <v>999.35</v>
          </cell>
          <cell r="AY816">
            <v>0</v>
          </cell>
          <cell r="CK816">
            <v>0</v>
          </cell>
          <cell r="CL816">
            <v>0</v>
          </cell>
          <cell r="CM816">
            <v>0</v>
          </cell>
          <cell r="CU816">
            <v>0</v>
          </cell>
        </row>
        <row r="817">
          <cell r="F817">
            <v>0</v>
          </cell>
          <cell r="G817">
            <v>3750</v>
          </cell>
          <cell r="H817">
            <v>3750</v>
          </cell>
          <cell r="I817">
            <v>0</v>
          </cell>
          <cell r="AY817">
            <v>0</v>
          </cell>
          <cell r="CK817">
            <v>0</v>
          </cell>
          <cell r="CL817">
            <v>0</v>
          </cell>
          <cell r="CM817">
            <v>0</v>
          </cell>
          <cell r="CU817">
            <v>0</v>
          </cell>
        </row>
        <row r="818">
          <cell r="F818">
            <v>5802</v>
          </cell>
          <cell r="G818">
            <v>5802</v>
          </cell>
          <cell r="H818">
            <v>386</v>
          </cell>
          <cell r="I818">
            <v>0</v>
          </cell>
          <cell r="AY818">
            <v>0</v>
          </cell>
          <cell r="CK818">
            <v>0</v>
          </cell>
          <cell r="CL818">
            <v>0</v>
          </cell>
          <cell r="CM818">
            <v>0</v>
          </cell>
          <cell r="CU818">
            <v>0</v>
          </cell>
        </row>
        <row r="819">
          <cell r="F819">
            <v>3773</v>
          </cell>
          <cell r="G819">
            <v>3773</v>
          </cell>
          <cell r="H819">
            <v>923</v>
          </cell>
          <cell r="I819">
            <v>2618</v>
          </cell>
          <cell r="AY819">
            <v>0</v>
          </cell>
          <cell r="CK819">
            <v>0</v>
          </cell>
          <cell r="CL819">
            <v>0</v>
          </cell>
          <cell r="CM819">
            <v>0</v>
          </cell>
          <cell r="CU819">
            <v>0</v>
          </cell>
        </row>
        <row r="820">
          <cell r="F820">
            <v>11154</v>
          </cell>
          <cell r="G820">
            <v>6654</v>
          </cell>
          <cell r="H820">
            <v>1525</v>
          </cell>
          <cell r="I820">
            <v>0</v>
          </cell>
          <cell r="AY820">
            <v>0</v>
          </cell>
          <cell r="CK820">
            <v>0</v>
          </cell>
          <cell r="CL820">
            <v>0</v>
          </cell>
          <cell r="CM820">
            <v>0</v>
          </cell>
          <cell r="CU820">
            <v>0</v>
          </cell>
        </row>
        <row r="821">
          <cell r="F821">
            <v>6837</v>
          </cell>
          <cell r="G821">
            <v>6837</v>
          </cell>
          <cell r="H821">
            <v>1776.52</v>
          </cell>
          <cell r="I821">
            <v>4600</v>
          </cell>
          <cell r="AY821">
            <v>0</v>
          </cell>
          <cell r="CK821">
            <v>0</v>
          </cell>
          <cell r="CL821">
            <v>0</v>
          </cell>
          <cell r="CM821">
            <v>0</v>
          </cell>
          <cell r="CU821">
            <v>0</v>
          </cell>
        </row>
        <row r="822">
          <cell r="F822">
            <v>1786</v>
          </cell>
          <cell r="G822">
            <v>1286</v>
          </cell>
          <cell r="H822">
            <v>974.01</v>
          </cell>
          <cell r="I822">
            <v>184</v>
          </cell>
          <cell r="AY822">
            <v>0</v>
          </cell>
          <cell r="CK822">
            <v>0</v>
          </cell>
          <cell r="CL822">
            <v>0</v>
          </cell>
          <cell r="CM822">
            <v>0</v>
          </cell>
          <cell r="CU822">
            <v>0</v>
          </cell>
        </row>
        <row r="823">
          <cell r="F823">
            <v>70000</v>
          </cell>
          <cell r="G823">
            <v>68800</v>
          </cell>
          <cell r="H823">
            <v>39474.949999999997</v>
          </cell>
          <cell r="I823">
            <v>1666.15</v>
          </cell>
          <cell r="AY823">
            <v>389.99</v>
          </cell>
          <cell r="CK823">
            <v>0</v>
          </cell>
          <cell r="CL823">
            <v>0</v>
          </cell>
          <cell r="CM823">
            <v>0</v>
          </cell>
          <cell r="CU823">
            <v>0</v>
          </cell>
        </row>
        <row r="824">
          <cell r="F824">
            <v>6100</v>
          </cell>
          <cell r="G824">
            <v>6100</v>
          </cell>
          <cell r="H824">
            <v>637.79999999999995</v>
          </cell>
          <cell r="I824">
            <v>4662.5</v>
          </cell>
          <cell r="AY824">
            <v>0</v>
          </cell>
          <cell r="CK824">
            <v>0</v>
          </cell>
          <cell r="CL824">
            <v>0</v>
          </cell>
          <cell r="CM824">
            <v>0</v>
          </cell>
          <cell r="CU824">
            <v>0</v>
          </cell>
        </row>
        <row r="825">
          <cell r="F825">
            <v>32000</v>
          </cell>
          <cell r="G825">
            <v>32000</v>
          </cell>
          <cell r="H825">
            <v>18819.759999999998</v>
          </cell>
          <cell r="I825">
            <v>0</v>
          </cell>
          <cell r="AY825">
            <v>0</v>
          </cell>
          <cell r="CK825">
            <v>0</v>
          </cell>
          <cell r="CL825">
            <v>0</v>
          </cell>
          <cell r="CM825">
            <v>0</v>
          </cell>
          <cell r="CU825">
            <v>0</v>
          </cell>
        </row>
        <row r="826">
          <cell r="F826">
            <v>84126</v>
          </cell>
          <cell r="G826">
            <v>84126</v>
          </cell>
          <cell r="H826">
            <v>59536.04</v>
          </cell>
          <cell r="I826">
            <v>275</v>
          </cell>
          <cell r="AY826">
            <v>0</v>
          </cell>
          <cell r="CK826">
            <v>0</v>
          </cell>
          <cell r="CL826">
            <v>0</v>
          </cell>
          <cell r="CM826">
            <v>0</v>
          </cell>
          <cell r="CU826">
            <v>0</v>
          </cell>
        </row>
        <row r="827">
          <cell r="F827">
            <v>500</v>
          </cell>
          <cell r="G827">
            <v>500</v>
          </cell>
          <cell r="H827">
            <v>230</v>
          </cell>
          <cell r="I827">
            <v>0</v>
          </cell>
          <cell r="AY827">
            <v>0</v>
          </cell>
          <cell r="CK827">
            <v>0</v>
          </cell>
          <cell r="CL827">
            <v>0</v>
          </cell>
          <cell r="CM827">
            <v>0</v>
          </cell>
          <cell r="CU827">
            <v>0</v>
          </cell>
        </row>
        <row r="828">
          <cell r="F828">
            <v>10000</v>
          </cell>
          <cell r="G828">
            <v>7600</v>
          </cell>
          <cell r="H828">
            <v>4584</v>
          </cell>
          <cell r="I828">
            <v>0</v>
          </cell>
          <cell r="AY828">
            <v>0</v>
          </cell>
          <cell r="CK828">
            <v>0</v>
          </cell>
          <cell r="CL828">
            <v>0</v>
          </cell>
          <cell r="CM828">
            <v>0</v>
          </cell>
          <cell r="CU828">
            <v>0</v>
          </cell>
        </row>
        <row r="829">
          <cell r="F829">
            <v>2200</v>
          </cell>
          <cell r="G829">
            <v>4600</v>
          </cell>
          <cell r="H829">
            <v>2826.55</v>
          </cell>
          <cell r="I829">
            <v>0</v>
          </cell>
          <cell r="AY829">
            <v>0</v>
          </cell>
          <cell r="CK829">
            <v>0</v>
          </cell>
          <cell r="CL829">
            <v>0</v>
          </cell>
          <cell r="CM829">
            <v>0</v>
          </cell>
          <cell r="CU829">
            <v>0</v>
          </cell>
        </row>
        <row r="830">
          <cell r="F830">
            <v>6000</v>
          </cell>
          <cell r="G830">
            <v>6000</v>
          </cell>
          <cell r="H830">
            <v>4167.32</v>
          </cell>
          <cell r="I830">
            <v>89.46</v>
          </cell>
          <cell r="AY830">
            <v>0</v>
          </cell>
          <cell r="CK830">
            <v>0</v>
          </cell>
          <cell r="CL830">
            <v>0</v>
          </cell>
          <cell r="CM830">
            <v>0</v>
          </cell>
          <cell r="CU830">
            <v>0</v>
          </cell>
        </row>
        <row r="831">
          <cell r="F831">
            <v>14285</v>
          </cell>
          <cell r="G831">
            <v>3335</v>
          </cell>
          <cell r="H831">
            <v>210</v>
          </cell>
          <cell r="I831">
            <v>0</v>
          </cell>
          <cell r="AY831">
            <v>90</v>
          </cell>
          <cell r="CK831">
            <v>0</v>
          </cell>
          <cell r="CL831">
            <v>0</v>
          </cell>
          <cell r="CM831">
            <v>0</v>
          </cell>
          <cell r="CU831">
            <v>0</v>
          </cell>
        </row>
        <row r="832">
          <cell r="F832">
            <v>1000</v>
          </cell>
          <cell r="G832">
            <v>1000</v>
          </cell>
          <cell r="H832">
            <v>676.15</v>
          </cell>
          <cell r="I832">
            <v>0</v>
          </cell>
          <cell r="AY832">
            <v>0</v>
          </cell>
          <cell r="CK832">
            <v>0</v>
          </cell>
          <cell r="CL832">
            <v>0</v>
          </cell>
          <cell r="CM832">
            <v>0</v>
          </cell>
          <cell r="CU832">
            <v>0</v>
          </cell>
        </row>
        <row r="833">
          <cell r="F833">
            <v>1000</v>
          </cell>
          <cell r="G833">
            <v>1000</v>
          </cell>
          <cell r="H833">
            <v>36.799999999999997</v>
          </cell>
          <cell r="I833">
            <v>0</v>
          </cell>
          <cell r="AY833">
            <v>0</v>
          </cell>
          <cell r="CK833">
            <v>0</v>
          </cell>
          <cell r="CL833">
            <v>0</v>
          </cell>
          <cell r="CM833">
            <v>0</v>
          </cell>
          <cell r="CU833">
            <v>0</v>
          </cell>
        </row>
        <row r="834">
          <cell r="F834">
            <v>500</v>
          </cell>
          <cell r="G834">
            <v>500</v>
          </cell>
          <cell r="H834">
            <v>456.64</v>
          </cell>
          <cell r="I834">
            <v>0</v>
          </cell>
          <cell r="AY834">
            <v>0</v>
          </cell>
          <cell r="CK834">
            <v>0</v>
          </cell>
          <cell r="CL834">
            <v>0</v>
          </cell>
          <cell r="CM834">
            <v>0</v>
          </cell>
          <cell r="CU834">
            <v>0</v>
          </cell>
        </row>
        <row r="835">
          <cell r="F835">
            <v>500</v>
          </cell>
          <cell r="G835">
            <v>500</v>
          </cell>
          <cell r="H835">
            <v>42.76</v>
          </cell>
          <cell r="I835">
            <v>0</v>
          </cell>
          <cell r="AY835">
            <v>0</v>
          </cell>
          <cell r="CK835">
            <v>0</v>
          </cell>
          <cell r="CL835">
            <v>0</v>
          </cell>
          <cell r="CM835">
            <v>0</v>
          </cell>
          <cell r="CU835">
            <v>0</v>
          </cell>
        </row>
        <row r="836">
          <cell r="F836">
            <v>42255</v>
          </cell>
          <cell r="G836">
            <v>42255</v>
          </cell>
          <cell r="H836">
            <v>18481.61</v>
          </cell>
          <cell r="I836">
            <v>549</v>
          </cell>
          <cell r="AY836">
            <v>981.4</v>
          </cell>
          <cell r="CK836">
            <v>0</v>
          </cell>
          <cell r="CL836">
            <v>0</v>
          </cell>
          <cell r="CM836">
            <v>0</v>
          </cell>
          <cell r="CU836">
            <v>0</v>
          </cell>
        </row>
        <row r="837">
          <cell r="F837">
            <v>2000</v>
          </cell>
          <cell r="G837">
            <v>0</v>
          </cell>
          <cell r="H837">
            <v>0</v>
          </cell>
          <cell r="I837">
            <v>0</v>
          </cell>
          <cell r="AY837">
            <v>0</v>
          </cell>
          <cell r="CK837">
            <v>0</v>
          </cell>
          <cell r="CL837">
            <v>0</v>
          </cell>
          <cell r="CM837">
            <v>0</v>
          </cell>
          <cell r="CU837">
            <v>0</v>
          </cell>
        </row>
        <row r="838">
          <cell r="F838">
            <v>0</v>
          </cell>
          <cell r="G838">
            <v>3700</v>
          </cell>
          <cell r="H838">
            <v>3650.1</v>
          </cell>
          <cell r="I838">
            <v>0</v>
          </cell>
          <cell r="AY838">
            <v>0</v>
          </cell>
          <cell r="CK838">
            <v>0</v>
          </cell>
          <cell r="CL838">
            <v>0</v>
          </cell>
          <cell r="CM838">
            <v>0</v>
          </cell>
          <cell r="CU838">
            <v>0</v>
          </cell>
        </row>
        <row r="839">
          <cell r="F839">
            <v>0</v>
          </cell>
          <cell r="G839">
            <v>3000</v>
          </cell>
          <cell r="H839">
            <v>2125.1999999999998</v>
          </cell>
          <cell r="I839">
            <v>0</v>
          </cell>
          <cell r="AY839">
            <v>0</v>
          </cell>
          <cell r="CK839">
            <v>0</v>
          </cell>
          <cell r="CL839">
            <v>0</v>
          </cell>
          <cell r="CM839">
            <v>0</v>
          </cell>
          <cell r="CU839">
            <v>0</v>
          </cell>
        </row>
        <row r="840">
          <cell r="F840">
            <v>0</v>
          </cell>
          <cell r="G840">
            <v>783612.29</v>
          </cell>
          <cell r="H840">
            <v>783612.29</v>
          </cell>
          <cell r="I840">
            <v>0</v>
          </cell>
          <cell r="AY840">
            <v>0</v>
          </cell>
          <cell r="CK840">
            <v>0</v>
          </cell>
          <cell r="CL840">
            <v>0</v>
          </cell>
          <cell r="CM840">
            <v>0</v>
          </cell>
          <cell r="CU840">
            <v>110809</v>
          </cell>
        </row>
        <row r="841">
          <cell r="F841">
            <v>0</v>
          </cell>
          <cell r="G841">
            <v>81672.77</v>
          </cell>
          <cell r="H841">
            <v>81672.77</v>
          </cell>
          <cell r="I841">
            <v>0</v>
          </cell>
          <cell r="AY841">
            <v>0</v>
          </cell>
          <cell r="CK841">
            <v>0</v>
          </cell>
          <cell r="CL841">
            <v>0</v>
          </cell>
          <cell r="CM841">
            <v>0</v>
          </cell>
          <cell r="CU841">
            <v>11318.87</v>
          </cell>
        </row>
        <row r="842">
          <cell r="F842">
            <v>0</v>
          </cell>
          <cell r="G842">
            <v>50375.5</v>
          </cell>
          <cell r="H842">
            <v>50375.5</v>
          </cell>
          <cell r="I842">
            <v>0</v>
          </cell>
          <cell r="AY842">
            <v>0</v>
          </cell>
          <cell r="CK842">
            <v>0</v>
          </cell>
          <cell r="CL842">
            <v>0</v>
          </cell>
          <cell r="CM842">
            <v>0</v>
          </cell>
          <cell r="CU842">
            <v>7276</v>
          </cell>
        </row>
        <row r="843">
          <cell r="F843">
            <v>0</v>
          </cell>
          <cell r="G843">
            <v>46061.9</v>
          </cell>
          <cell r="H843">
            <v>46061.9</v>
          </cell>
          <cell r="I843">
            <v>0</v>
          </cell>
          <cell r="AY843">
            <v>0</v>
          </cell>
          <cell r="CK843">
            <v>0</v>
          </cell>
          <cell r="CL843">
            <v>0</v>
          </cell>
          <cell r="CM843">
            <v>0</v>
          </cell>
          <cell r="CU843">
            <v>0</v>
          </cell>
        </row>
        <row r="844">
          <cell r="F844">
            <v>0</v>
          </cell>
          <cell r="G844">
            <v>125609.91</v>
          </cell>
          <cell r="H844">
            <v>125609.91</v>
          </cell>
          <cell r="I844">
            <v>0</v>
          </cell>
          <cell r="AY844">
            <v>0</v>
          </cell>
          <cell r="CK844">
            <v>0</v>
          </cell>
          <cell r="CL844">
            <v>0</v>
          </cell>
          <cell r="CM844">
            <v>0</v>
          </cell>
          <cell r="CU844">
            <v>18551.12</v>
          </cell>
        </row>
        <row r="845">
          <cell r="F845">
            <v>0</v>
          </cell>
          <cell r="G845">
            <v>20709.3</v>
          </cell>
          <cell r="H845">
            <v>20709.3</v>
          </cell>
          <cell r="I845">
            <v>0</v>
          </cell>
          <cell r="AY845">
            <v>0</v>
          </cell>
          <cell r="CK845">
            <v>0</v>
          </cell>
          <cell r="CL845">
            <v>0</v>
          </cell>
          <cell r="CM845">
            <v>0</v>
          </cell>
          <cell r="CU845">
            <v>3048.84</v>
          </cell>
        </row>
        <row r="846">
          <cell r="F846">
            <v>0</v>
          </cell>
          <cell r="G846">
            <v>40055.5</v>
          </cell>
          <cell r="H846">
            <v>40055.5</v>
          </cell>
          <cell r="I846">
            <v>0</v>
          </cell>
          <cell r="AY846">
            <v>0</v>
          </cell>
          <cell r="CK846">
            <v>0</v>
          </cell>
          <cell r="CL846">
            <v>0</v>
          </cell>
          <cell r="CM846">
            <v>0</v>
          </cell>
          <cell r="CU846">
            <v>5850</v>
          </cell>
        </row>
        <row r="847">
          <cell r="F847">
            <v>0</v>
          </cell>
          <cell r="G847">
            <v>31489.37</v>
          </cell>
          <cell r="H847">
            <v>31489.37</v>
          </cell>
          <cell r="I847">
            <v>0</v>
          </cell>
          <cell r="AY847">
            <v>0</v>
          </cell>
          <cell r="CK847">
            <v>0</v>
          </cell>
          <cell r="CL847">
            <v>0</v>
          </cell>
          <cell r="CM847">
            <v>0</v>
          </cell>
          <cell r="CU847">
            <v>0</v>
          </cell>
        </row>
        <row r="848">
          <cell r="F848">
            <v>0</v>
          </cell>
          <cell r="G848">
            <v>90999.61</v>
          </cell>
          <cell r="H848">
            <v>90999.61</v>
          </cell>
          <cell r="I848">
            <v>0</v>
          </cell>
          <cell r="AY848">
            <v>0</v>
          </cell>
          <cell r="CK848">
            <v>0</v>
          </cell>
          <cell r="CL848">
            <v>0</v>
          </cell>
          <cell r="CM848">
            <v>0</v>
          </cell>
          <cell r="CU848">
            <v>12015.32</v>
          </cell>
        </row>
        <row r="849">
          <cell r="F849">
            <v>7737384</v>
          </cell>
          <cell r="G849">
            <v>7737384</v>
          </cell>
          <cell r="H849">
            <v>6256294.7000000002</v>
          </cell>
          <cell r="I849">
            <v>0</v>
          </cell>
          <cell r="AY849">
            <v>681725.69</v>
          </cell>
          <cell r="CK849">
            <v>0</v>
          </cell>
          <cell r="CL849">
            <v>0</v>
          </cell>
          <cell r="CM849">
            <v>0</v>
          </cell>
          <cell r="CU849">
            <v>677029</v>
          </cell>
        </row>
        <row r="850">
          <cell r="F850">
            <v>0</v>
          </cell>
          <cell r="G850">
            <v>363420</v>
          </cell>
          <cell r="H850">
            <v>257422.5</v>
          </cell>
          <cell r="I850">
            <v>105997.5</v>
          </cell>
          <cell r="AY850">
            <v>0</v>
          </cell>
          <cell r="CK850">
            <v>0</v>
          </cell>
          <cell r="CL850">
            <v>0</v>
          </cell>
          <cell r="CM850">
            <v>0</v>
          </cell>
          <cell r="CU850">
            <v>0</v>
          </cell>
        </row>
        <row r="851">
          <cell r="F851">
            <v>0</v>
          </cell>
          <cell r="G851">
            <v>2034592.41</v>
          </cell>
          <cell r="H851">
            <v>2034592.41</v>
          </cell>
          <cell r="I851">
            <v>0</v>
          </cell>
          <cell r="AY851">
            <v>93083.26</v>
          </cell>
          <cell r="CK851">
            <v>0</v>
          </cell>
          <cell r="CL851">
            <v>0</v>
          </cell>
          <cell r="CM851">
            <v>0</v>
          </cell>
          <cell r="CU851">
            <v>199578.06</v>
          </cell>
        </row>
        <row r="852">
          <cell r="F852">
            <v>0</v>
          </cell>
          <cell r="G852">
            <v>213622.59</v>
          </cell>
          <cell r="H852">
            <v>200794.53</v>
          </cell>
          <cell r="I852">
            <v>0</v>
          </cell>
          <cell r="AY852">
            <v>25943.02</v>
          </cell>
          <cell r="CK852">
            <v>0</v>
          </cell>
          <cell r="CL852">
            <v>0</v>
          </cell>
          <cell r="CM852">
            <v>0</v>
          </cell>
          <cell r="CU852">
            <v>5151.66</v>
          </cell>
        </row>
        <row r="853">
          <cell r="F853">
            <v>822287</v>
          </cell>
          <cell r="G853">
            <v>822287</v>
          </cell>
          <cell r="H853">
            <v>647348.86</v>
          </cell>
          <cell r="I853">
            <v>0</v>
          </cell>
          <cell r="AY853">
            <v>72098</v>
          </cell>
          <cell r="CK853">
            <v>0</v>
          </cell>
          <cell r="CL853">
            <v>0</v>
          </cell>
          <cell r="CM853">
            <v>0</v>
          </cell>
          <cell r="CU853">
            <v>67779</v>
          </cell>
        </row>
        <row r="854">
          <cell r="F854">
            <v>677590</v>
          </cell>
          <cell r="G854">
            <v>677590</v>
          </cell>
          <cell r="H854">
            <v>295275.59999999998</v>
          </cell>
          <cell r="I854">
            <v>0</v>
          </cell>
          <cell r="AY854">
            <v>760.4</v>
          </cell>
          <cell r="CK854">
            <v>0</v>
          </cell>
          <cell r="CL854">
            <v>0</v>
          </cell>
          <cell r="CM854">
            <v>0</v>
          </cell>
          <cell r="CU854">
            <v>0</v>
          </cell>
        </row>
        <row r="855">
          <cell r="F855">
            <v>1670020</v>
          </cell>
          <cell r="G855">
            <v>1670020</v>
          </cell>
          <cell r="H855">
            <v>38419.75</v>
          </cell>
          <cell r="I855">
            <v>0</v>
          </cell>
          <cell r="AY855">
            <v>0</v>
          </cell>
          <cell r="CK855">
            <v>0</v>
          </cell>
          <cell r="CL855">
            <v>0</v>
          </cell>
          <cell r="CM855">
            <v>0</v>
          </cell>
          <cell r="CU855">
            <v>0</v>
          </cell>
        </row>
        <row r="856">
          <cell r="F856">
            <v>0</v>
          </cell>
          <cell r="G856">
            <v>103423.16</v>
          </cell>
          <cell r="H856">
            <v>103423.16</v>
          </cell>
          <cell r="I856">
            <v>0</v>
          </cell>
          <cell r="AY856">
            <v>0</v>
          </cell>
          <cell r="CK856">
            <v>0</v>
          </cell>
          <cell r="CL856">
            <v>0</v>
          </cell>
          <cell r="CM856">
            <v>0</v>
          </cell>
          <cell r="CU856">
            <v>0</v>
          </cell>
        </row>
        <row r="857">
          <cell r="F857">
            <v>0</v>
          </cell>
          <cell r="G857">
            <v>89696.61</v>
          </cell>
          <cell r="H857">
            <v>89696.61</v>
          </cell>
          <cell r="I857">
            <v>0</v>
          </cell>
          <cell r="AY857">
            <v>25400.7</v>
          </cell>
          <cell r="CK857">
            <v>0</v>
          </cell>
          <cell r="CL857">
            <v>0</v>
          </cell>
          <cell r="CM857">
            <v>0</v>
          </cell>
          <cell r="CU857">
            <v>0</v>
          </cell>
        </row>
        <row r="858">
          <cell r="F858">
            <v>0</v>
          </cell>
          <cell r="G858">
            <v>701751.5</v>
          </cell>
          <cell r="H858">
            <v>701751.5</v>
          </cell>
          <cell r="I858">
            <v>0</v>
          </cell>
          <cell r="AY858">
            <v>0</v>
          </cell>
          <cell r="CK858">
            <v>0</v>
          </cell>
          <cell r="CL858">
            <v>0</v>
          </cell>
          <cell r="CM858">
            <v>0</v>
          </cell>
          <cell r="CU858">
            <v>0</v>
          </cell>
        </row>
        <row r="859">
          <cell r="F859">
            <v>1322795</v>
          </cell>
          <cell r="G859">
            <v>1322795</v>
          </cell>
          <cell r="H859">
            <v>1002599.16</v>
          </cell>
          <cell r="I859">
            <v>0</v>
          </cell>
          <cell r="AY859">
            <v>111791.67</v>
          </cell>
          <cell r="CK859">
            <v>0</v>
          </cell>
          <cell r="CL859">
            <v>0</v>
          </cell>
          <cell r="CM859">
            <v>0</v>
          </cell>
          <cell r="CU859">
            <v>116180.13</v>
          </cell>
        </row>
        <row r="860">
          <cell r="F860">
            <v>211911</v>
          </cell>
          <cell r="G860">
            <v>211911</v>
          </cell>
          <cell r="H860">
            <v>163488.49</v>
          </cell>
          <cell r="I860">
            <v>0</v>
          </cell>
          <cell r="AY860">
            <v>18299.77</v>
          </cell>
          <cell r="CK860">
            <v>0</v>
          </cell>
          <cell r="CL860">
            <v>0</v>
          </cell>
          <cell r="CM860">
            <v>0</v>
          </cell>
          <cell r="CU860">
            <v>18750.099999999999</v>
          </cell>
        </row>
        <row r="861">
          <cell r="F861">
            <v>455400</v>
          </cell>
          <cell r="G861">
            <v>455400</v>
          </cell>
          <cell r="H861">
            <v>350918.59</v>
          </cell>
          <cell r="I861">
            <v>0</v>
          </cell>
          <cell r="AY861">
            <v>38516.400000000001</v>
          </cell>
          <cell r="CK861">
            <v>0</v>
          </cell>
          <cell r="CL861">
            <v>0</v>
          </cell>
          <cell r="CM861">
            <v>0</v>
          </cell>
          <cell r="CU861">
            <v>40365</v>
          </cell>
        </row>
        <row r="862">
          <cell r="F862">
            <v>190765</v>
          </cell>
          <cell r="G862">
            <v>199423.64</v>
          </cell>
          <cell r="H862">
            <v>199423.64</v>
          </cell>
          <cell r="I862">
            <v>0</v>
          </cell>
          <cell r="AY862">
            <v>0</v>
          </cell>
          <cell r="CK862">
            <v>0</v>
          </cell>
          <cell r="CL862">
            <v>0</v>
          </cell>
          <cell r="CM862">
            <v>0</v>
          </cell>
          <cell r="CU862">
            <v>0</v>
          </cell>
        </row>
        <row r="863">
          <cell r="F863">
            <v>1015854</v>
          </cell>
          <cell r="G863">
            <v>1015854</v>
          </cell>
          <cell r="H863">
            <v>790534.74</v>
          </cell>
          <cell r="I863">
            <v>0</v>
          </cell>
          <cell r="AY863">
            <v>75409.09</v>
          </cell>
          <cell r="CK863">
            <v>0</v>
          </cell>
          <cell r="CL863">
            <v>0</v>
          </cell>
          <cell r="CM863">
            <v>0</v>
          </cell>
          <cell r="CU863">
            <v>68779.960000000006</v>
          </cell>
        </row>
        <row r="864">
          <cell r="F864">
            <v>1141</v>
          </cell>
          <cell r="G864">
            <v>6141</v>
          </cell>
          <cell r="H864">
            <v>5212.95</v>
          </cell>
          <cell r="I864">
            <v>700.03</v>
          </cell>
          <cell r="AY864">
            <v>0</v>
          </cell>
          <cell r="CK864">
            <v>0</v>
          </cell>
          <cell r="CL864">
            <v>0</v>
          </cell>
          <cell r="CM864">
            <v>0</v>
          </cell>
          <cell r="CU864">
            <v>0</v>
          </cell>
        </row>
        <row r="865">
          <cell r="F865">
            <v>154500</v>
          </cell>
          <cell r="G865">
            <v>149004.45000000001</v>
          </cell>
          <cell r="H865">
            <v>92059.96</v>
          </cell>
          <cell r="I865">
            <v>0</v>
          </cell>
          <cell r="AY865">
            <v>0</v>
          </cell>
          <cell r="CK865">
            <v>0</v>
          </cell>
          <cell r="CL865">
            <v>0</v>
          </cell>
          <cell r="CM865">
            <v>0</v>
          </cell>
          <cell r="CU865">
            <v>0</v>
          </cell>
        </row>
        <row r="866">
          <cell r="F866">
            <v>9285</v>
          </cell>
          <cell r="G866">
            <v>9384.7199999999993</v>
          </cell>
          <cell r="H866">
            <v>9138.1</v>
          </cell>
          <cell r="I866">
            <v>0</v>
          </cell>
          <cell r="AY866">
            <v>1509.54</v>
          </cell>
          <cell r="CK866">
            <v>0</v>
          </cell>
          <cell r="CL866">
            <v>0</v>
          </cell>
          <cell r="CM866">
            <v>0</v>
          </cell>
          <cell r="CU866">
            <v>0</v>
          </cell>
        </row>
        <row r="867">
          <cell r="F867">
            <v>75262</v>
          </cell>
          <cell r="G867">
            <v>111182</v>
          </cell>
          <cell r="H867">
            <v>111182</v>
          </cell>
          <cell r="I867">
            <v>0</v>
          </cell>
          <cell r="AY867">
            <v>3546.78</v>
          </cell>
          <cell r="CK867">
            <v>0</v>
          </cell>
          <cell r="CL867">
            <v>0</v>
          </cell>
          <cell r="CM867">
            <v>0</v>
          </cell>
          <cell r="CU867">
            <v>0</v>
          </cell>
        </row>
        <row r="868">
          <cell r="F868">
            <v>1266</v>
          </cell>
          <cell r="G868">
            <v>1266</v>
          </cell>
          <cell r="H868">
            <v>733.14</v>
          </cell>
          <cell r="I868">
            <v>0</v>
          </cell>
          <cell r="AY868">
            <v>92.17</v>
          </cell>
          <cell r="CK868">
            <v>0</v>
          </cell>
          <cell r="CL868">
            <v>0</v>
          </cell>
          <cell r="CM868">
            <v>0</v>
          </cell>
          <cell r="CU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CK869">
            <v>0</v>
          </cell>
          <cell r="CL869">
            <v>0</v>
          </cell>
          <cell r="CM869">
            <v>0</v>
          </cell>
        </row>
        <row r="870">
          <cell r="F870">
            <v>66304</v>
          </cell>
          <cell r="G870">
            <v>336149.6</v>
          </cell>
          <cell r="H870">
            <v>240232.33</v>
          </cell>
          <cell r="I870">
            <v>0</v>
          </cell>
          <cell r="AY870">
            <v>25175.8</v>
          </cell>
          <cell r="CK870">
            <v>46000</v>
          </cell>
          <cell r="CL870">
            <v>46000</v>
          </cell>
          <cell r="CM870">
            <v>46000</v>
          </cell>
          <cell r="CU870">
            <v>0</v>
          </cell>
        </row>
        <row r="871">
          <cell r="F871">
            <v>70629</v>
          </cell>
          <cell r="G871">
            <v>70629</v>
          </cell>
          <cell r="H871">
            <v>44308.52</v>
          </cell>
          <cell r="I871">
            <v>6269.78</v>
          </cell>
          <cell r="AY871">
            <v>0</v>
          </cell>
          <cell r="CK871">
            <v>0</v>
          </cell>
          <cell r="CL871">
            <v>0</v>
          </cell>
          <cell r="CM871">
            <v>0</v>
          </cell>
          <cell r="CU871">
            <v>0</v>
          </cell>
        </row>
        <row r="872">
          <cell r="F872">
            <v>6956</v>
          </cell>
          <cell r="G872">
            <v>17213.45</v>
          </cell>
          <cell r="H872">
            <v>13735.45</v>
          </cell>
          <cell r="I872">
            <v>0</v>
          </cell>
          <cell r="AY872">
            <v>0</v>
          </cell>
          <cell r="CK872">
            <v>0</v>
          </cell>
          <cell r="CL872">
            <v>0</v>
          </cell>
          <cell r="CM872">
            <v>0</v>
          </cell>
          <cell r="CU872">
            <v>0</v>
          </cell>
        </row>
        <row r="873">
          <cell r="F873">
            <v>0</v>
          </cell>
          <cell r="G873">
            <v>11863329.35</v>
          </cell>
          <cell r="H873">
            <v>2511312.75</v>
          </cell>
          <cell r="I873">
            <v>6938228.4400000004</v>
          </cell>
          <cell r="AY873">
            <v>0</v>
          </cell>
          <cell r="CK873">
            <v>0</v>
          </cell>
          <cell r="CL873">
            <v>0</v>
          </cell>
          <cell r="CM873">
            <v>0</v>
          </cell>
          <cell r="CU873">
            <v>0</v>
          </cell>
        </row>
        <row r="874">
          <cell r="F874">
            <v>0</v>
          </cell>
          <cell r="G874">
            <v>530106.19999999995</v>
          </cell>
          <cell r="H874">
            <v>232378.2</v>
          </cell>
          <cell r="I874">
            <v>0</v>
          </cell>
          <cell r="AY874">
            <v>0</v>
          </cell>
          <cell r="CK874">
            <v>0</v>
          </cell>
          <cell r="CL874">
            <v>0</v>
          </cell>
          <cell r="CM874">
            <v>0</v>
          </cell>
          <cell r="CU874">
            <v>0</v>
          </cell>
        </row>
        <row r="875">
          <cell r="F875">
            <v>0</v>
          </cell>
          <cell r="G875">
            <v>11325000</v>
          </cell>
          <cell r="H875">
            <v>0</v>
          </cell>
          <cell r="I875">
            <v>0</v>
          </cell>
          <cell r="AY875">
            <v>0</v>
          </cell>
          <cell r="CK875">
            <v>0</v>
          </cell>
          <cell r="CL875">
            <v>0</v>
          </cell>
          <cell r="CM875">
            <v>4316821.4000000004</v>
          </cell>
          <cell r="CU875">
            <v>0</v>
          </cell>
        </row>
        <row r="876">
          <cell r="F876">
            <v>0</v>
          </cell>
          <cell r="G876">
            <v>439300</v>
          </cell>
          <cell r="H876">
            <v>259744.84</v>
          </cell>
          <cell r="I876">
            <v>0</v>
          </cell>
          <cell r="AY876">
            <v>0</v>
          </cell>
          <cell r="CK876">
            <v>0</v>
          </cell>
          <cell r="CL876">
            <v>0</v>
          </cell>
          <cell r="CM876">
            <v>0</v>
          </cell>
          <cell r="CU876">
            <v>0</v>
          </cell>
        </row>
        <row r="877">
          <cell r="F877">
            <v>2484</v>
          </cell>
          <cell r="G877">
            <v>10000</v>
          </cell>
          <cell r="H877">
            <v>5750</v>
          </cell>
          <cell r="I877">
            <v>0</v>
          </cell>
          <cell r="AY877">
            <v>0</v>
          </cell>
          <cell r="CK877">
            <v>0</v>
          </cell>
          <cell r="CL877">
            <v>0</v>
          </cell>
          <cell r="CM877">
            <v>0</v>
          </cell>
          <cell r="CU877">
            <v>0</v>
          </cell>
        </row>
        <row r="878">
          <cell r="F878">
            <v>0</v>
          </cell>
          <cell r="G878">
            <v>3160993.05</v>
          </cell>
          <cell r="H878">
            <v>291856.2</v>
          </cell>
          <cell r="I878">
            <v>0</v>
          </cell>
          <cell r="AY878">
            <v>0</v>
          </cell>
          <cell r="CK878">
            <v>0</v>
          </cell>
          <cell r="CL878">
            <v>0</v>
          </cell>
          <cell r="CM878">
            <v>0</v>
          </cell>
          <cell r="CU878">
            <v>0</v>
          </cell>
        </row>
        <row r="879">
          <cell r="F879">
            <v>4780</v>
          </cell>
          <cell r="G879">
            <v>12441</v>
          </cell>
          <cell r="H879">
            <v>8169.76</v>
          </cell>
          <cell r="I879">
            <v>0</v>
          </cell>
          <cell r="AY879">
            <v>149.5</v>
          </cell>
          <cell r="CK879">
            <v>0</v>
          </cell>
          <cell r="CL879">
            <v>0</v>
          </cell>
          <cell r="CM879">
            <v>0</v>
          </cell>
          <cell r="CU879">
            <v>0</v>
          </cell>
        </row>
        <row r="880">
          <cell r="F880">
            <v>0</v>
          </cell>
          <cell r="G880">
            <v>1725</v>
          </cell>
          <cell r="H880">
            <v>0</v>
          </cell>
          <cell r="I880">
            <v>0</v>
          </cell>
          <cell r="AY880">
            <v>0</v>
          </cell>
          <cell r="CK880">
            <v>0</v>
          </cell>
          <cell r="CL880">
            <v>0</v>
          </cell>
          <cell r="CM880">
            <v>0</v>
          </cell>
          <cell r="CU880">
            <v>0</v>
          </cell>
        </row>
        <row r="881">
          <cell r="F881">
            <v>0</v>
          </cell>
          <cell r="G881">
            <v>225572.5</v>
          </cell>
          <cell r="H881">
            <v>220052.5</v>
          </cell>
          <cell r="I881">
            <v>0</v>
          </cell>
          <cell r="AY881">
            <v>0</v>
          </cell>
          <cell r="CK881">
            <v>0</v>
          </cell>
          <cell r="CL881">
            <v>0</v>
          </cell>
          <cell r="CM881">
            <v>0</v>
          </cell>
          <cell r="CU881">
            <v>0</v>
          </cell>
        </row>
        <row r="882">
          <cell r="F882">
            <v>0</v>
          </cell>
          <cell r="G882">
            <v>19320</v>
          </cell>
          <cell r="H882">
            <v>19320</v>
          </cell>
          <cell r="I882">
            <v>0</v>
          </cell>
          <cell r="AY882">
            <v>0</v>
          </cell>
          <cell r="CK882">
            <v>0</v>
          </cell>
          <cell r="CL882">
            <v>0</v>
          </cell>
          <cell r="CM882">
            <v>0</v>
          </cell>
          <cell r="CU882">
            <v>0</v>
          </cell>
        </row>
        <row r="883">
          <cell r="F883">
            <v>80000</v>
          </cell>
          <cell r="G883">
            <v>174457.25</v>
          </cell>
          <cell r="H883">
            <v>152036.18</v>
          </cell>
          <cell r="I883">
            <v>12652.69</v>
          </cell>
          <cell r="AY883">
            <v>2533.73</v>
          </cell>
          <cell r="CK883">
            <v>0</v>
          </cell>
          <cell r="CL883">
            <v>0</v>
          </cell>
          <cell r="CM883">
            <v>0</v>
          </cell>
          <cell r="CU883">
            <v>0</v>
          </cell>
        </row>
        <row r="884">
          <cell r="F884">
            <v>10000</v>
          </cell>
          <cell r="G884">
            <v>169875</v>
          </cell>
          <cell r="H884">
            <v>115040.5</v>
          </cell>
          <cell r="I884">
            <v>12758</v>
          </cell>
          <cell r="AY884">
            <v>8500</v>
          </cell>
          <cell r="CK884">
            <v>0</v>
          </cell>
          <cell r="CL884">
            <v>0</v>
          </cell>
          <cell r="CM884">
            <v>0</v>
          </cell>
          <cell r="CU884">
            <v>0</v>
          </cell>
        </row>
        <row r="885">
          <cell r="F885">
            <v>25000</v>
          </cell>
          <cell r="G885">
            <v>49916.55</v>
          </cell>
          <cell r="H885">
            <v>35600.410000000003</v>
          </cell>
          <cell r="I885">
            <v>10329.200000000001</v>
          </cell>
          <cell r="AY885">
            <v>0</v>
          </cell>
          <cell r="CK885">
            <v>0</v>
          </cell>
          <cell r="CL885">
            <v>0</v>
          </cell>
          <cell r="CM885">
            <v>0</v>
          </cell>
          <cell r="CU885">
            <v>0</v>
          </cell>
        </row>
        <row r="886">
          <cell r="F886">
            <v>50000</v>
          </cell>
          <cell r="G886">
            <v>319530</v>
          </cell>
          <cell r="H886">
            <v>215742.28</v>
          </cell>
          <cell r="I886">
            <v>0</v>
          </cell>
          <cell r="AY886">
            <v>710.11</v>
          </cell>
          <cell r="CK886">
            <v>0</v>
          </cell>
          <cell r="CL886">
            <v>0</v>
          </cell>
          <cell r="CM886">
            <v>0</v>
          </cell>
          <cell r="CU886">
            <v>0</v>
          </cell>
        </row>
        <row r="887">
          <cell r="F887">
            <v>10529</v>
          </cell>
          <cell r="G887">
            <v>10529</v>
          </cell>
          <cell r="H887">
            <v>2941.27</v>
          </cell>
          <cell r="I887">
            <v>2364</v>
          </cell>
          <cell r="AY887">
            <v>0</v>
          </cell>
          <cell r="CK887">
            <v>0</v>
          </cell>
          <cell r="CL887">
            <v>0</v>
          </cell>
          <cell r="CM887">
            <v>0</v>
          </cell>
          <cell r="CU887">
            <v>0</v>
          </cell>
        </row>
        <row r="888">
          <cell r="F888">
            <v>0</v>
          </cell>
          <cell r="G888">
            <v>80000</v>
          </cell>
          <cell r="H888">
            <v>0</v>
          </cell>
          <cell r="I888">
            <v>50219</v>
          </cell>
          <cell r="AY888">
            <v>0</v>
          </cell>
          <cell r="CK888">
            <v>0</v>
          </cell>
          <cell r="CL888">
            <v>0</v>
          </cell>
          <cell r="CM888">
            <v>0</v>
          </cell>
          <cell r="CU888">
            <v>0</v>
          </cell>
        </row>
        <row r="889">
          <cell r="F889">
            <v>6820</v>
          </cell>
          <cell r="G889">
            <v>16603</v>
          </cell>
          <cell r="H889">
            <v>7791.22</v>
          </cell>
          <cell r="I889">
            <v>0</v>
          </cell>
          <cell r="AY889">
            <v>0</v>
          </cell>
          <cell r="CK889">
            <v>0</v>
          </cell>
          <cell r="CL889">
            <v>0</v>
          </cell>
          <cell r="CM889">
            <v>0</v>
          </cell>
          <cell r="CU889">
            <v>0</v>
          </cell>
        </row>
        <row r="890">
          <cell r="F890">
            <v>30000</v>
          </cell>
          <cell r="G890">
            <v>9000</v>
          </cell>
          <cell r="H890">
            <v>523</v>
          </cell>
          <cell r="I890">
            <v>0</v>
          </cell>
          <cell r="AY890">
            <v>90</v>
          </cell>
          <cell r="CK890">
            <v>0</v>
          </cell>
          <cell r="CL890">
            <v>0</v>
          </cell>
          <cell r="CM890">
            <v>0</v>
          </cell>
          <cell r="CU890">
            <v>0</v>
          </cell>
        </row>
        <row r="891">
          <cell r="F891">
            <v>30000</v>
          </cell>
          <cell r="G891">
            <v>20500</v>
          </cell>
          <cell r="H891">
            <v>6781</v>
          </cell>
          <cell r="I891">
            <v>1840</v>
          </cell>
          <cell r="AY891">
            <v>0</v>
          </cell>
          <cell r="CK891">
            <v>0</v>
          </cell>
          <cell r="CL891">
            <v>0</v>
          </cell>
          <cell r="CM891">
            <v>0</v>
          </cell>
          <cell r="CU891">
            <v>0</v>
          </cell>
        </row>
        <row r="892">
          <cell r="F892">
            <v>0</v>
          </cell>
          <cell r="G892">
            <v>30500</v>
          </cell>
          <cell r="H892">
            <v>29372.44</v>
          </cell>
          <cell r="I892">
            <v>0</v>
          </cell>
          <cell r="AY892">
            <v>0</v>
          </cell>
          <cell r="CK892">
            <v>0</v>
          </cell>
          <cell r="CL892">
            <v>0</v>
          </cell>
          <cell r="CM892">
            <v>0</v>
          </cell>
          <cell r="CU892">
            <v>0</v>
          </cell>
        </row>
        <row r="893">
          <cell r="F893">
            <v>23881</v>
          </cell>
          <cell r="G893">
            <v>17881</v>
          </cell>
          <cell r="H893">
            <v>828</v>
          </cell>
          <cell r="I893">
            <v>0</v>
          </cell>
          <cell r="AY893">
            <v>0</v>
          </cell>
          <cell r="CK893">
            <v>0</v>
          </cell>
          <cell r="CL893">
            <v>0</v>
          </cell>
          <cell r="CM893">
            <v>0</v>
          </cell>
          <cell r="CU893">
            <v>0</v>
          </cell>
        </row>
        <row r="894">
          <cell r="F894">
            <v>29928</v>
          </cell>
          <cell r="G894">
            <v>20808</v>
          </cell>
          <cell r="H894">
            <v>10267.799999999999</v>
          </cell>
          <cell r="I894">
            <v>3897</v>
          </cell>
          <cell r="AY894">
            <v>0</v>
          </cell>
          <cell r="CK894">
            <v>0</v>
          </cell>
          <cell r="CL894">
            <v>0</v>
          </cell>
          <cell r="CM894">
            <v>0</v>
          </cell>
          <cell r="CU894">
            <v>0</v>
          </cell>
        </row>
        <row r="895">
          <cell r="F895">
            <v>0</v>
          </cell>
          <cell r="G895">
            <v>15120</v>
          </cell>
          <cell r="H895">
            <v>7241.72</v>
          </cell>
          <cell r="I895">
            <v>7241.72</v>
          </cell>
          <cell r="AY895">
            <v>0</v>
          </cell>
          <cell r="CK895">
            <v>0</v>
          </cell>
          <cell r="CL895">
            <v>0</v>
          </cell>
          <cell r="CM895">
            <v>0</v>
          </cell>
          <cell r="CU895">
            <v>0</v>
          </cell>
        </row>
        <row r="896">
          <cell r="F896">
            <v>29314</v>
          </cell>
          <cell r="G896">
            <v>29314</v>
          </cell>
          <cell r="H896">
            <v>19527.8</v>
          </cell>
          <cell r="I896">
            <v>0</v>
          </cell>
          <cell r="AY896">
            <v>0</v>
          </cell>
          <cell r="CK896">
            <v>0</v>
          </cell>
          <cell r="CL896">
            <v>0</v>
          </cell>
          <cell r="CM896">
            <v>0</v>
          </cell>
          <cell r="CU896">
            <v>0</v>
          </cell>
        </row>
        <row r="897">
          <cell r="F897">
            <v>100000</v>
          </cell>
          <cell r="G897">
            <v>130000</v>
          </cell>
          <cell r="H897">
            <v>97767.46</v>
          </cell>
          <cell r="I897">
            <v>2835.86</v>
          </cell>
          <cell r="AY897">
            <v>0</v>
          </cell>
          <cell r="CK897">
            <v>0</v>
          </cell>
          <cell r="CL897">
            <v>0</v>
          </cell>
          <cell r="CM897">
            <v>0</v>
          </cell>
          <cell r="CU897">
            <v>0</v>
          </cell>
        </row>
        <row r="898">
          <cell r="F898">
            <v>19000</v>
          </cell>
          <cell r="G898">
            <v>19000</v>
          </cell>
          <cell r="H898">
            <v>12816.2</v>
          </cell>
          <cell r="I898">
            <v>3153.1</v>
          </cell>
          <cell r="AY898">
            <v>0</v>
          </cell>
          <cell r="CK898">
            <v>0</v>
          </cell>
          <cell r="CL898">
            <v>0</v>
          </cell>
          <cell r="CM898">
            <v>0</v>
          </cell>
          <cell r="CU898">
            <v>0</v>
          </cell>
        </row>
        <row r="899">
          <cell r="F899">
            <v>90000</v>
          </cell>
          <cell r="G899">
            <v>90000</v>
          </cell>
          <cell r="H899">
            <v>15667.09</v>
          </cell>
          <cell r="I899">
            <v>9891.08</v>
          </cell>
          <cell r="AY899">
            <v>0</v>
          </cell>
          <cell r="CK899">
            <v>0</v>
          </cell>
          <cell r="CL899">
            <v>0</v>
          </cell>
          <cell r="CM899">
            <v>0</v>
          </cell>
          <cell r="CU899">
            <v>0</v>
          </cell>
        </row>
        <row r="900">
          <cell r="F900">
            <v>164000</v>
          </cell>
          <cell r="G900">
            <v>164000</v>
          </cell>
          <cell r="H900">
            <v>139445.25</v>
          </cell>
          <cell r="I900">
            <v>22528.799999999999</v>
          </cell>
          <cell r="AY900">
            <v>0</v>
          </cell>
          <cell r="CK900">
            <v>0</v>
          </cell>
          <cell r="CL900">
            <v>0</v>
          </cell>
          <cell r="CM900">
            <v>0</v>
          </cell>
          <cell r="CU900">
            <v>0</v>
          </cell>
        </row>
        <row r="901">
          <cell r="F901">
            <v>7000</v>
          </cell>
          <cell r="G901">
            <v>7000</v>
          </cell>
          <cell r="H901">
            <v>3469</v>
          </cell>
          <cell r="I901">
            <v>0</v>
          </cell>
          <cell r="AY901">
            <v>0</v>
          </cell>
          <cell r="CK901">
            <v>0</v>
          </cell>
          <cell r="CL901">
            <v>0</v>
          </cell>
          <cell r="CM901">
            <v>0</v>
          </cell>
          <cell r="CU901">
            <v>0</v>
          </cell>
        </row>
        <row r="902">
          <cell r="F902">
            <v>12500</v>
          </cell>
          <cell r="G902">
            <v>12500</v>
          </cell>
          <cell r="H902">
            <v>8198.7099999999991</v>
          </cell>
          <cell r="I902">
            <v>1482.7</v>
          </cell>
          <cell r="AY902">
            <v>0</v>
          </cell>
          <cell r="CK902">
            <v>0</v>
          </cell>
          <cell r="CL902">
            <v>0</v>
          </cell>
          <cell r="CM902">
            <v>0</v>
          </cell>
          <cell r="CU902">
            <v>0</v>
          </cell>
        </row>
        <row r="903">
          <cell r="F903">
            <v>10000</v>
          </cell>
          <cell r="G903">
            <v>10000</v>
          </cell>
          <cell r="H903">
            <v>6597.97</v>
          </cell>
          <cell r="I903">
            <v>460.45</v>
          </cell>
          <cell r="AY903">
            <v>0</v>
          </cell>
          <cell r="CK903">
            <v>0</v>
          </cell>
          <cell r="CL903">
            <v>0</v>
          </cell>
          <cell r="CM903">
            <v>0</v>
          </cell>
          <cell r="CU903">
            <v>0</v>
          </cell>
        </row>
        <row r="904">
          <cell r="F904">
            <v>3700</v>
          </cell>
          <cell r="G904">
            <v>6535.92</v>
          </cell>
          <cell r="H904">
            <v>2627.76</v>
          </cell>
          <cell r="I904">
            <v>10</v>
          </cell>
          <cell r="AY904">
            <v>345</v>
          </cell>
          <cell r="CK904">
            <v>0</v>
          </cell>
          <cell r="CL904">
            <v>0</v>
          </cell>
          <cell r="CM904">
            <v>0</v>
          </cell>
          <cell r="CU904">
            <v>0</v>
          </cell>
        </row>
        <row r="905">
          <cell r="F905">
            <v>2000</v>
          </cell>
          <cell r="G905">
            <v>10139</v>
          </cell>
          <cell r="H905">
            <v>3161</v>
          </cell>
          <cell r="I905">
            <v>0</v>
          </cell>
          <cell r="AY905">
            <v>0</v>
          </cell>
          <cell r="CK905">
            <v>0</v>
          </cell>
          <cell r="CL905">
            <v>0</v>
          </cell>
          <cell r="CM905">
            <v>0</v>
          </cell>
          <cell r="CU905">
            <v>0</v>
          </cell>
        </row>
        <row r="906">
          <cell r="F906">
            <v>1000</v>
          </cell>
          <cell r="G906">
            <v>1000</v>
          </cell>
          <cell r="H906">
            <v>309</v>
          </cell>
          <cell r="I906">
            <v>0</v>
          </cell>
          <cell r="AY906">
            <v>0</v>
          </cell>
          <cell r="CK906">
            <v>0</v>
          </cell>
          <cell r="CL906">
            <v>0</v>
          </cell>
          <cell r="CM906">
            <v>0</v>
          </cell>
          <cell r="CU906">
            <v>0</v>
          </cell>
        </row>
        <row r="907">
          <cell r="F907">
            <v>5134</v>
          </cell>
          <cell r="G907">
            <v>5134</v>
          </cell>
          <cell r="H907">
            <v>3903.38</v>
          </cell>
          <cell r="I907">
            <v>0</v>
          </cell>
          <cell r="AY907">
            <v>0</v>
          </cell>
          <cell r="CK907">
            <v>0</v>
          </cell>
          <cell r="CL907">
            <v>0</v>
          </cell>
          <cell r="CM907">
            <v>0</v>
          </cell>
          <cell r="CU907">
            <v>0</v>
          </cell>
        </row>
        <row r="908">
          <cell r="F908">
            <v>2418</v>
          </cell>
          <cell r="G908">
            <v>12418</v>
          </cell>
          <cell r="H908">
            <v>10587.1</v>
          </cell>
          <cell r="I908">
            <v>1771</v>
          </cell>
          <cell r="AY908">
            <v>0</v>
          </cell>
          <cell r="CK908">
            <v>0</v>
          </cell>
          <cell r="CL908">
            <v>0</v>
          </cell>
          <cell r="CM908">
            <v>0</v>
          </cell>
          <cell r="CU908">
            <v>0</v>
          </cell>
        </row>
        <row r="909">
          <cell r="F909">
            <v>166244</v>
          </cell>
          <cell r="G909">
            <v>160467.21</v>
          </cell>
          <cell r="H909">
            <v>83298.45</v>
          </cell>
          <cell r="I909">
            <v>2315.3200000000002</v>
          </cell>
          <cell r="AY909">
            <v>2143.46</v>
          </cell>
          <cell r="CK909">
            <v>0</v>
          </cell>
          <cell r="CL909">
            <v>0</v>
          </cell>
          <cell r="CM909">
            <v>0</v>
          </cell>
          <cell r="CU909">
            <v>0</v>
          </cell>
        </row>
        <row r="911">
          <cell r="F911">
            <v>0</v>
          </cell>
          <cell r="G911">
            <v>318523.40000000002</v>
          </cell>
          <cell r="H911">
            <v>259010.04</v>
          </cell>
          <cell r="I911">
            <v>0</v>
          </cell>
          <cell r="AY911">
            <v>0</v>
          </cell>
          <cell r="CK911">
            <v>0</v>
          </cell>
          <cell r="CL911">
            <v>0</v>
          </cell>
          <cell r="CM911">
            <v>0</v>
          </cell>
          <cell r="CU911">
            <v>0</v>
          </cell>
        </row>
        <row r="912">
          <cell r="F912">
            <v>0</v>
          </cell>
          <cell r="G912">
            <v>10971</v>
          </cell>
          <cell r="H912">
            <v>10971</v>
          </cell>
          <cell r="I912">
            <v>0</v>
          </cell>
          <cell r="AY912">
            <v>0</v>
          </cell>
          <cell r="CK912">
            <v>0</v>
          </cell>
          <cell r="CL912">
            <v>0</v>
          </cell>
          <cell r="CM912">
            <v>0</v>
          </cell>
          <cell r="CU912">
            <v>0</v>
          </cell>
        </row>
        <row r="913">
          <cell r="F913">
            <v>0</v>
          </cell>
          <cell r="G913">
            <v>4694144.95</v>
          </cell>
          <cell r="H913">
            <v>3341917.25</v>
          </cell>
          <cell r="I913">
            <v>0</v>
          </cell>
          <cell r="AY913">
            <v>0</v>
          </cell>
          <cell r="CK913">
            <v>0</v>
          </cell>
          <cell r="CL913">
            <v>0</v>
          </cell>
          <cell r="CM913">
            <v>0</v>
          </cell>
          <cell r="CU913">
            <v>0</v>
          </cell>
        </row>
        <row r="914">
          <cell r="F914">
            <v>0</v>
          </cell>
          <cell r="G914">
            <v>2300</v>
          </cell>
          <cell r="H914">
            <v>2059.65</v>
          </cell>
          <cell r="I914">
            <v>0</v>
          </cell>
          <cell r="AY914">
            <v>0</v>
          </cell>
          <cell r="CK914">
            <v>0</v>
          </cell>
          <cell r="CL914">
            <v>0</v>
          </cell>
          <cell r="CM914">
            <v>0</v>
          </cell>
          <cell r="CU914">
            <v>0</v>
          </cell>
        </row>
        <row r="915">
          <cell r="F915">
            <v>5498132</v>
          </cell>
          <cell r="G915">
            <v>1901185.39</v>
          </cell>
          <cell r="H915">
            <v>0</v>
          </cell>
          <cell r="I915">
            <v>1460206.97</v>
          </cell>
          <cell r="AY915">
            <v>0</v>
          </cell>
          <cell r="CK915">
            <v>0</v>
          </cell>
          <cell r="CL915">
            <v>0</v>
          </cell>
          <cell r="CM915">
            <v>0</v>
          </cell>
          <cell r="CU915">
            <v>0</v>
          </cell>
        </row>
        <row r="916">
          <cell r="F916">
            <v>1225596</v>
          </cell>
          <cell r="G916">
            <v>1225596</v>
          </cell>
          <cell r="H916">
            <v>1013280.75</v>
          </cell>
          <cell r="I916">
            <v>0</v>
          </cell>
          <cell r="AY916">
            <v>112674.87</v>
          </cell>
          <cell r="CK916">
            <v>0</v>
          </cell>
          <cell r="CL916">
            <v>0</v>
          </cell>
          <cell r="CM916">
            <v>0</v>
          </cell>
          <cell r="CU916">
            <v>107240</v>
          </cell>
        </row>
        <row r="917">
          <cell r="F917">
            <v>79992</v>
          </cell>
          <cell r="G917">
            <v>79992</v>
          </cell>
          <cell r="H917">
            <v>78048</v>
          </cell>
          <cell r="I917">
            <v>0</v>
          </cell>
          <cell r="AY917">
            <v>7740</v>
          </cell>
          <cell r="CK917">
            <v>0</v>
          </cell>
          <cell r="CL917">
            <v>0</v>
          </cell>
          <cell r="CM917">
            <v>0</v>
          </cell>
          <cell r="CU917">
            <v>6999</v>
          </cell>
        </row>
        <row r="918">
          <cell r="F918">
            <v>109598</v>
          </cell>
          <cell r="G918">
            <v>109598</v>
          </cell>
          <cell r="H918">
            <v>55161.87</v>
          </cell>
          <cell r="I918">
            <v>0</v>
          </cell>
          <cell r="AY918">
            <v>0</v>
          </cell>
          <cell r="CK918">
            <v>0</v>
          </cell>
          <cell r="CL918">
            <v>0</v>
          </cell>
          <cell r="CM918">
            <v>0</v>
          </cell>
          <cell r="CU918">
            <v>0</v>
          </cell>
        </row>
        <row r="919">
          <cell r="F919">
            <v>253864</v>
          </cell>
          <cell r="G919">
            <v>253864</v>
          </cell>
          <cell r="H919">
            <v>0</v>
          </cell>
          <cell r="I919">
            <v>0</v>
          </cell>
          <cell r="AY919">
            <v>0</v>
          </cell>
          <cell r="CK919">
            <v>0</v>
          </cell>
          <cell r="CL919">
            <v>0</v>
          </cell>
          <cell r="CM919">
            <v>0</v>
          </cell>
          <cell r="CU919">
            <v>0</v>
          </cell>
        </row>
        <row r="920">
          <cell r="F920">
            <v>100000</v>
          </cell>
          <cell r="G920">
            <v>100000</v>
          </cell>
          <cell r="H920">
            <v>14429.78</v>
          </cell>
          <cell r="I920">
            <v>0</v>
          </cell>
          <cell r="AY920">
            <v>2844.41</v>
          </cell>
          <cell r="CK920">
            <v>0</v>
          </cell>
          <cell r="CL920">
            <v>0</v>
          </cell>
          <cell r="CM920">
            <v>0</v>
          </cell>
          <cell r="CU920">
            <v>0</v>
          </cell>
        </row>
        <row r="921">
          <cell r="F921">
            <v>193550</v>
          </cell>
          <cell r="G921">
            <v>193550</v>
          </cell>
          <cell r="H921">
            <v>150370</v>
          </cell>
          <cell r="I921">
            <v>0</v>
          </cell>
          <cell r="AY921">
            <v>16828.669999999998</v>
          </cell>
          <cell r="CK921">
            <v>0</v>
          </cell>
          <cell r="CL921">
            <v>0</v>
          </cell>
          <cell r="CM921">
            <v>0</v>
          </cell>
          <cell r="CU921">
            <v>16922.669999999998</v>
          </cell>
        </row>
        <row r="922">
          <cell r="F922">
            <v>33075</v>
          </cell>
          <cell r="G922">
            <v>33075</v>
          </cell>
          <cell r="H922">
            <v>26451.48</v>
          </cell>
          <cell r="I922">
            <v>0</v>
          </cell>
          <cell r="AY922">
            <v>2968.66</v>
          </cell>
          <cell r="CK922">
            <v>0</v>
          </cell>
          <cell r="CL922">
            <v>0</v>
          </cell>
          <cell r="CM922">
            <v>0</v>
          </cell>
          <cell r="CU922">
            <v>2949.53</v>
          </cell>
        </row>
        <row r="923">
          <cell r="F923">
            <v>39600</v>
          </cell>
          <cell r="G923">
            <v>39600</v>
          </cell>
          <cell r="H923">
            <v>31590</v>
          </cell>
          <cell r="I923">
            <v>0</v>
          </cell>
          <cell r="AY923">
            <v>3510</v>
          </cell>
          <cell r="CK923">
            <v>0</v>
          </cell>
          <cell r="CL923">
            <v>0</v>
          </cell>
          <cell r="CM923">
            <v>0</v>
          </cell>
          <cell r="CU923">
            <v>3510</v>
          </cell>
        </row>
        <row r="924">
          <cell r="F924">
            <v>29013</v>
          </cell>
          <cell r="G924">
            <v>30949.279999999999</v>
          </cell>
          <cell r="H924">
            <v>30949.279999999999</v>
          </cell>
          <cell r="I924">
            <v>0</v>
          </cell>
          <cell r="AY924">
            <v>0</v>
          </cell>
          <cell r="CK924">
            <v>0</v>
          </cell>
          <cell r="CL924">
            <v>0</v>
          </cell>
          <cell r="CM924">
            <v>0</v>
          </cell>
          <cell r="CU924">
            <v>0</v>
          </cell>
        </row>
        <row r="925">
          <cell r="F925">
            <v>163786</v>
          </cell>
          <cell r="G925">
            <v>163786</v>
          </cell>
          <cell r="H925">
            <v>126856.14</v>
          </cell>
          <cell r="I925">
            <v>0</v>
          </cell>
          <cell r="AY925">
            <v>12432.57</v>
          </cell>
          <cell r="CK925">
            <v>0</v>
          </cell>
          <cell r="CL925">
            <v>0</v>
          </cell>
          <cell r="CM925">
            <v>0</v>
          </cell>
          <cell r="CU925">
            <v>11421.14</v>
          </cell>
        </row>
        <row r="926">
          <cell r="F926">
            <v>137376</v>
          </cell>
          <cell r="G926">
            <v>151388.70000000001</v>
          </cell>
          <cell r="H926">
            <v>141173.98000000001</v>
          </cell>
          <cell r="I926">
            <v>0</v>
          </cell>
          <cell r="AY926">
            <v>0</v>
          </cell>
          <cell r="CK926">
            <v>0</v>
          </cell>
          <cell r="CL926">
            <v>0</v>
          </cell>
          <cell r="CM926">
            <v>0</v>
          </cell>
          <cell r="CU926">
            <v>0</v>
          </cell>
        </row>
        <row r="927">
          <cell r="F927">
            <v>11944</v>
          </cell>
          <cell r="G927">
            <v>11944</v>
          </cell>
          <cell r="H927">
            <v>9738</v>
          </cell>
          <cell r="I927">
            <v>0</v>
          </cell>
          <cell r="AY927">
            <v>777.08</v>
          </cell>
          <cell r="CK927">
            <v>0</v>
          </cell>
          <cell r="CL927">
            <v>0</v>
          </cell>
          <cell r="CM927">
            <v>0</v>
          </cell>
          <cell r="CU927">
            <v>0</v>
          </cell>
        </row>
        <row r="928">
          <cell r="F928">
            <v>159</v>
          </cell>
          <cell r="G928">
            <v>159</v>
          </cell>
          <cell r="H928">
            <v>91.73</v>
          </cell>
          <cell r="I928">
            <v>0</v>
          </cell>
          <cell r="AY928">
            <v>11.53</v>
          </cell>
          <cell r="CK928">
            <v>0</v>
          </cell>
          <cell r="CL928">
            <v>0</v>
          </cell>
          <cell r="CM928">
            <v>0</v>
          </cell>
          <cell r="CU928">
            <v>0</v>
          </cell>
        </row>
        <row r="929">
          <cell r="F929">
            <v>20520</v>
          </cell>
          <cell r="G929">
            <v>20520</v>
          </cell>
          <cell r="H929">
            <v>16930.990000000002</v>
          </cell>
          <cell r="I929">
            <v>0</v>
          </cell>
          <cell r="AY929">
            <v>0</v>
          </cell>
          <cell r="CK929">
            <v>0</v>
          </cell>
          <cell r="CL929">
            <v>0</v>
          </cell>
          <cell r="CM929">
            <v>0</v>
          </cell>
          <cell r="CU929">
            <v>0</v>
          </cell>
        </row>
        <row r="930">
          <cell r="F930">
            <v>2000</v>
          </cell>
          <cell r="G930">
            <v>2000</v>
          </cell>
          <cell r="H930">
            <v>1999.4</v>
          </cell>
          <cell r="I930">
            <v>0</v>
          </cell>
          <cell r="AY930">
            <v>0</v>
          </cell>
          <cell r="CK930">
            <v>0</v>
          </cell>
          <cell r="CL930">
            <v>0</v>
          </cell>
          <cell r="CM930">
            <v>0</v>
          </cell>
          <cell r="CU930">
            <v>0</v>
          </cell>
        </row>
        <row r="931">
          <cell r="F931">
            <v>50000</v>
          </cell>
          <cell r="G931">
            <v>50000</v>
          </cell>
          <cell r="H931">
            <v>24606.3</v>
          </cell>
          <cell r="I931">
            <v>0</v>
          </cell>
          <cell r="AY931">
            <v>0</v>
          </cell>
          <cell r="CK931">
            <v>0</v>
          </cell>
          <cell r="CL931">
            <v>0</v>
          </cell>
          <cell r="CM931">
            <v>0</v>
          </cell>
          <cell r="CU931">
            <v>0</v>
          </cell>
        </row>
        <row r="932">
          <cell r="F932">
            <v>4073196</v>
          </cell>
          <cell r="G932">
            <v>3461728.57</v>
          </cell>
          <cell r="H932">
            <v>2987211.01</v>
          </cell>
          <cell r="I932">
            <v>0</v>
          </cell>
          <cell r="AY932">
            <v>364171.04</v>
          </cell>
          <cell r="CK932">
            <v>0</v>
          </cell>
          <cell r="CL932">
            <v>0</v>
          </cell>
          <cell r="CM932">
            <v>0</v>
          </cell>
          <cell r="CU932">
            <v>334402</v>
          </cell>
        </row>
        <row r="933">
          <cell r="F933">
            <v>80019</v>
          </cell>
          <cell r="G933">
            <v>19</v>
          </cell>
          <cell r="H933">
            <v>0</v>
          </cell>
          <cell r="I933">
            <v>0</v>
          </cell>
          <cell r="AY933">
            <v>0</v>
          </cell>
          <cell r="CK933">
            <v>0</v>
          </cell>
          <cell r="CL933">
            <v>0</v>
          </cell>
          <cell r="CM933">
            <v>0</v>
          </cell>
          <cell r="CU933">
            <v>0</v>
          </cell>
        </row>
        <row r="934">
          <cell r="F934">
            <v>2631141</v>
          </cell>
          <cell r="G934">
            <v>2700572.55</v>
          </cell>
          <cell r="H934">
            <v>1878740.31</v>
          </cell>
          <cell r="I934">
            <v>0</v>
          </cell>
          <cell r="AY934">
            <v>172746.54</v>
          </cell>
          <cell r="CK934">
            <v>0</v>
          </cell>
          <cell r="CL934">
            <v>0</v>
          </cell>
          <cell r="CM934">
            <v>0</v>
          </cell>
          <cell r="CU934">
            <v>172745.16</v>
          </cell>
        </row>
        <row r="935">
          <cell r="F935">
            <v>197653</v>
          </cell>
          <cell r="G935">
            <v>165467.5</v>
          </cell>
          <cell r="H935">
            <v>152366.82999999999</v>
          </cell>
          <cell r="I935">
            <v>0</v>
          </cell>
          <cell r="AY935">
            <v>18796</v>
          </cell>
          <cell r="CK935">
            <v>0</v>
          </cell>
          <cell r="CL935">
            <v>0</v>
          </cell>
          <cell r="CM935">
            <v>0</v>
          </cell>
          <cell r="CU935">
            <v>15195</v>
          </cell>
        </row>
        <row r="936">
          <cell r="F936">
            <v>313450</v>
          </cell>
          <cell r="G936">
            <v>313450</v>
          </cell>
          <cell r="H936">
            <v>126374.82</v>
          </cell>
          <cell r="I936">
            <v>0</v>
          </cell>
          <cell r="AY936">
            <v>0</v>
          </cell>
          <cell r="CK936">
            <v>0</v>
          </cell>
          <cell r="CL936">
            <v>0</v>
          </cell>
          <cell r="CM936">
            <v>0</v>
          </cell>
          <cell r="CU936">
            <v>0</v>
          </cell>
        </row>
        <row r="937">
          <cell r="F937">
            <v>833777</v>
          </cell>
          <cell r="G937">
            <v>833777</v>
          </cell>
          <cell r="H937">
            <v>11635.87</v>
          </cell>
          <cell r="I937">
            <v>0</v>
          </cell>
          <cell r="AY937">
            <v>0</v>
          </cell>
          <cell r="CK937">
            <v>0</v>
          </cell>
          <cell r="CL937">
            <v>0</v>
          </cell>
          <cell r="CM937">
            <v>0</v>
          </cell>
          <cell r="CU937">
            <v>0</v>
          </cell>
        </row>
        <row r="938">
          <cell r="F938">
            <v>0</v>
          </cell>
          <cell r="G938">
            <v>81299.899999999994</v>
          </cell>
          <cell r="H938">
            <v>81299.899999999994</v>
          </cell>
          <cell r="I938">
            <v>0</v>
          </cell>
          <cell r="AY938">
            <v>0</v>
          </cell>
          <cell r="CK938">
            <v>0</v>
          </cell>
          <cell r="CL938">
            <v>0</v>
          </cell>
          <cell r="CM938">
            <v>0</v>
          </cell>
          <cell r="CU938">
            <v>0</v>
          </cell>
        </row>
        <row r="939">
          <cell r="F939">
            <v>0</v>
          </cell>
          <cell r="G939">
            <v>153918.76</v>
          </cell>
          <cell r="H939">
            <v>153918.76</v>
          </cell>
          <cell r="I939">
            <v>0</v>
          </cell>
          <cell r="AY939">
            <v>0</v>
          </cell>
          <cell r="CK939">
            <v>0</v>
          </cell>
          <cell r="CL939">
            <v>0</v>
          </cell>
          <cell r="CM939">
            <v>0</v>
          </cell>
          <cell r="CU939">
            <v>0</v>
          </cell>
        </row>
        <row r="940">
          <cell r="F940">
            <v>628768</v>
          </cell>
          <cell r="G940">
            <v>530677.9</v>
          </cell>
          <cell r="H940">
            <v>440629.33</v>
          </cell>
          <cell r="I940">
            <v>0</v>
          </cell>
          <cell r="AY940">
            <v>55192.19</v>
          </cell>
          <cell r="CK940">
            <v>0</v>
          </cell>
          <cell r="CL940">
            <v>0</v>
          </cell>
          <cell r="CM940">
            <v>0</v>
          </cell>
          <cell r="CU940">
            <v>51698.28</v>
          </cell>
        </row>
        <row r="941">
          <cell r="F941">
            <v>104683</v>
          </cell>
          <cell r="G941">
            <v>88496.56</v>
          </cell>
          <cell r="H941">
            <v>75139.94</v>
          </cell>
          <cell r="I941">
            <v>0</v>
          </cell>
          <cell r="AY941">
            <v>9448.0499999999993</v>
          </cell>
          <cell r="CK941">
            <v>0</v>
          </cell>
          <cell r="CL941">
            <v>0</v>
          </cell>
          <cell r="CM941">
            <v>0</v>
          </cell>
          <cell r="CU941">
            <v>8705.02</v>
          </cell>
        </row>
        <row r="942">
          <cell r="F942">
            <v>165000</v>
          </cell>
          <cell r="G942">
            <v>133716.16</v>
          </cell>
          <cell r="H942">
            <v>119119.08</v>
          </cell>
          <cell r="I942">
            <v>0</v>
          </cell>
          <cell r="AY942">
            <v>14597.7</v>
          </cell>
          <cell r="CK942">
            <v>0</v>
          </cell>
          <cell r="CL942">
            <v>0</v>
          </cell>
          <cell r="CM942">
            <v>0</v>
          </cell>
          <cell r="CU942">
            <v>14040</v>
          </cell>
        </row>
        <row r="943">
          <cell r="F943">
            <v>95076</v>
          </cell>
          <cell r="G943">
            <v>89888.41</v>
          </cell>
          <cell r="H943">
            <v>89825</v>
          </cell>
          <cell r="I943">
            <v>0</v>
          </cell>
          <cell r="AY943">
            <v>0</v>
          </cell>
          <cell r="CK943">
            <v>0</v>
          </cell>
          <cell r="CL943">
            <v>0</v>
          </cell>
          <cell r="CM943">
            <v>0</v>
          </cell>
          <cell r="CU943">
            <v>0</v>
          </cell>
        </row>
        <row r="944">
          <cell r="F944">
            <v>546504</v>
          </cell>
          <cell r="G944">
            <v>474201.04</v>
          </cell>
          <cell r="H944">
            <v>348990.7</v>
          </cell>
          <cell r="I944">
            <v>0</v>
          </cell>
          <cell r="AY944">
            <v>39859.18</v>
          </cell>
          <cell r="CK944">
            <v>0</v>
          </cell>
          <cell r="CL944">
            <v>0</v>
          </cell>
          <cell r="CM944">
            <v>0</v>
          </cell>
          <cell r="CU944">
            <v>35670.199999999997</v>
          </cell>
        </row>
        <row r="945">
          <cell r="F945">
            <v>598</v>
          </cell>
          <cell r="G945">
            <v>598</v>
          </cell>
          <cell r="H945">
            <v>0</v>
          </cell>
          <cell r="I945">
            <v>99</v>
          </cell>
          <cell r="AY945">
            <v>0</v>
          </cell>
          <cell r="CK945">
            <v>0</v>
          </cell>
          <cell r="CL945">
            <v>0</v>
          </cell>
          <cell r="CM945">
            <v>0</v>
          </cell>
          <cell r="CU945">
            <v>0</v>
          </cell>
        </row>
        <row r="946">
          <cell r="F946">
            <v>37268</v>
          </cell>
          <cell r="G946">
            <v>37268</v>
          </cell>
          <cell r="H946">
            <v>36456.839999999997</v>
          </cell>
          <cell r="I946">
            <v>0</v>
          </cell>
          <cell r="AY946">
            <v>0</v>
          </cell>
          <cell r="CK946">
            <v>0</v>
          </cell>
          <cell r="CL946">
            <v>0</v>
          </cell>
          <cell r="CM946">
            <v>0</v>
          </cell>
          <cell r="CU946">
            <v>0</v>
          </cell>
        </row>
        <row r="947">
          <cell r="F947">
            <v>12574</v>
          </cell>
          <cell r="G947">
            <v>12574</v>
          </cell>
          <cell r="H947">
            <v>5667.99</v>
          </cell>
          <cell r="I947">
            <v>0</v>
          </cell>
          <cell r="AY947">
            <v>863.42</v>
          </cell>
          <cell r="CK947">
            <v>0</v>
          </cell>
          <cell r="CL947">
            <v>0</v>
          </cell>
          <cell r="CM947">
            <v>0</v>
          </cell>
          <cell r="CU947">
            <v>0</v>
          </cell>
        </row>
        <row r="948">
          <cell r="F948">
            <v>29889</v>
          </cell>
          <cell r="G948">
            <v>29889</v>
          </cell>
          <cell r="H948">
            <v>16215.58</v>
          </cell>
          <cell r="I948">
            <v>0</v>
          </cell>
          <cell r="AY948">
            <v>57.91</v>
          </cell>
          <cell r="CK948">
            <v>0</v>
          </cell>
          <cell r="CL948">
            <v>0</v>
          </cell>
          <cell r="CM948">
            <v>0</v>
          </cell>
          <cell r="CU948">
            <v>0</v>
          </cell>
        </row>
        <row r="949">
          <cell r="F949">
            <v>2766</v>
          </cell>
          <cell r="G949">
            <v>2766</v>
          </cell>
          <cell r="H949">
            <v>1500</v>
          </cell>
          <cell r="I949">
            <v>0</v>
          </cell>
          <cell r="AY949">
            <v>0</v>
          </cell>
          <cell r="CK949">
            <v>0</v>
          </cell>
          <cell r="CL949">
            <v>0</v>
          </cell>
          <cell r="CM949">
            <v>0</v>
          </cell>
          <cell r="CU949">
            <v>0</v>
          </cell>
        </row>
        <row r="950">
          <cell r="F950">
            <v>34756</v>
          </cell>
          <cell r="G950">
            <v>34756</v>
          </cell>
          <cell r="H950">
            <v>22935</v>
          </cell>
          <cell r="I950">
            <v>0</v>
          </cell>
          <cell r="AY950">
            <v>2415</v>
          </cell>
          <cell r="CK950">
            <v>0</v>
          </cell>
          <cell r="CL950">
            <v>0</v>
          </cell>
          <cell r="CM950">
            <v>0</v>
          </cell>
          <cell r="CU950">
            <v>0</v>
          </cell>
        </row>
        <row r="951">
          <cell r="F951">
            <v>332957</v>
          </cell>
          <cell r="G951">
            <v>238397.62</v>
          </cell>
          <cell r="H951">
            <v>174583.37</v>
          </cell>
          <cell r="I951">
            <v>0</v>
          </cell>
          <cell r="AY951">
            <v>16314.29</v>
          </cell>
          <cell r="CK951">
            <v>0</v>
          </cell>
          <cell r="CL951">
            <v>0</v>
          </cell>
          <cell r="CM951">
            <v>0</v>
          </cell>
          <cell r="CU951">
            <v>0</v>
          </cell>
        </row>
        <row r="952">
          <cell r="F952">
            <v>14447</v>
          </cell>
          <cell r="G952">
            <v>14447</v>
          </cell>
          <cell r="H952">
            <v>9846.74</v>
          </cell>
          <cell r="I952">
            <v>3568.95</v>
          </cell>
          <cell r="AY952">
            <v>0</v>
          </cell>
          <cell r="CK952">
            <v>0</v>
          </cell>
          <cell r="CL952">
            <v>0</v>
          </cell>
          <cell r="CM952">
            <v>0</v>
          </cell>
          <cell r="CU952">
            <v>0</v>
          </cell>
        </row>
        <row r="953">
          <cell r="F953">
            <v>2500</v>
          </cell>
          <cell r="G953">
            <v>2500</v>
          </cell>
          <cell r="H953">
            <v>0</v>
          </cell>
          <cell r="I953">
            <v>0</v>
          </cell>
          <cell r="AY953">
            <v>0</v>
          </cell>
          <cell r="CK953">
            <v>0</v>
          </cell>
          <cell r="CL953">
            <v>0</v>
          </cell>
          <cell r="CM953">
            <v>0</v>
          </cell>
          <cell r="CU953">
            <v>0</v>
          </cell>
        </row>
        <row r="954">
          <cell r="F954">
            <v>222</v>
          </cell>
          <cell r="G954">
            <v>222</v>
          </cell>
          <cell r="H954">
            <v>0</v>
          </cell>
          <cell r="I954">
            <v>0</v>
          </cell>
          <cell r="AY954">
            <v>0</v>
          </cell>
          <cell r="CK954">
            <v>0</v>
          </cell>
          <cell r="CL954">
            <v>0</v>
          </cell>
          <cell r="CM954">
            <v>0</v>
          </cell>
          <cell r="CU954">
            <v>0</v>
          </cell>
        </row>
        <row r="955">
          <cell r="F955">
            <v>518</v>
          </cell>
          <cell r="G955">
            <v>518</v>
          </cell>
          <cell r="H955">
            <v>0</v>
          </cell>
          <cell r="I955">
            <v>1</v>
          </cell>
          <cell r="AY955">
            <v>0</v>
          </cell>
          <cell r="CK955">
            <v>0</v>
          </cell>
          <cell r="CL955">
            <v>0</v>
          </cell>
          <cell r="CM955">
            <v>0</v>
          </cell>
          <cell r="CU955">
            <v>0</v>
          </cell>
        </row>
        <row r="956">
          <cell r="F956">
            <v>30000</v>
          </cell>
          <cell r="G956">
            <v>30000</v>
          </cell>
          <cell r="H956">
            <v>3090.95</v>
          </cell>
          <cell r="I956">
            <v>2</v>
          </cell>
          <cell r="AY956">
            <v>0</v>
          </cell>
          <cell r="CK956">
            <v>0</v>
          </cell>
          <cell r="CL956">
            <v>0</v>
          </cell>
          <cell r="CM956">
            <v>0</v>
          </cell>
          <cell r="CU956">
            <v>0</v>
          </cell>
        </row>
        <row r="957">
          <cell r="F957">
            <v>428</v>
          </cell>
          <cell r="G957">
            <v>428</v>
          </cell>
          <cell r="H957">
            <v>286.75</v>
          </cell>
          <cell r="I957">
            <v>0</v>
          </cell>
          <cell r="AY957">
            <v>0</v>
          </cell>
          <cell r="CK957">
            <v>0</v>
          </cell>
          <cell r="CL957">
            <v>0</v>
          </cell>
          <cell r="CM957">
            <v>0</v>
          </cell>
          <cell r="CU957">
            <v>0</v>
          </cell>
        </row>
        <row r="958">
          <cell r="F958">
            <v>21247</v>
          </cell>
          <cell r="G958">
            <v>21247</v>
          </cell>
          <cell r="H958">
            <v>11468.39</v>
          </cell>
          <cell r="I958">
            <v>0</v>
          </cell>
          <cell r="AY958">
            <v>0</v>
          </cell>
          <cell r="CK958">
            <v>0</v>
          </cell>
          <cell r="CL958">
            <v>0</v>
          </cell>
          <cell r="CM958">
            <v>0</v>
          </cell>
          <cell r="CU958">
            <v>0</v>
          </cell>
        </row>
        <row r="959">
          <cell r="F959">
            <v>14267</v>
          </cell>
          <cell r="G959">
            <v>14267</v>
          </cell>
          <cell r="H959">
            <v>6327.11</v>
          </cell>
          <cell r="I959">
            <v>0</v>
          </cell>
          <cell r="AY959">
            <v>0</v>
          </cell>
          <cell r="CK959">
            <v>0</v>
          </cell>
          <cell r="CL959">
            <v>0</v>
          </cell>
          <cell r="CM959">
            <v>0</v>
          </cell>
          <cell r="CU959">
            <v>0</v>
          </cell>
        </row>
        <row r="960">
          <cell r="F960">
            <v>12278</v>
          </cell>
          <cell r="G960">
            <v>26278</v>
          </cell>
          <cell r="H960">
            <v>26272.32</v>
          </cell>
          <cell r="I960">
            <v>0</v>
          </cell>
          <cell r="AY960">
            <v>0</v>
          </cell>
          <cell r="CK960">
            <v>0</v>
          </cell>
          <cell r="CL960">
            <v>0</v>
          </cell>
          <cell r="CM960">
            <v>0</v>
          </cell>
          <cell r="CU960">
            <v>0</v>
          </cell>
        </row>
        <row r="961">
          <cell r="F961">
            <v>1060</v>
          </cell>
          <cell r="G961">
            <v>1060</v>
          </cell>
          <cell r="H961">
            <v>0</v>
          </cell>
          <cell r="I961">
            <v>0</v>
          </cell>
          <cell r="AY961">
            <v>0</v>
          </cell>
          <cell r="CK961">
            <v>0</v>
          </cell>
          <cell r="CL961">
            <v>0</v>
          </cell>
          <cell r="CM961">
            <v>0</v>
          </cell>
          <cell r="CU961">
            <v>0</v>
          </cell>
        </row>
        <row r="962">
          <cell r="F962">
            <v>500</v>
          </cell>
          <cell r="G962">
            <v>500</v>
          </cell>
          <cell r="H962">
            <v>0</v>
          </cell>
          <cell r="I962">
            <v>0</v>
          </cell>
          <cell r="AY962">
            <v>0</v>
          </cell>
          <cell r="CK962">
            <v>0</v>
          </cell>
          <cell r="CL962">
            <v>0</v>
          </cell>
          <cell r="CM962">
            <v>0</v>
          </cell>
          <cell r="CU962">
            <v>0</v>
          </cell>
        </row>
        <row r="963">
          <cell r="F963">
            <v>2000</v>
          </cell>
          <cell r="G963">
            <v>2000</v>
          </cell>
          <cell r="H963">
            <v>0</v>
          </cell>
          <cell r="I963">
            <v>0</v>
          </cell>
          <cell r="AY963">
            <v>0</v>
          </cell>
          <cell r="CK963">
            <v>0</v>
          </cell>
          <cell r="CL963">
            <v>0</v>
          </cell>
          <cell r="CM963">
            <v>0</v>
          </cell>
          <cell r="CU963">
            <v>0</v>
          </cell>
        </row>
        <row r="964">
          <cell r="F964">
            <v>7929</v>
          </cell>
          <cell r="G964">
            <v>7624</v>
          </cell>
          <cell r="H964">
            <v>1502</v>
          </cell>
          <cell r="I964">
            <v>0</v>
          </cell>
          <cell r="AY964">
            <v>0</v>
          </cell>
          <cell r="CK964">
            <v>0</v>
          </cell>
          <cell r="CL964">
            <v>0</v>
          </cell>
          <cell r="CM964">
            <v>0</v>
          </cell>
          <cell r="CU964">
            <v>0</v>
          </cell>
        </row>
        <row r="965">
          <cell r="F965">
            <v>2313</v>
          </cell>
          <cell r="G965">
            <v>2313</v>
          </cell>
          <cell r="H965">
            <v>0</v>
          </cell>
          <cell r="I965">
            <v>0</v>
          </cell>
          <cell r="AY965">
            <v>0</v>
          </cell>
          <cell r="CK965">
            <v>0</v>
          </cell>
          <cell r="CL965">
            <v>0</v>
          </cell>
          <cell r="CM965">
            <v>0</v>
          </cell>
          <cell r="CU965">
            <v>0</v>
          </cell>
        </row>
        <row r="966">
          <cell r="F966">
            <v>0</v>
          </cell>
          <cell r="G966">
            <v>305</v>
          </cell>
          <cell r="H966">
            <v>0</v>
          </cell>
          <cell r="I966">
            <v>304.49</v>
          </cell>
          <cell r="AY966">
            <v>0</v>
          </cell>
          <cell r="CK966">
            <v>0</v>
          </cell>
          <cell r="CL966">
            <v>0</v>
          </cell>
          <cell r="CM966">
            <v>0</v>
          </cell>
          <cell r="CU966">
            <v>0</v>
          </cell>
        </row>
        <row r="967">
          <cell r="F967">
            <v>17000</v>
          </cell>
          <cell r="G967">
            <v>17000</v>
          </cell>
          <cell r="H967">
            <v>14351.91</v>
          </cell>
          <cell r="I967">
            <v>2123.91</v>
          </cell>
          <cell r="AY967">
            <v>513</v>
          </cell>
          <cell r="CK967">
            <v>0</v>
          </cell>
          <cell r="CL967">
            <v>0</v>
          </cell>
          <cell r="CM967">
            <v>0</v>
          </cell>
          <cell r="CU967">
            <v>0</v>
          </cell>
        </row>
        <row r="968">
          <cell r="F968">
            <v>5000</v>
          </cell>
          <cell r="G968">
            <v>5000</v>
          </cell>
          <cell r="H968">
            <v>3954.25</v>
          </cell>
          <cell r="I968">
            <v>0</v>
          </cell>
          <cell r="AY968">
            <v>0</v>
          </cell>
          <cell r="CK968">
            <v>0</v>
          </cell>
          <cell r="CL968">
            <v>0</v>
          </cell>
          <cell r="CM968">
            <v>0</v>
          </cell>
          <cell r="CU968">
            <v>0</v>
          </cell>
        </row>
        <row r="969">
          <cell r="F969">
            <v>10800</v>
          </cell>
          <cell r="G969">
            <v>10800</v>
          </cell>
          <cell r="H969">
            <v>8668.39</v>
          </cell>
          <cell r="I969">
            <v>1480.92</v>
          </cell>
          <cell r="AY969">
            <v>0</v>
          </cell>
          <cell r="CK969">
            <v>0</v>
          </cell>
          <cell r="CL969">
            <v>0</v>
          </cell>
          <cell r="CM969">
            <v>0</v>
          </cell>
          <cell r="CU969">
            <v>0</v>
          </cell>
        </row>
        <row r="970">
          <cell r="F970">
            <v>5500</v>
          </cell>
          <cell r="G970">
            <v>5500</v>
          </cell>
          <cell r="H970">
            <v>4039</v>
          </cell>
          <cell r="I970">
            <v>0</v>
          </cell>
          <cell r="AY970">
            <v>0</v>
          </cell>
          <cell r="CK970">
            <v>0</v>
          </cell>
          <cell r="CL970">
            <v>0</v>
          </cell>
          <cell r="CM970">
            <v>0</v>
          </cell>
          <cell r="CU970">
            <v>0</v>
          </cell>
        </row>
        <row r="971">
          <cell r="F971">
            <v>11200</v>
          </cell>
          <cell r="G971">
            <v>9000</v>
          </cell>
          <cell r="H971">
            <v>5659.2</v>
          </cell>
          <cell r="I971">
            <v>167.17</v>
          </cell>
          <cell r="AY971">
            <v>0</v>
          </cell>
          <cell r="CK971">
            <v>0</v>
          </cell>
          <cell r="CL971">
            <v>0</v>
          </cell>
          <cell r="CM971">
            <v>0</v>
          </cell>
          <cell r="CU971">
            <v>0</v>
          </cell>
        </row>
        <row r="972">
          <cell r="F972">
            <v>0</v>
          </cell>
          <cell r="G972">
            <v>2200</v>
          </cell>
          <cell r="H972">
            <v>1064.3</v>
          </cell>
          <cell r="I972">
            <v>410</v>
          </cell>
          <cell r="AY972">
            <v>0</v>
          </cell>
          <cell r="CK972">
            <v>0</v>
          </cell>
          <cell r="CL972">
            <v>0</v>
          </cell>
          <cell r="CM972">
            <v>0</v>
          </cell>
          <cell r="CU972">
            <v>0</v>
          </cell>
        </row>
        <row r="973">
          <cell r="F973">
            <v>1636</v>
          </cell>
          <cell r="G973">
            <v>1636</v>
          </cell>
          <cell r="H973">
            <v>149.69999999999999</v>
          </cell>
          <cell r="I973">
            <v>0</v>
          </cell>
          <cell r="AY973">
            <v>0</v>
          </cell>
          <cell r="CK973">
            <v>0</v>
          </cell>
          <cell r="CL973">
            <v>0</v>
          </cell>
          <cell r="CM973">
            <v>0</v>
          </cell>
          <cell r="CU973">
            <v>0</v>
          </cell>
        </row>
        <row r="974">
          <cell r="F974">
            <v>500</v>
          </cell>
          <cell r="G974">
            <v>500</v>
          </cell>
          <cell r="H974">
            <v>200</v>
          </cell>
          <cell r="I974">
            <v>0</v>
          </cell>
          <cell r="AY974">
            <v>0</v>
          </cell>
          <cell r="CK974">
            <v>0</v>
          </cell>
          <cell r="CL974">
            <v>0</v>
          </cell>
          <cell r="CM974">
            <v>0</v>
          </cell>
          <cell r="CU974">
            <v>0</v>
          </cell>
        </row>
        <row r="975">
          <cell r="F975">
            <v>500</v>
          </cell>
          <cell r="G975">
            <v>500</v>
          </cell>
          <cell r="H975">
            <v>0</v>
          </cell>
          <cell r="I975">
            <v>0</v>
          </cell>
          <cell r="AY975">
            <v>0</v>
          </cell>
          <cell r="CK975">
            <v>0</v>
          </cell>
          <cell r="CL975">
            <v>0</v>
          </cell>
          <cell r="CM975">
            <v>0</v>
          </cell>
          <cell r="CU975">
            <v>0</v>
          </cell>
        </row>
        <row r="976">
          <cell r="F976">
            <v>500</v>
          </cell>
          <cell r="G976">
            <v>500</v>
          </cell>
          <cell r="H976">
            <v>46</v>
          </cell>
          <cell r="I976">
            <v>0</v>
          </cell>
          <cell r="AY976">
            <v>0</v>
          </cell>
          <cell r="CK976">
            <v>0</v>
          </cell>
          <cell r="CL976">
            <v>0</v>
          </cell>
          <cell r="CM976">
            <v>0</v>
          </cell>
          <cell r="CU976">
            <v>0</v>
          </cell>
        </row>
        <row r="977">
          <cell r="F977">
            <v>46791</v>
          </cell>
          <cell r="G977">
            <v>50983.76</v>
          </cell>
          <cell r="H977">
            <v>50595.39</v>
          </cell>
          <cell r="I977">
            <v>0</v>
          </cell>
          <cell r="AY977">
            <v>512.46</v>
          </cell>
          <cell r="CK977">
            <v>0</v>
          </cell>
          <cell r="CL977">
            <v>0</v>
          </cell>
          <cell r="CM977">
            <v>0</v>
          </cell>
          <cell r="CU977">
            <v>0</v>
          </cell>
        </row>
        <row r="978">
          <cell r="F978">
            <v>2586840</v>
          </cell>
          <cell r="G978">
            <v>2586840</v>
          </cell>
          <cell r="H978">
            <v>1998374.52</v>
          </cell>
          <cell r="I978">
            <v>0</v>
          </cell>
          <cell r="AY978">
            <v>234100.98</v>
          </cell>
          <cell r="CK978">
            <v>15000</v>
          </cell>
          <cell r="CL978">
            <v>15000</v>
          </cell>
          <cell r="CM978">
            <v>15000</v>
          </cell>
          <cell r="CU978">
            <v>229235</v>
          </cell>
        </row>
        <row r="979">
          <cell r="F979">
            <v>535942</v>
          </cell>
          <cell r="G979">
            <v>1066084.5</v>
          </cell>
          <cell r="H979">
            <v>723310</v>
          </cell>
          <cell r="I979">
            <v>328320</v>
          </cell>
          <cell r="AY979">
            <v>0</v>
          </cell>
          <cell r="CK979">
            <v>0</v>
          </cell>
          <cell r="CL979">
            <v>0</v>
          </cell>
          <cell r="CM979">
            <v>0</v>
          </cell>
          <cell r="CU979">
            <v>0</v>
          </cell>
        </row>
        <row r="980">
          <cell r="F980">
            <v>44292</v>
          </cell>
          <cell r="G980">
            <v>45328.34</v>
          </cell>
          <cell r="H980">
            <v>39215.67</v>
          </cell>
          <cell r="I980">
            <v>0</v>
          </cell>
          <cell r="AY980">
            <v>4417</v>
          </cell>
          <cell r="CK980">
            <v>0</v>
          </cell>
          <cell r="CL980">
            <v>0</v>
          </cell>
          <cell r="CM980">
            <v>0</v>
          </cell>
          <cell r="CU980">
            <v>4046</v>
          </cell>
        </row>
        <row r="981">
          <cell r="F981">
            <v>168789</v>
          </cell>
          <cell r="G981">
            <v>168789</v>
          </cell>
          <cell r="H981">
            <v>82807.38</v>
          </cell>
          <cell r="I981">
            <v>0</v>
          </cell>
          <cell r="AY981">
            <v>0</v>
          </cell>
          <cell r="CK981">
            <v>0</v>
          </cell>
          <cell r="CL981">
            <v>0</v>
          </cell>
          <cell r="CM981">
            <v>0</v>
          </cell>
          <cell r="CU981">
            <v>0</v>
          </cell>
        </row>
        <row r="982">
          <cell r="F982">
            <v>512808</v>
          </cell>
          <cell r="G982">
            <v>512808</v>
          </cell>
          <cell r="H982">
            <v>8147.41</v>
          </cell>
          <cell r="I982">
            <v>0</v>
          </cell>
          <cell r="AY982">
            <v>0</v>
          </cell>
          <cell r="CK982">
            <v>0</v>
          </cell>
          <cell r="CL982">
            <v>0</v>
          </cell>
          <cell r="CM982">
            <v>0</v>
          </cell>
          <cell r="CU982">
            <v>0</v>
          </cell>
        </row>
        <row r="983">
          <cell r="F983">
            <v>0</v>
          </cell>
          <cell r="G983">
            <v>186777.60000000001</v>
          </cell>
          <cell r="H983">
            <v>186777.60000000001</v>
          </cell>
          <cell r="I983">
            <v>0</v>
          </cell>
          <cell r="AY983">
            <v>0</v>
          </cell>
          <cell r="CK983">
            <v>0</v>
          </cell>
          <cell r="CL983">
            <v>0</v>
          </cell>
          <cell r="CM983">
            <v>0</v>
          </cell>
          <cell r="CU983">
            <v>0</v>
          </cell>
        </row>
        <row r="984">
          <cell r="F984">
            <v>320222</v>
          </cell>
          <cell r="G984">
            <v>320222</v>
          </cell>
          <cell r="H984">
            <v>235080.56</v>
          </cell>
          <cell r="I984">
            <v>0</v>
          </cell>
          <cell r="AY984">
            <v>28220.35</v>
          </cell>
          <cell r="CK984">
            <v>0</v>
          </cell>
          <cell r="CL984">
            <v>0</v>
          </cell>
          <cell r="CM984">
            <v>0</v>
          </cell>
          <cell r="CU984">
            <v>28487.45</v>
          </cell>
        </row>
        <row r="985">
          <cell r="F985">
            <v>53734</v>
          </cell>
          <cell r="G985">
            <v>53734</v>
          </cell>
          <cell r="H985">
            <v>40491.160000000003</v>
          </cell>
          <cell r="I985">
            <v>0</v>
          </cell>
          <cell r="AY985">
            <v>4872.34</v>
          </cell>
          <cell r="CK985">
            <v>0</v>
          </cell>
          <cell r="CL985">
            <v>0</v>
          </cell>
          <cell r="CM985">
            <v>0</v>
          </cell>
          <cell r="CU985">
            <v>4862.75</v>
          </cell>
        </row>
        <row r="986">
          <cell r="F986">
            <v>79200</v>
          </cell>
          <cell r="G986">
            <v>79200</v>
          </cell>
          <cell r="H986">
            <v>59085</v>
          </cell>
          <cell r="I986">
            <v>0</v>
          </cell>
          <cell r="AY986">
            <v>7020</v>
          </cell>
          <cell r="CK986">
            <v>0</v>
          </cell>
          <cell r="CL986">
            <v>0</v>
          </cell>
          <cell r="CM986">
            <v>0</v>
          </cell>
          <cell r="CU986">
            <v>7020</v>
          </cell>
        </row>
        <row r="987">
          <cell r="F987">
            <v>58607</v>
          </cell>
          <cell r="G987">
            <v>58670.71</v>
          </cell>
          <cell r="H987">
            <v>58670.71</v>
          </cell>
          <cell r="I987">
            <v>0</v>
          </cell>
          <cell r="AY987">
            <v>0</v>
          </cell>
          <cell r="CK987">
            <v>0</v>
          </cell>
          <cell r="CL987">
            <v>0</v>
          </cell>
          <cell r="CM987">
            <v>0</v>
          </cell>
          <cell r="CU987">
            <v>0</v>
          </cell>
        </row>
        <row r="988">
          <cell r="F988">
            <v>338737</v>
          </cell>
          <cell r="G988">
            <v>338737</v>
          </cell>
          <cell r="H988">
            <v>239828.81</v>
          </cell>
          <cell r="I988">
            <v>0</v>
          </cell>
          <cell r="AY988">
            <v>26973.97</v>
          </cell>
          <cell r="CK988">
            <v>0</v>
          </cell>
          <cell r="CL988">
            <v>0</v>
          </cell>
          <cell r="CM988">
            <v>0</v>
          </cell>
          <cell r="CU988">
            <v>25999.32</v>
          </cell>
        </row>
        <row r="989">
          <cell r="F989">
            <v>993</v>
          </cell>
          <cell r="G989">
            <v>1993</v>
          </cell>
          <cell r="H989">
            <v>1505.02</v>
          </cell>
          <cell r="I989">
            <v>153.5</v>
          </cell>
          <cell r="AY989">
            <v>0</v>
          </cell>
          <cell r="CK989">
            <v>0</v>
          </cell>
          <cell r="CL989">
            <v>0</v>
          </cell>
          <cell r="CM989">
            <v>0</v>
          </cell>
          <cell r="CU989">
            <v>0</v>
          </cell>
        </row>
        <row r="990">
          <cell r="F990">
            <v>35032</v>
          </cell>
          <cell r="G990">
            <v>35427.33</v>
          </cell>
          <cell r="H990">
            <v>26178.33</v>
          </cell>
          <cell r="I990">
            <v>0</v>
          </cell>
          <cell r="AY990">
            <v>0</v>
          </cell>
          <cell r="CK990">
            <v>0</v>
          </cell>
          <cell r="CL990">
            <v>0</v>
          </cell>
          <cell r="CM990">
            <v>0</v>
          </cell>
          <cell r="CU990">
            <v>0</v>
          </cell>
        </row>
        <row r="991">
          <cell r="F991">
            <v>3636</v>
          </cell>
          <cell r="G991">
            <v>3636</v>
          </cell>
          <cell r="H991">
            <v>2410.52</v>
          </cell>
          <cell r="I991">
            <v>0</v>
          </cell>
          <cell r="AY991">
            <v>267.86</v>
          </cell>
          <cell r="CK991">
            <v>0</v>
          </cell>
          <cell r="CL991">
            <v>0</v>
          </cell>
          <cell r="CM991">
            <v>0</v>
          </cell>
          <cell r="CU991">
            <v>0</v>
          </cell>
        </row>
        <row r="992">
          <cell r="F992">
            <v>40702</v>
          </cell>
          <cell r="G992">
            <v>40702</v>
          </cell>
          <cell r="H992">
            <v>22770.75</v>
          </cell>
          <cell r="I992">
            <v>0</v>
          </cell>
          <cell r="AY992">
            <v>1172.73</v>
          </cell>
          <cell r="CK992">
            <v>0</v>
          </cell>
          <cell r="CL992">
            <v>0</v>
          </cell>
          <cell r="CM992">
            <v>0</v>
          </cell>
          <cell r="CU992">
            <v>0</v>
          </cell>
        </row>
        <row r="993">
          <cell r="F993">
            <v>1648</v>
          </cell>
          <cell r="G993">
            <v>20310</v>
          </cell>
          <cell r="H993">
            <v>19962.02</v>
          </cell>
          <cell r="I993">
            <v>0</v>
          </cell>
          <cell r="AY993">
            <v>0</v>
          </cell>
          <cell r="CK993">
            <v>0</v>
          </cell>
          <cell r="CL993">
            <v>0</v>
          </cell>
          <cell r="CM993">
            <v>0</v>
          </cell>
          <cell r="CU993">
            <v>0</v>
          </cell>
        </row>
        <row r="994">
          <cell r="F994">
            <v>22565</v>
          </cell>
          <cell r="G994">
            <v>22565</v>
          </cell>
          <cell r="H994">
            <v>13498.35</v>
          </cell>
          <cell r="I994">
            <v>1697</v>
          </cell>
          <cell r="AY994">
            <v>1619.35</v>
          </cell>
          <cell r="CK994">
            <v>0</v>
          </cell>
          <cell r="CL994">
            <v>0</v>
          </cell>
          <cell r="CM994">
            <v>0</v>
          </cell>
          <cell r="CU994">
            <v>0</v>
          </cell>
        </row>
        <row r="995">
          <cell r="F995">
            <v>506000</v>
          </cell>
          <cell r="G995">
            <v>445506.71</v>
          </cell>
          <cell r="H995">
            <v>362942.64</v>
          </cell>
          <cell r="I995">
            <v>0</v>
          </cell>
          <cell r="AY995">
            <v>42166</v>
          </cell>
          <cell r="CK995">
            <v>0</v>
          </cell>
          <cell r="CL995">
            <v>0</v>
          </cell>
          <cell r="CM995">
            <v>0</v>
          </cell>
          <cell r="CU995">
            <v>0</v>
          </cell>
        </row>
        <row r="996">
          <cell r="F996">
            <v>0</v>
          </cell>
          <cell r="G996">
            <v>4500</v>
          </cell>
          <cell r="H996">
            <v>0</v>
          </cell>
          <cell r="I996">
            <v>4500</v>
          </cell>
          <cell r="AY996">
            <v>0</v>
          </cell>
          <cell r="CK996">
            <v>0</v>
          </cell>
          <cell r="CL996">
            <v>0</v>
          </cell>
          <cell r="CM996">
            <v>0</v>
          </cell>
          <cell r="CU996">
            <v>0</v>
          </cell>
        </row>
        <row r="997">
          <cell r="F997">
            <v>1797</v>
          </cell>
          <cell r="G997">
            <v>1797</v>
          </cell>
          <cell r="H997">
            <v>1139.42</v>
          </cell>
          <cell r="I997">
            <v>0</v>
          </cell>
          <cell r="AY997">
            <v>0</v>
          </cell>
          <cell r="CK997">
            <v>0</v>
          </cell>
          <cell r="CL997">
            <v>0</v>
          </cell>
          <cell r="CM997">
            <v>0</v>
          </cell>
          <cell r="CU997">
            <v>0</v>
          </cell>
        </row>
        <row r="998">
          <cell r="F998">
            <v>3837</v>
          </cell>
          <cell r="G998">
            <v>159</v>
          </cell>
          <cell r="H998">
            <v>0</v>
          </cell>
          <cell r="I998">
            <v>0</v>
          </cell>
          <cell r="AY998">
            <v>0</v>
          </cell>
          <cell r="CK998">
            <v>0</v>
          </cell>
          <cell r="CL998">
            <v>0</v>
          </cell>
          <cell r="CM998">
            <v>0</v>
          </cell>
          <cell r="CU998">
            <v>0</v>
          </cell>
        </row>
        <row r="999">
          <cell r="F999">
            <v>55000</v>
          </cell>
          <cell r="G999">
            <v>35000</v>
          </cell>
          <cell r="H999">
            <v>15984.46</v>
          </cell>
          <cell r="I999">
            <v>9</v>
          </cell>
          <cell r="AY999">
            <v>34.03</v>
          </cell>
          <cell r="CK999">
            <v>0</v>
          </cell>
          <cell r="CL999">
            <v>0</v>
          </cell>
          <cell r="CM999">
            <v>0</v>
          </cell>
          <cell r="CU999">
            <v>0</v>
          </cell>
        </row>
        <row r="1000">
          <cell r="F1000">
            <v>17061</v>
          </cell>
          <cell r="G1000">
            <v>15661</v>
          </cell>
          <cell r="H1000">
            <v>11369</v>
          </cell>
          <cell r="I1000">
            <v>700</v>
          </cell>
          <cell r="AY1000">
            <v>1290</v>
          </cell>
          <cell r="CK1000">
            <v>0</v>
          </cell>
          <cell r="CL1000">
            <v>0</v>
          </cell>
          <cell r="CM1000">
            <v>0</v>
          </cell>
          <cell r="CU1000">
            <v>0</v>
          </cell>
        </row>
        <row r="1001">
          <cell r="F1001">
            <v>62172</v>
          </cell>
          <cell r="G1001">
            <v>62172</v>
          </cell>
          <cell r="H1001">
            <v>44689.5</v>
          </cell>
          <cell r="I1001">
            <v>11366.52</v>
          </cell>
          <cell r="AY1001">
            <v>0</v>
          </cell>
          <cell r="CK1001">
            <v>0</v>
          </cell>
          <cell r="CL1001">
            <v>0</v>
          </cell>
          <cell r="CM1001">
            <v>0</v>
          </cell>
          <cell r="CU1001">
            <v>0</v>
          </cell>
        </row>
        <row r="1002">
          <cell r="F1002">
            <v>6410</v>
          </cell>
          <cell r="G1002">
            <v>2357</v>
          </cell>
          <cell r="H1002">
            <v>2357</v>
          </cell>
          <cell r="I1002">
            <v>0</v>
          </cell>
          <cell r="AY1002">
            <v>0</v>
          </cell>
          <cell r="CK1002">
            <v>0</v>
          </cell>
          <cell r="CL1002">
            <v>0</v>
          </cell>
          <cell r="CM1002">
            <v>0</v>
          </cell>
          <cell r="CU1002">
            <v>0</v>
          </cell>
        </row>
        <row r="1003">
          <cell r="F1003">
            <v>3268</v>
          </cell>
          <cell r="G1003">
            <v>3675.48</v>
          </cell>
          <cell r="H1003">
            <v>3663.48</v>
          </cell>
          <cell r="I1003">
            <v>0</v>
          </cell>
          <cell r="AY1003">
            <v>308</v>
          </cell>
          <cell r="CK1003">
            <v>0</v>
          </cell>
          <cell r="CL1003">
            <v>0</v>
          </cell>
          <cell r="CM1003">
            <v>0</v>
          </cell>
          <cell r="CU1003">
            <v>0</v>
          </cell>
        </row>
        <row r="1004">
          <cell r="F1004">
            <v>6000</v>
          </cell>
          <cell r="G1004">
            <v>3840.83</v>
          </cell>
          <cell r="H1004">
            <v>2454.9</v>
          </cell>
          <cell r="I1004">
            <v>0</v>
          </cell>
          <cell r="AY1004">
            <v>0</v>
          </cell>
          <cell r="CK1004">
            <v>0</v>
          </cell>
          <cell r="CL1004">
            <v>0</v>
          </cell>
          <cell r="CM1004">
            <v>0</v>
          </cell>
          <cell r="CU1004">
            <v>0</v>
          </cell>
        </row>
        <row r="1005">
          <cell r="F1005">
            <v>30000</v>
          </cell>
          <cell r="G1005">
            <v>15600.5</v>
          </cell>
          <cell r="H1005">
            <v>14343.83</v>
          </cell>
          <cell r="I1005">
            <v>884</v>
          </cell>
          <cell r="AY1005">
            <v>0</v>
          </cell>
          <cell r="CK1005">
            <v>0</v>
          </cell>
          <cell r="CL1005">
            <v>0</v>
          </cell>
          <cell r="CM1005">
            <v>0</v>
          </cell>
          <cell r="CU1005">
            <v>0</v>
          </cell>
        </row>
        <row r="1006">
          <cell r="F1006">
            <v>4100</v>
          </cell>
          <cell r="G1006">
            <v>4100</v>
          </cell>
          <cell r="H1006">
            <v>2436.13</v>
          </cell>
          <cell r="I1006">
            <v>1084</v>
          </cell>
          <cell r="AY1006">
            <v>1020.52</v>
          </cell>
          <cell r="CK1006">
            <v>0</v>
          </cell>
          <cell r="CL1006">
            <v>0</v>
          </cell>
          <cell r="CM1006">
            <v>0</v>
          </cell>
          <cell r="CU1006">
            <v>0</v>
          </cell>
        </row>
        <row r="1007">
          <cell r="F1007">
            <v>14000</v>
          </cell>
          <cell r="G1007">
            <v>14000</v>
          </cell>
          <cell r="H1007">
            <v>11386.8</v>
          </cell>
          <cell r="I1007">
            <v>1354</v>
          </cell>
          <cell r="AY1007">
            <v>0</v>
          </cell>
          <cell r="CK1007">
            <v>0</v>
          </cell>
          <cell r="CL1007">
            <v>0</v>
          </cell>
          <cell r="CM1007">
            <v>0</v>
          </cell>
          <cell r="CU1007">
            <v>0</v>
          </cell>
        </row>
        <row r="1008">
          <cell r="F1008">
            <v>1911</v>
          </cell>
          <cell r="G1008">
            <v>1911</v>
          </cell>
          <cell r="H1008">
            <v>1320.23</v>
          </cell>
          <cell r="I1008">
            <v>0</v>
          </cell>
          <cell r="AY1008">
            <v>0</v>
          </cell>
          <cell r="CK1008">
            <v>0</v>
          </cell>
          <cell r="CL1008">
            <v>0</v>
          </cell>
          <cell r="CM1008">
            <v>0</v>
          </cell>
          <cell r="CU1008">
            <v>0</v>
          </cell>
        </row>
        <row r="1009">
          <cell r="F1009">
            <v>9000</v>
          </cell>
          <cell r="G1009">
            <v>9000</v>
          </cell>
          <cell r="H1009">
            <v>3386.46</v>
          </cell>
          <cell r="I1009">
            <v>0</v>
          </cell>
          <cell r="AY1009">
            <v>217.99</v>
          </cell>
          <cell r="CK1009">
            <v>0</v>
          </cell>
          <cell r="CL1009">
            <v>0</v>
          </cell>
          <cell r="CM1009">
            <v>0</v>
          </cell>
          <cell r="CU1009">
            <v>0</v>
          </cell>
        </row>
        <row r="1010">
          <cell r="F1010">
            <v>14400</v>
          </cell>
          <cell r="G1010">
            <v>14400</v>
          </cell>
          <cell r="H1010">
            <v>7073</v>
          </cell>
          <cell r="I1010">
            <v>1499</v>
          </cell>
          <cell r="AY1010">
            <v>0</v>
          </cell>
          <cell r="CK1010">
            <v>0</v>
          </cell>
          <cell r="CL1010">
            <v>0</v>
          </cell>
          <cell r="CM1010">
            <v>0</v>
          </cell>
          <cell r="CU1010">
            <v>0</v>
          </cell>
        </row>
        <row r="1011">
          <cell r="F1011">
            <v>12400</v>
          </cell>
          <cell r="G1011">
            <v>12400</v>
          </cell>
          <cell r="H1011">
            <v>6188.5</v>
          </cell>
          <cell r="I1011">
            <v>920.95</v>
          </cell>
          <cell r="AY1011">
            <v>348.55</v>
          </cell>
          <cell r="CK1011">
            <v>0</v>
          </cell>
          <cell r="CL1011">
            <v>0</v>
          </cell>
          <cell r="CM1011">
            <v>0</v>
          </cell>
          <cell r="CU1011">
            <v>0</v>
          </cell>
        </row>
        <row r="1012">
          <cell r="F1012">
            <v>6300</v>
          </cell>
          <cell r="G1012">
            <v>6300</v>
          </cell>
          <cell r="H1012">
            <v>5938.1</v>
          </cell>
          <cell r="I1012">
            <v>334</v>
          </cell>
          <cell r="AY1012">
            <v>433</v>
          </cell>
          <cell r="CK1012">
            <v>0</v>
          </cell>
          <cell r="CL1012">
            <v>0</v>
          </cell>
          <cell r="CM1012">
            <v>0</v>
          </cell>
          <cell r="CU1012">
            <v>0</v>
          </cell>
        </row>
        <row r="1013">
          <cell r="F1013">
            <v>1830</v>
          </cell>
          <cell r="G1013">
            <v>1610</v>
          </cell>
          <cell r="H1013">
            <v>581.69000000000005</v>
          </cell>
          <cell r="I1013">
            <v>164.9</v>
          </cell>
          <cell r="AY1013">
            <v>0</v>
          </cell>
          <cell r="CK1013">
            <v>0</v>
          </cell>
          <cell r="CL1013">
            <v>0</v>
          </cell>
          <cell r="CM1013">
            <v>0</v>
          </cell>
          <cell r="CU1013">
            <v>0</v>
          </cell>
        </row>
        <row r="1014">
          <cell r="F1014">
            <v>850</v>
          </cell>
          <cell r="G1014">
            <v>850</v>
          </cell>
          <cell r="H1014">
            <v>299</v>
          </cell>
          <cell r="I1014">
            <v>0</v>
          </cell>
          <cell r="AY1014">
            <v>0</v>
          </cell>
          <cell r="CK1014">
            <v>0</v>
          </cell>
          <cell r="CL1014">
            <v>0</v>
          </cell>
          <cell r="CM1014">
            <v>0</v>
          </cell>
          <cell r="CU1014">
            <v>0</v>
          </cell>
        </row>
        <row r="1015">
          <cell r="F1015">
            <v>1000</v>
          </cell>
          <cell r="G1015">
            <v>1000</v>
          </cell>
          <cell r="H1015">
            <v>348.4</v>
          </cell>
          <cell r="I1015">
            <v>0</v>
          </cell>
          <cell r="AY1015">
            <v>0</v>
          </cell>
          <cell r="CK1015">
            <v>0</v>
          </cell>
          <cell r="CL1015">
            <v>0</v>
          </cell>
          <cell r="CM1015">
            <v>0</v>
          </cell>
          <cell r="CU1015">
            <v>0</v>
          </cell>
        </row>
        <row r="1016">
          <cell r="F1016">
            <v>3266</v>
          </cell>
          <cell r="G1016">
            <v>1266</v>
          </cell>
          <cell r="H1016">
            <v>0</v>
          </cell>
          <cell r="I1016">
            <v>0</v>
          </cell>
          <cell r="AY1016">
            <v>0</v>
          </cell>
          <cell r="CK1016">
            <v>0</v>
          </cell>
          <cell r="CL1016">
            <v>0</v>
          </cell>
          <cell r="CM1016">
            <v>0</v>
          </cell>
          <cell r="CU1016">
            <v>0</v>
          </cell>
        </row>
        <row r="1017">
          <cell r="F1017">
            <v>356970</v>
          </cell>
          <cell r="G1017">
            <v>263815.53000000003</v>
          </cell>
          <cell r="H1017">
            <v>26242.57</v>
          </cell>
          <cell r="I1017">
            <v>2977.25</v>
          </cell>
          <cell r="AY1017">
            <v>0</v>
          </cell>
          <cell r="CK1017">
            <v>0</v>
          </cell>
          <cell r="CL1017">
            <v>0</v>
          </cell>
          <cell r="CM1017">
            <v>0</v>
          </cell>
          <cell r="CU1017">
            <v>0</v>
          </cell>
        </row>
        <row r="1018">
          <cell r="F1018">
            <v>0</v>
          </cell>
          <cell r="G1018">
            <v>62195</v>
          </cell>
          <cell r="H1018">
            <v>62194.28</v>
          </cell>
          <cell r="I1018">
            <v>0</v>
          </cell>
          <cell r="AY1018">
            <v>0</v>
          </cell>
          <cell r="CK1018">
            <v>0</v>
          </cell>
          <cell r="CL1018">
            <v>0</v>
          </cell>
          <cell r="CM1018">
            <v>0</v>
          </cell>
          <cell r="CU1018">
            <v>0</v>
          </cell>
        </row>
        <row r="1019">
          <cell r="F1019">
            <v>3426552</v>
          </cell>
          <cell r="G1019">
            <v>3426552</v>
          </cell>
          <cell r="H1019">
            <v>2693719</v>
          </cell>
          <cell r="I1019">
            <v>0</v>
          </cell>
          <cell r="AY1019">
            <v>299821</v>
          </cell>
          <cell r="CK1019">
            <v>0</v>
          </cell>
          <cell r="CL1019">
            <v>0</v>
          </cell>
          <cell r="CM1019">
            <v>0</v>
          </cell>
          <cell r="CU1019">
            <v>299821</v>
          </cell>
        </row>
        <row r="1020">
          <cell r="F1020">
            <v>0</v>
          </cell>
          <cell r="G1020">
            <v>24184.85</v>
          </cell>
          <cell r="H1020">
            <v>21221.03</v>
          </cell>
          <cell r="I1020">
            <v>0</v>
          </cell>
          <cell r="AY1020">
            <v>0</v>
          </cell>
          <cell r="CK1020">
            <v>0</v>
          </cell>
          <cell r="CL1020">
            <v>0</v>
          </cell>
          <cell r="CM1020">
            <v>0</v>
          </cell>
          <cell r="CU1020">
            <v>0</v>
          </cell>
        </row>
        <row r="1021">
          <cell r="F1021">
            <v>15179</v>
          </cell>
          <cell r="G1021">
            <v>22066.5</v>
          </cell>
          <cell r="H1021">
            <v>22066.5</v>
          </cell>
          <cell r="I1021">
            <v>0</v>
          </cell>
          <cell r="AY1021">
            <v>1855</v>
          </cell>
          <cell r="CK1021">
            <v>0</v>
          </cell>
          <cell r="CL1021">
            <v>0</v>
          </cell>
          <cell r="CM1021">
            <v>0</v>
          </cell>
          <cell r="CU1021">
            <v>2040</v>
          </cell>
        </row>
        <row r="1022">
          <cell r="F1022">
            <v>210160</v>
          </cell>
          <cell r="G1022">
            <v>210160</v>
          </cell>
          <cell r="H1022">
            <v>105580.6</v>
          </cell>
          <cell r="I1022">
            <v>0</v>
          </cell>
          <cell r="AY1022">
            <v>0</v>
          </cell>
          <cell r="CK1022">
            <v>0</v>
          </cell>
          <cell r="CL1022">
            <v>0</v>
          </cell>
          <cell r="CM1022">
            <v>0</v>
          </cell>
          <cell r="CU1022">
            <v>0</v>
          </cell>
        </row>
        <row r="1023">
          <cell r="F1023">
            <v>670392</v>
          </cell>
          <cell r="G1023">
            <v>670392</v>
          </cell>
          <cell r="H1023">
            <v>0</v>
          </cell>
          <cell r="I1023">
            <v>0</v>
          </cell>
          <cell r="AY1023">
            <v>0</v>
          </cell>
          <cell r="CK1023">
            <v>0</v>
          </cell>
          <cell r="CL1023">
            <v>0</v>
          </cell>
          <cell r="CM1023">
            <v>0</v>
          </cell>
          <cell r="CU1023">
            <v>0</v>
          </cell>
        </row>
        <row r="1024">
          <cell r="F1024">
            <v>513506</v>
          </cell>
          <cell r="G1024">
            <v>513506</v>
          </cell>
          <cell r="H1024">
            <v>394906.41</v>
          </cell>
          <cell r="I1024">
            <v>0</v>
          </cell>
          <cell r="AY1024">
            <v>44650.58</v>
          </cell>
          <cell r="CK1024">
            <v>0</v>
          </cell>
          <cell r="CL1024">
            <v>0</v>
          </cell>
          <cell r="CM1024">
            <v>0</v>
          </cell>
          <cell r="CU1024">
            <v>45036.12</v>
          </cell>
        </row>
        <row r="1025">
          <cell r="F1025">
            <v>87191</v>
          </cell>
          <cell r="G1025">
            <v>87191</v>
          </cell>
          <cell r="H1025">
            <v>68894.86</v>
          </cell>
          <cell r="I1025">
            <v>0</v>
          </cell>
          <cell r="AY1025">
            <v>7812.26</v>
          </cell>
          <cell r="CK1025">
            <v>0</v>
          </cell>
          <cell r="CL1025">
            <v>0</v>
          </cell>
          <cell r="CM1025">
            <v>0</v>
          </cell>
          <cell r="CU1025">
            <v>7793.83</v>
          </cell>
        </row>
        <row r="1026">
          <cell r="F1026">
            <v>112200</v>
          </cell>
          <cell r="G1026">
            <v>112200</v>
          </cell>
          <cell r="H1026">
            <v>89212.5</v>
          </cell>
          <cell r="I1026">
            <v>0</v>
          </cell>
          <cell r="AY1026">
            <v>9945</v>
          </cell>
          <cell r="CK1026">
            <v>0</v>
          </cell>
          <cell r="CL1026">
            <v>0</v>
          </cell>
          <cell r="CM1026">
            <v>0</v>
          </cell>
          <cell r="CU1026">
            <v>9945</v>
          </cell>
        </row>
        <row r="1027">
          <cell r="F1027">
            <v>76522</v>
          </cell>
          <cell r="G1027">
            <v>80644.490000000005</v>
          </cell>
          <cell r="H1027">
            <v>80644.490000000005</v>
          </cell>
          <cell r="I1027">
            <v>0</v>
          </cell>
          <cell r="AY1027">
            <v>0</v>
          </cell>
          <cell r="CK1027">
            <v>0</v>
          </cell>
          <cell r="CL1027">
            <v>0</v>
          </cell>
          <cell r="CM1027">
            <v>0</v>
          </cell>
          <cell r="CU1027">
            <v>0</v>
          </cell>
        </row>
        <row r="1028">
          <cell r="F1028">
            <v>420070</v>
          </cell>
          <cell r="G1028">
            <v>420070</v>
          </cell>
          <cell r="H1028">
            <v>283310.27</v>
          </cell>
          <cell r="I1028">
            <v>0</v>
          </cell>
          <cell r="AY1028">
            <v>30117.65</v>
          </cell>
          <cell r="CK1028">
            <v>0</v>
          </cell>
          <cell r="CL1028">
            <v>0</v>
          </cell>
          <cell r="CM1028">
            <v>0</v>
          </cell>
          <cell r="CU1028">
            <v>30144.33</v>
          </cell>
        </row>
        <row r="1029">
          <cell r="F1029">
            <v>107647</v>
          </cell>
          <cell r="G1029">
            <v>107647</v>
          </cell>
          <cell r="H1029">
            <v>77189.100000000006</v>
          </cell>
          <cell r="I1029">
            <v>0</v>
          </cell>
          <cell r="AY1029">
            <v>7333.3</v>
          </cell>
          <cell r="CK1029">
            <v>0</v>
          </cell>
          <cell r="CL1029">
            <v>0</v>
          </cell>
          <cell r="CM1029">
            <v>0</v>
          </cell>
          <cell r="CU1029">
            <v>0</v>
          </cell>
        </row>
        <row r="1030">
          <cell r="F1030">
            <v>150649</v>
          </cell>
          <cell r="G1030">
            <v>136650</v>
          </cell>
          <cell r="H1030">
            <v>114458.03</v>
          </cell>
          <cell r="I1030">
            <v>5197.51</v>
          </cell>
          <cell r="AY1030">
            <v>0</v>
          </cell>
          <cell r="CK1030">
            <v>0</v>
          </cell>
          <cell r="CL1030">
            <v>0</v>
          </cell>
          <cell r="CM1030">
            <v>0</v>
          </cell>
          <cell r="CU1030">
            <v>0</v>
          </cell>
        </row>
        <row r="1031">
          <cell r="F1031">
            <v>22301</v>
          </cell>
          <cell r="G1031">
            <v>54840.69</v>
          </cell>
          <cell r="H1031">
            <v>45177.599999999999</v>
          </cell>
          <cell r="I1031">
            <v>13271.12</v>
          </cell>
          <cell r="AY1031">
            <v>2311.7800000000002</v>
          </cell>
          <cell r="CK1031">
            <v>0</v>
          </cell>
          <cell r="CL1031">
            <v>0</v>
          </cell>
          <cell r="CM1031">
            <v>0</v>
          </cell>
          <cell r="CU1031">
            <v>0</v>
          </cell>
        </row>
        <row r="1032">
          <cell r="F1032">
            <v>17800</v>
          </cell>
          <cell r="G1032">
            <v>17800</v>
          </cell>
          <cell r="H1032">
            <v>15405.49</v>
          </cell>
          <cell r="I1032">
            <v>1560</v>
          </cell>
          <cell r="AY1032">
            <v>0</v>
          </cell>
          <cell r="CK1032">
            <v>0</v>
          </cell>
          <cell r="CL1032">
            <v>0</v>
          </cell>
          <cell r="CM1032">
            <v>0</v>
          </cell>
          <cell r="CU1032">
            <v>0</v>
          </cell>
        </row>
        <row r="1033">
          <cell r="F1033">
            <v>21000</v>
          </cell>
          <cell r="G1033">
            <v>21000</v>
          </cell>
          <cell r="H1033">
            <v>16390</v>
          </cell>
          <cell r="I1033">
            <v>0</v>
          </cell>
          <cell r="AY1033">
            <v>0</v>
          </cell>
          <cell r="CK1033">
            <v>0</v>
          </cell>
          <cell r="CL1033">
            <v>0</v>
          </cell>
          <cell r="CM1033">
            <v>0</v>
          </cell>
          <cell r="CU1033">
            <v>0</v>
          </cell>
        </row>
        <row r="1034">
          <cell r="F1034">
            <v>500</v>
          </cell>
          <cell r="G1034">
            <v>500</v>
          </cell>
          <cell r="H1034">
            <v>0</v>
          </cell>
          <cell r="I1034">
            <v>0</v>
          </cell>
          <cell r="AY1034">
            <v>0</v>
          </cell>
          <cell r="CK1034">
            <v>0</v>
          </cell>
          <cell r="CL1034">
            <v>0</v>
          </cell>
          <cell r="CM1034">
            <v>0</v>
          </cell>
          <cell r="CU1034">
            <v>0</v>
          </cell>
        </row>
        <row r="1035">
          <cell r="F1035">
            <v>11198</v>
          </cell>
          <cell r="G1035">
            <v>99897.35</v>
          </cell>
          <cell r="H1035">
            <v>100570.79</v>
          </cell>
          <cell r="I1035">
            <v>-673.44</v>
          </cell>
          <cell r="AY1035">
            <v>350.5</v>
          </cell>
          <cell r="CK1035">
            <v>0</v>
          </cell>
          <cell r="CL1035">
            <v>0</v>
          </cell>
          <cell r="CM1035">
            <v>0</v>
          </cell>
          <cell r="CU1035">
            <v>0</v>
          </cell>
        </row>
        <row r="1036">
          <cell r="F1036">
            <v>0</v>
          </cell>
          <cell r="G1036">
            <v>13999</v>
          </cell>
          <cell r="H1036">
            <v>13810.28</v>
          </cell>
          <cell r="I1036">
            <v>0</v>
          </cell>
          <cell r="AY1036">
            <v>0</v>
          </cell>
          <cell r="CK1036">
            <v>0</v>
          </cell>
          <cell r="CL1036">
            <v>0</v>
          </cell>
          <cell r="CM1036">
            <v>0</v>
          </cell>
          <cell r="CU1036">
            <v>0</v>
          </cell>
        </row>
        <row r="1037">
          <cell r="F1037">
            <v>1906644</v>
          </cell>
          <cell r="G1037">
            <v>1906644</v>
          </cell>
          <cell r="H1037">
            <v>1437338.42</v>
          </cell>
          <cell r="I1037">
            <v>0</v>
          </cell>
          <cell r="AY1037">
            <v>167816.32000000001</v>
          </cell>
          <cell r="CK1037">
            <v>0</v>
          </cell>
          <cell r="CL1037">
            <v>0</v>
          </cell>
          <cell r="CM1037">
            <v>0</v>
          </cell>
          <cell r="CU1037">
            <v>165466</v>
          </cell>
        </row>
        <row r="1038">
          <cell r="F1038">
            <v>20827</v>
          </cell>
          <cell r="G1038">
            <v>20827</v>
          </cell>
          <cell r="H1038">
            <v>14274.5</v>
          </cell>
          <cell r="I1038">
            <v>0</v>
          </cell>
          <cell r="AY1038">
            <v>1854</v>
          </cell>
          <cell r="CK1038">
            <v>0</v>
          </cell>
          <cell r="CL1038">
            <v>0</v>
          </cell>
          <cell r="CM1038">
            <v>0</v>
          </cell>
          <cell r="CU1038">
            <v>1483</v>
          </cell>
        </row>
        <row r="1039">
          <cell r="F1039">
            <v>121048</v>
          </cell>
          <cell r="G1039">
            <v>121048</v>
          </cell>
          <cell r="H1039">
            <v>55278.720000000001</v>
          </cell>
          <cell r="I1039">
            <v>0</v>
          </cell>
          <cell r="AY1039">
            <v>0</v>
          </cell>
          <cell r="CK1039">
            <v>0</v>
          </cell>
          <cell r="CL1039">
            <v>0</v>
          </cell>
          <cell r="CM1039">
            <v>0</v>
          </cell>
          <cell r="CU1039">
            <v>0</v>
          </cell>
        </row>
        <row r="1040">
          <cell r="F1040">
            <v>374855</v>
          </cell>
          <cell r="G1040">
            <v>374855</v>
          </cell>
          <cell r="H1040">
            <v>7543.75</v>
          </cell>
          <cell r="I1040">
            <v>0</v>
          </cell>
          <cell r="AY1040">
            <v>0</v>
          </cell>
          <cell r="CK1040">
            <v>0</v>
          </cell>
          <cell r="CL1040">
            <v>0</v>
          </cell>
          <cell r="CM1040">
            <v>0</v>
          </cell>
          <cell r="CU1040">
            <v>0</v>
          </cell>
        </row>
        <row r="1041">
          <cell r="F1041">
            <v>262521</v>
          </cell>
          <cell r="G1041">
            <v>262521</v>
          </cell>
          <cell r="H1041">
            <v>190945.21</v>
          </cell>
          <cell r="I1041">
            <v>0</v>
          </cell>
          <cell r="AY1041">
            <v>22732.76</v>
          </cell>
          <cell r="CK1041">
            <v>0</v>
          </cell>
          <cell r="CL1041">
            <v>0</v>
          </cell>
          <cell r="CM1041">
            <v>0</v>
          </cell>
          <cell r="CU1041">
            <v>22758.42</v>
          </cell>
        </row>
        <row r="1042">
          <cell r="F1042">
            <v>44499</v>
          </cell>
          <cell r="G1042">
            <v>44499</v>
          </cell>
          <cell r="H1042">
            <v>33146.47</v>
          </cell>
          <cell r="I1042">
            <v>0</v>
          </cell>
          <cell r="AY1042">
            <v>3961.28</v>
          </cell>
          <cell r="CK1042">
            <v>0</v>
          </cell>
          <cell r="CL1042">
            <v>0</v>
          </cell>
          <cell r="CM1042">
            <v>0</v>
          </cell>
          <cell r="CU1042">
            <v>3916.46</v>
          </cell>
        </row>
        <row r="1043">
          <cell r="F1043">
            <v>59400</v>
          </cell>
          <cell r="G1043">
            <v>59400</v>
          </cell>
          <cell r="H1043">
            <v>45045</v>
          </cell>
          <cell r="I1043">
            <v>0</v>
          </cell>
          <cell r="AY1043">
            <v>5265</v>
          </cell>
          <cell r="CK1043">
            <v>0</v>
          </cell>
          <cell r="CL1043">
            <v>0</v>
          </cell>
          <cell r="CM1043">
            <v>0</v>
          </cell>
          <cell r="CU1043">
            <v>5265</v>
          </cell>
        </row>
        <row r="1044">
          <cell r="F1044">
            <v>42841</v>
          </cell>
          <cell r="G1044">
            <v>44519.7</v>
          </cell>
          <cell r="H1044">
            <v>44519.7</v>
          </cell>
          <cell r="I1044">
            <v>0</v>
          </cell>
          <cell r="AY1044">
            <v>0</v>
          </cell>
          <cell r="CK1044">
            <v>0</v>
          </cell>
          <cell r="CL1044">
            <v>0</v>
          </cell>
          <cell r="CM1044">
            <v>0</v>
          </cell>
          <cell r="CU1044">
            <v>0</v>
          </cell>
        </row>
        <row r="1045">
          <cell r="F1045">
            <v>245045</v>
          </cell>
          <cell r="G1045">
            <v>245045</v>
          </cell>
          <cell r="H1045">
            <v>158886.94</v>
          </cell>
          <cell r="I1045">
            <v>0</v>
          </cell>
          <cell r="AY1045">
            <v>17742.439999999999</v>
          </cell>
          <cell r="CK1045">
            <v>0</v>
          </cell>
          <cell r="CL1045">
            <v>0</v>
          </cell>
          <cell r="CM1045">
            <v>0</v>
          </cell>
          <cell r="CU1045">
            <v>17364.22</v>
          </cell>
        </row>
        <row r="1046">
          <cell r="F1046">
            <v>10284</v>
          </cell>
          <cell r="G1046">
            <v>10284</v>
          </cell>
          <cell r="H1046">
            <v>8206.2999999999993</v>
          </cell>
          <cell r="I1046">
            <v>0</v>
          </cell>
          <cell r="AY1046">
            <v>635.22</v>
          </cell>
          <cell r="CK1046">
            <v>0</v>
          </cell>
          <cell r="CL1046">
            <v>0</v>
          </cell>
          <cell r="CM1046">
            <v>0</v>
          </cell>
          <cell r="CU1046">
            <v>0</v>
          </cell>
        </row>
        <row r="1047">
          <cell r="F1047">
            <v>1673</v>
          </cell>
          <cell r="G1047">
            <v>1673</v>
          </cell>
          <cell r="H1047">
            <v>1109.2</v>
          </cell>
          <cell r="I1047">
            <v>0</v>
          </cell>
          <cell r="AY1047">
            <v>123.25</v>
          </cell>
          <cell r="CK1047">
            <v>0</v>
          </cell>
          <cell r="CL1047">
            <v>0</v>
          </cell>
          <cell r="CM1047">
            <v>0</v>
          </cell>
          <cell r="CU1047">
            <v>0</v>
          </cell>
        </row>
        <row r="1048">
          <cell r="F1048">
            <v>39295</v>
          </cell>
          <cell r="G1048">
            <v>39295</v>
          </cell>
          <cell r="H1048">
            <v>25531.59</v>
          </cell>
          <cell r="I1048">
            <v>0</v>
          </cell>
          <cell r="AY1048">
            <v>1481.6</v>
          </cell>
          <cell r="CK1048">
            <v>0</v>
          </cell>
          <cell r="CL1048">
            <v>0</v>
          </cell>
          <cell r="CM1048">
            <v>0</v>
          </cell>
          <cell r="CU1048">
            <v>0</v>
          </cell>
        </row>
        <row r="1049">
          <cell r="F1049">
            <v>92933</v>
          </cell>
          <cell r="G1049">
            <v>92933</v>
          </cell>
          <cell r="H1049">
            <v>56888.45</v>
          </cell>
          <cell r="I1049">
            <v>7179</v>
          </cell>
          <cell r="AY1049">
            <v>6235.45</v>
          </cell>
          <cell r="CK1049">
            <v>0</v>
          </cell>
          <cell r="CL1049">
            <v>0</v>
          </cell>
          <cell r="CM1049">
            <v>0</v>
          </cell>
          <cell r="CU1049">
            <v>0</v>
          </cell>
        </row>
        <row r="1050">
          <cell r="F1050">
            <v>63000</v>
          </cell>
          <cell r="G1050">
            <v>63000</v>
          </cell>
          <cell r="H1050">
            <v>44123.55</v>
          </cell>
          <cell r="I1050">
            <v>11584.78</v>
          </cell>
          <cell r="AY1050">
            <v>0</v>
          </cell>
          <cell r="CK1050">
            <v>0</v>
          </cell>
          <cell r="CL1050">
            <v>0</v>
          </cell>
          <cell r="CM1050">
            <v>0</v>
          </cell>
          <cell r="CU1050">
            <v>0</v>
          </cell>
        </row>
        <row r="1051">
          <cell r="F1051">
            <v>105135</v>
          </cell>
          <cell r="G1051">
            <v>105135</v>
          </cell>
          <cell r="H1051">
            <v>27637.13</v>
          </cell>
          <cell r="I1051">
            <v>0</v>
          </cell>
          <cell r="AY1051">
            <v>0</v>
          </cell>
          <cell r="CK1051">
            <v>0</v>
          </cell>
          <cell r="CL1051">
            <v>0</v>
          </cell>
          <cell r="CM1051">
            <v>0</v>
          </cell>
          <cell r="CU1051">
            <v>0</v>
          </cell>
        </row>
        <row r="1052">
          <cell r="F1052">
            <v>5284</v>
          </cell>
          <cell r="G1052">
            <v>3791.64</v>
          </cell>
          <cell r="H1052">
            <v>2782.85</v>
          </cell>
          <cell r="I1052">
            <v>0</v>
          </cell>
          <cell r="AY1052">
            <v>150</v>
          </cell>
          <cell r="CK1052">
            <v>0</v>
          </cell>
          <cell r="CL1052">
            <v>0</v>
          </cell>
          <cell r="CM1052">
            <v>0</v>
          </cell>
          <cell r="CU1052">
            <v>0</v>
          </cell>
        </row>
        <row r="1053">
          <cell r="F1053">
            <v>10013</v>
          </cell>
          <cell r="G1053">
            <v>10013</v>
          </cell>
          <cell r="H1053">
            <v>745.58</v>
          </cell>
          <cell r="I1053">
            <v>4</v>
          </cell>
          <cell r="AY1053">
            <v>0</v>
          </cell>
          <cell r="CK1053">
            <v>0</v>
          </cell>
          <cell r="CL1053">
            <v>0</v>
          </cell>
          <cell r="CM1053">
            <v>0</v>
          </cell>
          <cell r="CU1053">
            <v>0</v>
          </cell>
        </row>
        <row r="1054">
          <cell r="F1054">
            <v>55000</v>
          </cell>
          <cell r="G1054">
            <v>55000</v>
          </cell>
          <cell r="H1054">
            <v>45096.56</v>
          </cell>
          <cell r="I1054">
            <v>4279.93</v>
          </cell>
          <cell r="AY1054">
            <v>0</v>
          </cell>
          <cell r="CK1054">
            <v>0</v>
          </cell>
          <cell r="CL1054">
            <v>0</v>
          </cell>
          <cell r="CM1054">
            <v>0</v>
          </cell>
          <cell r="CU1054">
            <v>0</v>
          </cell>
        </row>
        <row r="1055">
          <cell r="F1055">
            <v>6600</v>
          </cell>
          <cell r="G1055">
            <v>6600</v>
          </cell>
          <cell r="H1055">
            <v>0</v>
          </cell>
          <cell r="I1055">
            <v>0</v>
          </cell>
          <cell r="AY1055">
            <v>0</v>
          </cell>
          <cell r="CK1055">
            <v>0</v>
          </cell>
          <cell r="CL1055">
            <v>0</v>
          </cell>
          <cell r="CM1055">
            <v>0</v>
          </cell>
          <cell r="CU1055">
            <v>0</v>
          </cell>
        </row>
        <row r="1056">
          <cell r="F1056">
            <v>36238</v>
          </cell>
          <cell r="G1056">
            <v>39938</v>
          </cell>
          <cell r="H1056">
            <v>36283.94</v>
          </cell>
          <cell r="I1056">
            <v>5295.27</v>
          </cell>
          <cell r="AY1056">
            <v>0</v>
          </cell>
          <cell r="CK1056">
            <v>0</v>
          </cell>
          <cell r="CL1056">
            <v>0</v>
          </cell>
          <cell r="CM1056">
            <v>0</v>
          </cell>
          <cell r="CU1056">
            <v>0</v>
          </cell>
        </row>
        <row r="1057">
          <cell r="F1057">
            <v>2162</v>
          </cell>
          <cell r="G1057">
            <v>1630</v>
          </cell>
          <cell r="H1057">
            <v>1630</v>
          </cell>
          <cell r="I1057">
            <v>0</v>
          </cell>
          <cell r="AY1057">
            <v>450</v>
          </cell>
          <cell r="CK1057">
            <v>0</v>
          </cell>
          <cell r="CL1057">
            <v>0</v>
          </cell>
          <cell r="CM1057">
            <v>0</v>
          </cell>
          <cell r="CU1057">
            <v>0</v>
          </cell>
        </row>
        <row r="1058">
          <cell r="F1058">
            <v>30000</v>
          </cell>
          <cell r="G1058">
            <v>30000</v>
          </cell>
          <cell r="H1058">
            <v>27349.75</v>
          </cell>
          <cell r="I1058">
            <v>514.79999999999995</v>
          </cell>
          <cell r="AY1058">
            <v>0</v>
          </cell>
          <cell r="CK1058">
            <v>0</v>
          </cell>
          <cell r="CL1058">
            <v>0</v>
          </cell>
          <cell r="CM1058">
            <v>0</v>
          </cell>
          <cell r="CU1058">
            <v>0</v>
          </cell>
        </row>
        <row r="1059">
          <cell r="F1059">
            <v>1300</v>
          </cell>
          <cell r="G1059">
            <v>1300</v>
          </cell>
          <cell r="H1059">
            <v>1119.5</v>
          </cell>
          <cell r="I1059">
            <v>0</v>
          </cell>
          <cell r="AY1059">
            <v>0</v>
          </cell>
          <cell r="CK1059">
            <v>0</v>
          </cell>
          <cell r="CL1059">
            <v>0</v>
          </cell>
          <cell r="CM1059">
            <v>0</v>
          </cell>
          <cell r="CU1059">
            <v>0</v>
          </cell>
        </row>
        <row r="1060">
          <cell r="F1060">
            <v>1800</v>
          </cell>
          <cell r="G1060">
            <v>1800</v>
          </cell>
          <cell r="H1060">
            <v>381.7</v>
          </cell>
          <cell r="I1060">
            <v>39.799999999999997</v>
          </cell>
          <cell r="AY1060">
            <v>0</v>
          </cell>
          <cell r="CK1060">
            <v>0</v>
          </cell>
          <cell r="CL1060">
            <v>0</v>
          </cell>
          <cell r="CM1060">
            <v>0</v>
          </cell>
          <cell r="CU1060">
            <v>0</v>
          </cell>
        </row>
        <row r="1061">
          <cell r="F1061">
            <v>4300</v>
          </cell>
          <cell r="G1061">
            <v>4300</v>
          </cell>
          <cell r="H1061">
            <v>2877.26</v>
          </cell>
          <cell r="I1061">
            <v>248.2</v>
          </cell>
          <cell r="AY1061">
            <v>0</v>
          </cell>
          <cell r="CK1061">
            <v>0</v>
          </cell>
          <cell r="CL1061">
            <v>0</v>
          </cell>
          <cell r="CM1061">
            <v>0</v>
          </cell>
          <cell r="CU1061">
            <v>0</v>
          </cell>
        </row>
        <row r="1062">
          <cell r="F1062">
            <v>246702</v>
          </cell>
          <cell r="G1062">
            <v>223183.15</v>
          </cell>
          <cell r="H1062">
            <v>194387.93</v>
          </cell>
          <cell r="I1062">
            <v>6585.31</v>
          </cell>
          <cell r="AY1062">
            <v>5579.96</v>
          </cell>
          <cell r="CK1062">
            <v>0</v>
          </cell>
          <cell r="CL1062">
            <v>0</v>
          </cell>
          <cell r="CM1062">
            <v>0</v>
          </cell>
          <cell r="CU1062">
            <v>0</v>
          </cell>
        </row>
        <row r="1063">
          <cell r="F1063">
            <v>2183796</v>
          </cell>
          <cell r="G1063">
            <v>2183796</v>
          </cell>
          <cell r="H1063">
            <v>1725660.4</v>
          </cell>
          <cell r="I1063">
            <v>0</v>
          </cell>
          <cell r="AY1063">
            <v>192223.12</v>
          </cell>
          <cell r="CK1063">
            <v>0</v>
          </cell>
          <cell r="CL1063">
            <v>0</v>
          </cell>
          <cell r="CM1063">
            <v>0</v>
          </cell>
          <cell r="CU1063">
            <v>191079</v>
          </cell>
        </row>
        <row r="1064">
          <cell r="F1064">
            <v>28770</v>
          </cell>
          <cell r="G1064">
            <v>30344.67</v>
          </cell>
          <cell r="H1064">
            <v>30344.67</v>
          </cell>
          <cell r="I1064">
            <v>0</v>
          </cell>
          <cell r="AY1064">
            <v>2596</v>
          </cell>
          <cell r="CK1064">
            <v>0</v>
          </cell>
          <cell r="CL1064">
            <v>0</v>
          </cell>
          <cell r="CM1064">
            <v>0</v>
          </cell>
          <cell r="CU1064">
            <v>2781</v>
          </cell>
        </row>
        <row r="1065">
          <cell r="F1065">
            <v>140995</v>
          </cell>
          <cell r="G1065">
            <v>140995</v>
          </cell>
          <cell r="H1065">
            <v>71921.820000000007</v>
          </cell>
          <cell r="I1065">
            <v>0</v>
          </cell>
          <cell r="AY1065">
            <v>0</v>
          </cell>
          <cell r="CK1065">
            <v>0</v>
          </cell>
          <cell r="CL1065">
            <v>0</v>
          </cell>
          <cell r="CM1065">
            <v>0</v>
          </cell>
          <cell r="CU1065">
            <v>0</v>
          </cell>
        </row>
        <row r="1066">
          <cell r="F1066">
            <v>430393</v>
          </cell>
          <cell r="G1066">
            <v>430393</v>
          </cell>
          <cell r="H1066">
            <v>0</v>
          </cell>
          <cell r="I1066">
            <v>0</v>
          </cell>
          <cell r="AY1066">
            <v>0</v>
          </cell>
          <cell r="CK1066">
            <v>0</v>
          </cell>
          <cell r="CL1066">
            <v>0</v>
          </cell>
          <cell r="CM1066">
            <v>0</v>
          </cell>
          <cell r="CU1066">
            <v>0</v>
          </cell>
        </row>
        <row r="1067">
          <cell r="F1067">
            <v>330310</v>
          </cell>
          <cell r="G1067">
            <v>330310</v>
          </cell>
          <cell r="H1067">
            <v>254550.58</v>
          </cell>
          <cell r="I1067">
            <v>0</v>
          </cell>
          <cell r="AY1067">
            <v>28595.67</v>
          </cell>
          <cell r="CK1067">
            <v>0</v>
          </cell>
          <cell r="CL1067">
            <v>0</v>
          </cell>
          <cell r="CM1067">
            <v>0</v>
          </cell>
          <cell r="CU1067">
            <v>28946.09</v>
          </cell>
        </row>
        <row r="1068">
          <cell r="F1068">
            <v>56052</v>
          </cell>
          <cell r="G1068">
            <v>56052</v>
          </cell>
          <cell r="H1068">
            <v>44374.74</v>
          </cell>
          <cell r="I1068">
            <v>0</v>
          </cell>
          <cell r="AY1068">
            <v>5000.47</v>
          </cell>
          <cell r="CK1068">
            <v>0</v>
          </cell>
          <cell r="CL1068">
            <v>0</v>
          </cell>
          <cell r="CM1068">
            <v>0</v>
          </cell>
          <cell r="CU1068">
            <v>5005.3900000000003</v>
          </cell>
        </row>
        <row r="1069">
          <cell r="F1069">
            <v>72600</v>
          </cell>
          <cell r="G1069">
            <v>72600</v>
          </cell>
          <cell r="H1069">
            <v>57915</v>
          </cell>
          <cell r="I1069">
            <v>0</v>
          </cell>
          <cell r="AY1069">
            <v>6435</v>
          </cell>
          <cell r="CK1069">
            <v>0</v>
          </cell>
          <cell r="CL1069">
            <v>0</v>
          </cell>
          <cell r="CM1069">
            <v>0</v>
          </cell>
          <cell r="CU1069">
            <v>6435</v>
          </cell>
        </row>
        <row r="1070">
          <cell r="F1070">
            <v>49188</v>
          </cell>
          <cell r="G1070">
            <v>51942.66</v>
          </cell>
          <cell r="H1070">
            <v>51942.66</v>
          </cell>
          <cell r="I1070">
            <v>0</v>
          </cell>
          <cell r="AY1070">
            <v>0</v>
          </cell>
          <cell r="CK1070">
            <v>0</v>
          </cell>
          <cell r="CL1070">
            <v>0</v>
          </cell>
          <cell r="CM1070">
            <v>0</v>
          </cell>
          <cell r="CU1070">
            <v>0</v>
          </cell>
        </row>
        <row r="1071">
          <cell r="F1071">
            <v>269767</v>
          </cell>
          <cell r="G1071">
            <v>269767</v>
          </cell>
          <cell r="H1071">
            <v>182554.81</v>
          </cell>
          <cell r="I1071">
            <v>0</v>
          </cell>
          <cell r="AY1071">
            <v>19395.62</v>
          </cell>
          <cell r="CK1071">
            <v>0</v>
          </cell>
          <cell r="CL1071">
            <v>0</v>
          </cell>
          <cell r="CM1071">
            <v>0</v>
          </cell>
          <cell r="CU1071">
            <v>19181.689999999999</v>
          </cell>
        </row>
        <row r="1072">
          <cell r="F1072">
            <v>13627</v>
          </cell>
          <cell r="G1072">
            <v>13627</v>
          </cell>
          <cell r="H1072">
            <v>10760.4</v>
          </cell>
          <cell r="I1072">
            <v>0</v>
          </cell>
          <cell r="AY1072">
            <v>846.96</v>
          </cell>
          <cell r="CK1072">
            <v>0</v>
          </cell>
          <cell r="CL1072">
            <v>0</v>
          </cell>
          <cell r="CM1072">
            <v>0</v>
          </cell>
          <cell r="CU1072">
            <v>0</v>
          </cell>
        </row>
        <row r="1073">
          <cell r="F1073">
            <v>93342</v>
          </cell>
          <cell r="G1073">
            <v>89802.73</v>
          </cell>
          <cell r="H1073">
            <v>46031.199999999997</v>
          </cell>
          <cell r="I1073">
            <v>0</v>
          </cell>
          <cell r="AY1073">
            <v>151.22</v>
          </cell>
          <cell r="CK1073">
            <v>0</v>
          </cell>
          <cell r="CL1073">
            <v>0</v>
          </cell>
          <cell r="CM1073">
            <v>0</v>
          </cell>
          <cell r="CU1073">
            <v>0</v>
          </cell>
        </row>
        <row r="1074">
          <cell r="F1074">
            <v>10000</v>
          </cell>
          <cell r="G1074">
            <v>10000</v>
          </cell>
          <cell r="H1074">
            <v>582.46</v>
          </cell>
          <cell r="I1074">
            <v>0</v>
          </cell>
          <cell r="AY1074">
            <v>0</v>
          </cell>
          <cell r="CK1074">
            <v>0</v>
          </cell>
          <cell r="CL1074">
            <v>0</v>
          </cell>
          <cell r="CM1074">
            <v>0</v>
          </cell>
          <cell r="CU1074">
            <v>0</v>
          </cell>
        </row>
        <row r="1075">
          <cell r="F1075">
            <v>144720</v>
          </cell>
          <cell r="G1075">
            <v>144720</v>
          </cell>
          <cell r="H1075">
            <v>86028.1</v>
          </cell>
          <cell r="I1075">
            <v>26032.7</v>
          </cell>
          <cell r="AY1075">
            <v>0</v>
          </cell>
          <cell r="CK1075">
            <v>0</v>
          </cell>
          <cell r="CL1075">
            <v>0</v>
          </cell>
          <cell r="CM1075">
            <v>0</v>
          </cell>
          <cell r="CU1075">
            <v>0</v>
          </cell>
        </row>
        <row r="1076">
          <cell r="F1076">
            <v>10000</v>
          </cell>
          <cell r="G1076">
            <v>10000</v>
          </cell>
          <cell r="H1076">
            <v>0</v>
          </cell>
          <cell r="I1076">
            <v>0</v>
          </cell>
          <cell r="AY1076">
            <v>0</v>
          </cell>
          <cell r="CK1076">
            <v>0</v>
          </cell>
          <cell r="CL1076">
            <v>0</v>
          </cell>
          <cell r="CM1076">
            <v>0</v>
          </cell>
          <cell r="CU1076">
            <v>0</v>
          </cell>
        </row>
        <row r="1077">
          <cell r="F1077">
            <v>12704</v>
          </cell>
          <cell r="G1077">
            <v>11028.36</v>
          </cell>
          <cell r="H1077">
            <v>9402.36</v>
          </cell>
          <cell r="I1077">
            <v>1799</v>
          </cell>
          <cell r="AY1077">
            <v>536</v>
          </cell>
          <cell r="CK1077">
            <v>0</v>
          </cell>
          <cell r="CL1077">
            <v>0</v>
          </cell>
          <cell r="CM1077">
            <v>0</v>
          </cell>
          <cell r="CU1077">
            <v>0</v>
          </cell>
        </row>
        <row r="1078">
          <cell r="F1078">
            <v>119684</v>
          </cell>
          <cell r="G1078">
            <v>150240.31</v>
          </cell>
          <cell r="H1078">
            <v>149008.29999999999</v>
          </cell>
          <cell r="I1078">
            <v>121.24</v>
          </cell>
          <cell r="AY1078">
            <v>5632.87</v>
          </cell>
          <cell r="CK1078">
            <v>0</v>
          </cell>
          <cell r="CL1078">
            <v>0</v>
          </cell>
          <cell r="CM1078">
            <v>0</v>
          </cell>
          <cell r="CU1078">
            <v>0</v>
          </cell>
        </row>
        <row r="1079">
          <cell r="F1079">
            <v>1685040</v>
          </cell>
          <cell r="G1079">
            <v>1685040</v>
          </cell>
          <cell r="H1079">
            <v>1312890.8999999999</v>
          </cell>
          <cell r="I1079">
            <v>0</v>
          </cell>
          <cell r="AY1079">
            <v>145893.20000000001</v>
          </cell>
          <cell r="CK1079">
            <v>0</v>
          </cell>
          <cell r="CL1079">
            <v>0</v>
          </cell>
          <cell r="CM1079">
            <v>0</v>
          </cell>
          <cell r="CU1079">
            <v>144475</v>
          </cell>
        </row>
        <row r="1080">
          <cell r="F1080">
            <v>33250</v>
          </cell>
          <cell r="G1080">
            <v>33352</v>
          </cell>
          <cell r="H1080">
            <v>30906</v>
          </cell>
          <cell r="I1080">
            <v>0</v>
          </cell>
          <cell r="AY1080">
            <v>3134</v>
          </cell>
          <cell r="CK1080">
            <v>0</v>
          </cell>
          <cell r="CL1080">
            <v>0</v>
          </cell>
          <cell r="CM1080">
            <v>0</v>
          </cell>
          <cell r="CU1080">
            <v>3134</v>
          </cell>
        </row>
        <row r="1081">
          <cell r="F1081">
            <v>111301</v>
          </cell>
          <cell r="G1081">
            <v>111301</v>
          </cell>
          <cell r="H1081">
            <v>54451.83</v>
          </cell>
          <cell r="I1081">
            <v>0</v>
          </cell>
          <cell r="AY1081">
            <v>0</v>
          </cell>
          <cell r="CK1081">
            <v>0</v>
          </cell>
          <cell r="CL1081">
            <v>0</v>
          </cell>
          <cell r="CM1081">
            <v>0</v>
          </cell>
          <cell r="CU1081">
            <v>0</v>
          </cell>
        </row>
        <row r="1082">
          <cell r="F1082">
            <v>334612</v>
          </cell>
          <cell r="G1082">
            <v>334612</v>
          </cell>
          <cell r="H1082">
            <v>0</v>
          </cell>
          <cell r="I1082">
            <v>0</v>
          </cell>
          <cell r="AY1082">
            <v>0</v>
          </cell>
          <cell r="CK1082">
            <v>0</v>
          </cell>
          <cell r="CL1082">
            <v>0</v>
          </cell>
          <cell r="CM1082">
            <v>0</v>
          </cell>
          <cell r="CU1082">
            <v>0</v>
          </cell>
        </row>
        <row r="1083">
          <cell r="F1083">
            <v>252309</v>
          </cell>
          <cell r="G1083">
            <v>252309</v>
          </cell>
          <cell r="H1083">
            <v>190656.25</v>
          </cell>
          <cell r="I1083">
            <v>0</v>
          </cell>
          <cell r="AY1083">
            <v>21454.33</v>
          </cell>
          <cell r="CK1083">
            <v>0</v>
          </cell>
          <cell r="CL1083">
            <v>0</v>
          </cell>
          <cell r="CM1083">
            <v>0</v>
          </cell>
          <cell r="CU1083">
            <v>21699.09</v>
          </cell>
        </row>
        <row r="1084">
          <cell r="F1084">
            <v>43107</v>
          </cell>
          <cell r="G1084">
            <v>43107</v>
          </cell>
          <cell r="H1084">
            <v>33350.97</v>
          </cell>
          <cell r="I1084">
            <v>0</v>
          </cell>
          <cell r="AY1084">
            <v>3765.5</v>
          </cell>
          <cell r="CK1084">
            <v>0</v>
          </cell>
          <cell r="CL1084">
            <v>0</v>
          </cell>
          <cell r="CM1084">
            <v>0</v>
          </cell>
          <cell r="CU1084">
            <v>3765.48</v>
          </cell>
        </row>
        <row r="1085">
          <cell r="F1085">
            <v>52800</v>
          </cell>
          <cell r="G1085">
            <v>52800</v>
          </cell>
          <cell r="H1085">
            <v>42120</v>
          </cell>
          <cell r="I1085">
            <v>0</v>
          </cell>
          <cell r="AY1085">
            <v>4680</v>
          </cell>
          <cell r="CK1085">
            <v>0</v>
          </cell>
          <cell r="CL1085">
            <v>0</v>
          </cell>
          <cell r="CM1085">
            <v>0</v>
          </cell>
          <cell r="CU1085">
            <v>4680</v>
          </cell>
        </row>
        <row r="1086">
          <cell r="F1086">
            <v>38241</v>
          </cell>
          <cell r="G1086">
            <v>39506.449999999997</v>
          </cell>
          <cell r="H1086">
            <v>39506.449999999997</v>
          </cell>
          <cell r="I1086">
            <v>0</v>
          </cell>
          <cell r="AY1086">
            <v>0</v>
          </cell>
          <cell r="CK1086">
            <v>0</v>
          </cell>
          <cell r="CL1086">
            <v>0</v>
          </cell>
          <cell r="CM1086">
            <v>0</v>
          </cell>
          <cell r="CU1086">
            <v>0</v>
          </cell>
        </row>
        <row r="1087">
          <cell r="F1087">
            <v>214925</v>
          </cell>
          <cell r="G1087">
            <v>214925</v>
          </cell>
          <cell r="H1087">
            <v>146969.18</v>
          </cell>
          <cell r="I1087">
            <v>0</v>
          </cell>
          <cell r="AY1087">
            <v>15446.63</v>
          </cell>
          <cell r="CK1087">
            <v>0</v>
          </cell>
          <cell r="CL1087">
            <v>0</v>
          </cell>
          <cell r="CM1087">
            <v>0</v>
          </cell>
          <cell r="CU1087">
            <v>15188.72</v>
          </cell>
        </row>
        <row r="1088">
          <cell r="F1088">
            <v>26118</v>
          </cell>
          <cell r="G1088">
            <v>26118</v>
          </cell>
          <cell r="H1088">
            <v>20624.099999999999</v>
          </cell>
          <cell r="I1088">
            <v>0</v>
          </cell>
          <cell r="AY1088">
            <v>1623.34</v>
          </cell>
          <cell r="CK1088">
            <v>0</v>
          </cell>
          <cell r="CL1088">
            <v>0</v>
          </cell>
          <cell r="CM1088">
            <v>0</v>
          </cell>
          <cell r="CU1088">
            <v>0</v>
          </cell>
        </row>
        <row r="1089">
          <cell r="F1089">
            <v>765</v>
          </cell>
          <cell r="G1089">
            <v>765</v>
          </cell>
          <cell r="H1089">
            <v>507.2</v>
          </cell>
          <cell r="I1089">
            <v>0</v>
          </cell>
          <cell r="AY1089">
            <v>56.36</v>
          </cell>
          <cell r="CK1089">
            <v>0</v>
          </cell>
          <cell r="CL1089">
            <v>0</v>
          </cell>
          <cell r="CM1089">
            <v>0</v>
          </cell>
          <cell r="CU1089">
            <v>0</v>
          </cell>
        </row>
        <row r="1090">
          <cell r="F1090">
            <v>15648</v>
          </cell>
          <cell r="G1090">
            <v>15648</v>
          </cell>
          <cell r="H1090">
            <v>9539.6299999999992</v>
          </cell>
          <cell r="I1090">
            <v>0</v>
          </cell>
          <cell r="AY1090">
            <v>239.69</v>
          </cell>
          <cell r="CK1090">
            <v>0</v>
          </cell>
          <cell r="CL1090">
            <v>0</v>
          </cell>
          <cell r="CM1090">
            <v>0</v>
          </cell>
          <cell r="CU1090">
            <v>0</v>
          </cell>
        </row>
        <row r="1091">
          <cell r="F1091">
            <v>11002</v>
          </cell>
          <cell r="G1091">
            <v>11002</v>
          </cell>
          <cell r="H1091">
            <v>6698.35</v>
          </cell>
          <cell r="I1091">
            <v>847</v>
          </cell>
          <cell r="AY1091">
            <v>769.35</v>
          </cell>
          <cell r="CK1091">
            <v>0</v>
          </cell>
          <cell r="CL1091">
            <v>0</v>
          </cell>
          <cell r="CM1091">
            <v>0</v>
          </cell>
          <cell r="CU1091">
            <v>0</v>
          </cell>
        </row>
        <row r="1092">
          <cell r="F1092">
            <v>31842</v>
          </cell>
          <cell r="G1092">
            <v>31842</v>
          </cell>
          <cell r="H1092">
            <v>7897.92</v>
          </cell>
          <cell r="I1092">
            <v>-0.6</v>
          </cell>
          <cell r="AY1092">
            <v>0</v>
          </cell>
          <cell r="CK1092">
            <v>0</v>
          </cell>
          <cell r="CL1092">
            <v>0</v>
          </cell>
          <cell r="CM1092">
            <v>0</v>
          </cell>
          <cell r="CU1092">
            <v>0</v>
          </cell>
        </row>
        <row r="1093">
          <cell r="F1093">
            <v>10000</v>
          </cell>
          <cell r="G1093">
            <v>10000</v>
          </cell>
          <cell r="H1093">
            <v>4038.93</v>
          </cell>
          <cell r="I1093">
            <v>1</v>
          </cell>
          <cell r="AY1093">
            <v>747.48</v>
          </cell>
          <cell r="CK1093">
            <v>0</v>
          </cell>
          <cell r="CL1093">
            <v>0</v>
          </cell>
          <cell r="CM1093">
            <v>0</v>
          </cell>
          <cell r="CU1093">
            <v>0</v>
          </cell>
        </row>
        <row r="1094">
          <cell r="F1094">
            <v>68914</v>
          </cell>
          <cell r="G1094">
            <v>68914</v>
          </cell>
          <cell r="H1094">
            <v>42213.42</v>
          </cell>
          <cell r="I1094">
            <v>3764.89</v>
          </cell>
          <cell r="AY1094">
            <v>0</v>
          </cell>
          <cell r="CK1094">
            <v>0</v>
          </cell>
          <cell r="CL1094">
            <v>0</v>
          </cell>
          <cell r="CM1094">
            <v>0</v>
          </cell>
          <cell r="CU1094">
            <v>0</v>
          </cell>
        </row>
        <row r="1095">
          <cell r="F1095">
            <v>13000</v>
          </cell>
          <cell r="G1095">
            <v>13000</v>
          </cell>
          <cell r="H1095">
            <v>12969.9</v>
          </cell>
          <cell r="I1095">
            <v>11.45</v>
          </cell>
          <cell r="AY1095">
            <v>0</v>
          </cell>
          <cell r="CK1095">
            <v>0</v>
          </cell>
          <cell r="CL1095">
            <v>0</v>
          </cell>
          <cell r="CM1095">
            <v>0</v>
          </cell>
          <cell r="CU1095">
            <v>0</v>
          </cell>
        </row>
        <row r="1096">
          <cell r="F1096">
            <v>3000</v>
          </cell>
          <cell r="G1096">
            <v>3000</v>
          </cell>
          <cell r="H1096">
            <v>2981.5</v>
          </cell>
          <cell r="I1096">
            <v>0</v>
          </cell>
          <cell r="AY1096">
            <v>0</v>
          </cell>
          <cell r="CK1096">
            <v>0</v>
          </cell>
          <cell r="CL1096">
            <v>0</v>
          </cell>
          <cell r="CM1096">
            <v>0</v>
          </cell>
          <cell r="CU1096">
            <v>0</v>
          </cell>
        </row>
        <row r="1097">
          <cell r="F1097">
            <v>22360</v>
          </cell>
          <cell r="G1097">
            <v>22360</v>
          </cell>
          <cell r="H1097">
            <v>10085.82</v>
          </cell>
          <cell r="I1097">
            <v>532.11</v>
          </cell>
          <cell r="AY1097">
            <v>0</v>
          </cell>
          <cell r="CK1097">
            <v>0</v>
          </cell>
          <cell r="CL1097">
            <v>0</v>
          </cell>
          <cell r="CM1097">
            <v>0</v>
          </cell>
          <cell r="CU1097">
            <v>0</v>
          </cell>
        </row>
        <row r="1098">
          <cell r="F1098">
            <v>9094992</v>
          </cell>
          <cell r="G1098">
            <v>9094992</v>
          </cell>
          <cell r="H1098">
            <v>7880559.4400000004</v>
          </cell>
          <cell r="I1098">
            <v>0</v>
          </cell>
          <cell r="AY1098">
            <v>799672.37</v>
          </cell>
          <cell r="CK1098">
            <v>500000</v>
          </cell>
          <cell r="CL1098">
            <v>500000</v>
          </cell>
          <cell r="CM1098">
            <v>500000</v>
          </cell>
          <cell r="CU1098">
            <v>903988</v>
          </cell>
        </row>
        <row r="1099">
          <cell r="F1099">
            <v>890000</v>
          </cell>
          <cell r="G1099">
            <v>1467089.29</v>
          </cell>
          <cell r="H1099">
            <v>817546.5</v>
          </cell>
          <cell r="I1099">
            <v>544122.5</v>
          </cell>
          <cell r="AY1099">
            <v>0</v>
          </cell>
          <cell r="CK1099">
            <v>0</v>
          </cell>
          <cell r="CL1099">
            <v>0</v>
          </cell>
          <cell r="CM1099">
            <v>60000</v>
          </cell>
          <cell r="CU1099">
            <v>0</v>
          </cell>
        </row>
        <row r="1100">
          <cell r="F1100">
            <v>0</v>
          </cell>
          <cell r="G1100">
            <v>819097.69</v>
          </cell>
          <cell r="H1100">
            <v>819097.69</v>
          </cell>
          <cell r="I1100">
            <v>0</v>
          </cell>
          <cell r="AY1100">
            <v>0</v>
          </cell>
          <cell r="CK1100">
            <v>0</v>
          </cell>
          <cell r="CL1100">
            <v>0</v>
          </cell>
          <cell r="CM1100">
            <v>0</v>
          </cell>
          <cell r="CU1100">
            <v>86361.23</v>
          </cell>
        </row>
        <row r="1101">
          <cell r="F1101">
            <v>0</v>
          </cell>
          <cell r="G1101">
            <v>227196.64</v>
          </cell>
          <cell r="H1101">
            <v>227196.64</v>
          </cell>
          <cell r="I1101">
            <v>0</v>
          </cell>
          <cell r="AY1101">
            <v>37520.71</v>
          </cell>
          <cell r="CK1101">
            <v>0</v>
          </cell>
          <cell r="CL1101">
            <v>0</v>
          </cell>
          <cell r="CM1101">
            <v>0</v>
          </cell>
          <cell r="CU1101">
            <v>40177.839999999997</v>
          </cell>
        </row>
        <row r="1102">
          <cell r="F1102">
            <v>393113</v>
          </cell>
          <cell r="G1102">
            <v>400857.1</v>
          </cell>
          <cell r="H1102">
            <v>400857.1</v>
          </cell>
          <cell r="I1102">
            <v>0</v>
          </cell>
          <cell r="AY1102">
            <v>36058</v>
          </cell>
          <cell r="CK1102">
            <v>0</v>
          </cell>
          <cell r="CL1102">
            <v>0</v>
          </cell>
          <cell r="CM1102">
            <v>0</v>
          </cell>
          <cell r="CU1102">
            <v>43826</v>
          </cell>
        </row>
        <row r="1103">
          <cell r="F1103">
            <v>640069</v>
          </cell>
          <cell r="G1103">
            <v>640069</v>
          </cell>
          <cell r="H1103">
            <v>345440.45</v>
          </cell>
          <cell r="I1103">
            <v>0</v>
          </cell>
          <cell r="AY1103">
            <v>1648.36</v>
          </cell>
          <cell r="CK1103">
            <v>0</v>
          </cell>
          <cell r="CL1103">
            <v>0</v>
          </cell>
          <cell r="CM1103">
            <v>0</v>
          </cell>
          <cell r="CU1103">
            <v>0</v>
          </cell>
        </row>
        <row r="1104">
          <cell r="F1104">
            <v>1847258</v>
          </cell>
          <cell r="G1104">
            <v>1847258</v>
          </cell>
          <cell r="H1104">
            <v>68712.77</v>
          </cell>
          <cell r="I1104">
            <v>0</v>
          </cell>
          <cell r="AY1104">
            <v>13556.63</v>
          </cell>
          <cell r="CK1104">
            <v>0</v>
          </cell>
          <cell r="CL1104">
            <v>0</v>
          </cell>
          <cell r="CM1104">
            <v>0</v>
          </cell>
          <cell r="CU1104">
            <v>0</v>
          </cell>
        </row>
        <row r="1105">
          <cell r="F1105">
            <v>0</v>
          </cell>
          <cell r="G1105">
            <v>155720.69</v>
          </cell>
          <cell r="H1105">
            <v>155720.69</v>
          </cell>
          <cell r="I1105">
            <v>0</v>
          </cell>
          <cell r="AY1105">
            <v>0</v>
          </cell>
          <cell r="CK1105">
            <v>0</v>
          </cell>
          <cell r="CL1105">
            <v>0</v>
          </cell>
          <cell r="CM1105">
            <v>0</v>
          </cell>
          <cell r="CU1105">
            <v>0</v>
          </cell>
        </row>
        <row r="1106">
          <cell r="F1106">
            <v>0</v>
          </cell>
          <cell r="G1106">
            <v>204236.73</v>
          </cell>
          <cell r="H1106">
            <v>204236.73</v>
          </cell>
          <cell r="I1106">
            <v>0</v>
          </cell>
          <cell r="AY1106">
            <v>0</v>
          </cell>
          <cell r="CK1106">
            <v>0</v>
          </cell>
          <cell r="CL1106">
            <v>0</v>
          </cell>
          <cell r="CM1106">
            <v>0</v>
          </cell>
          <cell r="CU1106">
            <v>0</v>
          </cell>
        </row>
        <row r="1107">
          <cell r="F1107">
            <v>1267666</v>
          </cell>
          <cell r="G1107">
            <v>1267666</v>
          </cell>
          <cell r="H1107">
            <v>1056680.26</v>
          </cell>
          <cell r="I1107">
            <v>0</v>
          </cell>
          <cell r="AY1107">
            <v>107766.02</v>
          </cell>
          <cell r="CK1107">
            <v>0</v>
          </cell>
          <cell r="CL1107">
            <v>0</v>
          </cell>
          <cell r="CM1107">
            <v>0</v>
          </cell>
          <cell r="CU1107">
            <v>130072.39</v>
          </cell>
        </row>
        <row r="1108">
          <cell r="F1108">
            <v>207209</v>
          </cell>
          <cell r="G1108">
            <v>207209</v>
          </cell>
          <cell r="H1108">
            <v>175466.98</v>
          </cell>
          <cell r="I1108">
            <v>0</v>
          </cell>
          <cell r="AY1108">
            <v>18050.599999999999</v>
          </cell>
          <cell r="CK1108">
            <v>0</v>
          </cell>
          <cell r="CL1108">
            <v>0</v>
          </cell>
          <cell r="CM1108">
            <v>0</v>
          </cell>
          <cell r="CU1108">
            <v>21491.119999999999</v>
          </cell>
        </row>
        <row r="1109">
          <cell r="F1109">
            <v>382800</v>
          </cell>
          <cell r="G1109">
            <v>382800</v>
          </cell>
          <cell r="H1109">
            <v>336577.81</v>
          </cell>
          <cell r="I1109">
            <v>0</v>
          </cell>
          <cell r="AY1109">
            <v>32760</v>
          </cell>
          <cell r="CK1109">
            <v>0</v>
          </cell>
          <cell r="CL1109">
            <v>0</v>
          </cell>
          <cell r="CM1109">
            <v>0</v>
          </cell>
          <cell r="CU1109">
            <v>39780</v>
          </cell>
        </row>
        <row r="1110">
          <cell r="F1110">
            <v>211115</v>
          </cell>
          <cell r="G1110">
            <v>240525.86</v>
          </cell>
          <cell r="H1110">
            <v>240525.86</v>
          </cell>
          <cell r="I1110">
            <v>0</v>
          </cell>
          <cell r="AY1110">
            <v>0</v>
          </cell>
          <cell r="CK1110">
            <v>0</v>
          </cell>
          <cell r="CL1110">
            <v>0</v>
          </cell>
          <cell r="CM1110">
            <v>0</v>
          </cell>
          <cell r="CU1110">
            <v>0</v>
          </cell>
        </row>
        <row r="1111">
          <cell r="F1111">
            <v>1399717</v>
          </cell>
          <cell r="G1111">
            <v>1399717</v>
          </cell>
          <cell r="H1111">
            <v>993027.04</v>
          </cell>
          <cell r="I1111">
            <v>0</v>
          </cell>
          <cell r="AY1111">
            <v>93853.61</v>
          </cell>
          <cell r="CK1111">
            <v>0</v>
          </cell>
          <cell r="CL1111">
            <v>0</v>
          </cell>
          <cell r="CM1111">
            <v>0</v>
          </cell>
          <cell r="CU1111">
            <v>106944.56</v>
          </cell>
        </row>
        <row r="1112">
          <cell r="F1112">
            <v>11376832</v>
          </cell>
          <cell r="G1112">
            <v>6638105.3799999999</v>
          </cell>
          <cell r="H1112">
            <v>0</v>
          </cell>
          <cell r="I1112">
            <v>0</v>
          </cell>
          <cell r="AY1112">
            <v>0</v>
          </cell>
          <cell r="CK1112">
            <v>0</v>
          </cell>
          <cell r="CL1112">
            <v>0</v>
          </cell>
          <cell r="CM1112">
            <v>0</v>
          </cell>
          <cell r="CU1112">
            <v>0</v>
          </cell>
        </row>
        <row r="1113">
          <cell r="F1113">
            <v>13872</v>
          </cell>
          <cell r="G1113">
            <v>12980.86</v>
          </cell>
          <cell r="H1113">
            <v>1828.74</v>
          </cell>
          <cell r="I1113">
            <v>0</v>
          </cell>
          <cell r="AY1113">
            <v>0</v>
          </cell>
          <cell r="CK1113">
            <v>0</v>
          </cell>
          <cell r="CL1113">
            <v>0</v>
          </cell>
          <cell r="CM1113">
            <v>0</v>
          </cell>
          <cell r="CU1113">
            <v>0</v>
          </cell>
        </row>
        <row r="1114">
          <cell r="F1114">
            <v>286687</v>
          </cell>
          <cell r="G1114">
            <v>275173.18</v>
          </cell>
          <cell r="H1114">
            <v>205868.47</v>
          </cell>
          <cell r="I1114">
            <v>0</v>
          </cell>
          <cell r="AY1114">
            <v>25589.99</v>
          </cell>
          <cell r="CK1114">
            <v>0</v>
          </cell>
          <cell r="CL1114">
            <v>0</v>
          </cell>
          <cell r="CM1114">
            <v>0</v>
          </cell>
          <cell r="CU1114">
            <v>0</v>
          </cell>
        </row>
        <row r="1115">
          <cell r="F1115">
            <v>190888</v>
          </cell>
          <cell r="G1115">
            <v>401301.2</v>
          </cell>
          <cell r="H1115">
            <v>376370.73</v>
          </cell>
          <cell r="I1115">
            <v>0</v>
          </cell>
          <cell r="AY1115">
            <v>15850.23</v>
          </cell>
          <cell r="CK1115">
            <v>0</v>
          </cell>
          <cell r="CL1115">
            <v>0</v>
          </cell>
          <cell r="CM1115">
            <v>0</v>
          </cell>
          <cell r="CU1115">
            <v>0</v>
          </cell>
        </row>
        <row r="1116">
          <cell r="F1116">
            <v>85170</v>
          </cell>
          <cell r="G1116">
            <v>84853.79</v>
          </cell>
          <cell r="H1116">
            <v>40313.32</v>
          </cell>
          <cell r="I1116">
            <v>0</v>
          </cell>
          <cell r="AY1116">
            <v>5272.49</v>
          </cell>
          <cell r="CK1116">
            <v>0</v>
          </cell>
          <cell r="CL1116">
            <v>0</v>
          </cell>
          <cell r="CM1116">
            <v>0</v>
          </cell>
          <cell r="CU1116">
            <v>0</v>
          </cell>
        </row>
        <row r="1117">
          <cell r="F1117">
            <v>4834</v>
          </cell>
          <cell r="G1117">
            <v>4834</v>
          </cell>
          <cell r="H1117">
            <v>3630</v>
          </cell>
          <cell r="I1117">
            <v>470</v>
          </cell>
          <cell r="AY1117">
            <v>0</v>
          </cell>
          <cell r="CK1117">
            <v>0</v>
          </cell>
          <cell r="CL1117">
            <v>0</v>
          </cell>
          <cell r="CM1117">
            <v>0</v>
          </cell>
          <cell r="CU1117">
            <v>0</v>
          </cell>
        </row>
        <row r="1118">
          <cell r="F1118">
            <v>547398</v>
          </cell>
          <cell r="G1118">
            <v>554112.19999999995</v>
          </cell>
          <cell r="H1118">
            <v>481857.2</v>
          </cell>
          <cell r="I1118">
            <v>0</v>
          </cell>
          <cell r="AY1118">
            <v>0</v>
          </cell>
          <cell r="CK1118">
            <v>0</v>
          </cell>
          <cell r="CL1118">
            <v>0</v>
          </cell>
          <cell r="CM1118">
            <v>0</v>
          </cell>
          <cell r="CU1118">
            <v>0</v>
          </cell>
        </row>
        <row r="1119">
          <cell r="F1119">
            <v>15664</v>
          </cell>
          <cell r="G1119">
            <v>12769.5</v>
          </cell>
          <cell r="H1119">
            <v>8900.01</v>
          </cell>
          <cell r="I1119">
            <v>200</v>
          </cell>
          <cell r="AY1119">
            <v>0</v>
          </cell>
          <cell r="CK1119">
            <v>0</v>
          </cell>
          <cell r="CL1119">
            <v>0</v>
          </cell>
          <cell r="CM1119">
            <v>0</v>
          </cell>
          <cell r="CU1119">
            <v>0</v>
          </cell>
        </row>
        <row r="1120">
          <cell r="F1120">
            <v>145728</v>
          </cell>
          <cell r="G1120">
            <v>257512.47</v>
          </cell>
          <cell r="H1120">
            <v>107469.66</v>
          </cell>
          <cell r="I1120">
            <v>0</v>
          </cell>
          <cell r="AY1120">
            <v>13375.22</v>
          </cell>
          <cell r="CK1120">
            <v>0</v>
          </cell>
          <cell r="CL1120">
            <v>0</v>
          </cell>
          <cell r="CM1120">
            <v>0</v>
          </cell>
          <cell r="CU1120">
            <v>0</v>
          </cell>
        </row>
        <row r="1121">
          <cell r="F1121">
            <v>0</v>
          </cell>
          <cell r="G1121">
            <v>28000</v>
          </cell>
          <cell r="H1121">
            <v>19566.099999999999</v>
          </cell>
          <cell r="I1121">
            <v>0</v>
          </cell>
          <cell r="AY1121">
            <v>0</v>
          </cell>
          <cell r="CK1121">
            <v>0</v>
          </cell>
          <cell r="CL1121">
            <v>0</v>
          </cell>
          <cell r="CM1121">
            <v>0</v>
          </cell>
          <cell r="CU1121">
            <v>0</v>
          </cell>
        </row>
        <row r="1122">
          <cell r="F1122">
            <v>15962</v>
          </cell>
          <cell r="G1122">
            <v>219087</v>
          </cell>
          <cell r="H1122">
            <v>184422</v>
          </cell>
          <cell r="I1122">
            <v>0</v>
          </cell>
          <cell r="AY1122">
            <v>0</v>
          </cell>
          <cell r="CK1122">
            <v>0</v>
          </cell>
          <cell r="CL1122">
            <v>0</v>
          </cell>
          <cell r="CM1122">
            <v>0</v>
          </cell>
          <cell r="CU1122">
            <v>0</v>
          </cell>
        </row>
        <row r="1123">
          <cell r="F1123">
            <v>5157</v>
          </cell>
          <cell r="G1123">
            <v>5157</v>
          </cell>
          <cell r="H1123">
            <v>1283.6099999999999</v>
          </cell>
          <cell r="I1123">
            <v>56.01</v>
          </cell>
          <cell r="AY1123">
            <v>0</v>
          </cell>
          <cell r="CK1123">
            <v>0</v>
          </cell>
          <cell r="CL1123">
            <v>0</v>
          </cell>
          <cell r="CM1123">
            <v>0</v>
          </cell>
          <cell r="CU1123">
            <v>0</v>
          </cell>
        </row>
        <row r="1124">
          <cell r="F1124">
            <v>60000</v>
          </cell>
          <cell r="G1124">
            <v>305700</v>
          </cell>
          <cell r="H1124">
            <v>248250</v>
          </cell>
          <cell r="I1124">
            <v>0</v>
          </cell>
          <cell r="AY1124">
            <v>0</v>
          </cell>
          <cell r="CK1124">
            <v>0</v>
          </cell>
          <cell r="CL1124">
            <v>0</v>
          </cell>
          <cell r="CM1124">
            <v>0</v>
          </cell>
          <cell r="CU1124">
            <v>0</v>
          </cell>
        </row>
        <row r="1125">
          <cell r="F1125">
            <v>80200</v>
          </cell>
          <cell r="G1125">
            <v>82200</v>
          </cell>
          <cell r="H1125">
            <v>71441.899999999994</v>
          </cell>
          <cell r="I1125">
            <v>10507.5</v>
          </cell>
          <cell r="AY1125">
            <v>0</v>
          </cell>
          <cell r="CK1125">
            <v>0</v>
          </cell>
          <cell r="CL1125">
            <v>0</v>
          </cell>
          <cell r="CM1125">
            <v>0</v>
          </cell>
          <cell r="CU1125">
            <v>0</v>
          </cell>
        </row>
        <row r="1126">
          <cell r="F1126">
            <v>33000</v>
          </cell>
          <cell r="G1126">
            <v>48900</v>
          </cell>
          <cell r="H1126">
            <v>14829.98</v>
          </cell>
          <cell r="I1126">
            <v>-1</v>
          </cell>
          <cell r="AY1126">
            <v>0</v>
          </cell>
          <cell r="CK1126">
            <v>0</v>
          </cell>
          <cell r="CL1126">
            <v>0</v>
          </cell>
          <cell r="CM1126">
            <v>0</v>
          </cell>
          <cell r="CU1126">
            <v>0</v>
          </cell>
        </row>
        <row r="1127">
          <cell r="F1127">
            <v>700</v>
          </cell>
          <cell r="G1127">
            <v>700</v>
          </cell>
          <cell r="H1127">
            <v>0</v>
          </cell>
          <cell r="I1127">
            <v>0</v>
          </cell>
          <cell r="AY1127">
            <v>0</v>
          </cell>
          <cell r="CK1127">
            <v>0</v>
          </cell>
          <cell r="CL1127">
            <v>0</v>
          </cell>
          <cell r="CM1127">
            <v>0</v>
          </cell>
          <cell r="CU1127">
            <v>0</v>
          </cell>
        </row>
        <row r="1128">
          <cell r="F1128">
            <v>53333</v>
          </cell>
          <cell r="G1128">
            <v>117551</v>
          </cell>
          <cell r="H1128">
            <v>64217.67</v>
          </cell>
          <cell r="I1128">
            <v>0</v>
          </cell>
          <cell r="AY1128">
            <v>0</v>
          </cell>
          <cell r="CK1128">
            <v>0</v>
          </cell>
          <cell r="CL1128">
            <v>0</v>
          </cell>
          <cell r="CM1128">
            <v>0</v>
          </cell>
          <cell r="CU1128">
            <v>0</v>
          </cell>
        </row>
        <row r="1129">
          <cell r="F1129">
            <v>52488</v>
          </cell>
          <cell r="G1129">
            <v>48488</v>
          </cell>
          <cell r="H1129">
            <v>26771.5</v>
          </cell>
          <cell r="I1129">
            <v>0</v>
          </cell>
          <cell r="AY1129">
            <v>0</v>
          </cell>
          <cell r="CK1129">
            <v>0</v>
          </cell>
          <cell r="CL1129">
            <v>0</v>
          </cell>
          <cell r="CM1129">
            <v>0</v>
          </cell>
          <cell r="CU1129">
            <v>0</v>
          </cell>
        </row>
        <row r="1130">
          <cell r="F1130">
            <v>88850</v>
          </cell>
          <cell r="G1130">
            <v>3260</v>
          </cell>
          <cell r="H1130">
            <v>800</v>
          </cell>
          <cell r="I1130">
            <v>0</v>
          </cell>
          <cell r="AY1130">
            <v>0</v>
          </cell>
          <cell r="CK1130">
            <v>0</v>
          </cell>
          <cell r="CL1130">
            <v>0</v>
          </cell>
          <cell r="CM1130">
            <v>0</v>
          </cell>
          <cell r="CU1130">
            <v>0</v>
          </cell>
        </row>
        <row r="1132">
          <cell r="F1132">
            <v>150000</v>
          </cell>
          <cell r="G1132">
            <v>106096</v>
          </cell>
          <cell r="H1132">
            <v>56853.91</v>
          </cell>
          <cell r="I1132">
            <v>2423.5</v>
          </cell>
          <cell r="AY1132">
            <v>0</v>
          </cell>
          <cell r="CK1132">
            <v>200000</v>
          </cell>
          <cell r="CL1132">
            <v>200000</v>
          </cell>
          <cell r="CM1132">
            <v>200000</v>
          </cell>
          <cell r="CU1132">
            <v>0</v>
          </cell>
        </row>
        <row r="1133">
          <cell r="F1133">
            <v>32780</v>
          </cell>
          <cell r="G1133">
            <v>32780</v>
          </cell>
          <cell r="H1133">
            <v>15959.01</v>
          </cell>
          <cell r="I1133">
            <v>8833.61</v>
          </cell>
          <cell r="AY1133">
            <v>0</v>
          </cell>
          <cell r="CK1133">
            <v>0</v>
          </cell>
          <cell r="CL1133">
            <v>0</v>
          </cell>
          <cell r="CM1133">
            <v>0</v>
          </cell>
          <cell r="CU1133">
            <v>0</v>
          </cell>
        </row>
        <row r="1135">
          <cell r="F1135">
            <v>4136</v>
          </cell>
          <cell r="G1135">
            <v>4136</v>
          </cell>
          <cell r="H1135">
            <v>3161</v>
          </cell>
          <cell r="I1135">
            <v>371</v>
          </cell>
          <cell r="AY1135">
            <v>0</v>
          </cell>
          <cell r="CK1135">
            <v>0</v>
          </cell>
          <cell r="CL1135">
            <v>0</v>
          </cell>
          <cell r="CM1135">
            <v>0</v>
          </cell>
          <cell r="CU1135">
            <v>0</v>
          </cell>
        </row>
        <row r="1136">
          <cell r="F1136">
            <v>7016015</v>
          </cell>
          <cell r="G1136">
            <v>7908022.7800000003</v>
          </cell>
          <cell r="H1136">
            <v>5812031.5300000003</v>
          </cell>
          <cell r="I1136">
            <v>1373023.38</v>
          </cell>
          <cell r="AY1136">
            <v>172</v>
          </cell>
          <cell r="CK1136">
            <v>0</v>
          </cell>
          <cell r="CL1136">
            <v>0</v>
          </cell>
          <cell r="CM1136">
            <v>0</v>
          </cell>
          <cell r="CU1136">
            <v>0</v>
          </cell>
        </row>
        <row r="1137">
          <cell r="F1137">
            <v>290757</v>
          </cell>
          <cell r="G1137">
            <v>306580</v>
          </cell>
          <cell r="H1137">
            <v>67752.2</v>
          </cell>
          <cell r="I1137">
            <v>209444.53</v>
          </cell>
          <cell r="AY1137">
            <v>0</v>
          </cell>
          <cell r="CK1137">
            <v>0</v>
          </cell>
          <cell r="CL1137">
            <v>0</v>
          </cell>
          <cell r="CM1137">
            <v>0</v>
          </cell>
          <cell r="CU1137">
            <v>0</v>
          </cell>
        </row>
        <row r="1138">
          <cell r="F1138">
            <v>52602</v>
          </cell>
          <cell r="G1138">
            <v>27372</v>
          </cell>
          <cell r="H1138">
            <v>26653.32</v>
          </cell>
          <cell r="I1138">
            <v>0</v>
          </cell>
          <cell r="AY1138">
            <v>0</v>
          </cell>
          <cell r="CK1138">
            <v>0</v>
          </cell>
          <cell r="CL1138">
            <v>0</v>
          </cell>
          <cell r="CM1138">
            <v>0</v>
          </cell>
          <cell r="CU1138">
            <v>0</v>
          </cell>
        </row>
        <row r="1139">
          <cell r="F1139">
            <v>0</v>
          </cell>
          <cell r="G1139">
            <v>9952</v>
          </cell>
          <cell r="H1139">
            <v>9952</v>
          </cell>
          <cell r="I1139">
            <v>0</v>
          </cell>
          <cell r="AY1139">
            <v>0</v>
          </cell>
          <cell r="CK1139">
            <v>0</v>
          </cell>
          <cell r="CL1139">
            <v>0</v>
          </cell>
          <cell r="CM1139">
            <v>0</v>
          </cell>
          <cell r="CU1139">
            <v>0</v>
          </cell>
        </row>
        <row r="1140">
          <cell r="F1140">
            <v>30000</v>
          </cell>
          <cell r="G1140">
            <v>19060</v>
          </cell>
          <cell r="H1140">
            <v>0</v>
          </cell>
          <cell r="I1140">
            <v>0</v>
          </cell>
          <cell r="AY1140">
            <v>0</v>
          </cell>
          <cell r="CK1140">
            <v>0</v>
          </cell>
          <cell r="CL1140">
            <v>0</v>
          </cell>
          <cell r="CM1140">
            <v>0</v>
          </cell>
          <cell r="CU1140">
            <v>0</v>
          </cell>
        </row>
        <row r="1141">
          <cell r="F1141">
            <v>2700000</v>
          </cell>
          <cell r="G1141">
            <v>4200000</v>
          </cell>
          <cell r="H1141">
            <v>1735315</v>
          </cell>
          <cell r="I1141">
            <v>2389205</v>
          </cell>
          <cell r="AY1141">
            <v>0</v>
          </cell>
          <cell r="CK1141">
            <v>0</v>
          </cell>
          <cell r="CL1141">
            <v>0</v>
          </cell>
          <cell r="CM1141">
            <v>0</v>
          </cell>
          <cell r="CU1141">
            <v>0</v>
          </cell>
        </row>
        <row r="1142">
          <cell r="F1142">
            <v>20833</v>
          </cell>
          <cell r="G1142">
            <v>101371.08</v>
          </cell>
          <cell r="H1142">
            <v>43156.51</v>
          </cell>
          <cell r="I1142">
            <v>18838</v>
          </cell>
          <cell r="AY1142">
            <v>0</v>
          </cell>
          <cell r="CK1142">
            <v>0</v>
          </cell>
          <cell r="CL1142">
            <v>0</v>
          </cell>
          <cell r="CM1142">
            <v>0</v>
          </cell>
          <cell r="CU1142">
            <v>0</v>
          </cell>
        </row>
        <row r="1143">
          <cell r="F1143">
            <v>32375</v>
          </cell>
          <cell r="G1143">
            <v>32732</v>
          </cell>
          <cell r="H1143">
            <v>30776.1</v>
          </cell>
          <cell r="I1143">
            <v>0</v>
          </cell>
          <cell r="AY1143">
            <v>0</v>
          </cell>
          <cell r="CK1143">
            <v>0</v>
          </cell>
          <cell r="CL1143">
            <v>0</v>
          </cell>
          <cell r="CM1143">
            <v>0</v>
          </cell>
          <cell r="CU1143">
            <v>0</v>
          </cell>
        </row>
        <row r="1144">
          <cell r="F1144">
            <v>431505</v>
          </cell>
          <cell r="G1144">
            <v>431505</v>
          </cell>
          <cell r="H1144">
            <v>46740.32</v>
          </cell>
          <cell r="I1144">
            <v>0</v>
          </cell>
          <cell r="AY1144">
            <v>5716.95</v>
          </cell>
          <cell r="CK1144">
            <v>0</v>
          </cell>
          <cell r="CL1144">
            <v>0</v>
          </cell>
          <cell r="CM1144">
            <v>0</v>
          </cell>
          <cell r="CU1144">
            <v>0</v>
          </cell>
        </row>
        <row r="1145">
          <cell r="F1145">
            <v>115000</v>
          </cell>
          <cell r="G1145">
            <v>3646971.1</v>
          </cell>
          <cell r="H1145">
            <v>309195.84000000003</v>
          </cell>
          <cell r="I1145">
            <v>101314.39</v>
          </cell>
          <cell r="AY1145">
            <v>0</v>
          </cell>
          <cell r="CK1145">
            <v>0</v>
          </cell>
          <cell r="CL1145">
            <v>250000</v>
          </cell>
          <cell r="CM1145">
            <v>280000</v>
          </cell>
          <cell r="CU1145">
            <v>0</v>
          </cell>
        </row>
        <row r="1146">
          <cell r="F1146">
            <v>20000</v>
          </cell>
          <cell r="G1146">
            <v>20000</v>
          </cell>
          <cell r="H1146">
            <v>7774.64</v>
          </cell>
          <cell r="I1146">
            <v>943</v>
          </cell>
          <cell r="AY1146">
            <v>190</v>
          </cell>
          <cell r="CK1146">
            <v>0</v>
          </cell>
          <cell r="CL1146">
            <v>0</v>
          </cell>
          <cell r="CM1146">
            <v>0</v>
          </cell>
          <cell r="CU1146">
            <v>0</v>
          </cell>
        </row>
        <row r="1147">
          <cell r="F1147">
            <v>70000</v>
          </cell>
          <cell r="G1147">
            <v>54823</v>
          </cell>
          <cell r="H1147">
            <v>44148.65</v>
          </cell>
          <cell r="I1147">
            <v>7562.62</v>
          </cell>
          <cell r="AY1147">
            <v>0</v>
          </cell>
          <cell r="CK1147">
            <v>0</v>
          </cell>
          <cell r="CL1147">
            <v>0</v>
          </cell>
          <cell r="CM1147">
            <v>0</v>
          </cell>
          <cell r="CU1147">
            <v>0</v>
          </cell>
        </row>
        <row r="1148">
          <cell r="F1148">
            <v>103937</v>
          </cell>
          <cell r="G1148">
            <v>103937</v>
          </cell>
          <cell r="H1148">
            <v>73205.34</v>
          </cell>
          <cell r="I1148">
            <v>2400</v>
          </cell>
          <cell r="AY1148">
            <v>0</v>
          </cell>
          <cell r="CK1148">
            <v>0</v>
          </cell>
          <cell r="CL1148">
            <v>0</v>
          </cell>
          <cell r="CM1148">
            <v>0</v>
          </cell>
          <cell r="CU1148">
            <v>0</v>
          </cell>
        </row>
        <row r="1149">
          <cell r="F1149">
            <v>190500</v>
          </cell>
          <cell r="G1149">
            <v>190500</v>
          </cell>
          <cell r="H1149">
            <v>113440.61</v>
          </cell>
          <cell r="I1149">
            <v>12336.15</v>
          </cell>
          <cell r="AY1149">
            <v>4712</v>
          </cell>
          <cell r="CK1149">
            <v>0</v>
          </cell>
          <cell r="CL1149">
            <v>0</v>
          </cell>
          <cell r="CM1149">
            <v>0</v>
          </cell>
          <cell r="CU1149">
            <v>0</v>
          </cell>
        </row>
        <row r="1150">
          <cell r="F1150">
            <v>180000</v>
          </cell>
          <cell r="G1150">
            <v>180000</v>
          </cell>
          <cell r="H1150">
            <v>153041.48000000001</v>
          </cell>
          <cell r="I1150">
            <v>16862.05</v>
          </cell>
          <cell r="AY1150">
            <v>0</v>
          </cell>
          <cell r="CK1150">
            <v>0</v>
          </cell>
          <cell r="CL1150">
            <v>0</v>
          </cell>
          <cell r="CM1150">
            <v>0</v>
          </cell>
          <cell r="CU1150">
            <v>0</v>
          </cell>
        </row>
        <row r="1151">
          <cell r="F1151">
            <v>180000</v>
          </cell>
          <cell r="G1151">
            <v>180000</v>
          </cell>
          <cell r="H1151">
            <v>72005.42</v>
          </cell>
          <cell r="I1151">
            <v>14400</v>
          </cell>
          <cell r="AY1151">
            <v>0</v>
          </cell>
          <cell r="CK1151">
            <v>0</v>
          </cell>
          <cell r="CL1151">
            <v>0</v>
          </cell>
          <cell r="CM1151">
            <v>0</v>
          </cell>
          <cell r="CU1151">
            <v>0</v>
          </cell>
        </row>
        <row r="1152">
          <cell r="F1152">
            <v>49704</v>
          </cell>
          <cell r="G1152">
            <v>49704</v>
          </cell>
          <cell r="H1152">
            <v>41586.42</v>
          </cell>
          <cell r="I1152">
            <v>1127.03</v>
          </cell>
          <cell r="AY1152">
            <v>0</v>
          </cell>
          <cell r="CK1152">
            <v>0</v>
          </cell>
          <cell r="CL1152">
            <v>0</v>
          </cell>
          <cell r="CM1152">
            <v>0</v>
          </cell>
          <cell r="CU1152">
            <v>0</v>
          </cell>
        </row>
        <row r="1153">
          <cell r="F1153">
            <v>1000</v>
          </cell>
          <cell r="G1153">
            <v>1000</v>
          </cell>
          <cell r="H1153">
            <v>0</v>
          </cell>
          <cell r="I1153">
            <v>0</v>
          </cell>
          <cell r="AY1153">
            <v>0</v>
          </cell>
          <cell r="CK1153">
            <v>0</v>
          </cell>
          <cell r="CL1153">
            <v>0</v>
          </cell>
          <cell r="CM1153">
            <v>0</v>
          </cell>
          <cell r="CU1153">
            <v>0</v>
          </cell>
        </row>
        <row r="1154">
          <cell r="F1154">
            <v>709193</v>
          </cell>
          <cell r="G1154">
            <v>709193</v>
          </cell>
          <cell r="H1154">
            <v>322824.43</v>
          </cell>
          <cell r="I1154">
            <v>102762.29</v>
          </cell>
          <cell r="AY1154">
            <v>0</v>
          </cell>
          <cell r="CK1154">
            <v>0</v>
          </cell>
          <cell r="CL1154">
            <v>0</v>
          </cell>
          <cell r="CM1154">
            <v>0</v>
          </cell>
          <cell r="CU1154">
            <v>0</v>
          </cell>
        </row>
        <row r="1155">
          <cell r="F1155">
            <v>95701</v>
          </cell>
          <cell r="G1155">
            <v>95701</v>
          </cell>
          <cell r="H1155">
            <v>61707.15</v>
          </cell>
          <cell r="I1155">
            <v>11780.24</v>
          </cell>
          <cell r="AY1155">
            <v>0</v>
          </cell>
          <cell r="CK1155">
            <v>0</v>
          </cell>
          <cell r="CL1155">
            <v>0</v>
          </cell>
          <cell r="CM1155">
            <v>0</v>
          </cell>
          <cell r="CU1155">
            <v>0</v>
          </cell>
        </row>
        <row r="1156">
          <cell r="F1156">
            <v>3281</v>
          </cell>
          <cell r="G1156">
            <v>3281</v>
          </cell>
          <cell r="H1156">
            <v>45.2</v>
          </cell>
          <cell r="I1156">
            <v>0</v>
          </cell>
          <cell r="AY1156">
            <v>0</v>
          </cell>
          <cell r="CK1156">
            <v>0</v>
          </cell>
          <cell r="CL1156">
            <v>0</v>
          </cell>
          <cell r="CM1156">
            <v>0</v>
          </cell>
          <cell r="CU1156">
            <v>0</v>
          </cell>
        </row>
        <row r="1157">
          <cell r="F1157">
            <v>0</v>
          </cell>
          <cell r="G1157">
            <v>2000</v>
          </cell>
          <cell r="H1157">
            <v>1640</v>
          </cell>
          <cell r="I1157">
            <v>0</v>
          </cell>
          <cell r="AY1157">
            <v>0</v>
          </cell>
          <cell r="CK1157">
            <v>0</v>
          </cell>
          <cell r="CL1157">
            <v>0</v>
          </cell>
          <cell r="CM1157">
            <v>0</v>
          </cell>
          <cell r="CU1157">
            <v>0</v>
          </cell>
        </row>
        <row r="1158">
          <cell r="F1158">
            <v>800000</v>
          </cell>
          <cell r="G1158">
            <v>816427.23</v>
          </cell>
          <cell r="H1158">
            <v>330446.73</v>
          </cell>
          <cell r="I1158">
            <v>112945.01</v>
          </cell>
          <cell r="AY1158">
            <v>0</v>
          </cell>
          <cell r="CK1158">
            <v>0</v>
          </cell>
          <cell r="CL1158">
            <v>0</v>
          </cell>
          <cell r="CM1158">
            <v>0</v>
          </cell>
          <cell r="CU1158">
            <v>0</v>
          </cell>
        </row>
        <row r="1159">
          <cell r="F1159">
            <v>22927</v>
          </cell>
          <cell r="G1159">
            <v>22927</v>
          </cell>
          <cell r="H1159">
            <v>17516</v>
          </cell>
          <cell r="I1159">
            <v>0</v>
          </cell>
          <cell r="AY1159">
            <v>0</v>
          </cell>
          <cell r="CK1159">
            <v>0</v>
          </cell>
          <cell r="CL1159">
            <v>0</v>
          </cell>
          <cell r="CM1159">
            <v>0</v>
          </cell>
          <cell r="CU1159">
            <v>0</v>
          </cell>
        </row>
        <row r="1160">
          <cell r="F1160">
            <v>290551</v>
          </cell>
          <cell r="G1160">
            <v>290551</v>
          </cell>
          <cell r="H1160">
            <v>192707</v>
          </cell>
          <cell r="I1160">
            <v>56221.99</v>
          </cell>
          <cell r="AY1160">
            <v>0</v>
          </cell>
          <cell r="CK1160">
            <v>0</v>
          </cell>
          <cell r="CL1160">
            <v>0</v>
          </cell>
          <cell r="CM1160">
            <v>0</v>
          </cell>
          <cell r="CU1160">
            <v>0</v>
          </cell>
        </row>
        <row r="1161">
          <cell r="F1161">
            <v>48866</v>
          </cell>
          <cell r="G1161">
            <v>49770</v>
          </cell>
          <cell r="H1161">
            <v>36753.300000000003</v>
          </cell>
          <cell r="I1161">
            <v>5117</v>
          </cell>
          <cell r="AY1161">
            <v>2406</v>
          </cell>
          <cell r="CK1161">
            <v>0</v>
          </cell>
          <cell r="CL1161">
            <v>0</v>
          </cell>
          <cell r="CM1161">
            <v>0</v>
          </cell>
          <cell r="CU1161">
            <v>0</v>
          </cell>
        </row>
        <row r="1162">
          <cell r="F1162">
            <v>44494</v>
          </cell>
          <cell r="G1162">
            <v>62608</v>
          </cell>
          <cell r="H1162">
            <v>52515.66</v>
          </cell>
          <cell r="I1162">
            <v>9940.7000000000007</v>
          </cell>
          <cell r="AY1162">
            <v>2405.0700000000002</v>
          </cell>
          <cell r="CK1162">
            <v>0</v>
          </cell>
          <cell r="CL1162">
            <v>0</v>
          </cell>
          <cell r="CM1162">
            <v>0</v>
          </cell>
          <cell r="CU1162">
            <v>0</v>
          </cell>
        </row>
        <row r="1163">
          <cell r="F1163">
            <v>63348</v>
          </cell>
          <cell r="G1163">
            <v>63348</v>
          </cell>
          <cell r="H1163">
            <v>42030</v>
          </cell>
          <cell r="I1163">
            <v>5340</v>
          </cell>
          <cell r="AY1163">
            <v>0</v>
          </cell>
          <cell r="CK1163">
            <v>0</v>
          </cell>
          <cell r="CL1163">
            <v>0</v>
          </cell>
          <cell r="CM1163">
            <v>0</v>
          </cell>
          <cell r="CU1163">
            <v>0</v>
          </cell>
        </row>
        <row r="1164">
          <cell r="F1164">
            <v>0</v>
          </cell>
          <cell r="G1164">
            <v>27303.439999999999</v>
          </cell>
          <cell r="H1164">
            <v>21421.61</v>
          </cell>
          <cell r="I1164">
            <v>5671</v>
          </cell>
          <cell r="AY1164">
            <v>0</v>
          </cell>
          <cell r="CK1164">
            <v>0</v>
          </cell>
          <cell r="CL1164">
            <v>0</v>
          </cell>
          <cell r="CM1164">
            <v>0</v>
          </cell>
          <cell r="CU1164">
            <v>0</v>
          </cell>
        </row>
        <row r="1165">
          <cell r="F1165">
            <v>54010</v>
          </cell>
          <cell r="G1165">
            <v>54010</v>
          </cell>
          <cell r="H1165">
            <v>32061.96</v>
          </cell>
          <cell r="I1165">
            <v>4779</v>
          </cell>
          <cell r="AY1165">
            <v>0</v>
          </cell>
          <cell r="CK1165">
            <v>0</v>
          </cell>
          <cell r="CL1165">
            <v>0</v>
          </cell>
          <cell r="CM1165">
            <v>0</v>
          </cell>
          <cell r="CU1165">
            <v>0</v>
          </cell>
        </row>
        <row r="1166">
          <cell r="F1166">
            <v>5000</v>
          </cell>
          <cell r="G1166">
            <v>5000</v>
          </cell>
          <cell r="H1166">
            <v>2373.5</v>
          </cell>
          <cell r="I1166">
            <v>0</v>
          </cell>
          <cell r="AY1166">
            <v>0</v>
          </cell>
          <cell r="CK1166">
            <v>0</v>
          </cell>
          <cell r="CL1166">
            <v>0</v>
          </cell>
          <cell r="CM1166">
            <v>0</v>
          </cell>
          <cell r="CU1166">
            <v>0</v>
          </cell>
        </row>
        <row r="1167">
          <cell r="F1167">
            <v>22183</v>
          </cell>
          <cell r="G1167">
            <v>22183</v>
          </cell>
          <cell r="H1167">
            <v>3816.51</v>
          </cell>
          <cell r="I1167">
            <v>0</v>
          </cell>
          <cell r="AY1167">
            <v>0</v>
          </cell>
          <cell r="CK1167">
            <v>0</v>
          </cell>
          <cell r="CL1167">
            <v>0</v>
          </cell>
          <cell r="CM1167">
            <v>0</v>
          </cell>
          <cell r="CU1167">
            <v>0</v>
          </cell>
        </row>
        <row r="1168">
          <cell r="F1168">
            <v>5000</v>
          </cell>
          <cell r="G1168">
            <v>5000</v>
          </cell>
          <cell r="H1168">
            <v>4419.01</v>
          </cell>
          <cell r="I1168">
            <v>0</v>
          </cell>
          <cell r="AY1168">
            <v>0</v>
          </cell>
          <cell r="CK1168">
            <v>0</v>
          </cell>
          <cell r="CL1168">
            <v>0</v>
          </cell>
          <cell r="CM1168">
            <v>0</v>
          </cell>
          <cell r="CU1168">
            <v>0</v>
          </cell>
        </row>
        <row r="1169">
          <cell r="F1169">
            <v>0</v>
          </cell>
          <cell r="G1169">
            <v>430</v>
          </cell>
          <cell r="H1169">
            <v>430</v>
          </cell>
          <cell r="I1169">
            <v>0</v>
          </cell>
          <cell r="AY1169">
            <v>0</v>
          </cell>
          <cell r="CK1169">
            <v>0</v>
          </cell>
          <cell r="CL1169">
            <v>0</v>
          </cell>
          <cell r="CM1169">
            <v>0</v>
          </cell>
          <cell r="CU1169">
            <v>0</v>
          </cell>
        </row>
        <row r="1170">
          <cell r="F1170">
            <v>140000</v>
          </cell>
          <cell r="G1170">
            <v>142684</v>
          </cell>
          <cell r="H1170">
            <v>17166.77</v>
          </cell>
          <cell r="I1170">
            <v>837.26</v>
          </cell>
          <cell r="AY1170">
            <v>0</v>
          </cell>
          <cell r="CK1170">
            <v>0</v>
          </cell>
          <cell r="CL1170">
            <v>0</v>
          </cell>
          <cell r="CM1170">
            <v>0</v>
          </cell>
          <cell r="CU1170">
            <v>0</v>
          </cell>
        </row>
        <row r="1171">
          <cell r="F1171">
            <v>32095</v>
          </cell>
          <cell r="G1171">
            <v>32095</v>
          </cell>
          <cell r="H1171">
            <v>1149.96</v>
          </cell>
          <cell r="I1171">
            <v>0</v>
          </cell>
          <cell r="AY1171">
            <v>0</v>
          </cell>
          <cell r="CK1171">
            <v>0</v>
          </cell>
          <cell r="CL1171">
            <v>0</v>
          </cell>
          <cell r="CM1171">
            <v>0</v>
          </cell>
          <cell r="CU1171">
            <v>0</v>
          </cell>
        </row>
        <row r="1172">
          <cell r="F1172">
            <v>41530</v>
          </cell>
          <cell r="G1172">
            <v>41530</v>
          </cell>
          <cell r="H1172">
            <v>11814.35</v>
          </cell>
          <cell r="I1172">
            <v>14758.72</v>
          </cell>
          <cell r="AY1172">
            <v>0</v>
          </cell>
          <cell r="CK1172">
            <v>0</v>
          </cell>
          <cell r="CL1172">
            <v>0</v>
          </cell>
          <cell r="CM1172">
            <v>0</v>
          </cell>
          <cell r="CU1172">
            <v>0</v>
          </cell>
        </row>
        <row r="1173">
          <cell r="F1173">
            <v>123341</v>
          </cell>
          <cell r="G1173">
            <v>176453.11</v>
          </cell>
          <cell r="H1173">
            <v>176453.11</v>
          </cell>
          <cell r="I1173">
            <v>0</v>
          </cell>
          <cell r="AY1173">
            <v>1488.89</v>
          </cell>
          <cell r="CK1173">
            <v>0</v>
          </cell>
          <cell r="CL1173">
            <v>0</v>
          </cell>
          <cell r="CM1173">
            <v>0</v>
          </cell>
          <cell r="CU1173">
            <v>0</v>
          </cell>
        </row>
        <row r="1174">
          <cell r="F1174">
            <v>73825</v>
          </cell>
          <cell r="G1174">
            <v>73825</v>
          </cell>
          <cell r="H1174">
            <v>22781.71</v>
          </cell>
          <cell r="I1174">
            <v>438.82</v>
          </cell>
          <cell r="AY1174">
            <v>0</v>
          </cell>
          <cell r="CK1174">
            <v>0</v>
          </cell>
          <cell r="CL1174">
            <v>0</v>
          </cell>
          <cell r="CM1174">
            <v>0</v>
          </cell>
          <cell r="CU1174">
            <v>0</v>
          </cell>
        </row>
        <row r="1175">
          <cell r="F1175">
            <v>500</v>
          </cell>
          <cell r="G1175">
            <v>1183.5</v>
          </cell>
          <cell r="H1175">
            <v>378.5</v>
          </cell>
          <cell r="I1175">
            <v>804.98</v>
          </cell>
          <cell r="AY1175">
            <v>0</v>
          </cell>
          <cell r="CK1175">
            <v>0</v>
          </cell>
          <cell r="CL1175">
            <v>0</v>
          </cell>
          <cell r="CM1175">
            <v>0</v>
          </cell>
          <cell r="CU1175">
            <v>0</v>
          </cell>
        </row>
        <row r="1176">
          <cell r="F1176">
            <v>0</v>
          </cell>
          <cell r="G1176">
            <v>46807</v>
          </cell>
          <cell r="H1176">
            <v>42572</v>
          </cell>
          <cell r="I1176">
            <v>776.25</v>
          </cell>
          <cell r="AY1176">
            <v>0</v>
          </cell>
          <cell r="CK1176">
            <v>0</v>
          </cell>
          <cell r="CL1176">
            <v>0</v>
          </cell>
          <cell r="CM1176">
            <v>0</v>
          </cell>
          <cell r="CU1176">
            <v>0</v>
          </cell>
        </row>
        <row r="1177">
          <cell r="F1177">
            <v>40878</v>
          </cell>
          <cell r="G1177">
            <v>38378</v>
          </cell>
          <cell r="H1177">
            <v>110.4</v>
          </cell>
          <cell r="I1177">
            <v>0</v>
          </cell>
          <cell r="AY1177">
            <v>0</v>
          </cell>
          <cell r="CK1177">
            <v>0</v>
          </cell>
          <cell r="CL1177">
            <v>0</v>
          </cell>
          <cell r="CM1177">
            <v>0</v>
          </cell>
          <cell r="CU1177">
            <v>0</v>
          </cell>
        </row>
        <row r="1178">
          <cell r="F1178">
            <v>13711</v>
          </cell>
          <cell r="G1178">
            <v>2484</v>
          </cell>
          <cell r="H1178">
            <v>0</v>
          </cell>
          <cell r="I1178">
            <v>0</v>
          </cell>
          <cell r="AY1178">
            <v>0</v>
          </cell>
          <cell r="CK1178">
            <v>0</v>
          </cell>
          <cell r="CL1178">
            <v>0</v>
          </cell>
          <cell r="CM1178">
            <v>0</v>
          </cell>
          <cell r="CU1178">
            <v>0</v>
          </cell>
        </row>
        <row r="1179">
          <cell r="F1179">
            <v>0</v>
          </cell>
          <cell r="G1179">
            <v>125841.73</v>
          </cell>
          <cell r="H1179">
            <v>98262.94</v>
          </cell>
          <cell r="I1179">
            <v>0</v>
          </cell>
          <cell r="AY1179">
            <v>0</v>
          </cell>
          <cell r="CK1179">
            <v>0</v>
          </cell>
          <cell r="CL1179">
            <v>0</v>
          </cell>
          <cell r="CM1179">
            <v>0</v>
          </cell>
          <cell r="CU1179">
            <v>0</v>
          </cell>
        </row>
        <row r="1180">
          <cell r="F1180">
            <v>0</v>
          </cell>
          <cell r="G1180">
            <v>468465.75</v>
          </cell>
          <cell r="H1180">
            <v>18827.650000000001</v>
          </cell>
          <cell r="I1180">
            <v>314180</v>
          </cell>
          <cell r="AY1180">
            <v>0</v>
          </cell>
          <cell r="CK1180">
            <v>0</v>
          </cell>
          <cell r="CL1180">
            <v>0</v>
          </cell>
          <cell r="CM1180">
            <v>0</v>
          </cell>
          <cell r="CU1180">
            <v>0</v>
          </cell>
        </row>
        <row r="1181">
          <cell r="F1181">
            <v>0</v>
          </cell>
          <cell r="G1181">
            <v>11803.33</v>
          </cell>
          <cell r="H1181">
            <v>3974.86</v>
          </cell>
          <cell r="I1181">
            <v>0</v>
          </cell>
          <cell r="AY1181">
            <v>0</v>
          </cell>
          <cell r="CK1181">
            <v>0</v>
          </cell>
          <cell r="CL1181">
            <v>0</v>
          </cell>
          <cell r="CM1181">
            <v>0</v>
          </cell>
          <cell r="CU1181">
            <v>0</v>
          </cell>
        </row>
        <row r="1182">
          <cell r="F1182">
            <v>0</v>
          </cell>
          <cell r="G1182">
            <v>162000</v>
          </cell>
          <cell r="H1182">
            <v>158549.63</v>
          </cell>
          <cell r="I1182">
            <v>0</v>
          </cell>
          <cell r="AY1182">
            <v>0</v>
          </cell>
          <cell r="CK1182">
            <v>0</v>
          </cell>
          <cell r="CL1182">
            <v>0</v>
          </cell>
          <cell r="CM1182">
            <v>0</v>
          </cell>
          <cell r="CU1182">
            <v>0</v>
          </cell>
        </row>
        <row r="1183">
          <cell r="F1183">
            <v>0</v>
          </cell>
          <cell r="G1183">
            <v>884287</v>
          </cell>
          <cell r="H1183">
            <v>827578</v>
          </cell>
          <cell r="I1183">
            <v>0</v>
          </cell>
          <cell r="AY1183">
            <v>0</v>
          </cell>
          <cell r="CK1183">
            <v>0</v>
          </cell>
          <cell r="CL1183">
            <v>0</v>
          </cell>
          <cell r="CM1183">
            <v>0</v>
          </cell>
          <cell r="CU1183">
            <v>0</v>
          </cell>
        </row>
        <row r="1184">
          <cell r="F1184">
            <v>0</v>
          </cell>
          <cell r="G1184">
            <v>5476.98</v>
          </cell>
          <cell r="H1184">
            <v>2291.6</v>
          </cell>
          <cell r="I1184">
            <v>0</v>
          </cell>
          <cell r="AY1184">
            <v>0</v>
          </cell>
          <cell r="CK1184">
            <v>0</v>
          </cell>
          <cell r="CL1184">
            <v>0</v>
          </cell>
          <cell r="CM1184">
            <v>0</v>
          </cell>
          <cell r="CU1184">
            <v>0</v>
          </cell>
        </row>
        <row r="1185">
          <cell r="F1185">
            <v>2264556</v>
          </cell>
          <cell r="G1185">
            <v>2264556</v>
          </cell>
          <cell r="H1185">
            <v>1728863.19</v>
          </cell>
          <cell r="I1185">
            <v>0</v>
          </cell>
          <cell r="AY1185">
            <v>190313.12</v>
          </cell>
          <cell r="CK1185">
            <v>0</v>
          </cell>
          <cell r="CL1185">
            <v>0</v>
          </cell>
          <cell r="CM1185">
            <v>0</v>
          </cell>
          <cell r="CU1185">
            <v>198481</v>
          </cell>
        </row>
        <row r="1186">
          <cell r="F1186">
            <v>0</v>
          </cell>
          <cell r="G1186">
            <v>34475.949999999997</v>
          </cell>
          <cell r="H1186">
            <v>34475.949999999997</v>
          </cell>
          <cell r="I1186">
            <v>0</v>
          </cell>
          <cell r="AY1186">
            <v>0</v>
          </cell>
          <cell r="CK1186">
            <v>0</v>
          </cell>
          <cell r="CL1186">
            <v>0</v>
          </cell>
          <cell r="CM1186">
            <v>0</v>
          </cell>
          <cell r="CU1186">
            <v>0</v>
          </cell>
        </row>
        <row r="1187">
          <cell r="F1187">
            <v>56548</v>
          </cell>
          <cell r="G1187">
            <v>56548</v>
          </cell>
          <cell r="H1187">
            <v>46983.4</v>
          </cell>
          <cell r="I1187">
            <v>0</v>
          </cell>
          <cell r="AY1187">
            <v>5039</v>
          </cell>
          <cell r="CK1187">
            <v>0</v>
          </cell>
          <cell r="CL1187">
            <v>0</v>
          </cell>
          <cell r="CM1187">
            <v>0</v>
          </cell>
          <cell r="CU1187">
            <v>5039</v>
          </cell>
        </row>
        <row r="1188">
          <cell r="F1188">
            <v>149790</v>
          </cell>
          <cell r="G1188">
            <v>149790</v>
          </cell>
          <cell r="H1188">
            <v>70658.81</v>
          </cell>
          <cell r="I1188">
            <v>0</v>
          </cell>
          <cell r="AY1188">
            <v>0</v>
          </cell>
          <cell r="CK1188">
            <v>0</v>
          </cell>
          <cell r="CL1188">
            <v>0</v>
          </cell>
          <cell r="CM1188">
            <v>0</v>
          </cell>
          <cell r="CU1188">
            <v>0</v>
          </cell>
        </row>
        <row r="1189">
          <cell r="F1189">
            <v>451526</v>
          </cell>
          <cell r="G1189">
            <v>451526</v>
          </cell>
          <cell r="H1189">
            <v>0</v>
          </cell>
          <cell r="I1189">
            <v>0</v>
          </cell>
          <cell r="AY1189">
            <v>0</v>
          </cell>
          <cell r="CK1189">
            <v>0</v>
          </cell>
          <cell r="CL1189">
            <v>0</v>
          </cell>
          <cell r="CM1189">
            <v>0</v>
          </cell>
          <cell r="CU1189">
            <v>0</v>
          </cell>
        </row>
        <row r="1190">
          <cell r="F1190">
            <v>0</v>
          </cell>
          <cell r="G1190">
            <v>0</v>
          </cell>
          <cell r="H1190">
            <v>-14296.2</v>
          </cell>
          <cell r="I1190">
            <v>0</v>
          </cell>
          <cell r="AY1190">
            <v>-4765.3999999999996</v>
          </cell>
          <cell r="CK1190">
            <v>0</v>
          </cell>
          <cell r="CL1190">
            <v>0</v>
          </cell>
          <cell r="CM1190">
            <v>0</v>
          </cell>
          <cell r="CU1190">
            <v>0</v>
          </cell>
        </row>
        <row r="1191">
          <cell r="F1191">
            <v>334763</v>
          </cell>
          <cell r="G1191">
            <v>334763</v>
          </cell>
          <cell r="H1191">
            <v>245197.91</v>
          </cell>
          <cell r="I1191">
            <v>0</v>
          </cell>
          <cell r="AY1191">
            <v>27315.45</v>
          </cell>
          <cell r="CK1191">
            <v>0</v>
          </cell>
          <cell r="CL1191">
            <v>0</v>
          </cell>
          <cell r="CM1191">
            <v>0</v>
          </cell>
          <cell r="CU1191">
            <v>29388.92</v>
          </cell>
        </row>
        <row r="1192">
          <cell r="F1192">
            <v>56451</v>
          </cell>
          <cell r="G1192">
            <v>56451</v>
          </cell>
          <cell r="H1192">
            <v>42459.78</v>
          </cell>
          <cell r="I1192">
            <v>0</v>
          </cell>
          <cell r="AY1192">
            <v>4749.7299999999996</v>
          </cell>
          <cell r="CK1192">
            <v>0</v>
          </cell>
          <cell r="CL1192">
            <v>0</v>
          </cell>
          <cell r="CM1192">
            <v>0</v>
          </cell>
          <cell r="CU1192">
            <v>5037.13</v>
          </cell>
        </row>
        <row r="1193">
          <cell r="F1193">
            <v>79200</v>
          </cell>
          <cell r="G1193">
            <v>79200</v>
          </cell>
          <cell r="H1193">
            <v>58877.89</v>
          </cell>
          <cell r="I1193">
            <v>0</v>
          </cell>
          <cell r="AY1193">
            <v>6435</v>
          </cell>
          <cell r="CK1193">
            <v>0</v>
          </cell>
          <cell r="CL1193">
            <v>0</v>
          </cell>
          <cell r="CM1193">
            <v>0</v>
          </cell>
          <cell r="CU1193">
            <v>7020</v>
          </cell>
        </row>
        <row r="1194">
          <cell r="F1194">
            <v>51603</v>
          </cell>
          <cell r="G1194">
            <v>54144.65</v>
          </cell>
          <cell r="H1194">
            <v>54144.65</v>
          </cell>
          <cell r="I1194">
            <v>0</v>
          </cell>
          <cell r="AY1194">
            <v>0</v>
          </cell>
          <cell r="CK1194">
            <v>0</v>
          </cell>
          <cell r="CL1194">
            <v>0</v>
          </cell>
          <cell r="CM1194">
            <v>0</v>
          </cell>
          <cell r="CU1194">
            <v>0</v>
          </cell>
        </row>
        <row r="1195">
          <cell r="F1195">
            <v>297003</v>
          </cell>
          <cell r="G1195">
            <v>297003</v>
          </cell>
          <cell r="H1195">
            <v>192984.46</v>
          </cell>
          <cell r="I1195">
            <v>0</v>
          </cell>
          <cell r="AY1195">
            <v>20060.57</v>
          </cell>
          <cell r="CK1195">
            <v>0</v>
          </cell>
          <cell r="CL1195">
            <v>0</v>
          </cell>
          <cell r="CM1195">
            <v>0</v>
          </cell>
          <cell r="CU1195">
            <v>20933.919999999998</v>
          </cell>
        </row>
        <row r="1196">
          <cell r="F1196">
            <v>22958</v>
          </cell>
          <cell r="G1196">
            <v>22958</v>
          </cell>
          <cell r="H1196">
            <v>19378.240000000002</v>
          </cell>
          <cell r="I1196">
            <v>0</v>
          </cell>
          <cell r="AY1196">
            <v>1921.24</v>
          </cell>
          <cell r="CK1196">
            <v>0</v>
          </cell>
          <cell r="CL1196">
            <v>0</v>
          </cell>
          <cell r="CM1196">
            <v>0</v>
          </cell>
          <cell r="CU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CK1197">
            <v>0</v>
          </cell>
          <cell r="CL1197">
            <v>0</v>
          </cell>
          <cell r="CM1197">
            <v>0</v>
          </cell>
        </row>
        <row r="1198">
          <cell r="F1198">
            <v>761856</v>
          </cell>
          <cell r="G1198">
            <v>761856</v>
          </cell>
          <cell r="H1198">
            <v>599967</v>
          </cell>
          <cell r="I1198">
            <v>0</v>
          </cell>
          <cell r="AY1198">
            <v>66663</v>
          </cell>
          <cell r="CK1198">
            <v>0</v>
          </cell>
          <cell r="CL1198">
            <v>0</v>
          </cell>
          <cell r="CM1198">
            <v>0</v>
          </cell>
          <cell r="CU1198">
            <v>66663</v>
          </cell>
        </row>
        <row r="1199">
          <cell r="F1199">
            <v>7413</v>
          </cell>
          <cell r="G1199">
            <v>7413</v>
          </cell>
          <cell r="H1199">
            <v>6678</v>
          </cell>
          <cell r="I1199">
            <v>0</v>
          </cell>
          <cell r="AY1199">
            <v>742</v>
          </cell>
          <cell r="CK1199">
            <v>0</v>
          </cell>
          <cell r="CL1199">
            <v>0</v>
          </cell>
          <cell r="CM1199">
            <v>0</v>
          </cell>
          <cell r="CU1199">
            <v>742</v>
          </cell>
        </row>
        <row r="1200">
          <cell r="F1200">
            <v>47416</v>
          </cell>
          <cell r="G1200">
            <v>47416</v>
          </cell>
          <cell r="H1200">
            <v>24128.13</v>
          </cell>
          <cell r="I1200">
            <v>0</v>
          </cell>
          <cell r="AY1200">
            <v>0</v>
          </cell>
          <cell r="CK1200">
            <v>0</v>
          </cell>
          <cell r="CL1200">
            <v>0</v>
          </cell>
          <cell r="CM1200">
            <v>0</v>
          </cell>
          <cell r="CU1200">
            <v>0</v>
          </cell>
        </row>
        <row r="1201">
          <cell r="F1201">
            <v>149786</v>
          </cell>
          <cell r="G1201">
            <v>149786</v>
          </cell>
          <cell r="H1201">
            <v>0</v>
          </cell>
          <cell r="I1201">
            <v>0</v>
          </cell>
          <cell r="AY1201">
            <v>0</v>
          </cell>
          <cell r="CK1201">
            <v>0</v>
          </cell>
          <cell r="CL1201">
            <v>0</v>
          </cell>
          <cell r="CM1201">
            <v>0</v>
          </cell>
          <cell r="CU1201">
            <v>0</v>
          </cell>
        </row>
        <row r="1202">
          <cell r="F1202">
            <v>111079</v>
          </cell>
          <cell r="G1202">
            <v>111079</v>
          </cell>
          <cell r="H1202">
            <v>85465.14</v>
          </cell>
          <cell r="I1202">
            <v>0</v>
          </cell>
          <cell r="AY1202">
            <v>9636.3799999999992</v>
          </cell>
          <cell r="CK1202">
            <v>0</v>
          </cell>
          <cell r="CL1202">
            <v>0</v>
          </cell>
          <cell r="CM1202">
            <v>0</v>
          </cell>
          <cell r="CU1202">
            <v>9744.81</v>
          </cell>
        </row>
        <row r="1203">
          <cell r="F1203">
            <v>18778</v>
          </cell>
          <cell r="G1203">
            <v>18778</v>
          </cell>
          <cell r="H1203">
            <v>14752.64</v>
          </cell>
          <cell r="I1203">
            <v>0</v>
          </cell>
          <cell r="AY1203">
            <v>1669.09</v>
          </cell>
          <cell r="CK1203">
            <v>0</v>
          </cell>
          <cell r="CL1203">
            <v>0</v>
          </cell>
          <cell r="CM1203">
            <v>0</v>
          </cell>
          <cell r="CU1203">
            <v>1669.08</v>
          </cell>
        </row>
        <row r="1204">
          <cell r="F1204">
            <v>26400</v>
          </cell>
          <cell r="G1204">
            <v>26400</v>
          </cell>
          <cell r="H1204">
            <v>21060</v>
          </cell>
          <cell r="I1204">
            <v>0</v>
          </cell>
          <cell r="AY1204">
            <v>2340</v>
          </cell>
          <cell r="CK1204">
            <v>0</v>
          </cell>
          <cell r="CL1204">
            <v>0</v>
          </cell>
          <cell r="CM1204">
            <v>0</v>
          </cell>
          <cell r="CU1204">
            <v>2340</v>
          </cell>
        </row>
        <row r="1205">
          <cell r="F1205">
            <v>17118</v>
          </cell>
          <cell r="G1205">
            <v>17974.740000000002</v>
          </cell>
          <cell r="H1205">
            <v>17974.740000000002</v>
          </cell>
          <cell r="I1205">
            <v>0</v>
          </cell>
          <cell r="AY1205">
            <v>0</v>
          </cell>
          <cell r="CK1205">
            <v>0</v>
          </cell>
          <cell r="CL1205">
            <v>0</v>
          </cell>
          <cell r="CM1205">
            <v>0</v>
          </cell>
          <cell r="CU1205">
            <v>0</v>
          </cell>
        </row>
        <row r="1206">
          <cell r="F1206">
            <v>102334</v>
          </cell>
          <cell r="G1206">
            <v>102334</v>
          </cell>
          <cell r="H1206">
            <v>68616.320000000007</v>
          </cell>
          <cell r="I1206">
            <v>0</v>
          </cell>
          <cell r="AY1206">
            <v>7285.57</v>
          </cell>
          <cell r="CK1206">
            <v>0</v>
          </cell>
          <cell r="CL1206">
            <v>0</v>
          </cell>
          <cell r="CM1206">
            <v>0</v>
          </cell>
          <cell r="CU1206">
            <v>7285.86</v>
          </cell>
        </row>
        <row r="1207">
          <cell r="F1207">
            <v>11479</v>
          </cell>
          <cell r="G1207">
            <v>11479</v>
          </cell>
          <cell r="H1207">
            <v>9689.1200000000008</v>
          </cell>
          <cell r="I1207">
            <v>0</v>
          </cell>
          <cell r="AY1207">
            <v>960.62</v>
          </cell>
          <cell r="CK1207">
            <v>0</v>
          </cell>
          <cell r="CL1207">
            <v>0</v>
          </cell>
          <cell r="CM1207">
            <v>0</v>
          </cell>
          <cell r="CU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CK1208">
            <v>0</v>
          </cell>
          <cell r="CL1208">
            <v>0</v>
          </cell>
          <cell r="CM1208">
            <v>0</v>
          </cell>
        </row>
        <row r="1209">
          <cell r="F1209">
            <v>9760158</v>
          </cell>
          <cell r="G1209">
            <v>9760158</v>
          </cell>
          <cell r="H1209">
            <v>6857069.6500000004</v>
          </cell>
          <cell r="I1209">
            <v>0</v>
          </cell>
          <cell r="AY1209">
            <v>745001.22</v>
          </cell>
          <cell r="CK1209">
            <v>0</v>
          </cell>
          <cell r="CL1209">
            <v>0</v>
          </cell>
          <cell r="CM1209">
            <v>0</v>
          </cell>
          <cell r="CU1209">
            <v>749782</v>
          </cell>
        </row>
        <row r="1210">
          <cell r="F1210">
            <v>0</v>
          </cell>
          <cell r="G1210">
            <v>17133.18</v>
          </cell>
          <cell r="H1210">
            <v>17133.18</v>
          </cell>
          <cell r="I1210">
            <v>0</v>
          </cell>
          <cell r="AY1210">
            <v>0</v>
          </cell>
          <cell r="CK1210">
            <v>0</v>
          </cell>
          <cell r="CL1210">
            <v>0</v>
          </cell>
          <cell r="CM1210">
            <v>0</v>
          </cell>
          <cell r="CU1210">
            <v>9366.9</v>
          </cell>
        </row>
        <row r="1211">
          <cell r="F1211">
            <v>731182</v>
          </cell>
          <cell r="G1211">
            <v>731182</v>
          </cell>
          <cell r="H1211">
            <v>606293.30000000005</v>
          </cell>
          <cell r="I1211">
            <v>0</v>
          </cell>
          <cell r="AY1211">
            <v>65479</v>
          </cell>
          <cell r="CK1211">
            <v>0</v>
          </cell>
          <cell r="CL1211">
            <v>0</v>
          </cell>
          <cell r="CM1211">
            <v>0</v>
          </cell>
          <cell r="CU1211">
            <v>61553</v>
          </cell>
        </row>
        <row r="1212">
          <cell r="F1212">
            <v>705950</v>
          </cell>
          <cell r="G1212">
            <v>705950</v>
          </cell>
          <cell r="H1212">
            <v>323516.92</v>
          </cell>
          <cell r="I1212">
            <v>0</v>
          </cell>
          <cell r="AY1212">
            <v>0</v>
          </cell>
          <cell r="CK1212">
            <v>0</v>
          </cell>
          <cell r="CL1212">
            <v>0</v>
          </cell>
          <cell r="CM1212">
            <v>0</v>
          </cell>
          <cell r="CU1212">
            <v>0</v>
          </cell>
        </row>
        <row r="1213">
          <cell r="F1213">
            <v>1776054</v>
          </cell>
          <cell r="G1213">
            <v>1776054</v>
          </cell>
          <cell r="H1213">
            <v>0</v>
          </cell>
          <cell r="I1213">
            <v>0</v>
          </cell>
          <cell r="AY1213">
            <v>0</v>
          </cell>
          <cell r="CK1213">
            <v>0</v>
          </cell>
          <cell r="CL1213">
            <v>0</v>
          </cell>
          <cell r="CM1213">
            <v>0</v>
          </cell>
          <cell r="CU1213">
            <v>0</v>
          </cell>
        </row>
        <row r="1214">
          <cell r="F1214">
            <v>0</v>
          </cell>
          <cell r="G1214">
            <v>15477.92</v>
          </cell>
          <cell r="H1214">
            <v>15477.92</v>
          </cell>
          <cell r="I1214">
            <v>0</v>
          </cell>
          <cell r="AY1214">
            <v>1250.3</v>
          </cell>
          <cell r="CK1214">
            <v>0</v>
          </cell>
          <cell r="CL1214">
            <v>0</v>
          </cell>
          <cell r="CM1214">
            <v>0</v>
          </cell>
          <cell r="CU1214">
            <v>0</v>
          </cell>
        </row>
        <row r="1216">
          <cell r="F1216">
            <v>96344</v>
          </cell>
          <cell r="G1216">
            <v>96344</v>
          </cell>
          <cell r="H1216">
            <v>94990.85</v>
          </cell>
          <cell r="I1216">
            <v>0</v>
          </cell>
          <cell r="AY1216">
            <v>0</v>
          </cell>
          <cell r="CK1216">
            <v>0</v>
          </cell>
          <cell r="CL1216">
            <v>0</v>
          </cell>
          <cell r="CM1216">
            <v>0</v>
          </cell>
          <cell r="CU1216">
            <v>0</v>
          </cell>
        </row>
        <row r="1217">
          <cell r="F1217">
            <v>1375676</v>
          </cell>
          <cell r="G1217">
            <v>1375676</v>
          </cell>
          <cell r="H1217">
            <v>1054838.52</v>
          </cell>
          <cell r="I1217">
            <v>0</v>
          </cell>
          <cell r="AY1217">
            <v>118688.85</v>
          </cell>
          <cell r="CK1217">
            <v>0</v>
          </cell>
          <cell r="CL1217">
            <v>0</v>
          </cell>
          <cell r="CM1217">
            <v>0</v>
          </cell>
          <cell r="CU1217">
            <v>122910.94</v>
          </cell>
        </row>
        <row r="1218">
          <cell r="F1218">
            <v>221752</v>
          </cell>
          <cell r="G1218">
            <v>221752</v>
          </cell>
          <cell r="H1218">
            <v>173655.19</v>
          </cell>
          <cell r="I1218">
            <v>0</v>
          </cell>
          <cell r="AY1218">
            <v>19554.57</v>
          </cell>
          <cell r="CK1218">
            <v>0</v>
          </cell>
          <cell r="CL1218">
            <v>0</v>
          </cell>
          <cell r="CM1218">
            <v>0</v>
          </cell>
          <cell r="CU1218">
            <v>20105.89</v>
          </cell>
        </row>
        <row r="1219">
          <cell r="F1219">
            <v>455400</v>
          </cell>
          <cell r="G1219">
            <v>455400</v>
          </cell>
          <cell r="H1219">
            <v>352607</v>
          </cell>
          <cell r="I1219">
            <v>0</v>
          </cell>
          <cell r="AY1219">
            <v>39561.599999999999</v>
          </cell>
          <cell r="CK1219">
            <v>0</v>
          </cell>
          <cell r="CL1219">
            <v>0</v>
          </cell>
          <cell r="CM1219">
            <v>0</v>
          </cell>
          <cell r="CU1219">
            <v>39780</v>
          </cell>
        </row>
        <row r="1220">
          <cell r="F1220">
            <v>202841</v>
          </cell>
          <cell r="G1220">
            <v>214652.5</v>
          </cell>
          <cell r="H1220">
            <v>214652.5</v>
          </cell>
          <cell r="I1220">
            <v>0</v>
          </cell>
          <cell r="AY1220">
            <v>0</v>
          </cell>
          <cell r="CK1220">
            <v>0</v>
          </cell>
          <cell r="CL1220">
            <v>0</v>
          </cell>
          <cell r="CM1220">
            <v>0</v>
          </cell>
          <cell r="CU1220">
            <v>0</v>
          </cell>
        </row>
        <row r="1221">
          <cell r="F1221">
            <v>1079137</v>
          </cell>
          <cell r="G1221">
            <v>1079137</v>
          </cell>
          <cell r="H1221">
            <v>790748.66</v>
          </cell>
          <cell r="I1221">
            <v>0</v>
          </cell>
          <cell r="AY1221">
            <v>77823.789999999994</v>
          </cell>
          <cell r="CK1221">
            <v>0</v>
          </cell>
          <cell r="CL1221">
            <v>0</v>
          </cell>
          <cell r="CM1221">
            <v>0</v>
          </cell>
          <cell r="CU1221">
            <v>76934.94</v>
          </cell>
        </row>
        <row r="1222">
          <cell r="F1222">
            <v>23255</v>
          </cell>
          <cell r="G1222">
            <v>23255</v>
          </cell>
          <cell r="H1222">
            <v>13587.04</v>
          </cell>
          <cell r="I1222">
            <v>2529.46</v>
          </cell>
          <cell r="AY1222">
            <v>0</v>
          </cell>
          <cell r="CK1222">
            <v>0</v>
          </cell>
          <cell r="CL1222">
            <v>0</v>
          </cell>
          <cell r="CM1222">
            <v>0</v>
          </cell>
          <cell r="CU1222">
            <v>0</v>
          </cell>
        </row>
        <row r="1223">
          <cell r="F1223">
            <v>3205</v>
          </cell>
          <cell r="G1223">
            <v>3205</v>
          </cell>
          <cell r="H1223">
            <v>2051.6</v>
          </cell>
          <cell r="I1223">
            <v>0</v>
          </cell>
          <cell r="AY1223">
            <v>0</v>
          </cell>
          <cell r="CK1223">
            <v>0</v>
          </cell>
          <cell r="CL1223">
            <v>0</v>
          </cell>
          <cell r="CM1223">
            <v>0</v>
          </cell>
          <cell r="CU1223">
            <v>0</v>
          </cell>
        </row>
        <row r="1224">
          <cell r="F1224">
            <v>68873</v>
          </cell>
          <cell r="G1224">
            <v>68958.720000000001</v>
          </cell>
          <cell r="H1224">
            <v>61285.72</v>
          </cell>
          <cell r="I1224">
            <v>0</v>
          </cell>
          <cell r="AY1224">
            <v>5901.72</v>
          </cell>
          <cell r="CK1224">
            <v>0</v>
          </cell>
          <cell r="CL1224">
            <v>0</v>
          </cell>
          <cell r="CM1224">
            <v>0</v>
          </cell>
          <cell r="CU1224">
            <v>0</v>
          </cell>
        </row>
        <row r="1225">
          <cell r="F1225">
            <v>5974</v>
          </cell>
          <cell r="G1225">
            <v>5974</v>
          </cell>
          <cell r="H1225">
            <v>3518.28</v>
          </cell>
          <cell r="I1225">
            <v>0</v>
          </cell>
          <cell r="AY1225">
            <v>295.55</v>
          </cell>
          <cell r="CK1225">
            <v>0</v>
          </cell>
          <cell r="CL1225">
            <v>0</v>
          </cell>
          <cell r="CM1225">
            <v>0</v>
          </cell>
          <cell r="CU1225">
            <v>0</v>
          </cell>
        </row>
        <row r="1226">
          <cell r="F1226">
            <v>292700</v>
          </cell>
          <cell r="G1226">
            <v>0</v>
          </cell>
          <cell r="H1226">
            <v>0</v>
          </cell>
          <cell r="I1226">
            <v>0</v>
          </cell>
          <cell r="AY1226">
            <v>0</v>
          </cell>
          <cell r="CK1226">
            <v>0</v>
          </cell>
          <cell r="CL1226">
            <v>0</v>
          </cell>
          <cell r="CM1226">
            <v>0</v>
          </cell>
          <cell r="CU1226">
            <v>0</v>
          </cell>
        </row>
        <row r="1227">
          <cell r="F1227">
            <v>335434</v>
          </cell>
          <cell r="G1227">
            <v>151815.24</v>
          </cell>
          <cell r="H1227">
            <v>112945.24</v>
          </cell>
          <cell r="I1227">
            <v>23000</v>
          </cell>
          <cell r="AY1227">
            <v>5750</v>
          </cell>
          <cell r="CK1227">
            <v>0</v>
          </cell>
          <cell r="CL1227">
            <v>0</v>
          </cell>
          <cell r="CM1227">
            <v>0</v>
          </cell>
          <cell r="CU1227">
            <v>0</v>
          </cell>
        </row>
        <row r="1228">
          <cell r="F1228">
            <v>170168</v>
          </cell>
          <cell r="G1228">
            <v>178123.99</v>
          </cell>
          <cell r="H1228">
            <v>158360.62</v>
          </cell>
          <cell r="I1228">
            <v>19679.509999999998</v>
          </cell>
          <cell r="AY1228">
            <v>0</v>
          </cell>
          <cell r="CK1228">
            <v>0</v>
          </cell>
          <cell r="CL1228">
            <v>0</v>
          </cell>
          <cell r="CM1228">
            <v>0</v>
          </cell>
          <cell r="CU1228">
            <v>0</v>
          </cell>
        </row>
        <row r="1229">
          <cell r="F1229">
            <v>13593</v>
          </cell>
          <cell r="G1229">
            <v>13593</v>
          </cell>
          <cell r="H1229">
            <v>8950.75</v>
          </cell>
          <cell r="I1229">
            <v>276</v>
          </cell>
          <cell r="AY1229">
            <v>0</v>
          </cell>
          <cell r="CK1229">
            <v>0</v>
          </cell>
          <cell r="CL1229">
            <v>0</v>
          </cell>
          <cell r="CM1229">
            <v>0</v>
          </cell>
          <cell r="CU1229">
            <v>0</v>
          </cell>
        </row>
        <row r="1230">
          <cell r="F1230">
            <v>10000</v>
          </cell>
          <cell r="G1230">
            <v>10000</v>
          </cell>
          <cell r="H1230">
            <v>7456.53</v>
          </cell>
          <cell r="I1230">
            <v>0</v>
          </cell>
          <cell r="AY1230">
            <v>0</v>
          </cell>
          <cell r="CK1230">
            <v>0</v>
          </cell>
          <cell r="CL1230">
            <v>0</v>
          </cell>
          <cell r="CM1230">
            <v>0</v>
          </cell>
          <cell r="CU1230">
            <v>0</v>
          </cell>
        </row>
        <row r="1231">
          <cell r="F1231">
            <v>26961</v>
          </cell>
          <cell r="G1231">
            <v>60892.5</v>
          </cell>
          <cell r="H1231">
            <v>59915</v>
          </cell>
          <cell r="I1231">
            <v>977.5</v>
          </cell>
          <cell r="AY1231">
            <v>0</v>
          </cell>
          <cell r="CK1231">
            <v>0</v>
          </cell>
          <cell r="CL1231">
            <v>0</v>
          </cell>
          <cell r="CM1231">
            <v>0</v>
          </cell>
          <cell r="CU1231">
            <v>0</v>
          </cell>
        </row>
        <row r="1232">
          <cell r="F1232">
            <v>450000</v>
          </cell>
          <cell r="G1232">
            <v>450000</v>
          </cell>
          <cell r="H1232">
            <v>361011.12</v>
          </cell>
          <cell r="I1232">
            <v>17976.5</v>
          </cell>
          <cell r="AY1232">
            <v>0</v>
          </cell>
          <cell r="CK1232">
            <v>0</v>
          </cell>
          <cell r="CL1232">
            <v>0</v>
          </cell>
          <cell r="CM1232">
            <v>0</v>
          </cell>
          <cell r="CU1232">
            <v>0</v>
          </cell>
        </row>
        <row r="1233">
          <cell r="F1233">
            <v>192695</v>
          </cell>
          <cell r="G1233">
            <v>192695</v>
          </cell>
          <cell r="H1233">
            <v>108504.59</v>
          </cell>
          <cell r="I1233">
            <v>26802.01</v>
          </cell>
          <cell r="AY1233">
            <v>0</v>
          </cell>
          <cell r="CK1233">
            <v>0</v>
          </cell>
          <cell r="CL1233">
            <v>0</v>
          </cell>
          <cell r="CM1233">
            <v>0</v>
          </cell>
          <cell r="CU1233">
            <v>0</v>
          </cell>
        </row>
        <row r="1234">
          <cell r="F1234">
            <v>48960</v>
          </cell>
          <cell r="G1234">
            <v>48960</v>
          </cell>
          <cell r="H1234">
            <v>402.5</v>
          </cell>
          <cell r="I1234">
            <v>34233.17</v>
          </cell>
          <cell r="AY1234">
            <v>0</v>
          </cell>
          <cell r="CK1234">
            <v>0</v>
          </cell>
          <cell r="CL1234">
            <v>0</v>
          </cell>
          <cell r="CM1234">
            <v>0</v>
          </cell>
          <cell r="CU1234">
            <v>0</v>
          </cell>
        </row>
        <row r="1235">
          <cell r="F1235">
            <v>100000</v>
          </cell>
          <cell r="G1235">
            <v>25627</v>
          </cell>
          <cell r="H1235">
            <v>14950</v>
          </cell>
          <cell r="I1235">
            <v>0</v>
          </cell>
          <cell r="AY1235">
            <v>0</v>
          </cell>
          <cell r="CK1235">
            <v>0</v>
          </cell>
          <cell r="CL1235">
            <v>0</v>
          </cell>
          <cell r="CM1235">
            <v>0</v>
          </cell>
          <cell r="CU1235">
            <v>0</v>
          </cell>
        </row>
        <row r="1236">
          <cell r="F1236">
            <v>5126</v>
          </cell>
          <cell r="G1236">
            <v>5126</v>
          </cell>
          <cell r="H1236">
            <v>3719.1</v>
          </cell>
          <cell r="I1236">
            <v>0</v>
          </cell>
          <cell r="AY1236">
            <v>0</v>
          </cell>
          <cell r="CK1236">
            <v>0</v>
          </cell>
          <cell r="CL1236">
            <v>0</v>
          </cell>
          <cell r="CM1236">
            <v>0</v>
          </cell>
          <cell r="CU1236">
            <v>0</v>
          </cell>
        </row>
        <row r="1237">
          <cell r="F1237">
            <v>44381</v>
          </cell>
          <cell r="G1237">
            <v>41381</v>
          </cell>
          <cell r="H1237">
            <v>1039.8499999999999</v>
          </cell>
          <cell r="I1237">
            <v>0</v>
          </cell>
          <cell r="AY1237">
            <v>0</v>
          </cell>
          <cell r="CK1237">
            <v>0</v>
          </cell>
          <cell r="CL1237">
            <v>0</v>
          </cell>
          <cell r="CM1237">
            <v>0</v>
          </cell>
          <cell r="CU1237">
            <v>0</v>
          </cell>
        </row>
        <row r="1238">
          <cell r="F1238">
            <v>66399</v>
          </cell>
          <cell r="G1238">
            <v>66399</v>
          </cell>
          <cell r="H1238">
            <v>40697.1</v>
          </cell>
          <cell r="I1238">
            <v>8210</v>
          </cell>
          <cell r="AY1238">
            <v>0</v>
          </cell>
          <cell r="CK1238">
            <v>0</v>
          </cell>
          <cell r="CL1238">
            <v>0</v>
          </cell>
          <cell r="CM1238">
            <v>0</v>
          </cell>
          <cell r="CU1238">
            <v>0</v>
          </cell>
        </row>
        <row r="1239">
          <cell r="F1239">
            <v>21993</v>
          </cell>
          <cell r="G1239">
            <v>21993</v>
          </cell>
          <cell r="H1239">
            <v>798</v>
          </cell>
          <cell r="I1239">
            <v>0</v>
          </cell>
          <cell r="AY1239">
            <v>0</v>
          </cell>
          <cell r="CK1239">
            <v>0</v>
          </cell>
          <cell r="CL1239">
            <v>0</v>
          </cell>
          <cell r="CM1239">
            <v>0</v>
          </cell>
          <cell r="CU1239">
            <v>0</v>
          </cell>
        </row>
        <row r="1240">
          <cell r="F1240">
            <v>40311</v>
          </cell>
          <cell r="G1240">
            <v>34811</v>
          </cell>
          <cell r="H1240">
            <v>34811</v>
          </cell>
          <cell r="I1240">
            <v>0</v>
          </cell>
          <cell r="AY1240">
            <v>0</v>
          </cell>
          <cell r="CK1240">
            <v>0</v>
          </cell>
          <cell r="CL1240">
            <v>0</v>
          </cell>
          <cell r="CM1240">
            <v>0</v>
          </cell>
          <cell r="CU1240">
            <v>0</v>
          </cell>
        </row>
        <row r="1241">
          <cell r="F1241">
            <v>92494</v>
          </cell>
          <cell r="G1241">
            <v>62994</v>
          </cell>
          <cell r="H1241">
            <v>11419.24</v>
          </cell>
          <cell r="I1241">
            <v>25974.560000000001</v>
          </cell>
          <cell r="AY1241">
            <v>0</v>
          </cell>
          <cell r="CK1241">
            <v>0</v>
          </cell>
          <cell r="CL1241">
            <v>0</v>
          </cell>
          <cell r="CM1241">
            <v>0</v>
          </cell>
          <cell r="CU1241">
            <v>0</v>
          </cell>
        </row>
        <row r="1242">
          <cell r="F1242">
            <v>200000</v>
          </cell>
          <cell r="G1242">
            <v>276000</v>
          </cell>
          <cell r="H1242">
            <v>276000</v>
          </cell>
          <cell r="I1242">
            <v>0</v>
          </cell>
          <cell r="AY1242">
            <v>0</v>
          </cell>
          <cell r="CK1242">
            <v>0</v>
          </cell>
          <cell r="CL1242">
            <v>0</v>
          </cell>
          <cell r="CM1242">
            <v>0</v>
          </cell>
          <cell r="CU1242">
            <v>0</v>
          </cell>
        </row>
        <row r="1243">
          <cell r="F1243">
            <v>9660</v>
          </cell>
          <cell r="G1243">
            <v>26073.05</v>
          </cell>
          <cell r="H1243">
            <v>25575.97</v>
          </cell>
          <cell r="I1243">
            <v>0</v>
          </cell>
          <cell r="AY1243">
            <v>619.52</v>
          </cell>
          <cell r="CK1243">
            <v>0</v>
          </cell>
          <cell r="CL1243">
            <v>0</v>
          </cell>
          <cell r="CM1243">
            <v>0</v>
          </cell>
          <cell r="CU1243">
            <v>0</v>
          </cell>
        </row>
        <row r="1244">
          <cell r="F1244">
            <v>178908</v>
          </cell>
          <cell r="G1244">
            <v>178908</v>
          </cell>
          <cell r="H1244">
            <v>54570.33</v>
          </cell>
          <cell r="I1244">
            <v>2764.99</v>
          </cell>
          <cell r="AY1244">
            <v>655.36</v>
          </cell>
          <cell r="CK1244">
            <v>0</v>
          </cell>
          <cell r="CL1244">
            <v>0</v>
          </cell>
          <cell r="CM1244">
            <v>0</v>
          </cell>
          <cell r="CU1244">
            <v>0</v>
          </cell>
        </row>
        <row r="1245">
          <cell r="F1245">
            <v>74847864</v>
          </cell>
          <cell r="G1245">
            <v>74847864</v>
          </cell>
          <cell r="H1245">
            <v>56096792.380000003</v>
          </cell>
          <cell r="I1245">
            <v>0</v>
          </cell>
          <cell r="AY1245">
            <v>6321307.0599999996</v>
          </cell>
          <cell r="CK1245">
            <v>0</v>
          </cell>
          <cell r="CL1245">
            <v>0</v>
          </cell>
          <cell r="CM1245">
            <v>0</v>
          </cell>
          <cell r="CU1245">
            <v>6514803</v>
          </cell>
        </row>
        <row r="1247">
          <cell r="F1247">
            <v>6720259</v>
          </cell>
          <cell r="G1247">
            <v>6720259</v>
          </cell>
          <cell r="H1247">
            <v>5674763.0999999996</v>
          </cell>
          <cell r="I1247">
            <v>0</v>
          </cell>
          <cell r="AY1247">
            <v>613948.97</v>
          </cell>
          <cell r="CK1247">
            <v>0</v>
          </cell>
          <cell r="CL1247">
            <v>0</v>
          </cell>
          <cell r="CM1247">
            <v>0</v>
          </cell>
          <cell r="CU1247">
            <v>599713.5</v>
          </cell>
        </row>
        <row r="1248">
          <cell r="F1248">
            <v>6242989</v>
          </cell>
          <cell r="G1248">
            <v>6242989</v>
          </cell>
          <cell r="H1248">
            <v>2734801.99</v>
          </cell>
          <cell r="I1248">
            <v>0</v>
          </cell>
          <cell r="AY1248">
            <v>9801.7900000000009</v>
          </cell>
          <cell r="CK1248">
            <v>0</v>
          </cell>
          <cell r="CL1248">
            <v>0</v>
          </cell>
          <cell r="CM1248">
            <v>0</v>
          </cell>
          <cell r="CU1248">
            <v>0</v>
          </cell>
        </row>
        <row r="1249">
          <cell r="F1249">
            <v>15935999</v>
          </cell>
          <cell r="G1249">
            <v>15935999</v>
          </cell>
          <cell r="H1249">
            <v>167252.82</v>
          </cell>
          <cell r="I1249">
            <v>0</v>
          </cell>
          <cell r="AY1249">
            <v>71079.520000000004</v>
          </cell>
          <cell r="CK1249">
            <v>0</v>
          </cell>
          <cell r="CL1249">
            <v>0</v>
          </cell>
          <cell r="CM1249">
            <v>0</v>
          </cell>
          <cell r="CU1249">
            <v>0</v>
          </cell>
        </row>
        <row r="1250">
          <cell r="F1250">
            <v>0</v>
          </cell>
          <cell r="G1250">
            <v>305487.37</v>
          </cell>
          <cell r="H1250">
            <v>305487.37</v>
          </cell>
          <cell r="I1250">
            <v>0</v>
          </cell>
          <cell r="AY1250">
            <v>0</v>
          </cell>
          <cell r="CK1250">
            <v>0</v>
          </cell>
          <cell r="CL1250">
            <v>0</v>
          </cell>
          <cell r="CM1250">
            <v>0</v>
          </cell>
          <cell r="CU1250">
            <v>0</v>
          </cell>
        </row>
        <row r="1251">
          <cell r="F1251">
            <v>0</v>
          </cell>
          <cell r="G1251">
            <v>68740</v>
          </cell>
          <cell r="H1251">
            <v>68740</v>
          </cell>
          <cell r="I1251">
            <v>0</v>
          </cell>
          <cell r="AY1251">
            <v>0</v>
          </cell>
          <cell r="CK1251">
            <v>0</v>
          </cell>
          <cell r="CL1251">
            <v>0</v>
          </cell>
          <cell r="CM1251">
            <v>0</v>
          </cell>
          <cell r="CU1251">
            <v>0</v>
          </cell>
        </row>
        <row r="1252">
          <cell r="F1252">
            <v>0</v>
          </cell>
          <cell r="G1252">
            <v>1831783.35</v>
          </cell>
          <cell r="H1252">
            <v>1831783.35</v>
          </cell>
          <cell r="I1252">
            <v>0</v>
          </cell>
          <cell r="AY1252">
            <v>346684.15999999997</v>
          </cell>
          <cell r="CK1252">
            <v>0</v>
          </cell>
          <cell r="CL1252">
            <v>0</v>
          </cell>
          <cell r="CM1252">
            <v>0</v>
          </cell>
          <cell r="CU1252">
            <v>0</v>
          </cell>
        </row>
        <row r="1253">
          <cell r="F1253">
            <v>0</v>
          </cell>
          <cell r="G1253">
            <v>373784.14</v>
          </cell>
          <cell r="H1253">
            <v>364945.1</v>
          </cell>
          <cell r="I1253">
            <v>8839.0400000000009</v>
          </cell>
          <cell r="AY1253">
            <v>364945.1</v>
          </cell>
          <cell r="CK1253">
            <v>0</v>
          </cell>
          <cell r="CL1253">
            <v>0</v>
          </cell>
          <cell r="CM1253">
            <v>0</v>
          </cell>
          <cell r="CU1253">
            <v>0</v>
          </cell>
        </row>
        <row r="1254">
          <cell r="F1254">
            <v>13116933</v>
          </cell>
          <cell r="G1254">
            <v>13116933</v>
          </cell>
          <cell r="H1254">
            <v>9780896.5600000005</v>
          </cell>
          <cell r="I1254">
            <v>0</v>
          </cell>
          <cell r="AY1254">
            <v>1115171.54</v>
          </cell>
          <cell r="CK1254">
            <v>0</v>
          </cell>
          <cell r="CL1254">
            <v>0</v>
          </cell>
          <cell r="CM1254">
            <v>0</v>
          </cell>
          <cell r="CU1254">
            <v>1158218.02</v>
          </cell>
        </row>
        <row r="1255">
          <cell r="F1255">
            <v>2053458</v>
          </cell>
          <cell r="G1255">
            <v>2053458</v>
          </cell>
          <cell r="H1255">
            <v>1553818.43</v>
          </cell>
          <cell r="I1255">
            <v>0</v>
          </cell>
          <cell r="AY1255">
            <v>177615.41</v>
          </cell>
          <cell r="CK1255">
            <v>0</v>
          </cell>
          <cell r="CL1255">
            <v>0</v>
          </cell>
          <cell r="CM1255">
            <v>0</v>
          </cell>
          <cell r="CU1255">
            <v>182655.25</v>
          </cell>
        </row>
        <row r="1256">
          <cell r="F1256">
            <v>5088600</v>
          </cell>
          <cell r="G1256">
            <v>5088600</v>
          </cell>
          <cell r="H1256">
            <v>3891369.5</v>
          </cell>
          <cell r="I1256">
            <v>0</v>
          </cell>
          <cell r="AY1256">
            <v>436382.7</v>
          </cell>
          <cell r="CK1256">
            <v>0</v>
          </cell>
          <cell r="CL1256">
            <v>0</v>
          </cell>
          <cell r="CM1256">
            <v>0</v>
          </cell>
          <cell r="CU1256">
            <v>448695</v>
          </cell>
        </row>
        <row r="1257">
          <cell r="F1257">
            <v>1815065</v>
          </cell>
          <cell r="G1257">
            <v>1817255.6</v>
          </cell>
          <cell r="H1257">
            <v>1817255.6</v>
          </cell>
          <cell r="I1257">
            <v>0</v>
          </cell>
          <cell r="AY1257">
            <v>0</v>
          </cell>
          <cell r="CK1257">
            <v>0</v>
          </cell>
          <cell r="CL1257">
            <v>0</v>
          </cell>
          <cell r="CM1257">
            <v>0</v>
          </cell>
          <cell r="CU1257">
            <v>0</v>
          </cell>
        </row>
        <row r="1258">
          <cell r="F1258">
            <v>9810361</v>
          </cell>
          <cell r="G1258">
            <v>9810361</v>
          </cell>
          <cell r="H1258">
            <v>6258230.0499999998</v>
          </cell>
          <cell r="I1258">
            <v>0</v>
          </cell>
          <cell r="AY1258">
            <v>676202.17</v>
          </cell>
          <cell r="CK1258">
            <v>0</v>
          </cell>
          <cell r="CL1258">
            <v>0</v>
          </cell>
          <cell r="CM1258">
            <v>0</v>
          </cell>
          <cell r="CU1258">
            <v>662457.09</v>
          </cell>
        </row>
        <row r="1259">
          <cell r="F1259">
            <v>147259</v>
          </cell>
          <cell r="G1259">
            <v>147259</v>
          </cell>
          <cell r="H1259">
            <v>104505.15</v>
          </cell>
          <cell r="I1259">
            <v>0</v>
          </cell>
          <cell r="AY1259">
            <v>0</v>
          </cell>
          <cell r="CK1259">
            <v>0</v>
          </cell>
          <cell r="CL1259">
            <v>0</v>
          </cell>
          <cell r="CM1259">
            <v>0</v>
          </cell>
          <cell r="CU1259">
            <v>0</v>
          </cell>
        </row>
        <row r="1260">
          <cell r="F1260">
            <v>80351</v>
          </cell>
          <cell r="G1260">
            <v>80351</v>
          </cell>
          <cell r="H1260">
            <v>67823.839999999997</v>
          </cell>
          <cell r="I1260">
            <v>0</v>
          </cell>
          <cell r="AY1260">
            <v>6724.34</v>
          </cell>
          <cell r="CK1260">
            <v>0</v>
          </cell>
          <cell r="CL1260">
            <v>0</v>
          </cell>
          <cell r="CM1260">
            <v>0</v>
          </cell>
          <cell r="CU1260">
            <v>0</v>
          </cell>
        </row>
        <row r="1261">
          <cell r="F1261">
            <v>1588</v>
          </cell>
          <cell r="G1261">
            <v>1588</v>
          </cell>
          <cell r="H1261">
            <v>935.18</v>
          </cell>
          <cell r="I1261">
            <v>0</v>
          </cell>
          <cell r="AY1261">
            <v>78.56</v>
          </cell>
          <cell r="CK1261">
            <v>0</v>
          </cell>
          <cell r="CL1261">
            <v>0</v>
          </cell>
          <cell r="CM1261">
            <v>0</v>
          </cell>
          <cell r="CU1261">
            <v>0</v>
          </cell>
        </row>
        <row r="1262">
          <cell r="F1262">
            <v>824797</v>
          </cell>
          <cell r="G1262">
            <v>4800.0200000000004</v>
          </cell>
          <cell r="H1262">
            <v>3800.02</v>
          </cell>
          <cell r="I1262">
            <v>200</v>
          </cell>
          <cell r="AY1262">
            <v>0</v>
          </cell>
          <cell r="CK1262">
            <v>0</v>
          </cell>
          <cell r="CL1262">
            <v>0</v>
          </cell>
          <cell r="CM1262">
            <v>0</v>
          </cell>
          <cell r="CU1262">
            <v>0</v>
          </cell>
        </row>
        <row r="1263">
          <cell r="F1263">
            <v>215000</v>
          </cell>
          <cell r="G1263">
            <v>196957.5</v>
          </cell>
          <cell r="H1263">
            <v>142600</v>
          </cell>
          <cell r="I1263">
            <v>0</v>
          </cell>
          <cell r="AY1263">
            <v>17825</v>
          </cell>
          <cell r="CK1263">
            <v>0</v>
          </cell>
          <cell r="CL1263">
            <v>0</v>
          </cell>
          <cell r="CM1263">
            <v>0</v>
          </cell>
          <cell r="CU1263">
            <v>0</v>
          </cell>
        </row>
        <row r="1264">
          <cell r="F1264">
            <v>0</v>
          </cell>
          <cell r="G1264">
            <v>59030.7</v>
          </cell>
          <cell r="H1264">
            <v>39265.699999999997</v>
          </cell>
          <cell r="I1264">
            <v>0</v>
          </cell>
          <cell r="AY1264">
            <v>0</v>
          </cell>
          <cell r="CK1264">
            <v>0</v>
          </cell>
          <cell r="CL1264">
            <v>0</v>
          </cell>
          <cell r="CM1264">
            <v>0</v>
          </cell>
          <cell r="CU1264">
            <v>0</v>
          </cell>
        </row>
        <row r="1265">
          <cell r="F1265">
            <v>0</v>
          </cell>
          <cell r="G1265">
            <v>6890.7</v>
          </cell>
          <cell r="H1265">
            <v>5000</v>
          </cell>
          <cell r="I1265">
            <v>0</v>
          </cell>
          <cell r="AY1265">
            <v>0</v>
          </cell>
          <cell r="CK1265">
            <v>0</v>
          </cell>
          <cell r="CL1265">
            <v>0</v>
          </cell>
          <cell r="CM1265">
            <v>0</v>
          </cell>
          <cell r="CU1265">
            <v>0</v>
          </cell>
        </row>
        <row r="1267">
          <cell r="F1267">
            <v>10000</v>
          </cell>
          <cell r="G1267">
            <v>0</v>
          </cell>
          <cell r="H1267">
            <v>0</v>
          </cell>
          <cell r="I1267">
            <v>0</v>
          </cell>
          <cell r="AY1267">
            <v>0</v>
          </cell>
          <cell r="CK1267">
            <v>0</v>
          </cell>
          <cell r="CL1267">
            <v>0</v>
          </cell>
          <cell r="CM1267">
            <v>0</v>
          </cell>
          <cell r="CU1267">
            <v>0</v>
          </cell>
        </row>
        <row r="1268">
          <cell r="F1268">
            <v>120000</v>
          </cell>
          <cell r="G1268">
            <v>120000</v>
          </cell>
          <cell r="H1268">
            <v>71422.399999999994</v>
          </cell>
          <cell r="I1268">
            <v>16630.009999999998</v>
          </cell>
          <cell r="AY1268">
            <v>15</v>
          </cell>
          <cell r="CK1268">
            <v>0</v>
          </cell>
          <cell r="CL1268">
            <v>0</v>
          </cell>
          <cell r="CM1268">
            <v>0</v>
          </cell>
          <cell r="CU1268">
            <v>0</v>
          </cell>
        </row>
        <row r="1269">
          <cell r="F1269">
            <v>10000</v>
          </cell>
          <cell r="G1269">
            <v>235</v>
          </cell>
          <cell r="H1269">
            <v>235</v>
          </cell>
          <cell r="I1269">
            <v>0</v>
          </cell>
          <cell r="AY1269">
            <v>0</v>
          </cell>
          <cell r="CK1269">
            <v>0</v>
          </cell>
          <cell r="CL1269">
            <v>0</v>
          </cell>
          <cell r="CM1269">
            <v>0</v>
          </cell>
          <cell r="CU1269">
            <v>0</v>
          </cell>
        </row>
        <row r="1270">
          <cell r="F1270">
            <v>195000</v>
          </cell>
          <cell r="G1270">
            <v>195000</v>
          </cell>
          <cell r="H1270">
            <v>122813.83</v>
          </cell>
          <cell r="I1270">
            <v>34239.86</v>
          </cell>
          <cell r="AY1270">
            <v>1992</v>
          </cell>
          <cell r="CK1270">
            <v>0</v>
          </cell>
          <cell r="CL1270">
            <v>0</v>
          </cell>
          <cell r="CM1270">
            <v>0</v>
          </cell>
          <cell r="CU1270">
            <v>0</v>
          </cell>
        </row>
        <row r="1272">
          <cell r="F1272">
            <v>400000</v>
          </cell>
          <cell r="G1272">
            <v>297158</v>
          </cell>
          <cell r="H1272">
            <v>169341.48</v>
          </cell>
          <cell r="I1272">
            <v>23182.27</v>
          </cell>
          <cell r="AY1272">
            <v>11952.53</v>
          </cell>
          <cell r="CK1272">
            <v>40000</v>
          </cell>
          <cell r="CL1272">
            <v>40000</v>
          </cell>
          <cell r="CM1272">
            <v>40000</v>
          </cell>
          <cell r="CU1272">
            <v>0</v>
          </cell>
        </row>
        <row r="1273">
          <cell r="F1273">
            <v>0</v>
          </cell>
          <cell r="G1273">
            <v>4000</v>
          </cell>
          <cell r="H1273">
            <v>360</v>
          </cell>
          <cell r="I1273">
            <v>1500</v>
          </cell>
          <cell r="AY1273">
            <v>0</v>
          </cell>
          <cell r="CK1273">
            <v>0</v>
          </cell>
          <cell r="CL1273">
            <v>0</v>
          </cell>
          <cell r="CM1273">
            <v>0</v>
          </cell>
          <cell r="CU1273">
            <v>0</v>
          </cell>
        </row>
        <row r="1274">
          <cell r="F1274">
            <v>9857357</v>
          </cell>
          <cell r="G1274">
            <v>9788221.4700000007</v>
          </cell>
          <cell r="H1274">
            <v>6532065.3399999999</v>
          </cell>
          <cell r="I1274">
            <v>232525.02</v>
          </cell>
          <cell r="AY1274">
            <v>70836.06</v>
          </cell>
          <cell r="CK1274">
            <v>0</v>
          </cell>
          <cell r="CL1274">
            <v>0</v>
          </cell>
          <cell r="CM1274">
            <v>0</v>
          </cell>
          <cell r="CU1274">
            <v>0</v>
          </cell>
        </row>
        <row r="1275">
          <cell r="F1275">
            <v>242016</v>
          </cell>
          <cell r="G1275">
            <v>242016</v>
          </cell>
          <cell r="H1275">
            <v>138806.37</v>
          </cell>
          <cell r="I1275">
            <v>5977.75</v>
          </cell>
          <cell r="AY1275">
            <v>2492.21</v>
          </cell>
          <cell r="CK1275">
            <v>0</v>
          </cell>
          <cell r="CL1275">
            <v>0</v>
          </cell>
          <cell r="CM1275">
            <v>0</v>
          </cell>
          <cell r="CU1275">
            <v>0</v>
          </cell>
        </row>
        <row r="1276">
          <cell r="F1276">
            <v>0</v>
          </cell>
          <cell r="G1276">
            <v>1842</v>
          </cell>
          <cell r="H1276">
            <v>1841.51</v>
          </cell>
          <cell r="I1276">
            <v>0</v>
          </cell>
          <cell r="AY1276">
            <v>0</v>
          </cell>
          <cell r="CK1276">
            <v>0</v>
          </cell>
          <cell r="CL1276">
            <v>400000</v>
          </cell>
          <cell r="CM1276">
            <v>0</v>
          </cell>
          <cell r="CU1276">
            <v>0</v>
          </cell>
        </row>
        <row r="1277">
          <cell r="F1277">
            <v>5431404</v>
          </cell>
          <cell r="G1277">
            <v>5431404</v>
          </cell>
          <cell r="H1277">
            <v>4141048.04</v>
          </cell>
          <cell r="I1277">
            <v>0</v>
          </cell>
          <cell r="AY1277">
            <v>467491.08</v>
          </cell>
          <cell r="CK1277">
            <v>0</v>
          </cell>
          <cell r="CL1277">
            <v>0</v>
          </cell>
          <cell r="CM1277">
            <v>0</v>
          </cell>
          <cell r="CU1277">
            <v>470163</v>
          </cell>
        </row>
        <row r="1278">
          <cell r="F1278">
            <v>0</v>
          </cell>
          <cell r="G1278">
            <v>31351.85</v>
          </cell>
          <cell r="H1278">
            <v>31351.85</v>
          </cell>
          <cell r="I1278">
            <v>0</v>
          </cell>
          <cell r="AY1278">
            <v>8594.2199999999993</v>
          </cell>
          <cell r="CK1278">
            <v>0</v>
          </cell>
          <cell r="CL1278">
            <v>0</v>
          </cell>
          <cell r="CM1278">
            <v>0</v>
          </cell>
          <cell r="CU1278">
            <v>0</v>
          </cell>
        </row>
        <row r="1279">
          <cell r="F1279">
            <v>342795</v>
          </cell>
          <cell r="G1279">
            <v>342795</v>
          </cell>
          <cell r="H1279">
            <v>263962.90000000002</v>
          </cell>
          <cell r="I1279">
            <v>0</v>
          </cell>
          <cell r="AY1279">
            <v>31036</v>
          </cell>
          <cell r="CK1279">
            <v>0</v>
          </cell>
          <cell r="CL1279">
            <v>0</v>
          </cell>
          <cell r="CM1279">
            <v>0</v>
          </cell>
          <cell r="CU1279">
            <v>27851</v>
          </cell>
        </row>
        <row r="1280">
          <cell r="F1280">
            <v>412832</v>
          </cell>
          <cell r="G1280">
            <v>412832</v>
          </cell>
          <cell r="H1280">
            <v>183517.54</v>
          </cell>
          <cell r="I1280">
            <v>0</v>
          </cell>
          <cell r="AY1280">
            <v>0</v>
          </cell>
          <cell r="CK1280">
            <v>0</v>
          </cell>
          <cell r="CL1280">
            <v>0</v>
          </cell>
          <cell r="CM1280">
            <v>0</v>
          </cell>
          <cell r="CU1280">
            <v>0</v>
          </cell>
        </row>
        <row r="1281">
          <cell r="F1281">
            <v>1126725</v>
          </cell>
          <cell r="G1281">
            <v>1126725</v>
          </cell>
          <cell r="H1281">
            <v>26537.26</v>
          </cell>
          <cell r="I1281">
            <v>0</v>
          </cell>
          <cell r="AY1281">
            <v>0</v>
          </cell>
          <cell r="CK1281">
            <v>0</v>
          </cell>
          <cell r="CL1281">
            <v>0</v>
          </cell>
          <cell r="CM1281">
            <v>0</v>
          </cell>
          <cell r="CU1281">
            <v>0</v>
          </cell>
        </row>
        <row r="1282">
          <cell r="F1282">
            <v>0</v>
          </cell>
          <cell r="G1282">
            <v>190777.29</v>
          </cell>
          <cell r="H1282">
            <v>190777.29</v>
          </cell>
          <cell r="I1282">
            <v>0</v>
          </cell>
          <cell r="AY1282">
            <v>0</v>
          </cell>
          <cell r="CK1282">
            <v>0</v>
          </cell>
          <cell r="CL1282">
            <v>0</v>
          </cell>
          <cell r="CM1282">
            <v>0</v>
          </cell>
          <cell r="CU1282">
            <v>0</v>
          </cell>
        </row>
        <row r="1284">
          <cell r="F1284">
            <v>821045</v>
          </cell>
          <cell r="G1284">
            <v>821045</v>
          </cell>
          <cell r="H1284">
            <v>590846.59</v>
          </cell>
          <cell r="I1284">
            <v>0</v>
          </cell>
          <cell r="AY1284">
            <v>68547.33</v>
          </cell>
          <cell r="CK1284">
            <v>0</v>
          </cell>
          <cell r="CL1284">
            <v>0</v>
          </cell>
          <cell r="CM1284">
            <v>0</v>
          </cell>
          <cell r="CU1284">
            <v>70802.570000000007</v>
          </cell>
        </row>
        <row r="1285">
          <cell r="F1285">
            <v>133637</v>
          </cell>
          <cell r="G1285">
            <v>133637</v>
          </cell>
          <cell r="H1285">
            <v>98179.68</v>
          </cell>
          <cell r="I1285">
            <v>0</v>
          </cell>
          <cell r="AY1285">
            <v>11406.22</v>
          </cell>
          <cell r="CK1285">
            <v>0</v>
          </cell>
          <cell r="CL1285">
            <v>0</v>
          </cell>
          <cell r="CM1285">
            <v>0</v>
          </cell>
          <cell r="CU1285">
            <v>11699.08</v>
          </cell>
        </row>
        <row r="1286">
          <cell r="F1286">
            <v>257400</v>
          </cell>
          <cell r="G1286">
            <v>257400</v>
          </cell>
          <cell r="H1286">
            <v>187733.67</v>
          </cell>
          <cell r="I1286">
            <v>0</v>
          </cell>
          <cell r="AY1286">
            <v>21645</v>
          </cell>
          <cell r="CK1286">
            <v>0</v>
          </cell>
          <cell r="CL1286">
            <v>0</v>
          </cell>
          <cell r="CM1286">
            <v>0</v>
          </cell>
          <cell r="CU1286">
            <v>21645</v>
          </cell>
        </row>
        <row r="1287">
          <cell r="F1287">
            <v>128631</v>
          </cell>
          <cell r="G1287">
            <v>125232.61</v>
          </cell>
          <cell r="H1287">
            <v>124918.59</v>
          </cell>
          <cell r="I1287">
            <v>0</v>
          </cell>
          <cell r="AY1287">
            <v>0</v>
          </cell>
          <cell r="CK1287">
            <v>0</v>
          </cell>
          <cell r="CL1287">
            <v>0</v>
          </cell>
          <cell r="CM1287">
            <v>0</v>
          </cell>
          <cell r="CU1287">
            <v>0</v>
          </cell>
        </row>
        <row r="1288">
          <cell r="F1288">
            <v>734050</v>
          </cell>
          <cell r="G1288">
            <v>734050</v>
          </cell>
          <cell r="H1288">
            <v>488278.55</v>
          </cell>
          <cell r="I1288">
            <v>0</v>
          </cell>
          <cell r="AY1288">
            <v>51707.79</v>
          </cell>
          <cell r="CK1288">
            <v>0</v>
          </cell>
          <cell r="CL1288">
            <v>0</v>
          </cell>
          <cell r="CM1288">
            <v>0</v>
          </cell>
          <cell r="CU1288">
            <v>51822.68</v>
          </cell>
        </row>
        <row r="1289">
          <cell r="F1289">
            <v>5605</v>
          </cell>
          <cell r="G1289">
            <v>5605</v>
          </cell>
          <cell r="H1289">
            <v>0</v>
          </cell>
          <cell r="I1289">
            <v>0</v>
          </cell>
          <cell r="AY1289">
            <v>0</v>
          </cell>
          <cell r="CK1289">
            <v>0</v>
          </cell>
          <cell r="CL1289">
            <v>0</v>
          </cell>
          <cell r="CM1289">
            <v>0</v>
          </cell>
          <cell r="CU1289">
            <v>0</v>
          </cell>
        </row>
        <row r="1290">
          <cell r="F1290">
            <v>132006</v>
          </cell>
          <cell r="G1290">
            <v>132006</v>
          </cell>
          <cell r="H1290">
            <v>111424.88</v>
          </cell>
          <cell r="I1290">
            <v>0</v>
          </cell>
          <cell r="AY1290">
            <v>11047.13</v>
          </cell>
          <cell r="CK1290">
            <v>0</v>
          </cell>
          <cell r="CL1290">
            <v>0</v>
          </cell>
          <cell r="CM1290">
            <v>0</v>
          </cell>
          <cell r="CU1290">
            <v>0</v>
          </cell>
        </row>
        <row r="1291">
          <cell r="F1291">
            <v>41813</v>
          </cell>
          <cell r="G1291">
            <v>41813</v>
          </cell>
          <cell r="H1291">
            <v>27238.74</v>
          </cell>
          <cell r="I1291">
            <v>936.05</v>
          </cell>
          <cell r="AY1291">
            <v>0</v>
          </cell>
          <cell r="CK1291">
            <v>0</v>
          </cell>
          <cell r="CL1291">
            <v>0</v>
          </cell>
          <cell r="CM1291">
            <v>0</v>
          </cell>
          <cell r="CU1291">
            <v>0</v>
          </cell>
        </row>
        <row r="1292">
          <cell r="F1292">
            <v>2292396</v>
          </cell>
          <cell r="G1292">
            <v>2292396</v>
          </cell>
          <cell r="H1292">
            <v>1862611.45</v>
          </cell>
          <cell r="I1292">
            <v>0</v>
          </cell>
          <cell r="AY1292">
            <v>191720.2</v>
          </cell>
          <cell r="CK1292">
            <v>0</v>
          </cell>
          <cell r="CL1292">
            <v>0</v>
          </cell>
          <cell r="CM1292">
            <v>0</v>
          </cell>
          <cell r="CU1292">
            <v>207001</v>
          </cell>
        </row>
        <row r="1293">
          <cell r="F1293">
            <v>36889</v>
          </cell>
          <cell r="G1293">
            <v>36889</v>
          </cell>
          <cell r="H1293">
            <v>30033</v>
          </cell>
          <cell r="I1293">
            <v>0</v>
          </cell>
          <cell r="AY1293">
            <v>3337</v>
          </cell>
          <cell r="CK1293">
            <v>0</v>
          </cell>
          <cell r="CL1293">
            <v>0</v>
          </cell>
          <cell r="CM1293">
            <v>0</v>
          </cell>
          <cell r="CU1293">
            <v>3337</v>
          </cell>
        </row>
        <row r="1294">
          <cell r="F1294">
            <v>146035</v>
          </cell>
          <cell r="G1294">
            <v>146035</v>
          </cell>
          <cell r="H1294">
            <v>75146.960000000006</v>
          </cell>
          <cell r="I1294">
            <v>0</v>
          </cell>
          <cell r="AY1294">
            <v>0</v>
          </cell>
          <cell r="CK1294">
            <v>0</v>
          </cell>
          <cell r="CL1294">
            <v>0</v>
          </cell>
          <cell r="CM1294">
            <v>0</v>
          </cell>
          <cell r="CU1294">
            <v>0</v>
          </cell>
        </row>
        <row r="1295">
          <cell r="F1295">
            <v>453157</v>
          </cell>
          <cell r="G1295">
            <v>453157</v>
          </cell>
          <cell r="H1295">
            <v>0</v>
          </cell>
          <cell r="I1295">
            <v>0</v>
          </cell>
          <cell r="AY1295">
            <v>0</v>
          </cell>
          <cell r="CK1295">
            <v>0</v>
          </cell>
          <cell r="CL1295">
            <v>0</v>
          </cell>
          <cell r="CM1295">
            <v>0</v>
          </cell>
          <cell r="CU1295">
            <v>0</v>
          </cell>
        </row>
        <row r="1296">
          <cell r="F1296">
            <v>321138</v>
          </cell>
          <cell r="G1296">
            <v>321138</v>
          </cell>
          <cell r="H1296">
            <v>251374.99</v>
          </cell>
          <cell r="I1296">
            <v>0</v>
          </cell>
          <cell r="AY1296">
            <v>26346.99</v>
          </cell>
          <cell r="CK1296">
            <v>0</v>
          </cell>
          <cell r="CL1296">
            <v>0</v>
          </cell>
          <cell r="CM1296">
            <v>0</v>
          </cell>
          <cell r="CU1296">
            <v>29308.58</v>
          </cell>
        </row>
        <row r="1297">
          <cell r="F1297">
            <v>53905</v>
          </cell>
          <cell r="G1297">
            <v>53905</v>
          </cell>
          <cell r="H1297">
            <v>42867.75</v>
          </cell>
          <cell r="I1297">
            <v>0</v>
          </cell>
          <cell r="AY1297">
            <v>4505.43</v>
          </cell>
          <cell r="CK1297">
            <v>0</v>
          </cell>
          <cell r="CL1297">
            <v>0</v>
          </cell>
          <cell r="CM1297">
            <v>0</v>
          </cell>
          <cell r="CU1297">
            <v>4967.66</v>
          </cell>
        </row>
        <row r="1298">
          <cell r="F1298">
            <v>79200</v>
          </cell>
          <cell r="G1298">
            <v>79200</v>
          </cell>
          <cell r="H1298">
            <v>67567.5</v>
          </cell>
          <cell r="I1298">
            <v>0</v>
          </cell>
          <cell r="AY1298">
            <v>7020</v>
          </cell>
          <cell r="CK1298">
            <v>0</v>
          </cell>
          <cell r="CL1298">
            <v>0</v>
          </cell>
          <cell r="CM1298">
            <v>0</v>
          </cell>
          <cell r="CU1298">
            <v>7605</v>
          </cell>
        </row>
        <row r="1299">
          <cell r="F1299">
            <v>51789</v>
          </cell>
          <cell r="G1299">
            <v>55593.21</v>
          </cell>
          <cell r="H1299">
            <v>55593.21</v>
          </cell>
          <cell r="I1299">
            <v>0</v>
          </cell>
          <cell r="AY1299">
            <v>0</v>
          </cell>
          <cell r="CK1299">
            <v>0</v>
          </cell>
          <cell r="CL1299">
            <v>0</v>
          </cell>
          <cell r="CM1299">
            <v>0</v>
          </cell>
          <cell r="CU1299">
            <v>0</v>
          </cell>
        </row>
        <row r="1300">
          <cell r="F1300">
            <v>297544</v>
          </cell>
          <cell r="G1300">
            <v>297544</v>
          </cell>
          <cell r="H1300">
            <v>208745.34</v>
          </cell>
          <cell r="I1300">
            <v>0</v>
          </cell>
          <cell r="AY1300">
            <v>20482.93</v>
          </cell>
          <cell r="CK1300">
            <v>0</v>
          </cell>
          <cell r="CL1300">
            <v>0</v>
          </cell>
          <cell r="CM1300">
            <v>0</v>
          </cell>
          <cell r="CU1300">
            <v>21803.040000000001</v>
          </cell>
        </row>
        <row r="1301">
          <cell r="F1301">
            <v>10295</v>
          </cell>
          <cell r="G1301">
            <v>9685.86</v>
          </cell>
          <cell r="H1301">
            <v>2545.7199999999998</v>
          </cell>
          <cell r="I1301">
            <v>0</v>
          </cell>
          <cell r="AY1301">
            <v>0</v>
          </cell>
          <cell r="CK1301">
            <v>0</v>
          </cell>
          <cell r="CL1301">
            <v>0</v>
          </cell>
          <cell r="CM1301">
            <v>0</v>
          </cell>
          <cell r="CU1301">
            <v>0</v>
          </cell>
        </row>
        <row r="1302">
          <cell r="F1302">
            <v>45915</v>
          </cell>
          <cell r="G1302">
            <v>45915</v>
          </cell>
          <cell r="H1302">
            <v>38756.480000000003</v>
          </cell>
          <cell r="I1302">
            <v>0</v>
          </cell>
          <cell r="AY1302">
            <v>3842.48</v>
          </cell>
          <cell r="CK1302">
            <v>0</v>
          </cell>
          <cell r="CL1302">
            <v>0</v>
          </cell>
          <cell r="CM1302">
            <v>0</v>
          </cell>
          <cell r="CU1302">
            <v>0</v>
          </cell>
        </row>
        <row r="1303">
          <cell r="F1303">
            <v>1915</v>
          </cell>
          <cell r="G1303">
            <v>1915</v>
          </cell>
          <cell r="H1303">
            <v>1127.76</v>
          </cell>
          <cell r="I1303">
            <v>0</v>
          </cell>
          <cell r="AY1303">
            <v>94.74</v>
          </cell>
          <cell r="CK1303">
            <v>0</v>
          </cell>
          <cell r="CL1303">
            <v>0</v>
          </cell>
          <cell r="CM1303">
            <v>0</v>
          </cell>
          <cell r="CU1303">
            <v>0</v>
          </cell>
        </row>
        <row r="1304">
          <cell r="F1304">
            <v>5022324</v>
          </cell>
          <cell r="G1304">
            <v>5022324</v>
          </cell>
          <cell r="H1304">
            <v>3688882.59</v>
          </cell>
          <cell r="I1304">
            <v>0</v>
          </cell>
          <cell r="AY1304">
            <v>445684.02</v>
          </cell>
          <cell r="CK1304">
            <v>0</v>
          </cell>
          <cell r="CL1304">
            <v>0</v>
          </cell>
          <cell r="CM1304">
            <v>0</v>
          </cell>
          <cell r="CU1304">
            <v>416122</v>
          </cell>
        </row>
        <row r="1305">
          <cell r="F1305">
            <v>0</v>
          </cell>
          <cell r="G1305">
            <v>1114492.6200000001</v>
          </cell>
          <cell r="H1305">
            <v>1114492.6200000001</v>
          </cell>
          <cell r="I1305">
            <v>0</v>
          </cell>
          <cell r="AY1305">
            <v>0</v>
          </cell>
          <cell r="CK1305">
            <v>100000</v>
          </cell>
          <cell r="CL1305">
            <v>150000</v>
          </cell>
          <cell r="CM1305">
            <v>150000</v>
          </cell>
          <cell r="CU1305">
            <v>198441.33</v>
          </cell>
        </row>
        <row r="1306">
          <cell r="F1306">
            <v>264425</v>
          </cell>
          <cell r="G1306">
            <v>264425</v>
          </cell>
          <cell r="H1306">
            <v>185967.07</v>
          </cell>
          <cell r="I1306">
            <v>0</v>
          </cell>
          <cell r="AY1306">
            <v>23365</v>
          </cell>
          <cell r="CK1306">
            <v>0</v>
          </cell>
          <cell r="CL1306">
            <v>0</v>
          </cell>
          <cell r="CM1306">
            <v>0</v>
          </cell>
          <cell r="CU1306">
            <v>17385</v>
          </cell>
        </row>
        <row r="1307">
          <cell r="F1307">
            <v>371612</v>
          </cell>
          <cell r="G1307">
            <v>371612</v>
          </cell>
          <cell r="H1307">
            <v>155917.95000000001</v>
          </cell>
          <cell r="I1307">
            <v>0</v>
          </cell>
          <cell r="AY1307">
            <v>0</v>
          </cell>
          <cell r="CK1307">
            <v>0</v>
          </cell>
          <cell r="CL1307">
            <v>0</v>
          </cell>
          <cell r="CM1307">
            <v>0</v>
          </cell>
          <cell r="CU1307">
            <v>0</v>
          </cell>
        </row>
        <row r="1308">
          <cell r="F1308">
            <v>1028494</v>
          </cell>
          <cell r="G1308">
            <v>1028494</v>
          </cell>
          <cell r="H1308">
            <v>5306.88</v>
          </cell>
          <cell r="I1308">
            <v>0</v>
          </cell>
          <cell r="AY1308">
            <v>0</v>
          </cell>
          <cell r="CK1308">
            <v>0</v>
          </cell>
          <cell r="CL1308">
            <v>0</v>
          </cell>
          <cell r="CM1308">
            <v>0</v>
          </cell>
          <cell r="CU1308">
            <v>0</v>
          </cell>
        </row>
        <row r="1309">
          <cell r="F1309">
            <v>0</v>
          </cell>
          <cell r="G1309">
            <v>242561.22</v>
          </cell>
          <cell r="H1309">
            <v>242561.22</v>
          </cell>
          <cell r="I1309">
            <v>0</v>
          </cell>
          <cell r="AY1309">
            <v>0</v>
          </cell>
          <cell r="CK1309">
            <v>0</v>
          </cell>
          <cell r="CL1309">
            <v>0</v>
          </cell>
          <cell r="CM1309">
            <v>0</v>
          </cell>
          <cell r="CU1309">
            <v>0</v>
          </cell>
        </row>
        <row r="1310">
          <cell r="F1310">
            <v>749593</v>
          </cell>
          <cell r="G1310">
            <v>749593</v>
          </cell>
          <cell r="H1310">
            <v>509164.4</v>
          </cell>
          <cell r="I1310">
            <v>0</v>
          </cell>
          <cell r="AY1310">
            <v>64240.37</v>
          </cell>
          <cell r="CK1310">
            <v>0</v>
          </cell>
          <cell r="CL1310">
            <v>0</v>
          </cell>
          <cell r="CM1310">
            <v>0</v>
          </cell>
          <cell r="CU1310">
            <v>60298.43</v>
          </cell>
        </row>
        <row r="1311">
          <cell r="F1311">
            <v>120632</v>
          </cell>
          <cell r="G1311">
            <v>120632</v>
          </cell>
          <cell r="H1311">
            <v>84355.199999999997</v>
          </cell>
          <cell r="I1311">
            <v>0</v>
          </cell>
          <cell r="AY1311">
            <v>10562.6</v>
          </cell>
          <cell r="CK1311">
            <v>0</v>
          </cell>
          <cell r="CL1311">
            <v>0</v>
          </cell>
          <cell r="CM1311">
            <v>0</v>
          </cell>
          <cell r="CU1311">
            <v>9990.9500000000007</v>
          </cell>
        </row>
        <row r="1312">
          <cell r="F1312">
            <v>250800</v>
          </cell>
          <cell r="G1312">
            <v>250800</v>
          </cell>
          <cell r="H1312">
            <v>164817.63</v>
          </cell>
          <cell r="I1312">
            <v>0</v>
          </cell>
          <cell r="AY1312">
            <v>21645</v>
          </cell>
          <cell r="CK1312">
            <v>0</v>
          </cell>
          <cell r="CL1312">
            <v>0</v>
          </cell>
          <cell r="CM1312">
            <v>0</v>
          </cell>
          <cell r="CU1312">
            <v>18135</v>
          </cell>
        </row>
        <row r="1313">
          <cell r="F1313">
            <v>117542</v>
          </cell>
          <cell r="G1313">
            <v>107947.9</v>
          </cell>
          <cell r="H1313">
            <v>107947.9</v>
          </cell>
          <cell r="I1313">
            <v>0</v>
          </cell>
          <cell r="AY1313">
            <v>0</v>
          </cell>
          <cell r="CK1313">
            <v>0</v>
          </cell>
          <cell r="CL1313">
            <v>0</v>
          </cell>
          <cell r="CM1313">
            <v>0</v>
          </cell>
          <cell r="CU1313">
            <v>0</v>
          </cell>
        </row>
        <row r="1314">
          <cell r="F1314">
            <v>626165</v>
          </cell>
          <cell r="G1314">
            <v>626165</v>
          </cell>
          <cell r="H1314">
            <v>448318.57</v>
          </cell>
          <cell r="I1314">
            <v>0</v>
          </cell>
          <cell r="AY1314">
            <v>46982.35</v>
          </cell>
          <cell r="CK1314">
            <v>0</v>
          </cell>
          <cell r="CL1314">
            <v>0</v>
          </cell>
          <cell r="CM1314">
            <v>0</v>
          </cell>
          <cell r="CU1314">
            <v>43887.02</v>
          </cell>
        </row>
        <row r="1315">
          <cell r="F1315">
            <v>2571</v>
          </cell>
          <cell r="G1315">
            <v>6285.7</v>
          </cell>
          <cell r="H1315">
            <v>6285.7</v>
          </cell>
          <cell r="I1315">
            <v>0</v>
          </cell>
          <cell r="AY1315">
            <v>0</v>
          </cell>
          <cell r="CK1315">
            <v>0</v>
          </cell>
          <cell r="CL1315">
            <v>0</v>
          </cell>
          <cell r="CM1315">
            <v>0</v>
          </cell>
          <cell r="CU1315">
            <v>0</v>
          </cell>
        </row>
        <row r="1316">
          <cell r="F1316">
            <v>35431</v>
          </cell>
          <cell r="G1316">
            <v>35431</v>
          </cell>
          <cell r="H1316">
            <v>28836.240000000002</v>
          </cell>
          <cell r="I1316">
            <v>0</v>
          </cell>
          <cell r="AY1316">
            <v>3578.24</v>
          </cell>
          <cell r="CK1316">
            <v>0</v>
          </cell>
          <cell r="CL1316">
            <v>0</v>
          </cell>
          <cell r="CM1316">
            <v>0</v>
          </cell>
          <cell r="CU1316">
            <v>0</v>
          </cell>
        </row>
        <row r="1317">
          <cell r="F1317">
            <v>0</v>
          </cell>
          <cell r="G1317">
            <v>63527.8</v>
          </cell>
          <cell r="H1317">
            <v>27027.68</v>
          </cell>
          <cell r="I1317">
            <v>0</v>
          </cell>
          <cell r="AY1317">
            <v>0</v>
          </cell>
          <cell r="CK1317">
            <v>0</v>
          </cell>
          <cell r="CL1317">
            <v>0</v>
          </cell>
          <cell r="CM1317">
            <v>0</v>
          </cell>
          <cell r="CU1317">
            <v>0</v>
          </cell>
        </row>
        <row r="1318">
          <cell r="F1318">
            <v>10329</v>
          </cell>
          <cell r="G1318">
            <v>9494.94</v>
          </cell>
          <cell r="H1318">
            <v>2861.04</v>
          </cell>
          <cell r="I1318">
            <v>0</v>
          </cell>
          <cell r="AY1318">
            <v>0</v>
          </cell>
          <cell r="CK1318">
            <v>0</v>
          </cell>
          <cell r="CL1318">
            <v>0</v>
          </cell>
          <cell r="CM1318">
            <v>0</v>
          </cell>
          <cell r="CU1318">
            <v>0</v>
          </cell>
        </row>
        <row r="1319">
          <cell r="F1319">
            <v>123928</v>
          </cell>
          <cell r="G1319">
            <v>123928</v>
          </cell>
          <cell r="H1319">
            <v>33945.33</v>
          </cell>
          <cell r="I1319">
            <v>678.46</v>
          </cell>
          <cell r="AY1319">
            <v>245.35</v>
          </cell>
          <cell r="CK1319">
            <v>0</v>
          </cell>
          <cell r="CL1319">
            <v>0</v>
          </cell>
          <cell r="CM1319">
            <v>0</v>
          </cell>
          <cell r="CU1319">
            <v>0</v>
          </cell>
        </row>
        <row r="1320">
          <cell r="F1320">
            <v>4868304</v>
          </cell>
          <cell r="G1320">
            <v>4868304</v>
          </cell>
          <cell r="H1320">
            <v>3933693.4</v>
          </cell>
          <cell r="I1320">
            <v>0</v>
          </cell>
          <cell r="AY1320">
            <v>435320.06</v>
          </cell>
          <cell r="CK1320">
            <v>0</v>
          </cell>
          <cell r="CL1320">
            <v>0</v>
          </cell>
          <cell r="CM1320">
            <v>0</v>
          </cell>
          <cell r="CU1320">
            <v>419078</v>
          </cell>
        </row>
        <row r="1321">
          <cell r="F1321">
            <v>0</v>
          </cell>
          <cell r="G1321">
            <v>70655.45</v>
          </cell>
          <cell r="H1321">
            <v>70655.45</v>
          </cell>
          <cell r="I1321">
            <v>0</v>
          </cell>
          <cell r="AY1321">
            <v>0</v>
          </cell>
          <cell r="CK1321">
            <v>0</v>
          </cell>
          <cell r="CL1321">
            <v>0</v>
          </cell>
          <cell r="CM1321">
            <v>0</v>
          </cell>
          <cell r="CU1321">
            <v>0</v>
          </cell>
        </row>
        <row r="1322">
          <cell r="F1322">
            <v>183269</v>
          </cell>
          <cell r="G1322">
            <v>183269</v>
          </cell>
          <cell r="H1322">
            <v>170053.79</v>
          </cell>
          <cell r="I1322">
            <v>0</v>
          </cell>
          <cell r="AY1322">
            <v>17757</v>
          </cell>
          <cell r="CK1322">
            <v>0</v>
          </cell>
          <cell r="CL1322">
            <v>0</v>
          </cell>
          <cell r="CM1322">
            <v>0</v>
          </cell>
          <cell r="CU1322">
            <v>18398</v>
          </cell>
        </row>
        <row r="1323">
          <cell r="F1323">
            <v>336614</v>
          </cell>
          <cell r="G1323">
            <v>336614</v>
          </cell>
          <cell r="H1323">
            <v>162438.95000000001</v>
          </cell>
          <cell r="I1323">
            <v>0</v>
          </cell>
          <cell r="AY1323">
            <v>0</v>
          </cell>
          <cell r="CK1323">
            <v>0</v>
          </cell>
          <cell r="CL1323">
            <v>0</v>
          </cell>
          <cell r="CM1323">
            <v>0</v>
          </cell>
          <cell r="CU1323">
            <v>0</v>
          </cell>
        </row>
        <row r="1324">
          <cell r="F1324">
            <v>985231</v>
          </cell>
          <cell r="G1324">
            <v>985231</v>
          </cell>
          <cell r="H1324">
            <v>0</v>
          </cell>
          <cell r="I1324">
            <v>0</v>
          </cell>
          <cell r="AY1324">
            <v>0</v>
          </cell>
          <cell r="CK1324">
            <v>0</v>
          </cell>
          <cell r="CL1324">
            <v>0</v>
          </cell>
          <cell r="CM1324">
            <v>0</v>
          </cell>
          <cell r="CU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CK1325">
            <v>0</v>
          </cell>
          <cell r="CL1325">
            <v>0</v>
          </cell>
          <cell r="CM1325">
            <v>0</v>
          </cell>
        </row>
        <row r="1326">
          <cell r="F1326">
            <v>772540</v>
          </cell>
          <cell r="G1326">
            <v>772540</v>
          </cell>
          <cell r="H1326">
            <v>590710.52</v>
          </cell>
          <cell r="I1326">
            <v>0</v>
          </cell>
          <cell r="AY1326">
            <v>68248.94</v>
          </cell>
          <cell r="CK1326">
            <v>0</v>
          </cell>
          <cell r="CL1326">
            <v>0</v>
          </cell>
          <cell r="CM1326">
            <v>0</v>
          </cell>
          <cell r="CU1326">
            <v>67430.710000000006</v>
          </cell>
        </row>
        <row r="1327">
          <cell r="F1327">
            <v>122252</v>
          </cell>
          <cell r="G1327">
            <v>122252</v>
          </cell>
          <cell r="H1327">
            <v>95157.46</v>
          </cell>
          <cell r="I1327">
            <v>0</v>
          </cell>
          <cell r="AY1327">
            <v>10997.95</v>
          </cell>
          <cell r="CK1327">
            <v>0</v>
          </cell>
          <cell r="CL1327">
            <v>0</v>
          </cell>
          <cell r="CM1327">
            <v>0</v>
          </cell>
          <cell r="CU1327">
            <v>10777.32</v>
          </cell>
        </row>
        <row r="1328">
          <cell r="F1328">
            <v>283800</v>
          </cell>
          <cell r="G1328">
            <v>283800</v>
          </cell>
          <cell r="H1328">
            <v>220143.3</v>
          </cell>
          <cell r="I1328">
            <v>0</v>
          </cell>
          <cell r="AY1328">
            <v>24952.2</v>
          </cell>
          <cell r="CK1328">
            <v>0</v>
          </cell>
          <cell r="CL1328">
            <v>0</v>
          </cell>
          <cell r="CM1328">
            <v>0</v>
          </cell>
          <cell r="CU1328">
            <v>24570</v>
          </cell>
        </row>
        <row r="1329">
          <cell r="F1329">
            <v>112385</v>
          </cell>
          <cell r="G1329">
            <v>116922.73</v>
          </cell>
          <cell r="H1329">
            <v>116922.73</v>
          </cell>
          <cell r="I1329">
            <v>0</v>
          </cell>
          <cell r="AY1329">
            <v>0</v>
          </cell>
          <cell r="CK1329">
            <v>0</v>
          </cell>
          <cell r="CL1329">
            <v>0</v>
          </cell>
          <cell r="CM1329">
            <v>0</v>
          </cell>
          <cell r="CU1329">
            <v>0</v>
          </cell>
        </row>
        <row r="1330">
          <cell r="F1330">
            <v>569895</v>
          </cell>
          <cell r="G1330">
            <v>569895</v>
          </cell>
          <cell r="H1330">
            <v>417450.66</v>
          </cell>
          <cell r="I1330">
            <v>0</v>
          </cell>
          <cell r="AY1330">
            <v>43025.75</v>
          </cell>
          <cell r="CK1330">
            <v>0</v>
          </cell>
          <cell r="CL1330">
            <v>0</v>
          </cell>
          <cell r="CM1330">
            <v>0</v>
          </cell>
          <cell r="CU1330">
            <v>40187.360000000001</v>
          </cell>
        </row>
        <row r="1331">
          <cell r="F1331">
            <v>234569</v>
          </cell>
          <cell r="G1331">
            <v>228640</v>
          </cell>
          <cell r="H1331">
            <v>84367.3</v>
          </cell>
          <cell r="I1331">
            <v>0</v>
          </cell>
          <cell r="AY1331">
            <v>0</v>
          </cell>
          <cell r="CK1331">
            <v>0</v>
          </cell>
          <cell r="CL1331">
            <v>0</v>
          </cell>
          <cell r="CM1331">
            <v>0</v>
          </cell>
          <cell r="CU1331">
            <v>0</v>
          </cell>
        </row>
        <row r="1332">
          <cell r="F1332">
            <v>19737</v>
          </cell>
          <cell r="G1332">
            <v>34965.4</v>
          </cell>
          <cell r="H1332">
            <v>34965.4</v>
          </cell>
          <cell r="I1332">
            <v>0</v>
          </cell>
          <cell r="AY1332">
            <v>3776.69</v>
          </cell>
          <cell r="CK1332">
            <v>0</v>
          </cell>
          <cell r="CL1332">
            <v>0</v>
          </cell>
          <cell r="CM1332">
            <v>0</v>
          </cell>
          <cell r="CU1332">
            <v>0</v>
          </cell>
        </row>
        <row r="1333">
          <cell r="F1333">
            <v>6751</v>
          </cell>
          <cell r="G1333">
            <v>7067.21</v>
          </cell>
          <cell r="H1333">
            <v>7067.21</v>
          </cell>
          <cell r="I1333">
            <v>0</v>
          </cell>
          <cell r="AY1333">
            <v>843.59</v>
          </cell>
          <cell r="CK1333">
            <v>0</v>
          </cell>
          <cell r="CL1333">
            <v>0</v>
          </cell>
          <cell r="CM1333">
            <v>0</v>
          </cell>
          <cell r="CU1333">
            <v>0</v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CK1334">
            <v>0</v>
          </cell>
          <cell r="CL1334">
            <v>0</v>
          </cell>
          <cell r="CM1334">
            <v>0</v>
          </cell>
        </row>
        <row r="1335">
          <cell r="F1335">
            <v>1800000</v>
          </cell>
          <cell r="G1335">
            <v>1800000</v>
          </cell>
          <cell r="H1335">
            <v>0</v>
          </cell>
          <cell r="I1335">
            <v>0</v>
          </cell>
          <cell r="AY1335">
            <v>0</v>
          </cell>
          <cell r="CK1335">
            <v>0</v>
          </cell>
          <cell r="CL1335">
            <v>0</v>
          </cell>
          <cell r="CM1335">
            <v>0</v>
          </cell>
          <cell r="CU1335">
            <v>0</v>
          </cell>
        </row>
        <row r="1336">
          <cell r="F1336">
            <v>10000</v>
          </cell>
          <cell r="G1336">
            <v>10000</v>
          </cell>
          <cell r="H1336">
            <v>34</v>
          </cell>
          <cell r="I1336">
            <v>0</v>
          </cell>
          <cell r="AY1336">
            <v>0</v>
          </cell>
          <cell r="CK1336">
            <v>0</v>
          </cell>
          <cell r="CL1336">
            <v>0</v>
          </cell>
          <cell r="CM1336">
            <v>0</v>
          </cell>
          <cell r="CU1336">
            <v>0</v>
          </cell>
        </row>
        <row r="1337">
          <cell r="F1337">
            <v>5506</v>
          </cell>
          <cell r="G1337">
            <v>5506</v>
          </cell>
          <cell r="H1337">
            <v>2243</v>
          </cell>
          <cell r="I1337">
            <v>532</v>
          </cell>
          <cell r="AY1337">
            <v>0</v>
          </cell>
          <cell r="CK1337">
            <v>0</v>
          </cell>
          <cell r="CL1337">
            <v>0</v>
          </cell>
          <cell r="CM1337">
            <v>0</v>
          </cell>
          <cell r="CU1337">
            <v>0</v>
          </cell>
        </row>
        <row r="1338">
          <cell r="F1338">
            <v>0</v>
          </cell>
          <cell r="G1338">
            <v>378.03</v>
          </cell>
          <cell r="H1338">
            <v>378.03</v>
          </cell>
          <cell r="I1338">
            <v>0</v>
          </cell>
          <cell r="AY1338">
            <v>0</v>
          </cell>
          <cell r="CK1338">
            <v>0</v>
          </cell>
          <cell r="CL1338">
            <v>0</v>
          </cell>
          <cell r="CM1338">
            <v>0</v>
          </cell>
          <cell r="CU1338">
            <v>0</v>
          </cell>
        </row>
        <row r="1339">
          <cell r="F1339">
            <v>296085</v>
          </cell>
          <cell r="G1339">
            <v>296085</v>
          </cell>
          <cell r="H1339">
            <v>225632.3</v>
          </cell>
          <cell r="I1339">
            <v>9209.74</v>
          </cell>
          <cell r="AY1339">
            <v>9964.42</v>
          </cell>
          <cell r="CK1339">
            <v>0</v>
          </cell>
          <cell r="CL1339">
            <v>0</v>
          </cell>
          <cell r="CM1339">
            <v>0</v>
          </cell>
          <cell r="CU1339">
            <v>0</v>
          </cell>
        </row>
        <row r="1340">
          <cell r="F1340">
            <v>1200000</v>
          </cell>
          <cell r="G1340">
            <v>3365916.1</v>
          </cell>
          <cell r="H1340">
            <v>2975916.23</v>
          </cell>
          <cell r="I1340">
            <v>120000</v>
          </cell>
          <cell r="AY1340">
            <v>90000</v>
          </cell>
          <cell r="CK1340">
            <v>0</v>
          </cell>
          <cell r="CL1340">
            <v>0</v>
          </cell>
          <cell r="CM1340">
            <v>0</v>
          </cell>
          <cell r="CU1340">
            <v>0</v>
          </cell>
        </row>
        <row r="1341">
          <cell r="F1341">
            <v>4444261</v>
          </cell>
          <cell r="G1341">
            <v>4444261</v>
          </cell>
          <cell r="H1341">
            <v>3338971</v>
          </cell>
          <cell r="I1341">
            <v>0</v>
          </cell>
          <cell r="AY1341">
            <v>379477</v>
          </cell>
          <cell r="CK1341">
            <v>0</v>
          </cell>
          <cell r="CL1341">
            <v>0</v>
          </cell>
          <cell r="CM1341">
            <v>0</v>
          </cell>
          <cell r="CU1341">
            <v>397007</v>
          </cell>
        </row>
        <row r="1342">
          <cell r="F1342">
            <v>1729370</v>
          </cell>
          <cell r="G1342">
            <v>3142891.8</v>
          </cell>
          <cell r="H1342">
            <v>1793028.3</v>
          </cell>
          <cell r="I1342">
            <v>713552</v>
          </cell>
          <cell r="AY1342">
            <v>0</v>
          </cell>
          <cell r="CK1342">
            <v>0</v>
          </cell>
          <cell r="CL1342">
            <v>0</v>
          </cell>
          <cell r="CM1342">
            <v>0</v>
          </cell>
          <cell r="CU1342">
            <v>0</v>
          </cell>
        </row>
        <row r="1343">
          <cell r="F1343">
            <v>41148</v>
          </cell>
          <cell r="G1343">
            <v>41148</v>
          </cell>
          <cell r="H1343">
            <v>35910</v>
          </cell>
          <cell r="I1343">
            <v>0</v>
          </cell>
          <cell r="AY1343">
            <v>3600</v>
          </cell>
          <cell r="CK1343">
            <v>0</v>
          </cell>
          <cell r="CL1343">
            <v>0</v>
          </cell>
          <cell r="CM1343">
            <v>0</v>
          </cell>
          <cell r="CU1343">
            <v>3600</v>
          </cell>
        </row>
        <row r="1344">
          <cell r="F1344">
            <v>271181</v>
          </cell>
          <cell r="G1344">
            <v>271181</v>
          </cell>
          <cell r="H1344">
            <v>125612</v>
          </cell>
          <cell r="I1344">
            <v>0</v>
          </cell>
          <cell r="AY1344">
            <v>0</v>
          </cell>
          <cell r="CK1344">
            <v>0</v>
          </cell>
          <cell r="CL1344">
            <v>0</v>
          </cell>
          <cell r="CM1344">
            <v>0</v>
          </cell>
          <cell r="CU1344">
            <v>0</v>
          </cell>
        </row>
        <row r="1345">
          <cell r="F1345">
            <v>853566</v>
          </cell>
          <cell r="G1345">
            <v>853566</v>
          </cell>
          <cell r="H1345">
            <v>0</v>
          </cell>
          <cell r="I1345">
            <v>0</v>
          </cell>
          <cell r="AY1345">
            <v>0</v>
          </cell>
          <cell r="CK1345">
            <v>0</v>
          </cell>
          <cell r="CL1345">
            <v>0</v>
          </cell>
          <cell r="CM1345">
            <v>0</v>
          </cell>
          <cell r="CU1345">
            <v>0</v>
          </cell>
        </row>
        <row r="1346">
          <cell r="F1346">
            <v>107895</v>
          </cell>
          <cell r="G1346">
            <v>75476.06</v>
          </cell>
          <cell r="H1346">
            <v>75476.06</v>
          </cell>
          <cell r="I1346">
            <v>0</v>
          </cell>
          <cell r="AY1346">
            <v>6818.11</v>
          </cell>
          <cell r="CK1346">
            <v>0</v>
          </cell>
          <cell r="CL1346">
            <v>0</v>
          </cell>
          <cell r="CM1346">
            <v>0</v>
          </cell>
          <cell r="CU1346">
            <v>0</v>
          </cell>
        </row>
        <row r="1347">
          <cell r="F1347">
            <v>380182</v>
          </cell>
          <cell r="G1347">
            <v>380182</v>
          </cell>
          <cell r="H1347">
            <v>277675.8</v>
          </cell>
          <cell r="I1347">
            <v>0</v>
          </cell>
          <cell r="AY1347">
            <v>32744.36</v>
          </cell>
          <cell r="CK1347">
            <v>0</v>
          </cell>
          <cell r="CL1347">
            <v>0</v>
          </cell>
          <cell r="CM1347">
            <v>0</v>
          </cell>
          <cell r="CU1347">
            <v>33129.199999999997</v>
          </cell>
        </row>
        <row r="1348">
          <cell r="F1348">
            <v>66853</v>
          </cell>
          <cell r="G1348">
            <v>66853</v>
          </cell>
          <cell r="H1348">
            <v>50016.12</v>
          </cell>
          <cell r="I1348">
            <v>0</v>
          </cell>
          <cell r="AY1348">
            <v>5922.32</v>
          </cell>
          <cell r="CK1348">
            <v>0</v>
          </cell>
          <cell r="CL1348">
            <v>0</v>
          </cell>
          <cell r="CM1348">
            <v>0</v>
          </cell>
          <cell r="CU1348">
            <v>5922.32</v>
          </cell>
        </row>
        <row r="1349">
          <cell r="F1349">
            <v>59400</v>
          </cell>
          <cell r="G1349">
            <v>59400</v>
          </cell>
          <cell r="H1349">
            <v>45630</v>
          </cell>
          <cell r="I1349">
            <v>0</v>
          </cell>
          <cell r="AY1349">
            <v>5265</v>
          </cell>
          <cell r="CK1349">
            <v>0</v>
          </cell>
          <cell r="CL1349">
            <v>0</v>
          </cell>
          <cell r="CM1349">
            <v>0</v>
          </cell>
          <cell r="CU1349">
            <v>5265</v>
          </cell>
        </row>
        <row r="1350">
          <cell r="F1350">
            <v>97550</v>
          </cell>
          <cell r="G1350">
            <v>106699.04</v>
          </cell>
          <cell r="H1350">
            <v>106699.04</v>
          </cell>
          <cell r="I1350">
            <v>0</v>
          </cell>
          <cell r="AY1350">
            <v>0</v>
          </cell>
          <cell r="CK1350">
            <v>0</v>
          </cell>
          <cell r="CL1350">
            <v>0</v>
          </cell>
          <cell r="CM1350">
            <v>0</v>
          </cell>
          <cell r="CU1350">
            <v>0</v>
          </cell>
        </row>
        <row r="1351">
          <cell r="F1351">
            <v>857681</v>
          </cell>
          <cell r="G1351">
            <v>857681</v>
          </cell>
          <cell r="H1351">
            <v>531649.66</v>
          </cell>
          <cell r="I1351">
            <v>0</v>
          </cell>
          <cell r="AY1351">
            <v>56452.98</v>
          </cell>
          <cell r="CK1351">
            <v>0</v>
          </cell>
          <cell r="CL1351">
            <v>0</v>
          </cell>
          <cell r="CM1351">
            <v>0</v>
          </cell>
          <cell r="CU1351">
            <v>60335.1</v>
          </cell>
        </row>
        <row r="1352">
          <cell r="F1352">
            <v>7200219</v>
          </cell>
          <cell r="G1352">
            <v>4311.08</v>
          </cell>
          <cell r="H1352">
            <v>0</v>
          </cell>
          <cell r="I1352">
            <v>0</v>
          </cell>
          <cell r="AY1352">
            <v>0</v>
          </cell>
          <cell r="CK1352">
            <v>0</v>
          </cell>
          <cell r="CL1352">
            <v>0</v>
          </cell>
          <cell r="CM1352">
            <v>0</v>
          </cell>
          <cell r="CU1352">
            <v>0</v>
          </cell>
        </row>
        <row r="1353">
          <cell r="F1353">
            <v>3511</v>
          </cell>
          <cell r="G1353">
            <v>3511</v>
          </cell>
          <cell r="H1353">
            <v>3504.71</v>
          </cell>
          <cell r="I1353">
            <v>0</v>
          </cell>
          <cell r="AY1353">
            <v>880.06</v>
          </cell>
          <cell r="CK1353">
            <v>0</v>
          </cell>
          <cell r="CL1353">
            <v>0</v>
          </cell>
          <cell r="CM1353">
            <v>0</v>
          </cell>
          <cell r="CU1353">
            <v>0</v>
          </cell>
        </row>
        <row r="1354">
          <cell r="F1354">
            <v>6662</v>
          </cell>
          <cell r="G1354">
            <v>6662</v>
          </cell>
          <cell r="H1354">
            <v>4223.25</v>
          </cell>
          <cell r="I1354">
            <v>0</v>
          </cell>
          <cell r="AY1354">
            <v>0</v>
          </cell>
          <cell r="CK1354">
            <v>0</v>
          </cell>
          <cell r="CL1354">
            <v>0</v>
          </cell>
          <cell r="CM1354">
            <v>0</v>
          </cell>
          <cell r="CU1354">
            <v>0</v>
          </cell>
        </row>
        <row r="1355">
          <cell r="F1355">
            <v>82863</v>
          </cell>
          <cell r="G1355">
            <v>77370.570000000007</v>
          </cell>
          <cell r="H1355">
            <v>77370.570000000007</v>
          </cell>
          <cell r="I1355">
            <v>0</v>
          </cell>
          <cell r="AY1355">
            <v>7432.19</v>
          </cell>
          <cell r="CK1355">
            <v>0</v>
          </cell>
          <cell r="CL1355">
            <v>0</v>
          </cell>
          <cell r="CM1355">
            <v>0</v>
          </cell>
          <cell r="CU1355">
            <v>0</v>
          </cell>
        </row>
        <row r="1356">
          <cell r="F1356">
            <v>66198</v>
          </cell>
          <cell r="G1356">
            <v>66198</v>
          </cell>
          <cell r="H1356">
            <v>33896.42</v>
          </cell>
          <cell r="I1356">
            <v>0</v>
          </cell>
          <cell r="AY1356">
            <v>1835.92</v>
          </cell>
          <cell r="CK1356">
            <v>0</v>
          </cell>
          <cell r="CL1356">
            <v>0</v>
          </cell>
          <cell r="CM1356">
            <v>0</v>
          </cell>
          <cell r="CU1356">
            <v>0</v>
          </cell>
        </row>
        <row r="1357">
          <cell r="F1357">
            <v>16999</v>
          </cell>
          <cell r="G1357">
            <v>16999</v>
          </cell>
          <cell r="H1357">
            <v>9889.06</v>
          </cell>
          <cell r="I1357">
            <v>0</v>
          </cell>
          <cell r="AY1357">
            <v>1185.28</v>
          </cell>
          <cell r="CK1357">
            <v>0</v>
          </cell>
          <cell r="CL1357">
            <v>0</v>
          </cell>
          <cell r="CM1357">
            <v>0</v>
          </cell>
          <cell r="CU1357">
            <v>0</v>
          </cell>
        </row>
        <row r="1358">
          <cell r="F1358">
            <v>43434</v>
          </cell>
          <cell r="G1358">
            <v>42435.040000000001</v>
          </cell>
          <cell r="H1358">
            <v>27613.119999999999</v>
          </cell>
          <cell r="I1358">
            <v>0</v>
          </cell>
          <cell r="AY1358">
            <v>1000.6</v>
          </cell>
          <cell r="CK1358">
            <v>0</v>
          </cell>
          <cell r="CL1358">
            <v>0</v>
          </cell>
          <cell r="CM1358">
            <v>0</v>
          </cell>
          <cell r="CU1358">
            <v>0</v>
          </cell>
        </row>
        <row r="1359">
          <cell r="F1359">
            <v>24000</v>
          </cell>
          <cell r="G1359">
            <v>24000</v>
          </cell>
          <cell r="H1359">
            <v>10389.07</v>
          </cell>
          <cell r="I1359">
            <v>1477</v>
          </cell>
          <cell r="AY1359">
            <v>1000.01</v>
          </cell>
          <cell r="CK1359">
            <v>0</v>
          </cell>
          <cell r="CL1359">
            <v>0</v>
          </cell>
          <cell r="CM1359">
            <v>0</v>
          </cell>
          <cell r="CU1359">
            <v>0</v>
          </cell>
        </row>
        <row r="1360">
          <cell r="F1360">
            <v>44019</v>
          </cell>
          <cell r="G1360">
            <v>44019</v>
          </cell>
          <cell r="H1360">
            <v>23236</v>
          </cell>
          <cell r="I1360">
            <v>2541</v>
          </cell>
          <cell r="AY1360">
            <v>3077.4</v>
          </cell>
          <cell r="CK1360">
            <v>0</v>
          </cell>
          <cell r="CL1360">
            <v>0</v>
          </cell>
          <cell r="CM1360">
            <v>0</v>
          </cell>
          <cell r="CU1360">
            <v>0</v>
          </cell>
        </row>
        <row r="1361">
          <cell r="F1361">
            <v>4676</v>
          </cell>
          <cell r="G1361">
            <v>4676</v>
          </cell>
          <cell r="H1361">
            <v>4167.46</v>
          </cell>
          <cell r="I1361">
            <v>317.75</v>
          </cell>
          <cell r="AY1361">
            <v>0</v>
          </cell>
          <cell r="CK1361">
            <v>0</v>
          </cell>
          <cell r="CL1361">
            <v>0</v>
          </cell>
          <cell r="CM1361">
            <v>0</v>
          </cell>
          <cell r="CU1361">
            <v>0</v>
          </cell>
        </row>
        <row r="1362">
          <cell r="F1362">
            <v>0</v>
          </cell>
          <cell r="G1362">
            <v>5000</v>
          </cell>
          <cell r="H1362">
            <v>5000</v>
          </cell>
          <cell r="I1362">
            <v>0</v>
          </cell>
          <cell r="AY1362">
            <v>0</v>
          </cell>
          <cell r="CK1362">
            <v>0</v>
          </cell>
          <cell r="CL1362">
            <v>0</v>
          </cell>
          <cell r="CM1362">
            <v>0</v>
          </cell>
          <cell r="CU1362">
            <v>0</v>
          </cell>
        </row>
        <row r="1363">
          <cell r="F1363">
            <v>7875</v>
          </cell>
          <cell r="G1363">
            <v>8375</v>
          </cell>
          <cell r="H1363">
            <v>1752.1</v>
          </cell>
          <cell r="I1363">
            <v>6494</v>
          </cell>
          <cell r="AY1363">
            <v>0</v>
          </cell>
          <cell r="CK1363">
            <v>0</v>
          </cell>
          <cell r="CL1363">
            <v>0</v>
          </cell>
          <cell r="CM1363">
            <v>0</v>
          </cell>
          <cell r="CU1363">
            <v>0</v>
          </cell>
        </row>
        <row r="1364">
          <cell r="F1364">
            <v>5000000</v>
          </cell>
          <cell r="G1364">
            <v>2330408.0099999998</v>
          </cell>
          <cell r="H1364">
            <v>1512451.99</v>
          </cell>
          <cell r="I1364">
            <v>729088</v>
          </cell>
          <cell r="AY1364">
            <v>0</v>
          </cell>
          <cell r="CK1364">
            <v>0</v>
          </cell>
          <cell r="CL1364">
            <v>0</v>
          </cell>
          <cell r="CM1364">
            <v>0</v>
          </cell>
          <cell r="CU1364">
            <v>0</v>
          </cell>
        </row>
        <row r="1365">
          <cell r="F1365">
            <v>2200000</v>
          </cell>
          <cell r="G1365">
            <v>1891604</v>
          </cell>
          <cell r="H1365">
            <v>1495496.02</v>
          </cell>
          <cell r="I1365">
            <v>17880</v>
          </cell>
          <cell r="AY1365">
            <v>6360</v>
          </cell>
          <cell r="CK1365">
            <v>0</v>
          </cell>
          <cell r="CL1365">
            <v>0</v>
          </cell>
          <cell r="CM1365">
            <v>0</v>
          </cell>
          <cell r="CU1365">
            <v>0</v>
          </cell>
        </row>
        <row r="1366">
          <cell r="F1366">
            <v>3500000</v>
          </cell>
          <cell r="G1366">
            <v>5515838.2999999998</v>
          </cell>
          <cell r="H1366">
            <v>4950905</v>
          </cell>
          <cell r="I1366">
            <v>564933.30000000005</v>
          </cell>
          <cell r="AY1366">
            <v>0</v>
          </cell>
          <cell r="CK1366">
            <v>0</v>
          </cell>
          <cell r="CL1366">
            <v>5175000</v>
          </cell>
          <cell r="CM1366">
            <v>500000</v>
          </cell>
          <cell r="CU1366">
            <v>0</v>
          </cell>
        </row>
        <row r="1367">
          <cell r="F1367">
            <v>2187</v>
          </cell>
          <cell r="G1367">
            <v>2187</v>
          </cell>
          <cell r="H1367">
            <v>1857</v>
          </cell>
          <cell r="I1367">
            <v>0</v>
          </cell>
          <cell r="AY1367">
            <v>0</v>
          </cell>
          <cell r="CK1367">
            <v>0</v>
          </cell>
          <cell r="CL1367">
            <v>0</v>
          </cell>
          <cell r="CM1367">
            <v>0</v>
          </cell>
          <cell r="CU1367">
            <v>0</v>
          </cell>
        </row>
        <row r="1368">
          <cell r="F1368">
            <v>1303</v>
          </cell>
          <cell r="G1368">
            <v>1303</v>
          </cell>
          <cell r="H1368">
            <v>931.5</v>
          </cell>
          <cell r="I1368">
            <v>345</v>
          </cell>
          <cell r="AY1368">
            <v>0</v>
          </cell>
          <cell r="CK1368">
            <v>0</v>
          </cell>
          <cell r="CL1368">
            <v>0</v>
          </cell>
          <cell r="CM1368">
            <v>0</v>
          </cell>
          <cell r="CU1368">
            <v>0</v>
          </cell>
        </row>
        <row r="1369">
          <cell r="F1369">
            <v>50000</v>
          </cell>
          <cell r="G1369">
            <v>50000</v>
          </cell>
          <cell r="H1369">
            <v>42424.98</v>
          </cell>
          <cell r="I1369">
            <v>2514.5</v>
          </cell>
          <cell r="AY1369">
            <v>37.159999999999997</v>
          </cell>
          <cell r="CK1369">
            <v>0</v>
          </cell>
          <cell r="CL1369">
            <v>0</v>
          </cell>
          <cell r="CM1369">
            <v>0</v>
          </cell>
          <cell r="CU1369">
            <v>0</v>
          </cell>
        </row>
        <row r="1370">
          <cell r="F1370">
            <v>5508</v>
          </cell>
          <cell r="G1370">
            <v>5508</v>
          </cell>
          <cell r="H1370">
            <v>1915</v>
          </cell>
          <cell r="I1370">
            <v>500</v>
          </cell>
          <cell r="AY1370">
            <v>180</v>
          </cell>
          <cell r="CK1370">
            <v>0</v>
          </cell>
          <cell r="CL1370">
            <v>0</v>
          </cell>
          <cell r="CM1370">
            <v>0</v>
          </cell>
          <cell r="CU1370">
            <v>0</v>
          </cell>
        </row>
        <row r="1371">
          <cell r="F1371">
            <v>22832</v>
          </cell>
          <cell r="G1371">
            <v>22832</v>
          </cell>
          <cell r="H1371">
            <v>7387.16</v>
          </cell>
          <cell r="I1371">
            <v>12674.68</v>
          </cell>
          <cell r="AY1371">
            <v>0</v>
          </cell>
          <cell r="CK1371">
            <v>0</v>
          </cell>
          <cell r="CL1371">
            <v>0</v>
          </cell>
          <cell r="CM1371">
            <v>0</v>
          </cell>
          <cell r="CU1371">
            <v>0</v>
          </cell>
        </row>
        <row r="1372">
          <cell r="F1372">
            <v>2648</v>
          </cell>
          <cell r="G1372">
            <v>2648</v>
          </cell>
          <cell r="H1372">
            <v>2209.66</v>
          </cell>
          <cell r="I1372">
            <v>0</v>
          </cell>
          <cell r="AY1372">
            <v>0</v>
          </cell>
          <cell r="CK1372">
            <v>0</v>
          </cell>
          <cell r="CL1372">
            <v>0</v>
          </cell>
          <cell r="CM1372">
            <v>0</v>
          </cell>
          <cell r="CU1372">
            <v>0</v>
          </cell>
        </row>
        <row r="1373">
          <cell r="F1373">
            <v>350000</v>
          </cell>
          <cell r="G1373">
            <v>350000</v>
          </cell>
          <cell r="H1373">
            <v>104075</v>
          </cell>
          <cell r="I1373">
            <v>104075</v>
          </cell>
          <cell r="AY1373">
            <v>0</v>
          </cell>
          <cell r="CK1373">
            <v>0</v>
          </cell>
          <cell r="CL1373">
            <v>0</v>
          </cell>
          <cell r="CM1373">
            <v>0</v>
          </cell>
          <cell r="CU1373">
            <v>0</v>
          </cell>
        </row>
        <row r="1374">
          <cell r="F1374">
            <v>183274</v>
          </cell>
          <cell r="G1374">
            <v>183274</v>
          </cell>
          <cell r="H1374">
            <v>176422.31</v>
          </cell>
          <cell r="I1374">
            <v>2552</v>
          </cell>
          <cell r="AY1374">
            <v>3758.44</v>
          </cell>
          <cell r="CK1374">
            <v>0</v>
          </cell>
          <cell r="CL1374">
            <v>0</v>
          </cell>
          <cell r="CM1374">
            <v>0</v>
          </cell>
          <cell r="CU1374">
            <v>0</v>
          </cell>
        </row>
        <row r="1375">
          <cell r="F1375">
            <v>90000</v>
          </cell>
          <cell r="G1375">
            <v>637355.25</v>
          </cell>
          <cell r="H1375">
            <v>406602.18</v>
          </cell>
          <cell r="I1375">
            <v>97407.27</v>
          </cell>
          <cell r="AY1375">
            <v>0</v>
          </cell>
          <cell r="CK1375">
            <v>0</v>
          </cell>
          <cell r="CL1375">
            <v>0</v>
          </cell>
          <cell r="CM1375">
            <v>0</v>
          </cell>
          <cell r="CU1375">
            <v>0</v>
          </cell>
        </row>
        <row r="1376">
          <cell r="F1376">
            <v>150000</v>
          </cell>
          <cell r="G1376">
            <v>150000</v>
          </cell>
          <cell r="H1376">
            <v>37085.83</v>
          </cell>
          <cell r="I1376">
            <v>2363.37</v>
          </cell>
          <cell r="AY1376">
            <v>642.22</v>
          </cell>
          <cell r="CK1376">
            <v>0</v>
          </cell>
          <cell r="CL1376">
            <v>0</v>
          </cell>
          <cell r="CM1376">
            <v>0</v>
          </cell>
          <cell r="CU1376">
            <v>0</v>
          </cell>
        </row>
        <row r="1377">
          <cell r="F1377">
            <v>50000</v>
          </cell>
          <cell r="G1377">
            <v>50000</v>
          </cell>
          <cell r="H1377">
            <v>0</v>
          </cell>
          <cell r="I1377">
            <v>0</v>
          </cell>
          <cell r="AY1377">
            <v>0</v>
          </cell>
          <cell r="CK1377">
            <v>0</v>
          </cell>
          <cell r="CL1377">
            <v>0</v>
          </cell>
          <cell r="CM1377">
            <v>0</v>
          </cell>
          <cell r="CU1377">
            <v>0</v>
          </cell>
        </row>
        <row r="1378">
          <cell r="F1378">
            <v>92949</v>
          </cell>
          <cell r="G1378">
            <v>92949</v>
          </cell>
          <cell r="H1378">
            <v>72746.59</v>
          </cell>
          <cell r="I1378">
            <v>12443.66</v>
          </cell>
          <cell r="AY1378">
            <v>0</v>
          </cell>
          <cell r="CK1378">
            <v>0</v>
          </cell>
          <cell r="CL1378">
            <v>0</v>
          </cell>
          <cell r="CM1378">
            <v>0</v>
          </cell>
          <cell r="CU1378">
            <v>0</v>
          </cell>
        </row>
        <row r="1379">
          <cell r="F1379">
            <v>50000</v>
          </cell>
          <cell r="G1379">
            <v>125000</v>
          </cell>
          <cell r="H1379">
            <v>28281</v>
          </cell>
          <cell r="I1379">
            <v>0</v>
          </cell>
          <cell r="AY1379">
            <v>0</v>
          </cell>
          <cell r="CK1379">
            <v>0</v>
          </cell>
          <cell r="CL1379">
            <v>0</v>
          </cell>
          <cell r="CM1379">
            <v>0</v>
          </cell>
          <cell r="CU1379">
            <v>0</v>
          </cell>
        </row>
        <row r="1380">
          <cell r="F1380">
            <v>40000</v>
          </cell>
          <cell r="G1380">
            <v>134000</v>
          </cell>
          <cell r="H1380">
            <v>66659.070000000007</v>
          </cell>
          <cell r="I1380">
            <v>27110.69</v>
          </cell>
          <cell r="AY1380">
            <v>360</v>
          </cell>
          <cell r="CK1380">
            <v>0</v>
          </cell>
          <cell r="CL1380">
            <v>0</v>
          </cell>
          <cell r="CM1380">
            <v>0</v>
          </cell>
          <cell r="CU1380">
            <v>0</v>
          </cell>
        </row>
        <row r="1381">
          <cell r="F1381">
            <v>14571</v>
          </cell>
          <cell r="G1381">
            <v>14571</v>
          </cell>
          <cell r="H1381">
            <v>7399.03</v>
          </cell>
          <cell r="I1381">
            <v>2691.8</v>
          </cell>
          <cell r="AY1381">
            <v>224.7</v>
          </cell>
          <cell r="CK1381">
            <v>0</v>
          </cell>
          <cell r="CL1381">
            <v>0</v>
          </cell>
          <cell r="CM1381">
            <v>0</v>
          </cell>
          <cell r="CU1381">
            <v>0</v>
          </cell>
        </row>
        <row r="1382">
          <cell r="F1382">
            <v>2865</v>
          </cell>
          <cell r="G1382">
            <v>2865</v>
          </cell>
          <cell r="H1382">
            <v>2344.2600000000002</v>
          </cell>
          <cell r="I1382">
            <v>350</v>
          </cell>
          <cell r="AY1382">
            <v>0</v>
          </cell>
          <cell r="CK1382">
            <v>0</v>
          </cell>
          <cell r="CL1382">
            <v>0</v>
          </cell>
          <cell r="CM1382">
            <v>0</v>
          </cell>
          <cell r="CU1382">
            <v>0</v>
          </cell>
        </row>
        <row r="1383">
          <cell r="F1383">
            <v>3313</v>
          </cell>
          <cell r="G1383">
            <v>3313</v>
          </cell>
          <cell r="H1383">
            <v>2479.58</v>
          </cell>
          <cell r="I1383">
            <v>0</v>
          </cell>
          <cell r="AY1383">
            <v>0</v>
          </cell>
          <cell r="CK1383">
            <v>0</v>
          </cell>
          <cell r="CL1383">
            <v>0</v>
          </cell>
          <cell r="CM1383">
            <v>0</v>
          </cell>
          <cell r="CU1383">
            <v>0</v>
          </cell>
        </row>
        <row r="1384">
          <cell r="F1384">
            <v>43421</v>
          </cell>
          <cell r="G1384">
            <v>43421</v>
          </cell>
          <cell r="H1384">
            <v>36210</v>
          </cell>
          <cell r="I1384">
            <v>3500</v>
          </cell>
          <cell r="AY1384">
            <v>12826</v>
          </cell>
          <cell r="CK1384">
            <v>0</v>
          </cell>
          <cell r="CL1384">
            <v>0</v>
          </cell>
          <cell r="CM1384">
            <v>0</v>
          </cell>
          <cell r="CU1384">
            <v>0</v>
          </cell>
        </row>
        <row r="1385">
          <cell r="F1385">
            <v>24759</v>
          </cell>
          <cell r="G1385">
            <v>24759</v>
          </cell>
          <cell r="H1385">
            <v>4607.42</v>
          </cell>
          <cell r="I1385">
            <v>270</v>
          </cell>
          <cell r="AY1385">
            <v>1420</v>
          </cell>
          <cell r="CK1385">
            <v>0</v>
          </cell>
          <cell r="CL1385">
            <v>0</v>
          </cell>
          <cell r="CM1385">
            <v>0</v>
          </cell>
          <cell r="CU1385">
            <v>0</v>
          </cell>
        </row>
        <row r="1386">
          <cell r="F1386">
            <v>24916</v>
          </cell>
          <cell r="G1386">
            <v>24916</v>
          </cell>
          <cell r="H1386">
            <v>21140.86</v>
          </cell>
          <cell r="I1386">
            <v>1536.14</v>
          </cell>
          <cell r="AY1386">
            <v>584.97</v>
          </cell>
          <cell r="CK1386">
            <v>0</v>
          </cell>
          <cell r="CL1386">
            <v>0</v>
          </cell>
          <cell r="CM1386">
            <v>0</v>
          </cell>
          <cell r="CU1386">
            <v>0</v>
          </cell>
        </row>
        <row r="1387">
          <cell r="F1387">
            <v>3000</v>
          </cell>
          <cell r="G1387">
            <v>3000</v>
          </cell>
          <cell r="H1387">
            <v>2990.86</v>
          </cell>
          <cell r="I1387">
            <v>0</v>
          </cell>
          <cell r="AY1387">
            <v>0</v>
          </cell>
          <cell r="CK1387">
            <v>0</v>
          </cell>
          <cell r="CL1387">
            <v>0</v>
          </cell>
          <cell r="CM1387">
            <v>0</v>
          </cell>
          <cell r="CU1387">
            <v>0</v>
          </cell>
        </row>
        <row r="1388">
          <cell r="F1388">
            <v>5839</v>
          </cell>
          <cell r="G1388">
            <v>5839</v>
          </cell>
          <cell r="H1388">
            <v>3137.99</v>
          </cell>
          <cell r="I1388">
            <v>0</v>
          </cell>
          <cell r="AY1388">
            <v>0</v>
          </cell>
          <cell r="CK1388">
            <v>0</v>
          </cell>
          <cell r="CL1388">
            <v>0</v>
          </cell>
          <cell r="CM1388">
            <v>0</v>
          </cell>
          <cell r="CU1388">
            <v>0</v>
          </cell>
        </row>
        <row r="1389">
          <cell r="F1389">
            <v>1000</v>
          </cell>
          <cell r="G1389">
            <v>1000</v>
          </cell>
          <cell r="H1389">
            <v>628</v>
          </cell>
          <cell r="I1389">
            <v>0</v>
          </cell>
          <cell r="AY1389">
            <v>0</v>
          </cell>
          <cell r="CK1389">
            <v>0</v>
          </cell>
          <cell r="CL1389">
            <v>0</v>
          </cell>
          <cell r="CM1389">
            <v>0</v>
          </cell>
          <cell r="CU1389">
            <v>0</v>
          </cell>
        </row>
        <row r="1390">
          <cell r="F1390">
            <v>2000</v>
          </cell>
          <cell r="G1390">
            <v>2000</v>
          </cell>
          <cell r="H1390">
            <v>1479.08</v>
          </cell>
          <cell r="I1390">
            <v>1</v>
          </cell>
          <cell r="AY1390">
            <v>0</v>
          </cell>
          <cell r="CK1390">
            <v>0</v>
          </cell>
          <cell r="CL1390">
            <v>0</v>
          </cell>
          <cell r="CM1390">
            <v>0</v>
          </cell>
          <cell r="CU1390">
            <v>0</v>
          </cell>
        </row>
        <row r="1391">
          <cell r="F1391">
            <v>1000</v>
          </cell>
          <cell r="G1391">
            <v>1000</v>
          </cell>
          <cell r="H1391">
            <v>229.92</v>
          </cell>
          <cell r="I1391">
            <v>59.4</v>
          </cell>
          <cell r="AY1391">
            <v>0</v>
          </cell>
          <cell r="CK1391">
            <v>0</v>
          </cell>
          <cell r="CL1391">
            <v>0</v>
          </cell>
          <cell r="CM1391">
            <v>0</v>
          </cell>
          <cell r="CU1391">
            <v>0</v>
          </cell>
        </row>
        <row r="1392">
          <cell r="F1392">
            <v>94482</v>
          </cell>
          <cell r="G1392">
            <v>94214.1</v>
          </cell>
          <cell r="H1392">
            <v>45221.58</v>
          </cell>
          <cell r="I1392">
            <v>927.48</v>
          </cell>
          <cell r="AY1392">
            <v>813.16</v>
          </cell>
          <cell r="CK1392">
            <v>0</v>
          </cell>
          <cell r="CL1392">
            <v>0</v>
          </cell>
          <cell r="CM1392">
            <v>0</v>
          </cell>
          <cell r="CU1392">
            <v>0</v>
          </cell>
        </row>
        <row r="1393">
          <cell r="F1393">
            <v>0</v>
          </cell>
          <cell r="G1393">
            <v>1570</v>
          </cell>
          <cell r="H1393">
            <v>0</v>
          </cell>
          <cell r="I1393">
            <v>0</v>
          </cell>
          <cell r="AY1393">
            <v>0</v>
          </cell>
          <cell r="CK1393">
            <v>0</v>
          </cell>
          <cell r="CL1393">
            <v>0</v>
          </cell>
          <cell r="CM1393">
            <v>0</v>
          </cell>
          <cell r="CU1393">
            <v>0</v>
          </cell>
        </row>
        <row r="1394">
          <cell r="F1394">
            <v>4160772</v>
          </cell>
          <cell r="G1394">
            <v>4160772</v>
          </cell>
          <cell r="H1394">
            <v>3439622.31</v>
          </cell>
          <cell r="I1394">
            <v>0</v>
          </cell>
          <cell r="AY1394">
            <v>371812.99</v>
          </cell>
          <cell r="CK1394">
            <v>0</v>
          </cell>
          <cell r="CL1394">
            <v>0</v>
          </cell>
          <cell r="CM1394">
            <v>0</v>
          </cell>
          <cell r="CU1394">
            <v>380557</v>
          </cell>
        </row>
        <row r="1395">
          <cell r="F1395">
            <v>0</v>
          </cell>
          <cell r="G1395">
            <v>29718.45</v>
          </cell>
          <cell r="H1395">
            <v>29718.45</v>
          </cell>
          <cell r="I1395">
            <v>0</v>
          </cell>
          <cell r="AY1395">
            <v>0</v>
          </cell>
          <cell r="CK1395">
            <v>0</v>
          </cell>
          <cell r="CL1395">
            <v>0</v>
          </cell>
          <cell r="CM1395">
            <v>0</v>
          </cell>
          <cell r="CU1395">
            <v>12116.64</v>
          </cell>
        </row>
        <row r="1396">
          <cell r="F1396">
            <v>260437</v>
          </cell>
          <cell r="G1396">
            <v>260437</v>
          </cell>
          <cell r="H1396">
            <v>207631.13</v>
          </cell>
          <cell r="I1396">
            <v>0</v>
          </cell>
          <cell r="AY1396">
            <v>23533</v>
          </cell>
          <cell r="CK1396">
            <v>0</v>
          </cell>
          <cell r="CL1396">
            <v>0</v>
          </cell>
          <cell r="CM1396">
            <v>0</v>
          </cell>
          <cell r="CU1396">
            <v>20809.5</v>
          </cell>
        </row>
        <row r="1397">
          <cell r="F1397">
            <v>367061</v>
          </cell>
          <cell r="G1397">
            <v>367061</v>
          </cell>
          <cell r="H1397">
            <v>166637.10999999999</v>
          </cell>
          <cell r="I1397">
            <v>0</v>
          </cell>
          <cell r="AY1397">
            <v>0</v>
          </cell>
          <cell r="CK1397">
            <v>0</v>
          </cell>
          <cell r="CL1397">
            <v>0</v>
          </cell>
          <cell r="CM1397">
            <v>0</v>
          </cell>
          <cell r="CU1397">
            <v>0</v>
          </cell>
        </row>
        <row r="1398">
          <cell r="F1398">
            <v>860743</v>
          </cell>
          <cell r="G1398">
            <v>860743</v>
          </cell>
          <cell r="H1398">
            <v>8128.61</v>
          </cell>
          <cell r="I1398">
            <v>0</v>
          </cell>
          <cell r="AY1398">
            <v>0</v>
          </cell>
          <cell r="CK1398">
            <v>0</v>
          </cell>
          <cell r="CL1398">
            <v>0</v>
          </cell>
          <cell r="CM1398">
            <v>0</v>
          </cell>
          <cell r="CU1398">
            <v>0</v>
          </cell>
        </row>
        <row r="1399">
          <cell r="F1399">
            <v>0</v>
          </cell>
          <cell r="G1399">
            <v>228310.23</v>
          </cell>
          <cell r="H1399">
            <v>228310.23</v>
          </cell>
          <cell r="I1399">
            <v>0</v>
          </cell>
          <cell r="AY1399">
            <v>0</v>
          </cell>
          <cell r="CK1399">
            <v>0</v>
          </cell>
          <cell r="CL1399">
            <v>0</v>
          </cell>
          <cell r="CM1399">
            <v>0</v>
          </cell>
          <cell r="CU1399">
            <v>0</v>
          </cell>
        </row>
        <row r="1400">
          <cell r="F1400">
            <v>582564</v>
          </cell>
          <cell r="G1400">
            <v>582564</v>
          </cell>
          <cell r="H1400">
            <v>459936.64</v>
          </cell>
          <cell r="I1400">
            <v>0</v>
          </cell>
          <cell r="AY1400">
            <v>50540.800000000003</v>
          </cell>
          <cell r="CK1400">
            <v>0</v>
          </cell>
          <cell r="CL1400">
            <v>0</v>
          </cell>
          <cell r="CM1400">
            <v>0</v>
          </cell>
          <cell r="CU1400">
            <v>52948.61</v>
          </cell>
        </row>
        <row r="1401">
          <cell r="F1401">
            <v>98283</v>
          </cell>
          <cell r="G1401">
            <v>98283</v>
          </cell>
          <cell r="H1401">
            <v>79508.11</v>
          </cell>
          <cell r="I1401">
            <v>0</v>
          </cell>
          <cell r="AY1401">
            <v>8752.9500000000007</v>
          </cell>
          <cell r="CK1401">
            <v>0</v>
          </cell>
          <cell r="CL1401">
            <v>0</v>
          </cell>
          <cell r="CM1401">
            <v>0</v>
          </cell>
          <cell r="CU1401">
            <v>9108.58</v>
          </cell>
        </row>
        <row r="1402">
          <cell r="F1402">
            <v>138600</v>
          </cell>
          <cell r="G1402">
            <v>138600</v>
          </cell>
          <cell r="H1402">
            <v>112024.2</v>
          </cell>
          <cell r="I1402">
            <v>0</v>
          </cell>
          <cell r="AY1402">
            <v>12284.32</v>
          </cell>
          <cell r="CK1402">
            <v>0</v>
          </cell>
          <cell r="CL1402">
            <v>0</v>
          </cell>
          <cell r="CM1402">
            <v>0</v>
          </cell>
          <cell r="CU1402">
            <v>12285</v>
          </cell>
        </row>
        <row r="1403">
          <cell r="F1403">
            <v>98277</v>
          </cell>
          <cell r="G1403">
            <v>106898.16</v>
          </cell>
          <cell r="H1403">
            <v>106898.16</v>
          </cell>
          <cell r="I1403">
            <v>0</v>
          </cell>
          <cell r="AY1403">
            <v>0</v>
          </cell>
          <cell r="CK1403">
            <v>0</v>
          </cell>
          <cell r="CL1403">
            <v>0</v>
          </cell>
          <cell r="CM1403">
            <v>0</v>
          </cell>
          <cell r="CU1403">
            <v>0</v>
          </cell>
        </row>
        <row r="1404">
          <cell r="F1404">
            <v>718805</v>
          </cell>
          <cell r="G1404">
            <v>718805</v>
          </cell>
          <cell r="H1404">
            <v>484785.48</v>
          </cell>
          <cell r="I1404">
            <v>0</v>
          </cell>
          <cell r="AY1404">
            <v>48525.23</v>
          </cell>
          <cell r="CK1404">
            <v>0</v>
          </cell>
          <cell r="CL1404">
            <v>0</v>
          </cell>
          <cell r="CM1404">
            <v>0</v>
          </cell>
          <cell r="CU1404">
            <v>49490.02</v>
          </cell>
        </row>
        <row r="1405">
          <cell r="F1405">
            <v>3375</v>
          </cell>
          <cell r="G1405">
            <v>3375</v>
          </cell>
          <cell r="H1405">
            <v>941.91</v>
          </cell>
          <cell r="I1405">
            <v>592.99</v>
          </cell>
          <cell r="AY1405">
            <v>0</v>
          </cell>
          <cell r="CK1405">
            <v>0</v>
          </cell>
          <cell r="CL1405">
            <v>0</v>
          </cell>
          <cell r="CM1405">
            <v>0</v>
          </cell>
          <cell r="CU1405">
            <v>0</v>
          </cell>
        </row>
        <row r="1406">
          <cell r="F1406">
            <v>2846</v>
          </cell>
          <cell r="G1406">
            <v>2846</v>
          </cell>
          <cell r="H1406">
            <v>1821.6</v>
          </cell>
          <cell r="I1406">
            <v>0</v>
          </cell>
          <cell r="AY1406">
            <v>0</v>
          </cell>
          <cell r="CK1406">
            <v>0</v>
          </cell>
          <cell r="CL1406">
            <v>0</v>
          </cell>
          <cell r="CM1406">
            <v>0</v>
          </cell>
          <cell r="CU1406">
            <v>0</v>
          </cell>
        </row>
        <row r="1407">
          <cell r="F1407">
            <v>6885</v>
          </cell>
          <cell r="G1407">
            <v>6885</v>
          </cell>
          <cell r="H1407">
            <v>5564.48</v>
          </cell>
          <cell r="I1407">
            <v>0</v>
          </cell>
          <cell r="AY1407">
            <v>458.98</v>
          </cell>
          <cell r="CK1407">
            <v>0</v>
          </cell>
          <cell r="CL1407">
            <v>0</v>
          </cell>
          <cell r="CM1407">
            <v>0</v>
          </cell>
          <cell r="CU1407">
            <v>0</v>
          </cell>
        </row>
        <row r="1408">
          <cell r="F1408">
            <v>11316</v>
          </cell>
          <cell r="G1408">
            <v>11316</v>
          </cell>
          <cell r="H1408">
            <v>8283.7800000000007</v>
          </cell>
          <cell r="I1408">
            <v>0</v>
          </cell>
          <cell r="AY1408">
            <v>1010.98</v>
          </cell>
          <cell r="CK1408">
            <v>0</v>
          </cell>
          <cell r="CL1408">
            <v>0</v>
          </cell>
          <cell r="CM1408">
            <v>0</v>
          </cell>
          <cell r="CU1408">
            <v>0</v>
          </cell>
        </row>
        <row r="1409">
          <cell r="F1409">
            <v>42866</v>
          </cell>
          <cell r="G1409">
            <v>42866</v>
          </cell>
          <cell r="H1409">
            <v>27498.16</v>
          </cell>
          <cell r="I1409">
            <v>0</v>
          </cell>
          <cell r="AY1409">
            <v>228.43</v>
          </cell>
          <cell r="CK1409">
            <v>0</v>
          </cell>
          <cell r="CL1409">
            <v>0</v>
          </cell>
          <cell r="CM1409">
            <v>0</v>
          </cell>
          <cell r="CU1409">
            <v>0</v>
          </cell>
        </row>
        <row r="1410">
          <cell r="F1410">
            <v>2884</v>
          </cell>
          <cell r="G1410">
            <v>2884</v>
          </cell>
          <cell r="H1410">
            <v>1600</v>
          </cell>
          <cell r="I1410">
            <v>300</v>
          </cell>
          <cell r="AY1410">
            <v>0</v>
          </cell>
          <cell r="CK1410">
            <v>0</v>
          </cell>
          <cell r="CL1410">
            <v>0</v>
          </cell>
          <cell r="CM1410">
            <v>0</v>
          </cell>
          <cell r="CU1410">
            <v>0</v>
          </cell>
        </row>
        <row r="1411">
          <cell r="F1411">
            <v>22565</v>
          </cell>
          <cell r="G1411">
            <v>22565</v>
          </cell>
          <cell r="H1411">
            <v>13498.35</v>
          </cell>
          <cell r="I1411">
            <v>1697</v>
          </cell>
          <cell r="AY1411">
            <v>1619.35</v>
          </cell>
          <cell r="CK1411">
            <v>0</v>
          </cell>
          <cell r="CL1411">
            <v>0</v>
          </cell>
          <cell r="CM1411">
            <v>0</v>
          </cell>
          <cell r="CU1411">
            <v>0</v>
          </cell>
        </row>
        <row r="1412">
          <cell r="F1412">
            <v>24163</v>
          </cell>
          <cell r="G1412">
            <v>24163</v>
          </cell>
          <cell r="H1412">
            <v>18703.25</v>
          </cell>
          <cell r="I1412">
            <v>1263.74</v>
          </cell>
          <cell r="AY1412">
            <v>0</v>
          </cell>
          <cell r="CK1412">
            <v>0</v>
          </cell>
          <cell r="CL1412">
            <v>0</v>
          </cell>
          <cell r="CM1412">
            <v>0</v>
          </cell>
          <cell r="CU1412">
            <v>0</v>
          </cell>
        </row>
        <row r="1413">
          <cell r="F1413">
            <v>0</v>
          </cell>
          <cell r="G1413">
            <v>16200</v>
          </cell>
          <cell r="H1413">
            <v>16200</v>
          </cell>
          <cell r="I1413">
            <v>0</v>
          </cell>
          <cell r="AY1413">
            <v>0</v>
          </cell>
          <cell r="CK1413">
            <v>0</v>
          </cell>
          <cell r="CL1413">
            <v>0</v>
          </cell>
          <cell r="CM1413">
            <v>0</v>
          </cell>
          <cell r="CU1413">
            <v>0</v>
          </cell>
        </row>
        <row r="1414">
          <cell r="F1414">
            <v>598879</v>
          </cell>
          <cell r="G1414">
            <v>830062.69</v>
          </cell>
          <cell r="H1414">
            <v>620147.07999999996</v>
          </cell>
          <cell r="I1414">
            <v>39148.85</v>
          </cell>
          <cell r="AY1414">
            <v>0</v>
          </cell>
          <cell r="CK1414">
            <v>0</v>
          </cell>
          <cell r="CL1414">
            <v>0</v>
          </cell>
          <cell r="CM1414">
            <v>0</v>
          </cell>
          <cell r="CU1414">
            <v>0</v>
          </cell>
        </row>
        <row r="1415">
          <cell r="F1415">
            <v>6600000</v>
          </cell>
          <cell r="G1415">
            <v>6550000</v>
          </cell>
          <cell r="H1415">
            <v>5784113.9400000004</v>
          </cell>
          <cell r="I1415">
            <v>73377.850000000006</v>
          </cell>
          <cell r="AY1415">
            <v>712305.71</v>
          </cell>
          <cell r="CK1415">
            <v>0</v>
          </cell>
          <cell r="CL1415">
            <v>0</v>
          </cell>
          <cell r="CM1415">
            <v>0</v>
          </cell>
          <cell r="CU1415">
            <v>0</v>
          </cell>
        </row>
        <row r="1416">
          <cell r="F1416">
            <v>0</v>
          </cell>
          <cell r="G1416">
            <v>220000</v>
          </cell>
          <cell r="H1416">
            <v>218212.5</v>
          </cell>
          <cell r="I1416">
            <v>0</v>
          </cell>
          <cell r="AY1416">
            <v>0</v>
          </cell>
          <cell r="CK1416">
            <v>0</v>
          </cell>
          <cell r="CL1416">
            <v>0</v>
          </cell>
          <cell r="CM1416">
            <v>0</v>
          </cell>
          <cell r="CU1416">
            <v>0</v>
          </cell>
        </row>
        <row r="1417">
          <cell r="F1417">
            <v>350000</v>
          </cell>
          <cell r="G1417">
            <v>127000</v>
          </cell>
          <cell r="H1417">
            <v>86802</v>
          </cell>
          <cell r="I1417">
            <v>0</v>
          </cell>
          <cell r="AY1417">
            <v>0</v>
          </cell>
          <cell r="CK1417">
            <v>0</v>
          </cell>
          <cell r="CL1417">
            <v>0</v>
          </cell>
          <cell r="CM1417">
            <v>0</v>
          </cell>
          <cell r="CU1417">
            <v>0</v>
          </cell>
        </row>
        <row r="1418">
          <cell r="F1418">
            <v>0</v>
          </cell>
          <cell r="G1418">
            <v>50000</v>
          </cell>
          <cell r="H1418">
            <v>-28516.29</v>
          </cell>
          <cell r="I1418">
            <v>1323.94</v>
          </cell>
          <cell r="AY1418">
            <v>-4270.95</v>
          </cell>
          <cell r="CK1418">
            <v>0</v>
          </cell>
          <cell r="CL1418">
            <v>0</v>
          </cell>
          <cell r="CM1418">
            <v>0</v>
          </cell>
          <cell r="CU1418">
            <v>0</v>
          </cell>
        </row>
        <row r="1419">
          <cell r="F1419">
            <v>200000</v>
          </cell>
          <cell r="G1419">
            <v>200000</v>
          </cell>
          <cell r="H1419">
            <v>0</v>
          </cell>
          <cell r="I1419">
            <v>0</v>
          </cell>
          <cell r="AY1419">
            <v>0</v>
          </cell>
          <cell r="CK1419">
            <v>0</v>
          </cell>
          <cell r="CL1419">
            <v>0</v>
          </cell>
          <cell r="CM1419">
            <v>0</v>
          </cell>
          <cell r="CU1419">
            <v>0</v>
          </cell>
        </row>
        <row r="1420">
          <cell r="F1420">
            <v>700000</v>
          </cell>
          <cell r="G1420">
            <v>223584</v>
          </cell>
          <cell r="H1420">
            <v>194495</v>
          </cell>
          <cell r="I1420">
            <v>0</v>
          </cell>
          <cell r="AY1420">
            <v>0</v>
          </cell>
          <cell r="CK1420">
            <v>0</v>
          </cell>
          <cell r="CL1420">
            <v>0</v>
          </cell>
          <cell r="CM1420">
            <v>0</v>
          </cell>
          <cell r="CU1420">
            <v>0</v>
          </cell>
        </row>
        <row r="1421">
          <cell r="F1421">
            <v>3513</v>
          </cell>
          <cell r="G1421">
            <v>3513</v>
          </cell>
          <cell r="H1421">
            <v>3240.65</v>
          </cell>
          <cell r="I1421">
            <v>252.5</v>
          </cell>
          <cell r="AY1421">
            <v>0</v>
          </cell>
          <cell r="CK1421">
            <v>0</v>
          </cell>
          <cell r="CL1421">
            <v>0</v>
          </cell>
          <cell r="CM1421">
            <v>0</v>
          </cell>
          <cell r="CU1421">
            <v>0</v>
          </cell>
        </row>
        <row r="1422">
          <cell r="F1422">
            <v>20000</v>
          </cell>
          <cell r="G1422">
            <v>20000</v>
          </cell>
          <cell r="H1422">
            <v>0</v>
          </cell>
          <cell r="I1422">
            <v>1265</v>
          </cell>
          <cell r="AY1422">
            <v>0</v>
          </cell>
          <cell r="CK1422">
            <v>0</v>
          </cell>
          <cell r="CL1422">
            <v>0</v>
          </cell>
          <cell r="CM1422">
            <v>0</v>
          </cell>
          <cell r="CU1422">
            <v>0</v>
          </cell>
        </row>
        <row r="1423">
          <cell r="F1423">
            <v>30000</v>
          </cell>
          <cell r="G1423">
            <v>30000</v>
          </cell>
          <cell r="H1423">
            <v>29037.68</v>
          </cell>
          <cell r="I1423">
            <v>544.74</v>
          </cell>
          <cell r="AY1423">
            <v>0</v>
          </cell>
          <cell r="CK1423">
            <v>0</v>
          </cell>
          <cell r="CL1423">
            <v>0</v>
          </cell>
          <cell r="CM1423">
            <v>0</v>
          </cell>
          <cell r="CU1423">
            <v>0</v>
          </cell>
        </row>
        <row r="1424">
          <cell r="F1424">
            <v>10000</v>
          </cell>
          <cell r="G1424">
            <v>10000</v>
          </cell>
          <cell r="H1424">
            <v>4934.57</v>
          </cell>
          <cell r="I1424">
            <v>1701</v>
          </cell>
          <cell r="AY1424">
            <v>0</v>
          </cell>
          <cell r="CK1424">
            <v>0</v>
          </cell>
          <cell r="CL1424">
            <v>0</v>
          </cell>
          <cell r="CM1424">
            <v>0</v>
          </cell>
          <cell r="CU1424">
            <v>0</v>
          </cell>
        </row>
        <row r="1425">
          <cell r="F1425">
            <v>17000</v>
          </cell>
          <cell r="G1425">
            <v>17000</v>
          </cell>
          <cell r="H1425">
            <v>3324.82</v>
          </cell>
          <cell r="I1425">
            <v>0</v>
          </cell>
          <cell r="AY1425">
            <v>158.71</v>
          </cell>
          <cell r="CK1425">
            <v>0</v>
          </cell>
          <cell r="CL1425">
            <v>0</v>
          </cell>
          <cell r="CM1425">
            <v>0</v>
          </cell>
          <cell r="CU1425">
            <v>0</v>
          </cell>
        </row>
        <row r="1426">
          <cell r="F1426">
            <v>2530</v>
          </cell>
          <cell r="G1426">
            <v>2530</v>
          </cell>
          <cell r="H1426">
            <v>2455</v>
          </cell>
          <cell r="I1426">
            <v>0</v>
          </cell>
          <cell r="AY1426">
            <v>0</v>
          </cell>
          <cell r="CK1426">
            <v>0</v>
          </cell>
          <cell r="CL1426">
            <v>0</v>
          </cell>
          <cell r="CM1426">
            <v>0</v>
          </cell>
          <cell r="CU1426">
            <v>0</v>
          </cell>
        </row>
        <row r="1427">
          <cell r="F1427">
            <v>8586</v>
          </cell>
          <cell r="G1427">
            <v>8586</v>
          </cell>
          <cell r="H1427">
            <v>8164.22</v>
          </cell>
          <cell r="I1427">
            <v>370</v>
          </cell>
          <cell r="AY1427">
            <v>661</v>
          </cell>
          <cell r="CK1427">
            <v>0</v>
          </cell>
          <cell r="CL1427">
            <v>0</v>
          </cell>
          <cell r="CM1427">
            <v>0</v>
          </cell>
          <cell r="CU1427">
            <v>0</v>
          </cell>
        </row>
        <row r="1428">
          <cell r="F1428">
            <v>9871</v>
          </cell>
          <cell r="G1428">
            <v>9871</v>
          </cell>
          <cell r="H1428">
            <v>9674</v>
          </cell>
          <cell r="I1428">
            <v>0</v>
          </cell>
          <cell r="AY1428">
            <v>808</v>
          </cell>
          <cell r="CK1428">
            <v>0</v>
          </cell>
          <cell r="CL1428">
            <v>0</v>
          </cell>
          <cell r="CM1428">
            <v>0</v>
          </cell>
          <cell r="CU1428">
            <v>0</v>
          </cell>
        </row>
        <row r="1429">
          <cell r="F1429">
            <v>0</v>
          </cell>
          <cell r="G1429">
            <v>186945</v>
          </cell>
          <cell r="H1429">
            <v>186944.83</v>
          </cell>
          <cell r="I1429">
            <v>0</v>
          </cell>
          <cell r="AY1429">
            <v>0</v>
          </cell>
          <cell r="CK1429">
            <v>0</v>
          </cell>
          <cell r="CL1429">
            <v>0</v>
          </cell>
          <cell r="CM1429">
            <v>0</v>
          </cell>
          <cell r="CU1429">
            <v>0</v>
          </cell>
        </row>
        <row r="1430">
          <cell r="F1430">
            <v>53902</v>
          </cell>
          <cell r="G1430">
            <v>53902</v>
          </cell>
          <cell r="H1430">
            <v>48150.51</v>
          </cell>
          <cell r="I1430">
            <v>6647.29</v>
          </cell>
          <cell r="AY1430">
            <v>0</v>
          </cell>
          <cell r="CK1430">
            <v>0</v>
          </cell>
          <cell r="CL1430">
            <v>0</v>
          </cell>
          <cell r="CM1430">
            <v>0</v>
          </cell>
          <cell r="CU1430">
            <v>0</v>
          </cell>
        </row>
        <row r="1431">
          <cell r="F1431">
            <v>3193</v>
          </cell>
          <cell r="G1431">
            <v>3193</v>
          </cell>
          <cell r="H1431">
            <v>2441.35</v>
          </cell>
          <cell r="I1431">
            <v>680.25</v>
          </cell>
          <cell r="AY1431">
            <v>0</v>
          </cell>
          <cell r="CK1431">
            <v>0</v>
          </cell>
          <cell r="CL1431">
            <v>0</v>
          </cell>
          <cell r="CM1431">
            <v>0</v>
          </cell>
          <cell r="CU1431">
            <v>0</v>
          </cell>
        </row>
        <row r="1432">
          <cell r="F1432">
            <v>22975</v>
          </cell>
          <cell r="G1432">
            <v>22975</v>
          </cell>
          <cell r="H1432">
            <v>11923.62</v>
          </cell>
          <cell r="I1432">
            <v>4561.8900000000003</v>
          </cell>
          <cell r="AY1432">
            <v>0</v>
          </cell>
          <cell r="CK1432">
            <v>0</v>
          </cell>
          <cell r="CL1432">
            <v>0</v>
          </cell>
          <cell r="CM1432">
            <v>0</v>
          </cell>
          <cell r="CU1432">
            <v>0</v>
          </cell>
        </row>
        <row r="1433">
          <cell r="F1433">
            <v>1500</v>
          </cell>
          <cell r="G1433">
            <v>1500</v>
          </cell>
          <cell r="H1433">
            <v>1500</v>
          </cell>
          <cell r="I1433">
            <v>0</v>
          </cell>
          <cell r="AY1433">
            <v>1500</v>
          </cell>
          <cell r="CK1433">
            <v>0</v>
          </cell>
          <cell r="CL1433">
            <v>0</v>
          </cell>
          <cell r="CM1433">
            <v>0</v>
          </cell>
          <cell r="CU1433">
            <v>0</v>
          </cell>
        </row>
        <row r="1434">
          <cell r="F1434">
            <v>11035</v>
          </cell>
          <cell r="G1434">
            <v>11035</v>
          </cell>
          <cell r="H1434">
            <v>5923</v>
          </cell>
          <cell r="I1434">
            <v>464</v>
          </cell>
          <cell r="AY1434">
            <v>0</v>
          </cell>
          <cell r="CK1434">
            <v>0</v>
          </cell>
          <cell r="CL1434">
            <v>0</v>
          </cell>
          <cell r="CM1434">
            <v>0</v>
          </cell>
          <cell r="CU1434">
            <v>0</v>
          </cell>
        </row>
        <row r="1435">
          <cell r="F1435">
            <v>4006</v>
          </cell>
          <cell r="G1435">
            <v>7006</v>
          </cell>
          <cell r="H1435">
            <v>4680</v>
          </cell>
          <cell r="I1435">
            <v>1311</v>
          </cell>
          <cell r="AY1435">
            <v>0</v>
          </cell>
          <cell r="CK1435">
            <v>0</v>
          </cell>
          <cell r="CL1435">
            <v>0</v>
          </cell>
          <cell r="CM1435">
            <v>0</v>
          </cell>
          <cell r="CU1435">
            <v>0</v>
          </cell>
        </row>
        <row r="1436">
          <cell r="F1436">
            <v>4474</v>
          </cell>
          <cell r="G1436">
            <v>4474</v>
          </cell>
          <cell r="H1436">
            <v>1217.79</v>
          </cell>
          <cell r="I1436">
            <v>440</v>
          </cell>
          <cell r="AY1436">
            <v>0</v>
          </cell>
          <cell r="CK1436">
            <v>0</v>
          </cell>
          <cell r="CL1436">
            <v>0</v>
          </cell>
          <cell r="CM1436">
            <v>0</v>
          </cell>
          <cell r="CU1436">
            <v>0</v>
          </cell>
        </row>
        <row r="1437">
          <cell r="F1437">
            <v>500</v>
          </cell>
          <cell r="G1437">
            <v>500</v>
          </cell>
          <cell r="H1437">
            <v>0</v>
          </cell>
          <cell r="I1437">
            <v>25</v>
          </cell>
          <cell r="AY1437">
            <v>0</v>
          </cell>
          <cell r="CK1437">
            <v>0</v>
          </cell>
          <cell r="CL1437">
            <v>0</v>
          </cell>
          <cell r="CM1437">
            <v>0</v>
          </cell>
          <cell r="CU1437">
            <v>0</v>
          </cell>
        </row>
        <row r="1438">
          <cell r="F1438">
            <v>5921</v>
          </cell>
          <cell r="G1438">
            <v>5921</v>
          </cell>
          <cell r="H1438">
            <v>3357.72</v>
          </cell>
          <cell r="I1438">
            <v>0</v>
          </cell>
          <cell r="AY1438">
            <v>0</v>
          </cell>
          <cell r="CK1438">
            <v>0</v>
          </cell>
          <cell r="CL1438">
            <v>0</v>
          </cell>
          <cell r="CM1438">
            <v>0</v>
          </cell>
          <cell r="CU1438">
            <v>0</v>
          </cell>
        </row>
        <row r="1439">
          <cell r="F1439">
            <v>19282</v>
          </cell>
          <cell r="G1439">
            <v>19282</v>
          </cell>
          <cell r="H1439">
            <v>0</v>
          </cell>
          <cell r="I1439">
            <v>0</v>
          </cell>
          <cell r="AY1439">
            <v>0</v>
          </cell>
          <cell r="CK1439">
            <v>0</v>
          </cell>
          <cell r="CL1439">
            <v>0</v>
          </cell>
          <cell r="CM1439">
            <v>0</v>
          </cell>
          <cell r="CU1439">
            <v>0</v>
          </cell>
        </row>
        <row r="1440">
          <cell r="F1440">
            <v>3243580</v>
          </cell>
          <cell r="G1440">
            <v>3243580</v>
          </cell>
          <cell r="H1440">
            <v>2672416.59</v>
          </cell>
          <cell r="I1440">
            <v>0</v>
          </cell>
          <cell r="AY1440">
            <v>308047.17</v>
          </cell>
          <cell r="CK1440">
            <v>0</v>
          </cell>
          <cell r="CL1440">
            <v>0</v>
          </cell>
          <cell r="CM1440">
            <v>0</v>
          </cell>
          <cell r="CU1440">
            <v>301610</v>
          </cell>
        </row>
        <row r="1441">
          <cell r="F1441">
            <v>0</v>
          </cell>
          <cell r="G1441">
            <v>22787.7</v>
          </cell>
          <cell r="H1441">
            <v>22787.7</v>
          </cell>
          <cell r="I1441">
            <v>0</v>
          </cell>
          <cell r="AY1441">
            <v>0</v>
          </cell>
          <cell r="CK1441">
            <v>0</v>
          </cell>
          <cell r="CL1441">
            <v>0</v>
          </cell>
          <cell r="CM1441">
            <v>0</v>
          </cell>
          <cell r="CU1441">
            <v>0</v>
          </cell>
        </row>
        <row r="1442">
          <cell r="F1442">
            <v>106729</v>
          </cell>
          <cell r="G1442">
            <v>106891.5</v>
          </cell>
          <cell r="H1442">
            <v>94633.33</v>
          </cell>
          <cell r="I1442">
            <v>0</v>
          </cell>
          <cell r="AY1442">
            <v>10258</v>
          </cell>
          <cell r="CK1442">
            <v>0</v>
          </cell>
          <cell r="CL1442">
            <v>0</v>
          </cell>
          <cell r="CM1442">
            <v>0</v>
          </cell>
          <cell r="CU1442">
            <v>10258</v>
          </cell>
        </row>
        <row r="1443">
          <cell r="F1443">
            <v>234499</v>
          </cell>
          <cell r="G1443">
            <v>234499</v>
          </cell>
          <cell r="H1443">
            <v>110088.86</v>
          </cell>
          <cell r="I1443">
            <v>0</v>
          </cell>
          <cell r="AY1443">
            <v>0</v>
          </cell>
          <cell r="CK1443">
            <v>0</v>
          </cell>
          <cell r="CL1443">
            <v>0</v>
          </cell>
          <cell r="CM1443">
            <v>0</v>
          </cell>
          <cell r="CU1443">
            <v>0</v>
          </cell>
        </row>
        <row r="1444">
          <cell r="F1444">
            <v>692379</v>
          </cell>
          <cell r="G1444">
            <v>692379</v>
          </cell>
          <cell r="H1444">
            <v>0</v>
          </cell>
          <cell r="I1444">
            <v>0</v>
          </cell>
          <cell r="AY1444">
            <v>0</v>
          </cell>
          <cell r="CK1444">
            <v>0</v>
          </cell>
          <cell r="CL1444">
            <v>0</v>
          </cell>
          <cell r="CM1444">
            <v>0</v>
          </cell>
          <cell r="CU1444">
            <v>0</v>
          </cell>
        </row>
        <row r="1445">
          <cell r="F1445">
            <v>0</v>
          </cell>
          <cell r="G1445">
            <v>322.85000000000002</v>
          </cell>
          <cell r="H1445">
            <v>322.85000000000002</v>
          </cell>
          <cell r="I1445">
            <v>0</v>
          </cell>
          <cell r="AY1445">
            <v>0</v>
          </cell>
          <cell r="CK1445">
            <v>0</v>
          </cell>
          <cell r="CL1445">
            <v>0</v>
          </cell>
          <cell r="CM1445">
            <v>0</v>
          </cell>
          <cell r="CU1445">
            <v>0</v>
          </cell>
        </row>
        <row r="1446">
          <cell r="F1446">
            <v>497668</v>
          </cell>
          <cell r="G1446">
            <v>497668</v>
          </cell>
          <cell r="H1446">
            <v>374722.95</v>
          </cell>
          <cell r="I1446">
            <v>0</v>
          </cell>
          <cell r="AY1446">
            <v>42627.26</v>
          </cell>
          <cell r="CK1446">
            <v>0</v>
          </cell>
          <cell r="CL1446">
            <v>0</v>
          </cell>
          <cell r="CM1446">
            <v>0</v>
          </cell>
          <cell r="CU1446">
            <v>43971.09</v>
          </cell>
        </row>
        <row r="1447">
          <cell r="F1447">
            <v>83882</v>
          </cell>
          <cell r="G1447">
            <v>83882</v>
          </cell>
          <cell r="H1447">
            <v>64562.18</v>
          </cell>
          <cell r="I1447">
            <v>0</v>
          </cell>
          <cell r="AY1447">
            <v>7366.65</v>
          </cell>
          <cell r="CK1447">
            <v>0</v>
          </cell>
          <cell r="CL1447">
            <v>0</v>
          </cell>
          <cell r="CM1447">
            <v>0</v>
          </cell>
          <cell r="CU1447">
            <v>7534</v>
          </cell>
        </row>
        <row r="1448">
          <cell r="F1448">
            <v>118800</v>
          </cell>
          <cell r="G1448">
            <v>118800</v>
          </cell>
          <cell r="H1448">
            <v>93616.82</v>
          </cell>
          <cell r="I1448">
            <v>0</v>
          </cell>
          <cell r="AY1448">
            <v>10530</v>
          </cell>
          <cell r="CK1448">
            <v>0</v>
          </cell>
          <cell r="CL1448">
            <v>0</v>
          </cell>
          <cell r="CM1448">
            <v>0</v>
          </cell>
          <cell r="CU1448">
            <v>10530</v>
          </cell>
        </row>
        <row r="1449">
          <cell r="F1449">
            <v>79129</v>
          </cell>
          <cell r="G1449">
            <v>74351.31</v>
          </cell>
          <cell r="H1449">
            <v>74223.240000000005</v>
          </cell>
          <cell r="I1449">
            <v>0</v>
          </cell>
          <cell r="AY1449">
            <v>0</v>
          </cell>
          <cell r="CK1449">
            <v>0</v>
          </cell>
          <cell r="CL1449">
            <v>0</v>
          </cell>
          <cell r="CM1449">
            <v>0</v>
          </cell>
          <cell r="CU1449">
            <v>0</v>
          </cell>
        </row>
        <row r="1450">
          <cell r="F1450">
            <v>456691</v>
          </cell>
          <cell r="G1450">
            <v>456691</v>
          </cell>
          <cell r="H1450">
            <v>311875.51</v>
          </cell>
          <cell r="I1450">
            <v>0</v>
          </cell>
          <cell r="AY1450">
            <v>34239.26</v>
          </cell>
          <cell r="CK1450">
            <v>0</v>
          </cell>
          <cell r="CL1450">
            <v>0</v>
          </cell>
          <cell r="CM1450">
            <v>0</v>
          </cell>
          <cell r="CU1450">
            <v>33868.1</v>
          </cell>
        </row>
        <row r="1451">
          <cell r="F1451">
            <v>6711</v>
          </cell>
          <cell r="G1451">
            <v>6711</v>
          </cell>
          <cell r="H1451">
            <v>2634.76</v>
          </cell>
          <cell r="I1451">
            <v>38.46</v>
          </cell>
          <cell r="AY1451">
            <v>107.01</v>
          </cell>
          <cell r="CK1451">
            <v>0</v>
          </cell>
          <cell r="CL1451">
            <v>0</v>
          </cell>
          <cell r="CM1451">
            <v>0</v>
          </cell>
          <cell r="CU1451">
            <v>0</v>
          </cell>
        </row>
        <row r="1452">
          <cell r="F1452">
            <v>43926</v>
          </cell>
          <cell r="G1452">
            <v>43926</v>
          </cell>
          <cell r="H1452">
            <v>37390</v>
          </cell>
          <cell r="I1452">
            <v>0</v>
          </cell>
          <cell r="AY1452">
            <v>0</v>
          </cell>
          <cell r="CK1452">
            <v>0</v>
          </cell>
          <cell r="CL1452">
            <v>0</v>
          </cell>
          <cell r="CM1452">
            <v>0</v>
          </cell>
          <cell r="CU1452">
            <v>0</v>
          </cell>
        </row>
        <row r="1453">
          <cell r="F1453">
            <v>15773</v>
          </cell>
          <cell r="G1453">
            <v>15773</v>
          </cell>
          <cell r="H1453">
            <v>7861.56</v>
          </cell>
          <cell r="I1453">
            <v>0</v>
          </cell>
          <cell r="AY1453">
            <v>909.01</v>
          </cell>
          <cell r="CK1453">
            <v>0</v>
          </cell>
          <cell r="CL1453">
            <v>0</v>
          </cell>
          <cell r="CM1453">
            <v>0</v>
          </cell>
          <cell r="CU1453">
            <v>0</v>
          </cell>
        </row>
        <row r="1454">
          <cell r="F1454">
            <v>41672</v>
          </cell>
          <cell r="G1454">
            <v>41672</v>
          </cell>
          <cell r="H1454">
            <v>25203.48</v>
          </cell>
          <cell r="I1454">
            <v>0</v>
          </cell>
          <cell r="AY1454">
            <v>1150.21</v>
          </cell>
          <cell r="CK1454">
            <v>0</v>
          </cell>
          <cell r="CL1454">
            <v>0</v>
          </cell>
          <cell r="CM1454">
            <v>0</v>
          </cell>
          <cell r="CU1454">
            <v>0</v>
          </cell>
        </row>
        <row r="1455">
          <cell r="F1455">
            <v>33005</v>
          </cell>
          <cell r="G1455">
            <v>33005</v>
          </cell>
          <cell r="H1455">
            <v>20095.05</v>
          </cell>
          <cell r="I1455">
            <v>2541</v>
          </cell>
          <cell r="AY1455">
            <v>2308.0500000000002</v>
          </cell>
          <cell r="CK1455">
            <v>0</v>
          </cell>
          <cell r="CL1455">
            <v>0</v>
          </cell>
          <cell r="CM1455">
            <v>0</v>
          </cell>
          <cell r="CU1455">
            <v>0</v>
          </cell>
        </row>
        <row r="1456">
          <cell r="F1456">
            <v>33021</v>
          </cell>
          <cell r="G1456">
            <v>33021</v>
          </cell>
          <cell r="H1456">
            <v>23882.13</v>
          </cell>
          <cell r="I1456">
            <v>5738.06</v>
          </cell>
          <cell r="AY1456">
            <v>0</v>
          </cell>
          <cell r="CK1456">
            <v>0</v>
          </cell>
          <cell r="CL1456">
            <v>0</v>
          </cell>
          <cell r="CM1456">
            <v>0</v>
          </cell>
          <cell r="CU1456">
            <v>0</v>
          </cell>
        </row>
        <row r="1457">
          <cell r="F1457">
            <v>10000</v>
          </cell>
          <cell r="G1457">
            <v>10000</v>
          </cell>
          <cell r="H1457">
            <v>791.5</v>
          </cell>
          <cell r="I1457">
            <v>0</v>
          </cell>
          <cell r="AY1457">
            <v>0</v>
          </cell>
          <cell r="CK1457">
            <v>0</v>
          </cell>
          <cell r="CL1457">
            <v>0</v>
          </cell>
          <cell r="CM1457">
            <v>0</v>
          </cell>
          <cell r="CU1457">
            <v>0</v>
          </cell>
        </row>
        <row r="1458">
          <cell r="F1458">
            <v>190000</v>
          </cell>
          <cell r="G1458">
            <v>150000</v>
          </cell>
          <cell r="H1458">
            <v>104075</v>
          </cell>
          <cell r="I1458">
            <v>42205</v>
          </cell>
          <cell r="AY1458">
            <v>0</v>
          </cell>
          <cell r="CK1458">
            <v>0</v>
          </cell>
          <cell r="CL1458">
            <v>0</v>
          </cell>
          <cell r="CM1458">
            <v>0</v>
          </cell>
          <cell r="CU1458">
            <v>0</v>
          </cell>
        </row>
        <row r="1459">
          <cell r="F1459">
            <v>5000</v>
          </cell>
          <cell r="G1459">
            <v>5000</v>
          </cell>
          <cell r="H1459">
            <v>822.69</v>
          </cell>
          <cell r="I1459">
            <v>54</v>
          </cell>
          <cell r="AY1459">
            <v>0</v>
          </cell>
          <cell r="CK1459">
            <v>0</v>
          </cell>
          <cell r="CL1459">
            <v>0</v>
          </cell>
          <cell r="CM1459">
            <v>0</v>
          </cell>
          <cell r="CU1459">
            <v>0</v>
          </cell>
        </row>
        <row r="1460">
          <cell r="F1460">
            <v>50000</v>
          </cell>
          <cell r="G1460">
            <v>50000</v>
          </cell>
          <cell r="H1460">
            <v>27146.59</v>
          </cell>
          <cell r="I1460">
            <v>1</v>
          </cell>
          <cell r="AY1460">
            <v>0</v>
          </cell>
          <cell r="CK1460">
            <v>0</v>
          </cell>
          <cell r="CL1460">
            <v>0</v>
          </cell>
          <cell r="CM1460">
            <v>0</v>
          </cell>
          <cell r="CU1460">
            <v>0</v>
          </cell>
        </row>
        <row r="1461">
          <cell r="F1461">
            <v>27287</v>
          </cell>
          <cell r="G1461">
            <v>27287</v>
          </cell>
          <cell r="H1461">
            <v>12343.52</v>
          </cell>
          <cell r="I1461">
            <v>1847.5</v>
          </cell>
          <cell r="AY1461">
            <v>0</v>
          </cell>
          <cell r="CK1461">
            <v>0</v>
          </cell>
          <cell r="CL1461">
            <v>0</v>
          </cell>
          <cell r="CM1461">
            <v>0</v>
          </cell>
          <cell r="CU1461">
            <v>0</v>
          </cell>
        </row>
        <row r="1462">
          <cell r="F1462">
            <v>260000</v>
          </cell>
          <cell r="G1462">
            <v>260000</v>
          </cell>
          <cell r="H1462">
            <v>46181.37</v>
          </cell>
          <cell r="I1462">
            <v>0</v>
          </cell>
          <cell r="AY1462">
            <v>0</v>
          </cell>
          <cell r="CK1462">
            <v>0</v>
          </cell>
          <cell r="CL1462">
            <v>0</v>
          </cell>
          <cell r="CM1462">
            <v>0</v>
          </cell>
          <cell r="CU1462">
            <v>0</v>
          </cell>
        </row>
        <row r="1463">
          <cell r="F1463">
            <v>3481</v>
          </cell>
          <cell r="G1463">
            <v>3481</v>
          </cell>
          <cell r="H1463">
            <v>1900</v>
          </cell>
          <cell r="I1463">
            <v>0</v>
          </cell>
          <cell r="AY1463">
            <v>0</v>
          </cell>
          <cell r="CK1463">
            <v>0</v>
          </cell>
          <cell r="CL1463">
            <v>0</v>
          </cell>
          <cell r="CM1463">
            <v>0</v>
          </cell>
          <cell r="CU1463">
            <v>0</v>
          </cell>
        </row>
        <row r="1464">
          <cell r="F1464">
            <v>6976</v>
          </cell>
          <cell r="G1464">
            <v>6976</v>
          </cell>
          <cell r="H1464">
            <v>6096.14</v>
          </cell>
          <cell r="I1464">
            <v>0</v>
          </cell>
          <cell r="AY1464">
            <v>0</v>
          </cell>
          <cell r="CK1464">
            <v>0</v>
          </cell>
          <cell r="CL1464">
            <v>0</v>
          </cell>
          <cell r="CM1464">
            <v>0</v>
          </cell>
          <cell r="CU1464">
            <v>0</v>
          </cell>
        </row>
        <row r="1465">
          <cell r="F1465">
            <v>31244</v>
          </cell>
          <cell r="G1465">
            <v>31244</v>
          </cell>
          <cell r="H1465">
            <v>25082.02</v>
          </cell>
          <cell r="I1465">
            <v>574.70000000000005</v>
          </cell>
          <cell r="AY1465">
            <v>9</v>
          </cell>
          <cell r="CK1465">
            <v>0</v>
          </cell>
          <cell r="CL1465">
            <v>0</v>
          </cell>
          <cell r="CM1465">
            <v>0</v>
          </cell>
          <cell r="CU1465">
            <v>0</v>
          </cell>
        </row>
        <row r="1466">
          <cell r="F1466">
            <v>9775</v>
          </cell>
          <cell r="G1466">
            <v>9775</v>
          </cell>
          <cell r="H1466">
            <v>7326.85</v>
          </cell>
          <cell r="I1466">
            <v>0</v>
          </cell>
          <cell r="AY1466">
            <v>0</v>
          </cell>
          <cell r="CK1466">
            <v>0</v>
          </cell>
          <cell r="CL1466">
            <v>0</v>
          </cell>
          <cell r="CM1466">
            <v>0</v>
          </cell>
          <cell r="CU1466">
            <v>0</v>
          </cell>
        </row>
        <row r="1467">
          <cell r="F1467">
            <v>0</v>
          </cell>
          <cell r="G1467">
            <v>7320</v>
          </cell>
          <cell r="H1467">
            <v>7200</v>
          </cell>
          <cell r="I1467">
            <v>0</v>
          </cell>
          <cell r="AY1467">
            <v>0</v>
          </cell>
          <cell r="CK1467">
            <v>0</v>
          </cell>
          <cell r="CL1467">
            <v>0</v>
          </cell>
          <cell r="CM1467">
            <v>0</v>
          </cell>
          <cell r="CU1467">
            <v>0</v>
          </cell>
        </row>
        <row r="1468">
          <cell r="F1468">
            <v>31448</v>
          </cell>
          <cell r="G1468">
            <v>31448</v>
          </cell>
          <cell r="H1468">
            <v>23133.89</v>
          </cell>
          <cell r="I1468">
            <v>1400.42</v>
          </cell>
          <cell r="AY1468">
            <v>0</v>
          </cell>
          <cell r="CK1468">
            <v>0</v>
          </cell>
          <cell r="CL1468">
            <v>0</v>
          </cell>
          <cell r="CM1468">
            <v>0</v>
          </cell>
          <cell r="CU1468">
            <v>0</v>
          </cell>
        </row>
        <row r="1469">
          <cell r="F1469">
            <v>19837</v>
          </cell>
          <cell r="G1469">
            <v>31837</v>
          </cell>
          <cell r="H1469">
            <v>22980.3</v>
          </cell>
          <cell r="I1469">
            <v>7320</v>
          </cell>
          <cell r="AY1469">
            <v>0</v>
          </cell>
          <cell r="CK1469">
            <v>0</v>
          </cell>
          <cell r="CL1469">
            <v>0</v>
          </cell>
          <cell r="CM1469">
            <v>0</v>
          </cell>
          <cell r="CU1469">
            <v>0</v>
          </cell>
        </row>
        <row r="1470">
          <cell r="F1470">
            <v>5028</v>
          </cell>
          <cell r="G1470">
            <v>5028</v>
          </cell>
          <cell r="H1470">
            <v>2526.1999999999998</v>
          </cell>
          <cell r="I1470">
            <v>592</v>
          </cell>
          <cell r="AY1470">
            <v>207</v>
          </cell>
          <cell r="CK1470">
            <v>0</v>
          </cell>
          <cell r="CL1470">
            <v>0</v>
          </cell>
          <cell r="CM1470">
            <v>0</v>
          </cell>
          <cell r="CU1470">
            <v>0</v>
          </cell>
        </row>
        <row r="1471">
          <cell r="F1471">
            <v>3860</v>
          </cell>
          <cell r="G1471">
            <v>9310</v>
          </cell>
          <cell r="H1471">
            <v>4887.72</v>
          </cell>
          <cell r="I1471">
            <v>2146.06</v>
          </cell>
          <cell r="AY1471">
            <v>160</v>
          </cell>
          <cell r="CK1471">
            <v>0</v>
          </cell>
          <cell r="CL1471">
            <v>0</v>
          </cell>
          <cell r="CM1471">
            <v>0</v>
          </cell>
          <cell r="CU1471">
            <v>0</v>
          </cell>
        </row>
        <row r="1472">
          <cell r="F1472">
            <v>914</v>
          </cell>
          <cell r="G1472">
            <v>914</v>
          </cell>
          <cell r="H1472">
            <v>838</v>
          </cell>
          <cell r="I1472">
            <v>0</v>
          </cell>
          <cell r="AY1472">
            <v>0</v>
          </cell>
          <cell r="CK1472">
            <v>0</v>
          </cell>
          <cell r="CL1472">
            <v>0</v>
          </cell>
          <cell r="CM1472">
            <v>0</v>
          </cell>
          <cell r="CU1472">
            <v>0</v>
          </cell>
        </row>
        <row r="1473">
          <cell r="F1473">
            <v>859</v>
          </cell>
          <cell r="G1473">
            <v>859</v>
          </cell>
          <cell r="H1473">
            <v>798.3</v>
          </cell>
          <cell r="I1473">
            <v>0</v>
          </cell>
          <cell r="AY1473">
            <v>0</v>
          </cell>
          <cell r="CK1473">
            <v>0</v>
          </cell>
          <cell r="CL1473">
            <v>0</v>
          </cell>
          <cell r="CM1473">
            <v>0</v>
          </cell>
          <cell r="CU1473">
            <v>0</v>
          </cell>
        </row>
        <row r="1474">
          <cell r="F1474">
            <v>500</v>
          </cell>
          <cell r="G1474">
            <v>500</v>
          </cell>
          <cell r="H1474">
            <v>320</v>
          </cell>
          <cell r="I1474">
            <v>0</v>
          </cell>
          <cell r="AY1474">
            <v>0</v>
          </cell>
          <cell r="CK1474">
            <v>0</v>
          </cell>
          <cell r="CL1474">
            <v>0</v>
          </cell>
          <cell r="CM1474">
            <v>0</v>
          </cell>
          <cell r="CU1474">
            <v>0</v>
          </cell>
        </row>
        <row r="1475">
          <cell r="F1475">
            <v>35526</v>
          </cell>
          <cell r="G1475">
            <v>31798.22</v>
          </cell>
          <cell r="H1475">
            <v>20055.47</v>
          </cell>
          <cell r="I1475">
            <v>255.85</v>
          </cell>
          <cell r="AY1475">
            <v>574.82000000000005</v>
          </cell>
          <cell r="CK1475">
            <v>0</v>
          </cell>
          <cell r="CL1475">
            <v>0</v>
          </cell>
          <cell r="CM1475">
            <v>0</v>
          </cell>
          <cell r="CU1475">
            <v>0</v>
          </cell>
        </row>
        <row r="1476">
          <cell r="F1476">
            <v>28922</v>
          </cell>
          <cell r="G1476">
            <v>16922</v>
          </cell>
          <cell r="H1476">
            <v>0</v>
          </cell>
          <cell r="I1476">
            <v>0</v>
          </cell>
          <cell r="AY1476">
            <v>0</v>
          </cell>
          <cell r="CK1476">
            <v>0</v>
          </cell>
          <cell r="CL1476">
            <v>0</v>
          </cell>
          <cell r="CM1476">
            <v>0</v>
          </cell>
          <cell r="CU1476">
            <v>0</v>
          </cell>
        </row>
        <row r="1477">
          <cell r="F1477">
            <v>3332116</v>
          </cell>
          <cell r="G1477">
            <v>3332116</v>
          </cell>
          <cell r="H1477">
            <v>2782815.96</v>
          </cell>
          <cell r="I1477">
            <v>0</v>
          </cell>
          <cell r="AY1477">
            <v>311225.33</v>
          </cell>
          <cell r="CK1477">
            <v>0</v>
          </cell>
          <cell r="CL1477">
            <v>0</v>
          </cell>
          <cell r="CM1477">
            <v>0</v>
          </cell>
          <cell r="CU1477">
            <v>343570</v>
          </cell>
        </row>
        <row r="1478">
          <cell r="F1478">
            <v>168022</v>
          </cell>
          <cell r="G1478">
            <v>168022</v>
          </cell>
          <cell r="H1478">
            <v>134890.5</v>
          </cell>
          <cell r="I1478">
            <v>0</v>
          </cell>
          <cell r="AY1478">
            <v>14926</v>
          </cell>
          <cell r="CK1478">
            <v>0</v>
          </cell>
          <cell r="CL1478">
            <v>0</v>
          </cell>
          <cell r="CM1478">
            <v>0</v>
          </cell>
          <cell r="CU1478">
            <v>14926</v>
          </cell>
        </row>
        <row r="1479">
          <cell r="F1479">
            <v>256584</v>
          </cell>
          <cell r="G1479">
            <v>256584</v>
          </cell>
          <cell r="H1479">
            <v>122288.86</v>
          </cell>
          <cell r="I1479">
            <v>0</v>
          </cell>
          <cell r="AY1479">
            <v>0</v>
          </cell>
          <cell r="CK1479">
            <v>0</v>
          </cell>
          <cell r="CL1479">
            <v>0</v>
          </cell>
          <cell r="CM1479">
            <v>0</v>
          </cell>
          <cell r="CU1479">
            <v>0</v>
          </cell>
        </row>
        <row r="1480">
          <cell r="F1480">
            <v>690800</v>
          </cell>
          <cell r="G1480">
            <v>690800</v>
          </cell>
          <cell r="H1480">
            <v>12611.21</v>
          </cell>
          <cell r="I1480">
            <v>0</v>
          </cell>
          <cell r="AY1480">
            <v>0</v>
          </cell>
          <cell r="CK1480">
            <v>0</v>
          </cell>
          <cell r="CL1480">
            <v>0</v>
          </cell>
          <cell r="CM1480">
            <v>0</v>
          </cell>
          <cell r="CU1480">
            <v>0</v>
          </cell>
        </row>
        <row r="1481">
          <cell r="F1481">
            <v>0</v>
          </cell>
          <cell r="G1481">
            <v>92506.37</v>
          </cell>
          <cell r="H1481">
            <v>92506.37</v>
          </cell>
          <cell r="I1481">
            <v>0</v>
          </cell>
          <cell r="AY1481">
            <v>0</v>
          </cell>
          <cell r="CK1481">
            <v>0</v>
          </cell>
          <cell r="CL1481">
            <v>0</v>
          </cell>
          <cell r="CM1481">
            <v>0</v>
          </cell>
          <cell r="CU1481">
            <v>0</v>
          </cell>
        </row>
        <row r="1482">
          <cell r="F1482">
            <v>21380</v>
          </cell>
          <cell r="G1482">
            <v>37385.15</v>
          </cell>
          <cell r="H1482">
            <v>37385.15</v>
          </cell>
          <cell r="I1482">
            <v>0</v>
          </cell>
          <cell r="AY1482">
            <v>0</v>
          </cell>
          <cell r="CK1482">
            <v>0</v>
          </cell>
          <cell r="CL1482">
            <v>0</v>
          </cell>
          <cell r="CM1482">
            <v>0</v>
          </cell>
          <cell r="CU1482">
            <v>0</v>
          </cell>
        </row>
        <row r="1483">
          <cell r="F1483">
            <v>504961</v>
          </cell>
          <cell r="G1483">
            <v>504961</v>
          </cell>
          <cell r="H1483">
            <v>395951.8</v>
          </cell>
          <cell r="I1483">
            <v>0</v>
          </cell>
          <cell r="AY1483">
            <v>45156.99</v>
          </cell>
          <cell r="CK1483">
            <v>0</v>
          </cell>
          <cell r="CL1483">
            <v>0</v>
          </cell>
          <cell r="CM1483">
            <v>0</v>
          </cell>
          <cell r="CU1483">
            <v>51552.55</v>
          </cell>
        </row>
        <row r="1484">
          <cell r="F1484">
            <v>84216</v>
          </cell>
          <cell r="G1484">
            <v>84216</v>
          </cell>
          <cell r="H1484">
            <v>67227.149999999994</v>
          </cell>
          <cell r="I1484">
            <v>0</v>
          </cell>
          <cell r="AY1484">
            <v>7698.65</v>
          </cell>
          <cell r="CK1484">
            <v>0</v>
          </cell>
          <cell r="CL1484">
            <v>0</v>
          </cell>
          <cell r="CM1484">
            <v>0</v>
          </cell>
          <cell r="CU1484">
            <v>8730.69</v>
          </cell>
        </row>
        <row r="1485">
          <cell r="F1485">
            <v>132000</v>
          </cell>
          <cell r="G1485">
            <v>132000</v>
          </cell>
          <cell r="H1485">
            <v>109961.43</v>
          </cell>
          <cell r="I1485">
            <v>0</v>
          </cell>
          <cell r="AY1485">
            <v>12281.66</v>
          </cell>
          <cell r="CK1485">
            <v>0</v>
          </cell>
          <cell r="CL1485">
            <v>0</v>
          </cell>
          <cell r="CM1485">
            <v>0</v>
          </cell>
          <cell r="CU1485">
            <v>13455</v>
          </cell>
        </row>
        <row r="1486">
          <cell r="F1486">
            <v>78949</v>
          </cell>
          <cell r="G1486">
            <v>89905.98</v>
          </cell>
          <cell r="H1486">
            <v>89905.98</v>
          </cell>
          <cell r="I1486">
            <v>0</v>
          </cell>
          <cell r="AY1486">
            <v>0</v>
          </cell>
          <cell r="CK1486">
            <v>0</v>
          </cell>
          <cell r="CL1486">
            <v>0</v>
          </cell>
          <cell r="CM1486">
            <v>0</v>
          </cell>
          <cell r="CU1486">
            <v>0</v>
          </cell>
        </row>
        <row r="1487">
          <cell r="F1487">
            <v>461173</v>
          </cell>
          <cell r="G1487">
            <v>461173</v>
          </cell>
          <cell r="H1487">
            <v>326903.84999999998</v>
          </cell>
          <cell r="I1487">
            <v>0</v>
          </cell>
          <cell r="AY1487">
            <v>34010.339999999997</v>
          </cell>
          <cell r="CK1487">
            <v>0</v>
          </cell>
          <cell r="CL1487">
            <v>0</v>
          </cell>
          <cell r="CM1487">
            <v>0</v>
          </cell>
          <cell r="CU1487">
            <v>37679.339999999997</v>
          </cell>
        </row>
        <row r="1488">
          <cell r="F1488">
            <v>0</v>
          </cell>
          <cell r="G1488">
            <v>237683.78</v>
          </cell>
          <cell r="H1488">
            <v>237683.78</v>
          </cell>
          <cell r="I1488">
            <v>0</v>
          </cell>
          <cell r="AY1488">
            <v>0</v>
          </cell>
          <cell r="CK1488">
            <v>50000</v>
          </cell>
          <cell r="CL1488">
            <v>50000</v>
          </cell>
          <cell r="CM1488">
            <v>50000</v>
          </cell>
          <cell r="CU1488">
            <v>0</v>
          </cell>
        </row>
        <row r="1489">
          <cell r="F1489">
            <v>500</v>
          </cell>
          <cell r="G1489">
            <v>500</v>
          </cell>
          <cell r="H1489">
            <v>306.35000000000002</v>
          </cell>
          <cell r="I1489">
            <v>30</v>
          </cell>
          <cell r="AY1489">
            <v>22</v>
          </cell>
          <cell r="CK1489">
            <v>0</v>
          </cell>
          <cell r="CL1489">
            <v>0</v>
          </cell>
          <cell r="CM1489">
            <v>0</v>
          </cell>
          <cell r="CU1489">
            <v>0</v>
          </cell>
        </row>
        <row r="1490">
          <cell r="F1490">
            <v>87160</v>
          </cell>
          <cell r="G1490">
            <v>87160</v>
          </cell>
          <cell r="H1490">
            <v>52594.7</v>
          </cell>
          <cell r="I1490">
            <v>0</v>
          </cell>
          <cell r="AY1490">
            <v>790.05</v>
          </cell>
          <cell r="CK1490">
            <v>0</v>
          </cell>
          <cell r="CL1490">
            <v>0</v>
          </cell>
          <cell r="CM1490">
            <v>0</v>
          </cell>
          <cell r="CU1490">
            <v>0</v>
          </cell>
        </row>
        <row r="1491">
          <cell r="F1491">
            <v>0</v>
          </cell>
          <cell r="G1491">
            <v>6347.67</v>
          </cell>
          <cell r="H1491">
            <v>6347.67</v>
          </cell>
          <cell r="I1491">
            <v>0</v>
          </cell>
          <cell r="AY1491">
            <v>0</v>
          </cell>
          <cell r="CK1491">
            <v>0</v>
          </cell>
          <cell r="CL1491">
            <v>0</v>
          </cell>
          <cell r="CM1491">
            <v>0</v>
          </cell>
          <cell r="CU1491">
            <v>0</v>
          </cell>
        </row>
        <row r="1492">
          <cell r="F1492">
            <v>205748</v>
          </cell>
          <cell r="G1492">
            <v>205748</v>
          </cell>
          <cell r="H1492">
            <v>160821.56</v>
          </cell>
          <cell r="I1492">
            <v>0</v>
          </cell>
          <cell r="AY1492">
            <v>12256.07</v>
          </cell>
          <cell r="CK1492">
            <v>0</v>
          </cell>
          <cell r="CL1492">
            <v>0</v>
          </cell>
          <cell r="CM1492">
            <v>0</v>
          </cell>
        </row>
        <row r="1493">
          <cell r="F1493">
            <v>289</v>
          </cell>
          <cell r="G1493">
            <v>1586.63</v>
          </cell>
          <cell r="H1493">
            <v>1564.63</v>
          </cell>
          <cell r="I1493">
            <v>0</v>
          </cell>
          <cell r="AY1493">
            <v>9.74</v>
          </cell>
          <cell r="CK1493">
            <v>0</v>
          </cell>
          <cell r="CL1493">
            <v>0</v>
          </cell>
          <cell r="CM1493">
            <v>0</v>
          </cell>
        </row>
        <row r="1494">
          <cell r="F1494">
            <v>3076</v>
          </cell>
          <cell r="G1494">
            <v>3076</v>
          </cell>
          <cell r="H1494">
            <v>2200</v>
          </cell>
          <cell r="I1494">
            <v>0</v>
          </cell>
          <cell r="AY1494">
            <v>0</v>
          </cell>
          <cell r="CK1494">
            <v>0</v>
          </cell>
          <cell r="CL1494">
            <v>0</v>
          </cell>
          <cell r="CM1494">
            <v>0</v>
          </cell>
        </row>
        <row r="1496">
          <cell r="F1496">
            <v>8927</v>
          </cell>
          <cell r="G1496">
            <v>8927</v>
          </cell>
          <cell r="H1496">
            <v>2900</v>
          </cell>
          <cell r="I1496">
            <v>100</v>
          </cell>
          <cell r="AY1496">
            <v>200</v>
          </cell>
          <cell r="CK1496">
            <v>0</v>
          </cell>
          <cell r="CL1496">
            <v>0</v>
          </cell>
          <cell r="CM1496">
            <v>0</v>
          </cell>
        </row>
        <row r="1497">
          <cell r="F1497">
            <v>109062</v>
          </cell>
          <cell r="G1497">
            <v>109062</v>
          </cell>
          <cell r="H1497">
            <v>30950.75</v>
          </cell>
          <cell r="I1497">
            <v>3388</v>
          </cell>
          <cell r="AY1497">
            <v>3846.75</v>
          </cell>
          <cell r="CK1497">
            <v>0</v>
          </cell>
          <cell r="CL1497">
            <v>0</v>
          </cell>
          <cell r="CM1497">
            <v>0</v>
          </cell>
        </row>
        <row r="1498">
          <cell r="F1498">
            <v>646520</v>
          </cell>
          <cell r="G1498">
            <v>657842.5</v>
          </cell>
          <cell r="H1498">
            <v>470070.61</v>
          </cell>
          <cell r="I1498">
            <v>25871.83</v>
          </cell>
          <cell r="AY1498">
            <v>34826.03</v>
          </cell>
          <cell r="CK1498">
            <v>0</v>
          </cell>
          <cell r="CL1498">
            <v>0</v>
          </cell>
          <cell r="CM1498">
            <v>0</v>
          </cell>
        </row>
        <row r="1499">
          <cell r="F1499">
            <v>76549</v>
          </cell>
          <cell r="G1499">
            <v>76549</v>
          </cell>
          <cell r="H1499">
            <v>62682.97</v>
          </cell>
          <cell r="I1499">
            <v>2863.34</v>
          </cell>
          <cell r="AY1499">
            <v>0</v>
          </cell>
          <cell r="CK1499">
            <v>0</v>
          </cell>
          <cell r="CL1499">
            <v>0</v>
          </cell>
          <cell r="CM1499">
            <v>0</v>
          </cell>
        </row>
        <row r="1500">
          <cell r="F1500">
            <v>0</v>
          </cell>
          <cell r="G1500">
            <v>207962.5</v>
          </cell>
          <cell r="H1500">
            <v>207962.5</v>
          </cell>
          <cell r="I1500">
            <v>0</v>
          </cell>
          <cell r="AY1500">
            <v>0</v>
          </cell>
          <cell r="CK1500">
            <v>0</v>
          </cell>
          <cell r="CL1500">
            <v>0</v>
          </cell>
          <cell r="CM1500">
            <v>0</v>
          </cell>
        </row>
        <row r="1501">
          <cell r="F1501">
            <v>0</v>
          </cell>
          <cell r="G1501">
            <v>104</v>
          </cell>
          <cell r="H1501">
            <v>104</v>
          </cell>
          <cell r="I1501">
            <v>0</v>
          </cell>
          <cell r="AY1501">
            <v>0</v>
          </cell>
          <cell r="CK1501">
            <v>0</v>
          </cell>
          <cell r="CL1501">
            <v>0</v>
          </cell>
          <cell r="CM1501">
            <v>0</v>
          </cell>
        </row>
        <row r="1502">
          <cell r="F1502">
            <v>300000</v>
          </cell>
          <cell r="G1502">
            <v>286020.5</v>
          </cell>
          <cell r="H1502">
            <v>141784.93</v>
          </cell>
          <cell r="I1502">
            <v>1207.5</v>
          </cell>
          <cell r="AY1502">
            <v>0</v>
          </cell>
          <cell r="CK1502">
            <v>0</v>
          </cell>
          <cell r="CL1502">
            <v>0</v>
          </cell>
          <cell r="CM1502">
            <v>0</v>
          </cell>
        </row>
        <row r="1503">
          <cell r="F1503">
            <v>10000</v>
          </cell>
          <cell r="G1503">
            <v>10000</v>
          </cell>
          <cell r="H1503">
            <v>7823.67</v>
          </cell>
          <cell r="I1503">
            <v>493</v>
          </cell>
          <cell r="AY1503">
            <v>348.5</v>
          </cell>
          <cell r="CK1503">
            <v>0</v>
          </cell>
          <cell r="CL1503">
            <v>0</v>
          </cell>
          <cell r="CM1503">
            <v>0</v>
          </cell>
        </row>
        <row r="1504">
          <cell r="F1504">
            <v>10972</v>
          </cell>
          <cell r="G1504">
            <v>10972</v>
          </cell>
          <cell r="H1504">
            <v>3700.59</v>
          </cell>
          <cell r="I1504">
            <v>1898.5</v>
          </cell>
          <cell r="AY1504">
            <v>0</v>
          </cell>
          <cell r="CK1504">
            <v>0</v>
          </cell>
          <cell r="CL1504">
            <v>0</v>
          </cell>
          <cell r="CM1504">
            <v>0</v>
          </cell>
        </row>
        <row r="1505">
          <cell r="F1505">
            <v>60000</v>
          </cell>
          <cell r="G1505">
            <v>60000</v>
          </cell>
          <cell r="H1505">
            <v>11316</v>
          </cell>
          <cell r="I1505">
            <v>27</v>
          </cell>
          <cell r="AY1505">
            <v>0</v>
          </cell>
          <cell r="CK1505">
            <v>0</v>
          </cell>
          <cell r="CL1505">
            <v>0</v>
          </cell>
          <cell r="CM1505">
            <v>0</v>
          </cell>
        </row>
        <row r="1506">
          <cell r="F1506">
            <v>50000</v>
          </cell>
          <cell r="G1506">
            <v>50000</v>
          </cell>
          <cell r="H1506">
            <v>47811.87</v>
          </cell>
          <cell r="I1506">
            <v>10</v>
          </cell>
          <cell r="AY1506">
            <v>2019.95</v>
          </cell>
          <cell r="CK1506">
            <v>0</v>
          </cell>
          <cell r="CL1506">
            <v>0</v>
          </cell>
          <cell r="CM1506">
            <v>0</v>
          </cell>
        </row>
        <row r="1507">
          <cell r="F1507">
            <v>5000</v>
          </cell>
          <cell r="G1507">
            <v>5000</v>
          </cell>
          <cell r="H1507">
            <v>720.27</v>
          </cell>
          <cell r="I1507">
            <v>280</v>
          </cell>
          <cell r="AY1507">
            <v>0</v>
          </cell>
          <cell r="CK1507">
            <v>0</v>
          </cell>
          <cell r="CL1507">
            <v>0</v>
          </cell>
          <cell r="CM1507">
            <v>0</v>
          </cell>
        </row>
        <row r="1508">
          <cell r="F1508">
            <v>30000</v>
          </cell>
          <cell r="G1508">
            <v>30000</v>
          </cell>
          <cell r="H1508">
            <v>5567.77</v>
          </cell>
          <cell r="I1508">
            <v>2051</v>
          </cell>
          <cell r="AY1508">
            <v>0</v>
          </cell>
          <cell r="CK1508">
            <v>0</v>
          </cell>
          <cell r="CL1508">
            <v>0</v>
          </cell>
          <cell r="CM1508">
            <v>0</v>
          </cell>
        </row>
        <row r="1509">
          <cell r="F1509">
            <v>65000</v>
          </cell>
          <cell r="G1509">
            <v>65000</v>
          </cell>
          <cell r="H1509">
            <v>34337.599999999999</v>
          </cell>
          <cell r="I1509">
            <v>0</v>
          </cell>
          <cell r="AY1509">
            <v>9297.81</v>
          </cell>
          <cell r="CK1509">
            <v>0</v>
          </cell>
          <cell r="CL1509">
            <v>0</v>
          </cell>
          <cell r="CM1509">
            <v>0</v>
          </cell>
        </row>
        <row r="1510">
          <cell r="F1510">
            <v>20000</v>
          </cell>
          <cell r="G1510">
            <v>20000</v>
          </cell>
          <cell r="H1510">
            <v>585.35</v>
          </cell>
          <cell r="I1510">
            <v>0</v>
          </cell>
          <cell r="AY1510">
            <v>0</v>
          </cell>
          <cell r="CK1510">
            <v>0</v>
          </cell>
          <cell r="CL1510">
            <v>0</v>
          </cell>
          <cell r="CM1510">
            <v>0</v>
          </cell>
        </row>
        <row r="1511">
          <cell r="F1511">
            <v>19493</v>
          </cell>
          <cell r="G1511">
            <v>19493</v>
          </cell>
          <cell r="H1511">
            <v>6317</v>
          </cell>
          <cell r="I1511">
            <v>439</v>
          </cell>
          <cell r="AY1511">
            <v>697</v>
          </cell>
          <cell r="CK1511">
            <v>0</v>
          </cell>
          <cell r="CL1511">
            <v>0</v>
          </cell>
          <cell r="CM1511">
            <v>0</v>
          </cell>
        </row>
        <row r="1512">
          <cell r="F1512">
            <v>30288</v>
          </cell>
          <cell r="G1512">
            <v>30288</v>
          </cell>
          <cell r="H1512">
            <v>7776</v>
          </cell>
          <cell r="I1512">
            <v>2246</v>
          </cell>
          <cell r="AY1512">
            <v>0</v>
          </cell>
          <cell r="CK1512">
            <v>0</v>
          </cell>
          <cell r="CL1512">
            <v>0</v>
          </cell>
          <cell r="CM1512">
            <v>0</v>
          </cell>
        </row>
        <row r="1513">
          <cell r="F1513">
            <v>26316</v>
          </cell>
          <cell r="G1513">
            <v>26316</v>
          </cell>
          <cell r="H1513">
            <v>8607.9</v>
          </cell>
          <cell r="I1513">
            <v>9032</v>
          </cell>
          <cell r="AY1513">
            <v>0</v>
          </cell>
          <cell r="CK1513">
            <v>0</v>
          </cell>
          <cell r="CL1513">
            <v>0</v>
          </cell>
          <cell r="CM1513">
            <v>0</v>
          </cell>
        </row>
        <row r="1514">
          <cell r="F1514">
            <v>12930</v>
          </cell>
          <cell r="G1514">
            <v>12930</v>
          </cell>
          <cell r="H1514">
            <v>3819</v>
          </cell>
          <cell r="I1514">
            <v>2062</v>
          </cell>
          <cell r="AY1514">
            <v>0</v>
          </cell>
          <cell r="CK1514">
            <v>0</v>
          </cell>
          <cell r="CL1514">
            <v>0</v>
          </cell>
          <cell r="CM1514">
            <v>0</v>
          </cell>
        </row>
        <row r="1515">
          <cell r="F1515">
            <v>1000</v>
          </cell>
          <cell r="G1515">
            <v>1000</v>
          </cell>
          <cell r="H1515">
            <v>0</v>
          </cell>
          <cell r="I1515">
            <v>0</v>
          </cell>
          <cell r="AY1515">
            <v>0</v>
          </cell>
          <cell r="CK1515">
            <v>0</v>
          </cell>
          <cell r="CL1515">
            <v>0</v>
          </cell>
          <cell r="CM1515">
            <v>0</v>
          </cell>
        </row>
        <row r="1516">
          <cell r="F1516">
            <v>165875</v>
          </cell>
          <cell r="G1516">
            <v>165875</v>
          </cell>
          <cell r="H1516">
            <v>132685.89000000001</v>
          </cell>
          <cell r="I1516">
            <v>13889.42</v>
          </cell>
          <cell r="AY1516">
            <v>2369.38</v>
          </cell>
          <cell r="CK1516">
            <v>0</v>
          </cell>
          <cell r="CL1516">
            <v>0</v>
          </cell>
          <cell r="CM1516">
            <v>0</v>
          </cell>
        </row>
        <row r="1517">
          <cell r="F1517">
            <v>631516</v>
          </cell>
          <cell r="G1517">
            <v>561516</v>
          </cell>
          <cell r="H1517">
            <v>398651.76</v>
          </cell>
          <cell r="I1517">
            <v>52992.34</v>
          </cell>
          <cell r="AY1517">
            <v>25300</v>
          </cell>
          <cell r="CK1517">
            <v>0</v>
          </cell>
          <cell r="CL1517">
            <v>0</v>
          </cell>
          <cell r="CM1517">
            <v>0</v>
          </cell>
        </row>
        <row r="1518">
          <cell r="F1518">
            <v>20000</v>
          </cell>
          <cell r="G1518">
            <v>20000</v>
          </cell>
          <cell r="H1518">
            <v>12981</v>
          </cell>
          <cell r="I1518">
            <v>0</v>
          </cell>
          <cell r="AY1518">
            <v>72</v>
          </cell>
          <cell r="CK1518">
            <v>0</v>
          </cell>
          <cell r="CL1518">
            <v>0</v>
          </cell>
          <cell r="CM1518">
            <v>0</v>
          </cell>
        </row>
        <row r="1519">
          <cell r="F1519">
            <v>0</v>
          </cell>
          <cell r="G1519">
            <v>1100</v>
          </cell>
          <cell r="H1519">
            <v>0</v>
          </cell>
          <cell r="I1519">
            <v>0</v>
          </cell>
          <cell r="AY1519">
            <v>0</v>
          </cell>
          <cell r="CK1519">
            <v>0</v>
          </cell>
          <cell r="CL1519">
            <v>0</v>
          </cell>
          <cell r="CM1519">
            <v>0</v>
          </cell>
        </row>
        <row r="1520">
          <cell r="F1520">
            <v>10445</v>
          </cell>
          <cell r="G1520">
            <v>14445</v>
          </cell>
          <cell r="H1520">
            <v>10933</v>
          </cell>
          <cell r="I1520">
            <v>1641.52</v>
          </cell>
          <cell r="AY1520">
            <v>0</v>
          </cell>
          <cell r="CK1520">
            <v>0</v>
          </cell>
          <cell r="CL1520">
            <v>0</v>
          </cell>
          <cell r="CM1520">
            <v>0</v>
          </cell>
        </row>
        <row r="1521">
          <cell r="F1521">
            <v>46790</v>
          </cell>
          <cell r="G1521">
            <v>42190</v>
          </cell>
          <cell r="H1521">
            <v>19035.310000000001</v>
          </cell>
          <cell r="I1521">
            <v>5017.05</v>
          </cell>
          <cell r="AY1521">
            <v>4015.3</v>
          </cell>
          <cell r="CK1521">
            <v>0</v>
          </cell>
          <cell r="CL1521">
            <v>0</v>
          </cell>
          <cell r="CM1521">
            <v>0</v>
          </cell>
        </row>
        <row r="1522">
          <cell r="F1522">
            <v>66124</v>
          </cell>
          <cell r="G1522">
            <v>87284</v>
          </cell>
          <cell r="H1522">
            <v>42023.74</v>
          </cell>
          <cell r="I1522">
            <v>493.1</v>
          </cell>
          <cell r="AY1522">
            <v>9781.98</v>
          </cell>
          <cell r="CK1522">
            <v>0</v>
          </cell>
          <cell r="CL1522">
            <v>0</v>
          </cell>
          <cell r="CM1522">
            <v>0</v>
          </cell>
        </row>
        <row r="1523">
          <cell r="F1523">
            <v>15663</v>
          </cell>
          <cell r="G1523">
            <v>15663</v>
          </cell>
          <cell r="H1523">
            <v>9189.01</v>
          </cell>
          <cell r="I1523">
            <v>79</v>
          </cell>
          <cell r="AY1523">
            <v>999.97</v>
          </cell>
          <cell r="CK1523">
            <v>0</v>
          </cell>
          <cell r="CL1523">
            <v>0</v>
          </cell>
          <cell r="CM1523">
            <v>0</v>
          </cell>
        </row>
        <row r="1524">
          <cell r="F1524">
            <v>1000</v>
          </cell>
          <cell r="G1524">
            <v>1000</v>
          </cell>
          <cell r="H1524">
            <v>400</v>
          </cell>
          <cell r="I1524">
            <v>0</v>
          </cell>
          <cell r="AY1524">
            <v>0</v>
          </cell>
          <cell r="CK1524">
            <v>0</v>
          </cell>
          <cell r="CL1524">
            <v>0</v>
          </cell>
          <cell r="CM1524">
            <v>0</v>
          </cell>
        </row>
        <row r="1525">
          <cell r="F1525">
            <v>0</v>
          </cell>
          <cell r="G1525">
            <v>4000</v>
          </cell>
          <cell r="H1525">
            <v>1810.42</v>
          </cell>
          <cell r="I1525">
            <v>180</v>
          </cell>
          <cell r="AY1525">
            <v>0</v>
          </cell>
          <cell r="CK1525">
            <v>0</v>
          </cell>
          <cell r="CL1525">
            <v>0</v>
          </cell>
          <cell r="CM1525">
            <v>0</v>
          </cell>
        </row>
        <row r="1526">
          <cell r="F1526">
            <v>1180</v>
          </cell>
          <cell r="G1526">
            <v>1886</v>
          </cell>
          <cell r="H1526">
            <v>508</v>
          </cell>
          <cell r="I1526">
            <v>0</v>
          </cell>
          <cell r="AY1526">
            <v>0</v>
          </cell>
          <cell r="CK1526">
            <v>0</v>
          </cell>
          <cell r="CL1526">
            <v>0</v>
          </cell>
          <cell r="CM1526">
            <v>0</v>
          </cell>
        </row>
        <row r="1527">
          <cell r="F1527">
            <v>500</v>
          </cell>
          <cell r="G1527">
            <v>500</v>
          </cell>
          <cell r="H1527">
            <v>197</v>
          </cell>
          <cell r="I1527">
            <v>0</v>
          </cell>
          <cell r="AY1527">
            <v>0</v>
          </cell>
          <cell r="CK1527">
            <v>0</v>
          </cell>
          <cell r="CL1527">
            <v>0</v>
          </cell>
          <cell r="CM1527">
            <v>0</v>
          </cell>
        </row>
        <row r="1528">
          <cell r="F1528">
            <v>500</v>
          </cell>
          <cell r="G1528">
            <v>500</v>
          </cell>
          <cell r="H1528">
            <v>0</v>
          </cell>
          <cell r="I1528">
            <v>0</v>
          </cell>
          <cell r="AY1528">
            <v>0</v>
          </cell>
          <cell r="CK1528">
            <v>0</v>
          </cell>
          <cell r="CL1528">
            <v>0</v>
          </cell>
          <cell r="CM1528">
            <v>0</v>
          </cell>
        </row>
        <row r="1529">
          <cell r="F1529">
            <v>62105</v>
          </cell>
          <cell r="G1529">
            <v>103449.48</v>
          </cell>
          <cell r="H1529">
            <v>102704.79</v>
          </cell>
          <cell r="I1529">
            <v>0</v>
          </cell>
          <cell r="AY1529">
            <v>0</v>
          </cell>
          <cell r="CK1529">
            <v>0</v>
          </cell>
          <cell r="CL1529">
            <v>0</v>
          </cell>
          <cell r="CM1529">
            <v>0</v>
          </cell>
        </row>
        <row r="1530">
          <cell r="F1530">
            <v>1343</v>
          </cell>
          <cell r="G1530">
            <v>1343</v>
          </cell>
          <cell r="H1530">
            <v>0</v>
          </cell>
          <cell r="I1530">
            <v>0</v>
          </cell>
          <cell r="AY1530">
            <v>0</v>
          </cell>
          <cell r="CK1530">
            <v>0</v>
          </cell>
          <cell r="CL1530">
            <v>0</v>
          </cell>
          <cell r="CM1530">
            <v>0</v>
          </cell>
        </row>
        <row r="1531">
          <cell r="F1531">
            <v>428480</v>
          </cell>
          <cell r="G1531">
            <v>393480</v>
          </cell>
          <cell r="H1531">
            <v>14076.8</v>
          </cell>
          <cell r="I1531">
            <v>0</v>
          </cell>
          <cell r="AY1531">
            <v>0</v>
          </cell>
          <cell r="CK1531">
            <v>0</v>
          </cell>
          <cell r="CL1531">
            <v>0</v>
          </cell>
          <cell r="CM1531">
            <v>0</v>
          </cell>
        </row>
        <row r="1532">
          <cell r="F1532">
            <v>10000</v>
          </cell>
          <cell r="G1532">
            <v>10000</v>
          </cell>
          <cell r="H1532">
            <v>1090.47</v>
          </cell>
          <cell r="I1532">
            <v>0</v>
          </cell>
          <cell r="AY1532">
            <v>0</v>
          </cell>
          <cell r="CK1532">
            <v>0</v>
          </cell>
          <cell r="CL1532">
            <v>0</v>
          </cell>
          <cell r="CM1532">
            <v>0</v>
          </cell>
        </row>
        <row r="1533">
          <cell r="F1533">
            <v>0</v>
          </cell>
          <cell r="G1533">
            <v>108650</v>
          </cell>
          <cell r="H1533">
            <v>0</v>
          </cell>
          <cell r="I1533">
            <v>0</v>
          </cell>
          <cell r="AY1533">
            <v>0</v>
          </cell>
          <cell r="CK1533">
            <v>0</v>
          </cell>
          <cell r="CL1533">
            <v>0</v>
          </cell>
          <cell r="CM1533">
            <v>0</v>
          </cell>
        </row>
        <row r="1534">
          <cell r="F1534">
            <v>0</v>
          </cell>
          <cell r="G1534">
            <v>25000</v>
          </cell>
          <cell r="H1534">
            <v>23576.06</v>
          </cell>
          <cell r="I1534">
            <v>0</v>
          </cell>
          <cell r="AY1534">
            <v>0</v>
          </cell>
          <cell r="CK1534">
            <v>0</v>
          </cell>
          <cell r="CL1534">
            <v>0</v>
          </cell>
          <cell r="CM1534">
            <v>0</v>
          </cell>
        </row>
        <row r="1535">
          <cell r="F1535">
            <v>0</v>
          </cell>
          <cell r="G1535">
            <v>9200</v>
          </cell>
          <cell r="H1535">
            <v>0</v>
          </cell>
          <cell r="I1535">
            <v>9190</v>
          </cell>
          <cell r="AY1535">
            <v>0</v>
          </cell>
          <cell r="CK1535">
            <v>0</v>
          </cell>
          <cell r="CL1535">
            <v>0</v>
          </cell>
          <cell r="CM1535">
            <v>0</v>
          </cell>
        </row>
        <row r="1536">
          <cell r="F1536">
            <v>0</v>
          </cell>
          <cell r="G1536">
            <v>45540</v>
          </cell>
          <cell r="H1536">
            <v>0</v>
          </cell>
          <cell r="I1536">
            <v>45540</v>
          </cell>
          <cell r="AY1536">
            <v>0</v>
          </cell>
          <cell r="CK1536">
            <v>0</v>
          </cell>
          <cell r="CL1536">
            <v>0</v>
          </cell>
          <cell r="CM1536">
            <v>0</v>
          </cell>
        </row>
        <row r="1537">
          <cell r="F1537">
            <v>16020736</v>
          </cell>
          <cell r="G1537">
            <v>16020736</v>
          </cell>
          <cell r="H1537">
            <v>13274692.529999999</v>
          </cell>
          <cell r="I1537">
            <v>0</v>
          </cell>
          <cell r="AY1537">
            <v>1446610.75</v>
          </cell>
          <cell r="CK1537">
            <v>0</v>
          </cell>
          <cell r="CL1537">
            <v>0</v>
          </cell>
          <cell r="CM1537">
            <v>0</v>
          </cell>
        </row>
        <row r="1538">
          <cell r="F1538">
            <v>0</v>
          </cell>
          <cell r="G1538">
            <v>9434.8799999999992</v>
          </cell>
          <cell r="H1538">
            <v>9434.8799999999992</v>
          </cell>
          <cell r="I1538">
            <v>0</v>
          </cell>
          <cell r="AY1538">
            <v>0</v>
          </cell>
          <cell r="CK1538">
            <v>0</v>
          </cell>
          <cell r="CL1538">
            <v>0</v>
          </cell>
          <cell r="CM1538">
            <v>0</v>
          </cell>
        </row>
        <row r="1539">
          <cell r="F1539">
            <v>75000</v>
          </cell>
          <cell r="G1539">
            <v>115760.14</v>
          </cell>
          <cell r="H1539">
            <v>115760.14</v>
          </cell>
          <cell r="I1539">
            <v>4857.74</v>
          </cell>
          <cell r="AY1539">
            <v>24750.9</v>
          </cell>
          <cell r="CK1539">
            <v>0</v>
          </cell>
          <cell r="CL1539">
            <v>0</v>
          </cell>
          <cell r="CM1539">
            <v>0</v>
          </cell>
        </row>
        <row r="1540">
          <cell r="F1540">
            <v>1683749</v>
          </cell>
          <cell r="G1540">
            <v>1683749</v>
          </cell>
          <cell r="H1540">
            <v>1290915.3999999999</v>
          </cell>
          <cell r="I1540">
            <v>0</v>
          </cell>
          <cell r="AY1540">
            <v>144070</v>
          </cell>
          <cell r="CK1540">
            <v>0</v>
          </cell>
          <cell r="CL1540">
            <v>0</v>
          </cell>
          <cell r="CM1540">
            <v>0</v>
          </cell>
        </row>
        <row r="1541">
          <cell r="F1541">
            <v>1403179</v>
          </cell>
          <cell r="G1541">
            <v>1403179</v>
          </cell>
          <cell r="H1541">
            <v>625281.86</v>
          </cell>
          <cell r="I1541">
            <v>0</v>
          </cell>
          <cell r="AY1541">
            <v>3239.52</v>
          </cell>
          <cell r="CK1541">
            <v>0</v>
          </cell>
          <cell r="CL1541">
            <v>0</v>
          </cell>
          <cell r="CM1541">
            <v>0</v>
          </cell>
        </row>
        <row r="1542">
          <cell r="F1542">
            <v>3487582</v>
          </cell>
          <cell r="G1542">
            <v>3487582</v>
          </cell>
          <cell r="H1542">
            <v>64781.760000000002</v>
          </cell>
          <cell r="I1542">
            <v>0</v>
          </cell>
          <cell r="AY1542">
            <v>13379.62</v>
          </cell>
          <cell r="CK1542">
            <v>0</v>
          </cell>
          <cell r="CL1542">
            <v>0</v>
          </cell>
          <cell r="CM1542">
            <v>0</v>
          </cell>
        </row>
        <row r="1543">
          <cell r="F1543">
            <v>314276</v>
          </cell>
          <cell r="G1543">
            <v>671686.09</v>
          </cell>
          <cell r="H1543">
            <v>671686.09</v>
          </cell>
          <cell r="I1543">
            <v>0</v>
          </cell>
          <cell r="AY1543">
            <v>19748.68</v>
          </cell>
          <cell r="CK1543">
            <v>0</v>
          </cell>
          <cell r="CL1543">
            <v>0</v>
          </cell>
          <cell r="CM1543">
            <v>0</v>
          </cell>
        </row>
        <row r="1544">
          <cell r="F1544">
            <v>0</v>
          </cell>
          <cell r="G1544">
            <v>1083942.53</v>
          </cell>
          <cell r="H1544">
            <v>937747.32</v>
          </cell>
          <cell r="I1544">
            <v>0</v>
          </cell>
          <cell r="AY1544">
            <v>0</v>
          </cell>
          <cell r="CK1544">
            <v>0</v>
          </cell>
          <cell r="CL1544">
            <v>0</v>
          </cell>
          <cell r="CM1544">
            <v>0</v>
          </cell>
        </row>
        <row r="1545">
          <cell r="F1545">
            <v>2874260</v>
          </cell>
          <cell r="G1545">
            <v>2874260</v>
          </cell>
          <cell r="H1545">
            <v>2198442.96</v>
          </cell>
          <cell r="I1545">
            <v>0</v>
          </cell>
          <cell r="AY1545">
            <v>246233.5</v>
          </cell>
          <cell r="CK1545">
            <v>0</v>
          </cell>
          <cell r="CL1545">
            <v>0</v>
          </cell>
          <cell r="CM1545">
            <v>0</v>
          </cell>
        </row>
        <row r="1546">
          <cell r="F1546">
            <v>453583</v>
          </cell>
          <cell r="G1546">
            <v>453583</v>
          </cell>
          <cell r="H1546">
            <v>351852.36</v>
          </cell>
          <cell r="I1546">
            <v>0</v>
          </cell>
          <cell r="AY1546">
            <v>39549.74</v>
          </cell>
          <cell r="CK1546">
            <v>0</v>
          </cell>
          <cell r="CL1546">
            <v>0</v>
          </cell>
          <cell r="CM1546">
            <v>0</v>
          </cell>
        </row>
        <row r="1547">
          <cell r="F1547">
            <v>1069200</v>
          </cell>
          <cell r="G1547">
            <v>1069200</v>
          </cell>
          <cell r="H1547">
            <v>845836.52</v>
          </cell>
          <cell r="I1547">
            <v>0</v>
          </cell>
          <cell r="AY1547">
            <v>93115.46</v>
          </cell>
          <cell r="CK1547">
            <v>0</v>
          </cell>
          <cell r="CL1547">
            <v>0</v>
          </cell>
          <cell r="CM1547">
            <v>0</v>
          </cell>
        </row>
        <row r="1548">
          <cell r="F1548">
            <v>398581</v>
          </cell>
          <cell r="G1548">
            <v>415868.44</v>
          </cell>
          <cell r="H1548">
            <v>415868.44</v>
          </cell>
          <cell r="I1548">
            <v>0</v>
          </cell>
          <cell r="AY1548">
            <v>0</v>
          </cell>
          <cell r="CK1548">
            <v>0</v>
          </cell>
          <cell r="CL1548">
            <v>0</v>
          </cell>
          <cell r="CM1548">
            <v>0</v>
          </cell>
        </row>
        <row r="1549">
          <cell r="F1549">
            <v>2059569</v>
          </cell>
          <cell r="G1549">
            <v>2059569</v>
          </cell>
          <cell r="H1549">
            <v>1571625.95</v>
          </cell>
          <cell r="I1549">
            <v>0</v>
          </cell>
          <cell r="AY1549">
            <v>147988.32999999999</v>
          </cell>
          <cell r="CK1549">
            <v>0</v>
          </cell>
          <cell r="CL1549">
            <v>0</v>
          </cell>
          <cell r="CM1549">
            <v>0</v>
          </cell>
        </row>
        <row r="1550">
          <cell r="F1550">
            <v>0</v>
          </cell>
          <cell r="G1550">
            <v>10730</v>
          </cell>
          <cell r="H1550">
            <v>10730</v>
          </cell>
          <cell r="I1550">
            <v>0</v>
          </cell>
          <cell r="AY1550">
            <v>0</v>
          </cell>
          <cell r="CK1550">
            <v>0</v>
          </cell>
          <cell r="CL1550">
            <v>0</v>
          </cell>
          <cell r="CM1550">
            <v>0</v>
          </cell>
        </row>
        <row r="1551">
          <cell r="F1551">
            <v>1189</v>
          </cell>
          <cell r="G1551">
            <v>1189</v>
          </cell>
          <cell r="H1551">
            <v>0</v>
          </cell>
          <cell r="I1551">
            <v>0</v>
          </cell>
          <cell r="AY1551">
            <v>0</v>
          </cell>
          <cell r="CK1551">
            <v>0</v>
          </cell>
          <cell r="CL1551">
            <v>0</v>
          </cell>
          <cell r="CM1551">
            <v>0</v>
          </cell>
        </row>
        <row r="1552">
          <cell r="F1552">
            <v>329627</v>
          </cell>
          <cell r="G1552">
            <v>324260</v>
          </cell>
          <cell r="H1552">
            <v>238925.01</v>
          </cell>
          <cell r="I1552">
            <v>0</v>
          </cell>
          <cell r="AY1552">
            <v>0</v>
          </cell>
          <cell r="CK1552">
            <v>0</v>
          </cell>
          <cell r="CL1552">
            <v>0</v>
          </cell>
          <cell r="CM1552">
            <v>0</v>
          </cell>
        </row>
        <row r="1553">
          <cell r="F1553">
            <v>134630</v>
          </cell>
          <cell r="G1553">
            <v>134630</v>
          </cell>
          <cell r="H1553">
            <v>108078.08</v>
          </cell>
          <cell r="I1553">
            <v>0</v>
          </cell>
          <cell r="AY1553">
            <v>9100.01</v>
          </cell>
          <cell r="CK1553">
            <v>0</v>
          </cell>
          <cell r="CL1553">
            <v>0</v>
          </cell>
          <cell r="CM1553">
            <v>0</v>
          </cell>
        </row>
        <row r="1554">
          <cell r="F1554">
            <v>36352</v>
          </cell>
          <cell r="G1554">
            <v>35059.199999999997</v>
          </cell>
          <cell r="H1554">
            <v>20167.830000000002</v>
          </cell>
          <cell r="I1554">
            <v>0</v>
          </cell>
          <cell r="AY1554">
            <v>2524.88</v>
          </cell>
          <cell r="CK1554">
            <v>0</v>
          </cell>
          <cell r="CL1554">
            <v>0</v>
          </cell>
          <cell r="CM1554">
            <v>0</v>
          </cell>
        </row>
        <row r="1555">
          <cell r="F1555">
            <v>5036</v>
          </cell>
          <cell r="G1555">
            <v>5036</v>
          </cell>
          <cell r="H1555">
            <v>3773.79</v>
          </cell>
          <cell r="I1555">
            <v>0</v>
          </cell>
          <cell r="AY1555">
            <v>0</v>
          </cell>
          <cell r="CK1555">
            <v>0</v>
          </cell>
          <cell r="CL1555">
            <v>0</v>
          </cell>
          <cell r="CM1555">
            <v>0</v>
          </cell>
        </row>
        <row r="1556">
          <cell r="F1556">
            <v>69464</v>
          </cell>
          <cell r="G1556">
            <v>243147.48</v>
          </cell>
          <cell r="H1556">
            <v>162098.44</v>
          </cell>
          <cell r="I1556">
            <v>0</v>
          </cell>
          <cell r="AY1556">
            <v>5472.89</v>
          </cell>
          <cell r="CK1556">
            <v>0</v>
          </cell>
          <cell r="CL1556">
            <v>0</v>
          </cell>
          <cell r="CM1556">
            <v>0</v>
          </cell>
        </row>
        <row r="1557">
          <cell r="F1557">
            <v>217976</v>
          </cell>
          <cell r="G1557">
            <v>217976</v>
          </cell>
          <cell r="H1557">
            <v>193459.88</v>
          </cell>
          <cell r="I1557">
            <v>0</v>
          </cell>
          <cell r="AY1557">
            <v>0</v>
          </cell>
          <cell r="CK1557">
            <v>0</v>
          </cell>
          <cell r="CL1557">
            <v>0</v>
          </cell>
          <cell r="CM1557">
            <v>0</v>
          </cell>
        </row>
        <row r="1558">
          <cell r="F1558">
            <v>17160</v>
          </cell>
          <cell r="G1558">
            <v>17160</v>
          </cell>
          <cell r="H1558">
            <v>0</v>
          </cell>
          <cell r="I1558">
            <v>3694.95</v>
          </cell>
          <cell r="AY1558">
            <v>0</v>
          </cell>
          <cell r="CK1558">
            <v>0</v>
          </cell>
          <cell r="CL1558">
            <v>0</v>
          </cell>
          <cell r="CM1558">
            <v>0</v>
          </cell>
        </row>
        <row r="1559">
          <cell r="F1559">
            <v>250000</v>
          </cell>
          <cell r="G1559">
            <v>250000</v>
          </cell>
          <cell r="H1559">
            <v>204622.24</v>
          </cell>
          <cell r="I1559">
            <v>45045.91</v>
          </cell>
          <cell r="AY1559">
            <v>0</v>
          </cell>
          <cell r="CK1559">
            <v>0</v>
          </cell>
          <cell r="CL1559">
            <v>0</v>
          </cell>
          <cell r="CM1559">
            <v>0</v>
          </cell>
        </row>
        <row r="1560">
          <cell r="F1560">
            <v>249000</v>
          </cell>
          <cell r="G1560">
            <v>249000</v>
          </cell>
          <cell r="H1560">
            <v>132885.74</v>
          </cell>
          <cell r="I1560">
            <v>26506.67</v>
          </cell>
          <cell r="AY1560">
            <v>0</v>
          </cell>
          <cell r="CK1560">
            <v>0</v>
          </cell>
          <cell r="CL1560">
            <v>0</v>
          </cell>
          <cell r="CM1560">
            <v>0</v>
          </cell>
        </row>
        <row r="1561">
          <cell r="F1561">
            <v>67357</v>
          </cell>
          <cell r="G1561">
            <v>67357</v>
          </cell>
          <cell r="H1561">
            <v>46823.62</v>
          </cell>
          <cell r="I1561">
            <v>6091.85</v>
          </cell>
          <cell r="AY1561">
            <v>215.97</v>
          </cell>
          <cell r="CK1561">
            <v>0</v>
          </cell>
          <cell r="CL1561">
            <v>0</v>
          </cell>
          <cell r="CM1561">
            <v>0</v>
          </cell>
        </row>
        <row r="1562">
          <cell r="F1562">
            <v>33041</v>
          </cell>
          <cell r="G1562">
            <v>33041</v>
          </cell>
          <cell r="H1562">
            <v>24451.68</v>
          </cell>
          <cell r="I1562">
            <v>2524.5</v>
          </cell>
          <cell r="AY1562">
            <v>66.53</v>
          </cell>
          <cell r="CK1562">
            <v>0</v>
          </cell>
          <cell r="CL1562">
            <v>0</v>
          </cell>
          <cell r="CM1562">
            <v>0</v>
          </cell>
        </row>
        <row r="1563">
          <cell r="F1563">
            <v>2288</v>
          </cell>
          <cell r="G1563">
            <v>2288</v>
          </cell>
          <cell r="H1563">
            <v>1841</v>
          </cell>
          <cell r="I1563">
            <v>0</v>
          </cell>
          <cell r="AY1563">
            <v>0</v>
          </cell>
          <cell r="CK1563">
            <v>0</v>
          </cell>
          <cell r="CL1563">
            <v>0</v>
          </cell>
          <cell r="CM1563">
            <v>0</v>
          </cell>
        </row>
        <row r="1564">
          <cell r="F1564">
            <v>4150</v>
          </cell>
          <cell r="G1564">
            <v>4150</v>
          </cell>
          <cell r="H1564">
            <v>956.87</v>
          </cell>
          <cell r="I1564">
            <v>360</v>
          </cell>
          <cell r="AY1564">
            <v>0</v>
          </cell>
          <cell r="CK1564">
            <v>0</v>
          </cell>
          <cell r="CL1564">
            <v>0</v>
          </cell>
          <cell r="CM1564">
            <v>0</v>
          </cell>
        </row>
        <row r="1565">
          <cell r="F1565">
            <v>500</v>
          </cell>
          <cell r="G1565">
            <v>500</v>
          </cell>
          <cell r="H1565">
            <v>300</v>
          </cell>
          <cell r="I1565">
            <v>0</v>
          </cell>
          <cell r="AY1565">
            <v>0</v>
          </cell>
          <cell r="CK1565">
            <v>0</v>
          </cell>
          <cell r="CL1565">
            <v>0</v>
          </cell>
          <cell r="CM1565">
            <v>0</v>
          </cell>
        </row>
        <row r="1566">
          <cell r="F1566">
            <v>567267</v>
          </cell>
          <cell r="G1566">
            <v>529650.30000000005</v>
          </cell>
          <cell r="H1566">
            <v>254781.07</v>
          </cell>
          <cell r="I1566">
            <v>9135.15</v>
          </cell>
          <cell r="AY1566">
            <v>3077.39</v>
          </cell>
          <cell r="CK1566">
            <v>0</v>
          </cell>
          <cell r="CL1566">
            <v>0</v>
          </cell>
          <cell r="CM1566">
            <v>0</v>
          </cell>
        </row>
        <row r="1567">
          <cell r="F1567">
            <v>1905360</v>
          </cell>
          <cell r="G1567">
            <v>1905360</v>
          </cell>
          <cell r="H1567">
            <v>1595687.32</v>
          </cell>
          <cell r="I1567">
            <v>0</v>
          </cell>
          <cell r="AY1567">
            <v>171374.31</v>
          </cell>
          <cell r="CK1567">
            <v>0</v>
          </cell>
          <cell r="CL1567">
            <v>0</v>
          </cell>
          <cell r="CM1567">
            <v>0</v>
          </cell>
        </row>
        <row r="1568">
          <cell r="F1568">
            <v>100146</v>
          </cell>
          <cell r="G1568">
            <v>100146</v>
          </cell>
          <cell r="H1568">
            <v>82441.66</v>
          </cell>
          <cell r="I1568">
            <v>0</v>
          </cell>
          <cell r="AY1568">
            <v>9211</v>
          </cell>
          <cell r="CK1568">
            <v>0</v>
          </cell>
          <cell r="CL1568">
            <v>0</v>
          </cell>
          <cell r="CM1568">
            <v>0</v>
          </cell>
        </row>
        <row r="1569">
          <cell r="F1569">
            <v>147645</v>
          </cell>
          <cell r="G1569">
            <v>147645</v>
          </cell>
          <cell r="H1569">
            <v>72687.05</v>
          </cell>
          <cell r="I1569">
            <v>0</v>
          </cell>
          <cell r="AY1569">
            <v>0</v>
          </cell>
          <cell r="CK1569">
            <v>0</v>
          </cell>
          <cell r="CL1569">
            <v>0</v>
          </cell>
          <cell r="CM1569">
            <v>0</v>
          </cell>
        </row>
        <row r="1570">
          <cell r="F1570">
            <v>390131</v>
          </cell>
          <cell r="G1570">
            <v>390131</v>
          </cell>
          <cell r="H1570">
            <v>20589.759999999998</v>
          </cell>
          <cell r="I1570">
            <v>0</v>
          </cell>
          <cell r="AY1570">
            <v>0</v>
          </cell>
          <cell r="CK1570">
            <v>0</v>
          </cell>
          <cell r="CL1570">
            <v>0</v>
          </cell>
          <cell r="CM1570">
            <v>0</v>
          </cell>
        </row>
        <row r="1571">
          <cell r="F1571">
            <v>1401</v>
          </cell>
          <cell r="G1571">
            <v>53460</v>
          </cell>
          <cell r="H1571">
            <v>53460</v>
          </cell>
          <cell r="I1571">
            <v>0</v>
          </cell>
          <cell r="AY1571">
            <v>0</v>
          </cell>
          <cell r="CK1571">
            <v>0</v>
          </cell>
          <cell r="CL1571">
            <v>0</v>
          </cell>
          <cell r="CM1571">
            <v>0</v>
          </cell>
        </row>
        <row r="1572">
          <cell r="F1572">
            <v>0</v>
          </cell>
          <cell r="G1572">
            <v>264274.39</v>
          </cell>
          <cell r="H1572">
            <v>264274.39</v>
          </cell>
          <cell r="I1572">
            <v>0</v>
          </cell>
          <cell r="AY1572">
            <v>0</v>
          </cell>
          <cell r="CK1572">
            <v>0</v>
          </cell>
          <cell r="CL1572">
            <v>0</v>
          </cell>
          <cell r="CM1572">
            <v>0</v>
          </cell>
        </row>
        <row r="1573">
          <cell r="F1573">
            <v>315952</v>
          </cell>
          <cell r="G1573">
            <v>315952</v>
          </cell>
          <cell r="H1573">
            <v>253602.84</v>
          </cell>
          <cell r="I1573">
            <v>0</v>
          </cell>
          <cell r="AY1573">
            <v>27649.4</v>
          </cell>
          <cell r="CK1573">
            <v>0</v>
          </cell>
          <cell r="CL1573">
            <v>0</v>
          </cell>
          <cell r="CM1573">
            <v>0</v>
          </cell>
        </row>
        <row r="1574">
          <cell r="F1574">
            <v>50806</v>
          </cell>
          <cell r="G1574">
            <v>50806</v>
          </cell>
          <cell r="H1574">
            <v>41440.65</v>
          </cell>
          <cell r="I1574">
            <v>0</v>
          </cell>
          <cell r="AY1574">
            <v>4542.18</v>
          </cell>
          <cell r="CK1574">
            <v>0</v>
          </cell>
          <cell r="CL1574">
            <v>0</v>
          </cell>
          <cell r="CM1574">
            <v>0</v>
          </cell>
        </row>
        <row r="1575">
          <cell r="F1575">
            <v>105600</v>
          </cell>
          <cell r="G1575">
            <v>105600</v>
          </cell>
          <cell r="H1575">
            <v>88126.87</v>
          </cell>
          <cell r="I1575">
            <v>0</v>
          </cell>
          <cell r="AY1575">
            <v>9359.42</v>
          </cell>
          <cell r="CK1575">
            <v>0</v>
          </cell>
          <cell r="CL1575">
            <v>0</v>
          </cell>
          <cell r="CM1575">
            <v>0</v>
          </cell>
        </row>
        <row r="1576">
          <cell r="F1576">
            <v>44586</v>
          </cell>
          <cell r="G1576">
            <v>46168.57</v>
          </cell>
          <cell r="H1576">
            <v>46168.57</v>
          </cell>
          <cell r="I1576">
            <v>0</v>
          </cell>
          <cell r="AY1576">
            <v>0</v>
          </cell>
          <cell r="CK1576">
            <v>0</v>
          </cell>
          <cell r="CL1576">
            <v>0</v>
          </cell>
          <cell r="CM1576">
            <v>0</v>
          </cell>
        </row>
        <row r="1577">
          <cell r="F1577">
            <v>229414</v>
          </cell>
          <cell r="G1577">
            <v>229414</v>
          </cell>
          <cell r="H1577">
            <v>191257.67</v>
          </cell>
          <cell r="I1577">
            <v>0</v>
          </cell>
          <cell r="AY1577">
            <v>15972.88</v>
          </cell>
          <cell r="CK1577">
            <v>0</v>
          </cell>
          <cell r="CL1577">
            <v>0</v>
          </cell>
          <cell r="CM1577">
            <v>0</v>
          </cell>
        </row>
        <row r="1578">
          <cell r="F1578">
            <v>1754</v>
          </cell>
          <cell r="G1578">
            <v>1754</v>
          </cell>
          <cell r="H1578">
            <v>7</v>
          </cell>
          <cell r="I1578">
            <v>708.5</v>
          </cell>
          <cell r="AY1578">
            <v>0</v>
          </cell>
          <cell r="CK1578">
            <v>0</v>
          </cell>
          <cell r="CL1578">
            <v>0</v>
          </cell>
          <cell r="CM1578">
            <v>0</v>
          </cell>
        </row>
        <row r="1579">
          <cell r="F1579">
            <v>61989</v>
          </cell>
          <cell r="G1579">
            <v>61989</v>
          </cell>
          <cell r="H1579">
            <v>38008.720000000001</v>
          </cell>
          <cell r="I1579">
            <v>0</v>
          </cell>
          <cell r="AY1579">
            <v>0</v>
          </cell>
          <cell r="CK1579">
            <v>0</v>
          </cell>
          <cell r="CL1579">
            <v>0</v>
          </cell>
          <cell r="CM1579">
            <v>0</v>
          </cell>
        </row>
        <row r="1580">
          <cell r="F1580">
            <v>10197</v>
          </cell>
          <cell r="G1580">
            <v>10197</v>
          </cell>
          <cell r="H1580">
            <v>8271.36</v>
          </cell>
          <cell r="I1580">
            <v>0</v>
          </cell>
          <cell r="AY1580">
            <v>830.92</v>
          </cell>
          <cell r="CK1580">
            <v>0</v>
          </cell>
          <cell r="CL1580">
            <v>0</v>
          </cell>
          <cell r="CM1580">
            <v>0</v>
          </cell>
        </row>
        <row r="1581">
          <cell r="F1581">
            <v>0</v>
          </cell>
          <cell r="G1581">
            <v>17.170000000000002</v>
          </cell>
          <cell r="H1581">
            <v>17.170000000000002</v>
          </cell>
          <cell r="I1581">
            <v>0</v>
          </cell>
          <cell r="AY1581">
            <v>2.2999999999999998</v>
          </cell>
          <cell r="CK1581">
            <v>0</v>
          </cell>
          <cell r="CL1581">
            <v>0</v>
          </cell>
          <cell r="CM1581">
            <v>0</v>
          </cell>
        </row>
        <row r="1582">
          <cell r="F1582">
            <v>100000</v>
          </cell>
          <cell r="G1582">
            <v>100000</v>
          </cell>
          <cell r="H1582">
            <v>31585.29</v>
          </cell>
          <cell r="I1582">
            <v>0</v>
          </cell>
          <cell r="AY1582">
            <v>0</v>
          </cell>
          <cell r="CK1582">
            <v>0</v>
          </cell>
          <cell r="CL1582">
            <v>0</v>
          </cell>
          <cell r="CM1582">
            <v>0</v>
          </cell>
        </row>
        <row r="1583">
          <cell r="F1583">
            <v>1370</v>
          </cell>
          <cell r="G1583">
            <v>1370</v>
          </cell>
          <cell r="H1583">
            <v>0</v>
          </cell>
          <cell r="I1583">
            <v>0</v>
          </cell>
          <cell r="AY1583">
            <v>0</v>
          </cell>
          <cell r="CK1583">
            <v>0</v>
          </cell>
          <cell r="CL1583">
            <v>0</v>
          </cell>
          <cell r="CM1583">
            <v>0</v>
          </cell>
        </row>
        <row r="1584">
          <cell r="F1584">
            <v>5503</v>
          </cell>
          <cell r="G1584">
            <v>5503</v>
          </cell>
          <cell r="H1584">
            <v>5430.54</v>
          </cell>
          <cell r="I1584">
            <v>0</v>
          </cell>
          <cell r="AY1584">
            <v>274.68</v>
          </cell>
          <cell r="CK1584">
            <v>0</v>
          </cell>
          <cell r="CL1584">
            <v>0</v>
          </cell>
          <cell r="CM1584">
            <v>0</v>
          </cell>
        </row>
        <row r="1585">
          <cell r="F1585">
            <v>8597</v>
          </cell>
          <cell r="G1585">
            <v>8597</v>
          </cell>
          <cell r="H1585">
            <v>8115.46</v>
          </cell>
          <cell r="I1585">
            <v>292.39999999999998</v>
          </cell>
          <cell r="AY1585">
            <v>0</v>
          </cell>
          <cell r="CK1585">
            <v>0</v>
          </cell>
          <cell r="CL1585">
            <v>0</v>
          </cell>
          <cell r="CM1585">
            <v>0</v>
          </cell>
        </row>
        <row r="1586">
          <cell r="F1586">
            <v>720456</v>
          </cell>
          <cell r="G1586">
            <v>720456</v>
          </cell>
          <cell r="H1586">
            <v>655843.68999999994</v>
          </cell>
          <cell r="I1586">
            <v>0</v>
          </cell>
          <cell r="AY1586">
            <v>72902.66</v>
          </cell>
          <cell r="CK1586">
            <v>0</v>
          </cell>
          <cell r="CL1586">
            <v>0</v>
          </cell>
          <cell r="CM1586">
            <v>0</v>
          </cell>
        </row>
        <row r="1587">
          <cell r="F1587">
            <v>4236</v>
          </cell>
          <cell r="G1587">
            <v>22401</v>
          </cell>
          <cell r="H1587">
            <v>22401</v>
          </cell>
          <cell r="I1587">
            <v>0</v>
          </cell>
          <cell r="AY1587">
            <v>2489</v>
          </cell>
          <cell r="CK1587">
            <v>0</v>
          </cell>
          <cell r="CL1587">
            <v>0</v>
          </cell>
          <cell r="CM1587">
            <v>0</v>
          </cell>
        </row>
        <row r="1588">
          <cell r="F1588">
            <v>43659</v>
          </cell>
          <cell r="G1588">
            <v>43659</v>
          </cell>
          <cell r="H1588">
            <v>27285.98</v>
          </cell>
          <cell r="I1588">
            <v>0</v>
          </cell>
          <cell r="AY1588">
            <v>0</v>
          </cell>
          <cell r="CK1588">
            <v>0</v>
          </cell>
          <cell r="CL1588">
            <v>0</v>
          </cell>
          <cell r="CM1588">
            <v>0</v>
          </cell>
        </row>
        <row r="1589">
          <cell r="F1589">
            <v>140912</v>
          </cell>
          <cell r="G1589">
            <v>140912</v>
          </cell>
          <cell r="H1589">
            <v>0</v>
          </cell>
          <cell r="I1589">
            <v>0</v>
          </cell>
          <cell r="AY1589">
            <v>0</v>
          </cell>
          <cell r="CK1589">
            <v>0</v>
          </cell>
          <cell r="CL1589">
            <v>0</v>
          </cell>
          <cell r="CM1589">
            <v>0</v>
          </cell>
        </row>
        <row r="1590">
          <cell r="F1590">
            <v>109285</v>
          </cell>
          <cell r="G1590">
            <v>109285</v>
          </cell>
          <cell r="H1590">
            <v>99120.01</v>
          </cell>
          <cell r="I1590">
            <v>0</v>
          </cell>
          <cell r="AY1590">
            <v>11177.94</v>
          </cell>
          <cell r="CK1590">
            <v>0</v>
          </cell>
          <cell r="CL1590">
            <v>0</v>
          </cell>
          <cell r="CM1590">
            <v>0</v>
          </cell>
        </row>
        <row r="1591">
          <cell r="F1591">
            <v>18359</v>
          </cell>
          <cell r="G1591">
            <v>18359</v>
          </cell>
          <cell r="H1591">
            <v>16937.53</v>
          </cell>
          <cell r="I1591">
            <v>0</v>
          </cell>
          <cell r="AY1591">
            <v>1916.43</v>
          </cell>
          <cell r="CK1591">
            <v>0</v>
          </cell>
          <cell r="CL1591">
            <v>0</v>
          </cell>
          <cell r="CM1591">
            <v>0</v>
          </cell>
        </row>
        <row r="1592">
          <cell r="F1592">
            <v>26400</v>
          </cell>
          <cell r="G1592">
            <v>26400</v>
          </cell>
          <cell r="H1592">
            <v>26321.05</v>
          </cell>
          <cell r="I1592">
            <v>0</v>
          </cell>
          <cell r="AY1592">
            <v>2925</v>
          </cell>
          <cell r="CK1592">
            <v>0</v>
          </cell>
          <cell r="CL1592">
            <v>0</v>
          </cell>
          <cell r="CM1592">
            <v>0</v>
          </cell>
        </row>
        <row r="1593">
          <cell r="F1593">
            <v>16104</v>
          </cell>
          <cell r="G1593">
            <v>19793.650000000001</v>
          </cell>
          <cell r="H1593">
            <v>19793.650000000001</v>
          </cell>
          <cell r="I1593">
            <v>0</v>
          </cell>
          <cell r="AY1593">
            <v>0</v>
          </cell>
          <cell r="CK1593">
            <v>0</v>
          </cell>
          <cell r="CL1593">
            <v>0</v>
          </cell>
          <cell r="CM1593">
            <v>0</v>
          </cell>
        </row>
        <row r="1594">
          <cell r="F1594">
            <v>88468</v>
          </cell>
          <cell r="G1594">
            <v>88468</v>
          </cell>
          <cell r="H1594">
            <v>73619.7</v>
          </cell>
          <cell r="I1594">
            <v>0</v>
          </cell>
          <cell r="AY1594">
            <v>7852.76</v>
          </cell>
          <cell r="CK1594">
            <v>0</v>
          </cell>
          <cell r="CL1594">
            <v>0</v>
          </cell>
          <cell r="CM1594">
            <v>0</v>
          </cell>
        </row>
        <row r="1595">
          <cell r="F1595">
            <v>200000</v>
          </cell>
          <cell r="G1595">
            <v>145860</v>
          </cell>
          <cell r="H1595">
            <v>51582.47</v>
          </cell>
          <cell r="I1595">
            <v>10115.6</v>
          </cell>
          <cell r="AY1595">
            <v>0</v>
          </cell>
          <cell r="CK1595">
            <v>0</v>
          </cell>
          <cell r="CL1595">
            <v>0</v>
          </cell>
          <cell r="CM1595">
            <v>0</v>
          </cell>
        </row>
        <row r="1596">
          <cell r="F1596">
            <v>4465</v>
          </cell>
          <cell r="G1596">
            <v>4863.17</v>
          </cell>
          <cell r="H1596">
            <v>4470.17</v>
          </cell>
          <cell r="I1596">
            <v>0</v>
          </cell>
          <cell r="AY1596">
            <v>0</v>
          </cell>
          <cell r="CK1596">
            <v>0</v>
          </cell>
          <cell r="CL1596">
            <v>0</v>
          </cell>
          <cell r="CM1596">
            <v>0</v>
          </cell>
        </row>
        <row r="1597">
          <cell r="F1597">
            <v>17287</v>
          </cell>
          <cell r="G1597">
            <v>16046.75</v>
          </cell>
          <cell r="H1597">
            <v>15834.18</v>
          </cell>
          <cell r="I1597">
            <v>0</v>
          </cell>
          <cell r="AY1597">
            <v>1425.84</v>
          </cell>
          <cell r="CK1597">
            <v>0</v>
          </cell>
          <cell r="CL1597">
            <v>0</v>
          </cell>
          <cell r="CM1597">
            <v>0</v>
          </cell>
        </row>
        <row r="1598">
          <cell r="F1598">
            <v>3076</v>
          </cell>
          <cell r="G1598">
            <v>3076</v>
          </cell>
          <cell r="H1598">
            <v>2200</v>
          </cell>
          <cell r="I1598">
            <v>0</v>
          </cell>
          <cell r="AY1598">
            <v>0</v>
          </cell>
          <cell r="CK1598">
            <v>0</v>
          </cell>
          <cell r="CL1598">
            <v>0</v>
          </cell>
          <cell r="CM1598">
            <v>0</v>
          </cell>
        </row>
        <row r="1599">
          <cell r="F1599">
            <v>1500</v>
          </cell>
          <cell r="G1599">
            <v>1500</v>
          </cell>
          <cell r="H1599">
            <v>0</v>
          </cell>
          <cell r="I1599">
            <v>0</v>
          </cell>
          <cell r="AY1599">
            <v>0</v>
          </cell>
          <cell r="CK1599">
            <v>0</v>
          </cell>
          <cell r="CL1599">
            <v>0</v>
          </cell>
          <cell r="CM1599">
            <v>0</v>
          </cell>
        </row>
        <row r="1600">
          <cell r="F1600">
            <v>8348</v>
          </cell>
          <cell r="G1600">
            <v>8348</v>
          </cell>
          <cell r="H1600">
            <v>8347.75</v>
          </cell>
          <cell r="I1600">
            <v>0</v>
          </cell>
          <cell r="AY1600">
            <v>0</v>
          </cell>
          <cell r="CK1600">
            <v>0</v>
          </cell>
          <cell r="CL1600">
            <v>0</v>
          </cell>
          <cell r="CM1600">
            <v>0</v>
          </cell>
        </row>
        <row r="1601">
          <cell r="F1601">
            <v>10000</v>
          </cell>
          <cell r="G1601">
            <v>10000</v>
          </cell>
          <cell r="H1601">
            <v>5175</v>
          </cell>
          <cell r="I1601">
            <v>0</v>
          </cell>
          <cell r="AY1601">
            <v>0</v>
          </cell>
          <cell r="CK1601">
            <v>0</v>
          </cell>
          <cell r="CL1601">
            <v>0</v>
          </cell>
          <cell r="CM1601">
            <v>0</v>
          </cell>
        </row>
        <row r="1602">
          <cell r="F1602">
            <v>10594</v>
          </cell>
          <cell r="G1602">
            <v>10594</v>
          </cell>
          <cell r="H1602">
            <v>7354.71</v>
          </cell>
          <cell r="I1602">
            <v>0</v>
          </cell>
          <cell r="AY1602">
            <v>0</v>
          </cell>
          <cell r="CK1602">
            <v>0</v>
          </cell>
          <cell r="CL1602">
            <v>0</v>
          </cell>
          <cell r="CM1602">
            <v>0</v>
          </cell>
        </row>
        <row r="1603">
          <cell r="F1603">
            <v>3500</v>
          </cell>
          <cell r="G1603">
            <v>3500</v>
          </cell>
          <cell r="H1603">
            <v>0</v>
          </cell>
          <cell r="I1603">
            <v>0</v>
          </cell>
          <cell r="AY1603">
            <v>0</v>
          </cell>
          <cell r="CK1603">
            <v>0</v>
          </cell>
          <cell r="CL1603">
            <v>0</v>
          </cell>
          <cell r="CM1603">
            <v>0</v>
          </cell>
        </row>
        <row r="1604">
          <cell r="F1604">
            <v>500000</v>
          </cell>
          <cell r="G1604">
            <v>500000</v>
          </cell>
          <cell r="H1604">
            <v>373750</v>
          </cell>
          <cell r="I1604">
            <v>0</v>
          </cell>
          <cell r="AY1604">
            <v>0</v>
          </cell>
          <cell r="CK1604">
            <v>0</v>
          </cell>
          <cell r="CL1604">
            <v>0</v>
          </cell>
          <cell r="CM1604">
            <v>0</v>
          </cell>
        </row>
        <row r="1605">
          <cell r="F1605">
            <v>2367</v>
          </cell>
          <cell r="G1605">
            <v>2367</v>
          </cell>
          <cell r="H1605">
            <v>0</v>
          </cell>
          <cell r="I1605">
            <v>0</v>
          </cell>
          <cell r="AY1605">
            <v>0</v>
          </cell>
          <cell r="CK1605">
            <v>0</v>
          </cell>
          <cell r="CL1605">
            <v>0</v>
          </cell>
          <cell r="CM1605">
            <v>0</v>
          </cell>
        </row>
        <row r="1606">
          <cell r="F1606">
            <v>2001</v>
          </cell>
          <cell r="G1606">
            <v>2001</v>
          </cell>
          <cell r="H1606">
            <v>0</v>
          </cell>
          <cell r="I1606">
            <v>0</v>
          </cell>
          <cell r="AY1606">
            <v>0</v>
          </cell>
          <cell r="CK1606">
            <v>0</v>
          </cell>
          <cell r="CL1606">
            <v>0</v>
          </cell>
          <cell r="CM1606">
            <v>0</v>
          </cell>
        </row>
        <row r="1607">
          <cell r="F1607">
            <v>32207</v>
          </cell>
          <cell r="G1607">
            <v>32207</v>
          </cell>
          <cell r="H1607">
            <v>23887.439999999999</v>
          </cell>
          <cell r="I1607">
            <v>1319.49</v>
          </cell>
          <cell r="AY1607">
            <v>564.88</v>
          </cell>
          <cell r="CK1607">
            <v>0</v>
          </cell>
          <cell r="CL1607">
            <v>0</v>
          </cell>
          <cell r="CM1607">
            <v>0</v>
          </cell>
        </row>
        <row r="1608">
          <cell r="F1608">
            <v>3604</v>
          </cell>
          <cell r="G1608">
            <v>3604</v>
          </cell>
          <cell r="H1608">
            <v>1400</v>
          </cell>
          <cell r="I1608">
            <v>0</v>
          </cell>
          <cell r="AY1608">
            <v>0</v>
          </cell>
          <cell r="CK1608">
            <v>0</v>
          </cell>
          <cell r="CL1608">
            <v>0</v>
          </cell>
          <cell r="CM1608">
            <v>0</v>
          </cell>
        </row>
        <row r="1609">
          <cell r="F1609">
            <v>22251</v>
          </cell>
          <cell r="G1609">
            <v>22251</v>
          </cell>
          <cell r="H1609">
            <v>15537.47</v>
          </cell>
          <cell r="I1609">
            <v>0</v>
          </cell>
          <cell r="AY1609">
            <v>6912.05</v>
          </cell>
          <cell r="CK1609">
            <v>0</v>
          </cell>
          <cell r="CL1609">
            <v>0</v>
          </cell>
          <cell r="CM1609">
            <v>0</v>
          </cell>
        </row>
        <row r="1610">
          <cell r="F1610">
            <v>1870</v>
          </cell>
          <cell r="G1610">
            <v>1870</v>
          </cell>
          <cell r="H1610">
            <v>1771</v>
          </cell>
          <cell r="I1610">
            <v>0</v>
          </cell>
          <cell r="AY1610">
            <v>0</v>
          </cell>
          <cell r="CK1610">
            <v>0</v>
          </cell>
          <cell r="CL1610">
            <v>0</v>
          </cell>
          <cell r="CM1610">
            <v>0</v>
          </cell>
        </row>
        <row r="1611">
          <cell r="F1611">
            <v>2202</v>
          </cell>
          <cell r="G1611">
            <v>2202</v>
          </cell>
          <cell r="H1611">
            <v>0</v>
          </cell>
          <cell r="I1611">
            <v>0</v>
          </cell>
          <cell r="AY1611">
            <v>0</v>
          </cell>
          <cell r="CK1611">
            <v>0</v>
          </cell>
          <cell r="CL1611">
            <v>0</v>
          </cell>
          <cell r="CM1611">
            <v>0</v>
          </cell>
        </row>
        <row r="1612">
          <cell r="F1612">
            <v>2063</v>
          </cell>
          <cell r="G1612">
            <v>2063</v>
          </cell>
          <cell r="H1612">
            <v>257.64</v>
          </cell>
          <cell r="I1612">
            <v>0</v>
          </cell>
          <cell r="AY1612">
            <v>0</v>
          </cell>
          <cell r="CK1612">
            <v>0</v>
          </cell>
          <cell r="CL1612">
            <v>0</v>
          </cell>
          <cell r="CM1612">
            <v>0</v>
          </cell>
        </row>
        <row r="1613">
          <cell r="F1613">
            <v>1100</v>
          </cell>
          <cell r="G1613">
            <v>1100</v>
          </cell>
          <cell r="H1613">
            <v>0</v>
          </cell>
          <cell r="I1613">
            <v>0</v>
          </cell>
          <cell r="AY1613">
            <v>0</v>
          </cell>
          <cell r="CK1613">
            <v>0</v>
          </cell>
          <cell r="CL1613">
            <v>0</v>
          </cell>
          <cell r="CM1613">
            <v>0</v>
          </cell>
        </row>
        <row r="1614">
          <cell r="F1614">
            <v>1000</v>
          </cell>
          <cell r="G1614">
            <v>1000</v>
          </cell>
          <cell r="H1614">
            <v>0</v>
          </cell>
          <cell r="I1614">
            <v>0</v>
          </cell>
          <cell r="AY1614">
            <v>0</v>
          </cell>
          <cell r="CK1614">
            <v>0</v>
          </cell>
          <cell r="CL1614">
            <v>0</v>
          </cell>
          <cell r="CM1614">
            <v>0</v>
          </cell>
        </row>
        <row r="1615">
          <cell r="F1615">
            <v>500</v>
          </cell>
          <cell r="G1615">
            <v>500</v>
          </cell>
          <cell r="H1615">
            <v>0</v>
          </cell>
          <cell r="I1615">
            <v>0</v>
          </cell>
          <cell r="AY1615">
            <v>0</v>
          </cell>
          <cell r="CK1615">
            <v>0</v>
          </cell>
          <cell r="CL1615">
            <v>0</v>
          </cell>
          <cell r="CM1615">
            <v>0</v>
          </cell>
        </row>
        <row r="1616">
          <cell r="F1616">
            <v>7490</v>
          </cell>
          <cell r="G1616">
            <v>7490</v>
          </cell>
          <cell r="H1616">
            <v>0</v>
          </cell>
          <cell r="I1616">
            <v>5888</v>
          </cell>
          <cell r="AY1616">
            <v>0</v>
          </cell>
          <cell r="CK1616">
            <v>0</v>
          </cell>
          <cell r="CL1616">
            <v>0</v>
          </cell>
          <cell r="CM1616">
            <v>0</v>
          </cell>
        </row>
        <row r="1617"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CK1617">
            <v>0</v>
          </cell>
          <cell r="CL1617">
            <v>0</v>
          </cell>
          <cell r="CM1617">
            <v>0</v>
          </cell>
        </row>
        <row r="1618">
          <cell r="F1618">
            <v>10836044</v>
          </cell>
          <cell r="G1618">
            <v>10836044</v>
          </cell>
          <cell r="H1618">
            <v>9021140.7300000004</v>
          </cell>
          <cell r="I1618">
            <v>0</v>
          </cell>
          <cell r="AY1618">
            <v>988716.09</v>
          </cell>
          <cell r="CK1618">
            <v>0</v>
          </cell>
          <cell r="CL1618">
            <v>0</v>
          </cell>
          <cell r="CM1618">
            <v>0</v>
          </cell>
        </row>
        <row r="1619">
          <cell r="F1619">
            <v>0</v>
          </cell>
          <cell r="G1619">
            <v>29537.87</v>
          </cell>
          <cell r="H1619">
            <v>29537.87</v>
          </cell>
          <cell r="I1619">
            <v>0</v>
          </cell>
          <cell r="AY1619">
            <v>0</v>
          </cell>
          <cell r="CK1619">
            <v>0</v>
          </cell>
          <cell r="CL1619">
            <v>0</v>
          </cell>
          <cell r="CM1619">
            <v>0</v>
          </cell>
        </row>
        <row r="1620">
          <cell r="F1620">
            <v>602382</v>
          </cell>
          <cell r="G1620">
            <v>602382</v>
          </cell>
          <cell r="H1620">
            <v>500611</v>
          </cell>
          <cell r="I1620">
            <v>0</v>
          </cell>
          <cell r="AY1620">
            <v>53134</v>
          </cell>
          <cell r="CK1620">
            <v>0</v>
          </cell>
          <cell r="CL1620">
            <v>0</v>
          </cell>
          <cell r="CM1620">
            <v>0</v>
          </cell>
        </row>
        <row r="1621">
          <cell r="F1621">
            <v>877525</v>
          </cell>
          <cell r="G1621">
            <v>877525</v>
          </cell>
          <cell r="H1621">
            <v>400504.39</v>
          </cell>
          <cell r="I1621">
            <v>0</v>
          </cell>
          <cell r="AY1621">
            <v>0</v>
          </cell>
          <cell r="CK1621">
            <v>0</v>
          </cell>
          <cell r="CL1621">
            <v>0</v>
          </cell>
          <cell r="CM1621">
            <v>0</v>
          </cell>
        </row>
        <row r="1622">
          <cell r="F1622">
            <v>2237415</v>
          </cell>
          <cell r="G1622">
            <v>2237415</v>
          </cell>
          <cell r="H1622">
            <v>0</v>
          </cell>
          <cell r="I1622">
            <v>0</v>
          </cell>
          <cell r="AY1622">
            <v>0</v>
          </cell>
          <cell r="CK1622">
            <v>0</v>
          </cell>
          <cell r="CL1622">
            <v>0</v>
          </cell>
          <cell r="CM1622">
            <v>0</v>
          </cell>
        </row>
        <row r="1623">
          <cell r="F1623">
            <v>1703135</v>
          </cell>
          <cell r="G1623">
            <v>1703135</v>
          </cell>
          <cell r="H1623">
            <v>1318151.57</v>
          </cell>
          <cell r="I1623">
            <v>0</v>
          </cell>
          <cell r="AY1623">
            <v>146856.44</v>
          </cell>
          <cell r="CK1623">
            <v>0</v>
          </cell>
          <cell r="CL1623">
            <v>0</v>
          </cell>
          <cell r="CM1623">
            <v>0</v>
          </cell>
        </row>
        <row r="1624">
          <cell r="F1624">
            <v>284559</v>
          </cell>
          <cell r="G1624">
            <v>284559</v>
          </cell>
          <cell r="H1624">
            <v>225518.68</v>
          </cell>
          <cell r="I1624">
            <v>0</v>
          </cell>
          <cell r="AY1624">
            <v>25215.91</v>
          </cell>
          <cell r="CK1624">
            <v>0</v>
          </cell>
          <cell r="CL1624">
            <v>0</v>
          </cell>
          <cell r="CM1624">
            <v>0</v>
          </cell>
        </row>
        <row r="1625">
          <cell r="F1625">
            <v>435600</v>
          </cell>
          <cell r="G1625">
            <v>435600</v>
          </cell>
          <cell r="H1625">
            <v>346904.93</v>
          </cell>
          <cell r="I1625">
            <v>0</v>
          </cell>
          <cell r="AY1625">
            <v>38024.93</v>
          </cell>
          <cell r="CK1625">
            <v>0</v>
          </cell>
          <cell r="CL1625">
            <v>0</v>
          </cell>
          <cell r="CM1625">
            <v>0</v>
          </cell>
        </row>
        <row r="1626">
          <cell r="F1626">
            <v>255705</v>
          </cell>
          <cell r="G1626">
            <v>271018.81</v>
          </cell>
          <cell r="H1626">
            <v>271018.81</v>
          </cell>
          <cell r="I1626">
            <v>0</v>
          </cell>
          <cell r="AY1626">
            <v>0</v>
          </cell>
          <cell r="CK1626">
            <v>0</v>
          </cell>
          <cell r="CL1626">
            <v>0</v>
          </cell>
          <cell r="CM1626">
            <v>0</v>
          </cell>
        </row>
        <row r="1627">
          <cell r="F1627">
            <v>1498415</v>
          </cell>
          <cell r="G1627">
            <v>1498415</v>
          </cell>
          <cell r="H1627">
            <v>1067374.1399999999</v>
          </cell>
          <cell r="I1627">
            <v>0</v>
          </cell>
          <cell r="AY1627">
            <v>110867.5</v>
          </cell>
          <cell r="CK1627">
            <v>0</v>
          </cell>
          <cell r="CL1627">
            <v>0</v>
          </cell>
          <cell r="CM1627">
            <v>0</v>
          </cell>
        </row>
        <row r="1628">
          <cell r="F1628">
            <v>70000</v>
          </cell>
          <cell r="G1628">
            <v>70000</v>
          </cell>
          <cell r="H1628">
            <v>0</v>
          </cell>
          <cell r="I1628">
            <v>0</v>
          </cell>
          <cell r="AY1628">
            <v>0</v>
          </cell>
          <cell r="CK1628">
            <v>0</v>
          </cell>
          <cell r="CL1628">
            <v>0</v>
          </cell>
          <cell r="CM1628">
            <v>0</v>
          </cell>
        </row>
        <row r="1629">
          <cell r="F1629">
            <v>18171</v>
          </cell>
          <cell r="G1629">
            <v>18171</v>
          </cell>
          <cell r="H1629">
            <v>16822.86</v>
          </cell>
          <cell r="I1629">
            <v>3086.4</v>
          </cell>
          <cell r="AY1629">
            <v>0</v>
          </cell>
          <cell r="CK1629">
            <v>0</v>
          </cell>
          <cell r="CL1629">
            <v>0</v>
          </cell>
          <cell r="CM1629">
            <v>0</v>
          </cell>
        </row>
        <row r="1630">
          <cell r="F1630">
            <v>92137</v>
          </cell>
          <cell r="G1630">
            <v>92137</v>
          </cell>
          <cell r="H1630">
            <v>62970.03</v>
          </cell>
          <cell r="I1630">
            <v>0</v>
          </cell>
          <cell r="AY1630">
            <v>0</v>
          </cell>
          <cell r="CK1630">
            <v>0</v>
          </cell>
          <cell r="CL1630">
            <v>0</v>
          </cell>
          <cell r="CM1630">
            <v>0</v>
          </cell>
        </row>
        <row r="1631">
          <cell r="F1631">
            <v>84312</v>
          </cell>
          <cell r="G1631">
            <v>98683</v>
          </cell>
          <cell r="H1631">
            <v>98683</v>
          </cell>
          <cell r="I1631">
            <v>0</v>
          </cell>
          <cell r="AY1631">
            <v>12858</v>
          </cell>
          <cell r="CK1631">
            <v>0</v>
          </cell>
          <cell r="CL1631">
            <v>0</v>
          </cell>
          <cell r="CM1631">
            <v>0</v>
          </cell>
        </row>
        <row r="1632">
          <cell r="F1632">
            <v>6003</v>
          </cell>
          <cell r="G1632">
            <v>6088</v>
          </cell>
          <cell r="H1632">
            <v>4957.5</v>
          </cell>
          <cell r="I1632">
            <v>0</v>
          </cell>
          <cell r="AY1632">
            <v>400</v>
          </cell>
          <cell r="CK1632">
            <v>0</v>
          </cell>
          <cell r="CL1632">
            <v>0</v>
          </cell>
          <cell r="CM1632">
            <v>0</v>
          </cell>
        </row>
        <row r="1633">
          <cell r="F1633">
            <v>15488</v>
          </cell>
          <cell r="G1633">
            <v>15488</v>
          </cell>
          <cell r="H1633">
            <v>11154.21</v>
          </cell>
          <cell r="I1633">
            <v>0</v>
          </cell>
          <cell r="AY1633">
            <v>1239.3499999999999</v>
          </cell>
          <cell r="CK1633">
            <v>0</v>
          </cell>
          <cell r="CL1633">
            <v>0</v>
          </cell>
          <cell r="CM1633">
            <v>0</v>
          </cell>
        </row>
        <row r="1634">
          <cell r="F1634">
            <v>2266</v>
          </cell>
          <cell r="G1634">
            <v>2266</v>
          </cell>
          <cell r="H1634">
            <v>1750</v>
          </cell>
          <cell r="I1634">
            <v>0</v>
          </cell>
          <cell r="AY1634">
            <v>200</v>
          </cell>
          <cell r="CK1634">
            <v>0</v>
          </cell>
          <cell r="CL1634">
            <v>0</v>
          </cell>
          <cell r="CM1634">
            <v>0</v>
          </cell>
        </row>
        <row r="1635">
          <cell r="F1635">
            <v>786448</v>
          </cell>
          <cell r="G1635">
            <v>745186.22</v>
          </cell>
          <cell r="H1635">
            <v>558399.12</v>
          </cell>
          <cell r="I1635">
            <v>0</v>
          </cell>
          <cell r="AY1635">
            <v>59798.76</v>
          </cell>
          <cell r="CK1635">
            <v>0</v>
          </cell>
          <cell r="CL1635">
            <v>0</v>
          </cell>
          <cell r="CM1635">
            <v>0</v>
          </cell>
        </row>
        <row r="1636">
          <cell r="F1636">
            <v>40112</v>
          </cell>
          <cell r="G1636">
            <v>40112</v>
          </cell>
          <cell r="H1636">
            <v>40112</v>
          </cell>
          <cell r="I1636">
            <v>2933.85</v>
          </cell>
          <cell r="AY1636">
            <v>0</v>
          </cell>
          <cell r="CK1636">
            <v>0</v>
          </cell>
          <cell r="CL1636">
            <v>0</v>
          </cell>
          <cell r="CM1636">
            <v>0</v>
          </cell>
        </row>
        <row r="1637">
          <cell r="F1637">
            <v>1201</v>
          </cell>
          <cell r="G1637">
            <v>1201</v>
          </cell>
          <cell r="H1637">
            <v>1072</v>
          </cell>
          <cell r="I1637">
            <v>0</v>
          </cell>
          <cell r="AY1637">
            <v>0</v>
          </cell>
          <cell r="CK1637">
            <v>0</v>
          </cell>
          <cell r="CL1637">
            <v>0</v>
          </cell>
          <cell r="CM1637">
            <v>0</v>
          </cell>
        </row>
        <row r="1638">
          <cell r="F1638">
            <v>1200</v>
          </cell>
          <cell r="G1638">
            <v>1200</v>
          </cell>
          <cell r="H1638">
            <v>0</v>
          </cell>
          <cell r="I1638">
            <v>0</v>
          </cell>
          <cell r="AY1638">
            <v>0</v>
          </cell>
          <cell r="CK1638">
            <v>0</v>
          </cell>
          <cell r="CL1638">
            <v>0</v>
          </cell>
          <cell r="CM1638">
            <v>0</v>
          </cell>
        </row>
        <row r="1639">
          <cell r="F1639">
            <v>40000</v>
          </cell>
          <cell r="G1639">
            <v>40000</v>
          </cell>
          <cell r="H1639">
            <v>26514.400000000001</v>
          </cell>
          <cell r="I1639">
            <v>2058.5</v>
          </cell>
          <cell r="AY1639">
            <v>0</v>
          </cell>
          <cell r="CK1639">
            <v>0</v>
          </cell>
          <cell r="CL1639">
            <v>0</v>
          </cell>
          <cell r="CM1639">
            <v>0</v>
          </cell>
        </row>
        <row r="1640">
          <cell r="F1640">
            <v>100000</v>
          </cell>
          <cell r="G1640">
            <v>166000</v>
          </cell>
          <cell r="H1640">
            <v>75638.48</v>
          </cell>
          <cell r="I1640">
            <v>11911.24</v>
          </cell>
          <cell r="AY1640">
            <v>0</v>
          </cell>
          <cell r="CK1640">
            <v>0</v>
          </cell>
          <cell r="CL1640">
            <v>0</v>
          </cell>
          <cell r="CM1640">
            <v>0</v>
          </cell>
        </row>
        <row r="1641">
          <cell r="F1641">
            <v>55000</v>
          </cell>
          <cell r="G1641">
            <v>55000</v>
          </cell>
          <cell r="H1641">
            <v>46686.23</v>
          </cell>
          <cell r="I1641">
            <v>1</v>
          </cell>
          <cell r="AY1641">
            <v>0</v>
          </cell>
          <cell r="CK1641">
            <v>0</v>
          </cell>
          <cell r="CL1641">
            <v>0</v>
          </cell>
          <cell r="CM1641">
            <v>0</v>
          </cell>
        </row>
        <row r="1642">
          <cell r="F1642">
            <v>25277</v>
          </cell>
          <cell r="G1642">
            <v>49277</v>
          </cell>
          <cell r="H1642">
            <v>26406</v>
          </cell>
          <cell r="I1642">
            <v>2066</v>
          </cell>
          <cell r="AY1642">
            <v>849</v>
          </cell>
          <cell r="CK1642">
            <v>0</v>
          </cell>
          <cell r="CL1642">
            <v>0</v>
          </cell>
          <cell r="CM1642">
            <v>0</v>
          </cell>
        </row>
        <row r="1643">
          <cell r="F1643">
            <v>10391</v>
          </cell>
          <cell r="G1643">
            <v>10391</v>
          </cell>
          <cell r="H1643">
            <v>5214</v>
          </cell>
          <cell r="I1643">
            <v>3174</v>
          </cell>
          <cell r="AY1643">
            <v>0</v>
          </cell>
          <cell r="CK1643">
            <v>0</v>
          </cell>
          <cell r="CL1643">
            <v>0</v>
          </cell>
          <cell r="CM1643">
            <v>0</v>
          </cell>
        </row>
        <row r="1644">
          <cell r="F1644">
            <v>1000</v>
          </cell>
          <cell r="G1644">
            <v>1000</v>
          </cell>
          <cell r="H1644">
            <v>384</v>
          </cell>
          <cell r="I1644">
            <v>0</v>
          </cell>
          <cell r="AY1644">
            <v>0</v>
          </cell>
          <cell r="CK1644">
            <v>0</v>
          </cell>
          <cell r="CL1644">
            <v>0</v>
          </cell>
          <cell r="CM1644">
            <v>0</v>
          </cell>
        </row>
        <row r="1645">
          <cell r="F1645">
            <v>7787</v>
          </cell>
          <cell r="G1645">
            <v>7787</v>
          </cell>
          <cell r="H1645">
            <v>1437</v>
          </cell>
          <cell r="I1645">
            <v>4685</v>
          </cell>
          <cell r="AY1645">
            <v>0</v>
          </cell>
          <cell r="CK1645">
            <v>0</v>
          </cell>
          <cell r="CL1645">
            <v>0</v>
          </cell>
          <cell r="CM1645">
            <v>0</v>
          </cell>
        </row>
        <row r="1646">
          <cell r="F1646">
            <v>55147</v>
          </cell>
          <cell r="G1646">
            <v>134852</v>
          </cell>
          <cell r="H1646">
            <v>63248.1</v>
          </cell>
          <cell r="I1646">
            <v>23690.6</v>
          </cell>
          <cell r="AY1646">
            <v>13145.01</v>
          </cell>
          <cell r="CK1646">
            <v>0</v>
          </cell>
          <cell r="CL1646">
            <v>0</v>
          </cell>
          <cell r="CM1646">
            <v>0</v>
          </cell>
        </row>
        <row r="1647">
          <cell r="F1647">
            <v>55747</v>
          </cell>
          <cell r="G1647">
            <v>55747</v>
          </cell>
          <cell r="H1647">
            <v>28462.2</v>
          </cell>
          <cell r="I1647">
            <v>6492.1</v>
          </cell>
          <cell r="AY1647">
            <v>3700</v>
          </cell>
          <cell r="CK1647">
            <v>0</v>
          </cell>
          <cell r="CL1647">
            <v>0</v>
          </cell>
          <cell r="CM1647">
            <v>0</v>
          </cell>
        </row>
        <row r="1648">
          <cell r="F1648">
            <v>177229</v>
          </cell>
          <cell r="G1648">
            <v>177229</v>
          </cell>
          <cell r="H1648">
            <v>166073.28</v>
          </cell>
          <cell r="I1648">
            <v>8783.8700000000008</v>
          </cell>
          <cell r="AY1648">
            <v>14960.98</v>
          </cell>
          <cell r="CK1648">
            <v>0</v>
          </cell>
          <cell r="CL1648">
            <v>0</v>
          </cell>
          <cell r="CM1648">
            <v>0</v>
          </cell>
        </row>
        <row r="1649">
          <cell r="F1649">
            <v>20770</v>
          </cell>
          <cell r="G1649">
            <v>20770</v>
          </cell>
          <cell r="H1649">
            <v>20770</v>
          </cell>
          <cell r="I1649">
            <v>0</v>
          </cell>
          <cell r="AY1649">
            <v>0</v>
          </cell>
          <cell r="CK1649">
            <v>0</v>
          </cell>
          <cell r="CL1649">
            <v>0</v>
          </cell>
          <cell r="CM1649">
            <v>0</v>
          </cell>
        </row>
        <row r="1650">
          <cell r="F1650">
            <v>10923</v>
          </cell>
          <cell r="G1650">
            <v>10923</v>
          </cell>
          <cell r="H1650">
            <v>6882.83</v>
          </cell>
          <cell r="I1650">
            <v>589</v>
          </cell>
          <cell r="AY1650">
            <v>115</v>
          </cell>
          <cell r="CK1650">
            <v>0</v>
          </cell>
          <cell r="CL1650">
            <v>0</v>
          </cell>
          <cell r="CM1650">
            <v>0</v>
          </cell>
        </row>
        <row r="1651">
          <cell r="F1651">
            <v>16524</v>
          </cell>
          <cell r="G1651">
            <v>25524</v>
          </cell>
          <cell r="H1651">
            <v>16424.240000000002</v>
          </cell>
          <cell r="I1651">
            <v>6224</v>
          </cell>
          <cell r="AY1651">
            <v>825</v>
          </cell>
          <cell r="CK1651">
            <v>0</v>
          </cell>
          <cell r="CL1651">
            <v>0</v>
          </cell>
          <cell r="CM1651">
            <v>0</v>
          </cell>
        </row>
        <row r="1652">
          <cell r="F1652">
            <v>5960</v>
          </cell>
          <cell r="G1652">
            <v>5960</v>
          </cell>
          <cell r="H1652">
            <v>590.65</v>
          </cell>
          <cell r="I1652">
            <v>3824</v>
          </cell>
          <cell r="AY1652">
            <v>0</v>
          </cell>
          <cell r="CK1652">
            <v>0</v>
          </cell>
          <cell r="CL1652">
            <v>0</v>
          </cell>
          <cell r="CM1652">
            <v>0</v>
          </cell>
        </row>
        <row r="1653">
          <cell r="F1653">
            <v>3178</v>
          </cell>
          <cell r="G1653">
            <v>3178</v>
          </cell>
          <cell r="H1653">
            <v>625</v>
          </cell>
          <cell r="I1653">
            <v>299.99</v>
          </cell>
          <cell r="AY1653">
            <v>0</v>
          </cell>
          <cell r="CK1653">
            <v>0</v>
          </cell>
          <cell r="CL1653">
            <v>0</v>
          </cell>
          <cell r="CM1653">
            <v>0</v>
          </cell>
        </row>
        <row r="1654">
          <cell r="F1654">
            <v>1000</v>
          </cell>
          <cell r="G1654">
            <v>1000</v>
          </cell>
          <cell r="H1654">
            <v>0</v>
          </cell>
          <cell r="I1654">
            <v>65</v>
          </cell>
          <cell r="AY1654">
            <v>0</v>
          </cell>
          <cell r="CK1654">
            <v>0</v>
          </cell>
          <cell r="CL1654">
            <v>0</v>
          </cell>
          <cell r="CM1654">
            <v>0</v>
          </cell>
        </row>
        <row r="1655">
          <cell r="F1655">
            <v>7000</v>
          </cell>
          <cell r="G1655">
            <v>7000</v>
          </cell>
          <cell r="H1655">
            <v>0</v>
          </cell>
          <cell r="I1655">
            <v>0</v>
          </cell>
          <cell r="AY1655">
            <v>0</v>
          </cell>
          <cell r="CK1655">
            <v>0</v>
          </cell>
          <cell r="CL1655">
            <v>0</v>
          </cell>
          <cell r="CM1655">
            <v>0</v>
          </cell>
        </row>
        <row r="1656">
          <cell r="F1656">
            <v>2136</v>
          </cell>
          <cell r="G1656">
            <v>2136</v>
          </cell>
          <cell r="H1656">
            <v>830.23</v>
          </cell>
          <cell r="I1656">
            <v>0</v>
          </cell>
          <cell r="AY1656">
            <v>0</v>
          </cell>
          <cell r="CK1656">
            <v>0</v>
          </cell>
          <cell r="CL1656">
            <v>0</v>
          </cell>
          <cell r="CM1656">
            <v>0</v>
          </cell>
        </row>
        <row r="1657">
          <cell r="F1657">
            <v>500</v>
          </cell>
          <cell r="G1657">
            <v>500</v>
          </cell>
          <cell r="H1657">
            <v>410.02</v>
          </cell>
          <cell r="I1657">
            <v>0</v>
          </cell>
          <cell r="AY1657">
            <v>0</v>
          </cell>
          <cell r="CK1657">
            <v>0</v>
          </cell>
          <cell r="CL1657">
            <v>0</v>
          </cell>
          <cell r="CM1657">
            <v>0</v>
          </cell>
        </row>
        <row r="1658">
          <cell r="F1658">
            <v>86183</v>
          </cell>
          <cell r="G1658">
            <v>86183</v>
          </cell>
          <cell r="H1658">
            <v>42971.83</v>
          </cell>
          <cell r="I1658">
            <v>678.6</v>
          </cell>
          <cell r="AY1658">
            <v>1352.93</v>
          </cell>
          <cell r="CK1658">
            <v>0</v>
          </cell>
          <cell r="CL1658">
            <v>0</v>
          </cell>
          <cell r="CM1658">
            <v>0</v>
          </cell>
        </row>
        <row r="1659">
          <cell r="F1659">
            <v>97552</v>
          </cell>
          <cell r="G1659">
            <v>97552</v>
          </cell>
          <cell r="H1659">
            <v>29440</v>
          </cell>
          <cell r="I1659">
            <v>0</v>
          </cell>
          <cell r="AY1659">
            <v>0</v>
          </cell>
          <cell r="CK1659">
            <v>0</v>
          </cell>
          <cell r="CL1659">
            <v>0</v>
          </cell>
          <cell r="CM1659">
            <v>0</v>
          </cell>
        </row>
        <row r="1660">
          <cell r="F1660">
            <v>3502</v>
          </cell>
          <cell r="G1660">
            <v>3502</v>
          </cell>
          <cell r="H1660">
            <v>280</v>
          </cell>
          <cell r="I1660">
            <v>0</v>
          </cell>
          <cell r="AY1660">
            <v>0</v>
          </cell>
          <cell r="CK1660">
            <v>0</v>
          </cell>
          <cell r="CL1660">
            <v>0</v>
          </cell>
          <cell r="CM1660">
            <v>0</v>
          </cell>
        </row>
        <row r="1661">
          <cell r="F1661">
            <v>8297232</v>
          </cell>
          <cell r="G1661">
            <v>8282904.4199999999</v>
          </cell>
          <cell r="H1661">
            <v>5777640.7300000004</v>
          </cell>
          <cell r="I1661">
            <v>0</v>
          </cell>
          <cell r="AY1661">
            <v>650763.89</v>
          </cell>
          <cell r="CK1661">
            <v>0</v>
          </cell>
          <cell r="CL1661">
            <v>0</v>
          </cell>
          <cell r="CM1661">
            <v>0</v>
          </cell>
        </row>
        <row r="1662">
          <cell r="F1662">
            <v>4261269</v>
          </cell>
          <cell r="G1662">
            <v>3071444.92</v>
          </cell>
          <cell r="H1662">
            <v>3071444.92</v>
          </cell>
          <cell r="I1662">
            <v>0</v>
          </cell>
          <cell r="AY1662">
            <v>215729.98</v>
          </cell>
          <cell r="CK1662">
            <v>0</v>
          </cell>
          <cell r="CL1662">
            <v>0</v>
          </cell>
          <cell r="CM1662">
            <v>0</v>
          </cell>
        </row>
        <row r="1663">
          <cell r="F1663">
            <v>0</v>
          </cell>
          <cell r="G1663">
            <v>525899.81999999995</v>
          </cell>
          <cell r="H1663">
            <v>522643.43</v>
          </cell>
          <cell r="I1663">
            <v>0</v>
          </cell>
          <cell r="AY1663">
            <v>89311.14</v>
          </cell>
          <cell r="CK1663">
            <v>0</v>
          </cell>
          <cell r="CL1663">
            <v>0</v>
          </cell>
          <cell r="CM1663">
            <v>0</v>
          </cell>
        </row>
        <row r="1664">
          <cell r="F1664">
            <v>446088</v>
          </cell>
          <cell r="G1664">
            <v>446088</v>
          </cell>
          <cell r="H1664">
            <v>353274.87</v>
          </cell>
          <cell r="I1664">
            <v>0</v>
          </cell>
          <cell r="AY1664">
            <v>40384.699999999997</v>
          </cell>
          <cell r="CK1664">
            <v>0</v>
          </cell>
          <cell r="CL1664">
            <v>0</v>
          </cell>
          <cell r="CM1664">
            <v>0</v>
          </cell>
        </row>
        <row r="1665">
          <cell r="F1665">
            <v>647245</v>
          </cell>
          <cell r="G1665">
            <v>647245</v>
          </cell>
          <cell r="H1665">
            <v>281237.42</v>
          </cell>
          <cell r="I1665">
            <v>0</v>
          </cell>
          <cell r="AY1665">
            <v>0</v>
          </cell>
          <cell r="CK1665">
            <v>0</v>
          </cell>
          <cell r="CL1665">
            <v>0</v>
          </cell>
          <cell r="CM1665">
            <v>0</v>
          </cell>
        </row>
        <row r="1666">
          <cell r="F1666">
            <v>1704567</v>
          </cell>
          <cell r="G1666">
            <v>1704567</v>
          </cell>
          <cell r="H1666">
            <v>69260.5</v>
          </cell>
          <cell r="I1666">
            <v>0</v>
          </cell>
          <cell r="AY1666">
            <v>0</v>
          </cell>
          <cell r="CK1666">
            <v>0</v>
          </cell>
          <cell r="CL1666">
            <v>0</v>
          </cell>
          <cell r="CM1666">
            <v>0</v>
          </cell>
        </row>
        <row r="1667">
          <cell r="F1667">
            <v>0</v>
          </cell>
          <cell r="G1667">
            <v>504379.42</v>
          </cell>
          <cell r="H1667">
            <v>504379.42</v>
          </cell>
          <cell r="I1667">
            <v>0</v>
          </cell>
          <cell r="AY1667">
            <v>0</v>
          </cell>
          <cell r="CK1667">
            <v>0</v>
          </cell>
          <cell r="CL1667">
            <v>0</v>
          </cell>
          <cell r="CM1667">
            <v>0</v>
          </cell>
        </row>
        <row r="1668">
          <cell r="F1668">
            <v>2409</v>
          </cell>
          <cell r="G1668">
            <v>4656.51</v>
          </cell>
          <cell r="H1668">
            <v>4656.51</v>
          </cell>
          <cell r="I1668">
            <v>0</v>
          </cell>
          <cell r="AY1668">
            <v>0</v>
          </cell>
          <cell r="CK1668">
            <v>0</v>
          </cell>
          <cell r="CL1668">
            <v>0</v>
          </cell>
          <cell r="CM1668">
            <v>0</v>
          </cell>
        </row>
        <row r="1669">
          <cell r="F1669">
            <v>0</v>
          </cell>
          <cell r="G1669">
            <v>303131.5</v>
          </cell>
          <cell r="H1669">
            <v>303131.5</v>
          </cell>
          <cell r="I1669">
            <v>0</v>
          </cell>
          <cell r="AY1669">
            <v>0</v>
          </cell>
          <cell r="CK1669">
            <v>0</v>
          </cell>
          <cell r="CL1669">
            <v>0</v>
          </cell>
          <cell r="CM1669">
            <v>0</v>
          </cell>
        </row>
        <row r="1670">
          <cell r="F1670">
            <v>1253996</v>
          </cell>
          <cell r="G1670">
            <v>1253996</v>
          </cell>
          <cell r="H1670">
            <v>871041.77</v>
          </cell>
          <cell r="I1670">
            <v>0</v>
          </cell>
          <cell r="AY1670">
            <v>97593.919999999998</v>
          </cell>
          <cell r="CK1670">
            <v>0</v>
          </cell>
          <cell r="CL1670">
            <v>0</v>
          </cell>
          <cell r="CM1670">
            <v>0</v>
          </cell>
        </row>
        <row r="1671">
          <cell r="F1671">
            <v>213999</v>
          </cell>
          <cell r="G1671">
            <v>213999</v>
          </cell>
          <cell r="H1671">
            <v>145017.49</v>
          </cell>
          <cell r="I1671">
            <v>0</v>
          </cell>
          <cell r="AY1671">
            <v>16286.74</v>
          </cell>
          <cell r="CK1671">
            <v>0</v>
          </cell>
          <cell r="CL1671">
            <v>0</v>
          </cell>
          <cell r="CM1671">
            <v>0</v>
          </cell>
        </row>
        <row r="1672">
          <cell r="F1672">
            <v>382800</v>
          </cell>
          <cell r="G1672">
            <v>382800</v>
          </cell>
          <cell r="H1672">
            <v>272649.7</v>
          </cell>
          <cell r="I1672">
            <v>0</v>
          </cell>
          <cell r="AY1672">
            <v>30307.46</v>
          </cell>
          <cell r="CK1672">
            <v>0</v>
          </cell>
          <cell r="CL1672">
            <v>0</v>
          </cell>
          <cell r="CM1672">
            <v>0</v>
          </cell>
        </row>
        <row r="1673">
          <cell r="F1673">
            <v>194384</v>
          </cell>
          <cell r="G1673">
            <v>182026.49</v>
          </cell>
          <cell r="H1673">
            <v>181657.16</v>
          </cell>
          <cell r="I1673">
            <v>0</v>
          </cell>
          <cell r="AY1673">
            <v>0</v>
          </cell>
          <cell r="CK1673">
            <v>0</v>
          </cell>
          <cell r="CL1673">
            <v>0</v>
          </cell>
          <cell r="CM1673">
            <v>0</v>
          </cell>
        </row>
        <row r="1674">
          <cell r="F1674">
            <v>1071803</v>
          </cell>
          <cell r="G1674">
            <v>1071803</v>
          </cell>
          <cell r="H1674">
            <v>681474.35</v>
          </cell>
          <cell r="I1674">
            <v>0</v>
          </cell>
          <cell r="AY1674">
            <v>68493.710000000006</v>
          </cell>
          <cell r="CK1674">
            <v>0</v>
          </cell>
          <cell r="CL1674">
            <v>0</v>
          </cell>
          <cell r="CM1674">
            <v>0</v>
          </cell>
        </row>
        <row r="1675">
          <cell r="F1675">
            <v>2519</v>
          </cell>
          <cell r="G1675">
            <v>2519</v>
          </cell>
          <cell r="H1675">
            <v>1825.23</v>
          </cell>
          <cell r="I1675">
            <v>204.09</v>
          </cell>
          <cell r="AY1675">
            <v>267.44</v>
          </cell>
          <cell r="CK1675">
            <v>0</v>
          </cell>
          <cell r="CL1675">
            <v>0</v>
          </cell>
          <cell r="CM1675">
            <v>0</v>
          </cell>
        </row>
        <row r="1676">
          <cell r="F1676">
            <v>15128</v>
          </cell>
          <cell r="G1676">
            <v>15128</v>
          </cell>
          <cell r="H1676">
            <v>2963.47</v>
          </cell>
          <cell r="I1676">
            <v>0</v>
          </cell>
          <cell r="AY1676">
            <v>0</v>
          </cell>
          <cell r="CK1676">
            <v>0</v>
          </cell>
          <cell r="CL1676">
            <v>0</v>
          </cell>
          <cell r="CM1676">
            <v>0</v>
          </cell>
        </row>
        <row r="1677">
          <cell r="F1677">
            <v>121492</v>
          </cell>
          <cell r="G1677">
            <v>121492</v>
          </cell>
          <cell r="H1677">
            <v>107832.24</v>
          </cell>
          <cell r="I1677">
            <v>0</v>
          </cell>
          <cell r="AY1677">
            <v>0</v>
          </cell>
          <cell r="CK1677">
            <v>0</v>
          </cell>
          <cell r="CL1677">
            <v>0</v>
          </cell>
          <cell r="CM1677">
            <v>0</v>
          </cell>
        </row>
        <row r="1678">
          <cell r="F1678">
            <v>8718</v>
          </cell>
          <cell r="G1678">
            <v>8718</v>
          </cell>
          <cell r="H1678">
            <v>5408.31</v>
          </cell>
          <cell r="I1678">
            <v>0</v>
          </cell>
          <cell r="AY1678">
            <v>598.78</v>
          </cell>
          <cell r="CK1678">
            <v>0</v>
          </cell>
          <cell r="CL1678">
            <v>0</v>
          </cell>
          <cell r="CM1678">
            <v>0</v>
          </cell>
        </row>
        <row r="1679">
          <cell r="F1679">
            <v>41381</v>
          </cell>
          <cell r="G1679">
            <v>41381</v>
          </cell>
          <cell r="H1679">
            <v>35239.03</v>
          </cell>
          <cell r="I1679">
            <v>0</v>
          </cell>
          <cell r="AY1679">
            <v>3056.7</v>
          </cell>
          <cell r="CK1679">
            <v>0</v>
          </cell>
          <cell r="CL1679">
            <v>0</v>
          </cell>
          <cell r="CM1679">
            <v>0</v>
          </cell>
        </row>
        <row r="1680">
          <cell r="F1680">
            <v>322726</v>
          </cell>
          <cell r="G1680">
            <v>305122.2</v>
          </cell>
          <cell r="H1680">
            <v>228841.65</v>
          </cell>
          <cell r="I1680">
            <v>0</v>
          </cell>
          <cell r="AY1680">
            <v>25426.85</v>
          </cell>
          <cell r="CK1680">
            <v>0</v>
          </cell>
          <cell r="CL1680">
            <v>0</v>
          </cell>
          <cell r="CM1680">
            <v>0</v>
          </cell>
        </row>
        <row r="1681">
          <cell r="F1681">
            <v>21862</v>
          </cell>
          <cell r="G1681">
            <v>21862</v>
          </cell>
          <cell r="H1681">
            <v>21761.68</v>
          </cell>
          <cell r="I1681">
            <v>3617.85</v>
          </cell>
          <cell r="AY1681">
            <v>0</v>
          </cell>
          <cell r="CK1681">
            <v>0</v>
          </cell>
          <cell r="CL1681">
            <v>0</v>
          </cell>
          <cell r="CM1681">
            <v>0</v>
          </cell>
        </row>
        <row r="1682">
          <cell r="F1682">
            <v>15333</v>
          </cell>
          <cell r="G1682">
            <v>15333</v>
          </cell>
          <cell r="H1682">
            <v>6900</v>
          </cell>
          <cell r="I1682">
            <v>0</v>
          </cell>
          <cell r="AY1682">
            <v>0</v>
          </cell>
          <cell r="CK1682">
            <v>0</v>
          </cell>
          <cell r="CL1682">
            <v>0</v>
          </cell>
          <cell r="CM1682">
            <v>0</v>
          </cell>
        </row>
        <row r="1683"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CK1683">
            <v>0</v>
          </cell>
          <cell r="CL1683">
            <v>0</v>
          </cell>
          <cell r="CM1683">
            <v>0</v>
          </cell>
        </row>
        <row r="1684">
          <cell r="F1684">
            <v>0</v>
          </cell>
          <cell r="G1684">
            <v>750</v>
          </cell>
          <cell r="H1684">
            <v>350</v>
          </cell>
          <cell r="I1684">
            <v>400</v>
          </cell>
          <cell r="AY1684">
            <v>0</v>
          </cell>
          <cell r="CK1684">
            <v>0</v>
          </cell>
          <cell r="CL1684">
            <v>0</v>
          </cell>
          <cell r="CM1684">
            <v>0</v>
          </cell>
        </row>
        <row r="1685">
          <cell r="F1685">
            <v>157918</v>
          </cell>
          <cell r="G1685">
            <v>197918</v>
          </cell>
          <cell r="H1685">
            <v>120980</v>
          </cell>
          <cell r="I1685">
            <v>72335</v>
          </cell>
          <cell r="AY1685">
            <v>0</v>
          </cell>
          <cell r="CK1685">
            <v>0</v>
          </cell>
          <cell r="CL1685">
            <v>0</v>
          </cell>
          <cell r="CM1685">
            <v>0</v>
          </cell>
        </row>
        <row r="1686">
          <cell r="F1686">
            <v>8248</v>
          </cell>
          <cell r="G1686">
            <v>7498</v>
          </cell>
          <cell r="H1686">
            <v>5454.19</v>
          </cell>
          <cell r="I1686">
            <v>0</v>
          </cell>
          <cell r="AY1686">
            <v>130.4</v>
          </cell>
          <cell r="CK1686">
            <v>0</v>
          </cell>
          <cell r="CL1686">
            <v>0</v>
          </cell>
          <cell r="CM1686">
            <v>0</v>
          </cell>
        </row>
        <row r="1687">
          <cell r="F1687">
            <v>1000</v>
          </cell>
          <cell r="G1687">
            <v>1000</v>
          </cell>
          <cell r="H1687">
            <v>0</v>
          </cell>
          <cell r="I1687">
            <v>0</v>
          </cell>
          <cell r="AY1687">
            <v>0</v>
          </cell>
          <cell r="CK1687">
            <v>0</v>
          </cell>
          <cell r="CL1687">
            <v>0</v>
          </cell>
          <cell r="CM1687">
            <v>0</v>
          </cell>
        </row>
        <row r="1688">
          <cell r="F1688">
            <v>55565</v>
          </cell>
          <cell r="G1688">
            <v>45565</v>
          </cell>
          <cell r="H1688">
            <v>0</v>
          </cell>
          <cell r="I1688">
            <v>2209</v>
          </cell>
          <cell r="AY1688">
            <v>0</v>
          </cell>
          <cell r="CK1688">
            <v>0</v>
          </cell>
          <cell r="CL1688">
            <v>0</v>
          </cell>
          <cell r="CM1688">
            <v>0</v>
          </cell>
        </row>
        <row r="1689">
          <cell r="F1689">
            <v>70000</v>
          </cell>
          <cell r="G1689">
            <v>70000</v>
          </cell>
          <cell r="H1689">
            <v>62439.040000000001</v>
          </cell>
          <cell r="I1689">
            <v>7504</v>
          </cell>
          <cell r="AY1689">
            <v>0</v>
          </cell>
          <cell r="CK1689">
            <v>0</v>
          </cell>
          <cell r="CL1689">
            <v>0</v>
          </cell>
          <cell r="CM1689">
            <v>0</v>
          </cell>
        </row>
        <row r="1690">
          <cell r="F1690">
            <v>5305</v>
          </cell>
          <cell r="G1690">
            <v>5305</v>
          </cell>
          <cell r="H1690">
            <v>3484.02</v>
          </cell>
          <cell r="I1690">
            <v>40</v>
          </cell>
          <cell r="AY1690">
            <v>0</v>
          </cell>
          <cell r="CK1690">
            <v>0</v>
          </cell>
          <cell r="CL1690">
            <v>0</v>
          </cell>
          <cell r="CM1690">
            <v>0</v>
          </cell>
        </row>
        <row r="1691">
          <cell r="F1691">
            <v>82250</v>
          </cell>
          <cell r="G1691">
            <v>82250</v>
          </cell>
          <cell r="H1691">
            <v>58711.99</v>
          </cell>
          <cell r="I1691">
            <v>13646</v>
          </cell>
          <cell r="AY1691">
            <v>0</v>
          </cell>
          <cell r="CK1691">
            <v>0</v>
          </cell>
          <cell r="CL1691">
            <v>0</v>
          </cell>
          <cell r="CM1691">
            <v>0</v>
          </cell>
        </row>
        <row r="1692">
          <cell r="F1692">
            <v>10000</v>
          </cell>
          <cell r="G1692">
            <v>10000</v>
          </cell>
          <cell r="H1692">
            <v>7657.38</v>
          </cell>
          <cell r="I1692">
            <v>0</v>
          </cell>
          <cell r="AY1692">
            <v>0</v>
          </cell>
          <cell r="CK1692">
            <v>0</v>
          </cell>
          <cell r="CL1692">
            <v>0</v>
          </cell>
          <cell r="CM1692">
            <v>0</v>
          </cell>
        </row>
        <row r="1693">
          <cell r="F1693">
            <v>11616</v>
          </cell>
          <cell r="G1693">
            <v>21616</v>
          </cell>
          <cell r="H1693">
            <v>13230.39</v>
          </cell>
          <cell r="I1693">
            <v>5796</v>
          </cell>
          <cell r="AY1693">
            <v>0</v>
          </cell>
          <cell r="CK1693">
            <v>0</v>
          </cell>
          <cell r="CL1693">
            <v>0</v>
          </cell>
          <cell r="CM1693">
            <v>0</v>
          </cell>
        </row>
        <row r="1694">
          <cell r="F1694">
            <v>4000</v>
          </cell>
          <cell r="G1694">
            <v>4000</v>
          </cell>
          <cell r="H1694">
            <v>216</v>
          </cell>
          <cell r="I1694">
            <v>0</v>
          </cell>
          <cell r="AY1694">
            <v>0</v>
          </cell>
          <cell r="CK1694">
            <v>0</v>
          </cell>
          <cell r="CL1694">
            <v>0</v>
          </cell>
          <cell r="CM1694">
            <v>0</v>
          </cell>
        </row>
        <row r="1695">
          <cell r="F1695">
            <v>10180</v>
          </cell>
          <cell r="G1695">
            <v>10180</v>
          </cell>
          <cell r="H1695">
            <v>2986</v>
          </cell>
          <cell r="I1695">
            <v>6990.67</v>
          </cell>
          <cell r="AY1695">
            <v>0</v>
          </cell>
          <cell r="CK1695">
            <v>0</v>
          </cell>
          <cell r="CL1695">
            <v>0</v>
          </cell>
          <cell r="CM1695">
            <v>0</v>
          </cell>
        </row>
        <row r="1696">
          <cell r="F1696">
            <v>35000</v>
          </cell>
          <cell r="G1696">
            <v>35000</v>
          </cell>
          <cell r="H1696">
            <v>15852</v>
          </cell>
          <cell r="I1696">
            <v>12199</v>
          </cell>
          <cell r="AY1696">
            <v>0</v>
          </cell>
          <cell r="CK1696">
            <v>0</v>
          </cell>
          <cell r="CL1696">
            <v>0</v>
          </cell>
          <cell r="CM1696">
            <v>0</v>
          </cell>
        </row>
        <row r="1697">
          <cell r="F1697">
            <v>23397</v>
          </cell>
          <cell r="G1697">
            <v>23397</v>
          </cell>
          <cell r="H1697">
            <v>16661.39</v>
          </cell>
          <cell r="I1697">
            <v>6054.39</v>
          </cell>
          <cell r="AY1697">
            <v>0</v>
          </cell>
          <cell r="CK1697">
            <v>0</v>
          </cell>
          <cell r="CL1697">
            <v>0</v>
          </cell>
          <cell r="CM1697">
            <v>0</v>
          </cell>
        </row>
        <row r="1698">
          <cell r="F1698">
            <v>60825</v>
          </cell>
          <cell r="G1698">
            <v>60825</v>
          </cell>
          <cell r="H1698">
            <v>41118.54</v>
          </cell>
          <cell r="I1698">
            <v>5174.7</v>
          </cell>
          <cell r="AY1698">
            <v>664.2</v>
          </cell>
          <cell r="CK1698">
            <v>0</v>
          </cell>
          <cell r="CL1698">
            <v>0</v>
          </cell>
          <cell r="CM1698">
            <v>0</v>
          </cell>
        </row>
        <row r="1699">
          <cell r="F1699">
            <v>15851</v>
          </cell>
          <cell r="G1699">
            <v>15851</v>
          </cell>
          <cell r="H1699">
            <v>9978.94</v>
          </cell>
          <cell r="I1699">
            <v>1607.91</v>
          </cell>
          <cell r="AY1699">
            <v>0</v>
          </cell>
          <cell r="CK1699">
            <v>0</v>
          </cell>
          <cell r="CL1699">
            <v>0</v>
          </cell>
          <cell r="CM1699">
            <v>0</v>
          </cell>
        </row>
        <row r="1700">
          <cell r="F1700">
            <v>37397</v>
          </cell>
          <cell r="G1700">
            <v>37397</v>
          </cell>
          <cell r="H1700">
            <v>30624.99</v>
          </cell>
          <cell r="I1700">
            <v>3148.37</v>
          </cell>
          <cell r="AY1700">
            <v>100</v>
          </cell>
          <cell r="CK1700">
            <v>0</v>
          </cell>
          <cell r="CL1700">
            <v>0</v>
          </cell>
          <cell r="CM1700">
            <v>0</v>
          </cell>
        </row>
        <row r="1701">
          <cell r="F1701">
            <v>1331</v>
          </cell>
          <cell r="G1701">
            <v>1331</v>
          </cell>
          <cell r="H1701">
            <v>1000</v>
          </cell>
          <cell r="I1701">
            <v>0</v>
          </cell>
          <cell r="AY1701">
            <v>0</v>
          </cell>
          <cell r="CK1701">
            <v>0</v>
          </cell>
          <cell r="CL1701">
            <v>0</v>
          </cell>
          <cell r="CM1701">
            <v>0</v>
          </cell>
        </row>
        <row r="1702">
          <cell r="F1702">
            <v>8932</v>
          </cell>
          <cell r="G1702">
            <v>8932</v>
          </cell>
          <cell r="H1702">
            <v>5361.08</v>
          </cell>
          <cell r="I1702">
            <v>464</v>
          </cell>
          <cell r="AY1702">
            <v>463.21</v>
          </cell>
          <cell r="CK1702">
            <v>0</v>
          </cell>
          <cell r="CL1702">
            <v>0</v>
          </cell>
          <cell r="CM1702">
            <v>0</v>
          </cell>
        </row>
        <row r="1703">
          <cell r="F1703">
            <v>5058</v>
          </cell>
          <cell r="G1703">
            <v>5058</v>
          </cell>
          <cell r="H1703">
            <v>3954.99</v>
          </cell>
          <cell r="I1703">
            <v>0</v>
          </cell>
          <cell r="AY1703">
            <v>0</v>
          </cell>
          <cell r="CK1703">
            <v>0</v>
          </cell>
          <cell r="CL1703">
            <v>0</v>
          </cell>
          <cell r="CM1703">
            <v>0</v>
          </cell>
        </row>
        <row r="1704">
          <cell r="F1704">
            <v>3177</v>
          </cell>
          <cell r="G1704">
            <v>4677</v>
          </cell>
          <cell r="H1704">
            <v>3430.74</v>
          </cell>
          <cell r="I1704">
            <v>0</v>
          </cell>
          <cell r="AY1704">
            <v>51.24</v>
          </cell>
          <cell r="CK1704">
            <v>0</v>
          </cell>
          <cell r="CL1704">
            <v>0</v>
          </cell>
          <cell r="CM1704">
            <v>0</v>
          </cell>
        </row>
        <row r="1705">
          <cell r="F1705">
            <v>7023</v>
          </cell>
          <cell r="G1705">
            <v>5523</v>
          </cell>
          <cell r="H1705">
            <v>4257.92</v>
          </cell>
          <cell r="I1705">
            <v>0</v>
          </cell>
          <cell r="AY1705">
            <v>257.98</v>
          </cell>
          <cell r="CK1705">
            <v>0</v>
          </cell>
          <cell r="CL1705">
            <v>0</v>
          </cell>
          <cell r="CM1705">
            <v>0</v>
          </cell>
        </row>
        <row r="1706">
          <cell r="F1706">
            <v>500</v>
          </cell>
          <cell r="G1706">
            <v>500</v>
          </cell>
          <cell r="H1706">
            <v>0</v>
          </cell>
          <cell r="I1706">
            <v>0</v>
          </cell>
          <cell r="AY1706">
            <v>0</v>
          </cell>
          <cell r="CK1706">
            <v>0</v>
          </cell>
          <cell r="CL1706">
            <v>0</v>
          </cell>
          <cell r="CM1706">
            <v>0</v>
          </cell>
        </row>
        <row r="1707">
          <cell r="F1707">
            <v>187927</v>
          </cell>
          <cell r="G1707">
            <v>187927</v>
          </cell>
          <cell r="H1707">
            <v>107259.51</v>
          </cell>
          <cell r="I1707">
            <v>957.61</v>
          </cell>
          <cell r="AY1707">
            <v>1324.89</v>
          </cell>
          <cell r="CK1707">
            <v>0</v>
          </cell>
          <cell r="CL1707">
            <v>0</v>
          </cell>
          <cell r="CM1707">
            <v>0</v>
          </cell>
        </row>
        <row r="1708">
          <cell r="F1708">
            <v>126482</v>
          </cell>
          <cell r="G1708">
            <v>126482</v>
          </cell>
          <cell r="H1708">
            <v>0</v>
          </cell>
          <cell r="I1708">
            <v>0</v>
          </cell>
          <cell r="AY1708">
            <v>0</v>
          </cell>
          <cell r="CK1708">
            <v>0</v>
          </cell>
          <cell r="CL1708">
            <v>0</v>
          </cell>
          <cell r="CM1708">
            <v>0</v>
          </cell>
        </row>
        <row r="1709">
          <cell r="F1709">
            <v>1545</v>
          </cell>
          <cell r="G1709">
            <v>1545</v>
          </cell>
          <cell r="H1709">
            <v>89.01</v>
          </cell>
          <cell r="I1709">
            <v>0</v>
          </cell>
          <cell r="AY1709">
            <v>0</v>
          </cell>
          <cell r="CK1709">
            <v>0</v>
          </cell>
          <cell r="CL1709">
            <v>0</v>
          </cell>
          <cell r="CM1709">
            <v>0</v>
          </cell>
        </row>
        <row r="1711">
          <cell r="F1711">
            <v>95000</v>
          </cell>
          <cell r="G1711">
            <v>55000</v>
          </cell>
          <cell r="H1711">
            <v>0</v>
          </cell>
          <cell r="I1711">
            <v>0</v>
          </cell>
          <cell r="AY1711">
            <v>0</v>
          </cell>
          <cell r="CK1711">
            <v>0</v>
          </cell>
          <cell r="CL1711">
            <v>0</v>
          </cell>
          <cell r="CM1711">
            <v>0</v>
          </cell>
        </row>
        <row r="1712">
          <cell r="F1712">
            <v>1397052</v>
          </cell>
          <cell r="G1712">
            <v>1397052</v>
          </cell>
          <cell r="H1712">
            <v>1172350.8700000001</v>
          </cell>
          <cell r="I1712">
            <v>0</v>
          </cell>
          <cell r="AY1712">
            <v>118119.67999999999</v>
          </cell>
          <cell r="CK1712">
            <v>0</v>
          </cell>
          <cell r="CL1712">
            <v>0</v>
          </cell>
          <cell r="CM1712">
            <v>0</v>
          </cell>
        </row>
        <row r="1713">
          <cell r="F1713">
            <v>444311</v>
          </cell>
          <cell r="G1713">
            <v>672412.68</v>
          </cell>
          <cell r="H1713">
            <v>672412.68</v>
          </cell>
          <cell r="I1713">
            <v>0</v>
          </cell>
          <cell r="AY1713">
            <v>49392.52</v>
          </cell>
          <cell r="CK1713">
            <v>0</v>
          </cell>
          <cell r="CL1713">
            <v>0</v>
          </cell>
          <cell r="CM1713">
            <v>0</v>
          </cell>
        </row>
        <row r="1714">
          <cell r="F1714">
            <v>25837</v>
          </cell>
          <cell r="G1714">
            <v>33616.129999999997</v>
          </cell>
          <cell r="H1714">
            <v>33616.129999999997</v>
          </cell>
          <cell r="I1714">
            <v>0</v>
          </cell>
          <cell r="AY1714">
            <v>3304</v>
          </cell>
          <cell r="CK1714">
            <v>0</v>
          </cell>
          <cell r="CL1714">
            <v>0</v>
          </cell>
          <cell r="CM1714">
            <v>0</v>
          </cell>
        </row>
        <row r="1715">
          <cell r="F1715">
            <v>95080</v>
          </cell>
          <cell r="G1715">
            <v>95080</v>
          </cell>
          <cell r="H1715">
            <v>48727.23</v>
          </cell>
          <cell r="I1715">
            <v>0</v>
          </cell>
          <cell r="AY1715">
            <v>0</v>
          </cell>
          <cell r="CK1715">
            <v>0</v>
          </cell>
          <cell r="CL1715">
            <v>0</v>
          </cell>
          <cell r="CM1715">
            <v>0</v>
          </cell>
        </row>
        <row r="1716">
          <cell r="F1716">
            <v>278390</v>
          </cell>
          <cell r="G1716">
            <v>278390</v>
          </cell>
          <cell r="H1716">
            <v>0</v>
          </cell>
          <cell r="I1716">
            <v>0</v>
          </cell>
          <cell r="AY1716">
            <v>0</v>
          </cell>
          <cell r="CK1716">
            <v>0</v>
          </cell>
          <cell r="CL1716">
            <v>0</v>
          </cell>
          <cell r="CM1716">
            <v>0</v>
          </cell>
        </row>
        <row r="1717">
          <cell r="F1717">
            <v>0</v>
          </cell>
          <cell r="G1717">
            <v>807.4</v>
          </cell>
          <cell r="H1717">
            <v>807.4</v>
          </cell>
          <cell r="I1717">
            <v>0</v>
          </cell>
          <cell r="AY1717">
            <v>0</v>
          </cell>
          <cell r="CK1717">
            <v>0</v>
          </cell>
          <cell r="CL1717">
            <v>0</v>
          </cell>
          <cell r="CM1717">
            <v>0</v>
          </cell>
        </row>
        <row r="1718">
          <cell r="F1718">
            <v>220516</v>
          </cell>
          <cell r="G1718">
            <v>220516</v>
          </cell>
          <cell r="H1718">
            <v>179453.49</v>
          </cell>
          <cell r="I1718">
            <v>0</v>
          </cell>
          <cell r="AY1718">
            <v>17751.14</v>
          </cell>
          <cell r="CK1718">
            <v>0</v>
          </cell>
          <cell r="CL1718">
            <v>0</v>
          </cell>
          <cell r="CM1718">
            <v>0</v>
          </cell>
        </row>
        <row r="1719">
          <cell r="F1719">
            <v>36047</v>
          </cell>
          <cell r="G1719">
            <v>36047</v>
          </cell>
          <cell r="H1719">
            <v>29974.47</v>
          </cell>
          <cell r="I1719">
            <v>0</v>
          </cell>
          <cell r="AY1719">
            <v>2985.71</v>
          </cell>
          <cell r="CK1719">
            <v>0</v>
          </cell>
          <cell r="CL1719">
            <v>0</v>
          </cell>
          <cell r="CM1719">
            <v>0</v>
          </cell>
        </row>
        <row r="1720">
          <cell r="F1720">
            <v>66000</v>
          </cell>
          <cell r="G1720">
            <v>66000</v>
          </cell>
          <cell r="H1720">
            <v>55092.94</v>
          </cell>
          <cell r="I1720">
            <v>0</v>
          </cell>
          <cell r="AY1720">
            <v>5263.05</v>
          </cell>
          <cell r="CK1720">
            <v>0</v>
          </cell>
          <cell r="CL1720">
            <v>0</v>
          </cell>
          <cell r="CM1720">
            <v>0</v>
          </cell>
        </row>
        <row r="1721">
          <cell r="F1721">
            <v>31653</v>
          </cell>
          <cell r="G1721">
            <v>36697.699999999997</v>
          </cell>
          <cell r="H1721">
            <v>36697.699999999997</v>
          </cell>
          <cell r="I1721">
            <v>0</v>
          </cell>
          <cell r="AY1721">
            <v>0</v>
          </cell>
          <cell r="CK1721">
            <v>0</v>
          </cell>
          <cell r="CL1721">
            <v>0</v>
          </cell>
          <cell r="CM1721">
            <v>0</v>
          </cell>
        </row>
        <row r="1722">
          <cell r="F1722">
            <v>176555</v>
          </cell>
          <cell r="G1722">
            <v>176555</v>
          </cell>
          <cell r="H1722">
            <v>129956.72</v>
          </cell>
          <cell r="I1722">
            <v>0</v>
          </cell>
          <cell r="AY1722">
            <v>13989.19</v>
          </cell>
          <cell r="CK1722">
            <v>0</v>
          </cell>
          <cell r="CL1722">
            <v>0</v>
          </cell>
          <cell r="CM1722">
            <v>0</v>
          </cell>
        </row>
        <row r="1723">
          <cell r="F1723">
            <v>131543</v>
          </cell>
          <cell r="G1723">
            <v>131543</v>
          </cell>
          <cell r="H1723">
            <v>117336.9</v>
          </cell>
          <cell r="I1723">
            <v>0</v>
          </cell>
          <cell r="AY1723">
            <v>8159.34</v>
          </cell>
          <cell r="CK1723">
            <v>0</v>
          </cell>
          <cell r="CL1723">
            <v>0</v>
          </cell>
          <cell r="CM1723">
            <v>0</v>
          </cell>
        </row>
        <row r="1724">
          <cell r="F1724">
            <v>521</v>
          </cell>
          <cell r="G1724">
            <v>521</v>
          </cell>
          <cell r="H1724">
            <v>339.8</v>
          </cell>
          <cell r="I1724">
            <v>0</v>
          </cell>
          <cell r="AY1724">
            <v>36</v>
          </cell>
          <cell r="CK1724">
            <v>0</v>
          </cell>
          <cell r="CL1724">
            <v>0</v>
          </cell>
          <cell r="CM1724">
            <v>0</v>
          </cell>
        </row>
        <row r="1725">
          <cell r="F1725">
            <v>16989</v>
          </cell>
          <cell r="G1725">
            <v>16989</v>
          </cell>
          <cell r="H1725">
            <v>16905</v>
          </cell>
          <cell r="I1725">
            <v>0</v>
          </cell>
          <cell r="AY1725">
            <v>0</v>
          </cell>
          <cell r="CK1725">
            <v>0</v>
          </cell>
          <cell r="CL1725">
            <v>0</v>
          </cell>
          <cell r="CM1725">
            <v>0</v>
          </cell>
        </row>
        <row r="1726">
          <cell r="F1726">
            <v>4125</v>
          </cell>
          <cell r="G1726">
            <v>4125</v>
          </cell>
          <cell r="H1726">
            <v>2829.13</v>
          </cell>
          <cell r="I1726">
            <v>535.9</v>
          </cell>
          <cell r="AY1726">
            <v>295.85000000000002</v>
          </cell>
          <cell r="CK1726">
            <v>0</v>
          </cell>
          <cell r="CL1726">
            <v>0</v>
          </cell>
          <cell r="CM1726">
            <v>0</v>
          </cell>
        </row>
        <row r="1727">
          <cell r="F1727">
            <v>1632</v>
          </cell>
          <cell r="G1727">
            <v>1632</v>
          </cell>
          <cell r="H1727">
            <v>1264.28</v>
          </cell>
          <cell r="I1727">
            <v>153.80000000000001</v>
          </cell>
          <cell r="AY1727">
            <v>91.97</v>
          </cell>
          <cell r="CK1727">
            <v>0</v>
          </cell>
          <cell r="CL1727">
            <v>0</v>
          </cell>
          <cell r="CM1727">
            <v>0</v>
          </cell>
        </row>
        <row r="1728">
          <cell r="F1728">
            <v>9250</v>
          </cell>
          <cell r="G1728">
            <v>9250</v>
          </cell>
          <cell r="H1728">
            <v>7535.27</v>
          </cell>
          <cell r="I1728">
            <v>1299.47</v>
          </cell>
          <cell r="AY1728">
            <v>0</v>
          </cell>
          <cell r="CK1728">
            <v>0</v>
          </cell>
          <cell r="CL1728">
            <v>0</v>
          </cell>
          <cell r="CM1728">
            <v>0</v>
          </cell>
        </row>
        <row r="1729">
          <cell r="F1729">
            <v>500</v>
          </cell>
          <cell r="G1729">
            <v>500</v>
          </cell>
          <cell r="H1729">
            <v>299.5</v>
          </cell>
          <cell r="I1729">
            <v>0</v>
          </cell>
          <cell r="AY1729">
            <v>0</v>
          </cell>
          <cell r="CK1729">
            <v>0</v>
          </cell>
          <cell r="CL1729">
            <v>0</v>
          </cell>
          <cell r="CM1729">
            <v>0</v>
          </cell>
        </row>
        <row r="1730">
          <cell r="F1730">
            <v>9947</v>
          </cell>
          <cell r="G1730">
            <v>9947</v>
          </cell>
          <cell r="H1730">
            <v>5768.8</v>
          </cell>
          <cell r="I1730">
            <v>170</v>
          </cell>
          <cell r="AY1730">
            <v>0</v>
          </cell>
          <cell r="CK1730">
            <v>0</v>
          </cell>
          <cell r="CL1730">
            <v>0</v>
          </cell>
          <cell r="CM1730">
            <v>0</v>
          </cell>
        </row>
        <row r="1731">
          <cell r="F1731">
            <v>500</v>
          </cell>
          <cell r="G1731">
            <v>500</v>
          </cell>
          <cell r="H1731">
            <v>115.36</v>
          </cell>
          <cell r="I1731">
            <v>0</v>
          </cell>
          <cell r="AY1731">
            <v>0</v>
          </cell>
          <cell r="CK1731">
            <v>0</v>
          </cell>
          <cell r="CL1731">
            <v>0</v>
          </cell>
          <cell r="CM1731">
            <v>0</v>
          </cell>
        </row>
        <row r="1732"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CK1732">
            <v>0</v>
          </cell>
          <cell r="CL1732">
            <v>0</v>
          </cell>
          <cell r="CM1732">
            <v>0</v>
          </cell>
        </row>
        <row r="1734">
          <cell r="F1734">
            <v>0</v>
          </cell>
          <cell r="G1734">
            <v>83087.87</v>
          </cell>
          <cell r="H1734">
            <v>70763.759999999995</v>
          </cell>
          <cell r="I1734">
            <v>0</v>
          </cell>
          <cell r="AY1734">
            <v>0</v>
          </cell>
          <cell r="CK1734">
            <v>0</v>
          </cell>
          <cell r="CL1734">
            <v>0</v>
          </cell>
          <cell r="CM1734">
            <v>0</v>
          </cell>
        </row>
        <row r="1735">
          <cell r="F1735">
            <v>1533660</v>
          </cell>
          <cell r="G1735">
            <v>1533660</v>
          </cell>
          <cell r="H1735">
            <v>1237696.5</v>
          </cell>
          <cell r="I1735">
            <v>0</v>
          </cell>
          <cell r="AY1735">
            <v>142289.24</v>
          </cell>
          <cell r="CK1735">
            <v>0</v>
          </cell>
          <cell r="CL1735">
            <v>0</v>
          </cell>
          <cell r="CM1735">
            <v>0</v>
          </cell>
        </row>
        <row r="1736">
          <cell r="F1736">
            <v>0</v>
          </cell>
          <cell r="G1736">
            <v>27847.32</v>
          </cell>
          <cell r="H1736">
            <v>27847.32</v>
          </cell>
          <cell r="I1736">
            <v>0</v>
          </cell>
          <cell r="AY1736">
            <v>0</v>
          </cell>
          <cell r="CK1736">
            <v>0</v>
          </cell>
          <cell r="CL1736">
            <v>0</v>
          </cell>
          <cell r="CM1736">
            <v>0</v>
          </cell>
        </row>
        <row r="1737">
          <cell r="F1737">
            <v>0</v>
          </cell>
          <cell r="G1737">
            <v>35857.379999999997</v>
          </cell>
          <cell r="H1737">
            <v>35857.379999999997</v>
          </cell>
          <cell r="I1737">
            <v>0</v>
          </cell>
          <cell r="AY1737">
            <v>9369.15</v>
          </cell>
          <cell r="CK1737">
            <v>0</v>
          </cell>
          <cell r="CL1737">
            <v>0</v>
          </cell>
          <cell r="CM1737">
            <v>0</v>
          </cell>
        </row>
        <row r="1738">
          <cell r="F1738">
            <v>110053</v>
          </cell>
          <cell r="G1738">
            <v>110053</v>
          </cell>
          <cell r="H1738">
            <v>102210.56</v>
          </cell>
          <cell r="I1738">
            <v>0</v>
          </cell>
          <cell r="AY1738">
            <v>10315.93</v>
          </cell>
          <cell r="CK1738">
            <v>0</v>
          </cell>
          <cell r="CL1738">
            <v>0</v>
          </cell>
          <cell r="CM1738">
            <v>0</v>
          </cell>
        </row>
        <row r="1739">
          <cell r="F1739">
            <v>121961</v>
          </cell>
          <cell r="G1739">
            <v>121961</v>
          </cell>
          <cell r="H1739">
            <v>52094.36</v>
          </cell>
          <cell r="I1739">
            <v>0</v>
          </cell>
          <cell r="AY1739">
            <v>0</v>
          </cell>
          <cell r="CK1739">
            <v>0</v>
          </cell>
          <cell r="CL1739">
            <v>0</v>
          </cell>
          <cell r="CM1739">
            <v>0</v>
          </cell>
        </row>
        <row r="1740">
          <cell r="F1740">
            <v>320915</v>
          </cell>
          <cell r="G1740">
            <v>320915</v>
          </cell>
          <cell r="H1740">
            <v>0</v>
          </cell>
          <cell r="I1740">
            <v>0</v>
          </cell>
          <cell r="AY1740">
            <v>0</v>
          </cell>
          <cell r="CK1740">
            <v>0</v>
          </cell>
          <cell r="CL1740">
            <v>0</v>
          </cell>
          <cell r="CM1740">
            <v>0</v>
          </cell>
        </row>
        <row r="1741">
          <cell r="F1741">
            <v>258737</v>
          </cell>
          <cell r="G1741">
            <v>258737</v>
          </cell>
          <cell r="H1741">
            <v>200697.95</v>
          </cell>
          <cell r="I1741">
            <v>0</v>
          </cell>
          <cell r="AY1741">
            <v>22642.61</v>
          </cell>
          <cell r="CK1741">
            <v>0</v>
          </cell>
          <cell r="CL1741">
            <v>0</v>
          </cell>
          <cell r="CM1741">
            <v>0</v>
          </cell>
        </row>
        <row r="1742">
          <cell r="F1742">
            <v>41640</v>
          </cell>
          <cell r="G1742">
            <v>41640</v>
          </cell>
          <cell r="H1742">
            <v>33030.400000000001</v>
          </cell>
          <cell r="I1742">
            <v>0</v>
          </cell>
          <cell r="AY1742">
            <v>3728.83</v>
          </cell>
          <cell r="CK1742">
            <v>0</v>
          </cell>
          <cell r="CL1742">
            <v>0</v>
          </cell>
          <cell r="CM1742">
            <v>0</v>
          </cell>
        </row>
        <row r="1743">
          <cell r="F1743">
            <v>85800</v>
          </cell>
          <cell r="G1743">
            <v>85800</v>
          </cell>
          <cell r="H1743">
            <v>67244.59</v>
          </cell>
          <cell r="I1743">
            <v>0</v>
          </cell>
          <cell r="AY1743">
            <v>7565.01</v>
          </cell>
          <cell r="CK1743">
            <v>0</v>
          </cell>
          <cell r="CL1743">
            <v>0</v>
          </cell>
          <cell r="CM1743">
            <v>0</v>
          </cell>
        </row>
        <row r="1744">
          <cell r="F1744">
            <v>36488</v>
          </cell>
          <cell r="G1744">
            <v>39072.54</v>
          </cell>
          <cell r="H1744">
            <v>39072.54</v>
          </cell>
          <cell r="I1744">
            <v>0</v>
          </cell>
          <cell r="AY1744">
            <v>0</v>
          </cell>
          <cell r="CK1744">
            <v>0</v>
          </cell>
          <cell r="CL1744">
            <v>0</v>
          </cell>
          <cell r="CM1744">
            <v>0</v>
          </cell>
        </row>
        <row r="1745">
          <cell r="F1745">
            <v>193307</v>
          </cell>
          <cell r="G1745">
            <v>193307</v>
          </cell>
          <cell r="H1745">
            <v>143966.98000000001</v>
          </cell>
          <cell r="I1745">
            <v>0</v>
          </cell>
          <cell r="AY1745">
            <v>15078.17</v>
          </cell>
          <cell r="CK1745">
            <v>0</v>
          </cell>
          <cell r="CL1745">
            <v>0</v>
          </cell>
          <cell r="CM1745">
            <v>0</v>
          </cell>
        </row>
        <row r="1746">
          <cell r="F1746">
            <v>500</v>
          </cell>
          <cell r="G1746">
            <v>500</v>
          </cell>
          <cell r="H1746">
            <v>495.08</v>
          </cell>
          <cell r="I1746">
            <v>0</v>
          </cell>
          <cell r="AY1746">
            <v>161</v>
          </cell>
          <cell r="CK1746">
            <v>0</v>
          </cell>
          <cell r="CL1746">
            <v>0</v>
          </cell>
          <cell r="CM1746">
            <v>0</v>
          </cell>
        </row>
        <row r="1747">
          <cell r="F1747">
            <v>11354</v>
          </cell>
          <cell r="G1747">
            <v>12353</v>
          </cell>
          <cell r="H1747">
            <v>10936.15</v>
          </cell>
          <cell r="I1747">
            <v>0</v>
          </cell>
          <cell r="AY1747">
            <v>0</v>
          </cell>
          <cell r="CK1747">
            <v>0</v>
          </cell>
          <cell r="CL1747">
            <v>0</v>
          </cell>
          <cell r="CM1747">
            <v>0</v>
          </cell>
        </row>
        <row r="1748">
          <cell r="F1748">
            <v>34523</v>
          </cell>
          <cell r="G1748">
            <v>34523</v>
          </cell>
          <cell r="H1748">
            <v>27247.599999999999</v>
          </cell>
          <cell r="I1748">
            <v>0</v>
          </cell>
          <cell r="AY1748">
            <v>2823.8</v>
          </cell>
          <cell r="CK1748">
            <v>0</v>
          </cell>
          <cell r="CL1748">
            <v>0</v>
          </cell>
          <cell r="CM1748">
            <v>0</v>
          </cell>
        </row>
        <row r="1749">
          <cell r="F1749">
            <v>552</v>
          </cell>
          <cell r="G1749">
            <v>552</v>
          </cell>
          <cell r="H1749">
            <v>360.14</v>
          </cell>
          <cell r="I1749">
            <v>0</v>
          </cell>
          <cell r="AY1749">
            <v>38.159999999999997</v>
          </cell>
          <cell r="CK1749">
            <v>0</v>
          </cell>
          <cell r="CL1749">
            <v>0</v>
          </cell>
          <cell r="CM1749">
            <v>0</v>
          </cell>
        </row>
        <row r="1750">
          <cell r="F1750">
            <v>17737</v>
          </cell>
          <cell r="G1750">
            <v>17737</v>
          </cell>
          <cell r="H1750">
            <v>9480.65</v>
          </cell>
          <cell r="I1750">
            <v>2972.75</v>
          </cell>
          <cell r="AY1750">
            <v>0</v>
          </cell>
          <cell r="CK1750">
            <v>0</v>
          </cell>
          <cell r="CL1750">
            <v>0</v>
          </cell>
          <cell r="CM1750">
            <v>0</v>
          </cell>
        </row>
        <row r="1751">
          <cell r="F1751">
            <v>6057</v>
          </cell>
          <cell r="G1751">
            <v>6057</v>
          </cell>
          <cell r="H1751">
            <v>4100.04</v>
          </cell>
          <cell r="I1751">
            <v>526.9</v>
          </cell>
          <cell r="AY1751">
            <v>440</v>
          </cell>
          <cell r="CK1751">
            <v>0</v>
          </cell>
          <cell r="CL1751">
            <v>0</v>
          </cell>
          <cell r="CM1751">
            <v>0</v>
          </cell>
        </row>
        <row r="1752">
          <cell r="F1752">
            <v>1532</v>
          </cell>
          <cell r="G1752">
            <v>1532</v>
          </cell>
          <cell r="H1752">
            <v>1127.0999999999999</v>
          </cell>
          <cell r="I1752">
            <v>136.1</v>
          </cell>
          <cell r="AY1752">
            <v>0</v>
          </cell>
          <cell r="CK1752">
            <v>0</v>
          </cell>
          <cell r="CL1752">
            <v>0</v>
          </cell>
          <cell r="CM1752">
            <v>0</v>
          </cell>
        </row>
        <row r="1753">
          <cell r="F1753">
            <v>2574</v>
          </cell>
          <cell r="G1753">
            <v>2574</v>
          </cell>
          <cell r="H1753">
            <v>2484.79</v>
          </cell>
          <cell r="I1753">
            <v>0</v>
          </cell>
          <cell r="AY1753">
            <v>0</v>
          </cell>
          <cell r="CK1753">
            <v>0</v>
          </cell>
          <cell r="CL1753">
            <v>0</v>
          </cell>
          <cell r="CM1753">
            <v>0</v>
          </cell>
        </row>
        <row r="1754">
          <cell r="F1754">
            <v>521</v>
          </cell>
          <cell r="G1754">
            <v>521</v>
          </cell>
          <cell r="H1754">
            <v>314</v>
          </cell>
          <cell r="I1754">
            <v>0</v>
          </cell>
          <cell r="AY1754">
            <v>0</v>
          </cell>
          <cell r="CK1754">
            <v>0</v>
          </cell>
          <cell r="CL1754">
            <v>0</v>
          </cell>
          <cell r="CM1754">
            <v>0</v>
          </cell>
        </row>
        <row r="1755">
          <cell r="F1755">
            <v>500</v>
          </cell>
          <cell r="G1755">
            <v>500</v>
          </cell>
          <cell r="H1755">
            <v>256</v>
          </cell>
          <cell r="I1755">
            <v>0</v>
          </cell>
          <cell r="AY1755">
            <v>0</v>
          </cell>
          <cell r="CK1755">
            <v>0</v>
          </cell>
          <cell r="CL1755">
            <v>0</v>
          </cell>
          <cell r="CM1755">
            <v>0</v>
          </cell>
        </row>
        <row r="1756">
          <cell r="F1756">
            <v>13381</v>
          </cell>
          <cell r="G1756">
            <v>13381</v>
          </cell>
          <cell r="H1756">
            <v>5505.87</v>
          </cell>
          <cell r="I1756">
            <v>0</v>
          </cell>
          <cell r="AY1756">
            <v>0</v>
          </cell>
          <cell r="CK1756">
            <v>0</v>
          </cell>
          <cell r="CL1756">
            <v>0</v>
          </cell>
          <cell r="CM1756">
            <v>0</v>
          </cell>
        </row>
        <row r="1757">
          <cell r="F1757">
            <v>736512</v>
          </cell>
          <cell r="G1757">
            <v>759398.72</v>
          </cell>
          <cell r="H1757">
            <v>619701.91</v>
          </cell>
          <cell r="I1757">
            <v>0</v>
          </cell>
          <cell r="AY1757">
            <v>80115.929999999993</v>
          </cell>
          <cell r="CK1757">
            <v>0</v>
          </cell>
          <cell r="CL1757">
            <v>0</v>
          </cell>
          <cell r="CM1757">
            <v>0</v>
          </cell>
        </row>
        <row r="1758">
          <cell r="F1758">
            <v>0</v>
          </cell>
          <cell r="G1758">
            <v>69022.48</v>
          </cell>
          <cell r="H1758">
            <v>69022.48</v>
          </cell>
          <cell r="I1758">
            <v>0</v>
          </cell>
          <cell r="AY1758">
            <v>0</v>
          </cell>
          <cell r="CK1758">
            <v>0</v>
          </cell>
          <cell r="CL1758">
            <v>0</v>
          </cell>
          <cell r="CM1758">
            <v>0</v>
          </cell>
        </row>
        <row r="1759">
          <cell r="F1759">
            <v>46090</v>
          </cell>
          <cell r="G1759">
            <v>46417.5</v>
          </cell>
          <cell r="H1759">
            <v>36410.5</v>
          </cell>
          <cell r="I1759">
            <v>0</v>
          </cell>
          <cell r="AY1759">
            <v>4712</v>
          </cell>
          <cell r="CK1759">
            <v>0</v>
          </cell>
          <cell r="CL1759">
            <v>0</v>
          </cell>
          <cell r="CM1759">
            <v>0</v>
          </cell>
        </row>
        <row r="1760">
          <cell r="F1760">
            <v>60581</v>
          </cell>
          <cell r="G1760">
            <v>60581</v>
          </cell>
          <cell r="H1760">
            <v>28658.59</v>
          </cell>
          <cell r="I1760">
            <v>0</v>
          </cell>
          <cell r="AY1760">
            <v>0</v>
          </cell>
          <cell r="CK1760">
            <v>0</v>
          </cell>
          <cell r="CL1760">
            <v>0</v>
          </cell>
          <cell r="CM1760">
            <v>0</v>
          </cell>
        </row>
        <row r="1761">
          <cell r="F1761">
            <v>152859</v>
          </cell>
          <cell r="G1761">
            <v>152859</v>
          </cell>
          <cell r="H1761">
            <v>0</v>
          </cell>
          <cell r="I1761">
            <v>0</v>
          </cell>
          <cell r="AY1761">
            <v>0</v>
          </cell>
          <cell r="CK1761">
            <v>0</v>
          </cell>
          <cell r="CL1761">
            <v>0</v>
          </cell>
          <cell r="CM1761">
            <v>0</v>
          </cell>
        </row>
        <row r="1762">
          <cell r="F1762">
            <v>122667</v>
          </cell>
          <cell r="G1762">
            <v>123823.19</v>
          </cell>
          <cell r="H1762">
            <v>97306.81</v>
          </cell>
          <cell r="I1762">
            <v>0</v>
          </cell>
          <cell r="AY1762">
            <v>12498.55</v>
          </cell>
          <cell r="CK1762">
            <v>0</v>
          </cell>
          <cell r="CL1762">
            <v>0</v>
          </cell>
          <cell r="CM1762">
            <v>0</v>
          </cell>
        </row>
        <row r="1763">
          <cell r="F1763">
            <v>19826</v>
          </cell>
          <cell r="G1763">
            <v>19826</v>
          </cell>
          <cell r="H1763">
            <v>16119.23</v>
          </cell>
          <cell r="I1763">
            <v>0</v>
          </cell>
          <cell r="AY1763">
            <v>2068.48</v>
          </cell>
          <cell r="CK1763">
            <v>0</v>
          </cell>
          <cell r="CL1763">
            <v>0</v>
          </cell>
          <cell r="CM1763">
            <v>0</v>
          </cell>
        </row>
        <row r="1764">
          <cell r="F1764">
            <v>39600</v>
          </cell>
          <cell r="G1764">
            <v>39600</v>
          </cell>
          <cell r="H1764">
            <v>31635.37</v>
          </cell>
          <cell r="I1764">
            <v>0</v>
          </cell>
          <cell r="AY1764">
            <v>4066.34</v>
          </cell>
          <cell r="CK1764">
            <v>0</v>
          </cell>
          <cell r="CL1764">
            <v>0</v>
          </cell>
          <cell r="CM1764">
            <v>0</v>
          </cell>
        </row>
        <row r="1765">
          <cell r="F1765">
            <v>17375</v>
          </cell>
          <cell r="G1765">
            <v>14790.46</v>
          </cell>
          <cell r="H1765">
            <v>13885.73</v>
          </cell>
          <cell r="I1765">
            <v>0</v>
          </cell>
          <cell r="AY1765">
            <v>0</v>
          </cell>
          <cell r="CK1765">
            <v>0</v>
          </cell>
          <cell r="CL1765">
            <v>0</v>
          </cell>
          <cell r="CM1765">
            <v>0</v>
          </cell>
        </row>
        <row r="1766">
          <cell r="F1766">
            <v>96139</v>
          </cell>
          <cell r="G1766">
            <v>96139</v>
          </cell>
          <cell r="H1766">
            <v>71194.850000000006</v>
          </cell>
          <cell r="I1766">
            <v>0</v>
          </cell>
          <cell r="AY1766">
            <v>8629.18</v>
          </cell>
          <cell r="CK1766">
            <v>0</v>
          </cell>
          <cell r="CL1766">
            <v>0</v>
          </cell>
          <cell r="CM1766">
            <v>0</v>
          </cell>
        </row>
        <row r="1767">
          <cell r="F1767">
            <v>7276</v>
          </cell>
          <cell r="G1767">
            <v>7401.05</v>
          </cell>
          <cell r="H1767">
            <v>5664.21</v>
          </cell>
          <cell r="I1767">
            <v>0</v>
          </cell>
          <cell r="AY1767">
            <v>0</v>
          </cell>
          <cell r="CK1767">
            <v>0</v>
          </cell>
          <cell r="CL1767">
            <v>0</v>
          </cell>
          <cell r="CM1767">
            <v>0</v>
          </cell>
        </row>
        <row r="1768">
          <cell r="F1768">
            <v>12594</v>
          </cell>
          <cell r="G1768">
            <v>12594</v>
          </cell>
          <cell r="H1768">
            <v>9915</v>
          </cell>
          <cell r="I1768">
            <v>0</v>
          </cell>
          <cell r="AY1768">
            <v>0</v>
          </cell>
          <cell r="CK1768">
            <v>0</v>
          </cell>
          <cell r="CL1768">
            <v>0</v>
          </cell>
          <cell r="CM1768">
            <v>0</v>
          </cell>
        </row>
        <row r="1769">
          <cell r="F1769">
            <v>521</v>
          </cell>
          <cell r="G1769">
            <v>521</v>
          </cell>
          <cell r="H1769">
            <v>339.8</v>
          </cell>
          <cell r="I1769">
            <v>0</v>
          </cell>
          <cell r="AY1769">
            <v>36</v>
          </cell>
          <cell r="CK1769">
            <v>0</v>
          </cell>
          <cell r="CL1769">
            <v>0</v>
          </cell>
          <cell r="CM1769">
            <v>0</v>
          </cell>
        </row>
        <row r="1770">
          <cell r="F1770">
            <v>500</v>
          </cell>
          <cell r="G1770">
            <v>500</v>
          </cell>
          <cell r="H1770">
            <v>260</v>
          </cell>
          <cell r="I1770">
            <v>102.15</v>
          </cell>
          <cell r="AY1770">
            <v>0</v>
          </cell>
          <cell r="CK1770">
            <v>0</v>
          </cell>
          <cell r="CL1770">
            <v>0</v>
          </cell>
          <cell r="CM1770">
            <v>0</v>
          </cell>
        </row>
        <row r="1771">
          <cell r="F1771">
            <v>11000</v>
          </cell>
          <cell r="G1771">
            <v>11000</v>
          </cell>
          <cell r="H1771">
            <v>9838.9699999999993</v>
          </cell>
          <cell r="I1771">
            <v>1161</v>
          </cell>
          <cell r="AY1771">
            <v>0</v>
          </cell>
          <cell r="CK1771">
            <v>0</v>
          </cell>
          <cell r="CL1771">
            <v>0</v>
          </cell>
          <cell r="CM1771">
            <v>0</v>
          </cell>
        </row>
        <row r="1772">
          <cell r="F1772">
            <v>3266</v>
          </cell>
          <cell r="G1772">
            <v>3266</v>
          </cell>
          <cell r="H1772">
            <v>2309.17</v>
          </cell>
          <cell r="I1772">
            <v>348.72</v>
          </cell>
          <cell r="AY1772">
            <v>0</v>
          </cell>
          <cell r="CK1772">
            <v>0</v>
          </cell>
          <cell r="CL1772">
            <v>0</v>
          </cell>
          <cell r="CM1772">
            <v>0</v>
          </cell>
        </row>
        <row r="1773">
          <cell r="F1773">
            <v>1261</v>
          </cell>
          <cell r="G1773">
            <v>1261</v>
          </cell>
          <cell r="H1773">
            <v>885.82</v>
          </cell>
          <cell r="I1773">
            <v>130.4</v>
          </cell>
          <cell r="AY1773">
            <v>0</v>
          </cell>
          <cell r="CK1773">
            <v>0</v>
          </cell>
          <cell r="CL1773">
            <v>0</v>
          </cell>
          <cell r="CM1773">
            <v>0</v>
          </cell>
        </row>
        <row r="1774">
          <cell r="F1774">
            <v>3959</v>
          </cell>
          <cell r="G1774">
            <v>3959</v>
          </cell>
          <cell r="H1774">
            <v>2217.9499999999998</v>
          </cell>
          <cell r="I1774">
            <v>1270.0899999999999</v>
          </cell>
          <cell r="AY1774">
            <v>0</v>
          </cell>
          <cell r="CK1774">
            <v>0</v>
          </cell>
          <cell r="CL1774">
            <v>0</v>
          </cell>
          <cell r="CM1774">
            <v>0</v>
          </cell>
        </row>
        <row r="1775">
          <cell r="F1775">
            <v>500</v>
          </cell>
          <cell r="G1775">
            <v>500</v>
          </cell>
          <cell r="H1775">
            <v>261</v>
          </cell>
          <cell r="I1775">
            <v>0</v>
          </cell>
          <cell r="AY1775">
            <v>0</v>
          </cell>
          <cell r="CK1775">
            <v>0</v>
          </cell>
          <cell r="CL1775">
            <v>0</v>
          </cell>
          <cell r="CM1775">
            <v>0</v>
          </cell>
        </row>
        <row r="1776">
          <cell r="F1776">
            <v>500</v>
          </cell>
          <cell r="G1776">
            <v>500</v>
          </cell>
          <cell r="H1776">
            <v>226.98</v>
          </cell>
          <cell r="I1776">
            <v>0</v>
          </cell>
          <cell r="AY1776">
            <v>0</v>
          </cell>
          <cell r="CK1776">
            <v>0</v>
          </cell>
          <cell r="CL1776">
            <v>0</v>
          </cell>
          <cell r="CM1776">
            <v>0</v>
          </cell>
        </row>
        <row r="1777">
          <cell r="F1777">
            <v>29154</v>
          </cell>
          <cell r="G1777">
            <v>29154</v>
          </cell>
          <cell r="H1777">
            <v>18306.189999999999</v>
          </cell>
          <cell r="I1777">
            <v>314.76</v>
          </cell>
          <cell r="AY1777">
            <v>799.14</v>
          </cell>
          <cell r="CK1777">
            <v>0</v>
          </cell>
          <cell r="CL1777">
            <v>0</v>
          </cell>
          <cell r="CM1777">
            <v>0</v>
          </cell>
        </row>
        <row r="1778">
          <cell r="F1778">
            <v>585744</v>
          </cell>
          <cell r="G1778">
            <v>585744</v>
          </cell>
          <cell r="H1778">
            <v>488127.89</v>
          </cell>
          <cell r="I1778">
            <v>0</v>
          </cell>
          <cell r="AY1778">
            <v>56061.55</v>
          </cell>
          <cell r="CK1778">
            <v>0</v>
          </cell>
          <cell r="CL1778">
            <v>0</v>
          </cell>
          <cell r="CM1778">
            <v>0</v>
          </cell>
        </row>
        <row r="1779">
          <cell r="F1779">
            <v>0</v>
          </cell>
          <cell r="G1779">
            <v>23696.01</v>
          </cell>
          <cell r="H1779">
            <v>23696.01</v>
          </cell>
          <cell r="I1779">
            <v>0</v>
          </cell>
          <cell r="AY1779">
            <v>0</v>
          </cell>
          <cell r="CK1779">
            <v>0</v>
          </cell>
          <cell r="CL1779">
            <v>0</v>
          </cell>
          <cell r="CM1779">
            <v>0</v>
          </cell>
        </row>
        <row r="1780">
          <cell r="F1780">
            <v>65352</v>
          </cell>
          <cell r="G1780">
            <v>65352</v>
          </cell>
          <cell r="H1780">
            <v>57402</v>
          </cell>
          <cell r="I1780">
            <v>0</v>
          </cell>
          <cell r="AY1780">
            <v>5718</v>
          </cell>
          <cell r="CK1780">
            <v>0</v>
          </cell>
          <cell r="CL1780">
            <v>0</v>
          </cell>
          <cell r="CM1780">
            <v>0</v>
          </cell>
        </row>
        <row r="1781">
          <cell r="F1781">
            <v>55065</v>
          </cell>
          <cell r="G1781">
            <v>55065</v>
          </cell>
          <cell r="H1781">
            <v>24559.4</v>
          </cell>
          <cell r="I1781">
            <v>0</v>
          </cell>
          <cell r="AY1781">
            <v>0</v>
          </cell>
          <cell r="CK1781">
            <v>0</v>
          </cell>
          <cell r="CL1781">
            <v>0</v>
          </cell>
          <cell r="CM1781">
            <v>0</v>
          </cell>
        </row>
        <row r="1782">
          <cell r="F1782">
            <v>126602</v>
          </cell>
          <cell r="G1782">
            <v>126602</v>
          </cell>
          <cell r="H1782">
            <v>0</v>
          </cell>
          <cell r="I1782">
            <v>0</v>
          </cell>
          <cell r="AY1782">
            <v>0</v>
          </cell>
          <cell r="CK1782">
            <v>0</v>
          </cell>
          <cell r="CL1782">
            <v>0</v>
          </cell>
          <cell r="CM1782">
            <v>0</v>
          </cell>
        </row>
        <row r="1783">
          <cell r="F1783">
            <v>102075</v>
          </cell>
          <cell r="G1783">
            <v>102075</v>
          </cell>
          <cell r="H1783">
            <v>80049.94</v>
          </cell>
          <cell r="I1783">
            <v>0</v>
          </cell>
          <cell r="AY1783">
            <v>8941.26</v>
          </cell>
          <cell r="CK1783">
            <v>0</v>
          </cell>
          <cell r="CL1783">
            <v>0</v>
          </cell>
          <cell r="CM1783">
            <v>0</v>
          </cell>
        </row>
        <row r="1784">
          <cell r="F1784">
            <v>16494</v>
          </cell>
          <cell r="G1784">
            <v>16494</v>
          </cell>
          <cell r="H1784">
            <v>13218</v>
          </cell>
          <cell r="I1784">
            <v>0</v>
          </cell>
          <cell r="AY1784">
            <v>1478.34</v>
          </cell>
          <cell r="CK1784">
            <v>0</v>
          </cell>
          <cell r="CL1784">
            <v>0</v>
          </cell>
          <cell r="CM1784">
            <v>0</v>
          </cell>
        </row>
        <row r="1785">
          <cell r="F1785">
            <v>33000</v>
          </cell>
          <cell r="G1785">
            <v>33000</v>
          </cell>
          <cell r="H1785">
            <v>26324.93</v>
          </cell>
          <cell r="I1785">
            <v>0</v>
          </cell>
          <cell r="AY1785">
            <v>2924.93</v>
          </cell>
          <cell r="CK1785">
            <v>0</v>
          </cell>
          <cell r="CL1785">
            <v>0</v>
          </cell>
          <cell r="CM1785">
            <v>0</v>
          </cell>
        </row>
        <row r="1786">
          <cell r="F1786">
            <v>14469</v>
          </cell>
          <cell r="G1786">
            <v>15557.04</v>
          </cell>
          <cell r="H1786">
            <v>15557.04</v>
          </cell>
          <cell r="I1786">
            <v>0</v>
          </cell>
          <cell r="AY1786">
            <v>0</v>
          </cell>
          <cell r="CK1786">
            <v>0</v>
          </cell>
          <cell r="CL1786">
            <v>0</v>
          </cell>
          <cell r="CM1786">
            <v>0</v>
          </cell>
        </row>
        <row r="1787">
          <cell r="F1787">
            <v>79897</v>
          </cell>
          <cell r="G1787">
            <v>79897</v>
          </cell>
          <cell r="H1787">
            <v>58990.47</v>
          </cell>
          <cell r="I1787">
            <v>0</v>
          </cell>
          <cell r="AY1787">
            <v>5992.36</v>
          </cell>
          <cell r="CK1787">
            <v>0</v>
          </cell>
          <cell r="CL1787">
            <v>0</v>
          </cell>
          <cell r="CM1787">
            <v>0</v>
          </cell>
        </row>
        <row r="1788">
          <cell r="F1788">
            <v>9671</v>
          </cell>
          <cell r="G1788">
            <v>9671</v>
          </cell>
          <cell r="H1788">
            <v>5167.03</v>
          </cell>
          <cell r="I1788">
            <v>0</v>
          </cell>
          <cell r="AY1788">
            <v>0</v>
          </cell>
          <cell r="CK1788">
            <v>0</v>
          </cell>
          <cell r="CL1788">
            <v>0</v>
          </cell>
          <cell r="CM1788">
            <v>0</v>
          </cell>
        </row>
        <row r="1789">
          <cell r="F1789">
            <v>10710</v>
          </cell>
          <cell r="G1789">
            <v>10710</v>
          </cell>
          <cell r="H1789">
            <v>6629</v>
          </cell>
          <cell r="I1789">
            <v>0</v>
          </cell>
          <cell r="AY1789">
            <v>0</v>
          </cell>
          <cell r="CK1789">
            <v>0</v>
          </cell>
          <cell r="CL1789">
            <v>0</v>
          </cell>
          <cell r="CM1789">
            <v>0</v>
          </cell>
        </row>
        <row r="1790">
          <cell r="F1790">
            <v>312</v>
          </cell>
          <cell r="G1790">
            <v>312</v>
          </cell>
          <cell r="H1790">
            <v>203.63</v>
          </cell>
          <cell r="I1790">
            <v>0</v>
          </cell>
          <cell r="AY1790">
            <v>21.58</v>
          </cell>
          <cell r="CK1790">
            <v>0</v>
          </cell>
          <cell r="CL1790">
            <v>0</v>
          </cell>
          <cell r="CM1790">
            <v>0</v>
          </cell>
        </row>
        <row r="1791">
          <cell r="F1791">
            <v>89646</v>
          </cell>
          <cell r="G1791">
            <v>63567</v>
          </cell>
          <cell r="H1791">
            <v>42378.06</v>
          </cell>
          <cell r="I1791">
            <v>0</v>
          </cell>
          <cell r="AY1791">
            <v>0</v>
          </cell>
          <cell r="CK1791">
            <v>0</v>
          </cell>
          <cell r="CL1791">
            <v>0</v>
          </cell>
          <cell r="CM1791">
            <v>0</v>
          </cell>
        </row>
        <row r="1792">
          <cell r="F1792">
            <v>15916</v>
          </cell>
          <cell r="G1792">
            <v>15916</v>
          </cell>
          <cell r="H1792">
            <v>9347.9599999999991</v>
          </cell>
          <cell r="I1792">
            <v>551.35</v>
          </cell>
          <cell r="AY1792">
            <v>0</v>
          </cell>
          <cell r="CK1792">
            <v>0</v>
          </cell>
          <cell r="CL1792">
            <v>0</v>
          </cell>
          <cell r="CM1792">
            <v>0</v>
          </cell>
        </row>
        <row r="1793">
          <cell r="F1793">
            <v>3396</v>
          </cell>
          <cell r="G1793">
            <v>3396</v>
          </cell>
          <cell r="H1793">
            <v>2355.21</v>
          </cell>
          <cell r="I1793">
            <v>363</v>
          </cell>
          <cell r="AY1793">
            <v>0</v>
          </cell>
          <cell r="CK1793">
            <v>0</v>
          </cell>
          <cell r="CL1793">
            <v>0</v>
          </cell>
          <cell r="CM1793">
            <v>0</v>
          </cell>
        </row>
        <row r="1794">
          <cell r="F1794">
            <v>1113</v>
          </cell>
          <cell r="G1794">
            <v>1113</v>
          </cell>
          <cell r="H1794">
            <v>871.8</v>
          </cell>
          <cell r="I1794">
            <v>146</v>
          </cell>
          <cell r="AY1794">
            <v>0</v>
          </cell>
          <cell r="CK1794">
            <v>0</v>
          </cell>
          <cell r="CL1794">
            <v>0</v>
          </cell>
          <cell r="CM1794">
            <v>0</v>
          </cell>
        </row>
        <row r="1795">
          <cell r="F1795">
            <v>500</v>
          </cell>
          <cell r="G1795">
            <v>500</v>
          </cell>
          <cell r="H1795">
            <v>160</v>
          </cell>
          <cell r="I1795">
            <v>0</v>
          </cell>
          <cell r="AY1795">
            <v>0</v>
          </cell>
          <cell r="CK1795">
            <v>0</v>
          </cell>
          <cell r="CL1795">
            <v>0</v>
          </cell>
          <cell r="CM1795">
            <v>0</v>
          </cell>
        </row>
        <row r="1796">
          <cell r="F1796">
            <v>500</v>
          </cell>
          <cell r="G1796">
            <v>500</v>
          </cell>
          <cell r="H1796">
            <v>167.3</v>
          </cell>
          <cell r="I1796">
            <v>0</v>
          </cell>
          <cell r="AY1796">
            <v>0</v>
          </cell>
          <cell r="CK1796">
            <v>0</v>
          </cell>
          <cell r="CL1796">
            <v>0</v>
          </cell>
          <cell r="CM1796">
            <v>0</v>
          </cell>
        </row>
        <row r="1797">
          <cell r="F1797">
            <v>39297</v>
          </cell>
          <cell r="G1797">
            <v>39297</v>
          </cell>
          <cell r="H1797">
            <v>15367.8</v>
          </cell>
          <cell r="I1797">
            <v>0</v>
          </cell>
          <cell r="AY1797">
            <v>0</v>
          </cell>
          <cell r="CK1797">
            <v>0</v>
          </cell>
          <cell r="CL1797">
            <v>0</v>
          </cell>
          <cell r="CM1797">
            <v>0</v>
          </cell>
        </row>
        <row r="1798">
          <cell r="F1798">
            <v>2658624</v>
          </cell>
          <cell r="G1798">
            <v>2658624</v>
          </cell>
          <cell r="H1798">
            <v>1631350.25</v>
          </cell>
          <cell r="I1798">
            <v>0</v>
          </cell>
          <cell r="AY1798">
            <v>165585</v>
          </cell>
          <cell r="CK1798">
            <v>0</v>
          </cell>
          <cell r="CL1798">
            <v>0</v>
          </cell>
          <cell r="CM1798">
            <v>0</v>
          </cell>
        </row>
        <row r="1799">
          <cell r="F1799">
            <v>12708</v>
          </cell>
          <cell r="G1799">
            <v>12708</v>
          </cell>
          <cell r="H1799">
            <v>10008</v>
          </cell>
          <cell r="I1799">
            <v>0</v>
          </cell>
          <cell r="AY1799">
            <v>1112</v>
          </cell>
          <cell r="CK1799">
            <v>0</v>
          </cell>
          <cell r="CL1799">
            <v>0</v>
          </cell>
          <cell r="CM1799">
            <v>0</v>
          </cell>
        </row>
        <row r="1800">
          <cell r="F1800">
            <v>166164</v>
          </cell>
          <cell r="G1800">
            <v>166164</v>
          </cell>
          <cell r="H1800">
            <v>65218.07</v>
          </cell>
          <cell r="I1800">
            <v>0</v>
          </cell>
          <cell r="AY1800">
            <v>0</v>
          </cell>
          <cell r="CK1800">
            <v>0</v>
          </cell>
          <cell r="CL1800">
            <v>0</v>
          </cell>
          <cell r="CM1800">
            <v>0</v>
          </cell>
        </row>
        <row r="1801">
          <cell r="F1801">
            <v>519426</v>
          </cell>
          <cell r="G1801">
            <v>519426</v>
          </cell>
          <cell r="H1801">
            <v>0</v>
          </cell>
          <cell r="I1801">
            <v>0</v>
          </cell>
          <cell r="AY1801">
            <v>0</v>
          </cell>
          <cell r="CK1801">
            <v>0</v>
          </cell>
          <cell r="CL1801">
            <v>0</v>
          </cell>
          <cell r="CM1801">
            <v>0</v>
          </cell>
        </row>
        <row r="1802">
          <cell r="F1802">
            <v>351552</v>
          </cell>
          <cell r="G1802">
            <v>351552</v>
          </cell>
          <cell r="H1802">
            <v>205556.43</v>
          </cell>
          <cell r="I1802">
            <v>0</v>
          </cell>
          <cell r="AY1802">
            <v>20924.439999999999</v>
          </cell>
          <cell r="CK1802">
            <v>0</v>
          </cell>
          <cell r="CL1802">
            <v>0</v>
          </cell>
          <cell r="CM1802">
            <v>0</v>
          </cell>
        </row>
        <row r="1803">
          <cell r="F1803">
            <v>61903</v>
          </cell>
          <cell r="G1803">
            <v>61903</v>
          </cell>
          <cell r="H1803">
            <v>36880.120000000003</v>
          </cell>
          <cell r="I1803">
            <v>0</v>
          </cell>
          <cell r="AY1803">
            <v>3770.92</v>
          </cell>
          <cell r="CK1803">
            <v>0</v>
          </cell>
          <cell r="CL1803">
            <v>0</v>
          </cell>
          <cell r="CM1803">
            <v>0</v>
          </cell>
        </row>
        <row r="1804">
          <cell r="F1804">
            <v>52800</v>
          </cell>
          <cell r="G1804">
            <v>52800</v>
          </cell>
          <cell r="H1804">
            <v>34983</v>
          </cell>
          <cell r="I1804">
            <v>0</v>
          </cell>
          <cell r="AY1804">
            <v>3510</v>
          </cell>
          <cell r="CK1804">
            <v>0</v>
          </cell>
          <cell r="CL1804">
            <v>0</v>
          </cell>
          <cell r="CM1804">
            <v>0</v>
          </cell>
        </row>
        <row r="1805">
          <cell r="F1805">
            <v>59363</v>
          </cell>
          <cell r="G1805">
            <v>53067.49</v>
          </cell>
          <cell r="H1805">
            <v>52047.97</v>
          </cell>
          <cell r="I1805">
            <v>0</v>
          </cell>
          <cell r="AY1805">
            <v>0</v>
          </cell>
          <cell r="CK1805">
            <v>0</v>
          </cell>
          <cell r="CL1805">
            <v>0</v>
          </cell>
          <cell r="CM1805">
            <v>0</v>
          </cell>
        </row>
        <row r="1806">
          <cell r="F1806">
            <v>347295</v>
          </cell>
          <cell r="G1806">
            <v>347295</v>
          </cell>
          <cell r="H1806">
            <v>192985.95</v>
          </cell>
          <cell r="I1806">
            <v>0</v>
          </cell>
          <cell r="AY1806">
            <v>18716.240000000002</v>
          </cell>
          <cell r="CK1806">
            <v>0</v>
          </cell>
          <cell r="CL1806">
            <v>0</v>
          </cell>
          <cell r="CM1806">
            <v>0</v>
          </cell>
        </row>
        <row r="1807">
          <cell r="F1807">
            <v>150</v>
          </cell>
          <cell r="G1807">
            <v>150</v>
          </cell>
          <cell r="H1807">
            <v>150</v>
          </cell>
          <cell r="I1807">
            <v>0</v>
          </cell>
          <cell r="AY1807">
            <v>0</v>
          </cell>
          <cell r="CK1807">
            <v>0</v>
          </cell>
          <cell r="CL1807">
            <v>0</v>
          </cell>
          <cell r="CM1807">
            <v>0</v>
          </cell>
        </row>
        <row r="1808">
          <cell r="F1808">
            <v>55074</v>
          </cell>
          <cell r="G1808">
            <v>55074</v>
          </cell>
          <cell r="H1808">
            <v>44515.839999999997</v>
          </cell>
          <cell r="I1808">
            <v>0</v>
          </cell>
          <cell r="AY1808">
            <v>3671.84</v>
          </cell>
          <cell r="CK1808">
            <v>0</v>
          </cell>
          <cell r="CL1808">
            <v>0</v>
          </cell>
          <cell r="CM1808">
            <v>0</v>
          </cell>
        </row>
        <row r="1809">
          <cell r="F1809">
            <v>4207</v>
          </cell>
          <cell r="G1809">
            <v>4207</v>
          </cell>
          <cell r="H1809">
            <v>3079.03</v>
          </cell>
          <cell r="I1809">
            <v>0</v>
          </cell>
          <cell r="AY1809">
            <v>375.78</v>
          </cell>
          <cell r="CK1809">
            <v>0</v>
          </cell>
          <cell r="CL1809">
            <v>0</v>
          </cell>
          <cell r="CM1809">
            <v>0</v>
          </cell>
        </row>
        <row r="1810">
          <cell r="F1810">
            <v>32023</v>
          </cell>
          <cell r="G1810">
            <v>31102.66</v>
          </cell>
          <cell r="H1810">
            <v>20725.689999999999</v>
          </cell>
          <cell r="I1810">
            <v>0</v>
          </cell>
          <cell r="AY1810">
            <v>604.87</v>
          </cell>
          <cell r="CK1810">
            <v>0</v>
          </cell>
          <cell r="CL1810">
            <v>0</v>
          </cell>
          <cell r="CM1810">
            <v>0</v>
          </cell>
        </row>
        <row r="1811">
          <cell r="F1811">
            <v>1834</v>
          </cell>
          <cell r="G1811">
            <v>1834</v>
          </cell>
          <cell r="H1811">
            <v>1771.94</v>
          </cell>
          <cell r="I1811">
            <v>0</v>
          </cell>
          <cell r="AY1811">
            <v>0</v>
          </cell>
          <cell r="CK1811">
            <v>0</v>
          </cell>
          <cell r="CL1811">
            <v>0</v>
          </cell>
          <cell r="CM1811">
            <v>0</v>
          </cell>
        </row>
        <row r="1812">
          <cell r="F1812">
            <v>500</v>
          </cell>
          <cell r="G1812">
            <v>500</v>
          </cell>
          <cell r="H1812">
            <v>500</v>
          </cell>
          <cell r="I1812">
            <v>0</v>
          </cell>
          <cell r="AY1812">
            <v>0</v>
          </cell>
          <cell r="CK1812">
            <v>0</v>
          </cell>
          <cell r="CL1812">
            <v>0</v>
          </cell>
          <cell r="CM1812">
            <v>0</v>
          </cell>
        </row>
        <row r="1813">
          <cell r="F1813">
            <v>1000</v>
          </cell>
          <cell r="G1813">
            <v>1000</v>
          </cell>
          <cell r="H1813">
            <v>885.5</v>
          </cell>
          <cell r="I1813">
            <v>0</v>
          </cell>
          <cell r="AY1813">
            <v>0</v>
          </cell>
          <cell r="CK1813">
            <v>0</v>
          </cell>
          <cell r="CL1813">
            <v>0</v>
          </cell>
          <cell r="CM1813">
            <v>0</v>
          </cell>
        </row>
        <row r="1814">
          <cell r="F1814">
            <v>30000</v>
          </cell>
          <cell r="G1814">
            <v>30000</v>
          </cell>
          <cell r="H1814">
            <v>29900</v>
          </cell>
          <cell r="I1814">
            <v>0</v>
          </cell>
          <cell r="AY1814">
            <v>0</v>
          </cell>
          <cell r="CK1814">
            <v>0</v>
          </cell>
          <cell r="CL1814">
            <v>0</v>
          </cell>
          <cell r="CM1814">
            <v>0</v>
          </cell>
        </row>
        <row r="1815">
          <cell r="F1815">
            <v>500</v>
          </cell>
          <cell r="G1815">
            <v>500</v>
          </cell>
          <cell r="H1815">
            <v>485</v>
          </cell>
          <cell r="I1815">
            <v>0</v>
          </cell>
          <cell r="AY1815">
            <v>0</v>
          </cell>
          <cell r="CK1815">
            <v>0</v>
          </cell>
          <cell r="CL1815">
            <v>0</v>
          </cell>
          <cell r="CM1815">
            <v>0</v>
          </cell>
        </row>
        <row r="1816">
          <cell r="F1816">
            <v>30000</v>
          </cell>
          <cell r="G1816">
            <v>30000</v>
          </cell>
          <cell r="H1816">
            <v>12663.54</v>
          </cell>
          <cell r="I1816">
            <v>0</v>
          </cell>
          <cell r="AY1816">
            <v>0</v>
          </cell>
          <cell r="CK1816">
            <v>0</v>
          </cell>
          <cell r="CL1816">
            <v>0</v>
          </cell>
          <cell r="CM1816">
            <v>0</v>
          </cell>
        </row>
        <row r="1817">
          <cell r="F1817">
            <v>30000</v>
          </cell>
          <cell r="G1817">
            <v>30000</v>
          </cell>
          <cell r="H1817">
            <v>12083.88</v>
          </cell>
          <cell r="I1817">
            <v>0</v>
          </cell>
          <cell r="AY1817">
            <v>0</v>
          </cell>
          <cell r="CK1817">
            <v>0</v>
          </cell>
          <cell r="CL1817">
            <v>0</v>
          </cell>
          <cell r="CM1817">
            <v>0</v>
          </cell>
        </row>
        <row r="1818">
          <cell r="F1818">
            <v>8000</v>
          </cell>
          <cell r="G1818">
            <v>8000</v>
          </cell>
          <cell r="H1818">
            <v>6265.43</v>
          </cell>
          <cell r="I1818">
            <v>1087.1199999999999</v>
          </cell>
          <cell r="AY1818">
            <v>0</v>
          </cell>
          <cell r="CK1818">
            <v>0</v>
          </cell>
          <cell r="CL1818">
            <v>0</v>
          </cell>
          <cell r="CM1818">
            <v>0</v>
          </cell>
        </row>
        <row r="1819">
          <cell r="F1819">
            <v>1000</v>
          </cell>
          <cell r="G1819">
            <v>1000</v>
          </cell>
          <cell r="H1819">
            <v>605.32000000000005</v>
          </cell>
          <cell r="I1819">
            <v>0</v>
          </cell>
          <cell r="AY1819">
            <v>0</v>
          </cell>
          <cell r="CK1819">
            <v>0</v>
          </cell>
          <cell r="CL1819">
            <v>0</v>
          </cell>
          <cell r="CM1819">
            <v>0</v>
          </cell>
        </row>
        <row r="1820">
          <cell r="F1820">
            <v>3031</v>
          </cell>
          <cell r="G1820">
            <v>3031</v>
          </cell>
          <cell r="H1820">
            <v>2805.16</v>
          </cell>
          <cell r="I1820">
            <v>0</v>
          </cell>
          <cell r="AY1820">
            <v>0</v>
          </cell>
          <cell r="CK1820">
            <v>0</v>
          </cell>
          <cell r="CL1820">
            <v>0</v>
          </cell>
          <cell r="CM1820">
            <v>0</v>
          </cell>
        </row>
        <row r="1821">
          <cell r="F1821">
            <v>4618</v>
          </cell>
          <cell r="G1821">
            <v>4618</v>
          </cell>
          <cell r="H1821">
            <v>976</v>
          </cell>
          <cell r="I1821">
            <v>0</v>
          </cell>
          <cell r="AY1821">
            <v>42</v>
          </cell>
          <cell r="CK1821">
            <v>0</v>
          </cell>
          <cell r="CL1821">
            <v>0</v>
          </cell>
          <cell r="CM1821">
            <v>0</v>
          </cell>
        </row>
        <row r="1822">
          <cell r="F1822">
            <v>500</v>
          </cell>
          <cell r="G1822">
            <v>500</v>
          </cell>
          <cell r="H1822">
            <v>342.05</v>
          </cell>
          <cell r="I1822">
            <v>0</v>
          </cell>
          <cell r="AY1822">
            <v>0</v>
          </cell>
          <cell r="CK1822">
            <v>0</v>
          </cell>
          <cell r="CL1822">
            <v>0</v>
          </cell>
          <cell r="CM1822">
            <v>0</v>
          </cell>
        </row>
        <row r="1823">
          <cell r="F1823">
            <v>5498089</v>
          </cell>
          <cell r="G1823">
            <v>5498089</v>
          </cell>
          <cell r="H1823">
            <v>4397994.9400000004</v>
          </cell>
          <cell r="I1823">
            <v>0</v>
          </cell>
          <cell r="AY1823">
            <v>489296.26</v>
          </cell>
          <cell r="CK1823">
            <v>0</v>
          </cell>
          <cell r="CL1823">
            <v>0</v>
          </cell>
          <cell r="CM1823">
            <v>0</v>
          </cell>
        </row>
        <row r="1824">
          <cell r="F1824">
            <v>500000</v>
          </cell>
          <cell r="G1824">
            <v>30870.57</v>
          </cell>
          <cell r="H1824">
            <v>30870.57</v>
          </cell>
          <cell r="I1824">
            <v>0</v>
          </cell>
          <cell r="AY1824">
            <v>1430.76</v>
          </cell>
          <cell r="CK1824">
            <v>0</v>
          </cell>
          <cell r="CL1824">
            <v>0</v>
          </cell>
          <cell r="CM1824">
            <v>0</v>
          </cell>
        </row>
        <row r="1825">
          <cell r="F1825">
            <v>0</v>
          </cell>
          <cell r="G1825">
            <v>5423.85</v>
          </cell>
          <cell r="H1825">
            <v>5423.85</v>
          </cell>
          <cell r="I1825">
            <v>0</v>
          </cell>
          <cell r="AY1825">
            <v>5201.57</v>
          </cell>
          <cell r="CK1825">
            <v>0</v>
          </cell>
          <cell r="CL1825">
            <v>0</v>
          </cell>
          <cell r="CM1825">
            <v>0</v>
          </cell>
        </row>
        <row r="1826">
          <cell r="F1826">
            <v>276544</v>
          </cell>
          <cell r="G1826">
            <v>276544</v>
          </cell>
          <cell r="H1826">
            <v>241476.33</v>
          </cell>
          <cell r="I1826">
            <v>0</v>
          </cell>
          <cell r="AY1826">
            <v>25308</v>
          </cell>
          <cell r="CK1826">
            <v>0</v>
          </cell>
          <cell r="CL1826">
            <v>0</v>
          </cell>
          <cell r="CM1826">
            <v>0</v>
          </cell>
        </row>
        <row r="1827">
          <cell r="F1827">
            <v>433423</v>
          </cell>
          <cell r="G1827">
            <v>433423</v>
          </cell>
          <cell r="H1827">
            <v>204890.15</v>
          </cell>
          <cell r="I1827">
            <v>0</v>
          </cell>
          <cell r="AY1827">
            <v>4018.66</v>
          </cell>
          <cell r="CK1827">
            <v>0</v>
          </cell>
          <cell r="CL1827">
            <v>0</v>
          </cell>
          <cell r="CM1827">
            <v>0</v>
          </cell>
        </row>
        <row r="1828">
          <cell r="F1828">
            <v>1111523</v>
          </cell>
          <cell r="G1828">
            <v>1111523</v>
          </cell>
          <cell r="H1828">
            <v>0</v>
          </cell>
          <cell r="I1828">
            <v>0</v>
          </cell>
          <cell r="AY1828">
            <v>0</v>
          </cell>
          <cell r="CK1828">
            <v>0</v>
          </cell>
          <cell r="CL1828">
            <v>0</v>
          </cell>
          <cell r="CM1828">
            <v>0</v>
          </cell>
        </row>
        <row r="1829">
          <cell r="F1829">
            <v>814907</v>
          </cell>
          <cell r="G1829">
            <v>814907</v>
          </cell>
          <cell r="H1829">
            <v>629089.18000000005</v>
          </cell>
          <cell r="I1829">
            <v>0</v>
          </cell>
          <cell r="AY1829">
            <v>70725.17</v>
          </cell>
          <cell r="CK1829">
            <v>0</v>
          </cell>
          <cell r="CL1829">
            <v>0</v>
          </cell>
          <cell r="CM1829">
            <v>0</v>
          </cell>
        </row>
        <row r="1830">
          <cell r="F1830">
            <v>138076</v>
          </cell>
          <cell r="G1830">
            <v>138076</v>
          </cell>
          <cell r="H1830">
            <v>109277.99</v>
          </cell>
          <cell r="I1830">
            <v>0</v>
          </cell>
          <cell r="AY1830">
            <v>12324.19</v>
          </cell>
          <cell r="CK1830">
            <v>0</v>
          </cell>
          <cell r="CL1830">
            <v>0</v>
          </cell>
          <cell r="CM1830">
            <v>0</v>
          </cell>
        </row>
        <row r="1831">
          <cell r="F1831">
            <v>184800</v>
          </cell>
          <cell r="G1831">
            <v>184800</v>
          </cell>
          <cell r="H1831">
            <v>147417.99</v>
          </cell>
          <cell r="I1831">
            <v>0</v>
          </cell>
          <cell r="AY1831">
            <v>16380</v>
          </cell>
          <cell r="CK1831">
            <v>0</v>
          </cell>
          <cell r="CL1831">
            <v>0</v>
          </cell>
          <cell r="CM1831">
            <v>0</v>
          </cell>
        </row>
        <row r="1832">
          <cell r="F1832">
            <v>126937</v>
          </cell>
          <cell r="G1832">
            <v>134289.85</v>
          </cell>
          <cell r="H1832">
            <v>134289.85</v>
          </cell>
          <cell r="I1832">
            <v>0</v>
          </cell>
          <cell r="AY1832">
            <v>0</v>
          </cell>
          <cell r="CK1832">
            <v>0</v>
          </cell>
          <cell r="CL1832">
            <v>0</v>
          </cell>
          <cell r="CM1832">
            <v>0</v>
          </cell>
        </row>
        <row r="1833">
          <cell r="F1833">
            <v>745662</v>
          </cell>
          <cell r="G1833">
            <v>745662</v>
          </cell>
          <cell r="H1833">
            <v>524304.30000000005</v>
          </cell>
          <cell r="I1833">
            <v>0</v>
          </cell>
          <cell r="AY1833">
            <v>54980.91</v>
          </cell>
          <cell r="CK1833">
            <v>0</v>
          </cell>
          <cell r="CL1833">
            <v>0</v>
          </cell>
          <cell r="CM1833">
            <v>0</v>
          </cell>
        </row>
        <row r="1834">
          <cell r="F1834">
            <v>1000</v>
          </cell>
          <cell r="G1834">
            <v>1000</v>
          </cell>
          <cell r="H1834">
            <v>990.79</v>
          </cell>
          <cell r="I1834">
            <v>0</v>
          </cell>
          <cell r="AY1834">
            <v>0</v>
          </cell>
          <cell r="CK1834">
            <v>0</v>
          </cell>
          <cell r="CL1834">
            <v>0</v>
          </cell>
          <cell r="CM1834">
            <v>0</v>
          </cell>
        </row>
        <row r="1835">
          <cell r="F1835">
            <v>0</v>
          </cell>
          <cell r="G1835">
            <v>920.34</v>
          </cell>
          <cell r="H1835">
            <v>920.34</v>
          </cell>
          <cell r="I1835">
            <v>0</v>
          </cell>
          <cell r="AY1835">
            <v>0</v>
          </cell>
          <cell r="CK1835">
            <v>0</v>
          </cell>
          <cell r="CL1835">
            <v>0</v>
          </cell>
          <cell r="CM1835">
            <v>0</v>
          </cell>
        </row>
        <row r="1836">
          <cell r="F1836">
            <v>7695</v>
          </cell>
          <cell r="G1836">
            <v>7304.37</v>
          </cell>
          <cell r="H1836">
            <v>6643.81</v>
          </cell>
          <cell r="I1836">
            <v>0</v>
          </cell>
          <cell r="AY1836">
            <v>428.73</v>
          </cell>
          <cell r="CK1836">
            <v>0</v>
          </cell>
          <cell r="CL1836">
            <v>0</v>
          </cell>
          <cell r="CM1836">
            <v>0</v>
          </cell>
        </row>
        <row r="1837">
          <cell r="F1837">
            <v>79585</v>
          </cell>
          <cell r="G1837">
            <v>83072</v>
          </cell>
          <cell r="H1837">
            <v>75159</v>
          </cell>
          <cell r="I1837">
            <v>0</v>
          </cell>
          <cell r="AY1837">
            <v>9042</v>
          </cell>
          <cell r="CK1837">
            <v>0</v>
          </cell>
          <cell r="CL1837">
            <v>0</v>
          </cell>
          <cell r="CM1837">
            <v>0</v>
          </cell>
        </row>
        <row r="1838">
          <cell r="F1838">
            <v>6003</v>
          </cell>
          <cell r="G1838">
            <v>6003</v>
          </cell>
          <cell r="H1838">
            <v>3407.5</v>
          </cell>
          <cell r="I1838">
            <v>0</v>
          </cell>
          <cell r="AY1838">
            <v>400</v>
          </cell>
          <cell r="CK1838">
            <v>0</v>
          </cell>
          <cell r="CL1838">
            <v>0</v>
          </cell>
          <cell r="CM1838">
            <v>0</v>
          </cell>
        </row>
        <row r="1839">
          <cell r="F1839">
            <v>0</v>
          </cell>
          <cell r="G1839">
            <v>2114.48</v>
          </cell>
          <cell r="H1839">
            <v>2114.48</v>
          </cell>
          <cell r="I1839">
            <v>0</v>
          </cell>
          <cell r="AY1839">
            <v>0</v>
          </cell>
          <cell r="CK1839">
            <v>0</v>
          </cell>
          <cell r="CL1839">
            <v>0</v>
          </cell>
          <cell r="CM1839">
            <v>0</v>
          </cell>
        </row>
        <row r="1840">
          <cell r="F1840">
            <v>22003</v>
          </cell>
          <cell r="G1840">
            <v>22003</v>
          </cell>
          <cell r="H1840">
            <v>20196.7</v>
          </cell>
          <cell r="I1840">
            <v>850</v>
          </cell>
          <cell r="AY1840">
            <v>2388.6999999999998</v>
          </cell>
          <cell r="CK1840">
            <v>0</v>
          </cell>
          <cell r="CL1840">
            <v>0</v>
          </cell>
          <cell r="CM1840">
            <v>0</v>
          </cell>
        </row>
        <row r="1841">
          <cell r="F1841">
            <v>698686</v>
          </cell>
          <cell r="G1841">
            <v>275001.74</v>
          </cell>
          <cell r="H1841">
            <v>275001.74</v>
          </cell>
          <cell r="I1841">
            <v>0</v>
          </cell>
          <cell r="AY1841">
            <v>52930.76</v>
          </cell>
          <cell r="CK1841">
            <v>0</v>
          </cell>
          <cell r="CL1841">
            <v>0</v>
          </cell>
          <cell r="CM1841">
            <v>0</v>
          </cell>
        </row>
        <row r="1842">
          <cell r="F1842">
            <v>8450</v>
          </cell>
          <cell r="G1842">
            <v>8450</v>
          </cell>
          <cell r="H1842">
            <v>4010.94</v>
          </cell>
          <cell r="I1842">
            <v>1120.1300000000001</v>
          </cell>
          <cell r="AY1842">
            <v>0</v>
          </cell>
          <cell r="CK1842">
            <v>0</v>
          </cell>
          <cell r="CL1842">
            <v>0</v>
          </cell>
          <cell r="CM1842">
            <v>0</v>
          </cell>
        </row>
        <row r="1843">
          <cell r="F1843">
            <v>35000</v>
          </cell>
          <cell r="G1843">
            <v>35000</v>
          </cell>
          <cell r="H1843">
            <v>31268</v>
          </cell>
          <cell r="I1843">
            <v>0</v>
          </cell>
          <cell r="AY1843">
            <v>0</v>
          </cell>
          <cell r="CK1843">
            <v>0</v>
          </cell>
          <cell r="CL1843">
            <v>0</v>
          </cell>
          <cell r="CM1843">
            <v>0</v>
          </cell>
        </row>
        <row r="1844">
          <cell r="F1844">
            <v>10653</v>
          </cell>
          <cell r="G1844">
            <v>9953</v>
          </cell>
          <cell r="H1844">
            <v>984</v>
          </cell>
          <cell r="I1844">
            <v>0</v>
          </cell>
          <cell r="AY1844">
            <v>0</v>
          </cell>
          <cell r="CK1844">
            <v>0</v>
          </cell>
          <cell r="CL1844">
            <v>0</v>
          </cell>
          <cell r="CM1844">
            <v>0</v>
          </cell>
        </row>
        <row r="1845">
          <cell r="F1845">
            <v>0</v>
          </cell>
          <cell r="G1845">
            <v>700</v>
          </cell>
          <cell r="H1845">
            <v>700</v>
          </cell>
          <cell r="I1845">
            <v>0</v>
          </cell>
          <cell r="AY1845">
            <v>0</v>
          </cell>
          <cell r="CK1845">
            <v>0</v>
          </cell>
          <cell r="CL1845">
            <v>0</v>
          </cell>
          <cell r="CM1845">
            <v>0</v>
          </cell>
        </row>
        <row r="1846">
          <cell r="F1846">
            <v>3000</v>
          </cell>
          <cell r="G1846">
            <v>3000</v>
          </cell>
          <cell r="H1846">
            <v>2599</v>
          </cell>
          <cell r="I1846">
            <v>327.75</v>
          </cell>
          <cell r="AY1846">
            <v>0</v>
          </cell>
          <cell r="CK1846">
            <v>0</v>
          </cell>
          <cell r="CL1846">
            <v>0</v>
          </cell>
          <cell r="CM1846">
            <v>0</v>
          </cell>
        </row>
        <row r="1847">
          <cell r="F1847">
            <v>15000</v>
          </cell>
          <cell r="G1847">
            <v>15000</v>
          </cell>
          <cell r="H1847">
            <v>999.35</v>
          </cell>
          <cell r="I1847">
            <v>0</v>
          </cell>
          <cell r="AY1847">
            <v>0</v>
          </cell>
          <cell r="CK1847">
            <v>0</v>
          </cell>
          <cell r="CL1847">
            <v>0</v>
          </cell>
          <cell r="CM1847">
            <v>0</v>
          </cell>
        </row>
        <row r="1848">
          <cell r="F1848">
            <v>100000</v>
          </cell>
          <cell r="G1848">
            <v>100000</v>
          </cell>
          <cell r="H1848">
            <v>43253.07</v>
          </cell>
          <cell r="I1848">
            <v>2</v>
          </cell>
          <cell r="AY1848">
            <v>0</v>
          </cell>
          <cell r="CK1848">
            <v>0</v>
          </cell>
          <cell r="CL1848">
            <v>0</v>
          </cell>
          <cell r="CM1848">
            <v>0</v>
          </cell>
        </row>
        <row r="1849">
          <cell r="F1849">
            <v>60000</v>
          </cell>
          <cell r="G1849">
            <v>60000</v>
          </cell>
          <cell r="H1849">
            <v>14977.39</v>
          </cell>
          <cell r="I1849">
            <v>24140.78</v>
          </cell>
          <cell r="AY1849">
            <v>0</v>
          </cell>
          <cell r="CK1849">
            <v>0</v>
          </cell>
          <cell r="CL1849">
            <v>0</v>
          </cell>
          <cell r="CM1849">
            <v>0</v>
          </cell>
        </row>
        <row r="1850">
          <cell r="F1850">
            <v>10000</v>
          </cell>
          <cell r="G1850">
            <v>10000</v>
          </cell>
          <cell r="H1850">
            <v>0</v>
          </cell>
          <cell r="I1850">
            <v>0</v>
          </cell>
          <cell r="AY1850">
            <v>0</v>
          </cell>
          <cell r="CK1850">
            <v>0</v>
          </cell>
          <cell r="CL1850">
            <v>0</v>
          </cell>
          <cell r="CM1850">
            <v>0</v>
          </cell>
        </row>
        <row r="1851">
          <cell r="F1851">
            <v>2000</v>
          </cell>
          <cell r="G1851">
            <v>2000</v>
          </cell>
          <cell r="H1851">
            <v>1061.29</v>
          </cell>
          <cell r="I1851">
            <v>0</v>
          </cell>
          <cell r="AY1851">
            <v>0</v>
          </cell>
          <cell r="CK1851">
            <v>0</v>
          </cell>
          <cell r="CL1851">
            <v>0</v>
          </cell>
          <cell r="CM1851">
            <v>0</v>
          </cell>
        </row>
        <row r="1852">
          <cell r="F1852">
            <v>5000</v>
          </cell>
          <cell r="G1852">
            <v>5000</v>
          </cell>
          <cell r="H1852">
            <v>982</v>
          </cell>
          <cell r="I1852">
            <v>122</v>
          </cell>
          <cell r="AY1852">
            <v>0</v>
          </cell>
          <cell r="CK1852">
            <v>0</v>
          </cell>
          <cell r="CL1852">
            <v>0</v>
          </cell>
          <cell r="CM1852">
            <v>0</v>
          </cell>
        </row>
        <row r="1853">
          <cell r="F1853">
            <v>10000</v>
          </cell>
          <cell r="G1853">
            <v>10000</v>
          </cell>
          <cell r="H1853">
            <v>5220</v>
          </cell>
          <cell r="I1853">
            <v>1185</v>
          </cell>
          <cell r="AY1853">
            <v>0</v>
          </cell>
          <cell r="CK1853">
            <v>0</v>
          </cell>
          <cell r="CL1853">
            <v>0</v>
          </cell>
          <cell r="CM1853">
            <v>0</v>
          </cell>
        </row>
        <row r="1854">
          <cell r="F1854">
            <v>10000</v>
          </cell>
          <cell r="G1854">
            <v>10000</v>
          </cell>
          <cell r="H1854">
            <v>5142.55</v>
          </cell>
          <cell r="I1854">
            <v>0</v>
          </cell>
          <cell r="AY1854">
            <v>0</v>
          </cell>
          <cell r="CK1854">
            <v>0</v>
          </cell>
          <cell r="CL1854">
            <v>0</v>
          </cell>
          <cell r="CM1854">
            <v>0</v>
          </cell>
        </row>
        <row r="1855">
          <cell r="F1855">
            <v>10000</v>
          </cell>
          <cell r="G1855">
            <v>10000</v>
          </cell>
          <cell r="H1855">
            <v>6508.66</v>
          </cell>
          <cell r="I1855">
            <v>817.8</v>
          </cell>
          <cell r="AY1855">
            <v>0</v>
          </cell>
          <cell r="CK1855">
            <v>0</v>
          </cell>
          <cell r="CL1855">
            <v>0</v>
          </cell>
          <cell r="CM1855">
            <v>0</v>
          </cell>
        </row>
        <row r="1856">
          <cell r="F1856">
            <v>45347</v>
          </cell>
          <cell r="G1856">
            <v>45347</v>
          </cell>
          <cell r="H1856">
            <v>24661.27</v>
          </cell>
          <cell r="I1856">
            <v>2561.44</v>
          </cell>
          <cell r="AY1856">
            <v>343.85</v>
          </cell>
          <cell r="CK1856">
            <v>0</v>
          </cell>
          <cell r="CL1856">
            <v>0</v>
          </cell>
          <cell r="CM1856">
            <v>0</v>
          </cell>
        </row>
        <row r="1857">
          <cell r="F1857">
            <v>8333</v>
          </cell>
          <cell r="G1857">
            <v>8333</v>
          </cell>
          <cell r="H1857">
            <v>7562.32</v>
          </cell>
          <cell r="I1857">
            <v>0</v>
          </cell>
          <cell r="AY1857">
            <v>0</v>
          </cell>
          <cell r="CK1857">
            <v>0</v>
          </cell>
          <cell r="CL1857">
            <v>0</v>
          </cell>
          <cell r="CM1857">
            <v>0</v>
          </cell>
        </row>
        <row r="1858">
          <cell r="F1858">
            <v>22813</v>
          </cell>
          <cell r="G1858">
            <v>22813</v>
          </cell>
          <cell r="H1858">
            <v>17097.93</v>
          </cell>
          <cell r="I1858">
            <v>2824.6</v>
          </cell>
          <cell r="AY1858">
            <v>0</v>
          </cell>
          <cell r="CK1858">
            <v>0</v>
          </cell>
          <cell r="CL1858">
            <v>0</v>
          </cell>
          <cell r="CM1858">
            <v>0</v>
          </cell>
        </row>
        <row r="1859">
          <cell r="F1859">
            <v>1000</v>
          </cell>
          <cell r="G1859">
            <v>1000</v>
          </cell>
          <cell r="H1859">
            <v>55</v>
          </cell>
          <cell r="I1859">
            <v>0</v>
          </cell>
          <cell r="AY1859">
            <v>0</v>
          </cell>
          <cell r="CK1859">
            <v>0</v>
          </cell>
          <cell r="CL1859">
            <v>0</v>
          </cell>
          <cell r="CM1859">
            <v>0</v>
          </cell>
        </row>
        <row r="1860">
          <cell r="F1860">
            <v>12288</v>
          </cell>
          <cell r="G1860">
            <v>12288</v>
          </cell>
          <cell r="H1860">
            <v>2669</v>
          </cell>
          <cell r="I1860">
            <v>0</v>
          </cell>
          <cell r="AY1860">
            <v>489</v>
          </cell>
          <cell r="CK1860">
            <v>0</v>
          </cell>
          <cell r="CL1860">
            <v>0</v>
          </cell>
          <cell r="CM1860">
            <v>0</v>
          </cell>
        </row>
        <row r="1861">
          <cell r="F1861">
            <v>8767</v>
          </cell>
          <cell r="G1861">
            <v>14767</v>
          </cell>
          <cell r="H1861">
            <v>9695.24</v>
          </cell>
          <cell r="I1861">
            <v>1087.58</v>
          </cell>
          <cell r="AY1861">
            <v>1530</v>
          </cell>
          <cell r="CK1861">
            <v>0</v>
          </cell>
          <cell r="CL1861">
            <v>0</v>
          </cell>
          <cell r="CM1861">
            <v>0</v>
          </cell>
        </row>
        <row r="1862">
          <cell r="F1862">
            <v>2883</v>
          </cell>
          <cell r="G1862">
            <v>2883</v>
          </cell>
          <cell r="H1862">
            <v>2665</v>
          </cell>
          <cell r="I1862">
            <v>0</v>
          </cell>
          <cell r="AY1862">
            <v>0</v>
          </cell>
          <cell r="CK1862">
            <v>0</v>
          </cell>
          <cell r="CL1862">
            <v>0</v>
          </cell>
          <cell r="CM1862">
            <v>0</v>
          </cell>
        </row>
        <row r="1863">
          <cell r="F1863">
            <v>13082</v>
          </cell>
          <cell r="G1863">
            <v>13082</v>
          </cell>
          <cell r="H1863">
            <v>870</v>
          </cell>
          <cell r="I1863">
            <v>199</v>
          </cell>
          <cell r="AY1863">
            <v>0</v>
          </cell>
          <cell r="CK1863">
            <v>0</v>
          </cell>
          <cell r="CL1863">
            <v>0</v>
          </cell>
          <cell r="CM1863">
            <v>0</v>
          </cell>
        </row>
        <row r="1864">
          <cell r="F1864">
            <v>1000</v>
          </cell>
          <cell r="G1864">
            <v>1000</v>
          </cell>
          <cell r="H1864">
            <v>0</v>
          </cell>
          <cell r="I1864">
            <v>0</v>
          </cell>
          <cell r="AY1864">
            <v>0</v>
          </cell>
          <cell r="CK1864">
            <v>0</v>
          </cell>
          <cell r="CL1864">
            <v>0</v>
          </cell>
          <cell r="CM1864">
            <v>0</v>
          </cell>
        </row>
        <row r="1865">
          <cell r="F1865">
            <v>1334</v>
          </cell>
          <cell r="G1865">
            <v>1334</v>
          </cell>
          <cell r="H1865">
            <v>401.83</v>
          </cell>
          <cell r="I1865">
            <v>91</v>
          </cell>
          <cell r="AY1865">
            <v>0</v>
          </cell>
          <cell r="CK1865">
            <v>0</v>
          </cell>
          <cell r="CL1865">
            <v>0</v>
          </cell>
          <cell r="CM1865">
            <v>0</v>
          </cell>
        </row>
        <row r="1866">
          <cell r="F1866">
            <v>500</v>
          </cell>
          <cell r="G1866">
            <v>500</v>
          </cell>
          <cell r="H1866">
            <v>258.79000000000002</v>
          </cell>
          <cell r="I1866">
            <v>0</v>
          </cell>
          <cell r="AY1866">
            <v>0</v>
          </cell>
          <cell r="CK1866">
            <v>0</v>
          </cell>
          <cell r="CL1866">
            <v>0</v>
          </cell>
          <cell r="CM1866">
            <v>0</v>
          </cell>
        </row>
        <row r="1867">
          <cell r="F1867">
            <v>97893</v>
          </cell>
          <cell r="G1867">
            <v>97893</v>
          </cell>
          <cell r="H1867">
            <v>36382.769999999997</v>
          </cell>
          <cell r="I1867">
            <v>1858.63</v>
          </cell>
          <cell r="AY1867">
            <v>1755.44</v>
          </cell>
          <cell r="CK1867">
            <v>0</v>
          </cell>
          <cell r="CL1867">
            <v>0</v>
          </cell>
          <cell r="CM1867">
            <v>0</v>
          </cell>
        </row>
        <row r="1868">
          <cell r="F1868">
            <v>16068</v>
          </cell>
          <cell r="G1868">
            <v>16068</v>
          </cell>
          <cell r="H1868">
            <v>0</v>
          </cell>
          <cell r="I1868">
            <v>0</v>
          </cell>
          <cell r="AY1868">
            <v>0</v>
          </cell>
          <cell r="CK1868">
            <v>0</v>
          </cell>
          <cell r="CL1868">
            <v>0</v>
          </cell>
          <cell r="CM1868">
            <v>0</v>
          </cell>
        </row>
        <row r="1870">
          <cell r="F1870">
            <v>1400000</v>
          </cell>
          <cell r="G1870">
            <v>2400000</v>
          </cell>
          <cell r="H1870">
            <v>2248718.4300000002</v>
          </cell>
          <cell r="I1870">
            <v>48449.17</v>
          </cell>
          <cell r="AY1870">
            <v>13503.49</v>
          </cell>
          <cell r="CK1870">
            <v>0</v>
          </cell>
          <cell r="CL1870">
            <v>0</v>
          </cell>
          <cell r="CM1870">
            <v>0</v>
          </cell>
        </row>
        <row r="1871">
          <cell r="F1871">
            <v>8260673</v>
          </cell>
          <cell r="G1871">
            <v>8260673</v>
          </cell>
          <cell r="H1871">
            <v>6860874.9000000004</v>
          </cell>
          <cell r="I1871">
            <v>248274</v>
          </cell>
          <cell r="AY1871">
            <v>192859.37</v>
          </cell>
          <cell r="CK1871">
            <v>0</v>
          </cell>
          <cell r="CL1871">
            <v>0</v>
          </cell>
          <cell r="CM1871">
            <v>0</v>
          </cell>
        </row>
        <row r="1872">
          <cell r="F1872">
            <v>3790752</v>
          </cell>
          <cell r="G1872">
            <v>3790752</v>
          </cell>
          <cell r="H1872">
            <v>2732479.31</v>
          </cell>
          <cell r="I1872">
            <v>0</v>
          </cell>
          <cell r="AY1872">
            <v>306806.90000000002</v>
          </cell>
          <cell r="CK1872">
            <v>0</v>
          </cell>
          <cell r="CL1872">
            <v>0</v>
          </cell>
          <cell r="CM1872">
            <v>0</v>
          </cell>
        </row>
        <row r="1873">
          <cell r="F1873">
            <v>155809</v>
          </cell>
          <cell r="G1873">
            <v>155809</v>
          </cell>
          <cell r="H1873">
            <v>128937.83</v>
          </cell>
          <cell r="I1873">
            <v>0</v>
          </cell>
          <cell r="AY1873">
            <v>14062</v>
          </cell>
          <cell r="CK1873">
            <v>0</v>
          </cell>
          <cell r="CL1873">
            <v>0</v>
          </cell>
          <cell r="CM1873">
            <v>0</v>
          </cell>
        </row>
        <row r="1874">
          <cell r="F1874">
            <v>290350</v>
          </cell>
          <cell r="G1874">
            <v>290350</v>
          </cell>
          <cell r="H1874">
            <v>124383.24</v>
          </cell>
          <cell r="I1874">
            <v>0</v>
          </cell>
          <cell r="AY1874">
            <v>0</v>
          </cell>
          <cell r="CK1874">
            <v>0</v>
          </cell>
          <cell r="CL1874">
            <v>0</v>
          </cell>
          <cell r="CM1874">
            <v>0</v>
          </cell>
        </row>
        <row r="1875">
          <cell r="F1875">
            <v>768334</v>
          </cell>
          <cell r="G1875">
            <v>768334</v>
          </cell>
          <cell r="H1875">
            <v>0</v>
          </cell>
          <cell r="I1875">
            <v>0</v>
          </cell>
          <cell r="AY1875">
            <v>0</v>
          </cell>
          <cell r="CK1875">
            <v>0</v>
          </cell>
          <cell r="CL1875">
            <v>0</v>
          </cell>
          <cell r="CM1875">
            <v>0</v>
          </cell>
        </row>
        <row r="1876">
          <cell r="F1876">
            <v>2394</v>
          </cell>
          <cell r="G1876">
            <v>0</v>
          </cell>
          <cell r="H1876">
            <v>0</v>
          </cell>
          <cell r="I1876">
            <v>0</v>
          </cell>
          <cell r="AY1876">
            <v>0</v>
          </cell>
          <cell r="CK1876">
            <v>0</v>
          </cell>
          <cell r="CL1876">
            <v>0</v>
          </cell>
          <cell r="CM1876">
            <v>0</v>
          </cell>
        </row>
        <row r="1878">
          <cell r="F1878">
            <v>546812</v>
          </cell>
          <cell r="G1878">
            <v>546812</v>
          </cell>
          <cell r="H1878">
            <v>381899.36</v>
          </cell>
          <cell r="I1878">
            <v>0</v>
          </cell>
          <cell r="AY1878">
            <v>43262.37</v>
          </cell>
          <cell r="CK1878">
            <v>0</v>
          </cell>
          <cell r="CL1878">
            <v>0</v>
          </cell>
          <cell r="CM1878">
            <v>0</v>
          </cell>
        </row>
        <row r="1879">
          <cell r="F1879">
            <v>93151</v>
          </cell>
          <cell r="G1879">
            <v>93151</v>
          </cell>
          <cell r="H1879">
            <v>66369.039999999994</v>
          </cell>
          <cell r="I1879">
            <v>0</v>
          </cell>
          <cell r="AY1879">
            <v>7545.7</v>
          </cell>
          <cell r="CK1879">
            <v>0</v>
          </cell>
          <cell r="CL1879">
            <v>0</v>
          </cell>
          <cell r="CM1879">
            <v>0</v>
          </cell>
        </row>
        <row r="1880">
          <cell r="F1880">
            <v>118800</v>
          </cell>
          <cell r="G1880">
            <v>118800</v>
          </cell>
          <cell r="H1880">
            <v>89207.9</v>
          </cell>
          <cell r="I1880">
            <v>0</v>
          </cell>
          <cell r="AY1880">
            <v>9944.6299999999992</v>
          </cell>
          <cell r="CK1880">
            <v>0</v>
          </cell>
          <cell r="CL1880">
            <v>0</v>
          </cell>
          <cell r="CM1880">
            <v>0</v>
          </cell>
        </row>
        <row r="1881">
          <cell r="F1881">
            <v>87810</v>
          </cell>
          <cell r="G1881">
            <v>85276.96</v>
          </cell>
          <cell r="H1881">
            <v>84568.99</v>
          </cell>
          <cell r="I1881">
            <v>0</v>
          </cell>
          <cell r="AY1881">
            <v>0</v>
          </cell>
          <cell r="CK1881">
            <v>0</v>
          </cell>
          <cell r="CL1881">
            <v>0</v>
          </cell>
          <cell r="CM1881">
            <v>0</v>
          </cell>
        </row>
        <row r="1882">
          <cell r="F1882">
            <v>519629</v>
          </cell>
          <cell r="G1882">
            <v>519629</v>
          </cell>
          <cell r="H1882">
            <v>327524.38</v>
          </cell>
          <cell r="I1882">
            <v>0</v>
          </cell>
          <cell r="AY1882">
            <v>34898.589999999997</v>
          </cell>
          <cell r="CK1882">
            <v>0</v>
          </cell>
          <cell r="CL1882">
            <v>0</v>
          </cell>
          <cell r="CM1882">
            <v>0</v>
          </cell>
        </row>
        <row r="1883">
          <cell r="F1883">
            <v>41305</v>
          </cell>
          <cell r="G1883">
            <v>41305</v>
          </cell>
          <cell r="H1883">
            <v>33386.879999999997</v>
          </cell>
          <cell r="I1883">
            <v>0</v>
          </cell>
          <cell r="AY1883">
            <v>2753.88</v>
          </cell>
          <cell r="CK1883">
            <v>0</v>
          </cell>
          <cell r="CL1883">
            <v>0</v>
          </cell>
          <cell r="CM1883">
            <v>0</v>
          </cell>
        </row>
        <row r="1884">
          <cell r="F1884">
            <v>10217</v>
          </cell>
          <cell r="G1884">
            <v>10217</v>
          </cell>
          <cell r="H1884">
            <v>7479.16</v>
          </cell>
          <cell r="I1884">
            <v>0</v>
          </cell>
          <cell r="AY1884">
            <v>912.78</v>
          </cell>
          <cell r="CK1884">
            <v>0</v>
          </cell>
          <cell r="CL1884">
            <v>0</v>
          </cell>
          <cell r="CM1884">
            <v>0</v>
          </cell>
        </row>
        <row r="1885">
          <cell r="F1885">
            <v>28725</v>
          </cell>
          <cell r="G1885">
            <v>28725</v>
          </cell>
          <cell r="H1885">
            <v>19124.14</v>
          </cell>
          <cell r="I1885">
            <v>0</v>
          </cell>
          <cell r="AY1885">
            <v>503.52</v>
          </cell>
          <cell r="CK1885">
            <v>0</v>
          </cell>
          <cell r="CL1885">
            <v>0</v>
          </cell>
          <cell r="CM1885">
            <v>0</v>
          </cell>
        </row>
        <row r="1886">
          <cell r="F1886">
            <v>22565</v>
          </cell>
          <cell r="G1886">
            <v>22565</v>
          </cell>
          <cell r="H1886">
            <v>10098.35</v>
          </cell>
          <cell r="I1886">
            <v>847</v>
          </cell>
          <cell r="AY1886">
            <v>1619.35</v>
          </cell>
          <cell r="CK1886">
            <v>0</v>
          </cell>
          <cell r="CL1886">
            <v>0</v>
          </cell>
          <cell r="CM1886">
            <v>0</v>
          </cell>
        </row>
        <row r="1887">
          <cell r="F1887">
            <v>5818</v>
          </cell>
          <cell r="G1887">
            <v>5818</v>
          </cell>
          <cell r="H1887">
            <v>5615.94</v>
          </cell>
          <cell r="I1887">
            <v>0</v>
          </cell>
          <cell r="AY1887">
            <v>0</v>
          </cell>
          <cell r="CK1887">
            <v>0</v>
          </cell>
          <cell r="CL1887">
            <v>0</v>
          </cell>
          <cell r="CM1887">
            <v>0</v>
          </cell>
        </row>
        <row r="1888">
          <cell r="F1888">
            <v>2000</v>
          </cell>
          <cell r="G1888">
            <v>2000</v>
          </cell>
          <cell r="H1888">
            <v>184</v>
          </cell>
          <cell r="I1888">
            <v>0</v>
          </cell>
          <cell r="AY1888">
            <v>0</v>
          </cell>
          <cell r="CK1888">
            <v>0</v>
          </cell>
          <cell r="CL1888">
            <v>0</v>
          </cell>
          <cell r="CM1888">
            <v>0</v>
          </cell>
        </row>
        <row r="1889">
          <cell r="F1889">
            <v>1000</v>
          </cell>
          <cell r="G1889">
            <v>1000</v>
          </cell>
          <cell r="H1889">
            <v>0</v>
          </cell>
          <cell r="I1889">
            <v>0</v>
          </cell>
          <cell r="AY1889">
            <v>0</v>
          </cell>
          <cell r="CK1889">
            <v>0</v>
          </cell>
          <cell r="CL1889">
            <v>0</v>
          </cell>
          <cell r="CM1889">
            <v>0</v>
          </cell>
        </row>
        <row r="1890">
          <cell r="F1890">
            <v>15000</v>
          </cell>
          <cell r="G1890">
            <v>15000</v>
          </cell>
          <cell r="H1890">
            <v>0</v>
          </cell>
          <cell r="I1890">
            <v>0</v>
          </cell>
          <cell r="AY1890">
            <v>0</v>
          </cell>
          <cell r="CK1890">
            <v>0</v>
          </cell>
          <cell r="CL1890">
            <v>0</v>
          </cell>
          <cell r="CM1890">
            <v>0</v>
          </cell>
        </row>
        <row r="1891">
          <cell r="F1891">
            <v>30000</v>
          </cell>
          <cell r="G1891">
            <v>30000</v>
          </cell>
          <cell r="H1891">
            <v>12610.72</v>
          </cell>
          <cell r="I1891">
            <v>9001</v>
          </cell>
          <cell r="AY1891">
            <v>0</v>
          </cell>
          <cell r="CK1891">
            <v>0</v>
          </cell>
          <cell r="CL1891">
            <v>0</v>
          </cell>
          <cell r="CM1891">
            <v>0</v>
          </cell>
        </row>
        <row r="1892">
          <cell r="F1892">
            <v>5000</v>
          </cell>
          <cell r="G1892">
            <v>5000</v>
          </cell>
          <cell r="H1892">
            <v>581.41999999999996</v>
          </cell>
          <cell r="I1892">
            <v>0</v>
          </cell>
          <cell r="AY1892">
            <v>0</v>
          </cell>
          <cell r="CK1892">
            <v>0</v>
          </cell>
          <cell r="CL1892">
            <v>0</v>
          </cell>
          <cell r="CM1892">
            <v>0</v>
          </cell>
        </row>
        <row r="1893">
          <cell r="F1893">
            <v>15000</v>
          </cell>
          <cell r="G1893">
            <v>15000</v>
          </cell>
          <cell r="H1893">
            <v>0</v>
          </cell>
          <cell r="I1893">
            <v>0</v>
          </cell>
          <cell r="AY1893">
            <v>0</v>
          </cell>
          <cell r="CK1893">
            <v>0</v>
          </cell>
          <cell r="CL1893">
            <v>0</v>
          </cell>
          <cell r="CM1893">
            <v>0</v>
          </cell>
        </row>
        <row r="1894">
          <cell r="F1894">
            <v>10000</v>
          </cell>
          <cell r="G1894">
            <v>10000</v>
          </cell>
          <cell r="H1894">
            <v>656</v>
          </cell>
          <cell r="I1894">
            <v>0</v>
          </cell>
          <cell r="AY1894">
            <v>0</v>
          </cell>
          <cell r="CK1894">
            <v>0</v>
          </cell>
          <cell r="CL1894">
            <v>0</v>
          </cell>
          <cell r="CM1894">
            <v>0</v>
          </cell>
        </row>
        <row r="1895">
          <cell r="F1895">
            <v>10000</v>
          </cell>
          <cell r="G1895">
            <v>10000</v>
          </cell>
          <cell r="H1895">
            <v>6094.6</v>
          </cell>
          <cell r="I1895">
            <v>0</v>
          </cell>
          <cell r="AY1895">
            <v>0</v>
          </cell>
          <cell r="CK1895">
            <v>0</v>
          </cell>
          <cell r="CL1895">
            <v>0</v>
          </cell>
          <cell r="CM1895">
            <v>0</v>
          </cell>
        </row>
        <row r="1896">
          <cell r="F1896">
            <v>25427</v>
          </cell>
          <cell r="G1896">
            <v>25427</v>
          </cell>
          <cell r="H1896">
            <v>7131.22</v>
          </cell>
          <cell r="I1896">
            <v>690</v>
          </cell>
          <cell r="AY1896">
            <v>205.28</v>
          </cell>
          <cell r="CK1896">
            <v>0</v>
          </cell>
          <cell r="CL1896">
            <v>0</v>
          </cell>
          <cell r="CM1896">
            <v>0</v>
          </cell>
        </row>
        <row r="1897">
          <cell r="F1897">
            <v>2802</v>
          </cell>
          <cell r="G1897">
            <v>2802</v>
          </cell>
          <cell r="H1897">
            <v>2066.5500000000002</v>
          </cell>
          <cell r="I1897">
            <v>0</v>
          </cell>
          <cell r="AY1897">
            <v>0</v>
          </cell>
          <cell r="CK1897">
            <v>0</v>
          </cell>
          <cell r="CL1897">
            <v>0</v>
          </cell>
          <cell r="CM1897">
            <v>0</v>
          </cell>
        </row>
        <row r="1898">
          <cell r="F1898">
            <v>15910</v>
          </cell>
          <cell r="G1898">
            <v>15910</v>
          </cell>
          <cell r="H1898">
            <v>8396.2199999999993</v>
          </cell>
          <cell r="I1898">
            <v>0</v>
          </cell>
          <cell r="AY1898">
            <v>0</v>
          </cell>
          <cell r="CK1898">
            <v>0</v>
          </cell>
          <cell r="CL1898">
            <v>0</v>
          </cell>
          <cell r="CM1898">
            <v>0</v>
          </cell>
        </row>
        <row r="1899">
          <cell r="F1899">
            <v>2184</v>
          </cell>
          <cell r="G1899">
            <v>2184</v>
          </cell>
          <cell r="H1899">
            <v>1500</v>
          </cell>
          <cell r="I1899">
            <v>0</v>
          </cell>
          <cell r="AY1899">
            <v>0</v>
          </cell>
          <cell r="CK1899">
            <v>0</v>
          </cell>
          <cell r="CL1899">
            <v>0</v>
          </cell>
          <cell r="CM1899">
            <v>0</v>
          </cell>
        </row>
        <row r="1900">
          <cell r="F1900">
            <v>4323</v>
          </cell>
          <cell r="G1900">
            <v>4323</v>
          </cell>
          <cell r="H1900">
            <v>712</v>
          </cell>
          <cell r="I1900">
            <v>0</v>
          </cell>
          <cell r="AY1900">
            <v>182</v>
          </cell>
          <cell r="CK1900">
            <v>0</v>
          </cell>
          <cell r="CL1900">
            <v>0</v>
          </cell>
          <cell r="CM1900">
            <v>0</v>
          </cell>
        </row>
        <row r="1901">
          <cell r="F1901">
            <v>8522</v>
          </cell>
          <cell r="G1901">
            <v>8522</v>
          </cell>
          <cell r="H1901">
            <v>3878.65</v>
          </cell>
          <cell r="I1901">
            <v>1782</v>
          </cell>
          <cell r="AY1901">
            <v>0</v>
          </cell>
          <cell r="CK1901">
            <v>0</v>
          </cell>
          <cell r="CL1901">
            <v>0</v>
          </cell>
          <cell r="CM1901">
            <v>0</v>
          </cell>
        </row>
        <row r="1902">
          <cell r="F1902">
            <v>1934</v>
          </cell>
          <cell r="G1902">
            <v>1934</v>
          </cell>
          <cell r="H1902">
            <v>0</v>
          </cell>
          <cell r="I1902">
            <v>0</v>
          </cell>
          <cell r="AY1902">
            <v>0</v>
          </cell>
          <cell r="CK1902">
            <v>0</v>
          </cell>
          <cell r="CL1902">
            <v>0</v>
          </cell>
          <cell r="CM1902">
            <v>0</v>
          </cell>
        </row>
        <row r="1903">
          <cell r="F1903">
            <v>5541</v>
          </cell>
          <cell r="G1903">
            <v>5541</v>
          </cell>
          <cell r="H1903">
            <v>64</v>
          </cell>
          <cell r="I1903">
            <v>0</v>
          </cell>
          <cell r="AY1903">
            <v>0</v>
          </cell>
          <cell r="CK1903">
            <v>0</v>
          </cell>
          <cell r="CL1903">
            <v>0</v>
          </cell>
          <cell r="CM1903">
            <v>0</v>
          </cell>
        </row>
        <row r="1904">
          <cell r="F1904">
            <v>1000</v>
          </cell>
          <cell r="G1904">
            <v>1000</v>
          </cell>
          <cell r="H1904">
            <v>0</v>
          </cell>
          <cell r="I1904">
            <v>0</v>
          </cell>
          <cell r="AY1904">
            <v>0</v>
          </cell>
          <cell r="CK1904">
            <v>0</v>
          </cell>
          <cell r="CL1904">
            <v>0</v>
          </cell>
          <cell r="CM1904">
            <v>0</v>
          </cell>
        </row>
        <row r="1905">
          <cell r="F1905">
            <v>500</v>
          </cell>
          <cell r="G1905">
            <v>500</v>
          </cell>
          <cell r="H1905">
            <v>77.42</v>
          </cell>
          <cell r="I1905">
            <v>0</v>
          </cell>
          <cell r="AY1905">
            <v>0</v>
          </cell>
          <cell r="CK1905">
            <v>0</v>
          </cell>
          <cell r="CL1905">
            <v>0</v>
          </cell>
          <cell r="CM1905">
            <v>0</v>
          </cell>
        </row>
        <row r="1906">
          <cell r="F1906">
            <v>1000</v>
          </cell>
          <cell r="G1906">
            <v>325</v>
          </cell>
          <cell r="H1906">
            <v>325</v>
          </cell>
          <cell r="I1906">
            <v>0</v>
          </cell>
          <cell r="AY1906">
            <v>0</v>
          </cell>
          <cell r="CK1906">
            <v>0</v>
          </cell>
          <cell r="CL1906">
            <v>0</v>
          </cell>
          <cell r="CM1906">
            <v>0</v>
          </cell>
        </row>
        <row r="1907">
          <cell r="F1907">
            <v>0</v>
          </cell>
          <cell r="G1907">
            <v>675</v>
          </cell>
          <cell r="H1907">
            <v>675</v>
          </cell>
          <cell r="I1907">
            <v>0</v>
          </cell>
          <cell r="AY1907">
            <v>0</v>
          </cell>
          <cell r="CK1907">
            <v>0</v>
          </cell>
          <cell r="CL1907">
            <v>0</v>
          </cell>
          <cell r="CM1907">
            <v>0</v>
          </cell>
        </row>
        <row r="1908">
          <cell r="F1908">
            <v>16055</v>
          </cell>
          <cell r="G1908">
            <v>16055</v>
          </cell>
          <cell r="H1908">
            <v>0</v>
          </cell>
          <cell r="I1908">
            <v>5888</v>
          </cell>
          <cell r="AY1908">
            <v>0</v>
          </cell>
          <cell r="CK1908">
            <v>0</v>
          </cell>
          <cell r="CL1908">
            <v>0</v>
          </cell>
          <cell r="CM1908">
            <v>0</v>
          </cell>
        </row>
        <row r="1909">
          <cell r="F1909">
            <v>3569616</v>
          </cell>
          <cell r="G1909">
            <v>3569616</v>
          </cell>
          <cell r="H1909">
            <v>2996220.78</v>
          </cell>
          <cell r="I1909">
            <v>0</v>
          </cell>
          <cell r="AY1909">
            <v>335625.46</v>
          </cell>
          <cell r="CK1909">
            <v>0</v>
          </cell>
          <cell r="CL1909">
            <v>0</v>
          </cell>
          <cell r="CM1909">
            <v>0</v>
          </cell>
        </row>
        <row r="1910">
          <cell r="F1910">
            <v>281217</v>
          </cell>
          <cell r="G1910">
            <v>286520.5</v>
          </cell>
          <cell r="H1910">
            <v>252223</v>
          </cell>
          <cell r="I1910">
            <v>0</v>
          </cell>
          <cell r="AY1910">
            <v>26594.5</v>
          </cell>
          <cell r="CK1910">
            <v>0</v>
          </cell>
          <cell r="CL1910">
            <v>0</v>
          </cell>
          <cell r="CM1910">
            <v>0</v>
          </cell>
        </row>
        <row r="1911">
          <cell r="F1911">
            <v>311810</v>
          </cell>
          <cell r="G1911">
            <v>311810</v>
          </cell>
          <cell r="H1911">
            <v>143267.03</v>
          </cell>
          <cell r="I1911">
            <v>0</v>
          </cell>
          <cell r="AY1911">
            <v>0</v>
          </cell>
          <cell r="CK1911">
            <v>0</v>
          </cell>
          <cell r="CL1911">
            <v>0</v>
          </cell>
          <cell r="CM1911">
            <v>0</v>
          </cell>
        </row>
        <row r="1912">
          <cell r="F1912">
            <v>752033</v>
          </cell>
          <cell r="G1912">
            <v>752033</v>
          </cell>
          <cell r="H1912">
            <v>0</v>
          </cell>
          <cell r="I1912">
            <v>0</v>
          </cell>
          <cell r="AY1912">
            <v>0</v>
          </cell>
          <cell r="CK1912">
            <v>0</v>
          </cell>
          <cell r="CL1912">
            <v>0</v>
          </cell>
          <cell r="CM1912">
            <v>0</v>
          </cell>
        </row>
        <row r="1913">
          <cell r="F1913">
            <v>550714</v>
          </cell>
          <cell r="G1913">
            <v>550714</v>
          </cell>
          <cell r="H1913">
            <v>441070.86</v>
          </cell>
          <cell r="I1913">
            <v>0</v>
          </cell>
          <cell r="AY1913">
            <v>48784.65</v>
          </cell>
          <cell r="CK1913">
            <v>0</v>
          </cell>
          <cell r="CL1913">
            <v>0</v>
          </cell>
          <cell r="CM1913">
            <v>0</v>
          </cell>
        </row>
        <row r="1914">
          <cell r="F1914">
            <v>91709</v>
          </cell>
          <cell r="G1914">
            <v>91709</v>
          </cell>
          <cell r="H1914">
            <v>75052.28</v>
          </cell>
          <cell r="I1914">
            <v>0</v>
          </cell>
          <cell r="AY1914">
            <v>8330.5499999999993</v>
          </cell>
          <cell r="CK1914">
            <v>0</v>
          </cell>
          <cell r="CL1914">
            <v>0</v>
          </cell>
          <cell r="CM1914">
            <v>0</v>
          </cell>
        </row>
        <row r="1915">
          <cell r="F1915">
            <v>145200</v>
          </cell>
          <cell r="G1915">
            <v>145200</v>
          </cell>
          <cell r="H1915">
            <v>120585.46</v>
          </cell>
          <cell r="I1915">
            <v>0</v>
          </cell>
          <cell r="AY1915">
            <v>13133.05</v>
          </cell>
          <cell r="CK1915">
            <v>0</v>
          </cell>
          <cell r="CL1915">
            <v>0</v>
          </cell>
          <cell r="CM1915">
            <v>0</v>
          </cell>
        </row>
        <row r="1916">
          <cell r="F1916">
            <v>85640</v>
          </cell>
          <cell r="G1916">
            <v>93619.73</v>
          </cell>
          <cell r="H1916">
            <v>93619.73</v>
          </cell>
          <cell r="I1916">
            <v>0</v>
          </cell>
          <cell r="AY1916">
            <v>0</v>
          </cell>
          <cell r="CK1916">
            <v>0</v>
          </cell>
          <cell r="CL1916">
            <v>0</v>
          </cell>
          <cell r="CM1916">
            <v>0</v>
          </cell>
        </row>
        <row r="1917">
          <cell r="F1917">
            <v>507919</v>
          </cell>
          <cell r="G1917">
            <v>507919</v>
          </cell>
          <cell r="H1917">
            <v>369457.87</v>
          </cell>
          <cell r="I1917">
            <v>0</v>
          </cell>
          <cell r="AY1917">
            <v>38913.839999999997</v>
          </cell>
          <cell r="CK1917">
            <v>0</v>
          </cell>
          <cell r="CL1917">
            <v>0</v>
          </cell>
          <cell r="CM1917">
            <v>0</v>
          </cell>
        </row>
        <row r="1918">
          <cell r="F1918">
            <v>500</v>
          </cell>
          <cell r="G1918">
            <v>500</v>
          </cell>
          <cell r="H1918">
            <v>377</v>
          </cell>
          <cell r="I1918">
            <v>23.5</v>
          </cell>
          <cell r="AY1918">
            <v>0</v>
          </cell>
          <cell r="CK1918">
            <v>0</v>
          </cell>
          <cell r="CL1918">
            <v>0</v>
          </cell>
          <cell r="CM1918">
            <v>0</v>
          </cell>
        </row>
        <row r="1919">
          <cell r="F1919">
            <v>6885</v>
          </cell>
          <cell r="G1919">
            <v>7019.68</v>
          </cell>
          <cell r="H1919">
            <v>5564.48</v>
          </cell>
          <cell r="I1919">
            <v>0</v>
          </cell>
          <cell r="AY1919">
            <v>458.98</v>
          </cell>
          <cell r="CK1919">
            <v>0</v>
          </cell>
          <cell r="CL1919">
            <v>0</v>
          </cell>
          <cell r="CM1919">
            <v>0</v>
          </cell>
        </row>
        <row r="1920">
          <cell r="F1920">
            <v>7211</v>
          </cell>
          <cell r="G1920">
            <v>7211</v>
          </cell>
          <cell r="H1920">
            <v>5278.51</v>
          </cell>
          <cell r="I1920">
            <v>0</v>
          </cell>
          <cell r="AY1920">
            <v>644.21</v>
          </cell>
          <cell r="CK1920">
            <v>0</v>
          </cell>
          <cell r="CL1920">
            <v>0</v>
          </cell>
          <cell r="CM1920">
            <v>0</v>
          </cell>
        </row>
        <row r="1921">
          <cell r="F1921">
            <v>23899</v>
          </cell>
          <cell r="G1921">
            <v>23899</v>
          </cell>
          <cell r="H1921">
            <v>14822.42</v>
          </cell>
          <cell r="I1921">
            <v>0</v>
          </cell>
          <cell r="AY1921">
            <v>439.17</v>
          </cell>
          <cell r="CK1921">
            <v>0</v>
          </cell>
          <cell r="CL1921">
            <v>0</v>
          </cell>
          <cell r="CM1921">
            <v>0</v>
          </cell>
        </row>
        <row r="1922">
          <cell r="F1922">
            <v>11002</v>
          </cell>
          <cell r="G1922">
            <v>11002</v>
          </cell>
          <cell r="H1922">
            <v>6698.35</v>
          </cell>
          <cell r="I1922">
            <v>847</v>
          </cell>
          <cell r="AY1922">
            <v>769.35</v>
          </cell>
          <cell r="CK1922">
            <v>0</v>
          </cell>
          <cell r="CL1922">
            <v>0</v>
          </cell>
          <cell r="CM1922">
            <v>0</v>
          </cell>
        </row>
        <row r="1923">
          <cell r="F1923">
            <v>14156</v>
          </cell>
          <cell r="G1923">
            <v>14156</v>
          </cell>
          <cell r="H1923">
            <v>8597.52</v>
          </cell>
          <cell r="I1923">
            <v>2357.88</v>
          </cell>
          <cell r="AY1923">
            <v>0</v>
          </cell>
          <cell r="CK1923">
            <v>0</v>
          </cell>
          <cell r="CL1923">
            <v>0</v>
          </cell>
          <cell r="CM1923">
            <v>0</v>
          </cell>
        </row>
        <row r="1924">
          <cell r="F1924">
            <v>2000</v>
          </cell>
          <cell r="G1924">
            <v>2000</v>
          </cell>
          <cell r="H1924">
            <v>1798</v>
          </cell>
          <cell r="I1924">
            <v>25.3</v>
          </cell>
          <cell r="AY1924">
            <v>0</v>
          </cell>
          <cell r="CK1924">
            <v>0</v>
          </cell>
          <cell r="CL1924">
            <v>0</v>
          </cell>
          <cell r="CM1924">
            <v>0</v>
          </cell>
        </row>
        <row r="1925">
          <cell r="F1925">
            <v>30000</v>
          </cell>
          <cell r="G1925">
            <v>30000</v>
          </cell>
          <cell r="H1925">
            <v>11312.87</v>
          </cell>
          <cell r="I1925">
            <v>5000</v>
          </cell>
          <cell r="AY1925">
            <v>0</v>
          </cell>
          <cell r="CK1925">
            <v>0</v>
          </cell>
          <cell r="CL1925">
            <v>0</v>
          </cell>
          <cell r="CM1925">
            <v>0</v>
          </cell>
        </row>
        <row r="1926">
          <cell r="F1926">
            <v>7000</v>
          </cell>
          <cell r="G1926">
            <v>7000</v>
          </cell>
          <cell r="H1926">
            <v>3144.42</v>
          </cell>
          <cell r="I1926">
            <v>1300.7</v>
          </cell>
          <cell r="AY1926">
            <v>0</v>
          </cell>
          <cell r="CK1926">
            <v>0</v>
          </cell>
          <cell r="CL1926">
            <v>0</v>
          </cell>
          <cell r="CM1926">
            <v>0</v>
          </cell>
        </row>
        <row r="1927">
          <cell r="F1927">
            <v>1000</v>
          </cell>
          <cell r="G1927">
            <v>1000</v>
          </cell>
          <cell r="H1927">
            <v>722</v>
          </cell>
          <cell r="I1927">
            <v>170</v>
          </cell>
          <cell r="AY1927">
            <v>0</v>
          </cell>
          <cell r="CK1927">
            <v>0</v>
          </cell>
          <cell r="CL1927">
            <v>0</v>
          </cell>
          <cell r="CM1927">
            <v>0</v>
          </cell>
        </row>
        <row r="1928">
          <cell r="F1928">
            <v>10000</v>
          </cell>
          <cell r="G1928">
            <v>10000</v>
          </cell>
          <cell r="H1928">
            <v>1677</v>
          </cell>
          <cell r="I1928">
            <v>240</v>
          </cell>
          <cell r="AY1928">
            <v>0</v>
          </cell>
          <cell r="CK1928">
            <v>0</v>
          </cell>
          <cell r="CL1928">
            <v>0</v>
          </cell>
          <cell r="CM1928">
            <v>0</v>
          </cell>
        </row>
        <row r="1929">
          <cell r="F1929">
            <v>10000</v>
          </cell>
          <cell r="G1929">
            <v>10000</v>
          </cell>
          <cell r="H1929">
            <v>1658</v>
          </cell>
          <cell r="I1929">
            <v>0</v>
          </cell>
          <cell r="AY1929">
            <v>0</v>
          </cell>
          <cell r="CK1929">
            <v>0</v>
          </cell>
          <cell r="CL1929">
            <v>0</v>
          </cell>
          <cell r="CM1929">
            <v>0</v>
          </cell>
        </row>
        <row r="1930">
          <cell r="F1930">
            <v>38000</v>
          </cell>
          <cell r="G1930">
            <v>38000</v>
          </cell>
          <cell r="H1930">
            <v>33877.629999999997</v>
          </cell>
          <cell r="I1930">
            <v>2191.1</v>
          </cell>
          <cell r="AY1930">
            <v>40.28</v>
          </cell>
          <cell r="CK1930">
            <v>0</v>
          </cell>
          <cell r="CL1930">
            <v>0</v>
          </cell>
          <cell r="CM1930">
            <v>0</v>
          </cell>
        </row>
        <row r="1931">
          <cell r="F1931">
            <v>4871</v>
          </cell>
          <cell r="G1931">
            <v>4871</v>
          </cell>
          <cell r="H1931">
            <v>3619.65</v>
          </cell>
          <cell r="I1931">
            <v>119.15</v>
          </cell>
          <cell r="AY1931">
            <v>0</v>
          </cell>
          <cell r="CK1931">
            <v>0</v>
          </cell>
          <cell r="CL1931">
            <v>0</v>
          </cell>
          <cell r="CM1931">
            <v>0</v>
          </cell>
        </row>
        <row r="1932">
          <cell r="F1932">
            <v>12956</v>
          </cell>
          <cell r="G1932">
            <v>12956</v>
          </cell>
          <cell r="H1932">
            <v>9913.0499999999993</v>
          </cell>
          <cell r="I1932">
            <v>0</v>
          </cell>
          <cell r="AY1932">
            <v>0</v>
          </cell>
          <cell r="CK1932">
            <v>0</v>
          </cell>
          <cell r="CL1932">
            <v>0</v>
          </cell>
          <cell r="CM1932">
            <v>0</v>
          </cell>
        </row>
        <row r="1933">
          <cell r="F1933">
            <v>1596</v>
          </cell>
          <cell r="G1933">
            <v>1596</v>
          </cell>
          <cell r="H1933">
            <v>550</v>
          </cell>
          <cell r="I1933">
            <v>0</v>
          </cell>
          <cell r="AY1933">
            <v>0</v>
          </cell>
          <cell r="CK1933">
            <v>0</v>
          </cell>
          <cell r="CL1933">
            <v>0</v>
          </cell>
          <cell r="CM1933">
            <v>0</v>
          </cell>
        </row>
        <row r="1934">
          <cell r="F1934">
            <v>3927</v>
          </cell>
          <cell r="G1934">
            <v>3927</v>
          </cell>
          <cell r="H1934">
            <v>3283</v>
          </cell>
          <cell r="I1934">
            <v>0</v>
          </cell>
          <cell r="AY1934">
            <v>84</v>
          </cell>
          <cell r="CK1934">
            <v>0</v>
          </cell>
          <cell r="CL1934">
            <v>0</v>
          </cell>
          <cell r="CM1934">
            <v>0</v>
          </cell>
        </row>
        <row r="1935">
          <cell r="F1935">
            <v>3139</v>
          </cell>
          <cell r="G1935">
            <v>5139</v>
          </cell>
          <cell r="H1935">
            <v>3014.22</v>
          </cell>
          <cell r="I1935">
            <v>473.4</v>
          </cell>
          <cell r="AY1935">
            <v>0</v>
          </cell>
          <cell r="CK1935">
            <v>0</v>
          </cell>
          <cell r="CL1935">
            <v>0</v>
          </cell>
          <cell r="CM1935">
            <v>0</v>
          </cell>
        </row>
        <row r="1936">
          <cell r="F1936">
            <v>2354</v>
          </cell>
          <cell r="G1936">
            <v>2354</v>
          </cell>
          <cell r="H1936">
            <v>1545.94</v>
          </cell>
          <cell r="I1936">
            <v>232.8</v>
          </cell>
          <cell r="AY1936">
            <v>0</v>
          </cell>
          <cell r="CK1936">
            <v>0</v>
          </cell>
          <cell r="CL1936">
            <v>0</v>
          </cell>
          <cell r="CM1936">
            <v>0</v>
          </cell>
        </row>
        <row r="1937">
          <cell r="F1937">
            <v>3160</v>
          </cell>
          <cell r="G1937">
            <v>3160</v>
          </cell>
          <cell r="H1937">
            <v>527</v>
          </cell>
          <cell r="I1937">
            <v>0</v>
          </cell>
          <cell r="AY1937">
            <v>0</v>
          </cell>
          <cell r="CK1937">
            <v>0</v>
          </cell>
          <cell r="CL1937">
            <v>0</v>
          </cell>
          <cell r="CM1937">
            <v>0</v>
          </cell>
        </row>
        <row r="1938">
          <cell r="F1938">
            <v>500</v>
          </cell>
          <cell r="G1938">
            <v>500</v>
          </cell>
          <cell r="H1938">
            <v>370.06</v>
          </cell>
          <cell r="I1938">
            <v>0</v>
          </cell>
          <cell r="AY1938">
            <v>0</v>
          </cell>
          <cell r="CK1938">
            <v>0</v>
          </cell>
          <cell r="CL1938">
            <v>0</v>
          </cell>
          <cell r="CM1938">
            <v>0</v>
          </cell>
        </row>
        <row r="1939">
          <cell r="F1939">
            <v>12022</v>
          </cell>
          <cell r="G1939">
            <v>10098.950000000001</v>
          </cell>
          <cell r="H1939">
            <v>6959.53</v>
          </cell>
          <cell r="I1939">
            <v>0</v>
          </cell>
          <cell r="AY1939">
            <v>343.49</v>
          </cell>
          <cell r="CK1939">
            <v>0</v>
          </cell>
          <cell r="CL1939">
            <v>0</v>
          </cell>
          <cell r="CM1939">
            <v>0</v>
          </cell>
        </row>
        <row r="1940">
          <cell r="F1940">
            <v>4620</v>
          </cell>
          <cell r="G1940">
            <v>4620</v>
          </cell>
          <cell r="H1940">
            <v>0</v>
          </cell>
          <cell r="I1940">
            <v>0</v>
          </cell>
          <cell r="AY1940">
            <v>0</v>
          </cell>
          <cell r="CK1940">
            <v>0</v>
          </cell>
          <cell r="CL1940">
            <v>0</v>
          </cell>
          <cell r="CM1940">
            <v>0</v>
          </cell>
        </row>
        <row r="1941">
          <cell r="F1941">
            <v>2656020</v>
          </cell>
          <cell r="G1941">
            <v>2656020</v>
          </cell>
          <cell r="H1941">
            <v>2083250.5</v>
          </cell>
          <cell r="I1941">
            <v>0</v>
          </cell>
          <cell r="AY1941">
            <v>232400</v>
          </cell>
          <cell r="CK1941">
            <v>0</v>
          </cell>
          <cell r="CL1941">
            <v>0</v>
          </cell>
          <cell r="CM1941">
            <v>0</v>
          </cell>
        </row>
        <row r="1942">
          <cell r="F1942">
            <v>0</v>
          </cell>
          <cell r="G1942">
            <v>40844.49</v>
          </cell>
          <cell r="H1942">
            <v>40844.49</v>
          </cell>
          <cell r="I1942">
            <v>0</v>
          </cell>
          <cell r="AY1942">
            <v>0</v>
          </cell>
          <cell r="CK1942">
            <v>0</v>
          </cell>
          <cell r="CL1942">
            <v>0</v>
          </cell>
          <cell r="CM1942">
            <v>0</v>
          </cell>
        </row>
        <row r="1943">
          <cell r="F1943">
            <v>45528</v>
          </cell>
          <cell r="G1943">
            <v>45528</v>
          </cell>
          <cell r="H1943">
            <v>40389.160000000003</v>
          </cell>
          <cell r="I1943">
            <v>0</v>
          </cell>
          <cell r="AY1943">
            <v>4247</v>
          </cell>
          <cell r="CK1943">
            <v>0</v>
          </cell>
          <cell r="CL1943">
            <v>0</v>
          </cell>
          <cell r="CM1943">
            <v>0</v>
          </cell>
        </row>
        <row r="1944">
          <cell r="F1944">
            <v>187108</v>
          </cell>
          <cell r="G1944">
            <v>187108</v>
          </cell>
          <cell r="H1944">
            <v>86268.41</v>
          </cell>
          <cell r="I1944">
            <v>0</v>
          </cell>
          <cell r="AY1944">
            <v>0</v>
          </cell>
          <cell r="CK1944">
            <v>0</v>
          </cell>
          <cell r="CL1944">
            <v>0</v>
          </cell>
          <cell r="CM1944">
            <v>0</v>
          </cell>
        </row>
        <row r="1945">
          <cell r="F1945">
            <v>525884</v>
          </cell>
          <cell r="G1945">
            <v>525884</v>
          </cell>
          <cell r="H1945">
            <v>0</v>
          </cell>
          <cell r="I1945">
            <v>0</v>
          </cell>
          <cell r="AY1945">
            <v>0</v>
          </cell>
          <cell r="CK1945">
            <v>0</v>
          </cell>
          <cell r="CL1945">
            <v>0</v>
          </cell>
          <cell r="CM1945">
            <v>0</v>
          </cell>
        </row>
        <row r="1946">
          <cell r="F1946">
            <v>347970</v>
          </cell>
          <cell r="G1946">
            <v>347970</v>
          </cell>
          <cell r="H1946">
            <v>267212.03999999998</v>
          </cell>
          <cell r="I1946">
            <v>0</v>
          </cell>
          <cell r="AY1946">
            <v>30041</v>
          </cell>
          <cell r="CK1946">
            <v>0</v>
          </cell>
          <cell r="CL1946">
            <v>0</v>
          </cell>
          <cell r="CM1946">
            <v>0</v>
          </cell>
        </row>
        <row r="1947">
          <cell r="F1947">
            <v>60037</v>
          </cell>
          <cell r="G1947">
            <v>60037</v>
          </cell>
          <cell r="H1947">
            <v>47322.06</v>
          </cell>
          <cell r="I1947">
            <v>0</v>
          </cell>
          <cell r="AY1947">
            <v>5338.19</v>
          </cell>
          <cell r="CK1947">
            <v>0</v>
          </cell>
          <cell r="CL1947">
            <v>0</v>
          </cell>
          <cell r="CM1947">
            <v>0</v>
          </cell>
        </row>
        <row r="1948">
          <cell r="F1948">
            <v>66000</v>
          </cell>
          <cell r="G1948">
            <v>66000</v>
          </cell>
          <cell r="H1948">
            <v>52650</v>
          </cell>
          <cell r="I1948">
            <v>0</v>
          </cell>
          <cell r="AY1948">
            <v>5850</v>
          </cell>
          <cell r="CK1948">
            <v>0</v>
          </cell>
          <cell r="CL1948">
            <v>0</v>
          </cell>
          <cell r="CM1948">
            <v>0</v>
          </cell>
        </row>
        <row r="1949">
          <cell r="F1949">
            <v>60007</v>
          </cell>
          <cell r="G1949">
            <v>61632.9</v>
          </cell>
          <cell r="H1949">
            <v>61632.9</v>
          </cell>
          <cell r="I1949">
            <v>0</v>
          </cell>
          <cell r="AY1949">
            <v>0</v>
          </cell>
          <cell r="CK1949">
            <v>0</v>
          </cell>
          <cell r="CL1949">
            <v>0</v>
          </cell>
          <cell r="CM1949">
            <v>0</v>
          </cell>
        </row>
        <row r="1950">
          <cell r="F1950">
            <v>360972</v>
          </cell>
          <cell r="G1950">
            <v>360972</v>
          </cell>
          <cell r="H1950">
            <v>247484.51</v>
          </cell>
          <cell r="I1950">
            <v>0</v>
          </cell>
          <cell r="AY1950">
            <v>26463.8</v>
          </cell>
          <cell r="CK1950">
            <v>0</v>
          </cell>
          <cell r="CL1950">
            <v>0</v>
          </cell>
          <cell r="CM1950">
            <v>0</v>
          </cell>
        </row>
        <row r="1951">
          <cell r="F1951">
            <v>500</v>
          </cell>
          <cell r="G1951">
            <v>500</v>
          </cell>
          <cell r="H1951">
            <v>0</v>
          </cell>
          <cell r="I1951">
            <v>0</v>
          </cell>
          <cell r="AY1951">
            <v>0</v>
          </cell>
          <cell r="CK1951">
            <v>0</v>
          </cell>
          <cell r="CL1951">
            <v>0</v>
          </cell>
          <cell r="CM1951">
            <v>0</v>
          </cell>
        </row>
        <row r="1952">
          <cell r="F1952">
            <v>24567</v>
          </cell>
          <cell r="G1952">
            <v>24567</v>
          </cell>
          <cell r="H1952">
            <v>14421.27</v>
          </cell>
          <cell r="I1952">
            <v>0</v>
          </cell>
          <cell r="AY1952">
            <v>0</v>
          </cell>
          <cell r="CK1952">
            <v>0</v>
          </cell>
          <cell r="CL1952">
            <v>0</v>
          </cell>
          <cell r="CM1952">
            <v>0</v>
          </cell>
        </row>
        <row r="1953">
          <cell r="F1953">
            <v>9156</v>
          </cell>
          <cell r="G1953">
            <v>9156</v>
          </cell>
          <cell r="H1953">
            <v>7759</v>
          </cell>
          <cell r="I1953">
            <v>0</v>
          </cell>
          <cell r="AY1953">
            <v>0</v>
          </cell>
          <cell r="CK1953">
            <v>0</v>
          </cell>
          <cell r="CL1953">
            <v>0</v>
          </cell>
          <cell r="CM1953">
            <v>0</v>
          </cell>
        </row>
        <row r="1954">
          <cell r="F1954">
            <v>2757</v>
          </cell>
          <cell r="G1954">
            <v>2757</v>
          </cell>
          <cell r="H1954">
            <v>1944.35</v>
          </cell>
          <cell r="I1954">
            <v>0</v>
          </cell>
          <cell r="AY1954">
            <v>181.64</v>
          </cell>
          <cell r="CK1954">
            <v>0</v>
          </cell>
          <cell r="CL1954">
            <v>0</v>
          </cell>
          <cell r="CM1954">
            <v>0</v>
          </cell>
        </row>
        <row r="1955">
          <cell r="F1955">
            <v>15387</v>
          </cell>
          <cell r="G1955">
            <v>15387</v>
          </cell>
          <cell r="H1955">
            <v>4262.8900000000003</v>
          </cell>
          <cell r="I1955">
            <v>0</v>
          </cell>
          <cell r="AY1955">
            <v>99.74</v>
          </cell>
          <cell r="CK1955">
            <v>0</v>
          </cell>
          <cell r="CL1955">
            <v>0</v>
          </cell>
          <cell r="CM1955">
            <v>0</v>
          </cell>
        </row>
        <row r="1956">
          <cell r="F1956">
            <v>22864</v>
          </cell>
          <cell r="G1956">
            <v>22864</v>
          </cell>
          <cell r="H1956">
            <v>6800</v>
          </cell>
          <cell r="I1956">
            <v>850</v>
          </cell>
          <cell r="AY1956">
            <v>850</v>
          </cell>
          <cell r="CK1956">
            <v>0</v>
          </cell>
          <cell r="CL1956">
            <v>0</v>
          </cell>
          <cell r="CM1956">
            <v>0</v>
          </cell>
        </row>
        <row r="1957">
          <cell r="F1957">
            <v>0</v>
          </cell>
          <cell r="G1957">
            <v>192675</v>
          </cell>
          <cell r="H1957">
            <v>110000.7</v>
          </cell>
          <cell r="I1957">
            <v>0</v>
          </cell>
          <cell r="AY1957">
            <v>0</v>
          </cell>
          <cell r="CK1957">
            <v>0</v>
          </cell>
          <cell r="CL1957">
            <v>0</v>
          </cell>
          <cell r="CM1957">
            <v>0</v>
          </cell>
        </row>
        <row r="1958">
          <cell r="F1958">
            <v>4446</v>
          </cell>
          <cell r="G1958">
            <v>4446</v>
          </cell>
          <cell r="H1958">
            <v>3711.8</v>
          </cell>
          <cell r="I1958">
            <v>641.17999999999995</v>
          </cell>
          <cell r="AY1958">
            <v>0</v>
          </cell>
          <cell r="CK1958">
            <v>0</v>
          </cell>
          <cell r="CL1958">
            <v>0</v>
          </cell>
          <cell r="CM1958">
            <v>0</v>
          </cell>
        </row>
        <row r="1959">
          <cell r="F1959">
            <v>0</v>
          </cell>
          <cell r="G1959">
            <v>1000</v>
          </cell>
          <cell r="H1959">
            <v>1000</v>
          </cell>
          <cell r="I1959">
            <v>0</v>
          </cell>
          <cell r="AY1959">
            <v>0</v>
          </cell>
          <cell r="CK1959">
            <v>0</v>
          </cell>
          <cell r="CL1959">
            <v>0</v>
          </cell>
          <cell r="CM1959">
            <v>0</v>
          </cell>
        </row>
        <row r="1960">
          <cell r="F1960">
            <v>75000</v>
          </cell>
          <cell r="G1960">
            <v>75000</v>
          </cell>
          <cell r="H1960">
            <v>74608</v>
          </cell>
          <cell r="I1960">
            <v>382.5</v>
          </cell>
          <cell r="AY1960">
            <v>0</v>
          </cell>
          <cell r="CK1960">
            <v>0</v>
          </cell>
          <cell r="CL1960">
            <v>0</v>
          </cell>
          <cell r="CM1960">
            <v>0</v>
          </cell>
        </row>
        <row r="1961">
          <cell r="F1961">
            <v>3858</v>
          </cell>
          <cell r="G1961">
            <v>9858</v>
          </cell>
          <cell r="H1961">
            <v>3856.75</v>
          </cell>
          <cell r="I1961">
            <v>2</v>
          </cell>
          <cell r="AY1961">
            <v>0</v>
          </cell>
          <cell r="CK1961">
            <v>0</v>
          </cell>
          <cell r="CL1961">
            <v>0</v>
          </cell>
          <cell r="CM1961">
            <v>0</v>
          </cell>
        </row>
        <row r="1962">
          <cell r="F1962">
            <v>2000</v>
          </cell>
          <cell r="G1962">
            <v>2000</v>
          </cell>
          <cell r="H1962">
            <v>682</v>
          </cell>
          <cell r="I1962">
            <v>85</v>
          </cell>
          <cell r="AY1962">
            <v>0</v>
          </cell>
          <cell r="CK1962">
            <v>0</v>
          </cell>
          <cell r="CL1962">
            <v>0</v>
          </cell>
          <cell r="CM1962">
            <v>0</v>
          </cell>
        </row>
        <row r="1963">
          <cell r="F1963">
            <v>1608</v>
          </cell>
          <cell r="G1963">
            <v>1608</v>
          </cell>
          <cell r="H1963">
            <v>0</v>
          </cell>
          <cell r="I1963">
            <v>0</v>
          </cell>
          <cell r="AY1963">
            <v>0</v>
          </cell>
          <cell r="CK1963">
            <v>0</v>
          </cell>
          <cell r="CL1963">
            <v>0</v>
          </cell>
          <cell r="CM1963">
            <v>0</v>
          </cell>
        </row>
        <row r="1964">
          <cell r="F1964">
            <v>0</v>
          </cell>
          <cell r="G1964">
            <v>10000</v>
          </cell>
          <cell r="H1964">
            <v>50</v>
          </cell>
          <cell r="I1964">
            <v>5141</v>
          </cell>
          <cell r="AY1964">
            <v>0</v>
          </cell>
          <cell r="CK1964">
            <v>0</v>
          </cell>
          <cell r="CL1964">
            <v>0</v>
          </cell>
          <cell r="CM1964">
            <v>0</v>
          </cell>
        </row>
        <row r="1965">
          <cell r="F1965">
            <v>9924</v>
          </cell>
          <cell r="G1965">
            <v>8924</v>
          </cell>
          <cell r="H1965">
            <v>8450.0400000000009</v>
          </cell>
          <cell r="I1965">
            <v>0</v>
          </cell>
          <cell r="AY1965">
            <v>0</v>
          </cell>
          <cell r="CK1965">
            <v>0</v>
          </cell>
          <cell r="CL1965">
            <v>0</v>
          </cell>
          <cell r="CM1965">
            <v>0</v>
          </cell>
        </row>
        <row r="1966">
          <cell r="F1966">
            <v>2747</v>
          </cell>
          <cell r="G1966">
            <v>2747</v>
          </cell>
          <cell r="H1966">
            <v>2500</v>
          </cell>
          <cell r="I1966">
            <v>0</v>
          </cell>
          <cell r="AY1966">
            <v>0</v>
          </cell>
          <cell r="CK1966">
            <v>0</v>
          </cell>
          <cell r="CL1966">
            <v>0</v>
          </cell>
          <cell r="CM1966">
            <v>0</v>
          </cell>
        </row>
        <row r="1967">
          <cell r="F1967">
            <v>8503</v>
          </cell>
          <cell r="G1967">
            <v>8503</v>
          </cell>
          <cell r="H1967">
            <v>3537.72</v>
          </cell>
          <cell r="I1967">
            <v>0</v>
          </cell>
          <cell r="AY1967">
            <v>0</v>
          </cell>
          <cell r="CK1967">
            <v>0</v>
          </cell>
          <cell r="CL1967">
            <v>0</v>
          </cell>
          <cell r="CM1967">
            <v>0</v>
          </cell>
        </row>
        <row r="1968">
          <cell r="F1968">
            <v>3422</v>
          </cell>
          <cell r="G1968">
            <v>6422</v>
          </cell>
          <cell r="H1968">
            <v>5461.67</v>
          </cell>
          <cell r="I1968">
            <v>0</v>
          </cell>
          <cell r="AY1968">
            <v>0</v>
          </cell>
          <cell r="CK1968">
            <v>0</v>
          </cell>
          <cell r="CL1968">
            <v>0</v>
          </cell>
          <cell r="CM1968">
            <v>0</v>
          </cell>
        </row>
        <row r="1969">
          <cell r="F1969">
            <v>1190</v>
          </cell>
          <cell r="G1969">
            <v>1190</v>
          </cell>
          <cell r="H1969">
            <v>336</v>
          </cell>
          <cell r="I1969">
            <v>0</v>
          </cell>
          <cell r="AY1969">
            <v>0</v>
          </cell>
          <cell r="CK1969">
            <v>0</v>
          </cell>
          <cell r="CL1969">
            <v>0</v>
          </cell>
          <cell r="CM1969">
            <v>0</v>
          </cell>
        </row>
        <row r="1970">
          <cell r="F1970">
            <v>0</v>
          </cell>
          <cell r="G1970">
            <v>2000</v>
          </cell>
          <cell r="H1970">
            <v>0</v>
          </cell>
          <cell r="I1970">
            <v>539</v>
          </cell>
          <cell r="AY1970">
            <v>0</v>
          </cell>
          <cell r="CK1970">
            <v>0</v>
          </cell>
          <cell r="CL1970">
            <v>0</v>
          </cell>
          <cell r="CM1970">
            <v>0</v>
          </cell>
        </row>
        <row r="1971">
          <cell r="F1971">
            <v>500</v>
          </cell>
          <cell r="G1971">
            <v>500</v>
          </cell>
          <cell r="H1971">
            <v>220</v>
          </cell>
          <cell r="I1971">
            <v>0</v>
          </cell>
          <cell r="AY1971">
            <v>0</v>
          </cell>
          <cell r="CK1971">
            <v>0</v>
          </cell>
          <cell r="CL1971">
            <v>0</v>
          </cell>
          <cell r="CM1971">
            <v>0</v>
          </cell>
        </row>
        <row r="1972">
          <cell r="F1972">
            <v>2380</v>
          </cell>
          <cell r="G1972">
            <v>12830.34</v>
          </cell>
          <cell r="H1972">
            <v>12541.29</v>
          </cell>
          <cell r="I1972">
            <v>0</v>
          </cell>
          <cell r="AY1972">
            <v>0</v>
          </cell>
          <cell r="CK1972">
            <v>0</v>
          </cell>
          <cell r="CL1972">
            <v>0</v>
          </cell>
          <cell r="CM1972">
            <v>0</v>
          </cell>
        </row>
        <row r="1973">
          <cell r="F1973">
            <v>16839</v>
          </cell>
          <cell r="G1973">
            <v>13839</v>
          </cell>
          <cell r="H1973">
            <v>0</v>
          </cell>
          <cell r="I1973">
            <v>0</v>
          </cell>
          <cell r="AY1973">
            <v>0</v>
          </cell>
          <cell r="CK1973">
            <v>0</v>
          </cell>
          <cell r="CL1973">
            <v>0</v>
          </cell>
          <cell r="CM1973">
            <v>0</v>
          </cell>
        </row>
        <row r="1975">
          <cell r="F1975">
            <v>4755336</v>
          </cell>
          <cell r="G1975">
            <v>4755336</v>
          </cell>
          <cell r="H1975">
            <v>3710682</v>
          </cell>
          <cell r="I1975">
            <v>0</v>
          </cell>
          <cell r="AY1975">
            <v>403269</v>
          </cell>
          <cell r="CK1975">
            <v>0</v>
          </cell>
          <cell r="CL1975">
            <v>0</v>
          </cell>
          <cell r="CM1975">
            <v>0</v>
          </cell>
        </row>
        <row r="1976">
          <cell r="F1976">
            <v>0</v>
          </cell>
          <cell r="G1976">
            <v>279551.83</v>
          </cell>
          <cell r="H1976">
            <v>279551.83</v>
          </cell>
          <cell r="I1976">
            <v>0</v>
          </cell>
          <cell r="AY1976">
            <v>34503.32</v>
          </cell>
          <cell r="CK1976">
            <v>0</v>
          </cell>
          <cell r="CL1976">
            <v>0</v>
          </cell>
          <cell r="CM1976">
            <v>0</v>
          </cell>
        </row>
        <row r="1977">
          <cell r="F1977">
            <v>100149</v>
          </cell>
          <cell r="G1977">
            <v>100149</v>
          </cell>
          <cell r="H1977">
            <v>85765.5</v>
          </cell>
          <cell r="I1977">
            <v>0</v>
          </cell>
          <cell r="AY1977">
            <v>8832</v>
          </cell>
          <cell r="CK1977">
            <v>0</v>
          </cell>
          <cell r="CL1977">
            <v>0</v>
          </cell>
          <cell r="CM1977">
            <v>0</v>
          </cell>
        </row>
        <row r="1978">
          <cell r="F1978">
            <v>329851</v>
          </cell>
          <cell r="G1978">
            <v>329851</v>
          </cell>
          <cell r="H1978">
            <v>163688.17000000001</v>
          </cell>
          <cell r="I1978">
            <v>0</v>
          </cell>
          <cell r="AY1978">
            <v>0</v>
          </cell>
          <cell r="CK1978">
            <v>0</v>
          </cell>
          <cell r="CL1978">
            <v>0</v>
          </cell>
          <cell r="CM1978">
            <v>0</v>
          </cell>
        </row>
        <row r="1979">
          <cell r="F1979">
            <v>944272</v>
          </cell>
          <cell r="G1979">
            <v>944272</v>
          </cell>
          <cell r="H1979">
            <v>0</v>
          </cell>
          <cell r="I1979">
            <v>0</v>
          </cell>
          <cell r="AY1979">
            <v>0</v>
          </cell>
          <cell r="CK1979">
            <v>0</v>
          </cell>
          <cell r="CL1979">
            <v>0</v>
          </cell>
          <cell r="CM1979">
            <v>0</v>
          </cell>
        </row>
        <row r="1980">
          <cell r="F1980">
            <v>0</v>
          </cell>
          <cell r="G1980">
            <v>38765.72</v>
          </cell>
          <cell r="H1980">
            <v>38765.72</v>
          </cell>
          <cell r="I1980">
            <v>0</v>
          </cell>
          <cell r="AY1980">
            <v>0</v>
          </cell>
          <cell r="CK1980">
            <v>0</v>
          </cell>
          <cell r="CL1980">
            <v>0</v>
          </cell>
          <cell r="CM1980">
            <v>0</v>
          </cell>
        </row>
        <row r="1981">
          <cell r="F1981">
            <v>685047</v>
          </cell>
          <cell r="G1981">
            <v>685047</v>
          </cell>
          <cell r="H1981">
            <v>522279.67999999999</v>
          </cell>
          <cell r="I1981">
            <v>0</v>
          </cell>
          <cell r="AY1981">
            <v>57286.47</v>
          </cell>
          <cell r="CK1981">
            <v>0</v>
          </cell>
          <cell r="CL1981">
            <v>0</v>
          </cell>
          <cell r="CM1981">
            <v>0</v>
          </cell>
        </row>
        <row r="1982">
          <cell r="F1982">
            <v>116837</v>
          </cell>
          <cell r="G1982">
            <v>116837</v>
          </cell>
          <cell r="H1982">
            <v>91189.8</v>
          </cell>
          <cell r="I1982">
            <v>0</v>
          </cell>
          <cell r="AY1982">
            <v>10074.209999999999</v>
          </cell>
          <cell r="CK1982">
            <v>0</v>
          </cell>
          <cell r="CL1982">
            <v>0</v>
          </cell>
          <cell r="CM1982">
            <v>0</v>
          </cell>
        </row>
        <row r="1983">
          <cell r="F1983">
            <v>145200</v>
          </cell>
          <cell r="G1983">
            <v>145200</v>
          </cell>
          <cell r="H1983">
            <v>117292.5</v>
          </cell>
          <cell r="I1983">
            <v>0</v>
          </cell>
          <cell r="AY1983">
            <v>12285</v>
          </cell>
          <cell r="CK1983">
            <v>0</v>
          </cell>
          <cell r="CL1983">
            <v>0</v>
          </cell>
          <cell r="CM1983">
            <v>0</v>
          </cell>
        </row>
        <row r="1984">
          <cell r="F1984">
            <v>107917</v>
          </cell>
          <cell r="G1984">
            <v>117620.22</v>
          </cell>
          <cell r="H1984">
            <v>117620.22</v>
          </cell>
          <cell r="I1984">
            <v>0</v>
          </cell>
          <cell r="AY1984">
            <v>0</v>
          </cell>
          <cell r="CK1984">
            <v>0</v>
          </cell>
          <cell r="CL1984">
            <v>0</v>
          </cell>
          <cell r="CM1984">
            <v>0</v>
          </cell>
        </row>
        <row r="1985">
          <cell r="F1985">
            <v>615717</v>
          </cell>
          <cell r="G1985">
            <v>615717</v>
          </cell>
          <cell r="H1985">
            <v>429117.51</v>
          </cell>
          <cell r="I1985">
            <v>0</v>
          </cell>
          <cell r="AY1985">
            <v>43287.67</v>
          </cell>
          <cell r="CK1985">
            <v>0</v>
          </cell>
          <cell r="CL1985">
            <v>0</v>
          </cell>
          <cell r="CM1985">
            <v>0</v>
          </cell>
        </row>
        <row r="1986">
          <cell r="F1986">
            <v>2195</v>
          </cell>
          <cell r="G1986">
            <v>2195</v>
          </cell>
          <cell r="H1986">
            <v>936.83</v>
          </cell>
          <cell r="I1986">
            <v>177.34</v>
          </cell>
          <cell r="AY1986">
            <v>0</v>
          </cell>
          <cell r="CK1986">
            <v>0</v>
          </cell>
          <cell r="CL1986">
            <v>0</v>
          </cell>
          <cell r="CM1986">
            <v>0</v>
          </cell>
        </row>
        <row r="1987">
          <cell r="F1987">
            <v>1098644</v>
          </cell>
          <cell r="G1987">
            <v>1089724.3799999999</v>
          </cell>
          <cell r="H1987">
            <v>62111.12</v>
          </cell>
          <cell r="I1987">
            <v>0</v>
          </cell>
          <cell r="AY1987">
            <v>0</v>
          </cell>
          <cell r="CK1987">
            <v>0</v>
          </cell>
          <cell r="CL1987">
            <v>0</v>
          </cell>
          <cell r="CM1987">
            <v>0</v>
          </cell>
        </row>
        <row r="1988">
          <cell r="F1988">
            <v>350447</v>
          </cell>
          <cell r="G1988">
            <v>336076</v>
          </cell>
          <cell r="H1988">
            <v>283195.08</v>
          </cell>
          <cell r="I1988">
            <v>0</v>
          </cell>
          <cell r="AY1988">
            <v>25611.84</v>
          </cell>
          <cell r="CK1988">
            <v>0</v>
          </cell>
          <cell r="CL1988">
            <v>0</v>
          </cell>
          <cell r="CM1988">
            <v>0</v>
          </cell>
        </row>
        <row r="1989">
          <cell r="F1989">
            <v>5548</v>
          </cell>
          <cell r="G1989">
            <v>5548</v>
          </cell>
          <cell r="H1989">
            <v>2354.36</v>
          </cell>
          <cell r="I1989">
            <v>0</v>
          </cell>
          <cell r="AY1989">
            <v>298.47000000000003</v>
          </cell>
          <cell r="CK1989">
            <v>0</v>
          </cell>
          <cell r="CL1989">
            <v>0</v>
          </cell>
          <cell r="CM1989">
            <v>0</v>
          </cell>
        </row>
        <row r="1990">
          <cell r="F1990">
            <v>103045</v>
          </cell>
          <cell r="G1990">
            <v>102849.82</v>
          </cell>
          <cell r="H1990">
            <v>46303.59</v>
          </cell>
          <cell r="I1990">
            <v>0</v>
          </cell>
          <cell r="AY1990">
            <v>2303.64</v>
          </cell>
          <cell r="CK1990">
            <v>0</v>
          </cell>
          <cell r="CL1990">
            <v>0</v>
          </cell>
          <cell r="CM1990">
            <v>0</v>
          </cell>
        </row>
        <row r="1991">
          <cell r="F1991">
            <v>36000</v>
          </cell>
          <cell r="G1991">
            <v>36000</v>
          </cell>
          <cell r="H1991">
            <v>15525.12</v>
          </cell>
          <cell r="I1991">
            <v>100</v>
          </cell>
          <cell r="AY1991">
            <v>0</v>
          </cell>
          <cell r="CK1991">
            <v>0</v>
          </cell>
          <cell r="CL1991">
            <v>0</v>
          </cell>
          <cell r="CM1991">
            <v>0</v>
          </cell>
        </row>
        <row r="1992">
          <cell r="F1992">
            <v>50738</v>
          </cell>
          <cell r="G1992">
            <v>50738</v>
          </cell>
          <cell r="H1992">
            <v>27064.45</v>
          </cell>
          <cell r="I1992">
            <v>3391</v>
          </cell>
          <cell r="AY1992">
            <v>3158.05</v>
          </cell>
          <cell r="CK1992">
            <v>0</v>
          </cell>
          <cell r="CL1992">
            <v>0</v>
          </cell>
          <cell r="CM1992">
            <v>0</v>
          </cell>
        </row>
        <row r="1993">
          <cell r="F1993">
            <v>6263</v>
          </cell>
          <cell r="G1993">
            <v>6263</v>
          </cell>
          <cell r="H1993">
            <v>6259.1</v>
          </cell>
          <cell r="I1993">
            <v>0</v>
          </cell>
          <cell r="AY1993">
            <v>0</v>
          </cell>
          <cell r="CK1993">
            <v>0</v>
          </cell>
          <cell r="CL1993">
            <v>0</v>
          </cell>
          <cell r="CM1993">
            <v>0</v>
          </cell>
        </row>
        <row r="1994">
          <cell r="F1994">
            <v>171534</v>
          </cell>
          <cell r="G1994">
            <v>171534</v>
          </cell>
          <cell r="H1994">
            <v>85974.42</v>
          </cell>
          <cell r="I1994">
            <v>0</v>
          </cell>
          <cell r="AY1994">
            <v>0</v>
          </cell>
          <cell r="CK1994">
            <v>0</v>
          </cell>
          <cell r="CL1994">
            <v>0</v>
          </cell>
          <cell r="CM1994">
            <v>0</v>
          </cell>
        </row>
        <row r="1995">
          <cell r="F1995">
            <v>1100070</v>
          </cell>
          <cell r="G1995">
            <v>1100070</v>
          </cell>
          <cell r="H1995">
            <v>653090.98</v>
          </cell>
          <cell r="I1995">
            <v>14968.28</v>
          </cell>
          <cell r="AY1995">
            <v>153090.98000000001</v>
          </cell>
          <cell r="CK1995">
            <v>0</v>
          </cell>
          <cell r="CL1995">
            <v>0</v>
          </cell>
          <cell r="CM1995">
            <v>0</v>
          </cell>
        </row>
        <row r="1996">
          <cell r="F1996">
            <v>1200000</v>
          </cell>
          <cell r="G1996">
            <v>700000</v>
          </cell>
          <cell r="H1996">
            <v>21697.5</v>
          </cell>
          <cell r="I1996">
            <v>0</v>
          </cell>
          <cell r="AY1996">
            <v>0</v>
          </cell>
          <cell r="CK1996">
            <v>0</v>
          </cell>
          <cell r="CL1996">
            <v>0</v>
          </cell>
          <cell r="CM1996">
            <v>0</v>
          </cell>
        </row>
        <row r="1997">
          <cell r="F1997">
            <v>2000</v>
          </cell>
          <cell r="G1997">
            <v>2000</v>
          </cell>
          <cell r="H1997">
            <v>1411.5</v>
          </cell>
          <cell r="I1997">
            <v>10</v>
          </cell>
          <cell r="AY1997">
            <v>276</v>
          </cell>
          <cell r="CK1997">
            <v>0</v>
          </cell>
          <cell r="CL1997">
            <v>0</v>
          </cell>
          <cell r="CM1997">
            <v>0</v>
          </cell>
        </row>
        <row r="1998">
          <cell r="F1998">
            <v>10000</v>
          </cell>
          <cell r="G1998">
            <v>2438.75</v>
          </cell>
          <cell r="H1998">
            <v>0</v>
          </cell>
          <cell r="I1998">
            <v>0</v>
          </cell>
          <cell r="AY1998">
            <v>0</v>
          </cell>
          <cell r="CK1998">
            <v>0</v>
          </cell>
          <cell r="CL1998">
            <v>0</v>
          </cell>
          <cell r="CM1998">
            <v>0</v>
          </cell>
        </row>
        <row r="1999">
          <cell r="F1999">
            <v>900000</v>
          </cell>
          <cell r="G1999">
            <v>473162</v>
          </cell>
          <cell r="H1999">
            <v>43168.36</v>
          </cell>
          <cell r="I1999">
            <v>0</v>
          </cell>
          <cell r="AY1999">
            <v>0</v>
          </cell>
          <cell r="CK1999">
            <v>0</v>
          </cell>
          <cell r="CL1999">
            <v>0</v>
          </cell>
          <cell r="CM1999">
            <v>0</v>
          </cell>
        </row>
        <row r="2000">
          <cell r="F2000">
            <v>29565</v>
          </cell>
          <cell r="G2000">
            <v>29565</v>
          </cell>
          <cell r="H2000">
            <v>0.65</v>
          </cell>
          <cell r="I2000">
            <v>12784.55</v>
          </cell>
          <cell r="AY2000">
            <v>0</v>
          </cell>
          <cell r="CK2000">
            <v>0</v>
          </cell>
          <cell r="CL2000">
            <v>0</v>
          </cell>
          <cell r="CM2000">
            <v>0</v>
          </cell>
        </row>
        <row r="2001">
          <cell r="F2001">
            <v>40000</v>
          </cell>
          <cell r="G2001">
            <v>251680.5</v>
          </cell>
          <cell r="H2001">
            <v>221562.41</v>
          </cell>
          <cell r="I2001">
            <v>4693.7700000000004</v>
          </cell>
          <cell r="AY2001">
            <v>0</v>
          </cell>
          <cell r="CK2001">
            <v>0</v>
          </cell>
          <cell r="CL2001">
            <v>0</v>
          </cell>
          <cell r="CM2001">
            <v>0</v>
          </cell>
        </row>
        <row r="2002">
          <cell r="F2002">
            <v>1342</v>
          </cell>
          <cell r="G2002">
            <v>1342</v>
          </cell>
          <cell r="H2002">
            <v>1290</v>
          </cell>
          <cell r="I2002">
            <v>0</v>
          </cell>
          <cell r="AY2002">
            <v>0</v>
          </cell>
          <cell r="CK2002">
            <v>0</v>
          </cell>
          <cell r="CL2002">
            <v>0</v>
          </cell>
          <cell r="CM2002">
            <v>0</v>
          </cell>
        </row>
        <row r="2003">
          <cell r="F2003">
            <v>20339</v>
          </cell>
          <cell r="G2003">
            <v>20339</v>
          </cell>
          <cell r="H2003">
            <v>12678.52</v>
          </cell>
          <cell r="I2003">
            <v>2</v>
          </cell>
          <cell r="AY2003">
            <v>0</v>
          </cell>
          <cell r="CK2003">
            <v>0</v>
          </cell>
          <cell r="CL2003">
            <v>0</v>
          </cell>
          <cell r="CM2003">
            <v>0</v>
          </cell>
        </row>
        <row r="2004">
          <cell r="F2004">
            <v>1000</v>
          </cell>
          <cell r="G2004">
            <v>1000</v>
          </cell>
          <cell r="H2004">
            <v>0</v>
          </cell>
          <cell r="I2004">
            <v>0</v>
          </cell>
          <cell r="AY2004">
            <v>0</v>
          </cell>
          <cell r="CK2004">
            <v>0</v>
          </cell>
          <cell r="CL2004">
            <v>0</v>
          </cell>
          <cell r="CM2004">
            <v>0</v>
          </cell>
        </row>
        <row r="2005">
          <cell r="F2005">
            <v>3780</v>
          </cell>
          <cell r="G2005">
            <v>3780</v>
          </cell>
          <cell r="H2005">
            <v>1939</v>
          </cell>
          <cell r="I2005">
            <v>226</v>
          </cell>
          <cell r="AY2005">
            <v>170</v>
          </cell>
          <cell r="CK2005">
            <v>0</v>
          </cell>
          <cell r="CL2005">
            <v>0</v>
          </cell>
          <cell r="CM2005">
            <v>0</v>
          </cell>
        </row>
        <row r="2006">
          <cell r="F2006">
            <v>29576</v>
          </cell>
          <cell r="G2006">
            <v>29576</v>
          </cell>
          <cell r="H2006">
            <v>20700.96</v>
          </cell>
          <cell r="I2006">
            <v>2773</v>
          </cell>
          <cell r="AY2006">
            <v>0</v>
          </cell>
          <cell r="CK2006">
            <v>0</v>
          </cell>
          <cell r="CL2006">
            <v>0</v>
          </cell>
          <cell r="CM2006">
            <v>0</v>
          </cell>
        </row>
        <row r="2007">
          <cell r="F2007">
            <v>1736</v>
          </cell>
          <cell r="G2007">
            <v>1736</v>
          </cell>
          <cell r="H2007">
            <v>404.95</v>
          </cell>
          <cell r="I2007">
            <v>1200</v>
          </cell>
          <cell r="AY2007">
            <v>0</v>
          </cell>
          <cell r="CK2007">
            <v>0</v>
          </cell>
          <cell r="CL2007">
            <v>0</v>
          </cell>
          <cell r="CM2007">
            <v>0</v>
          </cell>
        </row>
        <row r="2008">
          <cell r="F2008">
            <v>55372</v>
          </cell>
          <cell r="G2008">
            <v>55372</v>
          </cell>
          <cell r="H2008">
            <v>33733.94</v>
          </cell>
          <cell r="I2008">
            <v>10375</v>
          </cell>
          <cell r="AY2008">
            <v>0</v>
          </cell>
          <cell r="CK2008">
            <v>0</v>
          </cell>
          <cell r="CL2008">
            <v>0</v>
          </cell>
          <cell r="CM2008">
            <v>0</v>
          </cell>
        </row>
        <row r="2009">
          <cell r="F2009">
            <v>30000</v>
          </cell>
          <cell r="G2009">
            <v>30000</v>
          </cell>
          <cell r="H2009">
            <v>16972.54</v>
          </cell>
          <cell r="I2009">
            <v>0</v>
          </cell>
          <cell r="AY2009">
            <v>0</v>
          </cell>
          <cell r="CK2009">
            <v>0</v>
          </cell>
          <cell r="CL2009">
            <v>0</v>
          </cell>
          <cell r="CM2009">
            <v>0</v>
          </cell>
        </row>
        <row r="2010">
          <cell r="F2010">
            <v>4187</v>
          </cell>
          <cell r="G2010">
            <v>4187</v>
          </cell>
          <cell r="H2010">
            <v>2080.0500000000002</v>
          </cell>
          <cell r="I2010">
            <v>1089.3499999999999</v>
          </cell>
          <cell r="AY2010">
            <v>0</v>
          </cell>
          <cell r="CK2010">
            <v>0</v>
          </cell>
          <cell r="CL2010">
            <v>0</v>
          </cell>
          <cell r="CM2010">
            <v>0</v>
          </cell>
        </row>
        <row r="2011">
          <cell r="F2011">
            <v>800000</v>
          </cell>
          <cell r="G2011">
            <v>703880</v>
          </cell>
          <cell r="H2011">
            <v>102900.97</v>
          </cell>
          <cell r="I2011">
            <v>3852.38</v>
          </cell>
          <cell r="AY2011">
            <v>0</v>
          </cell>
          <cell r="CK2011">
            <v>0</v>
          </cell>
          <cell r="CL2011">
            <v>0</v>
          </cell>
          <cell r="CM2011">
            <v>130000</v>
          </cell>
        </row>
        <row r="2012">
          <cell r="F2012">
            <v>6939</v>
          </cell>
          <cell r="G2012">
            <v>6939</v>
          </cell>
          <cell r="H2012">
            <v>3269.48</v>
          </cell>
          <cell r="I2012">
            <v>0</v>
          </cell>
          <cell r="AY2012">
            <v>364</v>
          </cell>
          <cell r="CK2012">
            <v>0</v>
          </cell>
          <cell r="CL2012">
            <v>0</v>
          </cell>
          <cell r="CM2012">
            <v>0</v>
          </cell>
        </row>
        <row r="2013">
          <cell r="F2013">
            <v>26426</v>
          </cell>
          <cell r="G2013">
            <v>35486</v>
          </cell>
          <cell r="H2013">
            <v>26412.66</v>
          </cell>
          <cell r="I2013">
            <v>192</v>
          </cell>
          <cell r="AY2013">
            <v>2122</v>
          </cell>
          <cell r="CK2013">
            <v>0</v>
          </cell>
          <cell r="CL2013">
            <v>0</v>
          </cell>
          <cell r="CM2013">
            <v>0</v>
          </cell>
        </row>
        <row r="2014">
          <cell r="F2014">
            <v>21816</v>
          </cell>
          <cell r="G2014">
            <v>21816</v>
          </cell>
          <cell r="H2014">
            <v>9079.02</v>
          </cell>
          <cell r="I2014">
            <v>2071</v>
          </cell>
          <cell r="AY2014">
            <v>0</v>
          </cell>
          <cell r="CK2014">
            <v>0</v>
          </cell>
          <cell r="CL2014">
            <v>0</v>
          </cell>
          <cell r="CM2014">
            <v>0</v>
          </cell>
        </row>
        <row r="2015">
          <cell r="F2015">
            <v>131315</v>
          </cell>
          <cell r="G2015">
            <v>146315</v>
          </cell>
          <cell r="H2015">
            <v>84536.57</v>
          </cell>
          <cell r="I2015">
            <v>3203.09</v>
          </cell>
          <cell r="AY2015">
            <v>0</v>
          </cell>
          <cell r="CK2015">
            <v>0</v>
          </cell>
          <cell r="CL2015">
            <v>0</v>
          </cell>
          <cell r="CM2015">
            <v>0</v>
          </cell>
        </row>
        <row r="2016">
          <cell r="F2016">
            <v>550</v>
          </cell>
          <cell r="G2016">
            <v>550</v>
          </cell>
          <cell r="H2016">
            <v>0</v>
          </cell>
          <cell r="I2016">
            <v>0</v>
          </cell>
          <cell r="AY2016">
            <v>0</v>
          </cell>
          <cell r="CK2016">
            <v>0</v>
          </cell>
          <cell r="CL2016">
            <v>0</v>
          </cell>
          <cell r="CM2016">
            <v>0</v>
          </cell>
        </row>
        <row r="2017">
          <cell r="F2017">
            <v>31353</v>
          </cell>
          <cell r="G2017">
            <v>31353</v>
          </cell>
          <cell r="H2017">
            <v>9698.48</v>
          </cell>
          <cell r="I2017">
            <v>763.04</v>
          </cell>
          <cell r="AY2017">
            <v>0</v>
          </cell>
          <cell r="CK2017">
            <v>0</v>
          </cell>
          <cell r="CL2017">
            <v>0</v>
          </cell>
          <cell r="CM2017">
            <v>0</v>
          </cell>
        </row>
        <row r="2018">
          <cell r="F2018">
            <v>619</v>
          </cell>
          <cell r="G2018">
            <v>619</v>
          </cell>
          <cell r="H2018">
            <v>0</v>
          </cell>
          <cell r="I2018">
            <v>0</v>
          </cell>
          <cell r="AY2018">
            <v>0</v>
          </cell>
          <cell r="CK2018">
            <v>0</v>
          </cell>
          <cell r="CL2018">
            <v>0</v>
          </cell>
          <cell r="CM2018">
            <v>0</v>
          </cell>
        </row>
        <row r="2019">
          <cell r="F2019">
            <v>500</v>
          </cell>
          <cell r="G2019">
            <v>500</v>
          </cell>
          <cell r="H2019">
            <v>0</v>
          </cell>
          <cell r="I2019">
            <v>0</v>
          </cell>
          <cell r="AY2019">
            <v>0</v>
          </cell>
          <cell r="CK2019">
            <v>0</v>
          </cell>
          <cell r="CL2019">
            <v>0</v>
          </cell>
          <cell r="CM2019">
            <v>0</v>
          </cell>
        </row>
        <row r="2020">
          <cell r="F2020">
            <v>21431</v>
          </cell>
          <cell r="G2020">
            <v>16223.77</v>
          </cell>
          <cell r="H2020">
            <v>14443.23</v>
          </cell>
          <cell r="I2020">
            <v>484.92</v>
          </cell>
          <cell r="AY2020">
            <v>0</v>
          </cell>
          <cell r="CK2020">
            <v>0</v>
          </cell>
          <cell r="CL2020">
            <v>0</v>
          </cell>
          <cell r="CM2020">
            <v>0</v>
          </cell>
        </row>
        <row r="2021">
          <cell r="F2021">
            <v>3731</v>
          </cell>
          <cell r="G2021">
            <v>3731</v>
          </cell>
          <cell r="H2021">
            <v>0</v>
          </cell>
          <cell r="I2021">
            <v>0</v>
          </cell>
          <cell r="AY2021">
            <v>0</v>
          </cell>
          <cell r="CK2021">
            <v>0</v>
          </cell>
          <cell r="CL2021">
            <v>0</v>
          </cell>
          <cell r="CM2021">
            <v>0</v>
          </cell>
        </row>
        <row r="2022">
          <cell r="F2022">
            <v>31815</v>
          </cell>
          <cell r="G2022">
            <v>31815</v>
          </cell>
          <cell r="H2022">
            <v>3424.94</v>
          </cell>
          <cell r="I2022">
            <v>0</v>
          </cell>
          <cell r="AY2022">
            <v>1769.99</v>
          </cell>
          <cell r="CK2022">
            <v>0</v>
          </cell>
          <cell r="CL2022">
            <v>0</v>
          </cell>
          <cell r="CM2022">
            <v>0</v>
          </cell>
        </row>
        <row r="2023">
          <cell r="F2023">
            <v>5150</v>
          </cell>
          <cell r="G2023">
            <v>5150</v>
          </cell>
          <cell r="H2023">
            <v>3047.15</v>
          </cell>
          <cell r="I2023">
            <v>0</v>
          </cell>
          <cell r="AY2023">
            <v>0</v>
          </cell>
          <cell r="CK2023">
            <v>0</v>
          </cell>
          <cell r="CL2023">
            <v>0</v>
          </cell>
          <cell r="CM2023">
            <v>0</v>
          </cell>
        </row>
        <row r="2024">
          <cell r="F2024">
            <v>0</v>
          </cell>
          <cell r="G2024">
            <v>10861.25</v>
          </cell>
          <cell r="H2024">
            <v>10857.15</v>
          </cell>
          <cell r="I2024">
            <v>0</v>
          </cell>
          <cell r="AY2024">
            <v>0</v>
          </cell>
          <cell r="CK2024">
            <v>0</v>
          </cell>
          <cell r="CL2024">
            <v>0</v>
          </cell>
          <cell r="CM2024">
            <v>0</v>
          </cell>
        </row>
        <row r="2025">
          <cell r="F2025">
            <v>0</v>
          </cell>
          <cell r="G2025">
            <v>11000</v>
          </cell>
          <cell r="H2025">
            <v>3450</v>
          </cell>
          <cell r="I2025">
            <v>5</v>
          </cell>
          <cell r="AY2025">
            <v>0</v>
          </cell>
          <cell r="CK2025">
            <v>0</v>
          </cell>
          <cell r="CL2025">
            <v>0</v>
          </cell>
          <cell r="CM2025">
            <v>0</v>
          </cell>
        </row>
        <row r="2027">
          <cell r="F2027">
            <v>2500000</v>
          </cell>
          <cell r="G2027">
            <v>2904498</v>
          </cell>
          <cell r="H2027">
            <v>1298458.0900000001</v>
          </cell>
          <cell r="I2027">
            <v>1503089.45</v>
          </cell>
          <cell r="AY2027">
            <v>65326.9</v>
          </cell>
          <cell r="CK2027">
            <v>0</v>
          </cell>
          <cell r="CL2027">
            <v>0</v>
          </cell>
          <cell r="CM2027">
            <v>0</v>
          </cell>
        </row>
        <row r="2029">
          <cell r="F2029">
            <v>1964076</v>
          </cell>
          <cell r="G2029">
            <v>1964076</v>
          </cell>
          <cell r="H2029">
            <v>1546695</v>
          </cell>
          <cell r="I2029">
            <v>0</v>
          </cell>
          <cell r="AY2029">
            <v>171855</v>
          </cell>
          <cell r="CK2029">
            <v>0</v>
          </cell>
          <cell r="CL2029">
            <v>0</v>
          </cell>
          <cell r="CM2029">
            <v>0</v>
          </cell>
        </row>
        <row r="2030">
          <cell r="F2030">
            <v>55972</v>
          </cell>
          <cell r="G2030">
            <v>55972</v>
          </cell>
          <cell r="H2030">
            <v>54072</v>
          </cell>
          <cell r="I2030">
            <v>0</v>
          </cell>
          <cell r="AY2030">
            <v>5528</v>
          </cell>
          <cell r="CK2030">
            <v>0</v>
          </cell>
          <cell r="CL2030">
            <v>0</v>
          </cell>
          <cell r="CM2030">
            <v>0</v>
          </cell>
        </row>
        <row r="2031">
          <cell r="F2031">
            <v>150363</v>
          </cell>
          <cell r="G2031">
            <v>150363</v>
          </cell>
          <cell r="H2031">
            <v>70066.44</v>
          </cell>
          <cell r="I2031">
            <v>0</v>
          </cell>
          <cell r="AY2031">
            <v>0</v>
          </cell>
          <cell r="CK2031">
            <v>0</v>
          </cell>
          <cell r="CL2031">
            <v>0</v>
          </cell>
          <cell r="CM2031">
            <v>0</v>
          </cell>
        </row>
        <row r="2032">
          <cell r="F2032">
            <v>394186</v>
          </cell>
          <cell r="G2032">
            <v>394186</v>
          </cell>
          <cell r="H2032">
            <v>0</v>
          </cell>
          <cell r="I2032">
            <v>0</v>
          </cell>
          <cell r="AY2032">
            <v>0</v>
          </cell>
          <cell r="CK2032">
            <v>0</v>
          </cell>
          <cell r="CL2032">
            <v>0</v>
          </cell>
          <cell r="CM2032">
            <v>0</v>
          </cell>
        </row>
        <row r="2033">
          <cell r="F2033">
            <v>293085</v>
          </cell>
          <cell r="G2033">
            <v>293085</v>
          </cell>
          <cell r="H2033">
            <v>225614.42</v>
          </cell>
          <cell r="I2033">
            <v>0</v>
          </cell>
          <cell r="AY2033">
            <v>25368.17</v>
          </cell>
          <cell r="CK2033">
            <v>0</v>
          </cell>
          <cell r="CL2033">
            <v>0</v>
          </cell>
          <cell r="CM2033">
            <v>0</v>
          </cell>
        </row>
        <row r="2034">
          <cell r="F2034">
            <v>50728</v>
          </cell>
          <cell r="G2034">
            <v>50728</v>
          </cell>
          <cell r="H2034">
            <v>40167.58</v>
          </cell>
          <cell r="I2034">
            <v>0</v>
          </cell>
          <cell r="AY2034">
            <v>4532.13</v>
          </cell>
          <cell r="CK2034">
            <v>0</v>
          </cell>
          <cell r="CL2034">
            <v>0</v>
          </cell>
          <cell r="CM2034">
            <v>0</v>
          </cell>
        </row>
        <row r="2035">
          <cell r="F2035">
            <v>52800</v>
          </cell>
          <cell r="G2035">
            <v>52800</v>
          </cell>
          <cell r="H2035">
            <v>42120</v>
          </cell>
          <cell r="I2035">
            <v>0</v>
          </cell>
          <cell r="AY2035">
            <v>4680</v>
          </cell>
          <cell r="CK2035">
            <v>0</v>
          </cell>
          <cell r="CL2035">
            <v>0</v>
          </cell>
          <cell r="CM2035">
            <v>0</v>
          </cell>
        </row>
        <row r="2036">
          <cell r="F2036">
            <v>44913</v>
          </cell>
          <cell r="G2036">
            <v>47446.04</v>
          </cell>
          <cell r="H2036">
            <v>47446.04</v>
          </cell>
          <cell r="I2036">
            <v>0</v>
          </cell>
          <cell r="AY2036">
            <v>0</v>
          </cell>
          <cell r="CK2036">
            <v>0</v>
          </cell>
          <cell r="CL2036">
            <v>0</v>
          </cell>
          <cell r="CM2036">
            <v>0</v>
          </cell>
        </row>
        <row r="2037">
          <cell r="F2037">
            <v>249673</v>
          </cell>
          <cell r="G2037">
            <v>249673</v>
          </cell>
          <cell r="H2037">
            <v>176717.56</v>
          </cell>
          <cell r="I2037">
            <v>0</v>
          </cell>
          <cell r="AY2037">
            <v>18107.86</v>
          </cell>
          <cell r="CK2037">
            <v>0</v>
          </cell>
          <cell r="CL2037">
            <v>0</v>
          </cell>
          <cell r="CM2037">
            <v>0</v>
          </cell>
        </row>
        <row r="2038">
          <cell r="F2038">
            <v>9650</v>
          </cell>
          <cell r="G2038">
            <v>9650</v>
          </cell>
          <cell r="H2038">
            <v>7866.53</v>
          </cell>
          <cell r="I2038">
            <v>0</v>
          </cell>
          <cell r="AY2038">
            <v>711.44</v>
          </cell>
          <cell r="CK2038">
            <v>0</v>
          </cell>
          <cell r="CL2038">
            <v>0</v>
          </cell>
          <cell r="CM2038">
            <v>0</v>
          </cell>
        </row>
        <row r="2039">
          <cell r="F2039">
            <v>856</v>
          </cell>
          <cell r="G2039">
            <v>856</v>
          </cell>
          <cell r="H2039">
            <v>363.08</v>
          </cell>
          <cell r="I2039">
            <v>0</v>
          </cell>
          <cell r="AY2039">
            <v>46.03</v>
          </cell>
          <cell r="CK2039">
            <v>0</v>
          </cell>
          <cell r="CL2039">
            <v>0</v>
          </cell>
          <cell r="CM2039">
            <v>0</v>
          </cell>
        </row>
        <row r="2040">
          <cell r="F2040">
            <v>10851</v>
          </cell>
          <cell r="G2040">
            <v>10851</v>
          </cell>
          <cell r="H2040">
            <v>4248.8900000000003</v>
          </cell>
          <cell r="I2040">
            <v>0</v>
          </cell>
          <cell r="AY2040">
            <v>40.22</v>
          </cell>
          <cell r="CK2040">
            <v>0</v>
          </cell>
          <cell r="CL2040">
            <v>0</v>
          </cell>
          <cell r="CM2040">
            <v>0</v>
          </cell>
        </row>
        <row r="2041">
          <cell r="F2041">
            <v>2965708</v>
          </cell>
          <cell r="G2041">
            <v>2965708</v>
          </cell>
          <cell r="H2041">
            <v>2550943.9900000002</v>
          </cell>
          <cell r="I2041">
            <v>0</v>
          </cell>
          <cell r="AY2041">
            <v>275651</v>
          </cell>
          <cell r="CK2041">
            <v>0</v>
          </cell>
          <cell r="CL2041">
            <v>0</v>
          </cell>
          <cell r="CM2041">
            <v>0</v>
          </cell>
        </row>
        <row r="2042">
          <cell r="F2042">
            <v>97455</v>
          </cell>
          <cell r="G2042">
            <v>97455</v>
          </cell>
          <cell r="H2042">
            <v>81018</v>
          </cell>
          <cell r="I2042">
            <v>0</v>
          </cell>
          <cell r="AY2042">
            <v>9002</v>
          </cell>
          <cell r="CK2042">
            <v>0</v>
          </cell>
          <cell r="CL2042">
            <v>0</v>
          </cell>
          <cell r="CM2042">
            <v>0</v>
          </cell>
        </row>
        <row r="2043">
          <cell r="F2043">
            <v>241603</v>
          </cell>
          <cell r="G2043">
            <v>241603</v>
          </cell>
          <cell r="H2043">
            <v>114615.4</v>
          </cell>
          <cell r="I2043">
            <v>0</v>
          </cell>
          <cell r="AY2043">
            <v>0</v>
          </cell>
          <cell r="CK2043">
            <v>0</v>
          </cell>
          <cell r="CL2043">
            <v>0</v>
          </cell>
          <cell r="CM2043">
            <v>0</v>
          </cell>
        </row>
        <row r="2044">
          <cell r="F2044">
            <v>635553</v>
          </cell>
          <cell r="G2044">
            <v>635553</v>
          </cell>
          <cell r="H2044">
            <v>0</v>
          </cell>
          <cell r="I2044">
            <v>0</v>
          </cell>
          <cell r="AY2044">
            <v>0</v>
          </cell>
          <cell r="CK2044">
            <v>0</v>
          </cell>
          <cell r="CL2044">
            <v>0</v>
          </cell>
          <cell r="CM2044">
            <v>0</v>
          </cell>
        </row>
        <row r="2045">
          <cell r="F2045">
            <v>100000</v>
          </cell>
          <cell r="G2045">
            <v>84403.97</v>
          </cell>
          <cell r="H2045">
            <v>84403.97</v>
          </cell>
          <cell r="I2045">
            <v>0</v>
          </cell>
          <cell r="AY2045">
            <v>5391.91</v>
          </cell>
          <cell r="CK2045">
            <v>0</v>
          </cell>
          <cell r="CL2045">
            <v>0</v>
          </cell>
          <cell r="CM2045">
            <v>0</v>
          </cell>
        </row>
        <row r="2046">
          <cell r="F2046">
            <v>486518</v>
          </cell>
          <cell r="G2046">
            <v>486518</v>
          </cell>
          <cell r="H2046">
            <v>382711.95</v>
          </cell>
          <cell r="I2046">
            <v>0</v>
          </cell>
          <cell r="AY2046">
            <v>41981.88</v>
          </cell>
          <cell r="CK2046">
            <v>0</v>
          </cell>
          <cell r="CL2046">
            <v>0</v>
          </cell>
          <cell r="CM2046">
            <v>0</v>
          </cell>
        </row>
        <row r="2047">
          <cell r="F2047">
            <v>82668</v>
          </cell>
          <cell r="G2047">
            <v>82668</v>
          </cell>
          <cell r="H2047">
            <v>66644.94</v>
          </cell>
          <cell r="I2047">
            <v>0</v>
          </cell>
          <cell r="AY2047">
            <v>7349.39</v>
          </cell>
          <cell r="CK2047">
            <v>0</v>
          </cell>
          <cell r="CL2047">
            <v>0</v>
          </cell>
          <cell r="CM2047">
            <v>0</v>
          </cell>
        </row>
        <row r="2048">
          <cell r="F2048">
            <v>105600</v>
          </cell>
          <cell r="G2048">
            <v>105600</v>
          </cell>
          <cell r="H2048">
            <v>87750</v>
          </cell>
          <cell r="I2048">
            <v>0</v>
          </cell>
          <cell r="AY2048">
            <v>9360</v>
          </cell>
          <cell r="CK2048">
            <v>0</v>
          </cell>
          <cell r="CL2048">
            <v>0</v>
          </cell>
          <cell r="CM2048">
            <v>0</v>
          </cell>
        </row>
        <row r="2049">
          <cell r="F2049">
            <v>72635</v>
          </cell>
          <cell r="G2049">
            <v>78930.509999999995</v>
          </cell>
          <cell r="H2049">
            <v>78930.509999999995</v>
          </cell>
          <cell r="I2049">
            <v>0</v>
          </cell>
          <cell r="AY2049">
            <v>0</v>
          </cell>
          <cell r="CK2049">
            <v>0</v>
          </cell>
          <cell r="CL2049">
            <v>0</v>
          </cell>
          <cell r="CM2049">
            <v>0</v>
          </cell>
        </row>
        <row r="2050">
          <cell r="F2050">
            <v>413731</v>
          </cell>
          <cell r="G2050">
            <v>413731</v>
          </cell>
          <cell r="H2050">
            <v>290495.14</v>
          </cell>
          <cell r="I2050">
            <v>0</v>
          </cell>
          <cell r="AY2050">
            <v>29249.4</v>
          </cell>
          <cell r="CK2050">
            <v>0</v>
          </cell>
          <cell r="CL2050">
            <v>0</v>
          </cell>
          <cell r="CM2050">
            <v>0</v>
          </cell>
        </row>
        <row r="2051">
          <cell r="F2051">
            <v>9650</v>
          </cell>
          <cell r="G2051">
            <v>9650</v>
          </cell>
          <cell r="H2051">
            <v>7866.53</v>
          </cell>
          <cell r="I2051">
            <v>0</v>
          </cell>
          <cell r="AY2051">
            <v>711.44</v>
          </cell>
          <cell r="CK2051">
            <v>0</v>
          </cell>
          <cell r="CL2051">
            <v>0</v>
          </cell>
          <cell r="CM2051">
            <v>0</v>
          </cell>
        </row>
        <row r="2052">
          <cell r="F2052">
            <v>10744715</v>
          </cell>
          <cell r="G2052">
            <v>10744715</v>
          </cell>
          <cell r="H2052">
            <v>7888219</v>
          </cell>
          <cell r="I2052">
            <v>0</v>
          </cell>
          <cell r="AY2052">
            <v>828523.52000000002</v>
          </cell>
          <cell r="CK2052">
            <v>938958.59</v>
          </cell>
          <cell r="CL2052">
            <v>952104.01</v>
          </cell>
          <cell r="CM2052">
            <v>965433.47</v>
          </cell>
        </row>
        <row r="2053">
          <cell r="F2053">
            <v>113544042</v>
          </cell>
          <cell r="G2053">
            <v>113544042</v>
          </cell>
          <cell r="H2053">
            <v>86008783</v>
          </cell>
          <cell r="I2053">
            <v>0</v>
          </cell>
          <cell r="AY2053">
            <v>8687457.4000000004</v>
          </cell>
          <cell r="CK2053">
            <v>10355373.965021819</v>
          </cell>
          <cell r="CL2053">
            <v>10014213.119922794</v>
          </cell>
          <cell r="CM2053">
            <v>10340563.530445235</v>
          </cell>
        </row>
        <row r="2054">
          <cell r="F2054">
            <v>6580524</v>
          </cell>
          <cell r="G2054">
            <v>6580524</v>
          </cell>
          <cell r="H2054">
            <v>5261640.58</v>
          </cell>
          <cell r="I2054">
            <v>0</v>
          </cell>
          <cell r="AY2054">
            <v>566012.79</v>
          </cell>
          <cell r="CK2054">
            <v>0</v>
          </cell>
          <cell r="CL2054">
            <v>0</v>
          </cell>
          <cell r="CM2054">
            <v>0</v>
          </cell>
        </row>
        <row r="2055">
          <cell r="F2055">
            <v>0</v>
          </cell>
          <cell r="G2055">
            <v>905811.3</v>
          </cell>
          <cell r="H2055">
            <v>905811.3</v>
          </cell>
          <cell r="I2055">
            <v>0</v>
          </cell>
          <cell r="AY2055">
            <v>92791.4</v>
          </cell>
          <cell r="CK2055">
            <v>0</v>
          </cell>
          <cell r="CL2055">
            <v>0</v>
          </cell>
          <cell r="CM2055">
            <v>0</v>
          </cell>
        </row>
        <row r="2056">
          <cell r="F2056">
            <v>0</v>
          </cell>
          <cell r="G2056">
            <v>84345.37</v>
          </cell>
          <cell r="H2056">
            <v>84345.37</v>
          </cell>
          <cell r="I2056">
            <v>0</v>
          </cell>
          <cell r="AY2056">
            <v>7254.09</v>
          </cell>
          <cell r="CK2056">
            <v>0</v>
          </cell>
          <cell r="CL2056">
            <v>0</v>
          </cell>
          <cell r="CM2056">
            <v>0</v>
          </cell>
        </row>
        <row r="2057">
          <cell r="F2057">
            <v>350659</v>
          </cell>
          <cell r="G2057">
            <v>350659</v>
          </cell>
          <cell r="H2057">
            <v>297822.43</v>
          </cell>
          <cell r="I2057">
            <v>0</v>
          </cell>
          <cell r="AY2057">
            <v>32421.5</v>
          </cell>
          <cell r="CK2057">
            <v>0</v>
          </cell>
          <cell r="CL2057">
            <v>0</v>
          </cell>
          <cell r="CM2057">
            <v>0</v>
          </cell>
        </row>
        <row r="2058">
          <cell r="F2058">
            <v>512603</v>
          </cell>
          <cell r="G2058">
            <v>512603</v>
          </cell>
          <cell r="H2058">
            <v>242420.52</v>
          </cell>
          <cell r="I2058">
            <v>0</v>
          </cell>
          <cell r="AY2058">
            <v>0</v>
          </cell>
          <cell r="CK2058">
            <v>0</v>
          </cell>
          <cell r="CL2058">
            <v>0</v>
          </cell>
          <cell r="CM2058">
            <v>0</v>
          </cell>
        </row>
        <row r="2059">
          <cell r="F2059">
            <v>1351996</v>
          </cell>
          <cell r="G2059">
            <v>1351996</v>
          </cell>
          <cell r="H2059">
            <v>2220.19</v>
          </cell>
          <cell r="I2059">
            <v>0</v>
          </cell>
          <cell r="AY2059">
            <v>0</v>
          </cell>
          <cell r="CK2059">
            <v>0</v>
          </cell>
          <cell r="CL2059">
            <v>0</v>
          </cell>
          <cell r="CM2059">
            <v>0</v>
          </cell>
        </row>
        <row r="2060">
          <cell r="F2060">
            <v>1930</v>
          </cell>
          <cell r="G2060">
            <v>34938.339999999997</v>
          </cell>
          <cell r="H2060">
            <v>34938.339999999997</v>
          </cell>
          <cell r="I2060">
            <v>0</v>
          </cell>
          <cell r="AY2060">
            <v>1832.7</v>
          </cell>
          <cell r="CK2060">
            <v>0</v>
          </cell>
          <cell r="CL2060">
            <v>0</v>
          </cell>
          <cell r="CM2060">
            <v>0</v>
          </cell>
        </row>
        <row r="2061">
          <cell r="F2061">
            <v>0</v>
          </cell>
          <cell r="G2061">
            <v>72297.89</v>
          </cell>
          <cell r="H2061">
            <v>72297.89</v>
          </cell>
          <cell r="I2061">
            <v>0</v>
          </cell>
          <cell r="AY2061">
            <v>0</v>
          </cell>
          <cell r="CK2061">
            <v>0</v>
          </cell>
          <cell r="CL2061">
            <v>0</v>
          </cell>
          <cell r="CM2061">
            <v>0</v>
          </cell>
        </row>
        <row r="2062">
          <cell r="F2062">
            <v>410247</v>
          </cell>
          <cell r="G2062">
            <v>410247</v>
          </cell>
          <cell r="H2062">
            <v>253450.12</v>
          </cell>
          <cell r="I2062">
            <v>0</v>
          </cell>
          <cell r="AY2062">
            <v>0</v>
          </cell>
          <cell r="CK2062">
            <v>0</v>
          </cell>
          <cell r="CL2062">
            <v>0</v>
          </cell>
          <cell r="CM2062">
            <v>0</v>
          </cell>
        </row>
        <row r="2063">
          <cell r="F2063">
            <v>1050212</v>
          </cell>
          <cell r="G2063">
            <v>1050212</v>
          </cell>
          <cell r="H2063">
            <v>800270.23</v>
          </cell>
          <cell r="I2063">
            <v>0</v>
          </cell>
          <cell r="AY2063">
            <v>87493.02</v>
          </cell>
          <cell r="CK2063">
            <v>0</v>
          </cell>
          <cell r="CL2063">
            <v>0</v>
          </cell>
          <cell r="CM2063">
            <v>0</v>
          </cell>
        </row>
        <row r="2064">
          <cell r="F2064">
            <v>169499</v>
          </cell>
          <cell r="G2064">
            <v>169499</v>
          </cell>
          <cell r="H2064">
            <v>131774.16</v>
          </cell>
          <cell r="I2064">
            <v>0</v>
          </cell>
          <cell r="AY2064">
            <v>14381.43</v>
          </cell>
          <cell r="CK2064">
            <v>0</v>
          </cell>
          <cell r="CL2064">
            <v>0</v>
          </cell>
          <cell r="CM2064">
            <v>0</v>
          </cell>
        </row>
        <row r="2065">
          <cell r="F2065">
            <v>343200</v>
          </cell>
          <cell r="G2065">
            <v>343200</v>
          </cell>
          <cell r="H2065">
            <v>266947.33</v>
          </cell>
          <cell r="I2065">
            <v>0</v>
          </cell>
          <cell r="AY2065">
            <v>29536.63</v>
          </cell>
          <cell r="CK2065">
            <v>0</v>
          </cell>
          <cell r="CL2065">
            <v>0</v>
          </cell>
          <cell r="CM2065">
            <v>0</v>
          </cell>
        </row>
        <row r="2066">
          <cell r="F2066">
            <v>154231</v>
          </cell>
          <cell r="G2066">
            <v>162094.82</v>
          </cell>
          <cell r="H2066">
            <v>162094.82</v>
          </cell>
          <cell r="I2066">
            <v>0</v>
          </cell>
          <cell r="AY2066">
            <v>0</v>
          </cell>
          <cell r="CK2066">
            <v>0</v>
          </cell>
          <cell r="CL2066">
            <v>0</v>
          </cell>
          <cell r="CM2066">
            <v>0</v>
          </cell>
        </row>
        <row r="2067">
          <cell r="F2067">
            <v>757442</v>
          </cell>
          <cell r="G2067">
            <v>757442</v>
          </cell>
          <cell r="H2067">
            <v>530992.63</v>
          </cell>
          <cell r="I2067">
            <v>0</v>
          </cell>
          <cell r="AY2067">
            <v>52911.97</v>
          </cell>
          <cell r="CK2067">
            <v>0</v>
          </cell>
          <cell r="CL2067">
            <v>0</v>
          </cell>
          <cell r="CM2067">
            <v>0</v>
          </cell>
        </row>
        <row r="2068">
          <cell r="F2068">
            <v>34880</v>
          </cell>
          <cell r="G2068">
            <v>36770</v>
          </cell>
          <cell r="H2068">
            <v>12739</v>
          </cell>
          <cell r="I2068">
            <v>1890</v>
          </cell>
          <cell r="AY2068">
            <v>0</v>
          </cell>
          <cell r="CK2068">
            <v>0</v>
          </cell>
          <cell r="CL2068">
            <v>0</v>
          </cell>
          <cell r="CM2068">
            <v>0</v>
          </cell>
        </row>
        <row r="2069">
          <cell r="F2069">
            <v>6375</v>
          </cell>
          <cell r="G2069">
            <v>6756.54</v>
          </cell>
          <cell r="H2069">
            <v>5818.85</v>
          </cell>
          <cell r="I2069">
            <v>0</v>
          </cell>
          <cell r="AY2069">
            <v>0</v>
          </cell>
          <cell r="CK2069">
            <v>0</v>
          </cell>
          <cell r="CL2069">
            <v>0</v>
          </cell>
          <cell r="CM2069">
            <v>0</v>
          </cell>
        </row>
        <row r="2070">
          <cell r="F2070">
            <v>0</v>
          </cell>
          <cell r="G2070">
            <v>1053.4000000000001</v>
          </cell>
          <cell r="H2070">
            <v>1053.4000000000001</v>
          </cell>
          <cell r="I2070">
            <v>0</v>
          </cell>
          <cell r="AY2070">
            <v>0</v>
          </cell>
          <cell r="CK2070">
            <v>0</v>
          </cell>
          <cell r="CL2070">
            <v>0</v>
          </cell>
          <cell r="CM2070">
            <v>0</v>
          </cell>
        </row>
        <row r="2071">
          <cell r="F2071">
            <v>4454</v>
          </cell>
          <cell r="G2071">
            <v>4454</v>
          </cell>
          <cell r="H2071">
            <v>3259.94</v>
          </cell>
          <cell r="I2071">
            <v>0</v>
          </cell>
          <cell r="AY2071">
            <v>397.86</v>
          </cell>
          <cell r="CK2071">
            <v>0</v>
          </cell>
          <cell r="CL2071">
            <v>0</v>
          </cell>
          <cell r="CM2071">
            <v>0</v>
          </cell>
        </row>
        <row r="2072">
          <cell r="F2072">
            <v>31259</v>
          </cell>
          <cell r="G2072">
            <v>32635</v>
          </cell>
          <cell r="H2072">
            <v>29863.71</v>
          </cell>
          <cell r="I2072">
            <v>0</v>
          </cell>
          <cell r="AY2072">
            <v>1421.61</v>
          </cell>
          <cell r="CK2072">
            <v>0</v>
          </cell>
          <cell r="CL2072">
            <v>0</v>
          </cell>
          <cell r="CM2072">
            <v>0</v>
          </cell>
        </row>
        <row r="2073">
          <cell r="F2073">
            <v>12000</v>
          </cell>
          <cell r="G2073">
            <v>12000</v>
          </cell>
          <cell r="H2073">
            <v>7051.99</v>
          </cell>
          <cell r="I2073">
            <v>650</v>
          </cell>
          <cell r="AY2073">
            <v>0</v>
          </cell>
          <cell r="CK2073">
            <v>0</v>
          </cell>
          <cell r="CL2073">
            <v>0</v>
          </cell>
          <cell r="CM2073">
            <v>0</v>
          </cell>
        </row>
        <row r="2074">
          <cell r="F2074">
            <v>18332</v>
          </cell>
          <cell r="G2074">
            <v>18332</v>
          </cell>
          <cell r="H2074">
            <v>13328.95</v>
          </cell>
          <cell r="I2074">
            <v>2547</v>
          </cell>
          <cell r="AY2074">
            <v>769.35</v>
          </cell>
          <cell r="CK2074">
            <v>0</v>
          </cell>
          <cell r="CL2074">
            <v>0</v>
          </cell>
          <cell r="CM2074">
            <v>0</v>
          </cell>
        </row>
        <row r="2075">
          <cell r="F2075">
            <v>30000</v>
          </cell>
          <cell r="G2075">
            <v>30000</v>
          </cell>
          <cell r="H2075">
            <v>22058.79</v>
          </cell>
          <cell r="I2075">
            <v>4941.21</v>
          </cell>
          <cell r="AY2075">
            <v>0</v>
          </cell>
          <cell r="CK2075">
            <v>0</v>
          </cell>
          <cell r="CL2075">
            <v>0</v>
          </cell>
          <cell r="CM2075">
            <v>0</v>
          </cell>
        </row>
        <row r="2076">
          <cell r="F2076">
            <v>0</v>
          </cell>
          <cell r="G2076">
            <v>2500</v>
          </cell>
          <cell r="H2076">
            <v>0</v>
          </cell>
          <cell r="I2076">
            <v>1999.99</v>
          </cell>
          <cell r="AY2076">
            <v>0</v>
          </cell>
          <cell r="CK2076">
            <v>0</v>
          </cell>
          <cell r="CL2076">
            <v>0</v>
          </cell>
          <cell r="CM2076">
            <v>0</v>
          </cell>
        </row>
        <row r="2077">
          <cell r="F2077">
            <v>10000</v>
          </cell>
          <cell r="G2077">
            <v>10000</v>
          </cell>
          <cell r="H2077">
            <v>4995</v>
          </cell>
          <cell r="I2077">
            <v>2990</v>
          </cell>
          <cell r="AY2077">
            <v>0</v>
          </cell>
          <cell r="CK2077">
            <v>0</v>
          </cell>
          <cell r="CL2077">
            <v>0</v>
          </cell>
          <cell r="CM2077">
            <v>0</v>
          </cell>
        </row>
        <row r="2078">
          <cell r="F2078">
            <v>382831</v>
          </cell>
          <cell r="G2078">
            <v>382831</v>
          </cell>
          <cell r="H2078">
            <v>58846.17</v>
          </cell>
          <cell r="I2078">
            <v>0</v>
          </cell>
          <cell r="AY2078">
            <v>0</v>
          </cell>
          <cell r="CK2078">
            <v>0</v>
          </cell>
          <cell r="CL2078">
            <v>0</v>
          </cell>
          <cell r="CM2078">
            <v>0</v>
          </cell>
        </row>
        <row r="2079">
          <cell r="F2079">
            <v>95591</v>
          </cell>
          <cell r="G2079">
            <v>95591</v>
          </cell>
          <cell r="H2079">
            <v>40592.01</v>
          </cell>
          <cell r="I2079">
            <v>381</v>
          </cell>
          <cell r="AY2079">
            <v>0</v>
          </cell>
          <cell r="CK2079">
            <v>0</v>
          </cell>
          <cell r="CL2079">
            <v>0</v>
          </cell>
          <cell r="CM2079">
            <v>0</v>
          </cell>
        </row>
        <row r="2080">
          <cell r="F2080">
            <v>5000</v>
          </cell>
          <cell r="G2080">
            <v>5000</v>
          </cell>
          <cell r="H2080">
            <v>2499</v>
          </cell>
          <cell r="I2080">
            <v>2323.5</v>
          </cell>
          <cell r="AY2080">
            <v>0</v>
          </cell>
          <cell r="CK2080">
            <v>0</v>
          </cell>
          <cell r="CL2080">
            <v>0</v>
          </cell>
          <cell r="CM2080">
            <v>0</v>
          </cell>
        </row>
        <row r="2081">
          <cell r="F2081">
            <v>20000</v>
          </cell>
          <cell r="G2081">
            <v>17500</v>
          </cell>
          <cell r="H2081">
            <v>793.5</v>
          </cell>
          <cell r="I2081">
            <v>0</v>
          </cell>
          <cell r="AY2081">
            <v>0</v>
          </cell>
          <cell r="CK2081">
            <v>0</v>
          </cell>
          <cell r="CL2081">
            <v>0</v>
          </cell>
          <cell r="CM2081">
            <v>0</v>
          </cell>
        </row>
        <row r="2082">
          <cell r="F2082">
            <v>15000</v>
          </cell>
          <cell r="G2082">
            <v>15000</v>
          </cell>
          <cell r="H2082">
            <v>0</v>
          </cell>
          <cell r="I2082">
            <v>0</v>
          </cell>
          <cell r="AY2082">
            <v>0</v>
          </cell>
          <cell r="CK2082">
            <v>0</v>
          </cell>
          <cell r="CL2082">
            <v>0</v>
          </cell>
          <cell r="CM2082">
            <v>0</v>
          </cell>
        </row>
        <row r="2083">
          <cell r="F2083">
            <v>35000</v>
          </cell>
          <cell r="G2083">
            <v>35000</v>
          </cell>
          <cell r="H2083">
            <v>29784.19</v>
          </cell>
          <cell r="I2083">
            <v>5214.2299999999996</v>
          </cell>
          <cell r="AY2083">
            <v>0</v>
          </cell>
          <cell r="CK2083">
            <v>0</v>
          </cell>
          <cell r="CL2083">
            <v>0</v>
          </cell>
          <cell r="CM2083">
            <v>0</v>
          </cell>
        </row>
        <row r="2084">
          <cell r="F2084">
            <v>3000</v>
          </cell>
          <cell r="G2084">
            <v>3000</v>
          </cell>
          <cell r="H2084">
            <v>2404.1799999999998</v>
          </cell>
          <cell r="I2084">
            <v>145.01</v>
          </cell>
          <cell r="AY2084">
            <v>0</v>
          </cell>
          <cell r="CK2084">
            <v>0</v>
          </cell>
          <cell r="CL2084">
            <v>0</v>
          </cell>
          <cell r="CM2084">
            <v>0</v>
          </cell>
        </row>
        <row r="2085">
          <cell r="F2085">
            <v>38282</v>
          </cell>
          <cell r="G2085">
            <v>38282</v>
          </cell>
          <cell r="H2085">
            <v>18841.060000000001</v>
          </cell>
          <cell r="I2085">
            <v>17698.96</v>
          </cell>
          <cell r="AY2085">
            <v>0</v>
          </cell>
          <cell r="CK2085">
            <v>0</v>
          </cell>
          <cell r="CL2085">
            <v>0</v>
          </cell>
          <cell r="CM2085">
            <v>0</v>
          </cell>
        </row>
        <row r="2086">
          <cell r="F2086">
            <v>50000</v>
          </cell>
          <cell r="G2086">
            <v>50000</v>
          </cell>
          <cell r="H2086">
            <v>39262.1</v>
          </cell>
          <cell r="I2086">
            <v>0</v>
          </cell>
          <cell r="AY2086">
            <v>0</v>
          </cell>
          <cell r="CK2086">
            <v>0</v>
          </cell>
          <cell r="CL2086">
            <v>0</v>
          </cell>
          <cell r="CM2086">
            <v>0</v>
          </cell>
        </row>
        <row r="2087">
          <cell r="F2087">
            <v>563056</v>
          </cell>
          <cell r="G2087">
            <v>549056</v>
          </cell>
          <cell r="H2087">
            <v>119015.02</v>
          </cell>
          <cell r="I2087">
            <v>0</v>
          </cell>
          <cell r="AY2087">
            <v>2820.5</v>
          </cell>
          <cell r="CK2087">
            <v>0</v>
          </cell>
          <cell r="CL2087">
            <v>0</v>
          </cell>
          <cell r="CM2087">
            <v>0</v>
          </cell>
        </row>
        <row r="2088">
          <cell r="F2088">
            <v>20000</v>
          </cell>
          <cell r="G2088">
            <v>20000</v>
          </cell>
          <cell r="H2088">
            <v>4059</v>
          </cell>
          <cell r="I2088">
            <v>924</v>
          </cell>
          <cell r="AY2088">
            <v>280</v>
          </cell>
          <cell r="CK2088">
            <v>0</v>
          </cell>
          <cell r="CL2088">
            <v>0</v>
          </cell>
          <cell r="CM2088">
            <v>0</v>
          </cell>
        </row>
        <row r="2089">
          <cell r="F2089">
            <v>25000</v>
          </cell>
          <cell r="G2089">
            <v>25000</v>
          </cell>
          <cell r="H2089">
            <v>3152.06</v>
          </cell>
          <cell r="I2089">
            <v>2939.69</v>
          </cell>
          <cell r="AY2089">
            <v>0</v>
          </cell>
          <cell r="CK2089">
            <v>0</v>
          </cell>
          <cell r="CL2089">
            <v>0</v>
          </cell>
          <cell r="CM2089">
            <v>0</v>
          </cell>
        </row>
        <row r="2090">
          <cell r="F2090">
            <v>23176</v>
          </cell>
          <cell r="G2090">
            <v>23176</v>
          </cell>
          <cell r="H2090">
            <v>16900.87</v>
          </cell>
          <cell r="I2090">
            <v>2156.5500000000002</v>
          </cell>
          <cell r="AY2090">
            <v>0</v>
          </cell>
          <cell r="CK2090">
            <v>0</v>
          </cell>
          <cell r="CL2090">
            <v>0</v>
          </cell>
          <cell r="CM2090">
            <v>0</v>
          </cell>
        </row>
        <row r="2091">
          <cell r="F2091">
            <v>42556</v>
          </cell>
          <cell r="G2091">
            <v>42556</v>
          </cell>
          <cell r="H2091">
            <v>34802.629999999997</v>
          </cell>
          <cell r="I2091">
            <v>2584.79</v>
          </cell>
          <cell r="AY2091">
            <v>1422.49</v>
          </cell>
          <cell r="CK2091">
            <v>0</v>
          </cell>
          <cell r="CL2091">
            <v>0</v>
          </cell>
          <cell r="CM2091">
            <v>0</v>
          </cell>
        </row>
        <row r="2092">
          <cell r="F2092">
            <v>9397</v>
          </cell>
          <cell r="G2092">
            <v>9397</v>
          </cell>
          <cell r="H2092">
            <v>6711.91</v>
          </cell>
          <cell r="I2092">
            <v>2208.0300000000002</v>
          </cell>
          <cell r="AY2092">
            <v>0</v>
          </cell>
          <cell r="CK2092">
            <v>0</v>
          </cell>
          <cell r="CL2092">
            <v>0</v>
          </cell>
          <cell r="CM2092">
            <v>0</v>
          </cell>
        </row>
        <row r="2093">
          <cell r="F2093">
            <v>7935</v>
          </cell>
          <cell r="G2093">
            <v>7935</v>
          </cell>
          <cell r="H2093">
            <v>7637.75</v>
          </cell>
          <cell r="I2093">
            <v>142.96</v>
          </cell>
          <cell r="AY2093">
            <v>352</v>
          </cell>
          <cell r="CK2093">
            <v>0</v>
          </cell>
          <cell r="CL2093">
            <v>0</v>
          </cell>
          <cell r="CM2093">
            <v>0</v>
          </cell>
        </row>
        <row r="2094">
          <cell r="F2094">
            <v>16654</v>
          </cell>
          <cell r="G2094">
            <v>16654</v>
          </cell>
          <cell r="H2094">
            <v>6128.98</v>
          </cell>
          <cell r="I2094">
            <v>1610.83</v>
          </cell>
          <cell r="AY2094">
            <v>140</v>
          </cell>
          <cell r="CK2094">
            <v>0</v>
          </cell>
          <cell r="CL2094">
            <v>0</v>
          </cell>
          <cell r="CM2094">
            <v>0</v>
          </cell>
        </row>
        <row r="2095">
          <cell r="F2095">
            <v>4014</v>
          </cell>
          <cell r="G2095">
            <v>4014</v>
          </cell>
          <cell r="H2095">
            <v>1306.33</v>
          </cell>
          <cell r="I2095">
            <v>0</v>
          </cell>
          <cell r="AY2095">
            <v>0</v>
          </cell>
          <cell r="CK2095">
            <v>0</v>
          </cell>
          <cell r="CL2095">
            <v>0</v>
          </cell>
          <cell r="CM2095">
            <v>0</v>
          </cell>
        </row>
        <row r="2096">
          <cell r="F2096">
            <v>1334</v>
          </cell>
          <cell r="G2096">
            <v>1334</v>
          </cell>
          <cell r="H2096">
            <v>828.9</v>
          </cell>
          <cell r="I2096">
            <v>0</v>
          </cell>
          <cell r="AY2096">
            <v>0</v>
          </cell>
          <cell r="CK2096">
            <v>0</v>
          </cell>
          <cell r="CL2096">
            <v>0</v>
          </cell>
          <cell r="CM2096">
            <v>0</v>
          </cell>
        </row>
        <row r="2097">
          <cell r="F2097">
            <v>7973</v>
          </cell>
          <cell r="G2097">
            <v>7973</v>
          </cell>
          <cell r="H2097">
            <v>5982.42</v>
          </cell>
          <cell r="I2097">
            <v>94</v>
          </cell>
          <cell r="AY2097">
            <v>999</v>
          </cell>
          <cell r="CK2097">
            <v>0</v>
          </cell>
          <cell r="CL2097">
            <v>0</v>
          </cell>
          <cell r="CM2097">
            <v>0</v>
          </cell>
        </row>
        <row r="2098">
          <cell r="F2098">
            <v>2519</v>
          </cell>
          <cell r="G2098">
            <v>2519</v>
          </cell>
          <cell r="H2098">
            <v>169.4</v>
          </cell>
          <cell r="I2098">
            <v>485.99</v>
          </cell>
          <cell r="AY2098">
            <v>0</v>
          </cell>
          <cell r="CK2098">
            <v>0</v>
          </cell>
          <cell r="CL2098">
            <v>0</v>
          </cell>
          <cell r="CM2098">
            <v>0</v>
          </cell>
        </row>
        <row r="2099">
          <cell r="F2099">
            <v>6000</v>
          </cell>
          <cell r="G2099">
            <v>6000</v>
          </cell>
          <cell r="H2099">
            <v>521.87</v>
          </cell>
          <cell r="I2099">
            <v>0</v>
          </cell>
          <cell r="AY2099">
            <v>0</v>
          </cell>
          <cell r="CK2099">
            <v>0</v>
          </cell>
          <cell r="CL2099">
            <v>0</v>
          </cell>
          <cell r="CM2099">
            <v>0</v>
          </cell>
        </row>
        <row r="2100">
          <cell r="F2100">
            <v>8000</v>
          </cell>
          <cell r="G2100">
            <v>8000</v>
          </cell>
          <cell r="H2100">
            <v>0</v>
          </cell>
          <cell r="I2100">
            <v>0</v>
          </cell>
          <cell r="AY2100">
            <v>0</v>
          </cell>
          <cell r="CK2100">
            <v>0</v>
          </cell>
          <cell r="CL2100">
            <v>0</v>
          </cell>
          <cell r="CM2100">
            <v>0</v>
          </cell>
        </row>
        <row r="2101">
          <cell r="F2101">
            <v>2000</v>
          </cell>
          <cell r="G2101">
            <v>2000</v>
          </cell>
          <cell r="H2101">
            <v>229</v>
          </cell>
          <cell r="I2101">
            <v>1</v>
          </cell>
          <cell r="AY2101">
            <v>154</v>
          </cell>
          <cell r="CK2101">
            <v>0</v>
          </cell>
          <cell r="CL2101">
            <v>0</v>
          </cell>
          <cell r="CM2101">
            <v>0</v>
          </cell>
        </row>
        <row r="2102">
          <cell r="F2102">
            <v>2500</v>
          </cell>
          <cell r="G2102">
            <v>2500</v>
          </cell>
          <cell r="H2102">
            <v>434.26</v>
          </cell>
          <cell r="I2102">
            <v>80.849999999999994</v>
          </cell>
          <cell r="AY2102">
            <v>0</v>
          </cell>
          <cell r="CK2102">
            <v>0</v>
          </cell>
          <cell r="CL2102">
            <v>0</v>
          </cell>
          <cell r="CM2102">
            <v>0</v>
          </cell>
        </row>
        <row r="2103">
          <cell r="F2103">
            <v>106016</v>
          </cell>
          <cell r="G2103">
            <v>102963.84</v>
          </cell>
          <cell r="H2103">
            <v>58059.67</v>
          </cell>
          <cell r="I2103">
            <v>2746.22</v>
          </cell>
          <cell r="AY2103">
            <v>301.43</v>
          </cell>
          <cell r="CK2103">
            <v>0</v>
          </cell>
          <cell r="CL2103">
            <v>0</v>
          </cell>
          <cell r="CM2103">
            <v>0</v>
          </cell>
        </row>
        <row r="2104">
          <cell r="F2104">
            <v>186162</v>
          </cell>
          <cell r="G2104">
            <v>186162</v>
          </cell>
          <cell r="H2104">
            <v>86579</v>
          </cell>
          <cell r="I2104">
            <v>0</v>
          </cell>
          <cell r="AY2104">
            <v>0</v>
          </cell>
          <cell r="CK2104">
            <v>0</v>
          </cell>
          <cell r="CL2104">
            <v>0</v>
          </cell>
          <cell r="CM2104">
            <v>0</v>
          </cell>
        </row>
        <row r="2105">
          <cell r="F2105">
            <v>0</v>
          </cell>
          <cell r="G2105">
            <v>208250</v>
          </cell>
          <cell r="H2105">
            <v>202789.79</v>
          </cell>
          <cell r="I2105">
            <v>0</v>
          </cell>
          <cell r="AY2105">
            <v>0</v>
          </cell>
          <cell r="CK2105">
            <v>0</v>
          </cell>
          <cell r="CL2105">
            <v>0</v>
          </cell>
          <cell r="CM2105">
            <v>0</v>
          </cell>
        </row>
        <row r="2106">
          <cell r="F2106">
            <v>0</v>
          </cell>
          <cell r="G2106">
            <v>218097.5</v>
          </cell>
          <cell r="H2106">
            <v>218097.5</v>
          </cell>
          <cell r="I2106">
            <v>0</v>
          </cell>
          <cell r="AY2106">
            <v>0</v>
          </cell>
          <cell r="CK2106">
            <v>0</v>
          </cell>
          <cell r="CL2106">
            <v>0</v>
          </cell>
          <cell r="CM2106">
            <v>0</v>
          </cell>
        </row>
        <row r="2107">
          <cell r="F2107">
            <v>0</v>
          </cell>
          <cell r="G2107">
            <v>3209658</v>
          </cell>
          <cell r="H2107">
            <v>3209626.21</v>
          </cell>
          <cell r="I2107">
            <v>0</v>
          </cell>
          <cell r="AY2107">
            <v>1351462.75</v>
          </cell>
          <cell r="CK2107">
            <v>0</v>
          </cell>
          <cell r="CL2107">
            <v>0</v>
          </cell>
          <cell r="CM2107">
            <v>0</v>
          </cell>
        </row>
        <row r="2108">
          <cell r="F2108">
            <v>500000</v>
          </cell>
          <cell r="G2108">
            <v>2507821</v>
          </cell>
          <cell r="H2108">
            <v>2507052</v>
          </cell>
          <cell r="I2108">
            <v>0</v>
          </cell>
          <cell r="AY2108">
            <v>0</v>
          </cell>
          <cell r="CK2108">
            <v>0</v>
          </cell>
          <cell r="CL2108">
            <v>0</v>
          </cell>
          <cell r="CM2108">
            <v>0</v>
          </cell>
        </row>
        <row r="2110">
          <cell r="F2110">
            <v>1346585</v>
          </cell>
          <cell r="G2110">
            <v>934755</v>
          </cell>
          <cell r="H2110">
            <v>934755</v>
          </cell>
          <cell r="I2110">
            <v>0</v>
          </cell>
          <cell r="AY2110">
            <v>43432.639999999999</v>
          </cell>
          <cell r="CK2110">
            <v>0</v>
          </cell>
          <cell r="CL2110">
            <v>0</v>
          </cell>
          <cell r="CM2110">
            <v>0</v>
          </cell>
        </row>
        <row r="2111">
          <cell r="F2111">
            <v>24328</v>
          </cell>
          <cell r="G2111">
            <v>24328</v>
          </cell>
          <cell r="H2111">
            <v>4479.63</v>
          </cell>
          <cell r="I2111">
            <v>1445.55</v>
          </cell>
          <cell r="AY2111">
            <v>0</v>
          </cell>
          <cell r="CK2111">
            <v>0</v>
          </cell>
          <cell r="CL2111">
            <v>0</v>
          </cell>
          <cell r="CM2111">
            <v>0</v>
          </cell>
        </row>
        <row r="2112">
          <cell r="F2112">
            <v>2000</v>
          </cell>
          <cell r="G2112">
            <v>2000</v>
          </cell>
          <cell r="H2112">
            <v>702.39</v>
          </cell>
          <cell r="I2112">
            <v>0</v>
          </cell>
          <cell r="AY2112">
            <v>0</v>
          </cell>
          <cell r="CK2112">
            <v>0</v>
          </cell>
          <cell r="CL2112">
            <v>0</v>
          </cell>
          <cell r="CM2112">
            <v>0</v>
          </cell>
        </row>
        <row r="2113">
          <cell r="F2113">
            <v>25000</v>
          </cell>
          <cell r="G2113">
            <v>25000</v>
          </cell>
          <cell r="H2113">
            <v>10098</v>
          </cell>
          <cell r="I2113">
            <v>3750</v>
          </cell>
          <cell r="AY2113">
            <v>0</v>
          </cell>
          <cell r="CK2113">
            <v>0</v>
          </cell>
          <cell r="CL2113">
            <v>0</v>
          </cell>
          <cell r="CM2113">
            <v>0</v>
          </cell>
        </row>
        <row r="2114">
          <cell r="F2114">
            <v>4734</v>
          </cell>
          <cell r="G2114">
            <v>4734</v>
          </cell>
          <cell r="H2114">
            <v>3221.67</v>
          </cell>
          <cell r="I2114">
            <v>615</v>
          </cell>
          <cell r="AY2114">
            <v>0</v>
          </cell>
          <cell r="CK2114">
            <v>0</v>
          </cell>
          <cell r="CL2114">
            <v>0</v>
          </cell>
          <cell r="CM2114">
            <v>0</v>
          </cell>
        </row>
        <row r="2115">
          <cell r="F2115">
            <v>563</v>
          </cell>
          <cell r="G2115">
            <v>563</v>
          </cell>
          <cell r="H2115">
            <v>171</v>
          </cell>
          <cell r="I2115">
            <v>0</v>
          </cell>
          <cell r="AY2115">
            <v>0</v>
          </cell>
          <cell r="CK2115">
            <v>0</v>
          </cell>
          <cell r="CL2115">
            <v>0</v>
          </cell>
          <cell r="CM2115">
            <v>0</v>
          </cell>
        </row>
        <row r="2116">
          <cell r="F2116">
            <v>54531</v>
          </cell>
          <cell r="G2116">
            <v>54531</v>
          </cell>
          <cell r="H2116">
            <v>42115.32</v>
          </cell>
          <cell r="I2116">
            <v>519.33000000000004</v>
          </cell>
          <cell r="AY2116">
            <v>0</v>
          </cell>
          <cell r="CK2116">
            <v>0</v>
          </cell>
          <cell r="CL2116">
            <v>0</v>
          </cell>
          <cell r="CM2116">
            <v>0</v>
          </cell>
        </row>
        <row r="2117">
          <cell r="F2117">
            <v>5109965</v>
          </cell>
          <cell r="G2117">
            <v>5340028</v>
          </cell>
          <cell r="H2117">
            <v>5038070.4400000004</v>
          </cell>
          <cell r="I2117">
            <v>9000</v>
          </cell>
          <cell r="AY2117">
            <v>480243.35</v>
          </cell>
          <cell r="CK2117">
            <v>0</v>
          </cell>
          <cell r="CL2117">
            <v>0</v>
          </cell>
          <cell r="CM2117">
            <v>0</v>
          </cell>
        </row>
        <row r="2118">
          <cell r="F2118">
            <v>8600000</v>
          </cell>
          <cell r="G2118">
            <v>8600000</v>
          </cell>
          <cell r="H2118">
            <v>3171680.96</v>
          </cell>
          <cell r="I2118">
            <v>3450392.66</v>
          </cell>
          <cell r="AY2118">
            <v>0</v>
          </cell>
          <cell r="CK2118">
            <v>0</v>
          </cell>
          <cell r="CL2118">
            <v>0</v>
          </cell>
          <cell r="CM2118">
            <v>0</v>
          </cell>
        </row>
        <row r="2119">
          <cell r="F2119">
            <v>22000</v>
          </cell>
          <cell r="G2119">
            <v>22000</v>
          </cell>
          <cell r="H2119">
            <v>0</v>
          </cell>
          <cell r="I2119">
            <v>0</v>
          </cell>
          <cell r="AY2119">
            <v>0</v>
          </cell>
          <cell r="CK2119">
            <v>0</v>
          </cell>
          <cell r="CL2119">
            <v>0</v>
          </cell>
          <cell r="CM2119">
            <v>0</v>
          </cell>
        </row>
        <row r="2120">
          <cell r="F2120">
            <v>2613814</v>
          </cell>
          <cell r="G2120">
            <v>5636291.0099999998</v>
          </cell>
          <cell r="H2120">
            <v>5636291.0099999998</v>
          </cell>
          <cell r="I2120">
            <v>0</v>
          </cell>
          <cell r="AY2120">
            <v>514778.56</v>
          </cell>
          <cell r="CK2120">
            <v>0</v>
          </cell>
          <cell r="CL2120">
            <v>0</v>
          </cell>
          <cell r="CM2120">
            <v>0</v>
          </cell>
        </row>
        <row r="2121">
          <cell r="F2121">
            <v>600000</v>
          </cell>
          <cell r="G2121">
            <v>310484</v>
          </cell>
          <cell r="H2121">
            <v>6447.01</v>
          </cell>
          <cell r="I2121">
            <v>12279.7</v>
          </cell>
          <cell r="AY2121">
            <v>0</v>
          </cell>
          <cell r="CK2121">
            <v>0</v>
          </cell>
          <cell r="CL2121">
            <v>0</v>
          </cell>
          <cell r="CM2121">
            <v>0</v>
          </cell>
        </row>
        <row r="2122">
          <cell r="F2122">
            <v>100000</v>
          </cell>
          <cell r="G2122">
            <v>10646</v>
          </cell>
          <cell r="H2122">
            <v>0</v>
          </cell>
          <cell r="I2122">
            <v>0</v>
          </cell>
          <cell r="AY2122">
            <v>0</v>
          </cell>
          <cell r="CK2122">
            <v>0</v>
          </cell>
          <cell r="CL2122">
            <v>0</v>
          </cell>
          <cell r="CM2122">
            <v>0</v>
          </cell>
        </row>
        <row r="2123">
          <cell r="F2123">
            <v>0</v>
          </cell>
          <cell r="G2123">
            <v>405000</v>
          </cell>
          <cell r="H2123">
            <v>339250</v>
          </cell>
          <cell r="I2123">
            <v>50019.85</v>
          </cell>
          <cell r="AY2123">
            <v>0</v>
          </cell>
          <cell r="CK2123">
            <v>0</v>
          </cell>
          <cell r="CL2123">
            <v>0</v>
          </cell>
          <cell r="CM2123">
            <v>0</v>
          </cell>
        </row>
        <row r="2124">
          <cell r="F2124">
            <v>50000</v>
          </cell>
          <cell r="G2124">
            <v>84000</v>
          </cell>
          <cell r="H2124">
            <v>71823.75</v>
          </cell>
          <cell r="I2124">
            <v>9275.25</v>
          </cell>
          <cell r="AY2124">
            <v>0</v>
          </cell>
          <cell r="CK2124">
            <v>0</v>
          </cell>
          <cell r="CL2124">
            <v>0</v>
          </cell>
          <cell r="CM2124">
            <v>0</v>
          </cell>
        </row>
        <row r="2125">
          <cell r="F2125">
            <v>540000</v>
          </cell>
          <cell r="G2125">
            <v>1080035.49</v>
          </cell>
          <cell r="H2125">
            <v>0</v>
          </cell>
          <cell r="I2125">
            <v>1079068</v>
          </cell>
          <cell r="AY2125">
            <v>0</v>
          </cell>
          <cell r="CK2125">
            <v>0</v>
          </cell>
          <cell r="CL2125">
            <v>0</v>
          </cell>
          <cell r="CM2125">
            <v>0</v>
          </cell>
        </row>
        <row r="2126">
          <cell r="F2126">
            <v>2404</v>
          </cell>
          <cell r="G2126">
            <v>151514</v>
          </cell>
          <cell r="H2126">
            <v>147274.63</v>
          </cell>
          <cell r="I2126">
            <v>967.49</v>
          </cell>
          <cell r="AY2126">
            <v>0</v>
          </cell>
          <cell r="CK2126">
            <v>0</v>
          </cell>
          <cell r="CL2126">
            <v>0</v>
          </cell>
          <cell r="CM2126">
            <v>0</v>
          </cell>
        </row>
        <row r="2127">
          <cell r="F2127">
            <v>100000</v>
          </cell>
          <cell r="G2127">
            <v>100000</v>
          </cell>
          <cell r="H2127">
            <v>0</v>
          </cell>
          <cell r="I2127">
            <v>76467.399999999994</v>
          </cell>
          <cell r="AY2127">
            <v>0</v>
          </cell>
          <cell r="CK2127">
            <v>0</v>
          </cell>
          <cell r="CL2127">
            <v>0</v>
          </cell>
          <cell r="CM2127">
            <v>0</v>
          </cell>
        </row>
        <row r="2128">
          <cell r="F2128">
            <v>4152</v>
          </cell>
          <cell r="G2128">
            <v>4152</v>
          </cell>
          <cell r="H2128">
            <v>674</v>
          </cell>
          <cell r="I2128">
            <v>0</v>
          </cell>
          <cell r="AY2128">
            <v>0</v>
          </cell>
          <cell r="CK2128">
            <v>0</v>
          </cell>
          <cell r="CL2128">
            <v>0</v>
          </cell>
          <cell r="CM2128">
            <v>0</v>
          </cell>
        </row>
        <row r="2129">
          <cell r="F2129">
            <v>60018</v>
          </cell>
          <cell r="G2129">
            <v>139018</v>
          </cell>
          <cell r="H2129">
            <v>62616.11</v>
          </cell>
          <cell r="I2129">
            <v>0</v>
          </cell>
          <cell r="AY2129">
            <v>0</v>
          </cell>
          <cell r="CK2129">
            <v>0</v>
          </cell>
          <cell r="CL2129">
            <v>0</v>
          </cell>
          <cell r="CM2129">
            <v>0</v>
          </cell>
        </row>
        <row r="2130">
          <cell r="F2130">
            <v>33756</v>
          </cell>
          <cell r="G2130">
            <v>33756</v>
          </cell>
          <cell r="H2130">
            <v>26241.75</v>
          </cell>
          <cell r="I2130">
            <v>2184.5</v>
          </cell>
          <cell r="AY2130">
            <v>0</v>
          </cell>
          <cell r="CK2130">
            <v>0</v>
          </cell>
          <cell r="CL2130">
            <v>0</v>
          </cell>
          <cell r="CM2130">
            <v>0</v>
          </cell>
        </row>
        <row r="2131">
          <cell r="F2131">
            <v>164713</v>
          </cell>
          <cell r="G2131">
            <v>184713</v>
          </cell>
          <cell r="H2131">
            <v>118525.06</v>
          </cell>
          <cell r="I2131">
            <v>0</v>
          </cell>
          <cell r="AY2131">
            <v>0</v>
          </cell>
          <cell r="CK2131">
            <v>0</v>
          </cell>
          <cell r="CL2131">
            <v>0</v>
          </cell>
          <cell r="CM2131">
            <v>0</v>
          </cell>
        </row>
        <row r="2132">
          <cell r="F2132">
            <v>9467</v>
          </cell>
          <cell r="G2132">
            <v>9467</v>
          </cell>
          <cell r="H2132">
            <v>9457</v>
          </cell>
          <cell r="I2132">
            <v>0</v>
          </cell>
          <cell r="AY2132">
            <v>0</v>
          </cell>
          <cell r="CK2132">
            <v>0</v>
          </cell>
          <cell r="CL2132">
            <v>0</v>
          </cell>
          <cell r="CM2132">
            <v>0</v>
          </cell>
        </row>
        <row r="2133">
          <cell r="F2133">
            <v>0</v>
          </cell>
          <cell r="G2133">
            <v>239100</v>
          </cell>
          <cell r="H2133">
            <v>237983.56</v>
          </cell>
          <cell r="I2133">
            <v>329</v>
          </cell>
          <cell r="AY2133">
            <v>0</v>
          </cell>
          <cell r="CK2133">
            <v>0</v>
          </cell>
          <cell r="CL2133">
            <v>0</v>
          </cell>
          <cell r="CM2133">
            <v>0</v>
          </cell>
        </row>
        <row r="2134">
          <cell r="F2134">
            <v>0</v>
          </cell>
          <cell r="G2134">
            <v>134800</v>
          </cell>
          <cell r="H2134">
            <v>124461.2</v>
          </cell>
          <cell r="I2134">
            <v>10</v>
          </cell>
          <cell r="AY2134">
            <v>0</v>
          </cell>
          <cell r="CK2134">
            <v>0</v>
          </cell>
          <cell r="CL2134">
            <v>0</v>
          </cell>
          <cell r="CM2134">
            <v>0</v>
          </cell>
        </row>
        <row r="2135">
          <cell r="F2135">
            <v>0</v>
          </cell>
          <cell r="G2135">
            <v>1500</v>
          </cell>
          <cell r="H2135">
            <v>1265.45</v>
          </cell>
          <cell r="I2135">
            <v>0</v>
          </cell>
          <cell r="AY2135">
            <v>0</v>
          </cell>
          <cell r="CK2135">
            <v>0</v>
          </cell>
          <cell r="CL2135">
            <v>0</v>
          </cell>
          <cell r="CM2135">
            <v>0</v>
          </cell>
        </row>
        <row r="2136">
          <cell r="F2136">
            <v>2282</v>
          </cell>
          <cell r="G2136">
            <v>7282</v>
          </cell>
          <cell r="H2136">
            <v>6422.12</v>
          </cell>
          <cell r="I2136">
            <v>0</v>
          </cell>
          <cell r="AY2136">
            <v>194</v>
          </cell>
          <cell r="CK2136">
            <v>0</v>
          </cell>
          <cell r="CL2136">
            <v>0</v>
          </cell>
          <cell r="CM2136">
            <v>0</v>
          </cell>
        </row>
        <row r="2137">
          <cell r="F2137">
            <v>0</v>
          </cell>
          <cell r="G2137">
            <v>75990</v>
          </cell>
          <cell r="H2137">
            <v>75967</v>
          </cell>
          <cell r="I2137">
            <v>0</v>
          </cell>
          <cell r="AY2137">
            <v>7350</v>
          </cell>
          <cell r="CK2137">
            <v>0</v>
          </cell>
          <cell r="CL2137">
            <v>0</v>
          </cell>
          <cell r="CM2137">
            <v>0</v>
          </cell>
        </row>
        <row r="2138">
          <cell r="F2138">
            <v>4500000</v>
          </cell>
          <cell r="G2138">
            <v>37691415.509999998</v>
          </cell>
          <cell r="H2138">
            <v>36464485.780000001</v>
          </cell>
          <cell r="I2138">
            <v>0</v>
          </cell>
          <cell r="AY2138">
            <v>0</v>
          </cell>
          <cell r="CK2138">
            <v>0</v>
          </cell>
          <cell r="CL2138">
            <v>0</v>
          </cell>
          <cell r="CM2138">
            <v>0</v>
          </cell>
        </row>
        <row r="2139">
          <cell r="F2139">
            <v>0</v>
          </cell>
          <cell r="G2139">
            <v>3431324</v>
          </cell>
          <cell r="H2139">
            <v>0</v>
          </cell>
          <cell r="I2139">
            <v>3431324</v>
          </cell>
          <cell r="AY2139">
            <v>0</v>
          </cell>
          <cell r="CK2139">
            <v>0</v>
          </cell>
          <cell r="CL2139">
            <v>0</v>
          </cell>
          <cell r="CM2139">
            <v>0</v>
          </cell>
        </row>
        <row r="2140">
          <cell r="F2140">
            <v>0</v>
          </cell>
          <cell r="G2140">
            <v>40000</v>
          </cell>
          <cell r="H2140">
            <v>0</v>
          </cell>
          <cell r="I2140">
            <v>0</v>
          </cell>
          <cell r="AY2140">
            <v>0</v>
          </cell>
          <cell r="CK2140">
            <v>0</v>
          </cell>
          <cell r="CL2140">
            <v>900000</v>
          </cell>
          <cell r="CM2140">
            <v>0</v>
          </cell>
        </row>
        <row r="2141">
          <cell r="F2141">
            <v>505775</v>
          </cell>
          <cell r="G2141">
            <v>985531.89</v>
          </cell>
          <cell r="H2141">
            <v>985531.89</v>
          </cell>
          <cell r="I2141">
            <v>0</v>
          </cell>
          <cell r="AY2141">
            <v>97713.66</v>
          </cell>
          <cell r="CK2141">
            <v>0</v>
          </cell>
          <cell r="CL2141">
            <v>0</v>
          </cell>
          <cell r="CM2141">
            <v>0</v>
          </cell>
        </row>
        <row r="2142">
          <cell r="F2142">
            <v>1795044</v>
          </cell>
          <cell r="G2142">
            <v>1795044</v>
          </cell>
          <cell r="H2142">
            <v>1428951.77</v>
          </cell>
          <cell r="I2142">
            <v>0</v>
          </cell>
          <cell r="AY2142">
            <v>160693.68</v>
          </cell>
          <cell r="CK2142">
            <v>0</v>
          </cell>
          <cell r="CL2142">
            <v>0</v>
          </cell>
          <cell r="CM2142">
            <v>0</v>
          </cell>
        </row>
        <row r="2143">
          <cell r="F2143">
            <v>17972</v>
          </cell>
          <cell r="G2143">
            <v>18207</v>
          </cell>
          <cell r="H2143">
            <v>18207</v>
          </cell>
          <cell r="I2143">
            <v>0</v>
          </cell>
          <cell r="AY2143">
            <v>2023</v>
          </cell>
          <cell r="CK2143">
            <v>0</v>
          </cell>
          <cell r="CL2143">
            <v>0</v>
          </cell>
          <cell r="CM2143">
            <v>0</v>
          </cell>
        </row>
        <row r="2144">
          <cell r="F2144">
            <v>125814</v>
          </cell>
          <cell r="G2144">
            <v>125814</v>
          </cell>
          <cell r="H2144">
            <v>60204.98</v>
          </cell>
          <cell r="I2144">
            <v>0</v>
          </cell>
          <cell r="AY2144">
            <v>0</v>
          </cell>
          <cell r="CK2144">
            <v>0</v>
          </cell>
          <cell r="CL2144">
            <v>0</v>
          </cell>
          <cell r="CM2144">
            <v>0</v>
          </cell>
        </row>
        <row r="2145">
          <cell r="F2145">
            <v>353530</v>
          </cell>
          <cell r="G2145">
            <v>353530</v>
          </cell>
          <cell r="H2145">
            <v>0</v>
          </cell>
          <cell r="I2145">
            <v>0</v>
          </cell>
          <cell r="AY2145">
            <v>0</v>
          </cell>
          <cell r="CK2145">
            <v>0</v>
          </cell>
          <cell r="CL2145">
            <v>0</v>
          </cell>
          <cell r="CM2145">
            <v>0</v>
          </cell>
        </row>
        <row r="2146">
          <cell r="F2146">
            <v>100769</v>
          </cell>
          <cell r="G2146">
            <v>100769</v>
          </cell>
          <cell r="H2146">
            <v>77728.39</v>
          </cell>
          <cell r="I2146">
            <v>0</v>
          </cell>
          <cell r="AY2146">
            <v>8762.7000000000007</v>
          </cell>
          <cell r="CK2146">
            <v>0</v>
          </cell>
          <cell r="CL2146">
            <v>0</v>
          </cell>
          <cell r="CM2146">
            <v>0</v>
          </cell>
        </row>
        <row r="2147">
          <cell r="F2147">
            <v>17368</v>
          </cell>
          <cell r="G2147">
            <v>17368</v>
          </cell>
          <cell r="H2147">
            <v>13722.02</v>
          </cell>
          <cell r="I2147">
            <v>0</v>
          </cell>
          <cell r="AY2147">
            <v>1552.56</v>
          </cell>
          <cell r="CK2147">
            <v>0</v>
          </cell>
          <cell r="CL2147">
            <v>0</v>
          </cell>
          <cell r="CM2147">
            <v>0</v>
          </cell>
        </row>
        <row r="2148">
          <cell r="F2148">
            <v>19800</v>
          </cell>
          <cell r="G2148">
            <v>19800</v>
          </cell>
          <cell r="H2148">
            <v>15794.15</v>
          </cell>
          <cell r="I2148">
            <v>0</v>
          </cell>
          <cell r="AY2148">
            <v>1755</v>
          </cell>
          <cell r="CK2148">
            <v>0</v>
          </cell>
          <cell r="CL2148">
            <v>0</v>
          </cell>
          <cell r="CM2148">
            <v>0</v>
          </cell>
        </row>
        <row r="2149">
          <cell r="F2149">
            <v>40266</v>
          </cell>
          <cell r="G2149">
            <v>42423.94</v>
          </cell>
          <cell r="H2149">
            <v>42423.94</v>
          </cell>
          <cell r="I2149">
            <v>0</v>
          </cell>
          <cell r="AY2149">
            <v>0</v>
          </cell>
          <cell r="CK2149">
            <v>0</v>
          </cell>
          <cell r="CL2149">
            <v>0</v>
          </cell>
          <cell r="CM2149">
            <v>0</v>
          </cell>
        </row>
        <row r="2150">
          <cell r="F2150">
            <v>489471</v>
          </cell>
          <cell r="G2150">
            <v>489471</v>
          </cell>
          <cell r="H2150">
            <v>273602.17</v>
          </cell>
          <cell r="I2150">
            <v>0</v>
          </cell>
          <cell r="AY2150">
            <v>31198.16</v>
          </cell>
          <cell r="CK2150">
            <v>0</v>
          </cell>
          <cell r="CL2150">
            <v>0</v>
          </cell>
          <cell r="CM2150">
            <v>0</v>
          </cell>
        </row>
        <row r="2151">
          <cell r="F2151">
            <v>1903223</v>
          </cell>
          <cell r="G2151">
            <v>1171511.51</v>
          </cell>
          <cell r="H2151">
            <v>0</v>
          </cell>
          <cell r="I2151">
            <v>0</v>
          </cell>
          <cell r="AY2151">
            <v>0</v>
          </cell>
          <cell r="CK2151">
            <v>0</v>
          </cell>
          <cell r="CL2151">
            <v>0</v>
          </cell>
          <cell r="CM2151">
            <v>0</v>
          </cell>
        </row>
        <row r="2152">
          <cell r="F2152">
            <v>890</v>
          </cell>
          <cell r="G2152">
            <v>890</v>
          </cell>
          <cell r="H2152">
            <v>890</v>
          </cell>
          <cell r="I2152">
            <v>0</v>
          </cell>
          <cell r="AY2152">
            <v>0</v>
          </cell>
          <cell r="CK2152">
            <v>0</v>
          </cell>
          <cell r="CL2152">
            <v>0</v>
          </cell>
          <cell r="CM2152">
            <v>0</v>
          </cell>
        </row>
        <row r="2153">
          <cell r="F2153">
            <v>7223</v>
          </cell>
          <cell r="G2153">
            <v>11852.4</v>
          </cell>
          <cell r="H2153">
            <v>11852.4</v>
          </cell>
          <cell r="I2153">
            <v>0</v>
          </cell>
          <cell r="AY2153">
            <v>579.84</v>
          </cell>
          <cell r="CK2153">
            <v>0</v>
          </cell>
          <cell r="CL2153">
            <v>0</v>
          </cell>
          <cell r="CM2153">
            <v>0</v>
          </cell>
        </row>
        <row r="2154">
          <cell r="F2154">
            <v>6885</v>
          </cell>
          <cell r="G2154">
            <v>7019.68</v>
          </cell>
          <cell r="H2154">
            <v>5564.48</v>
          </cell>
          <cell r="I2154">
            <v>0</v>
          </cell>
          <cell r="AY2154">
            <v>458.98</v>
          </cell>
          <cell r="CK2154">
            <v>0</v>
          </cell>
          <cell r="CL2154">
            <v>0</v>
          </cell>
          <cell r="CM2154">
            <v>0</v>
          </cell>
        </row>
        <row r="2155">
          <cell r="F2155">
            <v>1661</v>
          </cell>
          <cell r="G2155">
            <v>1661</v>
          </cell>
          <cell r="H2155">
            <v>1215.69</v>
          </cell>
          <cell r="I2155">
            <v>0</v>
          </cell>
          <cell r="AY2155">
            <v>148.37</v>
          </cell>
          <cell r="CK2155">
            <v>0</v>
          </cell>
          <cell r="CL2155">
            <v>0</v>
          </cell>
          <cell r="CM2155">
            <v>0</v>
          </cell>
        </row>
        <row r="2156">
          <cell r="F2156">
            <v>9103</v>
          </cell>
          <cell r="G2156">
            <v>10591.08</v>
          </cell>
          <cell r="H2156">
            <v>10261.99</v>
          </cell>
          <cell r="I2156">
            <v>0</v>
          </cell>
          <cell r="AY2156">
            <v>205.91</v>
          </cell>
          <cell r="CK2156">
            <v>0</v>
          </cell>
          <cell r="CL2156">
            <v>0</v>
          </cell>
          <cell r="CM2156">
            <v>0</v>
          </cell>
        </row>
        <row r="2157">
          <cell r="F2157">
            <v>3296</v>
          </cell>
          <cell r="G2157">
            <v>3296</v>
          </cell>
          <cell r="H2157">
            <v>2600</v>
          </cell>
          <cell r="I2157">
            <v>400</v>
          </cell>
          <cell r="AY2157">
            <v>0</v>
          </cell>
          <cell r="CK2157">
            <v>0</v>
          </cell>
          <cell r="CL2157">
            <v>0</v>
          </cell>
          <cell r="CM2157">
            <v>0</v>
          </cell>
        </row>
        <row r="2158">
          <cell r="F2158">
            <v>0</v>
          </cell>
          <cell r="G2158">
            <v>12500</v>
          </cell>
          <cell r="H2158">
            <v>0</v>
          </cell>
          <cell r="I2158">
            <v>12500</v>
          </cell>
          <cell r="AY2158">
            <v>0</v>
          </cell>
          <cell r="CK2158">
            <v>0</v>
          </cell>
          <cell r="CL2158">
            <v>0</v>
          </cell>
          <cell r="CM2158">
            <v>0</v>
          </cell>
        </row>
        <row r="2159">
          <cell r="F2159">
            <v>1420000</v>
          </cell>
          <cell r="G2159">
            <v>1610000</v>
          </cell>
          <cell r="H2159">
            <v>462300</v>
          </cell>
          <cell r="I2159">
            <v>1078700</v>
          </cell>
          <cell r="AY2159">
            <v>0</v>
          </cell>
          <cell r="CK2159">
            <v>0</v>
          </cell>
          <cell r="CL2159">
            <v>1200000</v>
          </cell>
          <cell r="CM2159">
            <v>0</v>
          </cell>
        </row>
        <row r="2160">
          <cell r="F2160">
            <v>0</v>
          </cell>
          <cell r="G2160">
            <v>302389.2</v>
          </cell>
          <cell r="H2160">
            <v>0</v>
          </cell>
          <cell r="I2160">
            <v>302389.2</v>
          </cell>
          <cell r="AY2160">
            <v>0</v>
          </cell>
          <cell r="CK2160">
            <v>0</v>
          </cell>
          <cell r="CL2160">
            <v>0</v>
          </cell>
          <cell r="CM2160">
            <v>0</v>
          </cell>
        </row>
        <row r="2161">
          <cell r="F2161">
            <v>10000</v>
          </cell>
          <cell r="G2161">
            <v>10000</v>
          </cell>
          <cell r="H2161">
            <v>10000</v>
          </cell>
          <cell r="I2161">
            <v>0</v>
          </cell>
          <cell r="AY2161">
            <v>0</v>
          </cell>
          <cell r="CK2161">
            <v>0</v>
          </cell>
          <cell r="CL2161">
            <v>0</v>
          </cell>
          <cell r="CM2161">
            <v>0</v>
          </cell>
        </row>
        <row r="2162">
          <cell r="F2162">
            <v>300000</v>
          </cell>
          <cell r="G2162">
            <v>900000</v>
          </cell>
          <cell r="H2162">
            <v>176128</v>
          </cell>
          <cell r="I2162">
            <v>193453</v>
          </cell>
          <cell r="AY2162">
            <v>0</v>
          </cell>
          <cell r="CK2162">
            <v>0</v>
          </cell>
          <cell r="CL2162">
            <v>0</v>
          </cell>
          <cell r="CM2162">
            <v>0</v>
          </cell>
        </row>
        <row r="2163">
          <cell r="F2163">
            <v>840</v>
          </cell>
          <cell r="G2163">
            <v>2000</v>
          </cell>
          <cell r="H2163">
            <v>1944.86</v>
          </cell>
          <cell r="I2163">
            <v>0</v>
          </cell>
          <cell r="AY2163">
            <v>0</v>
          </cell>
          <cell r="CK2163">
            <v>0</v>
          </cell>
          <cell r="CL2163">
            <v>0</v>
          </cell>
          <cell r="CM2163">
            <v>0</v>
          </cell>
        </row>
        <row r="2164">
          <cell r="F2164">
            <v>69168</v>
          </cell>
          <cell r="G2164">
            <v>69168</v>
          </cell>
          <cell r="H2164">
            <v>0</v>
          </cell>
          <cell r="I2164">
            <v>0</v>
          </cell>
          <cell r="AY2164">
            <v>0</v>
          </cell>
          <cell r="CK2164">
            <v>0</v>
          </cell>
          <cell r="CL2164">
            <v>0</v>
          </cell>
          <cell r="CM2164">
            <v>0</v>
          </cell>
        </row>
        <row r="2166">
          <cell r="F2166">
            <v>0</v>
          </cell>
          <cell r="G2166">
            <v>5000</v>
          </cell>
          <cell r="H2166">
            <v>3505.89</v>
          </cell>
          <cell r="I2166">
            <v>0</v>
          </cell>
          <cell r="AY2166">
            <v>0</v>
          </cell>
          <cell r="CK2166">
            <v>0</v>
          </cell>
          <cell r="CL2166">
            <v>0</v>
          </cell>
          <cell r="CM2166">
            <v>0</v>
          </cell>
        </row>
        <row r="2167">
          <cell r="F2167">
            <v>36593</v>
          </cell>
          <cell r="G2167">
            <v>39193</v>
          </cell>
          <cell r="H2167">
            <v>35605.5</v>
          </cell>
          <cell r="I2167">
            <v>0</v>
          </cell>
          <cell r="AY2167">
            <v>0</v>
          </cell>
          <cell r="CK2167">
            <v>0</v>
          </cell>
          <cell r="CL2167">
            <v>0</v>
          </cell>
          <cell r="CM2167">
            <v>0</v>
          </cell>
        </row>
        <row r="2168">
          <cell r="F2168">
            <v>371063</v>
          </cell>
          <cell r="G2168">
            <v>371063</v>
          </cell>
          <cell r="H2168">
            <v>300258.26</v>
          </cell>
          <cell r="I2168">
            <v>9079.84</v>
          </cell>
          <cell r="AY2168">
            <v>4337.87</v>
          </cell>
          <cell r="CK2168">
            <v>0</v>
          </cell>
          <cell r="CL2168">
            <v>0</v>
          </cell>
          <cell r="CM2168">
            <v>0</v>
          </cell>
        </row>
        <row r="2169">
          <cell r="F2169">
            <v>0</v>
          </cell>
          <cell r="G2169">
            <v>1826.26</v>
          </cell>
          <cell r="H2169">
            <v>0</v>
          </cell>
          <cell r="I2169">
            <v>0</v>
          </cell>
          <cell r="AY2169">
            <v>0</v>
          </cell>
          <cell r="CK2169">
            <v>0</v>
          </cell>
          <cell r="CL2169">
            <v>0</v>
          </cell>
          <cell r="CM2169">
            <v>0</v>
          </cell>
        </row>
        <row r="2170">
          <cell r="F2170">
            <v>0</v>
          </cell>
          <cell r="G2170">
            <v>442623.5</v>
          </cell>
          <cell r="H2170">
            <v>0</v>
          </cell>
          <cell r="I2170">
            <v>82075.5</v>
          </cell>
          <cell r="AY2170">
            <v>0</v>
          </cell>
          <cell r="CK2170">
            <v>0</v>
          </cell>
          <cell r="CL2170">
            <v>0</v>
          </cell>
          <cell r="CM2170">
            <v>0</v>
          </cell>
        </row>
        <row r="2171">
          <cell r="F2171">
            <v>1026504</v>
          </cell>
          <cell r="G2171">
            <v>1026504</v>
          </cell>
          <cell r="H2171">
            <v>812170.35</v>
          </cell>
          <cell r="I2171">
            <v>0</v>
          </cell>
          <cell r="AY2171">
            <v>96684.08</v>
          </cell>
          <cell r="CK2171">
            <v>0</v>
          </cell>
          <cell r="CL2171">
            <v>0</v>
          </cell>
          <cell r="CM2171">
            <v>0</v>
          </cell>
        </row>
        <row r="2172">
          <cell r="F2172">
            <v>0</v>
          </cell>
          <cell r="G2172">
            <v>142459.85</v>
          </cell>
          <cell r="H2172">
            <v>142459.85</v>
          </cell>
          <cell r="I2172">
            <v>0</v>
          </cell>
          <cell r="AY2172">
            <v>0</v>
          </cell>
          <cell r="CK2172">
            <v>0</v>
          </cell>
          <cell r="CL2172">
            <v>0</v>
          </cell>
          <cell r="CM2172">
            <v>0</v>
          </cell>
        </row>
        <row r="2173">
          <cell r="F2173">
            <v>27348</v>
          </cell>
          <cell r="G2173">
            <v>27348</v>
          </cell>
          <cell r="H2173">
            <v>23394</v>
          </cell>
          <cell r="I2173">
            <v>0</v>
          </cell>
          <cell r="AY2173">
            <v>2394</v>
          </cell>
          <cell r="CK2173">
            <v>0</v>
          </cell>
          <cell r="CL2173">
            <v>0</v>
          </cell>
          <cell r="CM2173">
            <v>0</v>
          </cell>
        </row>
        <row r="2174">
          <cell r="F2174">
            <v>71223</v>
          </cell>
          <cell r="G2174">
            <v>71223</v>
          </cell>
          <cell r="H2174">
            <v>35413.72</v>
          </cell>
          <cell r="I2174">
            <v>0</v>
          </cell>
          <cell r="AY2174">
            <v>0</v>
          </cell>
          <cell r="CK2174">
            <v>0</v>
          </cell>
          <cell r="CL2174">
            <v>0</v>
          </cell>
          <cell r="CM2174">
            <v>0</v>
          </cell>
        </row>
        <row r="2175">
          <cell r="F2175">
            <v>204916</v>
          </cell>
          <cell r="G2175">
            <v>204916</v>
          </cell>
          <cell r="H2175">
            <v>0</v>
          </cell>
          <cell r="I2175">
            <v>0</v>
          </cell>
          <cell r="AY2175">
            <v>0</v>
          </cell>
          <cell r="CK2175">
            <v>0</v>
          </cell>
          <cell r="CL2175">
            <v>0</v>
          </cell>
          <cell r="CM2175">
            <v>0</v>
          </cell>
        </row>
        <row r="2176">
          <cell r="F2176">
            <v>78458</v>
          </cell>
          <cell r="G2176">
            <v>78458</v>
          </cell>
          <cell r="H2176">
            <v>53430.21</v>
          </cell>
          <cell r="I2176">
            <v>0</v>
          </cell>
          <cell r="AY2176">
            <v>0</v>
          </cell>
          <cell r="CK2176">
            <v>0</v>
          </cell>
          <cell r="CL2176">
            <v>0</v>
          </cell>
          <cell r="CM2176">
            <v>0</v>
          </cell>
        </row>
        <row r="2177">
          <cell r="F2177">
            <v>149240</v>
          </cell>
          <cell r="G2177">
            <v>149240</v>
          </cell>
          <cell r="H2177">
            <v>110804.11</v>
          </cell>
          <cell r="I2177">
            <v>0</v>
          </cell>
          <cell r="AY2177">
            <v>12958.68</v>
          </cell>
          <cell r="CK2177">
            <v>0</v>
          </cell>
          <cell r="CL2177">
            <v>0</v>
          </cell>
          <cell r="CM2177">
            <v>0</v>
          </cell>
        </row>
        <row r="2178">
          <cell r="F2178">
            <v>24877</v>
          </cell>
          <cell r="G2178">
            <v>24877</v>
          </cell>
          <cell r="H2178">
            <v>18850.849999999999</v>
          </cell>
          <cell r="I2178">
            <v>0</v>
          </cell>
          <cell r="AY2178">
            <v>2210.64</v>
          </cell>
          <cell r="CK2178">
            <v>0</v>
          </cell>
          <cell r="CL2178">
            <v>0</v>
          </cell>
          <cell r="CM2178">
            <v>0</v>
          </cell>
        </row>
        <row r="2179">
          <cell r="F2179">
            <v>39600</v>
          </cell>
          <cell r="G2179">
            <v>39600</v>
          </cell>
          <cell r="H2179">
            <v>30412.47</v>
          </cell>
          <cell r="I2179">
            <v>0</v>
          </cell>
          <cell r="AY2179">
            <v>3510</v>
          </cell>
          <cell r="CK2179">
            <v>0</v>
          </cell>
          <cell r="CL2179">
            <v>0</v>
          </cell>
          <cell r="CM2179">
            <v>0</v>
          </cell>
        </row>
        <row r="2180">
          <cell r="F2180">
            <v>23419</v>
          </cell>
          <cell r="G2180">
            <v>21109.81</v>
          </cell>
          <cell r="H2180">
            <v>21092.85</v>
          </cell>
          <cell r="I2180">
            <v>0</v>
          </cell>
          <cell r="AY2180">
            <v>0</v>
          </cell>
          <cell r="CK2180">
            <v>0</v>
          </cell>
          <cell r="CL2180">
            <v>0</v>
          </cell>
          <cell r="CM2180">
            <v>0</v>
          </cell>
        </row>
        <row r="2181">
          <cell r="F2181">
            <v>139949</v>
          </cell>
          <cell r="G2181">
            <v>139949</v>
          </cell>
          <cell r="H2181">
            <v>94875.16</v>
          </cell>
          <cell r="I2181">
            <v>0</v>
          </cell>
          <cell r="AY2181">
            <v>10661.45</v>
          </cell>
          <cell r="CK2181">
            <v>0</v>
          </cell>
          <cell r="CL2181">
            <v>0</v>
          </cell>
          <cell r="CM2181">
            <v>0</v>
          </cell>
        </row>
        <row r="2182">
          <cell r="F2182">
            <v>4500</v>
          </cell>
          <cell r="G2182">
            <v>23500</v>
          </cell>
          <cell r="H2182">
            <v>10749</v>
          </cell>
          <cell r="I2182">
            <v>1749.59</v>
          </cell>
          <cell r="AY2182">
            <v>0</v>
          </cell>
          <cell r="CK2182">
            <v>0</v>
          </cell>
          <cell r="CL2182">
            <v>0</v>
          </cell>
          <cell r="CM2182">
            <v>0</v>
          </cell>
        </row>
        <row r="2183">
          <cell r="F2183">
            <v>3443</v>
          </cell>
          <cell r="G2183">
            <v>3510.34</v>
          </cell>
          <cell r="H2183">
            <v>2782.27</v>
          </cell>
          <cell r="I2183">
            <v>0</v>
          </cell>
          <cell r="AY2183">
            <v>229.49</v>
          </cell>
          <cell r="CK2183">
            <v>0</v>
          </cell>
          <cell r="CL2183">
            <v>0</v>
          </cell>
          <cell r="CM2183">
            <v>0</v>
          </cell>
        </row>
        <row r="2184">
          <cell r="F2184">
            <v>2215</v>
          </cell>
          <cell r="G2184">
            <v>2215</v>
          </cell>
          <cell r="H2184">
            <v>1620.91</v>
          </cell>
          <cell r="I2184">
            <v>0</v>
          </cell>
          <cell r="AY2184">
            <v>197.82</v>
          </cell>
          <cell r="CK2184">
            <v>0</v>
          </cell>
          <cell r="CL2184">
            <v>0</v>
          </cell>
          <cell r="CM2184">
            <v>0</v>
          </cell>
        </row>
        <row r="2185">
          <cell r="F2185">
            <v>19035</v>
          </cell>
          <cell r="G2185">
            <v>17872.77</v>
          </cell>
          <cell r="H2185">
            <v>11403.59</v>
          </cell>
          <cell r="I2185">
            <v>0</v>
          </cell>
          <cell r="AY2185">
            <v>304.04000000000002</v>
          </cell>
          <cell r="CK2185">
            <v>0</v>
          </cell>
          <cell r="CL2185">
            <v>0</v>
          </cell>
          <cell r="CM2185">
            <v>0</v>
          </cell>
        </row>
        <row r="2186">
          <cell r="F2186">
            <v>46746</v>
          </cell>
          <cell r="G2186">
            <v>46746</v>
          </cell>
          <cell r="H2186">
            <v>28921.7</v>
          </cell>
          <cell r="I2186">
            <v>1694</v>
          </cell>
          <cell r="AY2186">
            <v>3263.7</v>
          </cell>
          <cell r="CK2186">
            <v>0</v>
          </cell>
          <cell r="CL2186">
            <v>0</v>
          </cell>
          <cell r="CM2186">
            <v>0</v>
          </cell>
        </row>
        <row r="2187">
          <cell r="F2187">
            <v>65729</v>
          </cell>
          <cell r="G2187">
            <v>62152.1</v>
          </cell>
          <cell r="H2187">
            <v>46614.080000000002</v>
          </cell>
          <cell r="I2187">
            <v>0</v>
          </cell>
          <cell r="AY2187">
            <v>4979.5</v>
          </cell>
          <cell r="CK2187">
            <v>0</v>
          </cell>
          <cell r="CL2187">
            <v>0</v>
          </cell>
          <cell r="CM2187">
            <v>0</v>
          </cell>
        </row>
        <row r="2188">
          <cell r="F2188">
            <v>58422</v>
          </cell>
          <cell r="G2188">
            <v>58022</v>
          </cell>
          <cell r="H2188">
            <v>35048.160000000003</v>
          </cell>
          <cell r="I2188">
            <v>4709</v>
          </cell>
          <cell r="AY2188">
            <v>0</v>
          </cell>
          <cell r="CK2188">
            <v>0</v>
          </cell>
          <cell r="CL2188">
            <v>0</v>
          </cell>
          <cell r="CM2188">
            <v>0</v>
          </cell>
        </row>
        <row r="2189">
          <cell r="F2189">
            <v>13634</v>
          </cell>
          <cell r="G2189">
            <v>13634</v>
          </cell>
          <cell r="H2189">
            <v>0</v>
          </cell>
          <cell r="I2189">
            <v>0</v>
          </cell>
          <cell r="AY2189">
            <v>0</v>
          </cell>
          <cell r="CK2189">
            <v>0</v>
          </cell>
          <cell r="CL2189">
            <v>0</v>
          </cell>
          <cell r="CM2189">
            <v>0</v>
          </cell>
        </row>
        <row r="2190">
          <cell r="F2190">
            <v>0</v>
          </cell>
          <cell r="G2190">
            <v>3277914</v>
          </cell>
          <cell r="H2190">
            <v>3277914</v>
          </cell>
          <cell r="I2190">
            <v>0</v>
          </cell>
          <cell r="AY2190">
            <v>0</v>
          </cell>
          <cell r="CK2190">
            <v>0</v>
          </cell>
          <cell r="CL2190">
            <v>0</v>
          </cell>
          <cell r="CM2190">
            <v>0</v>
          </cell>
        </row>
        <row r="2191">
          <cell r="F2191">
            <v>649</v>
          </cell>
          <cell r="G2191">
            <v>649</v>
          </cell>
          <cell r="H2191">
            <v>0</v>
          </cell>
          <cell r="I2191">
            <v>0</v>
          </cell>
          <cell r="AY2191">
            <v>0</v>
          </cell>
          <cell r="CK2191">
            <v>0</v>
          </cell>
          <cell r="CL2191">
            <v>0</v>
          </cell>
          <cell r="CM2191">
            <v>0</v>
          </cell>
        </row>
        <row r="2192">
          <cell r="F2192">
            <v>3000</v>
          </cell>
          <cell r="G2192">
            <v>3000</v>
          </cell>
          <cell r="H2192">
            <v>683.5</v>
          </cell>
          <cell r="I2192">
            <v>0</v>
          </cell>
          <cell r="AY2192">
            <v>0</v>
          </cell>
          <cell r="CK2192">
            <v>0</v>
          </cell>
          <cell r="CL2192">
            <v>0</v>
          </cell>
          <cell r="CM2192">
            <v>0</v>
          </cell>
        </row>
        <row r="2193">
          <cell r="F2193">
            <v>3000</v>
          </cell>
          <cell r="G2193">
            <v>3000</v>
          </cell>
          <cell r="H2193">
            <v>2012.5</v>
          </cell>
          <cell r="I2193">
            <v>1</v>
          </cell>
          <cell r="AY2193">
            <v>0</v>
          </cell>
          <cell r="CK2193">
            <v>0</v>
          </cell>
          <cell r="CL2193">
            <v>0</v>
          </cell>
          <cell r="CM2193">
            <v>0</v>
          </cell>
        </row>
        <row r="2194">
          <cell r="F2194">
            <v>5000</v>
          </cell>
          <cell r="G2194">
            <v>5000</v>
          </cell>
          <cell r="H2194">
            <v>2116</v>
          </cell>
          <cell r="I2194">
            <v>0</v>
          </cell>
          <cell r="AY2194">
            <v>0</v>
          </cell>
          <cell r="CK2194">
            <v>0</v>
          </cell>
          <cell r="CL2194">
            <v>0</v>
          </cell>
          <cell r="CM2194">
            <v>0</v>
          </cell>
        </row>
        <row r="2195">
          <cell r="F2195">
            <v>20000</v>
          </cell>
          <cell r="G2195">
            <v>20000</v>
          </cell>
          <cell r="H2195">
            <v>16100.32</v>
          </cell>
          <cell r="I2195">
            <v>3899.55</v>
          </cell>
          <cell r="AY2195">
            <v>0</v>
          </cell>
          <cell r="CK2195">
            <v>0</v>
          </cell>
          <cell r="CL2195">
            <v>0</v>
          </cell>
          <cell r="CM2195">
            <v>0</v>
          </cell>
        </row>
        <row r="2196">
          <cell r="F2196">
            <v>16555</v>
          </cell>
          <cell r="G2196">
            <v>11555</v>
          </cell>
          <cell r="H2196">
            <v>948.75</v>
          </cell>
          <cell r="I2196">
            <v>5000</v>
          </cell>
          <cell r="AY2196">
            <v>0</v>
          </cell>
          <cell r="CK2196">
            <v>0</v>
          </cell>
          <cell r="CL2196">
            <v>0</v>
          </cell>
          <cell r="CM2196">
            <v>0</v>
          </cell>
        </row>
        <row r="2197">
          <cell r="F2197">
            <v>20000</v>
          </cell>
          <cell r="G2197">
            <v>19240</v>
          </cell>
          <cell r="H2197">
            <v>7962.2</v>
          </cell>
          <cell r="I2197">
            <v>0</v>
          </cell>
          <cell r="AY2197">
            <v>0</v>
          </cell>
          <cell r="CK2197">
            <v>0</v>
          </cell>
          <cell r="CL2197">
            <v>0</v>
          </cell>
          <cell r="CM2197">
            <v>0</v>
          </cell>
        </row>
        <row r="2198">
          <cell r="F2198">
            <v>40000</v>
          </cell>
          <cell r="G2198">
            <v>31583</v>
          </cell>
          <cell r="H2198">
            <v>25068.16</v>
          </cell>
          <cell r="I2198">
            <v>0</v>
          </cell>
          <cell r="AY2198">
            <v>0</v>
          </cell>
          <cell r="CK2198">
            <v>0</v>
          </cell>
          <cell r="CL2198">
            <v>0</v>
          </cell>
          <cell r="CM2198">
            <v>0</v>
          </cell>
        </row>
        <row r="2199">
          <cell r="F2199">
            <v>0</v>
          </cell>
          <cell r="G2199">
            <v>36000</v>
          </cell>
          <cell r="H2199">
            <v>32346.09</v>
          </cell>
          <cell r="I2199">
            <v>2300</v>
          </cell>
          <cell r="AY2199">
            <v>0</v>
          </cell>
          <cell r="CK2199">
            <v>0</v>
          </cell>
          <cell r="CL2199">
            <v>0</v>
          </cell>
          <cell r="CM2199">
            <v>0</v>
          </cell>
        </row>
        <row r="2200">
          <cell r="F2200">
            <v>18500</v>
          </cell>
          <cell r="G2200">
            <v>18500</v>
          </cell>
          <cell r="H2200">
            <v>12852.79</v>
          </cell>
          <cell r="I2200">
            <v>1624.05</v>
          </cell>
          <cell r="AY2200">
            <v>0</v>
          </cell>
          <cell r="CK2200">
            <v>0</v>
          </cell>
          <cell r="CL2200">
            <v>0</v>
          </cell>
          <cell r="CM2200">
            <v>0</v>
          </cell>
        </row>
        <row r="2201">
          <cell r="F2201">
            <v>75000</v>
          </cell>
          <cell r="G2201">
            <v>75000</v>
          </cell>
          <cell r="H2201">
            <v>70740.89</v>
          </cell>
          <cell r="I2201">
            <v>4214.9399999999996</v>
          </cell>
          <cell r="AY2201">
            <v>0</v>
          </cell>
          <cell r="CK2201">
            <v>0</v>
          </cell>
          <cell r="CL2201">
            <v>0</v>
          </cell>
          <cell r="CM2201">
            <v>0</v>
          </cell>
        </row>
        <row r="2202">
          <cell r="F2202">
            <v>25000</v>
          </cell>
          <cell r="G2202">
            <v>13000</v>
          </cell>
          <cell r="H2202">
            <v>8424.5</v>
          </cell>
          <cell r="I2202">
            <v>592</v>
          </cell>
          <cell r="AY2202">
            <v>0</v>
          </cell>
          <cell r="CK2202">
            <v>0</v>
          </cell>
          <cell r="CL2202">
            <v>0</v>
          </cell>
          <cell r="CM2202">
            <v>0</v>
          </cell>
        </row>
        <row r="2203">
          <cell r="F2203">
            <v>5000</v>
          </cell>
          <cell r="G2203">
            <v>14400</v>
          </cell>
          <cell r="H2203">
            <v>6007.77</v>
          </cell>
          <cell r="I2203">
            <v>741</v>
          </cell>
          <cell r="AY2203">
            <v>0</v>
          </cell>
          <cell r="CK2203">
            <v>0</v>
          </cell>
          <cell r="CL2203">
            <v>0</v>
          </cell>
          <cell r="CM2203">
            <v>0</v>
          </cell>
        </row>
        <row r="2204">
          <cell r="F2204">
            <v>0</v>
          </cell>
          <cell r="G2204">
            <v>484876.79999999999</v>
          </cell>
          <cell r="H2204">
            <v>0</v>
          </cell>
          <cell r="I2204">
            <v>484876.79999999999</v>
          </cell>
          <cell r="AY2204">
            <v>0</v>
          </cell>
          <cell r="CK2204">
            <v>0</v>
          </cell>
          <cell r="CL2204">
            <v>0</v>
          </cell>
          <cell r="CM2204">
            <v>0</v>
          </cell>
        </row>
        <row r="2205"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CK2205">
            <v>0</v>
          </cell>
          <cell r="CL2205">
            <v>0</v>
          </cell>
          <cell r="CM2205">
            <v>0</v>
          </cell>
        </row>
        <row r="2206">
          <cell r="F2206">
            <v>878316</v>
          </cell>
          <cell r="G2206">
            <v>878316</v>
          </cell>
          <cell r="H2206">
            <v>720274.98</v>
          </cell>
          <cell r="I2206">
            <v>0</v>
          </cell>
          <cell r="AY2206">
            <v>82007.600000000006</v>
          </cell>
          <cell r="CK2206">
            <v>0</v>
          </cell>
          <cell r="CL2206">
            <v>0</v>
          </cell>
          <cell r="CM2206">
            <v>0</v>
          </cell>
        </row>
        <row r="2207">
          <cell r="F2207">
            <v>0</v>
          </cell>
          <cell r="G2207">
            <v>55876.2</v>
          </cell>
          <cell r="H2207">
            <v>55876.2</v>
          </cell>
          <cell r="I2207">
            <v>0</v>
          </cell>
          <cell r="AY2207">
            <v>0</v>
          </cell>
          <cell r="CK2207">
            <v>0</v>
          </cell>
          <cell r="CL2207">
            <v>0</v>
          </cell>
          <cell r="CM2207">
            <v>0</v>
          </cell>
        </row>
        <row r="2208">
          <cell r="F2208">
            <v>30924</v>
          </cell>
          <cell r="G2208">
            <v>32400</v>
          </cell>
          <cell r="H2208">
            <v>32400</v>
          </cell>
          <cell r="I2208">
            <v>0</v>
          </cell>
          <cell r="AY2208">
            <v>3600</v>
          </cell>
          <cell r="CK2208">
            <v>0</v>
          </cell>
          <cell r="CL2208">
            <v>0</v>
          </cell>
          <cell r="CM2208">
            <v>0</v>
          </cell>
        </row>
        <row r="2209">
          <cell r="F2209">
            <v>74476</v>
          </cell>
          <cell r="G2209">
            <v>74476</v>
          </cell>
          <cell r="H2209">
            <v>33769.120000000003</v>
          </cell>
          <cell r="I2209">
            <v>0</v>
          </cell>
          <cell r="AY2209">
            <v>0</v>
          </cell>
          <cell r="CK2209">
            <v>0</v>
          </cell>
          <cell r="CL2209">
            <v>0</v>
          </cell>
          <cell r="CM2209">
            <v>0</v>
          </cell>
        </row>
        <row r="2210">
          <cell r="F2210">
            <v>176925</v>
          </cell>
          <cell r="G2210">
            <v>176925</v>
          </cell>
          <cell r="H2210">
            <v>0</v>
          </cell>
          <cell r="I2210">
            <v>0</v>
          </cell>
          <cell r="AY2210">
            <v>0</v>
          </cell>
          <cell r="CK2210">
            <v>0</v>
          </cell>
          <cell r="CL2210">
            <v>0</v>
          </cell>
          <cell r="CM2210">
            <v>0</v>
          </cell>
        </row>
        <row r="2211">
          <cell r="F2211">
            <v>119974</v>
          </cell>
          <cell r="G2211">
            <v>119974</v>
          </cell>
          <cell r="H2211">
            <v>91814.06</v>
          </cell>
          <cell r="I2211">
            <v>0</v>
          </cell>
          <cell r="AY2211">
            <v>10349.450000000001</v>
          </cell>
          <cell r="CK2211">
            <v>0</v>
          </cell>
          <cell r="CL2211">
            <v>0</v>
          </cell>
          <cell r="CM2211">
            <v>0</v>
          </cell>
        </row>
        <row r="2212">
          <cell r="F2212">
            <v>20957</v>
          </cell>
          <cell r="G2212">
            <v>20957</v>
          </cell>
          <cell r="H2212">
            <v>16468.650000000001</v>
          </cell>
          <cell r="I2212">
            <v>0</v>
          </cell>
          <cell r="AY2212">
            <v>1863.38</v>
          </cell>
          <cell r="CK2212">
            <v>0</v>
          </cell>
          <cell r="CL2212">
            <v>0</v>
          </cell>
          <cell r="CM2212">
            <v>0</v>
          </cell>
        </row>
        <row r="2213">
          <cell r="F2213">
            <v>19800</v>
          </cell>
          <cell r="G2213">
            <v>19800</v>
          </cell>
          <cell r="H2213">
            <v>17256.060000000001</v>
          </cell>
          <cell r="I2213">
            <v>0</v>
          </cell>
          <cell r="AY2213">
            <v>1755</v>
          </cell>
          <cell r="CK2213">
            <v>0</v>
          </cell>
          <cell r="CL2213">
            <v>0</v>
          </cell>
          <cell r="CM2213">
            <v>0</v>
          </cell>
        </row>
        <row r="2214">
          <cell r="F2214">
            <v>20220</v>
          </cell>
          <cell r="G2214">
            <v>21453.84</v>
          </cell>
          <cell r="H2214">
            <v>21453.84</v>
          </cell>
          <cell r="I2214">
            <v>0</v>
          </cell>
          <cell r="AY2214">
            <v>0</v>
          </cell>
          <cell r="CK2214">
            <v>0</v>
          </cell>
          <cell r="CL2214">
            <v>0</v>
          </cell>
          <cell r="CM2214">
            <v>0</v>
          </cell>
        </row>
        <row r="2215">
          <cell r="F2215">
            <v>124120</v>
          </cell>
          <cell r="G2215">
            <v>124120</v>
          </cell>
          <cell r="H2215">
            <v>98615.47</v>
          </cell>
          <cell r="I2215">
            <v>0</v>
          </cell>
          <cell r="AY2215">
            <v>9475.2000000000007</v>
          </cell>
          <cell r="CK2215">
            <v>0</v>
          </cell>
          <cell r="CL2215">
            <v>0</v>
          </cell>
          <cell r="CM2215">
            <v>0</v>
          </cell>
        </row>
        <row r="2216">
          <cell r="F2216">
            <v>6885</v>
          </cell>
          <cell r="G2216">
            <v>7019.68</v>
          </cell>
          <cell r="H2216">
            <v>5564.48</v>
          </cell>
          <cell r="I2216">
            <v>0</v>
          </cell>
          <cell r="AY2216">
            <v>458.98</v>
          </cell>
          <cell r="CK2216">
            <v>0</v>
          </cell>
          <cell r="CL2216">
            <v>0</v>
          </cell>
          <cell r="CM2216">
            <v>0</v>
          </cell>
        </row>
        <row r="2217">
          <cell r="F2217">
            <v>7758</v>
          </cell>
          <cell r="G2217">
            <v>7758</v>
          </cell>
          <cell r="H2217">
            <v>4708.3500000000004</v>
          </cell>
          <cell r="I2217">
            <v>0</v>
          </cell>
          <cell r="AY2217">
            <v>213.96</v>
          </cell>
          <cell r="CK2217">
            <v>0</v>
          </cell>
          <cell r="CL2217">
            <v>0</v>
          </cell>
          <cell r="CM2217">
            <v>0</v>
          </cell>
        </row>
        <row r="2218">
          <cell r="F2218">
            <v>7000</v>
          </cell>
          <cell r="G2218">
            <v>7000</v>
          </cell>
          <cell r="H2218">
            <v>34.92</v>
          </cell>
          <cell r="I2218">
            <v>0</v>
          </cell>
          <cell r="AY2218">
            <v>0</v>
          </cell>
          <cell r="CK2218">
            <v>0</v>
          </cell>
          <cell r="CL2218">
            <v>0</v>
          </cell>
          <cell r="CM2218">
            <v>0</v>
          </cell>
        </row>
        <row r="2219"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CK2219">
            <v>0</v>
          </cell>
          <cell r="CL2219">
            <v>0</v>
          </cell>
          <cell r="CM2219">
            <v>0</v>
          </cell>
        </row>
        <row r="2220">
          <cell r="F2220">
            <v>2818260</v>
          </cell>
          <cell r="G2220">
            <v>2818260</v>
          </cell>
          <cell r="H2220">
            <v>2279376.3199999998</v>
          </cell>
          <cell r="I2220">
            <v>0</v>
          </cell>
          <cell r="AY2220">
            <v>266138.7</v>
          </cell>
          <cell r="CK2220">
            <v>0</v>
          </cell>
          <cell r="CL2220">
            <v>0</v>
          </cell>
          <cell r="CM2220">
            <v>0</v>
          </cell>
        </row>
        <row r="2221">
          <cell r="F2221">
            <v>360000</v>
          </cell>
          <cell r="G2221">
            <v>360000</v>
          </cell>
          <cell r="H2221">
            <v>140617.16</v>
          </cell>
          <cell r="I2221">
            <v>66423.98</v>
          </cell>
          <cell r="AY2221">
            <v>0</v>
          </cell>
          <cell r="CK2221">
            <v>0</v>
          </cell>
          <cell r="CL2221">
            <v>0</v>
          </cell>
          <cell r="CM2221">
            <v>63000</v>
          </cell>
        </row>
        <row r="2222">
          <cell r="F2222">
            <v>0</v>
          </cell>
          <cell r="G2222">
            <v>84590.23</v>
          </cell>
          <cell r="H2222">
            <v>84590.23</v>
          </cell>
          <cell r="I2222">
            <v>0</v>
          </cell>
          <cell r="AY2222">
            <v>0</v>
          </cell>
          <cell r="CK2222">
            <v>0</v>
          </cell>
          <cell r="CL2222">
            <v>0</v>
          </cell>
          <cell r="CM2222">
            <v>0</v>
          </cell>
        </row>
        <row r="2223">
          <cell r="F2223">
            <v>30940</v>
          </cell>
          <cell r="G2223">
            <v>36156.660000000003</v>
          </cell>
          <cell r="H2223">
            <v>36156.660000000003</v>
          </cell>
          <cell r="I2223">
            <v>0</v>
          </cell>
          <cell r="AY2223">
            <v>3507</v>
          </cell>
          <cell r="CK2223">
            <v>0</v>
          </cell>
          <cell r="CL2223">
            <v>0</v>
          </cell>
          <cell r="CM2223">
            <v>0</v>
          </cell>
        </row>
        <row r="2224">
          <cell r="F2224">
            <v>194933</v>
          </cell>
          <cell r="G2224">
            <v>194933</v>
          </cell>
          <cell r="H2224">
            <v>94856.63</v>
          </cell>
          <cell r="I2224">
            <v>0</v>
          </cell>
          <cell r="AY2224">
            <v>0</v>
          </cell>
          <cell r="CK2224">
            <v>0</v>
          </cell>
          <cell r="CL2224">
            <v>0</v>
          </cell>
          <cell r="CM2224">
            <v>0</v>
          </cell>
        </row>
        <row r="2225">
          <cell r="F2225">
            <v>555372</v>
          </cell>
          <cell r="G2225">
            <v>555372</v>
          </cell>
          <cell r="H2225">
            <v>0</v>
          </cell>
          <cell r="I2225">
            <v>0</v>
          </cell>
          <cell r="AY2225">
            <v>0</v>
          </cell>
          <cell r="CK2225">
            <v>0</v>
          </cell>
          <cell r="CL2225">
            <v>0</v>
          </cell>
          <cell r="CM2225">
            <v>0</v>
          </cell>
        </row>
        <row r="2226">
          <cell r="F2226">
            <v>385346</v>
          </cell>
          <cell r="G2226">
            <v>385346</v>
          </cell>
          <cell r="H2226">
            <v>291583.61</v>
          </cell>
          <cell r="I2226">
            <v>0</v>
          </cell>
          <cell r="AY2226">
            <v>33230.99</v>
          </cell>
          <cell r="CK2226">
            <v>0</v>
          </cell>
          <cell r="CL2226">
            <v>0</v>
          </cell>
          <cell r="CM2226">
            <v>0</v>
          </cell>
        </row>
        <row r="2227">
          <cell r="F2227">
            <v>65989</v>
          </cell>
          <cell r="G2227">
            <v>65989</v>
          </cell>
          <cell r="H2227">
            <v>51227.69</v>
          </cell>
          <cell r="I2227">
            <v>0</v>
          </cell>
          <cell r="AY2227">
            <v>5853.83</v>
          </cell>
          <cell r="CK2227">
            <v>0</v>
          </cell>
          <cell r="CL2227">
            <v>0</v>
          </cell>
          <cell r="CM2227">
            <v>0</v>
          </cell>
        </row>
        <row r="2228">
          <cell r="F2228">
            <v>79200</v>
          </cell>
          <cell r="G2228">
            <v>79200</v>
          </cell>
          <cell r="H2228">
            <v>62006.11</v>
          </cell>
          <cell r="I2228">
            <v>0</v>
          </cell>
          <cell r="AY2228">
            <v>7020</v>
          </cell>
          <cell r="CK2228">
            <v>0</v>
          </cell>
          <cell r="CL2228">
            <v>0</v>
          </cell>
          <cell r="CM2228">
            <v>0</v>
          </cell>
        </row>
        <row r="2229">
          <cell r="F2229">
            <v>63330</v>
          </cell>
          <cell r="G2229">
            <v>66570.14</v>
          </cell>
          <cell r="H2229">
            <v>66570.14</v>
          </cell>
          <cell r="I2229">
            <v>0</v>
          </cell>
          <cell r="AY2229">
            <v>0</v>
          </cell>
          <cell r="CK2229">
            <v>0</v>
          </cell>
          <cell r="CL2229">
            <v>0</v>
          </cell>
          <cell r="CM2229">
            <v>0</v>
          </cell>
        </row>
        <row r="2230">
          <cell r="F2230">
            <v>377044</v>
          </cell>
          <cell r="G2230">
            <v>377044</v>
          </cell>
          <cell r="H2230">
            <v>264783.09000000003</v>
          </cell>
          <cell r="I2230">
            <v>0</v>
          </cell>
          <cell r="AY2230">
            <v>29345.040000000001</v>
          </cell>
          <cell r="CK2230">
            <v>0</v>
          </cell>
          <cell r="CL2230">
            <v>0</v>
          </cell>
          <cell r="CM2230">
            <v>0</v>
          </cell>
        </row>
        <row r="2231">
          <cell r="F2231">
            <v>20055</v>
          </cell>
          <cell r="G2231">
            <v>20055</v>
          </cell>
          <cell r="H2231">
            <v>17675.599999999999</v>
          </cell>
          <cell r="I2231">
            <v>0</v>
          </cell>
          <cell r="AY2231">
            <v>0</v>
          </cell>
          <cell r="CK2231">
            <v>0</v>
          </cell>
          <cell r="CL2231">
            <v>0</v>
          </cell>
          <cell r="CM2231">
            <v>0</v>
          </cell>
        </row>
        <row r="2232">
          <cell r="F2232">
            <v>780</v>
          </cell>
          <cell r="G2232">
            <v>780</v>
          </cell>
          <cell r="H2232">
            <v>219.44</v>
          </cell>
          <cell r="I2232">
            <v>0</v>
          </cell>
          <cell r="AY2232">
            <v>26.1</v>
          </cell>
          <cell r="CK2232">
            <v>0</v>
          </cell>
          <cell r="CL2232">
            <v>0</v>
          </cell>
          <cell r="CM2232">
            <v>0</v>
          </cell>
        </row>
        <row r="2233">
          <cell r="F2233">
            <v>14138</v>
          </cell>
          <cell r="G2233">
            <v>14138</v>
          </cell>
          <cell r="H2233">
            <v>8803.39</v>
          </cell>
          <cell r="I2233">
            <v>0</v>
          </cell>
          <cell r="AY2233">
            <v>204.3</v>
          </cell>
          <cell r="CK2233">
            <v>0</v>
          </cell>
          <cell r="CL2233">
            <v>0</v>
          </cell>
          <cell r="CM2233">
            <v>0</v>
          </cell>
        </row>
        <row r="2234">
          <cell r="F2234">
            <v>49013</v>
          </cell>
          <cell r="G2234">
            <v>49013</v>
          </cell>
          <cell r="H2234">
            <v>32546.7</v>
          </cell>
          <cell r="I2234">
            <v>2894</v>
          </cell>
          <cell r="AY2234">
            <v>2688.7</v>
          </cell>
          <cell r="CK2234">
            <v>0</v>
          </cell>
          <cell r="CL2234">
            <v>0</v>
          </cell>
          <cell r="CM2234">
            <v>0</v>
          </cell>
        </row>
        <row r="2235">
          <cell r="F2235">
            <v>240689</v>
          </cell>
          <cell r="G2235">
            <v>227562.85</v>
          </cell>
          <cell r="H2235">
            <v>151708.6</v>
          </cell>
          <cell r="I2235">
            <v>18963.580000000002</v>
          </cell>
          <cell r="AY2235">
            <v>18963.57</v>
          </cell>
          <cell r="CK2235">
            <v>0</v>
          </cell>
          <cell r="CL2235">
            <v>0</v>
          </cell>
          <cell r="CM2235">
            <v>0</v>
          </cell>
        </row>
        <row r="2236">
          <cell r="F2236">
            <v>11389</v>
          </cell>
          <cell r="G2236">
            <v>11389</v>
          </cell>
          <cell r="H2236">
            <v>10000</v>
          </cell>
          <cell r="I2236">
            <v>0</v>
          </cell>
          <cell r="AY2236">
            <v>0</v>
          </cell>
          <cell r="CK2236">
            <v>0</v>
          </cell>
          <cell r="CL2236">
            <v>0</v>
          </cell>
          <cell r="CM2236">
            <v>0</v>
          </cell>
        </row>
        <row r="2237">
          <cell r="F2237">
            <v>20000</v>
          </cell>
          <cell r="G2237">
            <v>20000</v>
          </cell>
          <cell r="H2237">
            <v>236.57</v>
          </cell>
          <cell r="I2237">
            <v>2</v>
          </cell>
          <cell r="AY2237">
            <v>0</v>
          </cell>
          <cell r="CK2237">
            <v>0</v>
          </cell>
          <cell r="CL2237">
            <v>0</v>
          </cell>
          <cell r="CM2237">
            <v>0</v>
          </cell>
        </row>
        <row r="2238"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CK2238">
            <v>0</v>
          </cell>
          <cell r="CL2238">
            <v>0</v>
          </cell>
          <cell r="CM2238">
            <v>0</v>
          </cell>
        </row>
        <row r="2239">
          <cell r="F2239">
            <v>987588</v>
          </cell>
          <cell r="G2239">
            <v>987588</v>
          </cell>
          <cell r="H2239">
            <v>769145.05</v>
          </cell>
          <cell r="I2239">
            <v>0</v>
          </cell>
          <cell r="AY2239">
            <v>91371.26</v>
          </cell>
          <cell r="CK2239">
            <v>0</v>
          </cell>
          <cell r="CL2239">
            <v>0</v>
          </cell>
          <cell r="CM2239">
            <v>0</v>
          </cell>
        </row>
        <row r="2240">
          <cell r="F2240">
            <v>25416</v>
          </cell>
          <cell r="G2240">
            <v>26005.84</v>
          </cell>
          <cell r="H2240">
            <v>21488.67</v>
          </cell>
          <cell r="I2240">
            <v>0</v>
          </cell>
          <cell r="AY2240">
            <v>2225</v>
          </cell>
          <cell r="CK2240">
            <v>0</v>
          </cell>
          <cell r="CL2240">
            <v>0</v>
          </cell>
          <cell r="CM2240">
            <v>0</v>
          </cell>
        </row>
        <row r="2241">
          <cell r="F2241">
            <v>70871</v>
          </cell>
          <cell r="G2241">
            <v>70871</v>
          </cell>
          <cell r="H2241">
            <v>32879.54</v>
          </cell>
          <cell r="I2241">
            <v>0</v>
          </cell>
          <cell r="AY2241">
            <v>0</v>
          </cell>
          <cell r="CK2241">
            <v>0</v>
          </cell>
          <cell r="CL2241">
            <v>0</v>
          </cell>
          <cell r="CM2241">
            <v>0</v>
          </cell>
        </row>
        <row r="2242">
          <cell r="F2242">
            <v>196973</v>
          </cell>
          <cell r="G2242">
            <v>196973</v>
          </cell>
          <cell r="H2242">
            <v>13104.87</v>
          </cell>
          <cell r="I2242">
            <v>0</v>
          </cell>
          <cell r="AY2242">
            <v>0</v>
          </cell>
          <cell r="CK2242">
            <v>0</v>
          </cell>
          <cell r="CL2242">
            <v>0</v>
          </cell>
          <cell r="CM2242">
            <v>0</v>
          </cell>
        </row>
        <row r="2243">
          <cell r="F2243">
            <v>0</v>
          </cell>
          <cell r="G2243">
            <v>162212.63</v>
          </cell>
          <cell r="H2243">
            <v>162212.63</v>
          </cell>
          <cell r="I2243">
            <v>0</v>
          </cell>
          <cell r="AY2243">
            <v>0</v>
          </cell>
          <cell r="CK2243">
            <v>0</v>
          </cell>
          <cell r="CL2243">
            <v>0</v>
          </cell>
          <cell r="CM2243">
            <v>0</v>
          </cell>
        </row>
        <row r="2244">
          <cell r="F2244">
            <v>0</v>
          </cell>
          <cell r="G2244">
            <v>216.45</v>
          </cell>
          <cell r="H2244">
            <v>216.45</v>
          </cell>
          <cell r="I2244">
            <v>0</v>
          </cell>
          <cell r="AY2244">
            <v>0</v>
          </cell>
          <cell r="CK2244">
            <v>0</v>
          </cell>
          <cell r="CL2244">
            <v>0</v>
          </cell>
          <cell r="CM2244">
            <v>0</v>
          </cell>
        </row>
        <row r="2245">
          <cell r="F2245">
            <v>149314</v>
          </cell>
          <cell r="G2245">
            <v>149314</v>
          </cell>
          <cell r="H2245">
            <v>108474.49</v>
          </cell>
          <cell r="I2245">
            <v>0</v>
          </cell>
          <cell r="AY2245">
            <v>12920.82</v>
          </cell>
          <cell r="CK2245">
            <v>0</v>
          </cell>
          <cell r="CL2245">
            <v>0</v>
          </cell>
          <cell r="CM2245">
            <v>0</v>
          </cell>
        </row>
        <row r="2246">
          <cell r="F2246">
            <v>25407</v>
          </cell>
          <cell r="G2246">
            <v>25407</v>
          </cell>
          <cell r="H2246">
            <v>18902.75</v>
          </cell>
          <cell r="I2246">
            <v>0</v>
          </cell>
          <cell r="AY2246">
            <v>2257.85</v>
          </cell>
          <cell r="CK2246">
            <v>0</v>
          </cell>
          <cell r="CL2246">
            <v>0</v>
          </cell>
          <cell r="CM2246">
            <v>0</v>
          </cell>
        </row>
        <row r="2247">
          <cell r="F2247">
            <v>33000</v>
          </cell>
          <cell r="G2247">
            <v>33000</v>
          </cell>
          <cell r="H2247">
            <v>24851.87</v>
          </cell>
          <cell r="I2247">
            <v>0</v>
          </cell>
          <cell r="AY2247">
            <v>2924.8</v>
          </cell>
          <cell r="CK2247">
            <v>0</v>
          </cell>
          <cell r="CL2247">
            <v>0</v>
          </cell>
          <cell r="CM2247">
            <v>0</v>
          </cell>
        </row>
        <row r="2248">
          <cell r="F2248">
            <v>22511</v>
          </cell>
          <cell r="G2248">
            <v>22511</v>
          </cell>
          <cell r="H2248">
            <v>21850.42</v>
          </cell>
          <cell r="I2248">
            <v>0</v>
          </cell>
          <cell r="AY2248">
            <v>0</v>
          </cell>
          <cell r="CK2248">
            <v>0</v>
          </cell>
          <cell r="CL2248">
            <v>0</v>
          </cell>
          <cell r="CM2248">
            <v>0</v>
          </cell>
        </row>
        <row r="2249">
          <cell r="F2249">
            <v>130059</v>
          </cell>
          <cell r="G2249">
            <v>130059</v>
          </cell>
          <cell r="H2249">
            <v>85971.96</v>
          </cell>
          <cell r="I2249">
            <v>0</v>
          </cell>
          <cell r="AY2249">
            <v>9950.42</v>
          </cell>
          <cell r="CK2249">
            <v>0</v>
          </cell>
          <cell r="CL2249">
            <v>0</v>
          </cell>
          <cell r="CM2249">
            <v>0</v>
          </cell>
        </row>
        <row r="2250">
          <cell r="F2250">
            <v>626</v>
          </cell>
          <cell r="G2250">
            <v>626</v>
          </cell>
          <cell r="H2250">
            <v>626</v>
          </cell>
          <cell r="I2250">
            <v>0</v>
          </cell>
          <cell r="AY2250">
            <v>0</v>
          </cell>
          <cell r="CK2250">
            <v>0</v>
          </cell>
          <cell r="CL2250">
            <v>0</v>
          </cell>
          <cell r="CM2250">
            <v>0</v>
          </cell>
        </row>
        <row r="2251">
          <cell r="F2251">
            <v>14531</v>
          </cell>
          <cell r="G2251">
            <v>12311.14</v>
          </cell>
          <cell r="H2251">
            <v>7237.86</v>
          </cell>
          <cell r="I2251">
            <v>0</v>
          </cell>
          <cell r="AY2251">
            <v>0</v>
          </cell>
          <cell r="CK2251">
            <v>0</v>
          </cell>
          <cell r="CL2251">
            <v>0</v>
          </cell>
          <cell r="CM2251">
            <v>0</v>
          </cell>
        </row>
        <row r="2252">
          <cell r="F2252">
            <v>15041</v>
          </cell>
          <cell r="G2252">
            <v>15041</v>
          </cell>
          <cell r="H2252">
            <v>13256.7</v>
          </cell>
          <cell r="I2252">
            <v>0</v>
          </cell>
          <cell r="AY2252">
            <v>0</v>
          </cell>
          <cell r="CK2252">
            <v>0</v>
          </cell>
          <cell r="CL2252">
            <v>0</v>
          </cell>
          <cell r="CM2252">
            <v>0</v>
          </cell>
        </row>
        <row r="2253">
          <cell r="F2253">
            <v>433</v>
          </cell>
          <cell r="G2253">
            <v>433</v>
          </cell>
          <cell r="H2253">
            <v>121.69</v>
          </cell>
          <cell r="I2253">
            <v>0</v>
          </cell>
          <cell r="AY2253">
            <v>14.47</v>
          </cell>
          <cell r="CK2253">
            <v>0</v>
          </cell>
          <cell r="CL2253">
            <v>0</v>
          </cell>
          <cell r="CM2253">
            <v>0</v>
          </cell>
        </row>
        <row r="2254">
          <cell r="F2254">
            <v>16123</v>
          </cell>
          <cell r="G2254">
            <v>16123</v>
          </cell>
          <cell r="H2254">
            <v>10469.81</v>
          </cell>
          <cell r="I2254">
            <v>0</v>
          </cell>
          <cell r="AY2254">
            <v>159.26</v>
          </cell>
          <cell r="CK2254">
            <v>0</v>
          </cell>
          <cell r="CL2254">
            <v>0</v>
          </cell>
          <cell r="CM2254">
            <v>0</v>
          </cell>
        </row>
        <row r="2255">
          <cell r="F2255">
            <v>5000</v>
          </cell>
          <cell r="G2255">
            <v>5000</v>
          </cell>
          <cell r="H2255">
            <v>0</v>
          </cell>
          <cell r="I2255">
            <v>0</v>
          </cell>
          <cell r="AY2255">
            <v>0</v>
          </cell>
          <cell r="CK2255">
            <v>0</v>
          </cell>
          <cell r="CL2255">
            <v>0</v>
          </cell>
          <cell r="CM2255">
            <v>0</v>
          </cell>
        </row>
        <row r="2256">
          <cell r="F2256">
            <v>1120536</v>
          </cell>
          <cell r="G2256">
            <v>1143124.6499999999</v>
          </cell>
          <cell r="H2256">
            <v>992708.48</v>
          </cell>
          <cell r="I2256">
            <v>0</v>
          </cell>
          <cell r="AY2256">
            <v>114725.34</v>
          </cell>
          <cell r="CK2256">
            <v>0</v>
          </cell>
          <cell r="CL2256">
            <v>0</v>
          </cell>
          <cell r="CM2256">
            <v>0</v>
          </cell>
        </row>
        <row r="2258">
          <cell r="F2258">
            <v>57711</v>
          </cell>
          <cell r="G2258">
            <v>57711</v>
          </cell>
          <cell r="H2258">
            <v>50148.67</v>
          </cell>
          <cell r="I2258">
            <v>0</v>
          </cell>
          <cell r="AY2258">
            <v>5252</v>
          </cell>
          <cell r="CK2258">
            <v>0</v>
          </cell>
          <cell r="CL2258">
            <v>0</v>
          </cell>
          <cell r="CM2258">
            <v>0</v>
          </cell>
        </row>
        <row r="2259">
          <cell r="F2259">
            <v>94112</v>
          </cell>
          <cell r="G2259">
            <v>94112</v>
          </cell>
          <cell r="H2259">
            <v>44708.63</v>
          </cell>
          <cell r="I2259">
            <v>0</v>
          </cell>
          <cell r="AY2259">
            <v>0</v>
          </cell>
          <cell r="CK2259">
            <v>0</v>
          </cell>
          <cell r="CL2259">
            <v>0</v>
          </cell>
          <cell r="CM2259">
            <v>0</v>
          </cell>
        </row>
        <row r="2260">
          <cell r="F2260">
            <v>229553</v>
          </cell>
          <cell r="G2260">
            <v>229553</v>
          </cell>
          <cell r="H2260">
            <v>0</v>
          </cell>
          <cell r="I2260">
            <v>0</v>
          </cell>
          <cell r="AY2260">
            <v>0</v>
          </cell>
          <cell r="CK2260">
            <v>0</v>
          </cell>
          <cell r="CL2260">
            <v>0</v>
          </cell>
          <cell r="CM2260">
            <v>0</v>
          </cell>
        </row>
        <row r="2261">
          <cell r="F2261">
            <v>174540</v>
          </cell>
          <cell r="G2261">
            <v>174540</v>
          </cell>
          <cell r="H2261">
            <v>146530.73000000001</v>
          </cell>
          <cell r="I2261">
            <v>0</v>
          </cell>
          <cell r="AY2261">
            <v>16482.79</v>
          </cell>
          <cell r="CK2261">
            <v>0</v>
          </cell>
          <cell r="CL2261">
            <v>0</v>
          </cell>
          <cell r="CM2261">
            <v>0</v>
          </cell>
        </row>
        <row r="2262">
          <cell r="F2262">
            <v>29089</v>
          </cell>
          <cell r="G2262">
            <v>29089</v>
          </cell>
          <cell r="H2262">
            <v>24747.54</v>
          </cell>
          <cell r="I2262">
            <v>0</v>
          </cell>
          <cell r="AY2262">
            <v>2791.71</v>
          </cell>
          <cell r="CK2262">
            <v>0</v>
          </cell>
          <cell r="CL2262">
            <v>0</v>
          </cell>
          <cell r="CM2262">
            <v>0</v>
          </cell>
        </row>
        <row r="2263">
          <cell r="F2263">
            <v>46200</v>
          </cell>
          <cell r="G2263">
            <v>46200</v>
          </cell>
          <cell r="H2263">
            <v>42118.03</v>
          </cell>
          <cell r="I2263">
            <v>0</v>
          </cell>
          <cell r="AY2263">
            <v>4680</v>
          </cell>
          <cell r="CK2263">
            <v>0</v>
          </cell>
          <cell r="CL2263">
            <v>0</v>
          </cell>
          <cell r="CM2263">
            <v>0</v>
          </cell>
        </row>
        <row r="2264">
          <cell r="F2264">
            <v>26235</v>
          </cell>
          <cell r="G2264">
            <v>29858.799999999999</v>
          </cell>
          <cell r="H2264">
            <v>29858.799999999999</v>
          </cell>
          <cell r="I2264">
            <v>0</v>
          </cell>
          <cell r="AY2264">
            <v>0</v>
          </cell>
          <cell r="CK2264">
            <v>0</v>
          </cell>
          <cell r="CL2264">
            <v>0</v>
          </cell>
          <cell r="CM2264">
            <v>0</v>
          </cell>
        </row>
        <row r="2265">
          <cell r="F2265">
            <v>154971</v>
          </cell>
          <cell r="G2265">
            <v>154971</v>
          </cell>
          <cell r="H2265">
            <v>114530.14</v>
          </cell>
          <cell r="I2265">
            <v>0</v>
          </cell>
          <cell r="AY2265">
            <v>12559.09</v>
          </cell>
          <cell r="CK2265">
            <v>0</v>
          </cell>
          <cell r="CL2265">
            <v>0</v>
          </cell>
          <cell r="CM2265">
            <v>0</v>
          </cell>
        </row>
        <row r="2266">
          <cell r="F2266">
            <v>15641</v>
          </cell>
          <cell r="G2266">
            <v>15641</v>
          </cell>
          <cell r="H2266">
            <v>13256.7</v>
          </cell>
          <cell r="I2266">
            <v>0</v>
          </cell>
          <cell r="AY2266">
            <v>0</v>
          </cell>
          <cell r="CK2266">
            <v>0</v>
          </cell>
          <cell r="CL2266">
            <v>0</v>
          </cell>
          <cell r="CM2266">
            <v>0</v>
          </cell>
        </row>
        <row r="2267">
          <cell r="F2267">
            <v>520</v>
          </cell>
          <cell r="G2267">
            <v>520</v>
          </cell>
          <cell r="H2267">
            <v>146.30000000000001</v>
          </cell>
          <cell r="I2267">
            <v>0</v>
          </cell>
          <cell r="AY2267">
            <v>17.399999999999999</v>
          </cell>
          <cell r="CK2267">
            <v>0</v>
          </cell>
          <cell r="CL2267">
            <v>0</v>
          </cell>
          <cell r="CM2267">
            <v>0</v>
          </cell>
        </row>
        <row r="2268">
          <cell r="F2268">
            <v>10730</v>
          </cell>
          <cell r="G2268">
            <v>10730</v>
          </cell>
          <cell r="H2268">
            <v>5759.56</v>
          </cell>
          <cell r="I2268">
            <v>0</v>
          </cell>
          <cell r="AY2268">
            <v>223.61</v>
          </cell>
          <cell r="CK2268">
            <v>0</v>
          </cell>
          <cell r="CL2268">
            <v>0</v>
          </cell>
          <cell r="CM2268">
            <v>0</v>
          </cell>
        </row>
        <row r="2269">
          <cell r="F2269">
            <v>5000</v>
          </cell>
          <cell r="G2269">
            <v>5000</v>
          </cell>
          <cell r="H2269">
            <v>0</v>
          </cell>
          <cell r="I2269">
            <v>0</v>
          </cell>
          <cell r="AY2269">
            <v>0</v>
          </cell>
          <cell r="CK2269">
            <v>0</v>
          </cell>
          <cell r="CL2269">
            <v>0</v>
          </cell>
          <cell r="CM2269">
            <v>0</v>
          </cell>
        </row>
        <row r="2270"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CK2270">
            <v>0</v>
          </cell>
          <cell r="CL2270">
            <v>0</v>
          </cell>
          <cell r="CM2270">
            <v>0</v>
          </cell>
        </row>
        <row r="2271">
          <cell r="F2271">
            <v>8268000</v>
          </cell>
          <cell r="G2271">
            <v>8268000</v>
          </cell>
          <cell r="H2271">
            <v>7027681.0199999996</v>
          </cell>
          <cell r="I2271">
            <v>0</v>
          </cell>
          <cell r="AY2271">
            <v>786082.24</v>
          </cell>
          <cell r="CK2271">
            <v>0</v>
          </cell>
          <cell r="CL2271">
            <v>0</v>
          </cell>
          <cell r="CM2271">
            <v>0</v>
          </cell>
        </row>
        <row r="2272">
          <cell r="F2272">
            <v>2936700</v>
          </cell>
          <cell r="G2272">
            <v>4025126.7</v>
          </cell>
          <cell r="H2272">
            <v>1991459.48</v>
          </cell>
          <cell r="I2272">
            <v>919913.95</v>
          </cell>
          <cell r="AY2272">
            <v>30234.07</v>
          </cell>
          <cell r="CK2272">
            <v>0</v>
          </cell>
          <cell r="CL2272">
            <v>0</v>
          </cell>
          <cell r="CM2272">
            <v>204000</v>
          </cell>
        </row>
        <row r="2273">
          <cell r="F2273">
            <v>0</v>
          </cell>
          <cell r="G2273">
            <v>125679.67999999999</v>
          </cell>
          <cell r="H2273">
            <v>125679.67999999999</v>
          </cell>
          <cell r="I2273">
            <v>0</v>
          </cell>
          <cell r="AY2273">
            <v>0</v>
          </cell>
          <cell r="CK2273">
            <v>0</v>
          </cell>
          <cell r="CL2273">
            <v>0</v>
          </cell>
          <cell r="CM2273">
            <v>0</v>
          </cell>
        </row>
        <row r="2274">
          <cell r="F2274">
            <v>141781</v>
          </cell>
          <cell r="G2274">
            <v>141781</v>
          </cell>
          <cell r="H2274">
            <v>141361.57</v>
          </cell>
          <cell r="I2274">
            <v>0</v>
          </cell>
          <cell r="AY2274">
            <v>14678</v>
          </cell>
          <cell r="CK2274">
            <v>0</v>
          </cell>
          <cell r="CL2274">
            <v>0</v>
          </cell>
          <cell r="CM2274">
            <v>0</v>
          </cell>
        </row>
        <row r="2275">
          <cell r="F2275">
            <v>563096</v>
          </cell>
          <cell r="G2275">
            <v>563096</v>
          </cell>
          <cell r="H2275">
            <v>285227.02</v>
          </cell>
          <cell r="I2275">
            <v>0</v>
          </cell>
          <cell r="AY2275">
            <v>0</v>
          </cell>
          <cell r="CK2275">
            <v>0</v>
          </cell>
          <cell r="CL2275">
            <v>0</v>
          </cell>
          <cell r="CM2275">
            <v>0</v>
          </cell>
        </row>
        <row r="2276">
          <cell r="F2276">
            <v>1639034</v>
          </cell>
          <cell r="G2276">
            <v>1639034</v>
          </cell>
          <cell r="H2276">
            <v>17379.650000000001</v>
          </cell>
          <cell r="I2276">
            <v>0</v>
          </cell>
          <cell r="AY2276">
            <v>0</v>
          </cell>
          <cell r="CK2276">
            <v>0</v>
          </cell>
          <cell r="CL2276">
            <v>0</v>
          </cell>
          <cell r="CM2276">
            <v>0</v>
          </cell>
        </row>
        <row r="2277">
          <cell r="F2277">
            <v>0</v>
          </cell>
          <cell r="G2277">
            <v>299606.27</v>
          </cell>
          <cell r="H2277">
            <v>299606.27</v>
          </cell>
          <cell r="I2277">
            <v>0</v>
          </cell>
          <cell r="AY2277">
            <v>0</v>
          </cell>
          <cell r="CK2277">
            <v>0</v>
          </cell>
          <cell r="CL2277">
            <v>0</v>
          </cell>
          <cell r="CM2277">
            <v>0</v>
          </cell>
        </row>
        <row r="2278">
          <cell r="F2278">
            <v>1168805</v>
          </cell>
          <cell r="G2278">
            <v>1168805</v>
          </cell>
          <cell r="H2278">
            <v>922680.02</v>
          </cell>
          <cell r="I2278">
            <v>0</v>
          </cell>
          <cell r="AY2278">
            <v>101362.26</v>
          </cell>
          <cell r="CK2278">
            <v>0</v>
          </cell>
          <cell r="CL2278">
            <v>0</v>
          </cell>
          <cell r="CM2278">
            <v>0</v>
          </cell>
        </row>
        <row r="2279">
          <cell r="F2279">
            <v>199589</v>
          </cell>
          <cell r="G2279">
            <v>199589</v>
          </cell>
          <cell r="H2279">
            <v>161822.56</v>
          </cell>
          <cell r="I2279">
            <v>0</v>
          </cell>
          <cell r="AY2279">
            <v>17833.84</v>
          </cell>
          <cell r="CK2279">
            <v>0</v>
          </cell>
          <cell r="CL2279">
            <v>0</v>
          </cell>
          <cell r="CM2279">
            <v>0</v>
          </cell>
        </row>
        <row r="2280">
          <cell r="F2280">
            <v>244200</v>
          </cell>
          <cell r="G2280">
            <v>244200</v>
          </cell>
          <cell r="H2280">
            <v>198870.55</v>
          </cell>
          <cell r="I2280">
            <v>0</v>
          </cell>
          <cell r="AY2280">
            <v>21645</v>
          </cell>
          <cell r="CK2280">
            <v>0</v>
          </cell>
          <cell r="CL2280">
            <v>0</v>
          </cell>
          <cell r="CM2280">
            <v>0</v>
          </cell>
        </row>
        <row r="2281">
          <cell r="F2281">
            <v>187036</v>
          </cell>
          <cell r="G2281">
            <v>209121.1</v>
          </cell>
          <cell r="H2281">
            <v>209121.1</v>
          </cell>
          <cell r="I2281">
            <v>0</v>
          </cell>
          <cell r="AY2281">
            <v>0</v>
          </cell>
          <cell r="CK2281">
            <v>0</v>
          </cell>
          <cell r="CL2281">
            <v>0</v>
          </cell>
          <cell r="CM2281">
            <v>0</v>
          </cell>
        </row>
        <row r="2282">
          <cell r="F2282">
            <v>1074513</v>
          </cell>
          <cell r="G2282">
            <v>1074513</v>
          </cell>
          <cell r="H2282">
            <v>794999.72</v>
          </cell>
          <cell r="I2282">
            <v>0</v>
          </cell>
          <cell r="AY2282">
            <v>86907.32</v>
          </cell>
          <cell r="CK2282">
            <v>0</v>
          </cell>
          <cell r="CL2282">
            <v>0</v>
          </cell>
          <cell r="CM2282">
            <v>0</v>
          </cell>
        </row>
        <row r="2283">
          <cell r="F2283">
            <v>10327</v>
          </cell>
          <cell r="G2283">
            <v>10327</v>
          </cell>
          <cell r="H2283">
            <v>8346.75</v>
          </cell>
          <cell r="I2283">
            <v>0</v>
          </cell>
          <cell r="AY2283">
            <v>688.47</v>
          </cell>
          <cell r="CK2283">
            <v>0</v>
          </cell>
          <cell r="CL2283">
            <v>0</v>
          </cell>
          <cell r="CM2283">
            <v>0</v>
          </cell>
        </row>
        <row r="2284">
          <cell r="F2284">
            <v>7308</v>
          </cell>
          <cell r="G2284">
            <v>7308</v>
          </cell>
          <cell r="H2284">
            <v>2057.87</v>
          </cell>
          <cell r="I2284">
            <v>0</v>
          </cell>
          <cell r="AY2284">
            <v>244.76</v>
          </cell>
          <cell r="CK2284">
            <v>0</v>
          </cell>
          <cell r="CL2284">
            <v>0</v>
          </cell>
          <cell r="CM2284">
            <v>0</v>
          </cell>
        </row>
        <row r="2285">
          <cell r="F2285">
            <v>37226</v>
          </cell>
          <cell r="G2285">
            <v>35011.5</v>
          </cell>
          <cell r="H2285">
            <v>18324.259999999998</v>
          </cell>
          <cell r="I2285">
            <v>0</v>
          </cell>
          <cell r="AY2285">
            <v>489.04</v>
          </cell>
          <cell r="CK2285">
            <v>0</v>
          </cell>
          <cell r="CL2285">
            <v>0</v>
          </cell>
          <cell r="CM2285">
            <v>0</v>
          </cell>
        </row>
        <row r="2286">
          <cell r="F2286">
            <v>105679</v>
          </cell>
          <cell r="G2286">
            <v>105679</v>
          </cell>
          <cell r="H2286">
            <v>63646.7</v>
          </cell>
          <cell r="I2286">
            <v>4094</v>
          </cell>
          <cell r="AY2286">
            <v>4988.7</v>
          </cell>
          <cell r="CK2286">
            <v>0</v>
          </cell>
          <cell r="CL2286">
            <v>0</v>
          </cell>
          <cell r="CM2286">
            <v>0</v>
          </cell>
        </row>
        <row r="2287">
          <cell r="F2287">
            <v>15000</v>
          </cell>
          <cell r="G2287">
            <v>15000</v>
          </cell>
          <cell r="H2287">
            <v>7650.49</v>
          </cell>
          <cell r="I2287">
            <v>0</v>
          </cell>
          <cell r="AY2287">
            <v>0</v>
          </cell>
          <cell r="CK2287">
            <v>0</v>
          </cell>
          <cell r="CL2287">
            <v>0</v>
          </cell>
          <cell r="CM2287">
            <v>0</v>
          </cell>
        </row>
        <row r="2288">
          <cell r="F2288">
            <v>2682</v>
          </cell>
          <cell r="G2288">
            <v>11082</v>
          </cell>
          <cell r="H2288">
            <v>0</v>
          </cell>
          <cell r="I2288">
            <v>0</v>
          </cell>
          <cell r="AY2288">
            <v>0</v>
          </cell>
          <cell r="CK2288">
            <v>0</v>
          </cell>
          <cell r="CL2288">
            <v>0</v>
          </cell>
          <cell r="CM2288">
            <v>0</v>
          </cell>
        </row>
        <row r="2289">
          <cell r="F2289">
            <v>0</v>
          </cell>
          <cell r="G2289">
            <v>1611</v>
          </cell>
          <cell r="H2289">
            <v>0</v>
          </cell>
          <cell r="I2289">
            <v>976</v>
          </cell>
          <cell r="AY2289">
            <v>0</v>
          </cell>
          <cell r="CK2289">
            <v>0</v>
          </cell>
          <cell r="CL2289">
            <v>0</v>
          </cell>
          <cell r="CM2289">
            <v>0</v>
          </cell>
        </row>
        <row r="2290">
          <cell r="F2290">
            <v>0</v>
          </cell>
          <cell r="G2290">
            <v>6075</v>
          </cell>
          <cell r="H2290">
            <v>6066.03</v>
          </cell>
          <cell r="I2290">
            <v>0</v>
          </cell>
          <cell r="AY2290">
            <v>0</v>
          </cell>
          <cell r="CK2290">
            <v>0</v>
          </cell>
          <cell r="CL2290">
            <v>0</v>
          </cell>
          <cell r="CM2290">
            <v>0</v>
          </cell>
        </row>
        <row r="2291">
          <cell r="F2291">
            <v>0</v>
          </cell>
          <cell r="G2291">
            <v>2775</v>
          </cell>
          <cell r="H2291">
            <v>1877</v>
          </cell>
          <cell r="I2291">
            <v>0</v>
          </cell>
          <cell r="AY2291">
            <v>0</v>
          </cell>
          <cell r="CK2291">
            <v>0</v>
          </cell>
          <cell r="CL2291">
            <v>0</v>
          </cell>
          <cell r="CM2291">
            <v>0</v>
          </cell>
        </row>
        <row r="2292">
          <cell r="F2292">
            <v>1000</v>
          </cell>
          <cell r="G2292">
            <v>1000</v>
          </cell>
          <cell r="H2292">
            <v>0</v>
          </cell>
          <cell r="I2292">
            <v>0</v>
          </cell>
          <cell r="AY2292">
            <v>0</v>
          </cell>
          <cell r="CK2292">
            <v>0</v>
          </cell>
          <cell r="CL2292">
            <v>0</v>
          </cell>
          <cell r="CM2292">
            <v>0</v>
          </cell>
        </row>
        <row r="2293"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CK2293">
            <v>0</v>
          </cell>
          <cell r="CL2293">
            <v>0</v>
          </cell>
          <cell r="CM2293">
            <v>0</v>
          </cell>
        </row>
        <row r="2294">
          <cell r="F2294">
            <v>0</v>
          </cell>
          <cell r="G2294">
            <v>630</v>
          </cell>
          <cell r="H2294">
            <v>521.64</v>
          </cell>
          <cell r="I2294">
            <v>0</v>
          </cell>
          <cell r="AY2294">
            <v>0</v>
          </cell>
          <cell r="CK2294">
            <v>0</v>
          </cell>
          <cell r="CL2294">
            <v>0</v>
          </cell>
          <cell r="CM2294">
            <v>0</v>
          </cell>
        </row>
        <row r="2295">
          <cell r="F2295">
            <v>0</v>
          </cell>
          <cell r="G2295">
            <v>5715</v>
          </cell>
          <cell r="H2295">
            <v>5355.09</v>
          </cell>
          <cell r="I2295">
            <v>351.9</v>
          </cell>
          <cell r="AY2295">
            <v>0</v>
          </cell>
          <cell r="CK2295">
            <v>0</v>
          </cell>
          <cell r="CL2295">
            <v>0</v>
          </cell>
          <cell r="CM2295">
            <v>0</v>
          </cell>
        </row>
        <row r="2296">
          <cell r="F2296">
            <v>0</v>
          </cell>
          <cell r="G2296">
            <v>64735</v>
          </cell>
          <cell r="H2296">
            <v>58227.83</v>
          </cell>
          <cell r="I2296">
            <v>0</v>
          </cell>
          <cell r="AY2296">
            <v>0</v>
          </cell>
          <cell r="CK2296">
            <v>0</v>
          </cell>
          <cell r="CL2296">
            <v>0</v>
          </cell>
          <cell r="CM2296">
            <v>0</v>
          </cell>
        </row>
        <row r="2297">
          <cell r="F2297">
            <v>0</v>
          </cell>
          <cell r="G2297">
            <v>2000</v>
          </cell>
          <cell r="H2297">
            <v>1138.5</v>
          </cell>
          <cell r="I2297">
            <v>0</v>
          </cell>
          <cell r="AY2297">
            <v>0</v>
          </cell>
          <cell r="CK2297">
            <v>0</v>
          </cell>
          <cell r="CL2297">
            <v>0</v>
          </cell>
          <cell r="CM2297">
            <v>0</v>
          </cell>
        </row>
        <row r="2298">
          <cell r="F2298">
            <v>0</v>
          </cell>
          <cell r="G2298">
            <v>176500</v>
          </cell>
          <cell r="H2298">
            <v>149693.75</v>
          </cell>
          <cell r="I2298">
            <v>0</v>
          </cell>
          <cell r="AY2298">
            <v>0</v>
          </cell>
          <cell r="CK2298">
            <v>0</v>
          </cell>
          <cell r="CL2298">
            <v>0</v>
          </cell>
          <cell r="CM2298">
            <v>0</v>
          </cell>
        </row>
        <row r="2299">
          <cell r="F2299">
            <v>4006332</v>
          </cell>
          <cell r="G2299">
            <v>4006332</v>
          </cell>
          <cell r="H2299">
            <v>3265320.95</v>
          </cell>
          <cell r="I2299">
            <v>0</v>
          </cell>
          <cell r="AY2299">
            <v>367045.61</v>
          </cell>
          <cell r="CK2299">
            <v>0</v>
          </cell>
          <cell r="CL2299">
            <v>0</v>
          </cell>
          <cell r="CM2299">
            <v>0</v>
          </cell>
        </row>
        <row r="2301">
          <cell r="F2301">
            <v>42360</v>
          </cell>
          <cell r="G2301">
            <v>42594</v>
          </cell>
          <cell r="H2301">
            <v>42594</v>
          </cell>
          <cell r="I2301">
            <v>0</v>
          </cell>
          <cell r="AY2301">
            <v>4246</v>
          </cell>
          <cell r="CK2301">
            <v>0</v>
          </cell>
          <cell r="CL2301">
            <v>0</v>
          </cell>
          <cell r="CM2301">
            <v>0</v>
          </cell>
        </row>
        <row r="2302">
          <cell r="F2302">
            <v>260106</v>
          </cell>
          <cell r="G2302">
            <v>260106</v>
          </cell>
          <cell r="H2302">
            <v>130186.71</v>
          </cell>
          <cell r="I2302">
            <v>0</v>
          </cell>
          <cell r="AY2302">
            <v>0</v>
          </cell>
          <cell r="CK2302">
            <v>0</v>
          </cell>
          <cell r="CL2302">
            <v>0</v>
          </cell>
          <cell r="CM2302">
            <v>0</v>
          </cell>
        </row>
        <row r="2303">
          <cell r="F2303">
            <v>787246</v>
          </cell>
          <cell r="G2303">
            <v>787246</v>
          </cell>
          <cell r="H2303">
            <v>0</v>
          </cell>
          <cell r="I2303">
            <v>0</v>
          </cell>
          <cell r="AY2303">
            <v>0</v>
          </cell>
          <cell r="CK2303">
            <v>0</v>
          </cell>
          <cell r="CL2303">
            <v>0</v>
          </cell>
          <cell r="CM2303">
            <v>0</v>
          </cell>
        </row>
        <row r="2304">
          <cell r="F2304">
            <v>546393</v>
          </cell>
          <cell r="G2304">
            <v>546393</v>
          </cell>
          <cell r="H2304">
            <v>415487.96</v>
          </cell>
          <cell r="I2304">
            <v>0</v>
          </cell>
          <cell r="AY2304">
            <v>45788.87</v>
          </cell>
          <cell r="CK2304">
            <v>0</v>
          </cell>
          <cell r="CL2304">
            <v>0</v>
          </cell>
          <cell r="CM2304">
            <v>0</v>
          </cell>
        </row>
        <row r="2305">
          <cell r="F2305">
            <v>94106</v>
          </cell>
          <cell r="G2305">
            <v>94106</v>
          </cell>
          <cell r="H2305">
            <v>73541.34</v>
          </cell>
          <cell r="I2305">
            <v>0</v>
          </cell>
          <cell r="AY2305">
            <v>8149.92</v>
          </cell>
          <cell r="CK2305">
            <v>0</v>
          </cell>
          <cell r="CL2305">
            <v>0</v>
          </cell>
          <cell r="CM2305">
            <v>0</v>
          </cell>
        </row>
        <row r="2306">
          <cell r="F2306">
            <v>105600</v>
          </cell>
          <cell r="G2306">
            <v>105600</v>
          </cell>
          <cell r="H2306">
            <v>82189.64</v>
          </cell>
          <cell r="I2306">
            <v>0</v>
          </cell>
          <cell r="AY2306">
            <v>8773.57</v>
          </cell>
          <cell r="CK2306">
            <v>0</v>
          </cell>
          <cell r="CL2306">
            <v>0</v>
          </cell>
          <cell r="CM2306">
            <v>0</v>
          </cell>
        </row>
        <row r="2307">
          <cell r="F2307">
            <v>89971</v>
          </cell>
          <cell r="G2307">
            <v>95218.05</v>
          </cell>
          <cell r="H2307">
            <v>95218.05</v>
          </cell>
          <cell r="I2307">
            <v>0</v>
          </cell>
          <cell r="AY2307">
            <v>0</v>
          </cell>
          <cell r="CK2307">
            <v>0</v>
          </cell>
          <cell r="CL2307">
            <v>0</v>
          </cell>
          <cell r="CM2307">
            <v>0</v>
          </cell>
        </row>
        <row r="2308">
          <cell r="F2308">
            <v>529403</v>
          </cell>
          <cell r="G2308">
            <v>529403</v>
          </cell>
          <cell r="H2308">
            <v>379986.95</v>
          </cell>
          <cell r="I2308">
            <v>0</v>
          </cell>
          <cell r="AY2308">
            <v>40404.86</v>
          </cell>
          <cell r="CK2308">
            <v>0</v>
          </cell>
          <cell r="CL2308">
            <v>0</v>
          </cell>
          <cell r="CM2308">
            <v>0</v>
          </cell>
        </row>
        <row r="2309">
          <cell r="F2309">
            <v>8302</v>
          </cell>
          <cell r="G2309">
            <v>8302</v>
          </cell>
          <cell r="H2309">
            <v>8302</v>
          </cell>
          <cell r="I2309">
            <v>0</v>
          </cell>
          <cell r="AY2309">
            <v>0</v>
          </cell>
          <cell r="CK2309">
            <v>0</v>
          </cell>
          <cell r="CL2309">
            <v>0</v>
          </cell>
          <cell r="CM2309">
            <v>0</v>
          </cell>
        </row>
        <row r="2310">
          <cell r="F2310">
            <v>13769</v>
          </cell>
          <cell r="G2310">
            <v>13850.96</v>
          </cell>
          <cell r="H2310">
            <v>11781.96</v>
          </cell>
          <cell r="I2310">
            <v>0</v>
          </cell>
          <cell r="AY2310">
            <v>917.96</v>
          </cell>
          <cell r="CK2310">
            <v>0</v>
          </cell>
          <cell r="CL2310">
            <v>0</v>
          </cell>
          <cell r="CM2310">
            <v>0</v>
          </cell>
        </row>
        <row r="2311">
          <cell r="F2311">
            <v>13284</v>
          </cell>
          <cell r="G2311">
            <v>13284</v>
          </cell>
          <cell r="H2311">
            <v>9724.31</v>
          </cell>
          <cell r="I2311">
            <v>0</v>
          </cell>
          <cell r="AY2311">
            <v>1186.79</v>
          </cell>
          <cell r="CK2311">
            <v>0</v>
          </cell>
          <cell r="CL2311">
            <v>0</v>
          </cell>
          <cell r="CM2311">
            <v>0</v>
          </cell>
        </row>
        <row r="2312">
          <cell r="F2312">
            <v>36679</v>
          </cell>
          <cell r="G2312">
            <v>36679</v>
          </cell>
          <cell r="H2312">
            <v>31366.93</v>
          </cell>
          <cell r="I2312">
            <v>0</v>
          </cell>
          <cell r="AY2312">
            <v>595.21</v>
          </cell>
          <cell r="CK2312">
            <v>0</v>
          </cell>
          <cell r="CL2312">
            <v>0</v>
          </cell>
          <cell r="CM2312">
            <v>0</v>
          </cell>
        </row>
        <row r="2313">
          <cell r="F2313">
            <v>104923</v>
          </cell>
          <cell r="G2313">
            <v>104923</v>
          </cell>
          <cell r="H2313">
            <v>63171.7</v>
          </cell>
          <cell r="I2313">
            <v>2094</v>
          </cell>
          <cell r="AY2313">
            <v>6713.7</v>
          </cell>
          <cell r="CK2313">
            <v>0</v>
          </cell>
          <cell r="CL2313">
            <v>0</v>
          </cell>
          <cell r="CM2313">
            <v>0</v>
          </cell>
        </row>
        <row r="2314">
          <cell r="F2314">
            <v>0</v>
          </cell>
          <cell r="G2314">
            <v>22000</v>
          </cell>
          <cell r="H2314">
            <v>0</v>
          </cell>
          <cell r="I2314">
            <v>0</v>
          </cell>
          <cell r="AY2314">
            <v>0</v>
          </cell>
          <cell r="CK2314">
            <v>0</v>
          </cell>
          <cell r="CL2314">
            <v>0</v>
          </cell>
          <cell r="CM2314">
            <v>0</v>
          </cell>
        </row>
        <row r="2315">
          <cell r="F2315">
            <v>0</v>
          </cell>
          <cell r="G2315">
            <v>10000</v>
          </cell>
          <cell r="H2315">
            <v>8822.7999999999993</v>
          </cell>
          <cell r="I2315">
            <v>0</v>
          </cell>
          <cell r="AY2315">
            <v>0</v>
          </cell>
          <cell r="CK2315">
            <v>0</v>
          </cell>
          <cell r="CL2315">
            <v>0</v>
          </cell>
          <cell r="CM2315">
            <v>0</v>
          </cell>
        </row>
        <row r="2316">
          <cell r="F2316">
            <v>75875</v>
          </cell>
          <cell r="G2316">
            <v>146152</v>
          </cell>
          <cell r="H2316">
            <v>117235.6</v>
          </cell>
          <cell r="I2316">
            <v>28915.599999999999</v>
          </cell>
          <cell r="AY2316">
            <v>6555</v>
          </cell>
          <cell r="CK2316">
            <v>245330</v>
          </cell>
          <cell r="CL2316">
            <v>118230</v>
          </cell>
          <cell r="CM2316">
            <v>56112</v>
          </cell>
        </row>
        <row r="2317">
          <cell r="F2317">
            <v>20000</v>
          </cell>
          <cell r="G2317">
            <v>20000</v>
          </cell>
          <cell r="H2317">
            <v>3626.86</v>
          </cell>
          <cell r="I2317">
            <v>5</v>
          </cell>
          <cell r="AY2317">
            <v>0</v>
          </cell>
          <cell r="CK2317">
            <v>0</v>
          </cell>
          <cell r="CL2317">
            <v>0</v>
          </cell>
          <cell r="CM2317">
            <v>0</v>
          </cell>
        </row>
        <row r="2318"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CK2318">
            <v>0</v>
          </cell>
          <cell r="CL2318">
            <v>0</v>
          </cell>
          <cell r="CM2318">
            <v>0</v>
          </cell>
        </row>
        <row r="2320">
          <cell r="F2320">
            <v>1774056</v>
          </cell>
          <cell r="G2320">
            <v>1774056</v>
          </cell>
          <cell r="H2320">
            <v>1216967.06</v>
          </cell>
          <cell r="I2320">
            <v>0</v>
          </cell>
          <cell r="AY2320">
            <v>139824.88</v>
          </cell>
          <cell r="CK2320">
            <v>0</v>
          </cell>
          <cell r="CL2320">
            <v>0</v>
          </cell>
          <cell r="CM2320">
            <v>0</v>
          </cell>
        </row>
        <row r="2321">
          <cell r="F2321">
            <v>25416</v>
          </cell>
          <cell r="G2321">
            <v>28418.57</v>
          </cell>
          <cell r="H2321">
            <v>28418.57</v>
          </cell>
          <cell r="I2321">
            <v>0</v>
          </cell>
          <cell r="AY2321">
            <v>2224</v>
          </cell>
          <cell r="CK2321">
            <v>0</v>
          </cell>
          <cell r="CL2321">
            <v>0</v>
          </cell>
          <cell r="CM2321">
            <v>0</v>
          </cell>
        </row>
        <row r="2322">
          <cell r="F2322">
            <v>117720</v>
          </cell>
          <cell r="G2322">
            <v>117720</v>
          </cell>
          <cell r="H2322">
            <v>50440.13</v>
          </cell>
          <cell r="I2322">
            <v>0</v>
          </cell>
          <cell r="AY2322">
            <v>0</v>
          </cell>
          <cell r="CK2322">
            <v>0</v>
          </cell>
          <cell r="CL2322">
            <v>0</v>
          </cell>
          <cell r="CM2322">
            <v>0</v>
          </cell>
        </row>
        <row r="2323">
          <cell r="F2323">
            <v>349897</v>
          </cell>
          <cell r="G2323">
            <v>349897</v>
          </cell>
          <cell r="H2323">
            <v>0</v>
          </cell>
          <cell r="I2323">
            <v>0</v>
          </cell>
          <cell r="AY2323">
            <v>0</v>
          </cell>
          <cell r="CK2323">
            <v>0</v>
          </cell>
          <cell r="CL2323">
            <v>0</v>
          </cell>
          <cell r="CM2323">
            <v>0</v>
          </cell>
        </row>
        <row r="2324">
          <cell r="F2324">
            <v>266021</v>
          </cell>
          <cell r="G2324">
            <v>266021</v>
          </cell>
          <cell r="H2324">
            <v>168529.7</v>
          </cell>
          <cell r="I2324">
            <v>0</v>
          </cell>
          <cell r="AY2324">
            <v>18872.75</v>
          </cell>
          <cell r="CK2324">
            <v>0</v>
          </cell>
          <cell r="CL2324">
            <v>0</v>
          </cell>
          <cell r="CM2324">
            <v>0</v>
          </cell>
        </row>
        <row r="2325">
          <cell r="F2325">
            <v>45586</v>
          </cell>
          <cell r="G2325">
            <v>45586</v>
          </cell>
          <cell r="H2325">
            <v>29991.48</v>
          </cell>
          <cell r="I2325">
            <v>0</v>
          </cell>
          <cell r="AY2325">
            <v>3369.02</v>
          </cell>
          <cell r="CK2325">
            <v>0</v>
          </cell>
          <cell r="CL2325">
            <v>0</v>
          </cell>
          <cell r="CM2325">
            <v>0</v>
          </cell>
        </row>
        <row r="2326">
          <cell r="F2326">
            <v>52800</v>
          </cell>
          <cell r="G2326">
            <v>52800</v>
          </cell>
          <cell r="H2326">
            <v>31590</v>
          </cell>
          <cell r="I2326">
            <v>0</v>
          </cell>
          <cell r="AY2326">
            <v>3510</v>
          </cell>
          <cell r="CK2326">
            <v>0</v>
          </cell>
          <cell r="CL2326">
            <v>0</v>
          </cell>
          <cell r="CM2326">
            <v>0</v>
          </cell>
        </row>
        <row r="2327">
          <cell r="F2327">
            <v>39988</v>
          </cell>
          <cell r="G2327">
            <v>35331.79</v>
          </cell>
          <cell r="H2327">
            <v>35282.1</v>
          </cell>
          <cell r="I2327">
            <v>0</v>
          </cell>
          <cell r="AY2327">
            <v>0</v>
          </cell>
          <cell r="CK2327">
            <v>0</v>
          </cell>
          <cell r="CL2327">
            <v>0</v>
          </cell>
          <cell r="CM2327">
            <v>0</v>
          </cell>
        </row>
        <row r="2328">
          <cell r="F2328">
            <v>226229</v>
          </cell>
          <cell r="G2328">
            <v>226229</v>
          </cell>
          <cell r="H2328">
            <v>140271.62</v>
          </cell>
          <cell r="I2328">
            <v>0</v>
          </cell>
          <cell r="AY2328">
            <v>14561.3</v>
          </cell>
          <cell r="CK2328">
            <v>0</v>
          </cell>
          <cell r="CL2328">
            <v>0</v>
          </cell>
          <cell r="CM2328">
            <v>0</v>
          </cell>
        </row>
        <row r="2329">
          <cell r="F2329">
            <v>3443</v>
          </cell>
          <cell r="G2329">
            <v>3510.34</v>
          </cell>
          <cell r="H2329">
            <v>2782.27</v>
          </cell>
          <cell r="I2329">
            <v>0</v>
          </cell>
          <cell r="AY2329">
            <v>229.49</v>
          </cell>
          <cell r="CK2329">
            <v>0</v>
          </cell>
          <cell r="CL2329">
            <v>0</v>
          </cell>
          <cell r="CM2329">
            <v>0</v>
          </cell>
        </row>
        <row r="2330">
          <cell r="F2330">
            <v>3322</v>
          </cell>
          <cell r="G2330">
            <v>3322</v>
          </cell>
          <cell r="H2330">
            <v>2431.36</v>
          </cell>
          <cell r="I2330">
            <v>0</v>
          </cell>
          <cell r="AY2330">
            <v>296.73</v>
          </cell>
          <cell r="CK2330">
            <v>0</v>
          </cell>
          <cell r="CL2330">
            <v>0</v>
          </cell>
          <cell r="CM2330">
            <v>0</v>
          </cell>
        </row>
        <row r="2331">
          <cell r="F2331">
            <v>4217</v>
          </cell>
          <cell r="G2331">
            <v>4217</v>
          </cell>
          <cell r="H2331">
            <v>2140.54</v>
          </cell>
          <cell r="I2331">
            <v>0</v>
          </cell>
          <cell r="AY2331">
            <v>8.0399999999999991</v>
          </cell>
          <cell r="CK2331">
            <v>0</v>
          </cell>
          <cell r="CL2331">
            <v>0</v>
          </cell>
          <cell r="CM2331">
            <v>0</v>
          </cell>
        </row>
        <row r="2332">
          <cell r="F2332">
            <v>13000</v>
          </cell>
          <cell r="G2332">
            <v>13000</v>
          </cell>
          <cell r="H2332">
            <v>10586.32</v>
          </cell>
          <cell r="I2332">
            <v>0</v>
          </cell>
          <cell r="AY2332">
            <v>4649.66</v>
          </cell>
          <cell r="CK2332">
            <v>0</v>
          </cell>
          <cell r="CL2332">
            <v>0</v>
          </cell>
          <cell r="CM2332">
            <v>0</v>
          </cell>
        </row>
        <row r="2333"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CK2333">
            <v>0</v>
          </cell>
          <cell r="CL2333">
            <v>0</v>
          </cell>
          <cell r="CM2333">
            <v>0</v>
          </cell>
        </row>
        <row r="2334">
          <cell r="F2334">
            <v>1200000</v>
          </cell>
          <cell r="G2334">
            <v>1996390.16</v>
          </cell>
          <cell r="H2334">
            <v>1996390.16</v>
          </cell>
          <cell r="I2334">
            <v>0</v>
          </cell>
          <cell r="AY2334">
            <v>16113.92</v>
          </cell>
          <cell r="CK2334">
            <v>0</v>
          </cell>
          <cell r="CL2334">
            <v>0</v>
          </cell>
          <cell r="CM2334">
            <v>0</v>
          </cell>
        </row>
        <row r="2335">
          <cell r="F2335">
            <v>1297884</v>
          </cell>
          <cell r="G2335">
            <v>1297884</v>
          </cell>
          <cell r="H2335">
            <v>1028827.75</v>
          </cell>
          <cell r="I2335">
            <v>0</v>
          </cell>
          <cell r="AY2335">
            <v>116641.37</v>
          </cell>
          <cell r="CK2335">
            <v>0</v>
          </cell>
          <cell r="CL2335">
            <v>0</v>
          </cell>
          <cell r="CM2335">
            <v>0</v>
          </cell>
        </row>
        <row r="2336">
          <cell r="F2336">
            <v>0</v>
          </cell>
          <cell r="G2336">
            <v>59944.27</v>
          </cell>
          <cell r="H2336">
            <v>59944.27</v>
          </cell>
          <cell r="I2336">
            <v>0</v>
          </cell>
          <cell r="AY2336">
            <v>0</v>
          </cell>
          <cell r="CK2336">
            <v>0</v>
          </cell>
          <cell r="CL2336">
            <v>0</v>
          </cell>
          <cell r="CM2336">
            <v>0</v>
          </cell>
        </row>
        <row r="2337">
          <cell r="F2337">
            <v>37762</v>
          </cell>
          <cell r="G2337">
            <v>37762</v>
          </cell>
          <cell r="H2337">
            <v>23346</v>
          </cell>
          <cell r="I2337">
            <v>0</v>
          </cell>
          <cell r="AY2337">
            <v>2594</v>
          </cell>
          <cell r="CK2337">
            <v>0</v>
          </cell>
          <cell r="CL2337">
            <v>0</v>
          </cell>
          <cell r="CM2337">
            <v>0</v>
          </cell>
        </row>
        <row r="2338">
          <cell r="F2338">
            <v>99622</v>
          </cell>
          <cell r="G2338">
            <v>99622</v>
          </cell>
          <cell r="H2338">
            <v>43682.36</v>
          </cell>
          <cell r="I2338">
            <v>0</v>
          </cell>
          <cell r="AY2338">
            <v>0</v>
          </cell>
          <cell r="CK2338">
            <v>0</v>
          </cell>
          <cell r="CL2338">
            <v>0</v>
          </cell>
          <cell r="CM2338">
            <v>0</v>
          </cell>
        </row>
        <row r="2339">
          <cell r="F2339">
            <v>260155</v>
          </cell>
          <cell r="G2339">
            <v>260155</v>
          </cell>
          <cell r="H2339">
            <v>16802.05</v>
          </cell>
          <cell r="I2339">
            <v>0</v>
          </cell>
          <cell r="AY2339">
            <v>0</v>
          </cell>
          <cell r="CK2339">
            <v>0</v>
          </cell>
          <cell r="CL2339">
            <v>0</v>
          </cell>
          <cell r="CM2339">
            <v>0</v>
          </cell>
        </row>
        <row r="2340">
          <cell r="F2340">
            <v>0</v>
          </cell>
          <cell r="G2340">
            <v>41947.05</v>
          </cell>
          <cell r="H2340">
            <v>41947.05</v>
          </cell>
          <cell r="I2340">
            <v>0</v>
          </cell>
          <cell r="AY2340">
            <v>0</v>
          </cell>
          <cell r="CK2340">
            <v>0</v>
          </cell>
          <cell r="CL2340">
            <v>0</v>
          </cell>
          <cell r="CM2340">
            <v>0</v>
          </cell>
        </row>
        <row r="2341">
          <cell r="F2341">
            <v>195241</v>
          </cell>
          <cell r="G2341">
            <v>195241</v>
          </cell>
          <cell r="H2341">
            <v>144018.66</v>
          </cell>
          <cell r="I2341">
            <v>0</v>
          </cell>
          <cell r="AY2341">
            <v>16227.49</v>
          </cell>
          <cell r="CK2341">
            <v>0</v>
          </cell>
          <cell r="CL2341">
            <v>0</v>
          </cell>
          <cell r="CM2341">
            <v>0</v>
          </cell>
        </row>
        <row r="2342">
          <cell r="F2342">
            <v>33475</v>
          </cell>
          <cell r="G2342">
            <v>33475</v>
          </cell>
          <cell r="H2342">
            <v>25214.31</v>
          </cell>
          <cell r="I2342">
            <v>0</v>
          </cell>
          <cell r="AY2342">
            <v>2851.2</v>
          </cell>
          <cell r="CK2342">
            <v>0</v>
          </cell>
          <cell r="CL2342">
            <v>0</v>
          </cell>
          <cell r="CM2342">
            <v>0</v>
          </cell>
        </row>
        <row r="2343">
          <cell r="F2343">
            <v>39600</v>
          </cell>
          <cell r="G2343">
            <v>39600</v>
          </cell>
          <cell r="H2343">
            <v>31584.95</v>
          </cell>
          <cell r="I2343">
            <v>0</v>
          </cell>
          <cell r="AY2343">
            <v>3506.89</v>
          </cell>
          <cell r="CK2343">
            <v>0</v>
          </cell>
          <cell r="CL2343">
            <v>0</v>
          </cell>
          <cell r="CM2343">
            <v>0</v>
          </cell>
        </row>
        <row r="2344">
          <cell r="F2344">
            <v>29732</v>
          </cell>
          <cell r="G2344">
            <v>29883.25</v>
          </cell>
          <cell r="H2344">
            <v>29883.25</v>
          </cell>
          <cell r="I2344">
            <v>0</v>
          </cell>
          <cell r="AY2344">
            <v>0</v>
          </cell>
          <cell r="CK2344">
            <v>0</v>
          </cell>
          <cell r="CL2344">
            <v>0</v>
          </cell>
          <cell r="CM2344">
            <v>0</v>
          </cell>
        </row>
        <row r="2345">
          <cell r="F2345">
            <v>171605</v>
          </cell>
          <cell r="G2345">
            <v>171605</v>
          </cell>
          <cell r="H2345">
            <v>114144.81</v>
          </cell>
          <cell r="I2345">
            <v>0</v>
          </cell>
          <cell r="AY2345">
            <v>12322.25</v>
          </cell>
          <cell r="CK2345">
            <v>0</v>
          </cell>
          <cell r="CL2345">
            <v>0</v>
          </cell>
          <cell r="CM2345">
            <v>0</v>
          </cell>
        </row>
        <row r="2346">
          <cell r="F2346">
            <v>3443</v>
          </cell>
          <cell r="G2346">
            <v>3510.34</v>
          </cell>
          <cell r="H2346">
            <v>2782.25</v>
          </cell>
          <cell r="I2346">
            <v>0</v>
          </cell>
          <cell r="AY2346">
            <v>229.49</v>
          </cell>
          <cell r="CK2346">
            <v>0</v>
          </cell>
          <cell r="CL2346">
            <v>0</v>
          </cell>
          <cell r="CM2346">
            <v>0</v>
          </cell>
        </row>
        <row r="2347">
          <cell r="F2347">
            <v>2477</v>
          </cell>
          <cell r="G2347">
            <v>2477</v>
          </cell>
          <cell r="H2347">
            <v>1723.5</v>
          </cell>
          <cell r="I2347">
            <v>0</v>
          </cell>
          <cell r="AY2347">
            <v>0</v>
          </cell>
          <cell r="CK2347">
            <v>0</v>
          </cell>
          <cell r="CL2347">
            <v>0</v>
          </cell>
          <cell r="CM2347">
            <v>0</v>
          </cell>
        </row>
        <row r="2348">
          <cell r="F2348">
            <v>3000</v>
          </cell>
          <cell r="G2348">
            <v>3000</v>
          </cell>
          <cell r="H2348">
            <v>0</v>
          </cell>
          <cell r="I2348">
            <v>0</v>
          </cell>
          <cell r="AY2348">
            <v>0</v>
          </cell>
          <cell r="CK2348">
            <v>0</v>
          </cell>
          <cell r="CL2348">
            <v>0</v>
          </cell>
          <cell r="CM2348">
            <v>0</v>
          </cell>
        </row>
        <row r="2349">
          <cell r="F2349">
            <v>4607189</v>
          </cell>
          <cell r="G2349">
            <v>4607189</v>
          </cell>
          <cell r="H2349">
            <v>3744154.05</v>
          </cell>
          <cell r="I2349">
            <v>0</v>
          </cell>
          <cell r="AY2349">
            <v>400376.87</v>
          </cell>
          <cell r="CK2349">
            <v>0</v>
          </cell>
          <cell r="CL2349">
            <v>0</v>
          </cell>
          <cell r="CM2349">
            <v>0</v>
          </cell>
        </row>
        <row r="2350">
          <cell r="F2350">
            <v>980000</v>
          </cell>
          <cell r="G2350">
            <v>1056668.2</v>
          </cell>
          <cell r="H2350">
            <v>172345.1</v>
          </cell>
          <cell r="I2350">
            <v>160651.79999999999</v>
          </cell>
          <cell r="AY2350">
            <v>0</v>
          </cell>
          <cell r="CK2350">
            <v>0</v>
          </cell>
          <cell r="CL2350">
            <v>0</v>
          </cell>
          <cell r="CM2350">
            <v>0</v>
          </cell>
        </row>
        <row r="2351">
          <cell r="F2351">
            <v>27358</v>
          </cell>
          <cell r="G2351">
            <v>27358</v>
          </cell>
          <cell r="H2351">
            <v>26299.83</v>
          </cell>
          <cell r="I2351">
            <v>0</v>
          </cell>
          <cell r="AY2351">
            <v>2596</v>
          </cell>
          <cell r="CK2351">
            <v>0</v>
          </cell>
          <cell r="CL2351">
            <v>0</v>
          </cell>
          <cell r="CM2351">
            <v>0</v>
          </cell>
        </row>
        <row r="2352">
          <cell r="F2352">
            <v>286518</v>
          </cell>
          <cell r="G2352">
            <v>286518</v>
          </cell>
          <cell r="H2352">
            <v>151923.29</v>
          </cell>
          <cell r="I2352">
            <v>0</v>
          </cell>
          <cell r="AY2352">
            <v>0</v>
          </cell>
          <cell r="CK2352">
            <v>0</v>
          </cell>
          <cell r="CL2352">
            <v>0</v>
          </cell>
          <cell r="CM2352">
            <v>0</v>
          </cell>
        </row>
        <row r="2353">
          <cell r="F2353">
            <v>893830</v>
          </cell>
          <cell r="G2353">
            <v>893830</v>
          </cell>
          <cell r="H2353">
            <v>0</v>
          </cell>
          <cell r="I2353">
            <v>0</v>
          </cell>
          <cell r="AY2353">
            <v>0</v>
          </cell>
          <cell r="CK2353">
            <v>0</v>
          </cell>
          <cell r="CL2353">
            <v>0</v>
          </cell>
          <cell r="CM2353">
            <v>0</v>
          </cell>
        </row>
        <row r="2354">
          <cell r="F2354">
            <v>10000</v>
          </cell>
          <cell r="G2354">
            <v>26218.36</v>
          </cell>
          <cell r="H2354">
            <v>26218.36</v>
          </cell>
          <cell r="I2354">
            <v>0</v>
          </cell>
          <cell r="AY2354">
            <v>0</v>
          </cell>
          <cell r="CK2354">
            <v>0</v>
          </cell>
          <cell r="CL2354">
            <v>0</v>
          </cell>
          <cell r="CM2354">
            <v>0</v>
          </cell>
        </row>
        <row r="2355">
          <cell r="F2355">
            <v>464261</v>
          </cell>
          <cell r="G2355">
            <v>464261</v>
          </cell>
          <cell r="H2355">
            <v>373523.53</v>
          </cell>
          <cell r="I2355">
            <v>0</v>
          </cell>
          <cell r="AY2355">
            <v>40164.949999999997</v>
          </cell>
          <cell r="CK2355">
            <v>0</v>
          </cell>
          <cell r="CL2355">
            <v>0</v>
          </cell>
          <cell r="CM2355">
            <v>0</v>
          </cell>
        </row>
        <row r="2356">
          <cell r="F2356">
            <v>80906</v>
          </cell>
          <cell r="G2356">
            <v>80906</v>
          </cell>
          <cell r="H2356">
            <v>66660.39</v>
          </cell>
          <cell r="I2356">
            <v>0</v>
          </cell>
          <cell r="AY2356">
            <v>7210.21</v>
          </cell>
          <cell r="CK2356">
            <v>0</v>
          </cell>
          <cell r="CL2356">
            <v>0</v>
          </cell>
          <cell r="CM2356">
            <v>0</v>
          </cell>
        </row>
        <row r="2357">
          <cell r="F2357">
            <v>79200</v>
          </cell>
          <cell r="G2357">
            <v>79200</v>
          </cell>
          <cell r="H2357">
            <v>67840.5</v>
          </cell>
          <cell r="I2357">
            <v>0</v>
          </cell>
          <cell r="AY2357">
            <v>7000.5</v>
          </cell>
          <cell r="CK2357">
            <v>0</v>
          </cell>
          <cell r="CL2357">
            <v>0</v>
          </cell>
          <cell r="CM2357">
            <v>0</v>
          </cell>
        </row>
        <row r="2358">
          <cell r="F2358">
            <v>102152</v>
          </cell>
          <cell r="G2358">
            <v>112410.34</v>
          </cell>
          <cell r="H2358">
            <v>112410.34</v>
          </cell>
          <cell r="I2358">
            <v>0</v>
          </cell>
          <cell r="AY2358">
            <v>0</v>
          </cell>
          <cell r="CK2358">
            <v>0</v>
          </cell>
          <cell r="CL2358">
            <v>0</v>
          </cell>
          <cell r="CM2358">
            <v>0</v>
          </cell>
        </row>
        <row r="2359">
          <cell r="F2359">
            <v>851396</v>
          </cell>
          <cell r="G2359">
            <v>851396</v>
          </cell>
          <cell r="H2359">
            <v>544625.65</v>
          </cell>
          <cell r="I2359">
            <v>0</v>
          </cell>
          <cell r="AY2359">
            <v>56061.72</v>
          </cell>
          <cell r="CK2359">
            <v>0</v>
          </cell>
          <cell r="CL2359">
            <v>0</v>
          </cell>
          <cell r="CM2359">
            <v>0</v>
          </cell>
        </row>
        <row r="2360">
          <cell r="F2360">
            <v>2336265</v>
          </cell>
          <cell r="G2360">
            <v>1781622.16</v>
          </cell>
          <cell r="H2360">
            <v>0</v>
          </cell>
          <cell r="I2360">
            <v>0</v>
          </cell>
          <cell r="AY2360">
            <v>0</v>
          </cell>
          <cell r="CK2360">
            <v>0</v>
          </cell>
          <cell r="CL2360">
            <v>0</v>
          </cell>
          <cell r="CM2360">
            <v>0</v>
          </cell>
        </row>
        <row r="2361">
          <cell r="F2361">
            <v>18585</v>
          </cell>
          <cell r="G2361">
            <v>18585</v>
          </cell>
          <cell r="H2361">
            <v>18583.25</v>
          </cell>
          <cell r="I2361">
            <v>0</v>
          </cell>
          <cell r="AY2361">
            <v>345</v>
          </cell>
          <cell r="CK2361">
            <v>0</v>
          </cell>
          <cell r="CL2361">
            <v>0</v>
          </cell>
          <cell r="CM2361">
            <v>0</v>
          </cell>
        </row>
        <row r="2362">
          <cell r="F2362">
            <v>9718</v>
          </cell>
          <cell r="G2362">
            <v>9718</v>
          </cell>
          <cell r="H2362">
            <v>5742.59</v>
          </cell>
          <cell r="I2362">
            <v>0</v>
          </cell>
          <cell r="AY2362">
            <v>0</v>
          </cell>
          <cell r="CK2362">
            <v>0</v>
          </cell>
          <cell r="CL2362">
            <v>0</v>
          </cell>
          <cell r="CM2362">
            <v>0</v>
          </cell>
        </row>
        <row r="2363">
          <cell r="F2363">
            <v>11889</v>
          </cell>
          <cell r="G2363">
            <v>12168.98</v>
          </cell>
          <cell r="H2363">
            <v>10367.040000000001</v>
          </cell>
          <cell r="I2363">
            <v>0</v>
          </cell>
          <cell r="AY2363">
            <v>731.54</v>
          </cell>
          <cell r="CK2363">
            <v>0</v>
          </cell>
          <cell r="CL2363">
            <v>0</v>
          </cell>
          <cell r="CM2363">
            <v>0</v>
          </cell>
        </row>
        <row r="2364">
          <cell r="F2364">
            <v>10520</v>
          </cell>
          <cell r="G2364">
            <v>10520</v>
          </cell>
          <cell r="H2364">
            <v>6570.01</v>
          </cell>
          <cell r="I2364">
            <v>0</v>
          </cell>
          <cell r="AY2364">
            <v>474.41</v>
          </cell>
          <cell r="CK2364">
            <v>0</v>
          </cell>
          <cell r="CL2364">
            <v>0</v>
          </cell>
          <cell r="CM2364">
            <v>0</v>
          </cell>
        </row>
        <row r="2365">
          <cell r="F2365">
            <v>2500</v>
          </cell>
          <cell r="G2365">
            <v>3619.16</v>
          </cell>
          <cell r="H2365">
            <v>2919.4</v>
          </cell>
          <cell r="I2365">
            <v>600</v>
          </cell>
          <cell r="AY2365">
            <v>0</v>
          </cell>
          <cell r="CK2365">
            <v>0</v>
          </cell>
          <cell r="CL2365">
            <v>0</v>
          </cell>
          <cell r="CM2365">
            <v>0</v>
          </cell>
        </row>
        <row r="2366">
          <cell r="F2366">
            <v>32650</v>
          </cell>
          <cell r="G2366">
            <v>59558.53</v>
          </cell>
          <cell r="H2366">
            <v>59558.53</v>
          </cell>
          <cell r="I2366">
            <v>0</v>
          </cell>
          <cell r="AY2366">
            <v>30468.76</v>
          </cell>
          <cell r="CK2366">
            <v>0</v>
          </cell>
          <cell r="CL2366">
            <v>0</v>
          </cell>
          <cell r="CM2366">
            <v>0</v>
          </cell>
        </row>
        <row r="2367"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CK2367">
            <v>0</v>
          </cell>
          <cell r="CL2367">
            <v>0</v>
          </cell>
          <cell r="CM2367">
            <v>0</v>
          </cell>
        </row>
        <row r="2368">
          <cell r="F2368">
            <v>0</v>
          </cell>
          <cell r="G2368">
            <v>23157.759999999998</v>
          </cell>
          <cell r="H2368">
            <v>15134.02</v>
          </cell>
          <cell r="I2368">
            <v>0</v>
          </cell>
          <cell r="AY2368">
            <v>0</v>
          </cell>
          <cell r="CK2368">
            <v>0</v>
          </cell>
          <cell r="CL2368">
            <v>0</v>
          </cell>
          <cell r="CM2368">
            <v>0</v>
          </cell>
        </row>
        <row r="2369">
          <cell r="F2369">
            <v>5000</v>
          </cell>
          <cell r="G2369">
            <v>4000</v>
          </cell>
          <cell r="H2369">
            <v>273.82</v>
          </cell>
          <cell r="I2369">
            <v>0</v>
          </cell>
          <cell r="AY2369">
            <v>0</v>
          </cell>
          <cell r="CK2369">
            <v>0</v>
          </cell>
          <cell r="CL2369">
            <v>0</v>
          </cell>
          <cell r="CM2369">
            <v>0</v>
          </cell>
        </row>
        <row r="2370">
          <cell r="F2370">
            <v>1500</v>
          </cell>
          <cell r="G2370">
            <v>2500</v>
          </cell>
          <cell r="H2370">
            <v>1500</v>
          </cell>
          <cell r="I2370">
            <v>231</v>
          </cell>
          <cell r="AY2370">
            <v>0</v>
          </cell>
          <cell r="CK2370">
            <v>0</v>
          </cell>
          <cell r="CL2370">
            <v>0</v>
          </cell>
          <cell r="CM2370">
            <v>0</v>
          </cell>
        </row>
        <row r="2371">
          <cell r="F2371">
            <v>32743</v>
          </cell>
          <cell r="G2371">
            <v>25743</v>
          </cell>
          <cell r="H2371">
            <v>1633</v>
          </cell>
          <cell r="I2371">
            <v>7055.25</v>
          </cell>
          <cell r="AY2371">
            <v>0</v>
          </cell>
          <cell r="CK2371">
            <v>0</v>
          </cell>
          <cell r="CL2371">
            <v>0</v>
          </cell>
          <cell r="CM2371">
            <v>0</v>
          </cell>
        </row>
        <row r="2372">
          <cell r="F2372">
            <v>30000</v>
          </cell>
          <cell r="G2372">
            <v>30000</v>
          </cell>
          <cell r="H2372">
            <v>29269.54</v>
          </cell>
          <cell r="I2372">
            <v>728.46</v>
          </cell>
          <cell r="AY2372">
            <v>0</v>
          </cell>
          <cell r="CK2372">
            <v>0</v>
          </cell>
          <cell r="CL2372">
            <v>0</v>
          </cell>
          <cell r="CM2372">
            <v>0</v>
          </cell>
        </row>
        <row r="2373">
          <cell r="F2373">
            <v>154811</v>
          </cell>
          <cell r="G2373">
            <v>154811</v>
          </cell>
          <cell r="H2373">
            <v>83683.97</v>
          </cell>
          <cell r="I2373">
            <v>14097.23</v>
          </cell>
          <cell r="AY2373">
            <v>0</v>
          </cell>
          <cell r="CK2373">
            <v>0</v>
          </cell>
          <cell r="CL2373">
            <v>0</v>
          </cell>
          <cell r="CM2373">
            <v>0</v>
          </cell>
        </row>
        <row r="2374">
          <cell r="F2374">
            <v>10208</v>
          </cell>
          <cell r="G2374">
            <v>10208</v>
          </cell>
          <cell r="H2374">
            <v>8134.41</v>
          </cell>
          <cell r="I2374">
            <v>0</v>
          </cell>
          <cell r="AY2374">
            <v>0</v>
          </cell>
          <cell r="CK2374">
            <v>0</v>
          </cell>
          <cell r="CL2374">
            <v>0</v>
          </cell>
          <cell r="CM2374">
            <v>0</v>
          </cell>
        </row>
        <row r="2375">
          <cell r="F2375">
            <v>12232</v>
          </cell>
          <cell r="G2375">
            <v>12232</v>
          </cell>
          <cell r="H2375">
            <v>6874.5</v>
          </cell>
          <cell r="I2375">
            <v>0</v>
          </cell>
          <cell r="AY2375">
            <v>0</v>
          </cell>
          <cell r="CK2375">
            <v>0</v>
          </cell>
          <cell r="CL2375">
            <v>0</v>
          </cell>
          <cell r="CM2375">
            <v>0</v>
          </cell>
        </row>
        <row r="2376">
          <cell r="F2376">
            <v>2550000</v>
          </cell>
          <cell r="G2376">
            <v>4550000</v>
          </cell>
          <cell r="H2376">
            <v>1935239.03</v>
          </cell>
          <cell r="I2376">
            <v>432649.01</v>
          </cell>
          <cell r="AY2376">
            <v>0</v>
          </cell>
          <cell r="CK2376">
            <v>100000</v>
          </cell>
          <cell r="CL2376">
            <v>100000</v>
          </cell>
          <cell r="CM2376">
            <v>100000</v>
          </cell>
        </row>
        <row r="2377">
          <cell r="F2377">
            <v>130000</v>
          </cell>
          <cell r="G2377">
            <v>130000</v>
          </cell>
          <cell r="H2377">
            <v>29769</v>
          </cell>
          <cell r="I2377">
            <v>1408.5</v>
          </cell>
          <cell r="AY2377">
            <v>264</v>
          </cell>
          <cell r="CK2377">
            <v>0</v>
          </cell>
          <cell r="CL2377">
            <v>0</v>
          </cell>
          <cell r="CM2377">
            <v>0</v>
          </cell>
        </row>
        <row r="2378">
          <cell r="F2378">
            <v>50000</v>
          </cell>
          <cell r="G2378">
            <v>50000</v>
          </cell>
          <cell r="H2378">
            <v>0</v>
          </cell>
          <cell r="I2378">
            <v>0</v>
          </cell>
          <cell r="AY2378">
            <v>0</v>
          </cell>
          <cell r="CK2378">
            <v>0</v>
          </cell>
          <cell r="CL2378">
            <v>0</v>
          </cell>
          <cell r="CM2378">
            <v>0</v>
          </cell>
        </row>
        <row r="2379">
          <cell r="F2379">
            <v>236858</v>
          </cell>
          <cell r="G2379">
            <v>142131.35</v>
          </cell>
          <cell r="H2379">
            <v>36384.39</v>
          </cell>
          <cell r="I2379">
            <v>2850</v>
          </cell>
          <cell r="AY2379">
            <v>0</v>
          </cell>
          <cell r="CK2379">
            <v>0</v>
          </cell>
          <cell r="CL2379">
            <v>0</v>
          </cell>
          <cell r="CM2379">
            <v>0</v>
          </cell>
        </row>
        <row r="2380">
          <cell r="F2380">
            <v>1600</v>
          </cell>
          <cell r="G2380">
            <v>1600</v>
          </cell>
          <cell r="H2380">
            <v>1593</v>
          </cell>
          <cell r="I2380">
            <v>7</v>
          </cell>
          <cell r="AY2380">
            <v>0</v>
          </cell>
          <cell r="CK2380">
            <v>0</v>
          </cell>
          <cell r="CL2380">
            <v>0</v>
          </cell>
          <cell r="CM2380">
            <v>0</v>
          </cell>
        </row>
        <row r="2381">
          <cell r="F2381">
            <v>24589</v>
          </cell>
          <cell r="G2381">
            <v>24589</v>
          </cell>
          <cell r="H2381">
            <v>22699.119999999999</v>
          </cell>
          <cell r="I2381">
            <v>666.37</v>
          </cell>
          <cell r="AY2381">
            <v>347.96</v>
          </cell>
          <cell r="CK2381">
            <v>0</v>
          </cell>
          <cell r="CL2381">
            <v>0</v>
          </cell>
          <cell r="CM2381">
            <v>0</v>
          </cell>
        </row>
        <row r="2382">
          <cell r="F2382">
            <v>530000</v>
          </cell>
          <cell r="G2382">
            <v>530000</v>
          </cell>
          <cell r="H2382">
            <v>8206.4599999999991</v>
          </cell>
          <cell r="I2382">
            <v>56787.71</v>
          </cell>
          <cell r="AY2382">
            <v>0</v>
          </cell>
          <cell r="CK2382">
            <v>0</v>
          </cell>
          <cell r="CL2382">
            <v>0</v>
          </cell>
          <cell r="CM2382">
            <v>0</v>
          </cell>
        </row>
        <row r="2383">
          <cell r="F2383">
            <v>4882</v>
          </cell>
          <cell r="G2383">
            <v>4882</v>
          </cell>
          <cell r="H2383">
            <v>2002.06</v>
          </cell>
          <cell r="I2383">
            <v>332.85</v>
          </cell>
          <cell r="AY2383">
            <v>0</v>
          </cell>
          <cell r="CK2383">
            <v>0</v>
          </cell>
          <cell r="CL2383">
            <v>0</v>
          </cell>
          <cell r="CM2383">
            <v>0</v>
          </cell>
        </row>
        <row r="2384">
          <cell r="F2384">
            <v>7111</v>
          </cell>
          <cell r="G2384">
            <v>7111</v>
          </cell>
          <cell r="H2384">
            <v>5680.5</v>
          </cell>
          <cell r="I2384">
            <v>601</v>
          </cell>
          <cell r="AY2384">
            <v>666</v>
          </cell>
          <cell r="CK2384">
            <v>0</v>
          </cell>
          <cell r="CL2384">
            <v>0</v>
          </cell>
          <cell r="CM2384">
            <v>0</v>
          </cell>
        </row>
        <row r="2385">
          <cell r="F2385">
            <v>977350</v>
          </cell>
          <cell r="G2385">
            <v>950250</v>
          </cell>
          <cell r="H2385">
            <v>28189.040000000001</v>
          </cell>
          <cell r="I2385">
            <v>400938.37</v>
          </cell>
          <cell r="AY2385">
            <v>0</v>
          </cell>
          <cell r="CK2385">
            <v>0</v>
          </cell>
          <cell r="CL2385">
            <v>0</v>
          </cell>
          <cell r="CM2385">
            <v>0</v>
          </cell>
        </row>
        <row r="2386">
          <cell r="F2386">
            <v>130000</v>
          </cell>
          <cell r="G2386">
            <v>121000</v>
          </cell>
          <cell r="H2386">
            <v>111343.69</v>
          </cell>
          <cell r="I2386">
            <v>2838.2</v>
          </cell>
          <cell r="AY2386">
            <v>0</v>
          </cell>
          <cell r="CK2386">
            <v>0</v>
          </cell>
          <cell r="CL2386">
            <v>0</v>
          </cell>
          <cell r="CM2386">
            <v>0</v>
          </cell>
        </row>
        <row r="2387">
          <cell r="F2387">
            <v>60000</v>
          </cell>
          <cell r="G2387">
            <v>60000</v>
          </cell>
          <cell r="H2387">
            <v>40936</v>
          </cell>
          <cell r="I2387">
            <v>2699</v>
          </cell>
          <cell r="AY2387">
            <v>0</v>
          </cell>
          <cell r="CK2387">
            <v>0</v>
          </cell>
          <cell r="CL2387">
            <v>0</v>
          </cell>
          <cell r="CM2387">
            <v>0</v>
          </cell>
        </row>
        <row r="2388">
          <cell r="F2388">
            <v>14190</v>
          </cell>
          <cell r="G2388">
            <v>7190</v>
          </cell>
          <cell r="H2388">
            <v>4732.32</v>
          </cell>
          <cell r="I2388">
            <v>40.1</v>
          </cell>
          <cell r="AY2388">
            <v>873</v>
          </cell>
          <cell r="CK2388">
            <v>0</v>
          </cell>
          <cell r="CL2388">
            <v>0</v>
          </cell>
          <cell r="CM2388">
            <v>0</v>
          </cell>
        </row>
        <row r="2389">
          <cell r="F2389">
            <v>935</v>
          </cell>
          <cell r="G2389">
            <v>7935</v>
          </cell>
          <cell r="H2389">
            <v>4111.1499999999996</v>
          </cell>
          <cell r="I2389">
            <v>481.81</v>
          </cell>
          <cell r="AY2389">
            <v>0</v>
          </cell>
          <cell r="CK2389">
            <v>0</v>
          </cell>
          <cell r="CL2389">
            <v>0</v>
          </cell>
          <cell r="CM2389">
            <v>0</v>
          </cell>
        </row>
        <row r="2390">
          <cell r="F2390">
            <v>3160</v>
          </cell>
          <cell r="G2390">
            <v>10360</v>
          </cell>
          <cell r="H2390">
            <v>1275.92</v>
          </cell>
          <cell r="I2390">
            <v>0</v>
          </cell>
          <cell r="AY2390">
            <v>0</v>
          </cell>
          <cell r="CK2390">
            <v>0</v>
          </cell>
          <cell r="CL2390">
            <v>0</v>
          </cell>
          <cell r="CM2390">
            <v>0</v>
          </cell>
        </row>
        <row r="2391">
          <cell r="F2391">
            <v>2000</v>
          </cell>
          <cell r="G2391">
            <v>3300</v>
          </cell>
          <cell r="H2391">
            <v>2285.66</v>
          </cell>
          <cell r="I2391">
            <v>355</v>
          </cell>
          <cell r="AY2391">
            <v>0</v>
          </cell>
          <cell r="CK2391">
            <v>0</v>
          </cell>
          <cell r="CL2391">
            <v>0</v>
          </cell>
          <cell r="CM2391">
            <v>0</v>
          </cell>
        </row>
        <row r="2392">
          <cell r="F2392">
            <v>24339</v>
          </cell>
          <cell r="G2392">
            <v>19339</v>
          </cell>
          <cell r="H2392">
            <v>9688.3700000000008</v>
          </cell>
          <cell r="I2392">
            <v>855.6</v>
          </cell>
          <cell r="AY2392">
            <v>29.9</v>
          </cell>
          <cell r="CK2392">
            <v>0</v>
          </cell>
          <cell r="CL2392">
            <v>0</v>
          </cell>
          <cell r="CM2392">
            <v>0</v>
          </cell>
        </row>
        <row r="2393">
          <cell r="F2393">
            <v>145353</v>
          </cell>
          <cell r="G2393">
            <v>145353</v>
          </cell>
          <cell r="H2393">
            <v>94253.97</v>
          </cell>
          <cell r="I2393">
            <v>6796.08</v>
          </cell>
          <cell r="AY2393">
            <v>4383.0200000000004</v>
          </cell>
          <cell r="CK2393">
            <v>0</v>
          </cell>
          <cell r="CL2393">
            <v>0</v>
          </cell>
          <cell r="CM2393">
            <v>0</v>
          </cell>
        </row>
        <row r="2395">
          <cell r="F2395">
            <v>0</v>
          </cell>
          <cell r="G2395">
            <v>17000</v>
          </cell>
          <cell r="H2395">
            <v>0</v>
          </cell>
          <cell r="I2395">
            <v>0</v>
          </cell>
          <cell r="AY2395">
            <v>0</v>
          </cell>
          <cell r="CK2395">
            <v>0</v>
          </cell>
          <cell r="CL2395">
            <v>0</v>
          </cell>
          <cell r="CM2395">
            <v>0</v>
          </cell>
        </row>
        <row r="2396">
          <cell r="F2396">
            <v>0</v>
          </cell>
          <cell r="G2396">
            <v>506763.84</v>
          </cell>
          <cell r="H2396">
            <v>213763.84</v>
          </cell>
          <cell r="I2396">
            <v>259395.8</v>
          </cell>
          <cell r="AY2396">
            <v>0</v>
          </cell>
          <cell r="CK2396">
            <v>0</v>
          </cell>
          <cell r="CL2396">
            <v>0</v>
          </cell>
          <cell r="CM2396">
            <v>0</v>
          </cell>
        </row>
        <row r="2397">
          <cell r="F2397">
            <v>2501636</v>
          </cell>
          <cell r="G2397">
            <v>2501636</v>
          </cell>
          <cell r="H2397">
            <v>1991278.13</v>
          </cell>
          <cell r="I2397">
            <v>0</v>
          </cell>
          <cell r="AY2397">
            <v>221720.54</v>
          </cell>
          <cell r="CK2397">
            <v>0</v>
          </cell>
          <cell r="CL2397">
            <v>0</v>
          </cell>
          <cell r="CM2397">
            <v>0</v>
          </cell>
        </row>
        <row r="2398">
          <cell r="F2398">
            <v>118704</v>
          </cell>
          <cell r="G2398">
            <v>118704</v>
          </cell>
          <cell r="H2398">
            <v>100298</v>
          </cell>
          <cell r="I2398">
            <v>0</v>
          </cell>
          <cell r="AY2398">
            <v>10781</v>
          </cell>
          <cell r="CK2398">
            <v>0</v>
          </cell>
          <cell r="CL2398">
            <v>0</v>
          </cell>
          <cell r="CM2398">
            <v>0</v>
          </cell>
        </row>
        <row r="2399">
          <cell r="F2399">
            <v>185192</v>
          </cell>
          <cell r="G2399">
            <v>185192</v>
          </cell>
          <cell r="H2399">
            <v>88859.39</v>
          </cell>
          <cell r="I2399">
            <v>0</v>
          </cell>
          <cell r="AY2399">
            <v>0</v>
          </cell>
          <cell r="CK2399">
            <v>0</v>
          </cell>
          <cell r="CL2399">
            <v>0</v>
          </cell>
          <cell r="CM2399">
            <v>0</v>
          </cell>
        </row>
        <row r="2400">
          <cell r="F2400">
            <v>512328</v>
          </cell>
          <cell r="G2400">
            <v>512328</v>
          </cell>
          <cell r="H2400">
            <v>7106.26</v>
          </cell>
          <cell r="I2400">
            <v>0</v>
          </cell>
          <cell r="AY2400">
            <v>0</v>
          </cell>
          <cell r="CK2400">
            <v>0</v>
          </cell>
          <cell r="CL2400">
            <v>0</v>
          </cell>
          <cell r="CM2400">
            <v>0</v>
          </cell>
        </row>
        <row r="2401">
          <cell r="F2401">
            <v>15000</v>
          </cell>
          <cell r="G2401">
            <v>42718.77</v>
          </cell>
          <cell r="H2401">
            <v>42718.77</v>
          </cell>
          <cell r="I2401">
            <v>0</v>
          </cell>
          <cell r="AY2401">
            <v>1936.9</v>
          </cell>
          <cell r="CK2401">
            <v>0</v>
          </cell>
          <cell r="CL2401">
            <v>0</v>
          </cell>
          <cell r="CM2401">
            <v>0</v>
          </cell>
        </row>
        <row r="2402">
          <cell r="F2402">
            <v>0</v>
          </cell>
          <cell r="G2402">
            <v>82717.039999999994</v>
          </cell>
          <cell r="H2402">
            <v>82717.039999999994</v>
          </cell>
          <cell r="I2402">
            <v>0</v>
          </cell>
          <cell r="AY2402">
            <v>0</v>
          </cell>
          <cell r="CK2402">
            <v>0</v>
          </cell>
          <cell r="CL2402">
            <v>0</v>
          </cell>
          <cell r="CM2402">
            <v>0</v>
          </cell>
        </row>
        <row r="2403">
          <cell r="F2403">
            <v>229233</v>
          </cell>
          <cell r="G2403">
            <v>229233</v>
          </cell>
          <cell r="H2403">
            <v>181403.49</v>
          </cell>
          <cell r="I2403">
            <v>0</v>
          </cell>
          <cell r="AY2403">
            <v>0</v>
          </cell>
          <cell r="CK2403">
            <v>0</v>
          </cell>
          <cell r="CL2403">
            <v>0</v>
          </cell>
          <cell r="CM2403">
            <v>0</v>
          </cell>
        </row>
        <row r="2404">
          <cell r="F2404">
            <v>371390</v>
          </cell>
          <cell r="G2404">
            <v>371390</v>
          </cell>
          <cell r="H2404">
            <v>283567.52</v>
          </cell>
          <cell r="I2404">
            <v>0</v>
          </cell>
          <cell r="AY2404">
            <v>32346.67</v>
          </cell>
          <cell r="CK2404">
            <v>0</v>
          </cell>
          <cell r="CL2404">
            <v>0</v>
          </cell>
          <cell r="CM2404">
            <v>0</v>
          </cell>
        </row>
        <row r="2405">
          <cell r="F2405">
            <v>61230</v>
          </cell>
          <cell r="G2405">
            <v>61230</v>
          </cell>
          <cell r="H2405">
            <v>47740.73</v>
          </cell>
          <cell r="I2405">
            <v>0</v>
          </cell>
          <cell r="AY2405">
            <v>5462.17</v>
          </cell>
          <cell r="CK2405">
            <v>0</v>
          </cell>
          <cell r="CL2405">
            <v>0</v>
          </cell>
          <cell r="CM2405">
            <v>0</v>
          </cell>
        </row>
        <row r="2406">
          <cell r="F2406">
            <v>105600</v>
          </cell>
          <cell r="G2406">
            <v>105600</v>
          </cell>
          <cell r="H2406">
            <v>83199.67</v>
          </cell>
          <cell r="I2406">
            <v>0</v>
          </cell>
          <cell r="AY2406">
            <v>9360</v>
          </cell>
          <cell r="CK2406">
            <v>0</v>
          </cell>
          <cell r="CL2406">
            <v>0</v>
          </cell>
          <cell r="CM2406">
            <v>0</v>
          </cell>
        </row>
        <row r="2407">
          <cell r="F2407">
            <v>58458</v>
          </cell>
          <cell r="G2407">
            <v>62033.85</v>
          </cell>
          <cell r="H2407">
            <v>62033.85</v>
          </cell>
          <cell r="I2407">
            <v>0</v>
          </cell>
          <cell r="AY2407">
            <v>0</v>
          </cell>
          <cell r="CK2407">
            <v>0</v>
          </cell>
          <cell r="CL2407">
            <v>0</v>
          </cell>
          <cell r="CM2407">
            <v>0</v>
          </cell>
        </row>
        <row r="2408">
          <cell r="F2408">
            <v>333788</v>
          </cell>
          <cell r="G2408">
            <v>333788</v>
          </cell>
          <cell r="H2408">
            <v>234153.02</v>
          </cell>
          <cell r="I2408">
            <v>0</v>
          </cell>
          <cell r="AY2408">
            <v>24166.99</v>
          </cell>
          <cell r="CK2408">
            <v>0</v>
          </cell>
          <cell r="CL2408">
            <v>0</v>
          </cell>
          <cell r="CM2408">
            <v>0</v>
          </cell>
        </row>
        <row r="2409">
          <cell r="F2409">
            <v>25098</v>
          </cell>
          <cell r="G2409">
            <v>15626.41</v>
          </cell>
          <cell r="H2409">
            <v>14430.69</v>
          </cell>
          <cell r="I2409">
            <v>0</v>
          </cell>
          <cell r="AY2409">
            <v>0</v>
          </cell>
          <cell r="CK2409">
            <v>0</v>
          </cell>
          <cell r="CL2409">
            <v>0</v>
          </cell>
          <cell r="CM2409">
            <v>0</v>
          </cell>
        </row>
        <row r="2410">
          <cell r="F2410">
            <v>109773</v>
          </cell>
          <cell r="G2410">
            <v>118868.12</v>
          </cell>
          <cell r="H2410">
            <v>118868.12</v>
          </cell>
          <cell r="I2410">
            <v>0</v>
          </cell>
          <cell r="AY2410">
            <v>6989.76</v>
          </cell>
          <cell r="CK2410">
            <v>0</v>
          </cell>
          <cell r="CL2410">
            <v>0</v>
          </cell>
          <cell r="CM2410">
            <v>0</v>
          </cell>
        </row>
        <row r="2411">
          <cell r="F2411">
            <v>116248</v>
          </cell>
          <cell r="G2411">
            <v>116853.83</v>
          </cell>
          <cell r="H2411">
            <v>104479.32</v>
          </cell>
          <cell r="I2411">
            <v>0</v>
          </cell>
          <cell r="AY2411">
            <v>7357.32</v>
          </cell>
          <cell r="CK2411">
            <v>0</v>
          </cell>
          <cell r="CL2411">
            <v>0</v>
          </cell>
          <cell r="CM2411">
            <v>0</v>
          </cell>
        </row>
        <row r="2412">
          <cell r="F2412">
            <v>445299</v>
          </cell>
          <cell r="G2412">
            <v>445299</v>
          </cell>
          <cell r="H2412">
            <v>287718.7</v>
          </cell>
          <cell r="I2412">
            <v>0</v>
          </cell>
          <cell r="AY2412">
            <v>8973.0499999999993</v>
          </cell>
          <cell r="CK2412">
            <v>0</v>
          </cell>
          <cell r="CL2412">
            <v>0</v>
          </cell>
          <cell r="CM2412">
            <v>0</v>
          </cell>
        </row>
        <row r="2413">
          <cell r="F2413">
            <v>8312</v>
          </cell>
          <cell r="G2413">
            <v>8312</v>
          </cell>
          <cell r="H2413">
            <v>5175</v>
          </cell>
          <cell r="I2413">
            <v>0</v>
          </cell>
          <cell r="AY2413">
            <v>575</v>
          </cell>
          <cell r="CK2413">
            <v>0</v>
          </cell>
          <cell r="CL2413">
            <v>0</v>
          </cell>
          <cell r="CM2413">
            <v>0</v>
          </cell>
        </row>
        <row r="2414">
          <cell r="F2414">
            <v>65000</v>
          </cell>
          <cell r="G2414">
            <v>65000</v>
          </cell>
          <cell r="H2414">
            <v>38230.949999999997</v>
          </cell>
          <cell r="I2414">
            <v>5430.14</v>
          </cell>
          <cell r="AY2414">
            <v>0</v>
          </cell>
          <cell r="CK2414">
            <v>0</v>
          </cell>
          <cell r="CL2414">
            <v>0</v>
          </cell>
          <cell r="CM2414">
            <v>0</v>
          </cell>
        </row>
        <row r="2415">
          <cell r="F2415">
            <v>3795</v>
          </cell>
          <cell r="G2415">
            <v>3795</v>
          </cell>
          <cell r="H2415">
            <v>0</v>
          </cell>
          <cell r="I2415">
            <v>0</v>
          </cell>
          <cell r="AY2415">
            <v>0</v>
          </cell>
          <cell r="CK2415">
            <v>0</v>
          </cell>
          <cell r="CL2415">
            <v>0</v>
          </cell>
          <cell r="CM2415">
            <v>0</v>
          </cell>
        </row>
        <row r="2416">
          <cell r="F2416">
            <v>5000</v>
          </cell>
          <cell r="G2416">
            <v>5000</v>
          </cell>
          <cell r="H2416">
            <v>2068.88</v>
          </cell>
          <cell r="I2416">
            <v>2930.12</v>
          </cell>
          <cell r="AY2416">
            <v>18</v>
          </cell>
          <cell r="CK2416">
            <v>0</v>
          </cell>
          <cell r="CL2416">
            <v>0</v>
          </cell>
          <cell r="CM2416">
            <v>0</v>
          </cell>
        </row>
        <row r="2417">
          <cell r="F2417">
            <v>40000</v>
          </cell>
          <cell r="G2417">
            <v>40000</v>
          </cell>
          <cell r="H2417">
            <v>35230.14</v>
          </cell>
          <cell r="I2417">
            <v>0</v>
          </cell>
          <cell r="AY2417">
            <v>0</v>
          </cell>
          <cell r="CK2417">
            <v>0</v>
          </cell>
          <cell r="CL2417">
            <v>0</v>
          </cell>
          <cell r="CM2417">
            <v>0</v>
          </cell>
        </row>
        <row r="2418">
          <cell r="F2418">
            <v>9135</v>
          </cell>
          <cell r="G2418">
            <v>33135</v>
          </cell>
          <cell r="H2418">
            <v>20520.330000000002</v>
          </cell>
          <cell r="I2418">
            <v>7235.5</v>
          </cell>
          <cell r="AY2418">
            <v>0</v>
          </cell>
          <cell r="CK2418">
            <v>0</v>
          </cell>
          <cell r="CL2418">
            <v>0</v>
          </cell>
          <cell r="CM2418">
            <v>0</v>
          </cell>
        </row>
        <row r="2419">
          <cell r="F2419">
            <v>260000</v>
          </cell>
          <cell r="G2419">
            <v>260000</v>
          </cell>
          <cell r="H2419">
            <v>215349.96</v>
          </cell>
          <cell r="I2419">
            <v>43011.16</v>
          </cell>
          <cell r="AY2419">
            <v>0</v>
          </cell>
          <cell r="CK2419">
            <v>0</v>
          </cell>
          <cell r="CL2419">
            <v>0</v>
          </cell>
          <cell r="CM2419">
            <v>0</v>
          </cell>
        </row>
        <row r="2420">
          <cell r="F2420">
            <v>14000</v>
          </cell>
          <cell r="G2420">
            <v>21000</v>
          </cell>
          <cell r="H2420">
            <v>7394.76</v>
          </cell>
          <cell r="I2420">
            <v>628.64</v>
          </cell>
          <cell r="AY2420">
            <v>845.8</v>
          </cell>
          <cell r="CK2420">
            <v>0</v>
          </cell>
          <cell r="CL2420">
            <v>0</v>
          </cell>
          <cell r="CM2420">
            <v>0</v>
          </cell>
        </row>
        <row r="2421">
          <cell r="F2421">
            <v>70056</v>
          </cell>
          <cell r="G2421">
            <v>70056</v>
          </cell>
          <cell r="H2421">
            <v>35542.94</v>
          </cell>
          <cell r="I2421">
            <v>3002</v>
          </cell>
          <cell r="AY2421">
            <v>0</v>
          </cell>
          <cell r="CK2421">
            <v>0</v>
          </cell>
          <cell r="CL2421">
            <v>0</v>
          </cell>
          <cell r="CM2421">
            <v>0</v>
          </cell>
        </row>
        <row r="2422">
          <cell r="F2422">
            <v>5000</v>
          </cell>
          <cell r="G2422">
            <v>5000</v>
          </cell>
          <cell r="H2422">
            <v>940.25</v>
          </cell>
          <cell r="I2422">
            <v>920</v>
          </cell>
          <cell r="AY2422">
            <v>0</v>
          </cell>
          <cell r="CK2422">
            <v>0</v>
          </cell>
          <cell r="CL2422">
            <v>0</v>
          </cell>
          <cell r="CM2422">
            <v>0</v>
          </cell>
        </row>
        <row r="2423">
          <cell r="F2423">
            <v>12656</v>
          </cell>
          <cell r="G2423">
            <v>12656</v>
          </cell>
          <cell r="H2423">
            <v>3675</v>
          </cell>
          <cell r="I2423">
            <v>916.35</v>
          </cell>
          <cell r="AY2423">
            <v>470</v>
          </cell>
          <cell r="CK2423">
            <v>0</v>
          </cell>
          <cell r="CL2423">
            <v>0</v>
          </cell>
          <cell r="CM2423">
            <v>0</v>
          </cell>
        </row>
        <row r="2424">
          <cell r="F2424">
            <v>190029</v>
          </cell>
          <cell r="G2424">
            <v>155529</v>
          </cell>
          <cell r="H2424">
            <v>96372.62</v>
          </cell>
          <cell r="I2424">
            <v>4464.3500000000004</v>
          </cell>
          <cell r="AY2424">
            <v>2086.84</v>
          </cell>
          <cell r="CK2424">
            <v>0</v>
          </cell>
          <cell r="CL2424">
            <v>0</v>
          </cell>
          <cell r="CM2424">
            <v>0</v>
          </cell>
        </row>
        <row r="2425">
          <cell r="F2425">
            <v>42776</v>
          </cell>
          <cell r="G2425">
            <v>42776</v>
          </cell>
          <cell r="H2425">
            <v>28488.39</v>
          </cell>
          <cell r="I2425">
            <v>4920.1400000000003</v>
          </cell>
          <cell r="AY2425">
            <v>216.2</v>
          </cell>
          <cell r="CK2425">
            <v>0</v>
          </cell>
          <cell r="CL2425">
            <v>0</v>
          </cell>
          <cell r="CM2425">
            <v>0</v>
          </cell>
        </row>
        <row r="2426">
          <cell r="F2426">
            <v>11900</v>
          </cell>
          <cell r="G2426">
            <v>5000</v>
          </cell>
          <cell r="H2426">
            <v>2164</v>
          </cell>
          <cell r="I2426">
            <v>0</v>
          </cell>
          <cell r="AY2426">
            <v>240</v>
          </cell>
          <cell r="CK2426">
            <v>0</v>
          </cell>
          <cell r="CL2426">
            <v>0</v>
          </cell>
          <cell r="CM2426">
            <v>0</v>
          </cell>
        </row>
        <row r="2427">
          <cell r="F2427">
            <v>2443</v>
          </cell>
          <cell r="G2427">
            <v>7443</v>
          </cell>
          <cell r="H2427">
            <v>1529.45</v>
          </cell>
          <cell r="I2427">
            <v>240</v>
          </cell>
          <cell r="AY2427">
            <v>0</v>
          </cell>
          <cell r="CK2427">
            <v>0</v>
          </cell>
          <cell r="CL2427">
            <v>0</v>
          </cell>
          <cell r="CM2427">
            <v>0</v>
          </cell>
        </row>
        <row r="2428">
          <cell r="F2428">
            <v>35000</v>
          </cell>
          <cell r="G2428">
            <v>26000</v>
          </cell>
          <cell r="H2428">
            <v>17440.25</v>
          </cell>
          <cell r="I2428">
            <v>351.51</v>
          </cell>
          <cell r="AY2428">
            <v>0</v>
          </cell>
          <cell r="CK2428">
            <v>0</v>
          </cell>
          <cell r="CL2428">
            <v>0</v>
          </cell>
          <cell r="CM2428">
            <v>0</v>
          </cell>
        </row>
        <row r="2429">
          <cell r="F2429">
            <v>14829</v>
          </cell>
          <cell r="G2429">
            <v>8729</v>
          </cell>
          <cell r="H2429">
            <v>4407.82</v>
          </cell>
          <cell r="I2429">
            <v>517.5</v>
          </cell>
          <cell r="AY2429">
            <v>0</v>
          </cell>
          <cell r="CK2429">
            <v>0</v>
          </cell>
          <cell r="CL2429">
            <v>0</v>
          </cell>
          <cell r="CM2429">
            <v>0</v>
          </cell>
        </row>
        <row r="2430">
          <cell r="F2430">
            <v>2132</v>
          </cell>
          <cell r="G2430">
            <v>2132</v>
          </cell>
          <cell r="H2430">
            <v>1625.99</v>
          </cell>
          <cell r="I2430">
            <v>0</v>
          </cell>
          <cell r="AY2430">
            <v>0</v>
          </cell>
          <cell r="CK2430">
            <v>0</v>
          </cell>
          <cell r="CL2430">
            <v>0</v>
          </cell>
          <cell r="CM2430">
            <v>0</v>
          </cell>
        </row>
        <row r="2431">
          <cell r="F2431">
            <v>2000</v>
          </cell>
          <cell r="G2431">
            <v>16500</v>
          </cell>
          <cell r="H2431">
            <v>9881.64</v>
          </cell>
          <cell r="I2431">
            <v>5600.81</v>
          </cell>
          <cell r="AY2431">
            <v>0</v>
          </cell>
          <cell r="CK2431">
            <v>0</v>
          </cell>
          <cell r="CL2431">
            <v>0</v>
          </cell>
          <cell r="CM2431">
            <v>0</v>
          </cell>
        </row>
        <row r="2432">
          <cell r="F2432">
            <v>2000</v>
          </cell>
          <cell r="G2432">
            <v>14000</v>
          </cell>
          <cell r="H2432">
            <v>13950</v>
          </cell>
          <cell r="I2432">
            <v>0</v>
          </cell>
          <cell r="AY2432">
            <v>0</v>
          </cell>
          <cell r="CK2432">
            <v>0</v>
          </cell>
          <cell r="CL2432">
            <v>0</v>
          </cell>
          <cell r="CM2432">
            <v>0</v>
          </cell>
        </row>
        <row r="2433">
          <cell r="F2433">
            <v>1468</v>
          </cell>
          <cell r="G2433">
            <v>1468</v>
          </cell>
          <cell r="H2433">
            <v>1302.49</v>
          </cell>
          <cell r="I2433">
            <v>0</v>
          </cell>
          <cell r="AY2433">
            <v>8</v>
          </cell>
          <cell r="CK2433">
            <v>0</v>
          </cell>
          <cell r="CL2433">
            <v>0</v>
          </cell>
          <cell r="CM2433">
            <v>0</v>
          </cell>
        </row>
        <row r="2434">
          <cell r="F2434">
            <v>5000</v>
          </cell>
          <cell r="G2434">
            <v>5000</v>
          </cell>
          <cell r="H2434">
            <v>1687.43</v>
          </cell>
          <cell r="I2434">
            <v>0</v>
          </cell>
          <cell r="AY2434">
            <v>0</v>
          </cell>
          <cell r="CK2434">
            <v>0</v>
          </cell>
          <cell r="CL2434">
            <v>0</v>
          </cell>
          <cell r="CM2434">
            <v>0</v>
          </cell>
        </row>
        <row r="2435">
          <cell r="F2435">
            <v>2000</v>
          </cell>
          <cell r="G2435">
            <v>5800</v>
          </cell>
          <cell r="H2435">
            <v>4853.45</v>
          </cell>
          <cell r="I2435">
            <v>132</v>
          </cell>
          <cell r="AY2435">
            <v>0</v>
          </cell>
          <cell r="CK2435">
            <v>0</v>
          </cell>
          <cell r="CL2435">
            <v>0</v>
          </cell>
          <cell r="CM2435">
            <v>0</v>
          </cell>
        </row>
        <row r="2436">
          <cell r="F2436">
            <v>41245</v>
          </cell>
          <cell r="G2436">
            <v>41245</v>
          </cell>
          <cell r="H2436">
            <v>26294.85</v>
          </cell>
          <cell r="I2436">
            <v>2794.86</v>
          </cell>
          <cell r="AY2436">
            <v>1500.14</v>
          </cell>
          <cell r="CK2436">
            <v>0</v>
          </cell>
          <cell r="CL2436">
            <v>0</v>
          </cell>
          <cell r="CM2436">
            <v>0</v>
          </cell>
        </row>
        <row r="2437">
          <cell r="F2437">
            <v>2721</v>
          </cell>
          <cell r="G2437">
            <v>1721</v>
          </cell>
          <cell r="H2437">
            <v>0</v>
          </cell>
          <cell r="I2437">
            <v>0</v>
          </cell>
          <cell r="AY2437">
            <v>0</v>
          </cell>
          <cell r="CK2437">
            <v>0</v>
          </cell>
          <cell r="CL2437">
            <v>0</v>
          </cell>
          <cell r="CM2437">
            <v>0</v>
          </cell>
        </row>
        <row r="2438">
          <cell r="F2438">
            <v>40000</v>
          </cell>
          <cell r="G2438">
            <v>79500</v>
          </cell>
          <cell r="H2438">
            <v>65789.710000000006</v>
          </cell>
          <cell r="I2438">
            <v>8128</v>
          </cell>
          <cell r="AY2438">
            <v>0</v>
          </cell>
          <cell r="CK2438">
            <v>0</v>
          </cell>
          <cell r="CL2438">
            <v>0</v>
          </cell>
          <cell r="CM2438">
            <v>0</v>
          </cell>
        </row>
        <row r="2439">
          <cell r="F2439">
            <v>1000</v>
          </cell>
          <cell r="G2439">
            <v>2200</v>
          </cell>
          <cell r="H2439">
            <v>2103</v>
          </cell>
          <cell r="I2439">
            <v>0</v>
          </cell>
          <cell r="AY2439">
            <v>0</v>
          </cell>
          <cell r="CK2439">
            <v>0</v>
          </cell>
          <cell r="CL2439">
            <v>0</v>
          </cell>
          <cell r="CM2439">
            <v>0</v>
          </cell>
        </row>
        <row r="2440">
          <cell r="F2440">
            <v>0</v>
          </cell>
          <cell r="G2440">
            <v>38936.160000000003</v>
          </cell>
          <cell r="H2440">
            <v>9049.91</v>
          </cell>
          <cell r="I2440">
            <v>0</v>
          </cell>
          <cell r="AY2440">
            <v>0</v>
          </cell>
          <cell r="CK2440">
            <v>0</v>
          </cell>
          <cell r="CL2440">
            <v>0</v>
          </cell>
          <cell r="CM2440">
            <v>0</v>
          </cell>
        </row>
        <row r="2441">
          <cell r="F2441">
            <v>0</v>
          </cell>
          <cell r="G2441">
            <v>4300</v>
          </cell>
          <cell r="H2441">
            <v>4300</v>
          </cell>
          <cell r="I2441">
            <v>0</v>
          </cell>
          <cell r="AY2441">
            <v>0</v>
          </cell>
          <cell r="CK2441">
            <v>0</v>
          </cell>
          <cell r="CL2441">
            <v>0</v>
          </cell>
          <cell r="CM2441">
            <v>0</v>
          </cell>
        </row>
        <row r="2442">
          <cell r="F2442">
            <v>897204</v>
          </cell>
          <cell r="G2442">
            <v>897204</v>
          </cell>
          <cell r="H2442">
            <v>717912</v>
          </cell>
          <cell r="I2442">
            <v>0</v>
          </cell>
          <cell r="AY2442">
            <v>78506</v>
          </cell>
          <cell r="CK2442">
            <v>0</v>
          </cell>
          <cell r="CL2442">
            <v>0</v>
          </cell>
          <cell r="CM2442">
            <v>0</v>
          </cell>
        </row>
        <row r="2443">
          <cell r="F2443">
            <v>33516</v>
          </cell>
          <cell r="G2443">
            <v>33516</v>
          </cell>
          <cell r="H2443">
            <v>26397</v>
          </cell>
          <cell r="I2443">
            <v>0</v>
          </cell>
          <cell r="AY2443">
            <v>2933</v>
          </cell>
          <cell r="CK2443">
            <v>0</v>
          </cell>
          <cell r="CL2443">
            <v>0</v>
          </cell>
          <cell r="CM2443">
            <v>0</v>
          </cell>
        </row>
        <row r="2444">
          <cell r="F2444">
            <v>70424</v>
          </cell>
          <cell r="G2444">
            <v>70424</v>
          </cell>
          <cell r="H2444">
            <v>32786</v>
          </cell>
          <cell r="I2444">
            <v>0</v>
          </cell>
          <cell r="AY2444">
            <v>0</v>
          </cell>
          <cell r="CK2444">
            <v>0</v>
          </cell>
          <cell r="CL2444">
            <v>0</v>
          </cell>
          <cell r="CM2444">
            <v>0</v>
          </cell>
        </row>
        <row r="2445">
          <cell r="F2445">
            <v>150000</v>
          </cell>
          <cell r="G2445">
            <v>150000</v>
          </cell>
          <cell r="H2445">
            <v>0</v>
          </cell>
          <cell r="I2445">
            <v>0</v>
          </cell>
          <cell r="AY2445">
            <v>0</v>
          </cell>
          <cell r="CK2445">
            <v>0</v>
          </cell>
          <cell r="CL2445">
            <v>0</v>
          </cell>
          <cell r="CM2445">
            <v>0</v>
          </cell>
        </row>
        <row r="2446">
          <cell r="F2446">
            <v>109906</v>
          </cell>
          <cell r="G2446">
            <v>109906</v>
          </cell>
          <cell r="H2446">
            <v>85101.440000000002</v>
          </cell>
          <cell r="I2446">
            <v>0</v>
          </cell>
          <cell r="AY2446">
            <v>9480.7800000000007</v>
          </cell>
          <cell r="CK2446">
            <v>0</v>
          </cell>
          <cell r="CL2446">
            <v>0</v>
          </cell>
          <cell r="CM2446">
            <v>0</v>
          </cell>
        </row>
        <row r="2447">
          <cell r="F2447">
            <v>19075</v>
          </cell>
          <cell r="G2447">
            <v>19075</v>
          </cell>
          <cell r="H2447">
            <v>15158.23</v>
          </cell>
          <cell r="I2447">
            <v>0</v>
          </cell>
          <cell r="AY2447">
            <v>1693.22</v>
          </cell>
          <cell r="CK2447">
            <v>0</v>
          </cell>
          <cell r="CL2447">
            <v>0</v>
          </cell>
          <cell r="CM2447">
            <v>0</v>
          </cell>
        </row>
        <row r="2448">
          <cell r="F2448">
            <v>19800</v>
          </cell>
          <cell r="G2448">
            <v>19800</v>
          </cell>
          <cell r="H2448">
            <v>15795</v>
          </cell>
          <cell r="I2448">
            <v>0</v>
          </cell>
          <cell r="AY2448">
            <v>1755</v>
          </cell>
          <cell r="CK2448">
            <v>0</v>
          </cell>
          <cell r="CL2448">
            <v>0</v>
          </cell>
          <cell r="CM2448">
            <v>0</v>
          </cell>
        </row>
        <row r="2449">
          <cell r="F2449">
            <v>20683</v>
          </cell>
          <cell r="G2449">
            <v>22221.81</v>
          </cell>
          <cell r="H2449">
            <v>22221.81</v>
          </cell>
          <cell r="I2449">
            <v>0</v>
          </cell>
          <cell r="AY2449">
            <v>0</v>
          </cell>
          <cell r="CK2449">
            <v>0</v>
          </cell>
          <cell r="CL2449">
            <v>0</v>
          </cell>
          <cell r="CM2449">
            <v>0</v>
          </cell>
        </row>
        <row r="2450">
          <cell r="F2450">
            <v>132388</v>
          </cell>
          <cell r="G2450">
            <v>132388</v>
          </cell>
          <cell r="H2450">
            <v>91790.56</v>
          </cell>
          <cell r="I2450">
            <v>0</v>
          </cell>
          <cell r="AY2450">
            <v>9674.7999999999993</v>
          </cell>
          <cell r="CK2450">
            <v>0</v>
          </cell>
          <cell r="CL2450">
            <v>0</v>
          </cell>
          <cell r="CM2450">
            <v>0</v>
          </cell>
        </row>
        <row r="2451">
          <cell r="F2451">
            <v>20483</v>
          </cell>
          <cell r="G2451">
            <v>20483</v>
          </cell>
          <cell r="H2451">
            <v>20262.77</v>
          </cell>
          <cell r="I2451">
            <v>218</v>
          </cell>
          <cell r="AY2451">
            <v>0</v>
          </cell>
          <cell r="CK2451">
            <v>0</v>
          </cell>
          <cell r="CL2451">
            <v>0</v>
          </cell>
          <cell r="CM2451">
            <v>0</v>
          </cell>
        </row>
        <row r="2452"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CK2452">
            <v>0</v>
          </cell>
          <cell r="CL2452">
            <v>0</v>
          </cell>
          <cell r="CM2452">
            <v>0</v>
          </cell>
        </row>
        <row r="2453">
          <cell r="F2453">
            <v>1934808</v>
          </cell>
          <cell r="G2453">
            <v>1934808</v>
          </cell>
          <cell r="H2453">
            <v>1247051.57</v>
          </cell>
          <cell r="I2453">
            <v>0</v>
          </cell>
          <cell r="AY2453">
            <v>170322</v>
          </cell>
          <cell r="CK2453">
            <v>0</v>
          </cell>
          <cell r="CL2453">
            <v>0</v>
          </cell>
          <cell r="CM2453">
            <v>0</v>
          </cell>
        </row>
        <row r="2454">
          <cell r="F2454">
            <v>17121</v>
          </cell>
          <cell r="G2454">
            <v>17121</v>
          </cell>
          <cell r="H2454">
            <v>11861</v>
          </cell>
          <cell r="I2454">
            <v>0</v>
          </cell>
          <cell r="AY2454">
            <v>1853</v>
          </cell>
          <cell r="CK2454">
            <v>0</v>
          </cell>
          <cell r="CL2454">
            <v>0</v>
          </cell>
          <cell r="CM2454">
            <v>0</v>
          </cell>
        </row>
        <row r="2455">
          <cell r="F2455">
            <v>124301</v>
          </cell>
          <cell r="G2455">
            <v>124301</v>
          </cell>
          <cell r="H2455">
            <v>46849.93</v>
          </cell>
          <cell r="I2455">
            <v>0</v>
          </cell>
          <cell r="AY2455">
            <v>0</v>
          </cell>
          <cell r="CK2455">
            <v>0</v>
          </cell>
          <cell r="CL2455">
            <v>0</v>
          </cell>
          <cell r="CM2455">
            <v>0</v>
          </cell>
        </row>
        <row r="2456">
          <cell r="F2456">
            <v>379507</v>
          </cell>
          <cell r="G2456">
            <v>379507</v>
          </cell>
          <cell r="H2456">
            <v>0</v>
          </cell>
          <cell r="I2456">
            <v>0</v>
          </cell>
          <cell r="AY2456">
            <v>0</v>
          </cell>
          <cell r="CK2456">
            <v>0</v>
          </cell>
          <cell r="CL2456">
            <v>0</v>
          </cell>
          <cell r="CM2456">
            <v>0</v>
          </cell>
        </row>
        <row r="2457">
          <cell r="F2457">
            <v>197569</v>
          </cell>
          <cell r="G2457">
            <v>197569</v>
          </cell>
          <cell r="H2457">
            <v>109419.43</v>
          </cell>
          <cell r="I2457">
            <v>0</v>
          </cell>
          <cell r="AY2457">
            <v>17072.060000000001</v>
          </cell>
          <cell r="CK2457">
            <v>0</v>
          </cell>
          <cell r="CL2457">
            <v>0</v>
          </cell>
          <cell r="CM2457">
            <v>0</v>
          </cell>
        </row>
        <row r="2458">
          <cell r="F2458">
            <v>34510</v>
          </cell>
          <cell r="G2458">
            <v>34510</v>
          </cell>
          <cell r="H2458">
            <v>19723.78</v>
          </cell>
          <cell r="I2458">
            <v>0</v>
          </cell>
          <cell r="AY2458">
            <v>3070.94</v>
          </cell>
          <cell r="CK2458">
            <v>0</v>
          </cell>
          <cell r="CL2458">
            <v>0</v>
          </cell>
          <cell r="CM2458">
            <v>0</v>
          </cell>
        </row>
        <row r="2459">
          <cell r="F2459">
            <v>33000</v>
          </cell>
          <cell r="G2459">
            <v>33000</v>
          </cell>
          <cell r="H2459">
            <v>18135</v>
          </cell>
          <cell r="I2459">
            <v>0</v>
          </cell>
          <cell r="AY2459">
            <v>2925</v>
          </cell>
          <cell r="CK2459">
            <v>0</v>
          </cell>
          <cell r="CL2459">
            <v>0</v>
          </cell>
          <cell r="CM2459">
            <v>0</v>
          </cell>
        </row>
        <row r="2460">
          <cell r="F2460">
            <v>43372</v>
          </cell>
          <cell r="G2460">
            <v>34415.61</v>
          </cell>
          <cell r="H2460">
            <v>34193.33</v>
          </cell>
          <cell r="I2460">
            <v>0</v>
          </cell>
          <cell r="AY2460">
            <v>0</v>
          </cell>
          <cell r="CK2460">
            <v>0</v>
          </cell>
          <cell r="CL2460">
            <v>0</v>
          </cell>
          <cell r="CM2460">
            <v>0</v>
          </cell>
        </row>
        <row r="2461">
          <cell r="F2461">
            <v>275021</v>
          </cell>
          <cell r="G2461">
            <v>275021</v>
          </cell>
          <cell r="H2461">
            <v>170775.2</v>
          </cell>
          <cell r="I2461">
            <v>0</v>
          </cell>
          <cell r="AY2461">
            <v>21392.240000000002</v>
          </cell>
          <cell r="CK2461">
            <v>0</v>
          </cell>
          <cell r="CL2461">
            <v>0</v>
          </cell>
          <cell r="CM2461">
            <v>0</v>
          </cell>
        </row>
        <row r="2462">
          <cell r="F2462">
            <v>1243</v>
          </cell>
          <cell r="G2462">
            <v>1243</v>
          </cell>
          <cell r="H2462">
            <v>1071.49</v>
          </cell>
          <cell r="I2462">
            <v>305.89999999999998</v>
          </cell>
          <cell r="AY2462">
            <v>0</v>
          </cell>
          <cell r="CK2462">
            <v>0</v>
          </cell>
          <cell r="CL2462">
            <v>0</v>
          </cell>
          <cell r="CM2462">
            <v>0</v>
          </cell>
        </row>
        <row r="2463">
          <cell r="F2463">
            <v>5090</v>
          </cell>
          <cell r="G2463">
            <v>5090</v>
          </cell>
          <cell r="H2463">
            <v>2882.67</v>
          </cell>
          <cell r="I2463">
            <v>0</v>
          </cell>
          <cell r="AY2463">
            <v>0</v>
          </cell>
          <cell r="CK2463">
            <v>0</v>
          </cell>
          <cell r="CL2463">
            <v>0</v>
          </cell>
          <cell r="CM2463">
            <v>0</v>
          </cell>
        </row>
        <row r="2464">
          <cell r="F2464">
            <v>17833</v>
          </cell>
          <cell r="G2464">
            <v>18083.560000000001</v>
          </cell>
          <cell r="H2464">
            <v>15550.56</v>
          </cell>
          <cell r="I2464">
            <v>0</v>
          </cell>
          <cell r="AY2464">
            <v>1097.31</v>
          </cell>
          <cell r="CK2464">
            <v>0</v>
          </cell>
          <cell r="CL2464">
            <v>0</v>
          </cell>
          <cell r="CM2464">
            <v>0</v>
          </cell>
        </row>
        <row r="2465">
          <cell r="F2465">
            <v>140000</v>
          </cell>
          <cell r="G2465">
            <v>136000</v>
          </cell>
          <cell r="H2465">
            <v>130000</v>
          </cell>
          <cell r="I2465">
            <v>0</v>
          </cell>
          <cell r="AY2465">
            <v>0</v>
          </cell>
          <cell r="CK2465">
            <v>0</v>
          </cell>
          <cell r="CL2465">
            <v>0</v>
          </cell>
          <cell r="CM2465">
            <v>0</v>
          </cell>
        </row>
        <row r="2466">
          <cell r="F2466">
            <v>10000</v>
          </cell>
          <cell r="G2466">
            <v>10000</v>
          </cell>
          <cell r="H2466">
            <v>9028.6</v>
          </cell>
          <cell r="I2466">
            <v>884.22</v>
          </cell>
          <cell r="AY2466">
            <v>0</v>
          </cell>
          <cell r="CK2466">
            <v>0</v>
          </cell>
          <cell r="CL2466">
            <v>0</v>
          </cell>
          <cell r="CM2466">
            <v>0</v>
          </cell>
        </row>
        <row r="2467">
          <cell r="F2467">
            <v>22483</v>
          </cell>
          <cell r="G2467">
            <v>22483</v>
          </cell>
          <cell r="H2467">
            <v>10924.02</v>
          </cell>
          <cell r="I2467">
            <v>5976.51</v>
          </cell>
          <cell r="AY2467">
            <v>35</v>
          </cell>
          <cell r="CK2467">
            <v>0</v>
          </cell>
          <cell r="CL2467">
            <v>0</v>
          </cell>
          <cell r="CM2467">
            <v>0</v>
          </cell>
        </row>
        <row r="2468">
          <cell r="F2468">
            <v>50500</v>
          </cell>
          <cell r="G2468">
            <v>39000</v>
          </cell>
          <cell r="H2468">
            <v>18914</v>
          </cell>
          <cell r="I2468">
            <v>2900.3</v>
          </cell>
          <cell r="AY2468">
            <v>0</v>
          </cell>
          <cell r="CK2468">
            <v>0</v>
          </cell>
          <cell r="CL2468">
            <v>0</v>
          </cell>
          <cell r="CM2468">
            <v>0</v>
          </cell>
        </row>
        <row r="2469">
          <cell r="F2469">
            <v>62898</v>
          </cell>
          <cell r="G2469">
            <v>52898</v>
          </cell>
          <cell r="H2469">
            <v>19088.59</v>
          </cell>
          <cell r="I2469">
            <v>33000</v>
          </cell>
          <cell r="AY2469">
            <v>0</v>
          </cell>
          <cell r="CK2469">
            <v>0</v>
          </cell>
          <cell r="CL2469">
            <v>0</v>
          </cell>
          <cell r="CM2469">
            <v>0</v>
          </cell>
        </row>
        <row r="2470">
          <cell r="F2470">
            <v>10350</v>
          </cell>
          <cell r="G2470">
            <v>0</v>
          </cell>
          <cell r="H2470">
            <v>0</v>
          </cell>
          <cell r="I2470">
            <v>0</v>
          </cell>
          <cell r="AY2470">
            <v>0</v>
          </cell>
          <cell r="CK2470">
            <v>0</v>
          </cell>
          <cell r="CL2470">
            <v>0</v>
          </cell>
          <cell r="CM2470">
            <v>0</v>
          </cell>
        </row>
        <row r="2471">
          <cell r="F2471">
            <v>20304</v>
          </cell>
          <cell r="G2471">
            <v>20304</v>
          </cell>
          <cell r="H2471">
            <v>11602.21</v>
          </cell>
          <cell r="I2471">
            <v>640</v>
          </cell>
          <cell r="AY2471">
            <v>937</v>
          </cell>
          <cell r="CK2471">
            <v>0</v>
          </cell>
          <cell r="CL2471">
            <v>0</v>
          </cell>
          <cell r="CM2471">
            <v>0</v>
          </cell>
        </row>
        <row r="2472">
          <cell r="F2472">
            <v>70000</v>
          </cell>
          <cell r="G2472">
            <v>70000</v>
          </cell>
          <cell r="H2472">
            <v>37581.43</v>
          </cell>
          <cell r="I2472">
            <v>0</v>
          </cell>
          <cell r="AY2472">
            <v>0</v>
          </cell>
          <cell r="CK2472">
            <v>0</v>
          </cell>
          <cell r="CL2472">
            <v>0</v>
          </cell>
          <cell r="CM2472">
            <v>0</v>
          </cell>
        </row>
        <row r="2473">
          <cell r="F2473">
            <v>28545</v>
          </cell>
          <cell r="G2473">
            <v>28545</v>
          </cell>
          <cell r="H2473">
            <v>10262.41</v>
          </cell>
          <cell r="I2473">
            <v>1257</v>
          </cell>
          <cell r="AY2473">
            <v>0</v>
          </cell>
          <cell r="CK2473">
            <v>0</v>
          </cell>
          <cell r="CL2473">
            <v>0</v>
          </cell>
          <cell r="CM2473">
            <v>0</v>
          </cell>
        </row>
        <row r="2474">
          <cell r="F2474">
            <v>55000</v>
          </cell>
          <cell r="G2474">
            <v>45700</v>
          </cell>
          <cell r="H2474">
            <v>19578.2</v>
          </cell>
          <cell r="I2474">
            <v>0</v>
          </cell>
          <cell r="AY2474">
            <v>0</v>
          </cell>
          <cell r="CK2474">
            <v>0</v>
          </cell>
          <cell r="CL2474">
            <v>0</v>
          </cell>
          <cell r="CM2474">
            <v>0</v>
          </cell>
        </row>
        <row r="2475">
          <cell r="F2475">
            <v>29669</v>
          </cell>
          <cell r="G2475">
            <v>29669</v>
          </cell>
          <cell r="H2475">
            <v>1352.52</v>
          </cell>
          <cell r="I2475">
            <v>1029</v>
          </cell>
          <cell r="AY2475">
            <v>387.5</v>
          </cell>
          <cell r="CK2475">
            <v>0</v>
          </cell>
          <cell r="CL2475">
            <v>0</v>
          </cell>
          <cell r="CM2475">
            <v>0</v>
          </cell>
        </row>
        <row r="2476">
          <cell r="F2476">
            <v>6111</v>
          </cell>
          <cell r="G2476">
            <v>6111</v>
          </cell>
          <cell r="H2476">
            <v>2685.94</v>
          </cell>
          <cell r="I2476">
            <v>320</v>
          </cell>
          <cell r="AY2476">
            <v>241.09</v>
          </cell>
          <cell r="CK2476">
            <v>0</v>
          </cell>
          <cell r="CL2476">
            <v>0</v>
          </cell>
          <cell r="CM2476">
            <v>0</v>
          </cell>
        </row>
        <row r="2477">
          <cell r="F2477">
            <v>1033</v>
          </cell>
          <cell r="G2477">
            <v>1033</v>
          </cell>
          <cell r="H2477">
            <v>631.96</v>
          </cell>
          <cell r="I2477">
            <v>220</v>
          </cell>
          <cell r="AY2477">
            <v>0</v>
          </cell>
          <cell r="CK2477">
            <v>0</v>
          </cell>
          <cell r="CL2477">
            <v>0</v>
          </cell>
          <cell r="CM2477">
            <v>0</v>
          </cell>
        </row>
        <row r="2478">
          <cell r="F2478">
            <v>45826</v>
          </cell>
          <cell r="G2478">
            <v>45826</v>
          </cell>
          <cell r="H2478">
            <v>27958.46</v>
          </cell>
          <cell r="I2478">
            <v>2506.65</v>
          </cell>
          <cell r="AY2478">
            <v>1486.12</v>
          </cell>
          <cell r="CK2478">
            <v>0</v>
          </cell>
          <cell r="CL2478">
            <v>0</v>
          </cell>
          <cell r="CM2478">
            <v>0</v>
          </cell>
        </row>
        <row r="2479">
          <cell r="F2479">
            <v>1279044</v>
          </cell>
          <cell r="G2479">
            <v>1279044</v>
          </cell>
          <cell r="H2479">
            <v>975179.28</v>
          </cell>
          <cell r="I2479">
            <v>0</v>
          </cell>
          <cell r="AY2479">
            <v>110577</v>
          </cell>
          <cell r="CK2479">
            <v>0</v>
          </cell>
          <cell r="CL2479">
            <v>0</v>
          </cell>
          <cell r="CM2479">
            <v>0</v>
          </cell>
        </row>
        <row r="2480">
          <cell r="F2480">
            <v>2648</v>
          </cell>
          <cell r="G2480">
            <v>11556.5</v>
          </cell>
          <cell r="H2480">
            <v>11556.5</v>
          </cell>
          <cell r="I2480">
            <v>0</v>
          </cell>
          <cell r="AY2480">
            <v>371</v>
          </cell>
          <cell r="CK2480">
            <v>0</v>
          </cell>
          <cell r="CL2480">
            <v>0</v>
          </cell>
          <cell r="CM2480">
            <v>0</v>
          </cell>
        </row>
        <row r="2481">
          <cell r="F2481">
            <v>77572</v>
          </cell>
          <cell r="G2481">
            <v>77572</v>
          </cell>
          <cell r="H2481">
            <v>42776.46</v>
          </cell>
          <cell r="I2481">
            <v>0</v>
          </cell>
          <cell r="AY2481">
            <v>0</v>
          </cell>
          <cell r="CK2481">
            <v>0</v>
          </cell>
          <cell r="CL2481">
            <v>0</v>
          </cell>
          <cell r="CM2481">
            <v>0</v>
          </cell>
        </row>
        <row r="2482">
          <cell r="F2482">
            <v>249527</v>
          </cell>
          <cell r="G2482">
            <v>249527</v>
          </cell>
          <cell r="H2482">
            <v>33269.919999999998</v>
          </cell>
          <cell r="I2482">
            <v>0</v>
          </cell>
          <cell r="AY2482">
            <v>0</v>
          </cell>
          <cell r="CK2482">
            <v>0</v>
          </cell>
          <cell r="CL2482">
            <v>0</v>
          </cell>
          <cell r="CM2482">
            <v>0</v>
          </cell>
        </row>
        <row r="2484">
          <cell r="F2484">
            <v>167316</v>
          </cell>
          <cell r="G2484">
            <v>167316</v>
          </cell>
          <cell r="H2484">
            <v>123800</v>
          </cell>
          <cell r="I2484">
            <v>0</v>
          </cell>
          <cell r="AY2484">
            <v>14471.07</v>
          </cell>
          <cell r="CK2484">
            <v>0</v>
          </cell>
          <cell r="CL2484">
            <v>0</v>
          </cell>
          <cell r="CM2484">
            <v>0</v>
          </cell>
        </row>
        <row r="2485">
          <cell r="F2485">
            <v>28772</v>
          </cell>
          <cell r="G2485">
            <v>28772</v>
          </cell>
          <cell r="H2485">
            <v>21863.94</v>
          </cell>
          <cell r="I2485">
            <v>0</v>
          </cell>
          <cell r="AY2485">
            <v>2561.4699999999998</v>
          </cell>
          <cell r="CK2485">
            <v>0</v>
          </cell>
          <cell r="CL2485">
            <v>0</v>
          </cell>
          <cell r="CM2485">
            <v>0</v>
          </cell>
        </row>
        <row r="2486">
          <cell r="F2486">
            <v>33000</v>
          </cell>
          <cell r="G2486">
            <v>33000</v>
          </cell>
          <cell r="H2486">
            <v>25155</v>
          </cell>
          <cell r="I2486">
            <v>0</v>
          </cell>
          <cell r="AY2486">
            <v>2925</v>
          </cell>
          <cell r="CK2486">
            <v>0</v>
          </cell>
          <cell r="CL2486">
            <v>0</v>
          </cell>
          <cell r="CM2486">
            <v>0</v>
          </cell>
        </row>
        <row r="2487">
          <cell r="F2487">
            <v>28517</v>
          </cell>
          <cell r="G2487">
            <v>24249.57</v>
          </cell>
          <cell r="H2487">
            <v>23804.240000000002</v>
          </cell>
          <cell r="I2487">
            <v>0</v>
          </cell>
          <cell r="AY2487">
            <v>0</v>
          </cell>
          <cell r="CK2487">
            <v>0</v>
          </cell>
          <cell r="CL2487">
            <v>0</v>
          </cell>
          <cell r="CM2487">
            <v>0</v>
          </cell>
        </row>
        <row r="2488">
          <cell r="F2488">
            <v>169474</v>
          </cell>
          <cell r="G2488">
            <v>169474</v>
          </cell>
          <cell r="H2488">
            <v>116378.64</v>
          </cell>
          <cell r="I2488">
            <v>0</v>
          </cell>
          <cell r="AY2488">
            <v>12194.08</v>
          </cell>
          <cell r="CK2488">
            <v>0</v>
          </cell>
          <cell r="CL2488">
            <v>0</v>
          </cell>
          <cell r="CM2488">
            <v>0</v>
          </cell>
        </row>
        <row r="2489">
          <cell r="F2489">
            <v>26844</v>
          </cell>
          <cell r="G2489">
            <v>26844</v>
          </cell>
          <cell r="H2489">
            <v>22704.99</v>
          </cell>
          <cell r="I2489">
            <v>634.19000000000005</v>
          </cell>
          <cell r="AY2489">
            <v>0</v>
          </cell>
          <cell r="CK2489">
            <v>0</v>
          </cell>
          <cell r="CL2489">
            <v>0</v>
          </cell>
          <cell r="CM2489">
            <v>0</v>
          </cell>
        </row>
        <row r="2490">
          <cell r="F2490">
            <v>101052</v>
          </cell>
          <cell r="G2490">
            <v>101052</v>
          </cell>
          <cell r="H2490">
            <v>88119.84</v>
          </cell>
          <cell r="I2490">
            <v>0</v>
          </cell>
          <cell r="AY2490">
            <v>6218.09</v>
          </cell>
          <cell r="CK2490">
            <v>0</v>
          </cell>
          <cell r="CL2490">
            <v>0</v>
          </cell>
          <cell r="CM2490">
            <v>0</v>
          </cell>
        </row>
        <row r="2491">
          <cell r="F2491">
            <v>2496</v>
          </cell>
          <cell r="G2491">
            <v>2496</v>
          </cell>
          <cell r="H2491">
            <v>1317.89</v>
          </cell>
          <cell r="I2491">
            <v>0</v>
          </cell>
          <cell r="AY2491">
            <v>141.91</v>
          </cell>
          <cell r="CK2491">
            <v>0</v>
          </cell>
          <cell r="CL2491">
            <v>0</v>
          </cell>
          <cell r="CM2491">
            <v>0</v>
          </cell>
        </row>
        <row r="2492">
          <cell r="F2492">
            <v>10000</v>
          </cell>
          <cell r="G2492">
            <v>10000</v>
          </cell>
          <cell r="H2492">
            <v>9999</v>
          </cell>
          <cell r="I2492">
            <v>0</v>
          </cell>
          <cell r="AY2492">
            <v>0</v>
          </cell>
          <cell r="CK2492">
            <v>0</v>
          </cell>
          <cell r="CL2492">
            <v>0</v>
          </cell>
          <cell r="CM2492">
            <v>0</v>
          </cell>
        </row>
        <row r="2493">
          <cell r="F2493">
            <v>12879</v>
          </cell>
          <cell r="G2493">
            <v>12879</v>
          </cell>
          <cell r="H2493">
            <v>8978.0499999999993</v>
          </cell>
          <cell r="I2493">
            <v>0</v>
          </cell>
          <cell r="AY2493">
            <v>0</v>
          </cell>
          <cell r="CK2493">
            <v>0</v>
          </cell>
          <cell r="CL2493">
            <v>0</v>
          </cell>
          <cell r="CM2493">
            <v>0</v>
          </cell>
        </row>
        <row r="2494">
          <cell r="F2494">
            <v>40000</v>
          </cell>
          <cell r="G2494">
            <v>2540000</v>
          </cell>
          <cell r="H2494">
            <v>714697.3</v>
          </cell>
          <cell r="I2494">
            <v>1483165.82</v>
          </cell>
          <cell r="AY2494">
            <v>0</v>
          </cell>
          <cell r="CK2494">
            <v>0</v>
          </cell>
          <cell r="CL2494">
            <v>0</v>
          </cell>
          <cell r="CM2494">
            <v>0</v>
          </cell>
        </row>
        <row r="2495">
          <cell r="F2495">
            <v>105977</v>
          </cell>
          <cell r="G2495">
            <v>49912</v>
          </cell>
          <cell r="H2495">
            <v>49912</v>
          </cell>
          <cell r="I2495">
            <v>0</v>
          </cell>
          <cell r="AY2495">
            <v>0</v>
          </cell>
          <cell r="CK2495">
            <v>0</v>
          </cell>
          <cell r="CL2495">
            <v>0</v>
          </cell>
          <cell r="CM2495">
            <v>0</v>
          </cell>
        </row>
        <row r="2496">
          <cell r="F2496">
            <v>17768</v>
          </cell>
          <cell r="G2496">
            <v>17768</v>
          </cell>
          <cell r="H2496">
            <v>3231</v>
          </cell>
          <cell r="I2496">
            <v>0</v>
          </cell>
          <cell r="AY2496">
            <v>0</v>
          </cell>
          <cell r="CK2496">
            <v>0</v>
          </cell>
          <cell r="CL2496">
            <v>0</v>
          </cell>
          <cell r="CM2496">
            <v>0</v>
          </cell>
        </row>
        <row r="2497">
          <cell r="F2497">
            <v>60000</v>
          </cell>
          <cell r="G2497">
            <v>60000</v>
          </cell>
          <cell r="H2497">
            <v>27409.8</v>
          </cell>
          <cell r="I2497">
            <v>26242.11</v>
          </cell>
          <cell r="AY2497">
            <v>0</v>
          </cell>
          <cell r="CK2497">
            <v>0</v>
          </cell>
          <cell r="CL2497">
            <v>0</v>
          </cell>
          <cell r="CM2497">
            <v>0</v>
          </cell>
        </row>
        <row r="2498">
          <cell r="F2498">
            <v>3166</v>
          </cell>
          <cell r="G2498">
            <v>3166</v>
          </cell>
          <cell r="H2498">
            <v>1579</v>
          </cell>
          <cell r="I2498">
            <v>0</v>
          </cell>
          <cell r="AY2498">
            <v>0</v>
          </cell>
          <cell r="CK2498">
            <v>0</v>
          </cell>
          <cell r="CL2498">
            <v>0</v>
          </cell>
          <cell r="CM2498">
            <v>0</v>
          </cell>
        </row>
        <row r="2499">
          <cell r="F2499">
            <v>100000</v>
          </cell>
          <cell r="G2499">
            <v>100000</v>
          </cell>
          <cell r="H2499">
            <v>65122.53</v>
          </cell>
          <cell r="I2499">
            <v>26275.599999999999</v>
          </cell>
          <cell r="AY2499">
            <v>0</v>
          </cell>
          <cell r="CK2499">
            <v>0</v>
          </cell>
          <cell r="CL2499">
            <v>0</v>
          </cell>
          <cell r="CM2499">
            <v>0</v>
          </cell>
        </row>
        <row r="2500">
          <cell r="F2500">
            <v>55167</v>
          </cell>
          <cell r="G2500">
            <v>55167</v>
          </cell>
          <cell r="H2500">
            <v>30830.22</v>
          </cell>
          <cell r="I2500">
            <v>9059</v>
          </cell>
          <cell r="AY2500">
            <v>0</v>
          </cell>
          <cell r="CK2500">
            <v>0</v>
          </cell>
          <cell r="CL2500">
            <v>0</v>
          </cell>
          <cell r="CM2500">
            <v>0</v>
          </cell>
        </row>
        <row r="2501">
          <cell r="F2501">
            <v>4680</v>
          </cell>
          <cell r="G2501">
            <v>2580</v>
          </cell>
          <cell r="H2501">
            <v>2535.7199999999998</v>
          </cell>
          <cell r="I2501">
            <v>44.28</v>
          </cell>
          <cell r="AY2501">
            <v>966</v>
          </cell>
          <cell r="CK2501">
            <v>0</v>
          </cell>
          <cell r="CL2501">
            <v>0</v>
          </cell>
          <cell r="CM2501">
            <v>0</v>
          </cell>
        </row>
        <row r="2502">
          <cell r="F2502">
            <v>1082</v>
          </cell>
          <cell r="G2502">
            <v>3182</v>
          </cell>
          <cell r="H2502">
            <v>3182</v>
          </cell>
          <cell r="I2502">
            <v>0</v>
          </cell>
          <cell r="AY2502">
            <v>0</v>
          </cell>
          <cell r="CK2502">
            <v>0</v>
          </cell>
          <cell r="CL2502">
            <v>0</v>
          </cell>
          <cell r="CM2502">
            <v>0</v>
          </cell>
        </row>
        <row r="2503">
          <cell r="F2503">
            <v>31690</v>
          </cell>
          <cell r="G2503">
            <v>31690</v>
          </cell>
          <cell r="H2503">
            <v>12663.49</v>
          </cell>
          <cell r="I2503">
            <v>994.44</v>
          </cell>
          <cell r="AY2503">
            <v>350.5</v>
          </cell>
          <cell r="CK2503">
            <v>0</v>
          </cell>
          <cell r="CL2503">
            <v>0</v>
          </cell>
          <cell r="CM2503">
            <v>0</v>
          </cell>
        </row>
        <row r="2504">
          <cell r="F2504">
            <v>697620</v>
          </cell>
          <cell r="G2504">
            <v>697620</v>
          </cell>
          <cell r="H2504">
            <v>563414.49</v>
          </cell>
          <cell r="I2504">
            <v>0</v>
          </cell>
          <cell r="AY2504">
            <v>60252.43</v>
          </cell>
          <cell r="CK2504">
            <v>0</v>
          </cell>
          <cell r="CL2504">
            <v>0</v>
          </cell>
          <cell r="CM2504">
            <v>0</v>
          </cell>
        </row>
        <row r="2505">
          <cell r="F2505">
            <v>29280</v>
          </cell>
          <cell r="G2505">
            <v>29280</v>
          </cell>
          <cell r="H2505">
            <v>23058</v>
          </cell>
          <cell r="I2505">
            <v>0</v>
          </cell>
          <cell r="AY2505">
            <v>2562</v>
          </cell>
          <cell r="CK2505">
            <v>0</v>
          </cell>
          <cell r="CL2505">
            <v>0</v>
          </cell>
          <cell r="CM2505">
            <v>0</v>
          </cell>
        </row>
        <row r="2506">
          <cell r="F2506">
            <v>58915</v>
          </cell>
          <cell r="G2506">
            <v>58915</v>
          </cell>
          <cell r="H2506">
            <v>26691.06</v>
          </cell>
          <cell r="I2506">
            <v>0</v>
          </cell>
          <cell r="AY2506">
            <v>0</v>
          </cell>
          <cell r="CK2506">
            <v>0</v>
          </cell>
          <cell r="CL2506">
            <v>0</v>
          </cell>
          <cell r="CM2506">
            <v>0</v>
          </cell>
        </row>
        <row r="2507">
          <cell r="F2507">
            <v>141342</v>
          </cell>
          <cell r="G2507">
            <v>141342</v>
          </cell>
          <cell r="H2507">
            <v>0</v>
          </cell>
          <cell r="I2507">
            <v>0</v>
          </cell>
          <cell r="AY2507">
            <v>0</v>
          </cell>
          <cell r="CK2507">
            <v>0</v>
          </cell>
          <cell r="CL2507">
            <v>0</v>
          </cell>
          <cell r="CM2507">
            <v>0</v>
          </cell>
        </row>
        <row r="2508">
          <cell r="F2508">
            <v>105502</v>
          </cell>
          <cell r="G2508">
            <v>105502</v>
          </cell>
          <cell r="H2508">
            <v>81969.05</v>
          </cell>
          <cell r="I2508">
            <v>0</v>
          </cell>
          <cell r="AY2508">
            <v>9000.09</v>
          </cell>
          <cell r="CK2508">
            <v>0</v>
          </cell>
          <cell r="CL2508">
            <v>0</v>
          </cell>
          <cell r="CM2508">
            <v>0</v>
          </cell>
        </row>
        <row r="2509">
          <cell r="F2509">
            <v>18252</v>
          </cell>
          <cell r="G2509">
            <v>18252</v>
          </cell>
          <cell r="H2509">
            <v>14547.32</v>
          </cell>
          <cell r="I2509">
            <v>0</v>
          </cell>
          <cell r="AY2509">
            <v>1599.55</v>
          </cell>
          <cell r="CK2509">
            <v>0</v>
          </cell>
          <cell r="CL2509">
            <v>0</v>
          </cell>
          <cell r="CM2509">
            <v>0</v>
          </cell>
        </row>
        <row r="2510">
          <cell r="F2510">
            <v>19800</v>
          </cell>
          <cell r="G2510">
            <v>19800</v>
          </cell>
          <cell r="H2510">
            <v>15787.18</v>
          </cell>
          <cell r="I2510">
            <v>0</v>
          </cell>
          <cell r="AY2510">
            <v>1749.64</v>
          </cell>
          <cell r="CK2510">
            <v>0</v>
          </cell>
          <cell r="CL2510">
            <v>0</v>
          </cell>
          <cell r="CM2510">
            <v>0</v>
          </cell>
        </row>
        <row r="2511">
          <cell r="F2511">
            <v>16153</v>
          </cell>
          <cell r="G2511">
            <v>17623.52</v>
          </cell>
          <cell r="H2511">
            <v>17623.52</v>
          </cell>
          <cell r="I2511">
            <v>0</v>
          </cell>
          <cell r="AY2511">
            <v>0</v>
          </cell>
          <cell r="CK2511">
            <v>0</v>
          </cell>
          <cell r="CL2511">
            <v>0</v>
          </cell>
          <cell r="CM2511">
            <v>0</v>
          </cell>
        </row>
        <row r="2512">
          <cell r="F2512">
            <v>94267</v>
          </cell>
          <cell r="G2512">
            <v>94267</v>
          </cell>
          <cell r="H2512">
            <v>64346.38</v>
          </cell>
          <cell r="I2512">
            <v>0</v>
          </cell>
          <cell r="AY2512">
            <v>6578.97</v>
          </cell>
          <cell r="CK2512">
            <v>0</v>
          </cell>
          <cell r="CL2512">
            <v>0</v>
          </cell>
          <cell r="CM2512">
            <v>0</v>
          </cell>
        </row>
        <row r="2513">
          <cell r="F2513">
            <v>17833</v>
          </cell>
          <cell r="G2513">
            <v>18083.560000000001</v>
          </cell>
          <cell r="H2513">
            <v>15550.56</v>
          </cell>
          <cell r="I2513">
            <v>0</v>
          </cell>
          <cell r="AY2513">
            <v>1097.31</v>
          </cell>
          <cell r="CK2513">
            <v>0</v>
          </cell>
          <cell r="CL2513">
            <v>0</v>
          </cell>
          <cell r="CM2513">
            <v>0</v>
          </cell>
        </row>
        <row r="2514">
          <cell r="F2514">
            <v>1664</v>
          </cell>
          <cell r="G2514">
            <v>1664</v>
          </cell>
          <cell r="H2514">
            <v>878.59</v>
          </cell>
          <cell r="I2514">
            <v>0</v>
          </cell>
          <cell r="AY2514">
            <v>94.61</v>
          </cell>
          <cell r="CK2514">
            <v>0</v>
          </cell>
          <cell r="CL2514">
            <v>0</v>
          </cell>
          <cell r="CM2514">
            <v>0</v>
          </cell>
        </row>
        <row r="2515">
          <cell r="F2515">
            <v>23264</v>
          </cell>
          <cell r="G2515">
            <v>23264</v>
          </cell>
          <cell r="H2515">
            <v>8006.18</v>
          </cell>
          <cell r="I2515">
            <v>0</v>
          </cell>
          <cell r="AY2515">
            <v>0</v>
          </cell>
          <cell r="CK2515">
            <v>0</v>
          </cell>
          <cell r="CL2515">
            <v>0</v>
          </cell>
          <cell r="CM2515">
            <v>0</v>
          </cell>
        </row>
        <row r="2516">
          <cell r="F2516">
            <v>18828</v>
          </cell>
          <cell r="G2516">
            <v>18828</v>
          </cell>
          <cell r="H2516">
            <v>11092.66</v>
          </cell>
          <cell r="I2516">
            <v>0</v>
          </cell>
          <cell r="AY2516">
            <v>0</v>
          </cell>
          <cell r="CK2516">
            <v>0</v>
          </cell>
          <cell r="CL2516">
            <v>0</v>
          </cell>
          <cell r="CM2516">
            <v>0</v>
          </cell>
        </row>
        <row r="2517">
          <cell r="F2517">
            <v>1107552</v>
          </cell>
          <cell r="G2517">
            <v>1107552</v>
          </cell>
          <cell r="H2517">
            <v>886223.15</v>
          </cell>
          <cell r="I2517">
            <v>0</v>
          </cell>
          <cell r="AY2517">
            <v>97495.66</v>
          </cell>
          <cell r="CK2517">
            <v>0</v>
          </cell>
          <cell r="CL2517">
            <v>0</v>
          </cell>
          <cell r="CM2517">
            <v>0</v>
          </cell>
        </row>
        <row r="2518">
          <cell r="F2518">
            <v>4236</v>
          </cell>
          <cell r="G2518">
            <v>5428.97</v>
          </cell>
          <cell r="H2518">
            <v>5428.97</v>
          </cell>
          <cell r="I2518">
            <v>0</v>
          </cell>
          <cell r="AY2518">
            <v>742</v>
          </cell>
          <cell r="CK2518">
            <v>0</v>
          </cell>
          <cell r="CL2518">
            <v>0</v>
          </cell>
          <cell r="CM2518">
            <v>0</v>
          </cell>
        </row>
        <row r="2519">
          <cell r="F2519">
            <v>66577</v>
          </cell>
          <cell r="G2519">
            <v>66577</v>
          </cell>
          <cell r="H2519">
            <v>36805.1</v>
          </cell>
          <cell r="I2519">
            <v>0</v>
          </cell>
          <cell r="AY2519">
            <v>0</v>
          </cell>
          <cell r="CK2519">
            <v>0</v>
          </cell>
          <cell r="CL2519">
            <v>0</v>
          </cell>
          <cell r="CM2519">
            <v>0</v>
          </cell>
        </row>
        <row r="2520">
          <cell r="F2520">
            <v>216181</v>
          </cell>
          <cell r="G2520">
            <v>216181</v>
          </cell>
          <cell r="H2520">
            <v>16519.740000000002</v>
          </cell>
          <cell r="I2520">
            <v>0</v>
          </cell>
          <cell r="AY2520">
            <v>0</v>
          </cell>
          <cell r="CK2520">
            <v>0</v>
          </cell>
          <cell r="CL2520">
            <v>0</v>
          </cell>
          <cell r="CM2520">
            <v>0</v>
          </cell>
        </row>
        <row r="2521">
          <cell r="F2521">
            <v>0</v>
          </cell>
          <cell r="G2521">
            <v>30003.94</v>
          </cell>
          <cell r="H2521">
            <v>30003.94</v>
          </cell>
          <cell r="I2521">
            <v>0</v>
          </cell>
          <cell r="AY2521">
            <v>0</v>
          </cell>
          <cell r="CK2521">
            <v>0</v>
          </cell>
          <cell r="CL2521">
            <v>0</v>
          </cell>
          <cell r="CM2521">
            <v>0</v>
          </cell>
        </row>
        <row r="2522">
          <cell r="F2522">
            <v>135399</v>
          </cell>
          <cell r="G2522">
            <v>135399</v>
          </cell>
          <cell r="H2522">
            <v>104023.7</v>
          </cell>
          <cell r="I2522">
            <v>0</v>
          </cell>
          <cell r="AY2522">
            <v>11742.57</v>
          </cell>
          <cell r="CK2522">
            <v>0</v>
          </cell>
          <cell r="CL2522">
            <v>0</v>
          </cell>
          <cell r="CM2522">
            <v>0</v>
          </cell>
        </row>
        <row r="2523">
          <cell r="F2523">
            <v>23323</v>
          </cell>
          <cell r="G2523">
            <v>23323</v>
          </cell>
          <cell r="H2523">
            <v>18457.84</v>
          </cell>
          <cell r="I2523">
            <v>0</v>
          </cell>
          <cell r="AY2523">
            <v>2081.63</v>
          </cell>
          <cell r="CK2523">
            <v>0</v>
          </cell>
          <cell r="CL2523">
            <v>0</v>
          </cell>
          <cell r="CM2523">
            <v>0</v>
          </cell>
        </row>
        <row r="2524">
          <cell r="F2524">
            <v>26400</v>
          </cell>
          <cell r="G2524">
            <v>26400</v>
          </cell>
          <cell r="H2524">
            <v>20182.5</v>
          </cell>
          <cell r="I2524">
            <v>0</v>
          </cell>
          <cell r="AY2524">
            <v>2340</v>
          </cell>
          <cell r="CK2524">
            <v>0</v>
          </cell>
          <cell r="CL2524">
            <v>0</v>
          </cell>
          <cell r="CM2524">
            <v>0</v>
          </cell>
        </row>
        <row r="2525">
          <cell r="F2525">
            <v>24706</v>
          </cell>
          <cell r="G2525">
            <v>24706</v>
          </cell>
          <cell r="H2525">
            <v>23585.06</v>
          </cell>
          <cell r="I2525">
            <v>0</v>
          </cell>
          <cell r="AY2525">
            <v>0</v>
          </cell>
          <cell r="CK2525">
            <v>0</v>
          </cell>
          <cell r="CL2525">
            <v>0</v>
          </cell>
          <cell r="CM2525">
            <v>0</v>
          </cell>
        </row>
        <row r="2526">
          <cell r="F2526">
            <v>150652</v>
          </cell>
          <cell r="G2526">
            <v>150652</v>
          </cell>
          <cell r="H2526">
            <v>107386.86</v>
          </cell>
          <cell r="I2526">
            <v>0</v>
          </cell>
          <cell r="AY2526">
            <v>11301.13</v>
          </cell>
          <cell r="CK2526">
            <v>0</v>
          </cell>
          <cell r="CL2526">
            <v>0</v>
          </cell>
          <cell r="CM2526">
            <v>0</v>
          </cell>
        </row>
        <row r="2527">
          <cell r="F2527">
            <v>11877</v>
          </cell>
          <cell r="G2527">
            <v>11877</v>
          </cell>
          <cell r="H2527">
            <v>585.35</v>
          </cell>
          <cell r="I2527">
            <v>11290</v>
          </cell>
          <cell r="AY2527">
            <v>0</v>
          </cell>
          <cell r="CK2527">
            <v>0</v>
          </cell>
          <cell r="CL2527">
            <v>0</v>
          </cell>
          <cell r="CM2527">
            <v>0</v>
          </cell>
        </row>
        <row r="2528">
          <cell r="F2528">
            <v>23777</v>
          </cell>
          <cell r="G2528">
            <v>23811.08</v>
          </cell>
          <cell r="H2528">
            <v>20734.080000000002</v>
          </cell>
          <cell r="I2528">
            <v>0</v>
          </cell>
          <cell r="AY2528">
            <v>1463.08</v>
          </cell>
          <cell r="CK2528">
            <v>0</v>
          </cell>
          <cell r="CL2528">
            <v>0</v>
          </cell>
          <cell r="CM2528">
            <v>0</v>
          </cell>
        </row>
        <row r="2529">
          <cell r="F2529">
            <v>1664</v>
          </cell>
          <cell r="G2529">
            <v>1664</v>
          </cell>
          <cell r="H2529">
            <v>1292.72</v>
          </cell>
          <cell r="I2529">
            <v>0</v>
          </cell>
          <cell r="AY2529">
            <v>94.61</v>
          </cell>
          <cell r="CK2529">
            <v>0</v>
          </cell>
          <cell r="CL2529">
            <v>0</v>
          </cell>
          <cell r="CM2529">
            <v>0</v>
          </cell>
        </row>
        <row r="2530">
          <cell r="F2530">
            <v>82000</v>
          </cell>
          <cell r="G2530">
            <v>24142.15</v>
          </cell>
          <cell r="H2530">
            <v>0</v>
          </cell>
          <cell r="I2530">
            <v>0</v>
          </cell>
          <cell r="AY2530">
            <v>0</v>
          </cell>
          <cell r="CK2530">
            <v>0</v>
          </cell>
          <cell r="CL2530">
            <v>0</v>
          </cell>
          <cell r="CM2530">
            <v>0</v>
          </cell>
        </row>
        <row r="2531">
          <cell r="F2531">
            <v>10000</v>
          </cell>
          <cell r="G2531">
            <v>96652.5</v>
          </cell>
          <cell r="H2531">
            <v>0</v>
          </cell>
          <cell r="I2531">
            <v>90653.5</v>
          </cell>
          <cell r="AY2531">
            <v>0</v>
          </cell>
          <cell r="CK2531">
            <v>0</v>
          </cell>
          <cell r="CL2531">
            <v>0</v>
          </cell>
          <cell r="CM2531">
            <v>0</v>
          </cell>
        </row>
        <row r="2532">
          <cell r="F2532">
            <v>34647</v>
          </cell>
          <cell r="G2532">
            <v>34647</v>
          </cell>
          <cell r="H2532">
            <v>9065.41</v>
          </cell>
          <cell r="I2532">
            <v>2</v>
          </cell>
          <cell r="AY2532">
            <v>0</v>
          </cell>
          <cell r="CK2532">
            <v>0</v>
          </cell>
          <cell r="CL2532">
            <v>0</v>
          </cell>
          <cell r="CM2532">
            <v>0</v>
          </cell>
        </row>
        <row r="2533">
          <cell r="F2533">
            <v>370204</v>
          </cell>
          <cell r="G2533">
            <v>539615.65</v>
          </cell>
          <cell r="H2533">
            <v>539615.65</v>
          </cell>
          <cell r="I2533">
            <v>0</v>
          </cell>
          <cell r="AY2533">
            <v>0</v>
          </cell>
          <cell r="CK2533">
            <v>0</v>
          </cell>
          <cell r="CL2533">
            <v>0</v>
          </cell>
          <cell r="CM2533">
            <v>0</v>
          </cell>
        </row>
        <row r="2534">
          <cell r="F2534">
            <v>53278</v>
          </cell>
          <cell r="G2534">
            <v>53278</v>
          </cell>
          <cell r="H2534">
            <v>38771.699999999997</v>
          </cell>
          <cell r="I2534">
            <v>4356.08</v>
          </cell>
          <cell r="AY2534">
            <v>2500</v>
          </cell>
          <cell r="CK2534">
            <v>0</v>
          </cell>
          <cell r="CL2534">
            <v>0</v>
          </cell>
          <cell r="CM2534">
            <v>0</v>
          </cell>
        </row>
        <row r="2535">
          <cell r="F2535">
            <v>15000</v>
          </cell>
          <cell r="G2535">
            <v>12900</v>
          </cell>
          <cell r="H2535">
            <v>5000</v>
          </cell>
          <cell r="I2535">
            <v>6197.31</v>
          </cell>
          <cell r="AY2535">
            <v>0</v>
          </cell>
          <cell r="CK2535">
            <v>0</v>
          </cell>
          <cell r="CL2535">
            <v>0</v>
          </cell>
          <cell r="CM2535">
            <v>0</v>
          </cell>
        </row>
        <row r="2536">
          <cell r="F2536">
            <v>81548</v>
          </cell>
          <cell r="G2536">
            <v>81548</v>
          </cell>
          <cell r="H2536">
            <v>57749.33</v>
          </cell>
          <cell r="I2536">
            <v>9252</v>
          </cell>
          <cell r="AY2536">
            <v>4746.5</v>
          </cell>
          <cell r="CK2536">
            <v>0</v>
          </cell>
          <cell r="CL2536">
            <v>0</v>
          </cell>
          <cell r="CM2536">
            <v>0</v>
          </cell>
        </row>
        <row r="2537">
          <cell r="F2537">
            <v>15000</v>
          </cell>
          <cell r="G2537">
            <v>15000</v>
          </cell>
          <cell r="H2537">
            <v>10552.6</v>
          </cell>
          <cell r="I2537">
            <v>0</v>
          </cell>
          <cell r="AY2537">
            <v>0</v>
          </cell>
          <cell r="CK2537">
            <v>0</v>
          </cell>
          <cell r="CL2537">
            <v>0</v>
          </cell>
          <cell r="CM2537">
            <v>0</v>
          </cell>
        </row>
        <row r="2538">
          <cell r="F2538">
            <v>5049</v>
          </cell>
          <cell r="G2538">
            <v>2549</v>
          </cell>
          <cell r="H2538">
            <v>833.37</v>
          </cell>
          <cell r="I2538">
            <v>320</v>
          </cell>
          <cell r="AY2538">
            <v>0</v>
          </cell>
          <cell r="CK2538">
            <v>0</v>
          </cell>
          <cell r="CL2538">
            <v>0</v>
          </cell>
          <cell r="CM2538">
            <v>0</v>
          </cell>
        </row>
        <row r="2539">
          <cell r="F2539">
            <v>0</v>
          </cell>
          <cell r="G2539">
            <v>2500</v>
          </cell>
          <cell r="H2539">
            <v>2455.65</v>
          </cell>
          <cell r="I2539">
            <v>34.65</v>
          </cell>
          <cell r="AY2539">
            <v>0</v>
          </cell>
          <cell r="CK2539">
            <v>0</v>
          </cell>
          <cell r="CL2539">
            <v>0</v>
          </cell>
          <cell r="CM2539">
            <v>0</v>
          </cell>
        </row>
        <row r="2540">
          <cell r="F2540">
            <v>81336</v>
          </cell>
          <cell r="G2540">
            <v>81336</v>
          </cell>
          <cell r="H2540">
            <v>39419.18</v>
          </cell>
          <cell r="I2540">
            <v>2180.2199999999998</v>
          </cell>
          <cell r="AY2540">
            <v>2425.46</v>
          </cell>
          <cell r="CK2540">
            <v>0</v>
          </cell>
          <cell r="CL2540">
            <v>0</v>
          </cell>
          <cell r="CM2540">
            <v>0</v>
          </cell>
        </row>
        <row r="2541">
          <cell r="F2541">
            <v>268740</v>
          </cell>
          <cell r="G2541">
            <v>268740</v>
          </cell>
          <cell r="H2541">
            <v>256968.33</v>
          </cell>
          <cell r="I2541">
            <v>0</v>
          </cell>
          <cell r="AY2541">
            <v>23515</v>
          </cell>
          <cell r="CK2541">
            <v>0</v>
          </cell>
          <cell r="CL2541">
            <v>0</v>
          </cell>
          <cell r="CM2541">
            <v>0</v>
          </cell>
        </row>
        <row r="2542">
          <cell r="F2542">
            <v>4766</v>
          </cell>
          <cell r="G2542">
            <v>6669</v>
          </cell>
          <cell r="H2542">
            <v>6669</v>
          </cell>
          <cell r="I2542">
            <v>0</v>
          </cell>
          <cell r="AY2542">
            <v>741</v>
          </cell>
          <cell r="CK2542">
            <v>0</v>
          </cell>
          <cell r="CL2542">
            <v>0</v>
          </cell>
          <cell r="CM2542">
            <v>0</v>
          </cell>
        </row>
        <row r="2543">
          <cell r="F2543">
            <v>19954</v>
          </cell>
          <cell r="G2543">
            <v>19954</v>
          </cell>
          <cell r="H2543">
            <v>10515.95</v>
          </cell>
          <cell r="I2543">
            <v>0</v>
          </cell>
          <cell r="AY2543">
            <v>0</v>
          </cell>
          <cell r="CK2543">
            <v>0</v>
          </cell>
          <cell r="CL2543">
            <v>0</v>
          </cell>
          <cell r="CM2543">
            <v>0</v>
          </cell>
        </row>
        <row r="2544">
          <cell r="F2544">
            <v>53902</v>
          </cell>
          <cell r="G2544">
            <v>53902</v>
          </cell>
          <cell r="H2544">
            <v>0</v>
          </cell>
          <cell r="I2544">
            <v>0</v>
          </cell>
          <cell r="AY2544">
            <v>0</v>
          </cell>
          <cell r="CK2544">
            <v>0</v>
          </cell>
          <cell r="CL2544">
            <v>0</v>
          </cell>
          <cell r="CM2544">
            <v>0</v>
          </cell>
        </row>
        <row r="2545">
          <cell r="F2545">
            <v>39837</v>
          </cell>
          <cell r="G2545">
            <v>39837</v>
          </cell>
          <cell r="H2545">
            <v>38169.39</v>
          </cell>
          <cell r="I2545">
            <v>0</v>
          </cell>
          <cell r="AY2545">
            <v>3476.07</v>
          </cell>
          <cell r="CK2545">
            <v>0</v>
          </cell>
          <cell r="CL2545">
            <v>0</v>
          </cell>
          <cell r="CM2545">
            <v>0</v>
          </cell>
        </row>
        <row r="2546">
          <cell r="F2546">
            <v>6929</v>
          </cell>
          <cell r="G2546">
            <v>6929</v>
          </cell>
          <cell r="H2546">
            <v>6709.68</v>
          </cell>
          <cell r="I2546">
            <v>0</v>
          </cell>
          <cell r="AY2546">
            <v>626.26</v>
          </cell>
          <cell r="CK2546">
            <v>0</v>
          </cell>
          <cell r="CL2546">
            <v>0</v>
          </cell>
          <cell r="CM2546">
            <v>0</v>
          </cell>
        </row>
        <row r="2547">
          <cell r="F2547">
            <v>6600</v>
          </cell>
          <cell r="G2547">
            <v>7917</v>
          </cell>
          <cell r="H2547">
            <v>7917</v>
          </cell>
          <cell r="I2547">
            <v>0</v>
          </cell>
          <cell r="AY2547">
            <v>585</v>
          </cell>
          <cell r="CK2547">
            <v>0</v>
          </cell>
          <cell r="CL2547">
            <v>0</v>
          </cell>
          <cell r="CM2547">
            <v>0</v>
          </cell>
        </row>
        <row r="2548">
          <cell r="F2548">
            <v>6066</v>
          </cell>
          <cell r="G2548">
            <v>9134.8799999999992</v>
          </cell>
          <cell r="H2548">
            <v>9134.8799999999992</v>
          </cell>
          <cell r="I2548">
            <v>0</v>
          </cell>
          <cell r="AY2548">
            <v>0</v>
          </cell>
          <cell r="CK2548">
            <v>0</v>
          </cell>
          <cell r="CL2548">
            <v>0</v>
          </cell>
          <cell r="CM2548">
            <v>0</v>
          </cell>
        </row>
        <row r="2549">
          <cell r="F2549">
            <v>33329</v>
          </cell>
          <cell r="G2549">
            <v>33329</v>
          </cell>
          <cell r="H2549">
            <v>28557.15</v>
          </cell>
          <cell r="I2549">
            <v>0</v>
          </cell>
          <cell r="AY2549">
            <v>2493.4</v>
          </cell>
          <cell r="CK2549">
            <v>0</v>
          </cell>
          <cell r="CL2549">
            <v>0</v>
          </cell>
          <cell r="CM2549">
            <v>0</v>
          </cell>
        </row>
        <row r="2550">
          <cell r="F2550">
            <v>101052</v>
          </cell>
          <cell r="G2550">
            <v>101052</v>
          </cell>
          <cell r="H2550">
            <v>88119.84</v>
          </cell>
          <cell r="I2550">
            <v>0</v>
          </cell>
          <cell r="AY2550">
            <v>6218.09</v>
          </cell>
          <cell r="CK2550">
            <v>0</v>
          </cell>
          <cell r="CL2550">
            <v>0</v>
          </cell>
          <cell r="CM2550">
            <v>0</v>
          </cell>
        </row>
        <row r="2551">
          <cell r="F2551">
            <v>832</v>
          </cell>
          <cell r="G2551">
            <v>832</v>
          </cell>
          <cell r="H2551">
            <v>532.9</v>
          </cell>
          <cell r="I2551">
            <v>0</v>
          </cell>
          <cell r="AY2551">
            <v>47.3</v>
          </cell>
          <cell r="CK2551">
            <v>0</v>
          </cell>
          <cell r="CL2551">
            <v>0</v>
          </cell>
          <cell r="CM2551">
            <v>0</v>
          </cell>
        </row>
        <row r="2552">
          <cell r="F2552">
            <v>0</v>
          </cell>
          <cell r="G2552">
            <v>13114.31</v>
          </cell>
          <cell r="H2552">
            <v>13114.31</v>
          </cell>
          <cell r="I2552">
            <v>0</v>
          </cell>
          <cell r="AY2552">
            <v>0</v>
          </cell>
          <cell r="CK2552">
            <v>0</v>
          </cell>
          <cell r="CL2552">
            <v>0</v>
          </cell>
          <cell r="CM2552">
            <v>0</v>
          </cell>
        </row>
        <row r="2553">
          <cell r="F2553">
            <v>40000</v>
          </cell>
          <cell r="G2553">
            <v>40000</v>
          </cell>
          <cell r="H2553">
            <v>13811.96</v>
          </cell>
          <cell r="I2553">
            <v>999.81</v>
          </cell>
          <cell r="AY2553">
            <v>0</v>
          </cell>
          <cell r="CK2553">
            <v>0</v>
          </cell>
          <cell r="CL2553">
            <v>0</v>
          </cell>
          <cell r="CM2553">
            <v>0</v>
          </cell>
        </row>
        <row r="2554">
          <cell r="F2554">
            <v>63070</v>
          </cell>
          <cell r="G2554">
            <v>63070</v>
          </cell>
          <cell r="H2554">
            <v>53026.5</v>
          </cell>
          <cell r="I2554">
            <v>4500</v>
          </cell>
          <cell r="AY2554">
            <v>53026.5</v>
          </cell>
          <cell r="CK2554">
            <v>0</v>
          </cell>
          <cell r="CL2554">
            <v>0</v>
          </cell>
          <cell r="CM2554">
            <v>0</v>
          </cell>
        </row>
        <row r="2555">
          <cell r="F2555">
            <v>5000</v>
          </cell>
          <cell r="G2555">
            <v>5000</v>
          </cell>
          <cell r="H2555">
            <v>2504.41</v>
          </cell>
          <cell r="I2555">
            <v>-11.4</v>
          </cell>
          <cell r="AY2555">
            <v>0</v>
          </cell>
          <cell r="CK2555">
            <v>0</v>
          </cell>
          <cell r="CL2555">
            <v>0</v>
          </cell>
          <cell r="CM2555">
            <v>0</v>
          </cell>
        </row>
        <row r="2556">
          <cell r="F2556">
            <v>8008</v>
          </cell>
          <cell r="G2556">
            <v>8008</v>
          </cell>
          <cell r="H2556">
            <v>1731</v>
          </cell>
          <cell r="I2556">
            <v>0</v>
          </cell>
          <cell r="AY2556">
            <v>0</v>
          </cell>
          <cell r="CK2556">
            <v>0</v>
          </cell>
          <cell r="CL2556">
            <v>0</v>
          </cell>
          <cell r="CM2556">
            <v>0</v>
          </cell>
        </row>
        <row r="2557">
          <cell r="F2557">
            <v>15000</v>
          </cell>
          <cell r="G2557">
            <v>24300</v>
          </cell>
          <cell r="H2557">
            <v>24204.2</v>
          </cell>
          <cell r="I2557">
            <v>0</v>
          </cell>
          <cell r="AY2557">
            <v>0</v>
          </cell>
          <cell r="CK2557">
            <v>0</v>
          </cell>
          <cell r="CL2557">
            <v>0</v>
          </cell>
          <cell r="CM2557">
            <v>0</v>
          </cell>
        </row>
        <row r="2558">
          <cell r="F2558">
            <v>641976</v>
          </cell>
          <cell r="G2558">
            <v>641976</v>
          </cell>
          <cell r="H2558">
            <v>520179.14</v>
          </cell>
          <cell r="I2558">
            <v>0</v>
          </cell>
          <cell r="AY2558">
            <v>56136.81</v>
          </cell>
          <cell r="CK2558">
            <v>0</v>
          </cell>
          <cell r="CL2558">
            <v>0</v>
          </cell>
          <cell r="CM2558">
            <v>0</v>
          </cell>
        </row>
        <row r="2559">
          <cell r="F2559">
            <v>27348</v>
          </cell>
          <cell r="G2559">
            <v>27348</v>
          </cell>
          <cell r="H2559">
            <v>21546</v>
          </cell>
          <cell r="I2559">
            <v>0</v>
          </cell>
          <cell r="AY2559">
            <v>2394</v>
          </cell>
          <cell r="CK2559">
            <v>0</v>
          </cell>
          <cell r="CL2559">
            <v>0</v>
          </cell>
          <cell r="CM2559">
            <v>0</v>
          </cell>
        </row>
        <row r="2560">
          <cell r="F2560">
            <v>48106</v>
          </cell>
          <cell r="G2560">
            <v>48106</v>
          </cell>
          <cell r="H2560">
            <v>23388.31</v>
          </cell>
          <cell r="I2560">
            <v>0</v>
          </cell>
          <cell r="AY2560">
            <v>0</v>
          </cell>
          <cell r="CK2560">
            <v>0</v>
          </cell>
          <cell r="CL2560">
            <v>0</v>
          </cell>
          <cell r="CM2560">
            <v>0</v>
          </cell>
        </row>
        <row r="2561">
          <cell r="F2561">
            <v>130146</v>
          </cell>
          <cell r="G2561">
            <v>130146</v>
          </cell>
          <cell r="H2561">
            <v>0</v>
          </cell>
          <cell r="I2561">
            <v>0</v>
          </cell>
          <cell r="AY2561">
            <v>0</v>
          </cell>
          <cell r="CK2561">
            <v>0</v>
          </cell>
          <cell r="CL2561">
            <v>0</v>
          </cell>
          <cell r="CM2561">
            <v>0</v>
          </cell>
        </row>
        <row r="2562">
          <cell r="F2562">
            <v>101781</v>
          </cell>
          <cell r="G2562">
            <v>101781</v>
          </cell>
          <cell r="H2562">
            <v>79608.08</v>
          </cell>
          <cell r="I2562">
            <v>0</v>
          </cell>
          <cell r="AY2562">
            <v>8829.51</v>
          </cell>
          <cell r="CK2562">
            <v>0</v>
          </cell>
          <cell r="CL2562">
            <v>0</v>
          </cell>
          <cell r="CM2562">
            <v>0</v>
          </cell>
        </row>
        <row r="2563">
          <cell r="F2563">
            <v>16956</v>
          </cell>
          <cell r="G2563">
            <v>16956</v>
          </cell>
          <cell r="H2563">
            <v>13610.01</v>
          </cell>
          <cell r="I2563">
            <v>0</v>
          </cell>
          <cell r="AY2563">
            <v>1511.23</v>
          </cell>
          <cell r="CK2563">
            <v>0</v>
          </cell>
          <cell r="CL2563">
            <v>0</v>
          </cell>
          <cell r="CM2563">
            <v>0</v>
          </cell>
        </row>
        <row r="2564">
          <cell r="F2564">
            <v>26400</v>
          </cell>
          <cell r="G2564">
            <v>26400</v>
          </cell>
          <cell r="H2564">
            <v>21046.86</v>
          </cell>
          <cell r="I2564">
            <v>0</v>
          </cell>
          <cell r="AY2564">
            <v>2338.02</v>
          </cell>
          <cell r="CK2564">
            <v>0</v>
          </cell>
          <cell r="CL2564">
            <v>0</v>
          </cell>
          <cell r="CM2564">
            <v>0</v>
          </cell>
        </row>
        <row r="2565">
          <cell r="F2565">
            <v>14874</v>
          </cell>
          <cell r="G2565">
            <v>16284.23</v>
          </cell>
          <cell r="H2565">
            <v>16284.23</v>
          </cell>
          <cell r="I2565">
            <v>0</v>
          </cell>
          <cell r="AY2565">
            <v>0</v>
          </cell>
          <cell r="CK2565">
            <v>0</v>
          </cell>
          <cell r="CL2565">
            <v>0</v>
          </cell>
          <cell r="CM2565">
            <v>0</v>
          </cell>
        </row>
        <row r="2566">
          <cell r="F2566">
            <v>84150</v>
          </cell>
          <cell r="G2566">
            <v>84150</v>
          </cell>
          <cell r="H2566">
            <v>58791.55</v>
          </cell>
          <cell r="I2566">
            <v>0</v>
          </cell>
          <cell r="AY2566">
            <v>6078.21</v>
          </cell>
          <cell r="CK2566">
            <v>0</v>
          </cell>
          <cell r="CL2566">
            <v>0</v>
          </cell>
          <cell r="CM2566">
            <v>0</v>
          </cell>
        </row>
        <row r="2567">
          <cell r="F2567">
            <v>5945</v>
          </cell>
          <cell r="G2567">
            <v>6134.99</v>
          </cell>
          <cell r="H2567">
            <v>5183.5200000000004</v>
          </cell>
          <cell r="I2567">
            <v>0</v>
          </cell>
          <cell r="AY2567">
            <v>365.77</v>
          </cell>
          <cell r="CK2567">
            <v>0</v>
          </cell>
          <cell r="CL2567">
            <v>0</v>
          </cell>
          <cell r="CM2567">
            <v>0</v>
          </cell>
        </row>
        <row r="2568">
          <cell r="F2568">
            <v>2080</v>
          </cell>
          <cell r="G2568">
            <v>2080</v>
          </cell>
          <cell r="H2568">
            <v>590.5</v>
          </cell>
          <cell r="I2568">
            <v>0</v>
          </cell>
          <cell r="AY2568">
            <v>118.26</v>
          </cell>
          <cell r="CK2568">
            <v>0</v>
          </cell>
          <cell r="CL2568">
            <v>0</v>
          </cell>
          <cell r="CM2568">
            <v>0</v>
          </cell>
        </row>
        <row r="2569">
          <cell r="F2569">
            <v>500000</v>
          </cell>
          <cell r="G2569">
            <v>548857.85</v>
          </cell>
          <cell r="H2569">
            <v>240757.68</v>
          </cell>
          <cell r="I2569">
            <v>191226.17</v>
          </cell>
          <cell r="AY2569">
            <v>0</v>
          </cell>
          <cell r="CK2569">
            <v>0</v>
          </cell>
          <cell r="CL2569">
            <v>0</v>
          </cell>
          <cell r="CM2569">
            <v>0</v>
          </cell>
        </row>
        <row r="2570">
          <cell r="F2570">
            <v>13106</v>
          </cell>
          <cell r="G2570">
            <v>13106</v>
          </cell>
          <cell r="H2570">
            <v>8326</v>
          </cell>
          <cell r="I2570">
            <v>240</v>
          </cell>
          <cell r="AY2570">
            <v>0</v>
          </cell>
          <cell r="CK2570">
            <v>0</v>
          </cell>
          <cell r="CL2570">
            <v>0</v>
          </cell>
          <cell r="CM2570">
            <v>0</v>
          </cell>
        </row>
        <row r="2571">
          <cell r="F2571">
            <v>25471</v>
          </cell>
          <cell r="G2571">
            <v>25471</v>
          </cell>
          <cell r="H2571">
            <v>5599.4</v>
          </cell>
          <cell r="I2571">
            <v>0</v>
          </cell>
          <cell r="AY2571">
            <v>0</v>
          </cell>
          <cell r="CK2571">
            <v>0</v>
          </cell>
          <cell r="CL2571">
            <v>0</v>
          </cell>
          <cell r="CM2571">
            <v>0</v>
          </cell>
        </row>
        <row r="2573">
          <cell r="F2573">
            <v>654204</v>
          </cell>
          <cell r="G2573">
            <v>654204</v>
          </cell>
          <cell r="H2573">
            <v>521228.92</v>
          </cell>
          <cell r="I2573">
            <v>0</v>
          </cell>
          <cell r="AY2573">
            <v>57970.94</v>
          </cell>
          <cell r="CK2573">
            <v>0</v>
          </cell>
          <cell r="CL2573">
            <v>0</v>
          </cell>
          <cell r="CM2573">
            <v>0</v>
          </cell>
        </row>
        <row r="2574">
          <cell r="F2574">
            <v>13612</v>
          </cell>
          <cell r="G2574">
            <v>13612</v>
          </cell>
          <cell r="H2574">
            <v>11529</v>
          </cell>
          <cell r="I2574">
            <v>0</v>
          </cell>
          <cell r="AY2574">
            <v>1281</v>
          </cell>
          <cell r="CK2574">
            <v>0</v>
          </cell>
          <cell r="CL2574">
            <v>0</v>
          </cell>
          <cell r="CM2574">
            <v>0</v>
          </cell>
        </row>
        <row r="2575">
          <cell r="F2575">
            <v>42728</v>
          </cell>
          <cell r="G2575">
            <v>42728</v>
          </cell>
          <cell r="H2575">
            <v>21285.96</v>
          </cell>
          <cell r="I2575">
            <v>0</v>
          </cell>
          <cell r="AY2575">
            <v>0</v>
          </cell>
          <cell r="CK2575">
            <v>0</v>
          </cell>
          <cell r="CL2575">
            <v>0</v>
          </cell>
          <cell r="CM2575">
            <v>0</v>
          </cell>
        </row>
        <row r="2576">
          <cell r="F2576">
            <v>130053</v>
          </cell>
          <cell r="G2576">
            <v>130053</v>
          </cell>
          <cell r="H2576">
            <v>0</v>
          </cell>
          <cell r="I2576">
            <v>0</v>
          </cell>
          <cell r="AY2576">
            <v>0</v>
          </cell>
          <cell r="CK2576">
            <v>0</v>
          </cell>
          <cell r="CL2576">
            <v>0</v>
          </cell>
          <cell r="CM2576">
            <v>0</v>
          </cell>
        </row>
        <row r="2577">
          <cell r="F2577">
            <v>72085</v>
          </cell>
          <cell r="G2577">
            <v>72085</v>
          </cell>
          <cell r="H2577">
            <v>55271.91</v>
          </cell>
          <cell r="I2577">
            <v>0</v>
          </cell>
          <cell r="AY2577">
            <v>6230.4</v>
          </cell>
          <cell r="CK2577">
            <v>0</v>
          </cell>
          <cell r="CL2577">
            <v>0</v>
          </cell>
          <cell r="CM2577">
            <v>0</v>
          </cell>
        </row>
        <row r="2578">
          <cell r="F2578">
            <v>12523</v>
          </cell>
          <cell r="G2578">
            <v>12523</v>
          </cell>
          <cell r="H2578">
            <v>9821.23</v>
          </cell>
          <cell r="I2578">
            <v>0</v>
          </cell>
          <cell r="AY2578">
            <v>1111.1600000000001</v>
          </cell>
          <cell r="CK2578">
            <v>0</v>
          </cell>
          <cell r="CL2578">
            <v>0</v>
          </cell>
          <cell r="CM2578">
            <v>0</v>
          </cell>
        </row>
        <row r="2579">
          <cell r="F2579">
            <v>13200</v>
          </cell>
          <cell r="G2579">
            <v>13200</v>
          </cell>
          <cell r="H2579">
            <v>10530</v>
          </cell>
          <cell r="I2579">
            <v>0</v>
          </cell>
          <cell r="AY2579">
            <v>1170</v>
          </cell>
          <cell r="CK2579">
            <v>0</v>
          </cell>
          <cell r="CL2579">
            <v>0</v>
          </cell>
          <cell r="CM2579">
            <v>0</v>
          </cell>
        </row>
        <row r="2580">
          <cell r="F2580">
            <v>14863</v>
          </cell>
          <cell r="G2580">
            <v>15606.4</v>
          </cell>
          <cell r="H2580">
            <v>15606.4</v>
          </cell>
          <cell r="I2580">
            <v>0</v>
          </cell>
          <cell r="AY2580">
            <v>0</v>
          </cell>
          <cell r="CK2580">
            <v>0</v>
          </cell>
          <cell r="CL2580">
            <v>0</v>
          </cell>
          <cell r="CM2580">
            <v>0</v>
          </cell>
        </row>
        <row r="2581">
          <cell r="F2581">
            <v>96856</v>
          </cell>
          <cell r="G2581">
            <v>96856</v>
          </cell>
          <cell r="H2581">
            <v>69223.73</v>
          </cell>
          <cell r="I2581">
            <v>0</v>
          </cell>
          <cell r="AY2581">
            <v>7353.91</v>
          </cell>
          <cell r="CK2581">
            <v>0</v>
          </cell>
          <cell r="CL2581">
            <v>0</v>
          </cell>
          <cell r="CM2581">
            <v>0</v>
          </cell>
        </row>
        <row r="2582">
          <cell r="F2582">
            <v>2988</v>
          </cell>
          <cell r="G2582">
            <v>3627.47</v>
          </cell>
          <cell r="H2582">
            <v>3364.47</v>
          </cell>
          <cell r="I2582">
            <v>0</v>
          </cell>
          <cell r="AY2582">
            <v>0</v>
          </cell>
          <cell r="CK2582">
            <v>0</v>
          </cell>
          <cell r="CL2582">
            <v>0</v>
          </cell>
          <cell r="CM2582">
            <v>0</v>
          </cell>
        </row>
        <row r="2583">
          <cell r="F2583">
            <v>47554</v>
          </cell>
          <cell r="G2583">
            <v>47554</v>
          </cell>
          <cell r="H2583">
            <v>41468.160000000003</v>
          </cell>
          <cell r="I2583">
            <v>0</v>
          </cell>
          <cell r="AY2583">
            <v>2926.16</v>
          </cell>
          <cell r="CK2583">
            <v>0</v>
          </cell>
          <cell r="CL2583">
            <v>0</v>
          </cell>
          <cell r="CM2583">
            <v>0</v>
          </cell>
        </row>
        <row r="2584">
          <cell r="F2584">
            <v>832</v>
          </cell>
          <cell r="G2584">
            <v>832</v>
          </cell>
          <cell r="H2584">
            <v>439.29</v>
          </cell>
          <cell r="I2584">
            <v>0</v>
          </cell>
          <cell r="AY2584">
            <v>47.3</v>
          </cell>
          <cell r="CK2584">
            <v>0</v>
          </cell>
          <cell r="CL2584">
            <v>0</v>
          </cell>
          <cell r="CM2584">
            <v>0</v>
          </cell>
        </row>
        <row r="2585">
          <cell r="F2585">
            <v>10000</v>
          </cell>
          <cell r="G2585">
            <v>10000</v>
          </cell>
          <cell r="H2585">
            <v>9500</v>
          </cell>
          <cell r="I2585">
            <v>460</v>
          </cell>
          <cell r="AY2585">
            <v>0</v>
          </cell>
          <cell r="CK2585">
            <v>0</v>
          </cell>
          <cell r="CL2585">
            <v>0</v>
          </cell>
          <cell r="CM2585">
            <v>0</v>
          </cell>
        </row>
        <row r="2586">
          <cell r="F2586">
            <v>84859</v>
          </cell>
          <cell r="G2586">
            <v>84859</v>
          </cell>
          <cell r="H2586">
            <v>30461.59</v>
          </cell>
          <cell r="I2586">
            <v>12763.65</v>
          </cell>
          <cell r="AY2586">
            <v>0</v>
          </cell>
          <cell r="CK2586">
            <v>0</v>
          </cell>
          <cell r="CL2586">
            <v>0</v>
          </cell>
          <cell r="CM2586">
            <v>0</v>
          </cell>
        </row>
        <row r="2587">
          <cell r="F2587">
            <v>19000</v>
          </cell>
          <cell r="G2587">
            <v>19000</v>
          </cell>
          <cell r="H2587">
            <v>13815.85</v>
          </cell>
          <cell r="I2587">
            <v>0</v>
          </cell>
          <cell r="AY2587">
            <v>0</v>
          </cell>
          <cell r="CK2587">
            <v>0</v>
          </cell>
          <cell r="CL2587">
            <v>0</v>
          </cell>
          <cell r="CM2587">
            <v>0</v>
          </cell>
        </row>
        <row r="2588">
          <cell r="F2588">
            <v>12000</v>
          </cell>
          <cell r="G2588">
            <v>12000</v>
          </cell>
          <cell r="H2588">
            <v>0</v>
          </cell>
          <cell r="I2588">
            <v>0</v>
          </cell>
          <cell r="AY2588">
            <v>0</v>
          </cell>
          <cell r="CK2588">
            <v>0</v>
          </cell>
          <cell r="CL2588">
            <v>0</v>
          </cell>
          <cell r="CM2588">
            <v>0</v>
          </cell>
        </row>
        <row r="2589">
          <cell r="F2589">
            <v>5100</v>
          </cell>
          <cell r="G2589">
            <v>0</v>
          </cell>
          <cell r="H2589">
            <v>0</v>
          </cell>
          <cell r="I2589">
            <v>0</v>
          </cell>
          <cell r="AY2589">
            <v>0</v>
          </cell>
          <cell r="CK2589">
            <v>0</v>
          </cell>
          <cell r="CL2589">
            <v>0</v>
          </cell>
          <cell r="CM2589">
            <v>0</v>
          </cell>
        </row>
        <row r="2590">
          <cell r="F2590">
            <v>2976</v>
          </cell>
          <cell r="G2590">
            <v>2976</v>
          </cell>
          <cell r="H2590">
            <v>2131.5</v>
          </cell>
          <cell r="I2590">
            <v>904.5</v>
          </cell>
          <cell r="AY2590">
            <v>74</v>
          </cell>
          <cell r="CK2590">
            <v>0</v>
          </cell>
          <cell r="CL2590">
            <v>0</v>
          </cell>
          <cell r="CM2590">
            <v>0</v>
          </cell>
        </row>
        <row r="2591">
          <cell r="F2591">
            <v>1000</v>
          </cell>
          <cell r="G2591">
            <v>1000</v>
          </cell>
          <cell r="H2591">
            <v>999.5</v>
          </cell>
          <cell r="I2591">
            <v>0</v>
          </cell>
          <cell r="AY2591">
            <v>0</v>
          </cell>
          <cell r="CK2591">
            <v>0</v>
          </cell>
          <cell r="CL2591">
            <v>0</v>
          </cell>
          <cell r="CM2591">
            <v>0</v>
          </cell>
        </row>
        <row r="2592">
          <cell r="F2592">
            <v>5000</v>
          </cell>
          <cell r="G2592">
            <v>5000</v>
          </cell>
          <cell r="H2592">
            <v>0</v>
          </cell>
          <cell r="I2592">
            <v>0</v>
          </cell>
          <cell r="AY2592">
            <v>0</v>
          </cell>
          <cell r="CK2592">
            <v>0</v>
          </cell>
          <cell r="CL2592">
            <v>0</v>
          </cell>
          <cell r="CM2592">
            <v>0</v>
          </cell>
        </row>
        <row r="2593">
          <cell r="F2593">
            <v>6728</v>
          </cell>
          <cell r="G2593">
            <v>6728</v>
          </cell>
          <cell r="H2593">
            <v>0</v>
          </cell>
          <cell r="I2593">
            <v>180</v>
          </cell>
          <cell r="AY2593">
            <v>0</v>
          </cell>
          <cell r="CK2593">
            <v>0</v>
          </cell>
          <cell r="CL2593">
            <v>0</v>
          </cell>
          <cell r="CM2593">
            <v>0</v>
          </cell>
        </row>
        <row r="2594">
          <cell r="F2594">
            <v>200</v>
          </cell>
          <cell r="G2594">
            <v>200</v>
          </cell>
          <cell r="H2594">
            <v>200</v>
          </cell>
          <cell r="I2594">
            <v>0</v>
          </cell>
          <cell r="AY2594">
            <v>0</v>
          </cell>
          <cell r="CK2594">
            <v>0</v>
          </cell>
          <cell r="CL2594">
            <v>0</v>
          </cell>
          <cell r="CM2594">
            <v>0</v>
          </cell>
        </row>
        <row r="2595">
          <cell r="F2595">
            <v>2698</v>
          </cell>
          <cell r="G2595">
            <v>2698</v>
          </cell>
          <cell r="H2595">
            <v>1615.71</v>
          </cell>
          <cell r="I2595">
            <v>0</v>
          </cell>
          <cell r="AY2595">
            <v>0</v>
          </cell>
          <cell r="CK2595">
            <v>0</v>
          </cell>
          <cell r="CL2595">
            <v>0</v>
          </cell>
          <cell r="CM2595">
            <v>0</v>
          </cell>
        </row>
        <row r="2596">
          <cell r="F2596">
            <v>93618</v>
          </cell>
          <cell r="G2596">
            <v>93618</v>
          </cell>
          <cell r="H2596">
            <v>31983.77</v>
          </cell>
          <cell r="I2596">
            <v>2348.67</v>
          </cell>
          <cell r="AY2596">
            <v>1682.4</v>
          </cell>
          <cell r="CK2596">
            <v>0</v>
          </cell>
          <cell r="CL2596">
            <v>0</v>
          </cell>
          <cell r="CM2596">
            <v>0</v>
          </cell>
        </row>
        <row r="2597">
          <cell r="F2597">
            <v>1149396</v>
          </cell>
          <cell r="G2597">
            <v>1149396</v>
          </cell>
          <cell r="H2597">
            <v>683117.7</v>
          </cell>
          <cell r="I2597">
            <v>0</v>
          </cell>
          <cell r="AY2597">
            <v>92345.5</v>
          </cell>
          <cell r="CK2597">
            <v>0</v>
          </cell>
          <cell r="CL2597">
            <v>0</v>
          </cell>
          <cell r="CM2597">
            <v>0</v>
          </cell>
        </row>
        <row r="2598">
          <cell r="F2598">
            <v>24521</v>
          </cell>
          <cell r="G2598">
            <v>24521</v>
          </cell>
          <cell r="H2598">
            <v>17465</v>
          </cell>
          <cell r="I2598">
            <v>0</v>
          </cell>
          <cell r="AY2598">
            <v>2208.5</v>
          </cell>
          <cell r="CK2598">
            <v>0</v>
          </cell>
          <cell r="CL2598">
            <v>0</v>
          </cell>
          <cell r="CM2598">
            <v>0</v>
          </cell>
        </row>
        <row r="2599">
          <cell r="F2599">
            <v>81516</v>
          </cell>
          <cell r="G2599">
            <v>81516</v>
          </cell>
          <cell r="H2599">
            <v>27767.59</v>
          </cell>
          <cell r="I2599">
            <v>0</v>
          </cell>
          <cell r="AY2599">
            <v>0</v>
          </cell>
          <cell r="CK2599">
            <v>0</v>
          </cell>
          <cell r="CL2599">
            <v>0</v>
          </cell>
          <cell r="CM2599">
            <v>0</v>
          </cell>
        </row>
        <row r="2600">
          <cell r="F2600">
            <v>228811</v>
          </cell>
          <cell r="G2600">
            <v>228811</v>
          </cell>
          <cell r="H2600">
            <v>1462.66</v>
          </cell>
          <cell r="I2600">
            <v>0</v>
          </cell>
          <cell r="AY2600">
            <v>0</v>
          </cell>
          <cell r="CK2600">
            <v>0</v>
          </cell>
          <cell r="CL2600">
            <v>0</v>
          </cell>
          <cell r="CM2600">
            <v>0</v>
          </cell>
        </row>
        <row r="2601">
          <cell r="F2601">
            <v>0</v>
          </cell>
          <cell r="G2601">
            <v>56322.76</v>
          </cell>
          <cell r="H2601">
            <v>56322.76</v>
          </cell>
          <cell r="I2601">
            <v>0</v>
          </cell>
          <cell r="AY2601">
            <v>0</v>
          </cell>
          <cell r="CK2601">
            <v>0</v>
          </cell>
          <cell r="CL2601">
            <v>0</v>
          </cell>
          <cell r="CM2601">
            <v>0</v>
          </cell>
        </row>
        <row r="2602">
          <cell r="F2602">
            <v>175706</v>
          </cell>
          <cell r="G2602">
            <v>175706</v>
          </cell>
          <cell r="H2602">
            <v>102107.13</v>
          </cell>
          <cell r="I2602">
            <v>0</v>
          </cell>
          <cell r="AY2602">
            <v>13959.92</v>
          </cell>
          <cell r="CK2602">
            <v>0</v>
          </cell>
          <cell r="CL2602">
            <v>0</v>
          </cell>
          <cell r="CM2602">
            <v>0</v>
          </cell>
        </row>
        <row r="2603">
          <cell r="F2603">
            <v>29740</v>
          </cell>
          <cell r="G2603">
            <v>29740</v>
          </cell>
          <cell r="H2603">
            <v>17789.25</v>
          </cell>
          <cell r="I2603">
            <v>0</v>
          </cell>
          <cell r="AY2603">
            <v>2434.91</v>
          </cell>
          <cell r="CK2603">
            <v>0</v>
          </cell>
          <cell r="CL2603">
            <v>0</v>
          </cell>
          <cell r="CM2603">
            <v>0</v>
          </cell>
        </row>
        <row r="2604">
          <cell r="F2604">
            <v>39600</v>
          </cell>
          <cell r="G2604">
            <v>39600</v>
          </cell>
          <cell r="H2604">
            <v>23335.72</v>
          </cell>
          <cell r="I2604">
            <v>0</v>
          </cell>
          <cell r="AY2604">
            <v>3217.5</v>
          </cell>
          <cell r="CK2604">
            <v>0</v>
          </cell>
          <cell r="CL2604">
            <v>0</v>
          </cell>
          <cell r="CM2604">
            <v>0</v>
          </cell>
        </row>
        <row r="2605">
          <cell r="F2605">
            <v>26150</v>
          </cell>
          <cell r="G2605">
            <v>23200.959999999999</v>
          </cell>
          <cell r="H2605">
            <v>22990.42</v>
          </cell>
          <cell r="I2605">
            <v>0</v>
          </cell>
          <cell r="AY2605">
            <v>0</v>
          </cell>
          <cell r="CK2605">
            <v>0</v>
          </cell>
          <cell r="CL2605">
            <v>0</v>
          </cell>
          <cell r="CM2605">
            <v>0</v>
          </cell>
        </row>
        <row r="2606">
          <cell r="F2606">
            <v>144683</v>
          </cell>
          <cell r="G2606">
            <v>144683</v>
          </cell>
          <cell r="H2606">
            <v>79167.44</v>
          </cell>
          <cell r="I2606">
            <v>0</v>
          </cell>
          <cell r="AY2606">
            <v>12883.57</v>
          </cell>
          <cell r="CK2606">
            <v>0</v>
          </cell>
          <cell r="CL2606">
            <v>0</v>
          </cell>
          <cell r="CM2606">
            <v>0</v>
          </cell>
        </row>
        <row r="2607">
          <cell r="F2607">
            <v>14301</v>
          </cell>
          <cell r="G2607">
            <v>14301</v>
          </cell>
          <cell r="H2607">
            <v>5183.5200000000004</v>
          </cell>
          <cell r="I2607">
            <v>0</v>
          </cell>
          <cell r="AY2607">
            <v>365.77</v>
          </cell>
          <cell r="CK2607">
            <v>0</v>
          </cell>
          <cell r="CL2607">
            <v>0</v>
          </cell>
          <cell r="CM2607">
            <v>0</v>
          </cell>
        </row>
        <row r="2608">
          <cell r="F2608">
            <v>1664</v>
          </cell>
          <cell r="G2608">
            <v>1664</v>
          </cell>
          <cell r="H2608">
            <v>878.59</v>
          </cell>
          <cell r="I2608">
            <v>0</v>
          </cell>
          <cell r="AY2608">
            <v>94.61</v>
          </cell>
          <cell r="CK2608">
            <v>0</v>
          </cell>
          <cell r="CL2608">
            <v>0</v>
          </cell>
          <cell r="CM2608">
            <v>0</v>
          </cell>
        </row>
        <row r="2609">
          <cell r="F2609">
            <v>270000</v>
          </cell>
          <cell r="G2609">
            <v>309311.2</v>
          </cell>
          <cell r="H2609">
            <v>309311.2</v>
          </cell>
          <cell r="I2609">
            <v>0</v>
          </cell>
          <cell r="AY2609">
            <v>0</v>
          </cell>
          <cell r="CK2609">
            <v>0</v>
          </cell>
          <cell r="CL2609">
            <v>0</v>
          </cell>
          <cell r="CM2609">
            <v>0</v>
          </cell>
        </row>
        <row r="2610">
          <cell r="F2610">
            <v>1768</v>
          </cell>
          <cell r="G2610">
            <v>1768</v>
          </cell>
          <cell r="H2610">
            <v>1633</v>
          </cell>
          <cell r="I2610">
            <v>135</v>
          </cell>
          <cell r="AY2610">
            <v>180</v>
          </cell>
          <cell r="CK2610">
            <v>0</v>
          </cell>
          <cell r="CL2610">
            <v>0</v>
          </cell>
          <cell r="CM2610">
            <v>0</v>
          </cell>
        </row>
        <row r="2611">
          <cell r="F2611">
            <v>14713</v>
          </cell>
          <cell r="G2611">
            <v>14713</v>
          </cell>
          <cell r="H2611">
            <v>1204.45</v>
          </cell>
          <cell r="I2611">
            <v>785</v>
          </cell>
          <cell r="AY2611">
            <v>0</v>
          </cell>
          <cell r="CK2611">
            <v>0</v>
          </cell>
          <cell r="CL2611">
            <v>0</v>
          </cell>
          <cell r="CM2611">
            <v>0</v>
          </cell>
        </row>
        <row r="2612">
          <cell r="F2612">
            <v>1968240</v>
          </cell>
          <cell r="G2612">
            <v>1968240</v>
          </cell>
          <cell r="H2612">
            <v>1618198.9</v>
          </cell>
          <cell r="I2612">
            <v>0</v>
          </cell>
          <cell r="AY2612">
            <v>179623</v>
          </cell>
          <cell r="CK2612">
            <v>0</v>
          </cell>
          <cell r="CL2612">
            <v>0</v>
          </cell>
          <cell r="CM2612">
            <v>0</v>
          </cell>
        </row>
        <row r="2613">
          <cell r="F2613">
            <v>27348</v>
          </cell>
          <cell r="G2613">
            <v>27348</v>
          </cell>
          <cell r="H2613">
            <v>21546</v>
          </cell>
          <cell r="I2613">
            <v>0</v>
          </cell>
          <cell r="AY2613">
            <v>2394</v>
          </cell>
          <cell r="CK2613">
            <v>0</v>
          </cell>
          <cell r="CL2613">
            <v>0</v>
          </cell>
          <cell r="CM2613">
            <v>0</v>
          </cell>
        </row>
        <row r="2614">
          <cell r="F2614">
            <v>130419</v>
          </cell>
          <cell r="G2614">
            <v>130419</v>
          </cell>
          <cell r="H2614">
            <v>66834.259999999995</v>
          </cell>
          <cell r="I2614">
            <v>0</v>
          </cell>
          <cell r="AY2614">
            <v>0</v>
          </cell>
          <cell r="CK2614">
            <v>0</v>
          </cell>
          <cell r="CL2614">
            <v>0</v>
          </cell>
          <cell r="CM2614">
            <v>0</v>
          </cell>
        </row>
        <row r="2615">
          <cell r="F2615">
            <v>388031</v>
          </cell>
          <cell r="G2615">
            <v>388031</v>
          </cell>
          <cell r="H2615">
            <v>0</v>
          </cell>
          <cell r="I2615">
            <v>0</v>
          </cell>
          <cell r="AY2615">
            <v>0</v>
          </cell>
          <cell r="CK2615">
            <v>0</v>
          </cell>
          <cell r="CL2615">
            <v>0</v>
          </cell>
          <cell r="CM2615">
            <v>0</v>
          </cell>
        </row>
        <row r="2616">
          <cell r="F2616">
            <v>265738</v>
          </cell>
          <cell r="G2616">
            <v>265738</v>
          </cell>
          <cell r="H2616">
            <v>212341.42</v>
          </cell>
          <cell r="I2616">
            <v>0</v>
          </cell>
          <cell r="AY2616">
            <v>23918.81</v>
          </cell>
          <cell r="CK2616">
            <v>0</v>
          </cell>
          <cell r="CL2616">
            <v>0</v>
          </cell>
          <cell r="CM2616">
            <v>0</v>
          </cell>
        </row>
        <row r="2617">
          <cell r="F2617">
            <v>46195</v>
          </cell>
          <cell r="G2617">
            <v>46195</v>
          </cell>
          <cell r="H2617">
            <v>38057.449999999997</v>
          </cell>
          <cell r="I2617">
            <v>0</v>
          </cell>
          <cell r="AY2617">
            <v>4302.82</v>
          </cell>
          <cell r="CK2617">
            <v>0</v>
          </cell>
          <cell r="CL2617">
            <v>0</v>
          </cell>
          <cell r="CM2617">
            <v>0</v>
          </cell>
        </row>
        <row r="2618">
          <cell r="F2618">
            <v>46200</v>
          </cell>
          <cell r="G2618">
            <v>46200</v>
          </cell>
          <cell r="H2618">
            <v>36852.54</v>
          </cell>
          <cell r="I2618">
            <v>0</v>
          </cell>
          <cell r="AY2618">
            <v>4095</v>
          </cell>
          <cell r="CK2618">
            <v>0</v>
          </cell>
          <cell r="CL2618">
            <v>0</v>
          </cell>
          <cell r="CM2618">
            <v>0</v>
          </cell>
        </row>
        <row r="2619">
          <cell r="F2619">
            <v>44346</v>
          </cell>
          <cell r="G2619">
            <v>48613.43</v>
          </cell>
          <cell r="H2619">
            <v>48613.43</v>
          </cell>
          <cell r="I2619">
            <v>0</v>
          </cell>
          <cell r="AY2619">
            <v>0</v>
          </cell>
          <cell r="CK2619">
            <v>0</v>
          </cell>
          <cell r="CL2619">
            <v>0</v>
          </cell>
          <cell r="CM2619">
            <v>0</v>
          </cell>
        </row>
        <row r="2620">
          <cell r="F2620">
            <v>263489</v>
          </cell>
          <cell r="G2620">
            <v>263489</v>
          </cell>
          <cell r="H2620">
            <v>192151.12</v>
          </cell>
          <cell r="I2620">
            <v>0</v>
          </cell>
          <cell r="AY2620">
            <v>20238.849999999999</v>
          </cell>
          <cell r="CK2620">
            <v>0</v>
          </cell>
          <cell r="CL2620">
            <v>0</v>
          </cell>
          <cell r="CM2620">
            <v>0</v>
          </cell>
        </row>
        <row r="2621">
          <cell r="F2621">
            <v>26251</v>
          </cell>
          <cell r="G2621">
            <v>26251</v>
          </cell>
          <cell r="H2621">
            <v>9781.93</v>
          </cell>
          <cell r="I2621">
            <v>0</v>
          </cell>
          <cell r="AY2621">
            <v>0</v>
          </cell>
          <cell r="CK2621">
            <v>0</v>
          </cell>
          <cell r="CL2621">
            <v>0</v>
          </cell>
          <cell r="CM2621">
            <v>0</v>
          </cell>
        </row>
        <row r="2622">
          <cell r="F2622">
            <v>10874</v>
          </cell>
          <cell r="G2622">
            <v>10874</v>
          </cell>
          <cell r="H2622">
            <v>4110</v>
          </cell>
          <cell r="I2622">
            <v>1012</v>
          </cell>
          <cell r="AY2622">
            <v>0</v>
          </cell>
          <cell r="CK2622">
            <v>0</v>
          </cell>
          <cell r="CL2622">
            <v>0</v>
          </cell>
          <cell r="CM2622">
            <v>0</v>
          </cell>
        </row>
        <row r="2623">
          <cell r="F2623">
            <v>60000</v>
          </cell>
          <cell r="G2623">
            <v>60000</v>
          </cell>
          <cell r="H2623">
            <v>25587.79</v>
          </cell>
          <cell r="I2623">
            <v>0</v>
          </cell>
          <cell r="AY2623">
            <v>0</v>
          </cell>
          <cell r="CK2623">
            <v>0</v>
          </cell>
          <cell r="CL2623">
            <v>0</v>
          </cell>
          <cell r="CM2623">
            <v>0</v>
          </cell>
        </row>
        <row r="2624">
          <cell r="F2624">
            <v>11178</v>
          </cell>
          <cell r="G2624">
            <v>11178</v>
          </cell>
          <cell r="H2624">
            <v>2798.44</v>
          </cell>
          <cell r="I2624">
            <v>365</v>
          </cell>
          <cell r="AY2624">
            <v>0</v>
          </cell>
          <cell r="CK2624">
            <v>0</v>
          </cell>
          <cell r="CL2624">
            <v>0</v>
          </cell>
          <cell r="CM2624">
            <v>0</v>
          </cell>
        </row>
        <row r="2625">
          <cell r="F2625">
            <v>25000</v>
          </cell>
          <cell r="G2625">
            <v>25000</v>
          </cell>
          <cell r="H2625">
            <v>15000</v>
          </cell>
          <cell r="I2625">
            <v>0</v>
          </cell>
          <cell r="AY2625">
            <v>0</v>
          </cell>
          <cell r="CK2625">
            <v>0</v>
          </cell>
          <cell r="CL2625">
            <v>0</v>
          </cell>
          <cell r="CM2625">
            <v>0</v>
          </cell>
        </row>
        <row r="2626">
          <cell r="F2626">
            <v>1629</v>
          </cell>
          <cell r="G2626">
            <v>1629</v>
          </cell>
          <cell r="H2626">
            <v>481</v>
          </cell>
          <cell r="I2626">
            <v>0</v>
          </cell>
          <cell r="AY2626">
            <v>0</v>
          </cell>
          <cell r="CK2626">
            <v>0</v>
          </cell>
          <cell r="CL2626">
            <v>0</v>
          </cell>
          <cell r="CM2626">
            <v>0</v>
          </cell>
        </row>
        <row r="2627">
          <cell r="F2627">
            <v>6244</v>
          </cell>
          <cell r="G2627">
            <v>6244</v>
          </cell>
          <cell r="H2627">
            <v>3615.71</v>
          </cell>
          <cell r="I2627">
            <v>0</v>
          </cell>
          <cell r="AY2627">
            <v>61</v>
          </cell>
          <cell r="CK2627">
            <v>0</v>
          </cell>
          <cell r="CL2627">
            <v>0</v>
          </cell>
          <cell r="CM2627">
            <v>0</v>
          </cell>
        </row>
        <row r="2628"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CK2628">
            <v>0</v>
          </cell>
          <cell r="CL2628">
            <v>0</v>
          </cell>
          <cell r="CM2628">
            <v>0</v>
          </cell>
        </row>
        <row r="2629">
          <cell r="F2629">
            <v>1195380</v>
          </cell>
          <cell r="G2629">
            <v>1195380</v>
          </cell>
          <cell r="H2629">
            <v>951886.78</v>
          </cell>
          <cell r="I2629">
            <v>0</v>
          </cell>
          <cell r="AY2629">
            <v>105485.34</v>
          </cell>
          <cell r="CK2629">
            <v>0</v>
          </cell>
          <cell r="CL2629">
            <v>0</v>
          </cell>
          <cell r="CM2629">
            <v>0</v>
          </cell>
        </row>
        <row r="2630">
          <cell r="F2630">
            <v>4236</v>
          </cell>
          <cell r="G2630">
            <v>5565</v>
          </cell>
          <cell r="H2630">
            <v>5565</v>
          </cell>
          <cell r="I2630">
            <v>0</v>
          </cell>
          <cell r="AY2630">
            <v>371</v>
          </cell>
          <cell r="CK2630">
            <v>0</v>
          </cell>
          <cell r="CL2630">
            <v>0</v>
          </cell>
          <cell r="CM2630">
            <v>0</v>
          </cell>
        </row>
        <row r="2631">
          <cell r="F2631">
            <v>71489</v>
          </cell>
          <cell r="G2631">
            <v>71489</v>
          </cell>
          <cell r="H2631">
            <v>44770.13</v>
          </cell>
          <cell r="I2631">
            <v>0</v>
          </cell>
          <cell r="AY2631">
            <v>0</v>
          </cell>
          <cell r="CK2631">
            <v>0</v>
          </cell>
          <cell r="CL2631">
            <v>0</v>
          </cell>
          <cell r="CM2631">
            <v>0</v>
          </cell>
        </row>
        <row r="2632">
          <cell r="F2632">
            <v>233259</v>
          </cell>
          <cell r="G2632">
            <v>233259</v>
          </cell>
          <cell r="H2632">
            <v>107558.27</v>
          </cell>
          <cell r="I2632">
            <v>0</v>
          </cell>
          <cell r="AY2632">
            <v>0</v>
          </cell>
          <cell r="CK2632">
            <v>0</v>
          </cell>
          <cell r="CL2632">
            <v>0</v>
          </cell>
          <cell r="CM2632">
            <v>0</v>
          </cell>
        </row>
        <row r="2633">
          <cell r="F2633">
            <v>0</v>
          </cell>
          <cell r="G2633">
            <v>186434.04</v>
          </cell>
          <cell r="H2633">
            <v>186434.04</v>
          </cell>
          <cell r="I2633">
            <v>0</v>
          </cell>
          <cell r="AY2633">
            <v>0</v>
          </cell>
          <cell r="CK2633">
            <v>0</v>
          </cell>
          <cell r="CL2633">
            <v>0</v>
          </cell>
          <cell r="CM2633">
            <v>0</v>
          </cell>
        </row>
        <row r="2634">
          <cell r="F2634">
            <v>110305</v>
          </cell>
          <cell r="G2634">
            <v>110305</v>
          </cell>
          <cell r="H2634">
            <v>82382.63</v>
          </cell>
          <cell r="I2634">
            <v>0</v>
          </cell>
          <cell r="AY2634">
            <v>9514.7900000000009</v>
          </cell>
          <cell r="CK2634">
            <v>0</v>
          </cell>
          <cell r="CL2634">
            <v>0</v>
          </cell>
          <cell r="CM2634">
            <v>0</v>
          </cell>
        </row>
        <row r="2635">
          <cell r="F2635">
            <v>19150</v>
          </cell>
          <cell r="G2635">
            <v>19150</v>
          </cell>
          <cell r="H2635">
            <v>14660.61</v>
          </cell>
          <cell r="I2635">
            <v>0</v>
          </cell>
          <cell r="AY2635">
            <v>1699.89</v>
          </cell>
          <cell r="CK2635">
            <v>0</v>
          </cell>
          <cell r="CL2635">
            <v>0</v>
          </cell>
          <cell r="CM2635">
            <v>0</v>
          </cell>
        </row>
        <row r="2636">
          <cell r="F2636">
            <v>19800</v>
          </cell>
          <cell r="G2636">
            <v>19800</v>
          </cell>
          <cell r="H2636">
            <v>15502.5</v>
          </cell>
          <cell r="I2636">
            <v>0</v>
          </cell>
          <cell r="AY2636">
            <v>1755</v>
          </cell>
          <cell r="CK2636">
            <v>0</v>
          </cell>
          <cell r="CL2636">
            <v>0</v>
          </cell>
          <cell r="CM2636">
            <v>0</v>
          </cell>
        </row>
        <row r="2637">
          <cell r="F2637">
            <v>26658</v>
          </cell>
          <cell r="G2637">
            <v>28090.1</v>
          </cell>
          <cell r="H2637">
            <v>28090.07</v>
          </cell>
          <cell r="I2637">
            <v>0</v>
          </cell>
          <cell r="AY2637">
            <v>0</v>
          </cell>
          <cell r="CK2637">
            <v>0</v>
          </cell>
          <cell r="CL2637">
            <v>0</v>
          </cell>
          <cell r="CM2637">
            <v>0</v>
          </cell>
        </row>
        <row r="2638">
          <cell r="F2638">
            <v>169396</v>
          </cell>
          <cell r="G2638">
            <v>169396</v>
          </cell>
          <cell r="H2638">
            <v>121537.21</v>
          </cell>
          <cell r="I2638">
            <v>0</v>
          </cell>
          <cell r="AY2638">
            <v>13445.27</v>
          </cell>
          <cell r="CK2638">
            <v>0</v>
          </cell>
          <cell r="CL2638">
            <v>0</v>
          </cell>
          <cell r="CM2638">
            <v>0</v>
          </cell>
        </row>
        <row r="2639">
          <cell r="F2639">
            <v>5671</v>
          </cell>
          <cell r="G2639">
            <v>5671</v>
          </cell>
          <cell r="H2639">
            <v>0</v>
          </cell>
          <cell r="I2639">
            <v>4206.25</v>
          </cell>
          <cell r="AY2639">
            <v>0</v>
          </cell>
          <cell r="CK2639">
            <v>0</v>
          </cell>
          <cell r="CL2639">
            <v>0</v>
          </cell>
          <cell r="CM2639">
            <v>0</v>
          </cell>
        </row>
        <row r="2640">
          <cell r="F2640">
            <v>5709</v>
          </cell>
          <cell r="G2640">
            <v>5709</v>
          </cell>
          <cell r="H2640">
            <v>2884.27</v>
          </cell>
          <cell r="I2640">
            <v>0</v>
          </cell>
          <cell r="AY2640">
            <v>0</v>
          </cell>
          <cell r="CK2640">
            <v>0</v>
          </cell>
          <cell r="CL2640">
            <v>0</v>
          </cell>
          <cell r="CM2640">
            <v>0</v>
          </cell>
        </row>
        <row r="2641">
          <cell r="F2641">
            <v>5945</v>
          </cell>
          <cell r="G2641">
            <v>6134.99</v>
          </cell>
          <cell r="H2641">
            <v>5183.5200000000004</v>
          </cell>
          <cell r="I2641">
            <v>0</v>
          </cell>
          <cell r="AY2641">
            <v>365.77</v>
          </cell>
          <cell r="CK2641">
            <v>0</v>
          </cell>
          <cell r="CL2641">
            <v>0</v>
          </cell>
          <cell r="CM2641">
            <v>0</v>
          </cell>
        </row>
        <row r="2642">
          <cell r="F2642">
            <v>832</v>
          </cell>
          <cell r="G2642">
            <v>832</v>
          </cell>
          <cell r="H2642">
            <v>439.29</v>
          </cell>
          <cell r="I2642">
            <v>0</v>
          </cell>
          <cell r="AY2642">
            <v>47.3</v>
          </cell>
          <cell r="CK2642">
            <v>0</v>
          </cell>
          <cell r="CL2642">
            <v>0</v>
          </cell>
          <cell r="CM2642">
            <v>0</v>
          </cell>
        </row>
        <row r="2643">
          <cell r="F2643">
            <v>9489</v>
          </cell>
          <cell r="G2643">
            <v>9489</v>
          </cell>
          <cell r="H2643">
            <v>8556.93</v>
          </cell>
          <cell r="I2643">
            <v>1311</v>
          </cell>
          <cell r="AY2643">
            <v>0</v>
          </cell>
          <cell r="CK2643">
            <v>0</v>
          </cell>
          <cell r="CL2643">
            <v>0</v>
          </cell>
          <cell r="CM2643">
            <v>0</v>
          </cell>
        </row>
        <row r="2644">
          <cell r="F2644">
            <v>3927</v>
          </cell>
          <cell r="G2644">
            <v>41927</v>
          </cell>
          <cell r="H2644">
            <v>33411.519999999997</v>
          </cell>
          <cell r="I2644">
            <v>0</v>
          </cell>
          <cell r="AY2644">
            <v>0</v>
          </cell>
          <cell r="CK2644">
            <v>309250</v>
          </cell>
          <cell r="CL2644">
            <v>309250</v>
          </cell>
          <cell r="CM2644">
            <v>309250</v>
          </cell>
        </row>
        <row r="2645">
          <cell r="F2645">
            <v>12718</v>
          </cell>
          <cell r="G2645">
            <v>12718</v>
          </cell>
          <cell r="H2645">
            <v>6260.85</v>
          </cell>
          <cell r="I2645">
            <v>440</v>
          </cell>
          <cell r="AY2645">
            <v>276</v>
          </cell>
          <cell r="CK2645">
            <v>0</v>
          </cell>
          <cell r="CL2645">
            <v>0</v>
          </cell>
          <cell r="CM2645">
            <v>0</v>
          </cell>
        </row>
        <row r="2646">
          <cell r="F2646">
            <v>30000</v>
          </cell>
          <cell r="G2646">
            <v>30000</v>
          </cell>
          <cell r="H2646">
            <v>5983.48</v>
          </cell>
          <cell r="I2646">
            <v>0</v>
          </cell>
          <cell r="AY2646">
            <v>0</v>
          </cell>
          <cell r="CK2646">
            <v>0</v>
          </cell>
          <cell r="CL2646">
            <v>0</v>
          </cell>
          <cell r="CM2646">
            <v>0</v>
          </cell>
        </row>
        <row r="2647">
          <cell r="F2647">
            <v>11118</v>
          </cell>
          <cell r="G2647">
            <v>11118</v>
          </cell>
          <cell r="H2647">
            <v>3038.11</v>
          </cell>
          <cell r="I2647">
            <v>69</v>
          </cell>
          <cell r="AY2647">
            <v>125</v>
          </cell>
          <cell r="CK2647">
            <v>250000</v>
          </cell>
          <cell r="CL2647">
            <v>250000</v>
          </cell>
          <cell r="CM2647">
            <v>250000</v>
          </cell>
        </row>
        <row r="2648">
          <cell r="F2648">
            <v>25000</v>
          </cell>
          <cell r="G2648">
            <v>25000</v>
          </cell>
          <cell r="H2648">
            <v>4385.5600000000004</v>
          </cell>
          <cell r="I2648">
            <v>0</v>
          </cell>
          <cell r="AY2648">
            <v>0</v>
          </cell>
          <cell r="CK2648">
            <v>0</v>
          </cell>
          <cell r="CL2648">
            <v>0</v>
          </cell>
          <cell r="CM2648">
            <v>0</v>
          </cell>
        </row>
        <row r="2649">
          <cell r="F2649">
            <v>5877</v>
          </cell>
          <cell r="G2649">
            <v>5877</v>
          </cell>
          <cell r="H2649">
            <v>3249</v>
          </cell>
          <cell r="I2649">
            <v>0</v>
          </cell>
          <cell r="AY2649">
            <v>205</v>
          </cell>
          <cell r="CK2649">
            <v>0</v>
          </cell>
          <cell r="CL2649">
            <v>0</v>
          </cell>
          <cell r="CM2649">
            <v>0</v>
          </cell>
        </row>
        <row r="2650">
          <cell r="F2650">
            <v>4876</v>
          </cell>
          <cell r="G2650">
            <v>2376</v>
          </cell>
          <cell r="H2650">
            <v>1774.75</v>
          </cell>
          <cell r="I2650">
            <v>270</v>
          </cell>
          <cell r="AY2650">
            <v>0</v>
          </cell>
          <cell r="CK2650">
            <v>0</v>
          </cell>
          <cell r="CL2650">
            <v>0</v>
          </cell>
          <cell r="CM2650">
            <v>0</v>
          </cell>
        </row>
        <row r="2651">
          <cell r="F2651">
            <v>1147</v>
          </cell>
          <cell r="G2651">
            <v>2647</v>
          </cell>
          <cell r="H2651">
            <v>2647</v>
          </cell>
          <cell r="I2651">
            <v>0</v>
          </cell>
          <cell r="AY2651">
            <v>0</v>
          </cell>
          <cell r="CK2651">
            <v>0</v>
          </cell>
          <cell r="CL2651">
            <v>0</v>
          </cell>
          <cell r="CM2651">
            <v>0</v>
          </cell>
        </row>
        <row r="2652">
          <cell r="F2652">
            <v>38628</v>
          </cell>
          <cell r="G2652">
            <v>38628</v>
          </cell>
          <cell r="H2652">
            <v>26737.57</v>
          </cell>
          <cell r="I2652">
            <v>1375.37</v>
          </cell>
          <cell r="AY2652">
            <v>1366.95</v>
          </cell>
          <cell r="CK2652">
            <v>0</v>
          </cell>
          <cell r="CL2652">
            <v>0</v>
          </cell>
          <cell r="CM2652">
            <v>0</v>
          </cell>
        </row>
        <row r="2653">
          <cell r="F2653">
            <v>1096752</v>
          </cell>
          <cell r="G2653">
            <v>1096752</v>
          </cell>
          <cell r="H2653">
            <v>854563.76</v>
          </cell>
          <cell r="I2653">
            <v>0</v>
          </cell>
          <cell r="AY2653">
            <v>95967</v>
          </cell>
          <cell r="CK2653">
            <v>0</v>
          </cell>
          <cell r="CL2653">
            <v>0</v>
          </cell>
          <cell r="CM2653">
            <v>0</v>
          </cell>
        </row>
        <row r="2654">
          <cell r="F2654">
            <v>0</v>
          </cell>
          <cell r="G2654">
            <v>19714.310000000001</v>
          </cell>
          <cell r="H2654">
            <v>19714.310000000001</v>
          </cell>
          <cell r="I2654">
            <v>0</v>
          </cell>
          <cell r="AY2654">
            <v>0</v>
          </cell>
          <cell r="CK2654">
            <v>0</v>
          </cell>
          <cell r="CL2654">
            <v>0</v>
          </cell>
          <cell r="CM2654">
            <v>0</v>
          </cell>
        </row>
        <row r="2655">
          <cell r="F2655">
            <v>31584</v>
          </cell>
          <cell r="G2655">
            <v>31584</v>
          </cell>
          <cell r="H2655">
            <v>24556.5</v>
          </cell>
          <cell r="I2655">
            <v>0</v>
          </cell>
          <cell r="AY2655">
            <v>2764</v>
          </cell>
          <cell r="CK2655">
            <v>0</v>
          </cell>
          <cell r="CL2655">
            <v>0</v>
          </cell>
          <cell r="CM2655">
            <v>0</v>
          </cell>
        </row>
        <row r="2656">
          <cell r="F2656">
            <v>79777</v>
          </cell>
          <cell r="G2656">
            <v>79777</v>
          </cell>
          <cell r="H2656">
            <v>37265</v>
          </cell>
          <cell r="I2656">
            <v>0</v>
          </cell>
          <cell r="AY2656">
            <v>0</v>
          </cell>
          <cell r="CK2656">
            <v>0</v>
          </cell>
          <cell r="CL2656">
            <v>0</v>
          </cell>
          <cell r="CM2656">
            <v>0</v>
          </cell>
        </row>
        <row r="2657">
          <cell r="F2657">
            <v>219399</v>
          </cell>
          <cell r="G2657">
            <v>219399</v>
          </cell>
          <cell r="H2657">
            <v>11062.64</v>
          </cell>
          <cell r="I2657">
            <v>0</v>
          </cell>
          <cell r="AY2657">
            <v>0</v>
          </cell>
          <cell r="CK2657">
            <v>0</v>
          </cell>
          <cell r="CL2657">
            <v>0</v>
          </cell>
          <cell r="CM2657">
            <v>0</v>
          </cell>
        </row>
        <row r="2658">
          <cell r="F2658">
            <v>0</v>
          </cell>
          <cell r="G2658">
            <v>45582.58</v>
          </cell>
          <cell r="H2658">
            <v>45582.58</v>
          </cell>
          <cell r="I2658">
            <v>0</v>
          </cell>
          <cell r="AY2658">
            <v>0</v>
          </cell>
          <cell r="CK2658">
            <v>0</v>
          </cell>
          <cell r="CL2658">
            <v>0</v>
          </cell>
          <cell r="CM2658">
            <v>0</v>
          </cell>
        </row>
        <row r="2659">
          <cell r="F2659">
            <v>161332</v>
          </cell>
          <cell r="G2659">
            <v>161332</v>
          </cell>
          <cell r="H2659">
            <v>122219.67</v>
          </cell>
          <cell r="I2659">
            <v>0</v>
          </cell>
          <cell r="AY2659">
            <v>13987.68</v>
          </cell>
          <cell r="CK2659">
            <v>0</v>
          </cell>
          <cell r="CL2659">
            <v>0</v>
          </cell>
          <cell r="CM2659">
            <v>0</v>
          </cell>
        </row>
        <row r="2660">
          <cell r="F2660">
            <v>27137</v>
          </cell>
          <cell r="G2660">
            <v>27137</v>
          </cell>
          <cell r="H2660">
            <v>21024.04</v>
          </cell>
          <cell r="I2660">
            <v>0</v>
          </cell>
          <cell r="AY2660">
            <v>2412.19</v>
          </cell>
          <cell r="CK2660">
            <v>0</v>
          </cell>
          <cell r="CL2660">
            <v>0</v>
          </cell>
          <cell r="CM2660">
            <v>0</v>
          </cell>
        </row>
        <row r="2661">
          <cell r="F2661">
            <v>39600</v>
          </cell>
          <cell r="G2661">
            <v>39600</v>
          </cell>
          <cell r="H2661">
            <v>30941.54</v>
          </cell>
          <cell r="I2661">
            <v>0</v>
          </cell>
          <cell r="AY2661">
            <v>3510</v>
          </cell>
          <cell r="CK2661">
            <v>0</v>
          </cell>
          <cell r="CL2661">
            <v>0</v>
          </cell>
          <cell r="CM2661">
            <v>0</v>
          </cell>
        </row>
        <row r="2662">
          <cell r="F2662">
            <v>25074</v>
          </cell>
          <cell r="G2662">
            <v>26487.17</v>
          </cell>
          <cell r="H2662">
            <v>26487.17</v>
          </cell>
          <cell r="I2662">
            <v>0</v>
          </cell>
          <cell r="AY2662">
            <v>0</v>
          </cell>
          <cell r="CK2662">
            <v>0</v>
          </cell>
          <cell r="CL2662">
            <v>0</v>
          </cell>
          <cell r="CM2662">
            <v>0</v>
          </cell>
        </row>
        <row r="2663">
          <cell r="F2663">
            <v>149065</v>
          </cell>
          <cell r="G2663">
            <v>149065</v>
          </cell>
          <cell r="H2663">
            <v>99404.83</v>
          </cell>
          <cell r="I2663">
            <v>0</v>
          </cell>
          <cell r="AY2663">
            <v>10552.82</v>
          </cell>
          <cell r="CK2663">
            <v>0</v>
          </cell>
          <cell r="CL2663">
            <v>0</v>
          </cell>
          <cell r="CM2663">
            <v>0</v>
          </cell>
        </row>
        <row r="2664">
          <cell r="F2664">
            <v>35666</v>
          </cell>
          <cell r="G2664">
            <v>35666</v>
          </cell>
          <cell r="H2664">
            <v>31101.119999999999</v>
          </cell>
          <cell r="I2664">
            <v>0</v>
          </cell>
          <cell r="AY2664">
            <v>2194.62</v>
          </cell>
          <cell r="CK2664">
            <v>0</v>
          </cell>
          <cell r="CL2664">
            <v>0</v>
          </cell>
          <cell r="CM2664">
            <v>0</v>
          </cell>
        </row>
        <row r="2665">
          <cell r="F2665">
            <v>4157</v>
          </cell>
          <cell r="G2665">
            <v>4157</v>
          </cell>
          <cell r="H2665">
            <v>2195.0500000000002</v>
          </cell>
          <cell r="I2665">
            <v>0</v>
          </cell>
          <cell r="AY2665">
            <v>236.37</v>
          </cell>
          <cell r="CK2665">
            <v>0</v>
          </cell>
          <cell r="CL2665">
            <v>0</v>
          </cell>
          <cell r="CM2665">
            <v>0</v>
          </cell>
        </row>
        <row r="2666">
          <cell r="F2666">
            <v>2000</v>
          </cell>
          <cell r="G2666">
            <v>2000</v>
          </cell>
          <cell r="H2666">
            <v>1074.73</v>
          </cell>
          <cell r="I2666">
            <v>798.98</v>
          </cell>
          <cell r="AY2666">
            <v>0</v>
          </cell>
          <cell r="CK2666">
            <v>0</v>
          </cell>
          <cell r="CL2666">
            <v>0</v>
          </cell>
          <cell r="CM2666">
            <v>0</v>
          </cell>
        </row>
        <row r="2667">
          <cell r="F2667">
            <v>10000</v>
          </cell>
          <cell r="G2667">
            <v>10000</v>
          </cell>
          <cell r="H2667">
            <v>9900</v>
          </cell>
          <cell r="I2667">
            <v>0</v>
          </cell>
          <cell r="AY2667">
            <v>0</v>
          </cell>
          <cell r="CK2667">
            <v>0</v>
          </cell>
          <cell r="CL2667">
            <v>0</v>
          </cell>
          <cell r="CM2667">
            <v>0</v>
          </cell>
        </row>
        <row r="2668">
          <cell r="F2668">
            <v>42103</v>
          </cell>
          <cell r="G2668">
            <v>42103</v>
          </cell>
          <cell r="H2668">
            <v>29822.83</v>
          </cell>
          <cell r="I2668">
            <v>6591.25</v>
          </cell>
          <cell r="AY2668">
            <v>0</v>
          </cell>
          <cell r="CK2668">
            <v>0</v>
          </cell>
          <cell r="CL2668">
            <v>0</v>
          </cell>
          <cell r="CM2668">
            <v>0</v>
          </cell>
        </row>
        <row r="2669">
          <cell r="F2669">
            <v>1400</v>
          </cell>
          <cell r="G2669">
            <v>575</v>
          </cell>
          <cell r="H2669">
            <v>575</v>
          </cell>
          <cell r="I2669">
            <v>0</v>
          </cell>
          <cell r="AY2669">
            <v>0</v>
          </cell>
          <cell r="CK2669">
            <v>0</v>
          </cell>
          <cell r="CL2669">
            <v>0</v>
          </cell>
          <cell r="CM2669">
            <v>0</v>
          </cell>
        </row>
        <row r="2670">
          <cell r="F2670">
            <v>18822</v>
          </cell>
          <cell r="G2670">
            <v>18822</v>
          </cell>
          <cell r="H2670">
            <v>1724</v>
          </cell>
          <cell r="I2670">
            <v>610</v>
          </cell>
          <cell r="AY2670">
            <v>0</v>
          </cell>
          <cell r="CK2670">
            <v>0</v>
          </cell>
          <cell r="CL2670">
            <v>0</v>
          </cell>
          <cell r="CM2670">
            <v>0</v>
          </cell>
        </row>
        <row r="2672">
          <cell r="F2672">
            <v>11535</v>
          </cell>
          <cell r="G2672">
            <v>11535</v>
          </cell>
          <cell r="H2672">
            <v>6157.95</v>
          </cell>
          <cell r="I2672">
            <v>425</v>
          </cell>
          <cell r="AY2672">
            <v>0</v>
          </cell>
          <cell r="CK2672">
            <v>0</v>
          </cell>
          <cell r="CL2672">
            <v>0</v>
          </cell>
          <cell r="CM2672">
            <v>0</v>
          </cell>
        </row>
        <row r="2673">
          <cell r="F2673">
            <v>16718</v>
          </cell>
          <cell r="G2673">
            <v>16718</v>
          </cell>
          <cell r="H2673">
            <v>1356.1</v>
          </cell>
          <cell r="I2673">
            <v>985.3</v>
          </cell>
          <cell r="AY2673">
            <v>0</v>
          </cell>
          <cell r="CK2673">
            <v>0</v>
          </cell>
          <cell r="CL2673">
            <v>0</v>
          </cell>
          <cell r="CM2673">
            <v>0</v>
          </cell>
        </row>
        <row r="2674">
          <cell r="F2674">
            <v>2565</v>
          </cell>
          <cell r="G2674">
            <v>2565</v>
          </cell>
          <cell r="H2674">
            <v>2014.1</v>
          </cell>
          <cell r="I2674">
            <v>379.52</v>
          </cell>
          <cell r="AY2674">
            <v>0</v>
          </cell>
          <cell r="CK2674">
            <v>0</v>
          </cell>
          <cell r="CL2674">
            <v>0</v>
          </cell>
          <cell r="CM2674">
            <v>0</v>
          </cell>
        </row>
        <row r="2675">
          <cell r="F2675">
            <v>1904</v>
          </cell>
          <cell r="G2675">
            <v>3904</v>
          </cell>
          <cell r="H2675">
            <v>3904</v>
          </cell>
          <cell r="I2675">
            <v>0</v>
          </cell>
          <cell r="AY2675">
            <v>0</v>
          </cell>
          <cell r="CK2675">
            <v>0</v>
          </cell>
          <cell r="CL2675">
            <v>0</v>
          </cell>
          <cell r="CM2675">
            <v>0</v>
          </cell>
        </row>
        <row r="2676">
          <cell r="F2676">
            <v>101288</v>
          </cell>
          <cell r="G2676">
            <v>101288</v>
          </cell>
          <cell r="H2676">
            <v>54626.64</v>
          </cell>
          <cell r="I2676">
            <v>2429.13</v>
          </cell>
          <cell r="AY2676">
            <v>2075.69</v>
          </cell>
          <cell r="CK2676">
            <v>0</v>
          </cell>
          <cell r="CL2676">
            <v>0</v>
          </cell>
          <cell r="CM2676">
            <v>0</v>
          </cell>
        </row>
        <row r="2677">
          <cell r="F2677">
            <v>0</v>
          </cell>
          <cell r="G2677">
            <v>180285.69</v>
          </cell>
          <cell r="H2677">
            <v>5142.46</v>
          </cell>
          <cell r="I2677">
            <v>30300</v>
          </cell>
          <cell r="AY2677">
            <v>0</v>
          </cell>
          <cell r="CK2677">
            <v>0</v>
          </cell>
          <cell r="CL2677">
            <v>0</v>
          </cell>
          <cell r="CM2677">
            <v>0</v>
          </cell>
        </row>
        <row r="2678">
          <cell r="F2678">
            <v>636408</v>
          </cell>
          <cell r="G2678">
            <v>636408</v>
          </cell>
          <cell r="H2678">
            <v>488009.51</v>
          </cell>
          <cell r="I2678">
            <v>0</v>
          </cell>
          <cell r="AY2678">
            <v>55687</v>
          </cell>
          <cell r="CK2678">
            <v>0</v>
          </cell>
          <cell r="CL2678">
            <v>0</v>
          </cell>
          <cell r="CM2678">
            <v>0</v>
          </cell>
        </row>
        <row r="2679">
          <cell r="F2679">
            <v>23112</v>
          </cell>
          <cell r="G2679">
            <v>23112</v>
          </cell>
          <cell r="H2679">
            <v>17279.5</v>
          </cell>
          <cell r="I2679">
            <v>0</v>
          </cell>
          <cell r="AY2679">
            <v>2023</v>
          </cell>
          <cell r="CK2679">
            <v>0</v>
          </cell>
          <cell r="CL2679">
            <v>0</v>
          </cell>
          <cell r="CM2679">
            <v>0</v>
          </cell>
        </row>
        <row r="2680">
          <cell r="F2680">
            <v>48705</v>
          </cell>
          <cell r="G2680">
            <v>48705</v>
          </cell>
          <cell r="H2680">
            <v>21017.69</v>
          </cell>
          <cell r="I2680">
            <v>0</v>
          </cell>
          <cell r="AY2680">
            <v>0</v>
          </cell>
          <cell r="CK2680">
            <v>0</v>
          </cell>
          <cell r="CL2680">
            <v>0</v>
          </cell>
          <cell r="CM2680">
            <v>0</v>
          </cell>
        </row>
        <row r="2681">
          <cell r="F2681">
            <v>128240</v>
          </cell>
          <cell r="G2681">
            <v>128240</v>
          </cell>
          <cell r="H2681">
            <v>21729.66</v>
          </cell>
          <cell r="I2681">
            <v>0</v>
          </cell>
          <cell r="AY2681">
            <v>0</v>
          </cell>
          <cell r="CK2681">
            <v>0</v>
          </cell>
          <cell r="CL2681">
            <v>0</v>
          </cell>
          <cell r="CM2681">
            <v>0</v>
          </cell>
        </row>
        <row r="2682">
          <cell r="F2682">
            <v>0</v>
          </cell>
          <cell r="G2682">
            <v>48615.040000000001</v>
          </cell>
          <cell r="H2682">
            <v>48615.040000000001</v>
          </cell>
          <cell r="I2682">
            <v>0</v>
          </cell>
          <cell r="AY2682">
            <v>0</v>
          </cell>
          <cell r="CK2682">
            <v>0</v>
          </cell>
          <cell r="CL2682">
            <v>0</v>
          </cell>
          <cell r="CM2682">
            <v>0</v>
          </cell>
        </row>
        <row r="2683">
          <cell r="F2683">
            <v>100452</v>
          </cell>
          <cell r="G2683">
            <v>100452</v>
          </cell>
          <cell r="H2683">
            <v>73814.45</v>
          </cell>
          <cell r="I2683">
            <v>0</v>
          </cell>
          <cell r="AY2683">
            <v>8722.1200000000008</v>
          </cell>
          <cell r="CK2683">
            <v>0</v>
          </cell>
          <cell r="CL2683">
            <v>0</v>
          </cell>
          <cell r="CM2683">
            <v>0</v>
          </cell>
        </row>
        <row r="2684">
          <cell r="F2684">
            <v>16708</v>
          </cell>
          <cell r="G2684">
            <v>16708</v>
          </cell>
          <cell r="H2684">
            <v>12589.41</v>
          </cell>
          <cell r="I2684">
            <v>0</v>
          </cell>
          <cell r="AY2684">
            <v>1490</v>
          </cell>
          <cell r="CK2684">
            <v>0</v>
          </cell>
          <cell r="CL2684">
            <v>0</v>
          </cell>
          <cell r="CM2684">
            <v>0</v>
          </cell>
        </row>
        <row r="2685">
          <cell r="F2685">
            <v>26400</v>
          </cell>
          <cell r="G2685">
            <v>26400</v>
          </cell>
          <cell r="H2685">
            <v>19873.59</v>
          </cell>
          <cell r="I2685">
            <v>0</v>
          </cell>
          <cell r="AY2685">
            <v>2340</v>
          </cell>
          <cell r="CK2685">
            <v>0</v>
          </cell>
          <cell r="CL2685">
            <v>0</v>
          </cell>
          <cell r="CM2685">
            <v>0</v>
          </cell>
        </row>
        <row r="2686">
          <cell r="F2686">
            <v>14656</v>
          </cell>
          <cell r="G2686">
            <v>15290.37</v>
          </cell>
          <cell r="H2686">
            <v>15290.37</v>
          </cell>
          <cell r="I2686">
            <v>0</v>
          </cell>
          <cell r="AY2686">
            <v>0</v>
          </cell>
          <cell r="CK2686">
            <v>0</v>
          </cell>
          <cell r="CL2686">
            <v>0</v>
          </cell>
          <cell r="CM2686">
            <v>0</v>
          </cell>
        </row>
        <row r="2687">
          <cell r="F2687">
            <v>82817</v>
          </cell>
          <cell r="G2687">
            <v>82817</v>
          </cell>
          <cell r="H2687">
            <v>53205.37</v>
          </cell>
          <cell r="I2687">
            <v>0</v>
          </cell>
          <cell r="AY2687">
            <v>5995.86</v>
          </cell>
          <cell r="CK2687">
            <v>0</v>
          </cell>
          <cell r="CL2687">
            <v>0</v>
          </cell>
          <cell r="CM2687">
            <v>0</v>
          </cell>
        </row>
        <row r="2688">
          <cell r="F2688">
            <v>11889</v>
          </cell>
          <cell r="G2688">
            <v>12168.98</v>
          </cell>
          <cell r="H2688">
            <v>10367.040000000001</v>
          </cell>
          <cell r="I2688">
            <v>0</v>
          </cell>
          <cell r="AY2688">
            <v>731.54</v>
          </cell>
          <cell r="CK2688">
            <v>0</v>
          </cell>
          <cell r="CL2688">
            <v>0</v>
          </cell>
          <cell r="CM2688">
            <v>0</v>
          </cell>
        </row>
        <row r="2689">
          <cell r="F2689">
            <v>1664</v>
          </cell>
          <cell r="G2689">
            <v>1664</v>
          </cell>
          <cell r="H2689">
            <v>878.59</v>
          </cell>
          <cell r="I2689">
            <v>0</v>
          </cell>
          <cell r="AY2689">
            <v>94.61</v>
          </cell>
          <cell r="CK2689">
            <v>0</v>
          </cell>
          <cell r="CL2689">
            <v>0</v>
          </cell>
          <cell r="CM2689">
            <v>0</v>
          </cell>
        </row>
        <row r="2690">
          <cell r="F2690">
            <v>45500</v>
          </cell>
          <cell r="G2690">
            <v>35750</v>
          </cell>
          <cell r="H2690">
            <v>15094.9</v>
          </cell>
          <cell r="I2690">
            <v>12535</v>
          </cell>
          <cell r="AY2690">
            <v>0</v>
          </cell>
          <cell r="CK2690">
            <v>0</v>
          </cell>
          <cell r="CL2690">
            <v>0</v>
          </cell>
          <cell r="CM2690">
            <v>0</v>
          </cell>
        </row>
        <row r="2691">
          <cell r="F2691">
            <v>196152</v>
          </cell>
          <cell r="G2691">
            <v>173152</v>
          </cell>
          <cell r="H2691">
            <v>123645.9</v>
          </cell>
          <cell r="I2691">
            <v>32253.8</v>
          </cell>
          <cell r="AY2691">
            <v>0</v>
          </cell>
          <cell r="CK2691">
            <v>0</v>
          </cell>
          <cell r="CL2691">
            <v>0</v>
          </cell>
          <cell r="CM2691">
            <v>0</v>
          </cell>
        </row>
        <row r="2692">
          <cell r="F2692">
            <v>2345</v>
          </cell>
          <cell r="G2692">
            <v>0</v>
          </cell>
          <cell r="H2692">
            <v>0</v>
          </cell>
          <cell r="I2692">
            <v>0</v>
          </cell>
          <cell r="AY2692">
            <v>0</v>
          </cell>
          <cell r="CK2692">
            <v>0</v>
          </cell>
          <cell r="CL2692">
            <v>0</v>
          </cell>
          <cell r="CM2692">
            <v>0</v>
          </cell>
        </row>
        <row r="2693">
          <cell r="F2693">
            <v>1000</v>
          </cell>
          <cell r="G2693">
            <v>1000</v>
          </cell>
          <cell r="H2693">
            <v>0</v>
          </cell>
          <cell r="I2693">
            <v>0</v>
          </cell>
          <cell r="AY2693">
            <v>0</v>
          </cell>
          <cell r="CK2693">
            <v>0</v>
          </cell>
          <cell r="CL2693">
            <v>0</v>
          </cell>
          <cell r="CM2693">
            <v>0</v>
          </cell>
        </row>
        <row r="2694">
          <cell r="F2694">
            <v>816660</v>
          </cell>
          <cell r="G2694">
            <v>816660</v>
          </cell>
          <cell r="H2694">
            <v>636533.69999999995</v>
          </cell>
          <cell r="I2694">
            <v>0</v>
          </cell>
          <cell r="AY2694">
            <v>71459</v>
          </cell>
          <cell r="CK2694">
            <v>0</v>
          </cell>
          <cell r="CL2694">
            <v>0</v>
          </cell>
          <cell r="CM2694">
            <v>0</v>
          </cell>
        </row>
        <row r="2695">
          <cell r="F2695">
            <v>0</v>
          </cell>
          <cell r="G2695">
            <v>26978.13</v>
          </cell>
          <cell r="H2695">
            <v>26978.13</v>
          </cell>
          <cell r="I2695">
            <v>0</v>
          </cell>
          <cell r="AY2695">
            <v>0</v>
          </cell>
          <cell r="CK2695">
            <v>0</v>
          </cell>
          <cell r="CL2695">
            <v>0</v>
          </cell>
          <cell r="CM2695">
            <v>0</v>
          </cell>
        </row>
        <row r="2696">
          <cell r="F2696">
            <v>34411</v>
          </cell>
          <cell r="G2696">
            <v>34411</v>
          </cell>
          <cell r="H2696">
            <v>29550.5</v>
          </cell>
          <cell r="I2696">
            <v>0</v>
          </cell>
          <cell r="AY2696">
            <v>3304</v>
          </cell>
          <cell r="CK2696">
            <v>0</v>
          </cell>
          <cell r="CL2696">
            <v>0</v>
          </cell>
          <cell r="CM2696">
            <v>0</v>
          </cell>
        </row>
        <row r="2697">
          <cell r="F2697">
            <v>64848</v>
          </cell>
          <cell r="G2697">
            <v>64848</v>
          </cell>
          <cell r="H2697">
            <v>29408.7</v>
          </cell>
          <cell r="I2697">
            <v>0</v>
          </cell>
          <cell r="AY2697">
            <v>0</v>
          </cell>
          <cell r="CK2697">
            <v>0</v>
          </cell>
          <cell r="CL2697">
            <v>0</v>
          </cell>
          <cell r="CM2697">
            <v>0</v>
          </cell>
        </row>
        <row r="2698">
          <cell r="F2698">
            <v>166136</v>
          </cell>
          <cell r="G2698">
            <v>166136</v>
          </cell>
          <cell r="H2698">
            <v>0</v>
          </cell>
          <cell r="I2698">
            <v>0</v>
          </cell>
          <cell r="AY2698">
            <v>0</v>
          </cell>
          <cell r="CK2698">
            <v>0</v>
          </cell>
          <cell r="CL2698">
            <v>0</v>
          </cell>
          <cell r="CM2698">
            <v>0</v>
          </cell>
        </row>
        <row r="2699">
          <cell r="F2699">
            <v>129184</v>
          </cell>
          <cell r="G2699">
            <v>129184</v>
          </cell>
          <cell r="H2699">
            <v>98837.93</v>
          </cell>
          <cell r="I2699">
            <v>0</v>
          </cell>
          <cell r="AY2699">
            <v>11248.76</v>
          </cell>
          <cell r="CK2699">
            <v>0</v>
          </cell>
          <cell r="CL2699">
            <v>0</v>
          </cell>
          <cell r="CM2699">
            <v>0</v>
          </cell>
        </row>
        <row r="2700">
          <cell r="F2700">
            <v>21561</v>
          </cell>
          <cell r="G2700">
            <v>21561</v>
          </cell>
          <cell r="H2700">
            <v>16903.07</v>
          </cell>
          <cell r="I2700">
            <v>0</v>
          </cell>
          <cell r="AY2700">
            <v>1930.3</v>
          </cell>
          <cell r="CK2700">
            <v>0</v>
          </cell>
          <cell r="CL2700">
            <v>0</v>
          </cell>
          <cell r="CM2700">
            <v>0</v>
          </cell>
        </row>
        <row r="2701">
          <cell r="F2701">
            <v>33000</v>
          </cell>
          <cell r="G2701">
            <v>33000</v>
          </cell>
          <cell r="H2701">
            <v>26030.959999999999</v>
          </cell>
          <cell r="I2701">
            <v>0</v>
          </cell>
          <cell r="AY2701">
            <v>2925</v>
          </cell>
          <cell r="CK2701">
            <v>0</v>
          </cell>
          <cell r="CL2701">
            <v>0</v>
          </cell>
          <cell r="CM2701">
            <v>0</v>
          </cell>
        </row>
        <row r="2702">
          <cell r="F2702">
            <v>18987</v>
          </cell>
          <cell r="G2702">
            <v>19936.740000000002</v>
          </cell>
          <cell r="H2702">
            <v>19936.740000000002</v>
          </cell>
          <cell r="I2702">
            <v>0</v>
          </cell>
          <cell r="AY2702">
            <v>0</v>
          </cell>
          <cell r="CK2702">
            <v>0</v>
          </cell>
          <cell r="CL2702">
            <v>0</v>
          </cell>
          <cell r="CM2702">
            <v>0</v>
          </cell>
        </row>
        <row r="2703">
          <cell r="F2703">
            <v>109685</v>
          </cell>
          <cell r="G2703">
            <v>109685</v>
          </cell>
          <cell r="H2703">
            <v>73364.36</v>
          </cell>
          <cell r="I2703">
            <v>0</v>
          </cell>
          <cell r="AY2703">
            <v>7917.5</v>
          </cell>
          <cell r="CK2703">
            <v>0</v>
          </cell>
          <cell r="CL2703">
            <v>0</v>
          </cell>
          <cell r="CM2703">
            <v>0</v>
          </cell>
        </row>
        <row r="2704">
          <cell r="F2704">
            <v>23777</v>
          </cell>
          <cell r="G2704">
            <v>23811.08</v>
          </cell>
          <cell r="H2704">
            <v>20734.080000000002</v>
          </cell>
          <cell r="I2704">
            <v>0</v>
          </cell>
          <cell r="AY2704">
            <v>1463.08</v>
          </cell>
          <cell r="CK2704">
            <v>0</v>
          </cell>
          <cell r="CL2704">
            <v>0</v>
          </cell>
          <cell r="CM2704">
            <v>0</v>
          </cell>
        </row>
        <row r="2705">
          <cell r="F2705">
            <v>832</v>
          </cell>
          <cell r="G2705">
            <v>832</v>
          </cell>
          <cell r="H2705">
            <v>439.29</v>
          </cell>
          <cell r="I2705">
            <v>0</v>
          </cell>
          <cell r="AY2705">
            <v>47.3</v>
          </cell>
          <cell r="CK2705">
            <v>0</v>
          </cell>
          <cell r="CL2705">
            <v>0</v>
          </cell>
          <cell r="CM2705">
            <v>0</v>
          </cell>
        </row>
        <row r="2706">
          <cell r="F2706">
            <v>5175</v>
          </cell>
          <cell r="G2706">
            <v>5175</v>
          </cell>
          <cell r="H2706">
            <v>2902.5</v>
          </cell>
          <cell r="I2706">
            <v>0</v>
          </cell>
          <cell r="AY2706">
            <v>0</v>
          </cell>
          <cell r="CK2706">
            <v>0</v>
          </cell>
          <cell r="CL2706">
            <v>0</v>
          </cell>
          <cell r="CM2706">
            <v>0</v>
          </cell>
        </row>
        <row r="2707">
          <cell r="F2707">
            <v>1000</v>
          </cell>
          <cell r="G2707">
            <v>1000</v>
          </cell>
          <cell r="H2707">
            <v>705</v>
          </cell>
          <cell r="I2707">
            <v>0</v>
          </cell>
          <cell r="AY2707">
            <v>0</v>
          </cell>
          <cell r="CK2707">
            <v>0</v>
          </cell>
          <cell r="CL2707">
            <v>0</v>
          </cell>
          <cell r="CM2707">
            <v>0</v>
          </cell>
        </row>
        <row r="2708">
          <cell r="F2708">
            <v>10773</v>
          </cell>
          <cell r="G2708">
            <v>10773</v>
          </cell>
          <cell r="H2708">
            <v>8636.2000000000007</v>
          </cell>
          <cell r="I2708">
            <v>1274.2</v>
          </cell>
          <cell r="AY2708">
            <v>608.35</v>
          </cell>
          <cell r="CK2708">
            <v>0</v>
          </cell>
          <cell r="CL2708">
            <v>0</v>
          </cell>
          <cell r="CM2708">
            <v>0</v>
          </cell>
        </row>
        <row r="2709">
          <cell r="F2709">
            <v>81</v>
          </cell>
          <cell r="G2709">
            <v>81</v>
          </cell>
          <cell r="H2709">
            <v>0</v>
          </cell>
          <cell r="I2709">
            <v>0</v>
          </cell>
          <cell r="AY2709">
            <v>0</v>
          </cell>
          <cell r="CK2709">
            <v>0</v>
          </cell>
          <cell r="CL2709">
            <v>0</v>
          </cell>
          <cell r="CM2709">
            <v>0</v>
          </cell>
        </row>
        <row r="2710">
          <cell r="F2710">
            <v>908556</v>
          </cell>
          <cell r="G2710">
            <v>908556</v>
          </cell>
          <cell r="H2710">
            <v>789293.24</v>
          </cell>
          <cell r="I2710">
            <v>0</v>
          </cell>
          <cell r="AY2710">
            <v>79500</v>
          </cell>
          <cell r="CK2710">
            <v>0</v>
          </cell>
          <cell r="CL2710">
            <v>0</v>
          </cell>
          <cell r="CM2710">
            <v>0</v>
          </cell>
        </row>
        <row r="2711">
          <cell r="F2711">
            <v>0</v>
          </cell>
          <cell r="G2711">
            <v>2782.5</v>
          </cell>
          <cell r="H2711">
            <v>2782.5</v>
          </cell>
          <cell r="I2711">
            <v>0</v>
          </cell>
          <cell r="AY2711">
            <v>0</v>
          </cell>
          <cell r="CK2711">
            <v>0</v>
          </cell>
          <cell r="CL2711">
            <v>0</v>
          </cell>
          <cell r="CM2711">
            <v>0</v>
          </cell>
        </row>
        <row r="2712">
          <cell r="F2712">
            <v>52999</v>
          </cell>
          <cell r="G2712">
            <v>52999</v>
          </cell>
          <cell r="H2712">
            <v>33691.22</v>
          </cell>
          <cell r="I2712">
            <v>0</v>
          </cell>
          <cell r="AY2712">
            <v>0</v>
          </cell>
          <cell r="CK2712">
            <v>0</v>
          </cell>
          <cell r="CL2712">
            <v>0</v>
          </cell>
          <cell r="CM2712">
            <v>0</v>
          </cell>
        </row>
        <row r="2713">
          <cell r="F2713">
            <v>176664</v>
          </cell>
          <cell r="G2713">
            <v>176664</v>
          </cell>
          <cell r="H2713">
            <v>0</v>
          </cell>
          <cell r="I2713">
            <v>0</v>
          </cell>
          <cell r="AY2713">
            <v>0</v>
          </cell>
          <cell r="CK2713">
            <v>0</v>
          </cell>
          <cell r="CL2713">
            <v>0</v>
          </cell>
          <cell r="CM2713">
            <v>0</v>
          </cell>
        </row>
        <row r="2714">
          <cell r="F2714">
            <v>106704</v>
          </cell>
          <cell r="G2714">
            <v>106704</v>
          </cell>
          <cell r="H2714">
            <v>94752.33</v>
          </cell>
          <cell r="I2714">
            <v>0</v>
          </cell>
          <cell r="AY2714">
            <v>9208.4599999999991</v>
          </cell>
          <cell r="CK2714">
            <v>0</v>
          </cell>
          <cell r="CL2714">
            <v>0</v>
          </cell>
          <cell r="CM2714">
            <v>0</v>
          </cell>
        </row>
        <row r="2715">
          <cell r="F2715">
            <v>18477</v>
          </cell>
          <cell r="G2715">
            <v>18477</v>
          </cell>
          <cell r="H2715">
            <v>16689.46</v>
          </cell>
          <cell r="I2715">
            <v>0</v>
          </cell>
          <cell r="AY2715">
            <v>1639.89</v>
          </cell>
          <cell r="CK2715">
            <v>0</v>
          </cell>
          <cell r="CL2715">
            <v>0</v>
          </cell>
          <cell r="CM2715">
            <v>0</v>
          </cell>
        </row>
        <row r="2716">
          <cell r="F2716">
            <v>19800</v>
          </cell>
          <cell r="G2716">
            <v>19800</v>
          </cell>
          <cell r="H2716">
            <v>19597.5</v>
          </cell>
          <cell r="I2716">
            <v>0</v>
          </cell>
          <cell r="AY2716">
            <v>1755</v>
          </cell>
          <cell r="CK2716">
            <v>0</v>
          </cell>
          <cell r="CL2716">
            <v>0</v>
          </cell>
          <cell r="CM2716">
            <v>0</v>
          </cell>
        </row>
        <row r="2717">
          <cell r="F2717">
            <v>20190</v>
          </cell>
          <cell r="G2717">
            <v>25390.13</v>
          </cell>
          <cell r="H2717">
            <v>25390.13</v>
          </cell>
          <cell r="I2717">
            <v>0</v>
          </cell>
          <cell r="AY2717">
            <v>0</v>
          </cell>
          <cell r="CK2717">
            <v>0</v>
          </cell>
          <cell r="CL2717">
            <v>0</v>
          </cell>
          <cell r="CM2717">
            <v>0</v>
          </cell>
        </row>
        <row r="2718">
          <cell r="F2718">
            <v>127061</v>
          </cell>
          <cell r="G2718">
            <v>127061</v>
          </cell>
          <cell r="H2718">
            <v>95195.96</v>
          </cell>
          <cell r="I2718">
            <v>0</v>
          </cell>
          <cell r="AY2718">
            <v>9436.43</v>
          </cell>
          <cell r="CK2718">
            <v>0</v>
          </cell>
          <cell r="CL2718">
            <v>0</v>
          </cell>
          <cell r="CM2718">
            <v>0</v>
          </cell>
        </row>
        <row r="2719">
          <cell r="F2719">
            <v>23777</v>
          </cell>
          <cell r="G2719">
            <v>23811.08</v>
          </cell>
          <cell r="H2719">
            <v>20734.080000000002</v>
          </cell>
          <cell r="I2719">
            <v>0</v>
          </cell>
          <cell r="AY2719">
            <v>1463.08</v>
          </cell>
          <cell r="CK2719">
            <v>0</v>
          </cell>
          <cell r="CL2719">
            <v>0</v>
          </cell>
          <cell r="CM2719">
            <v>0</v>
          </cell>
        </row>
        <row r="2720">
          <cell r="F2720">
            <v>646</v>
          </cell>
          <cell r="G2720">
            <v>646</v>
          </cell>
          <cell r="H2720">
            <v>340.89</v>
          </cell>
          <cell r="I2720">
            <v>0</v>
          </cell>
          <cell r="AY2720">
            <v>36.71</v>
          </cell>
          <cell r="CK2720">
            <v>0</v>
          </cell>
          <cell r="CL2720">
            <v>0</v>
          </cell>
          <cell r="CM2720">
            <v>0</v>
          </cell>
        </row>
        <row r="2721">
          <cell r="F2721">
            <v>10000</v>
          </cell>
          <cell r="G2721">
            <v>10000</v>
          </cell>
          <cell r="H2721">
            <v>0</v>
          </cell>
          <cell r="I2721">
            <v>2</v>
          </cell>
          <cell r="AY2721">
            <v>0</v>
          </cell>
          <cell r="CK2721">
            <v>0</v>
          </cell>
          <cell r="CL2721">
            <v>0</v>
          </cell>
          <cell r="CM2721">
            <v>0</v>
          </cell>
        </row>
        <row r="2722">
          <cell r="F2722">
            <v>90520</v>
          </cell>
          <cell r="G2722">
            <v>90520</v>
          </cell>
          <cell r="H2722">
            <v>65333.11</v>
          </cell>
          <cell r="I2722">
            <v>24923.71</v>
          </cell>
          <cell r="AY2722">
            <v>0</v>
          </cell>
          <cell r="CK2722">
            <v>0</v>
          </cell>
          <cell r="CL2722">
            <v>0</v>
          </cell>
          <cell r="CM2722">
            <v>0</v>
          </cell>
        </row>
        <row r="2723">
          <cell r="F2723">
            <v>7168</v>
          </cell>
          <cell r="G2723">
            <v>7168</v>
          </cell>
          <cell r="H2723">
            <v>1498.5</v>
          </cell>
          <cell r="I2723">
            <v>0</v>
          </cell>
          <cell r="AY2723">
            <v>144</v>
          </cell>
          <cell r="CK2723">
            <v>0</v>
          </cell>
          <cell r="CL2723">
            <v>0</v>
          </cell>
          <cell r="CM2723">
            <v>0</v>
          </cell>
        </row>
        <row r="2724">
          <cell r="F2724">
            <v>11323</v>
          </cell>
          <cell r="G2724">
            <v>11323</v>
          </cell>
          <cell r="H2724">
            <v>7066.66</v>
          </cell>
          <cell r="I2724">
            <v>0</v>
          </cell>
          <cell r="AY2724">
            <v>0</v>
          </cell>
          <cell r="CK2724">
            <v>0</v>
          </cell>
          <cell r="CL2724">
            <v>0</v>
          </cell>
          <cell r="CM2724">
            <v>0</v>
          </cell>
        </row>
        <row r="2725">
          <cell r="F2725">
            <v>4543</v>
          </cell>
          <cell r="G2725">
            <v>2543</v>
          </cell>
          <cell r="H2725">
            <v>1439.3</v>
          </cell>
          <cell r="I2725">
            <v>0</v>
          </cell>
          <cell r="AY2725">
            <v>0</v>
          </cell>
          <cell r="CK2725">
            <v>0</v>
          </cell>
          <cell r="CL2725">
            <v>0</v>
          </cell>
          <cell r="CM2725">
            <v>0</v>
          </cell>
        </row>
        <row r="2726">
          <cell r="F2726">
            <v>0</v>
          </cell>
          <cell r="G2726">
            <v>1000</v>
          </cell>
          <cell r="H2726">
            <v>871.65</v>
          </cell>
          <cell r="I2726">
            <v>85.9</v>
          </cell>
          <cell r="AY2726">
            <v>0</v>
          </cell>
          <cell r="CK2726">
            <v>0</v>
          </cell>
          <cell r="CL2726">
            <v>0</v>
          </cell>
          <cell r="CM2726">
            <v>0</v>
          </cell>
        </row>
        <row r="2727">
          <cell r="F2727">
            <v>160825</v>
          </cell>
          <cell r="G2727">
            <v>160825</v>
          </cell>
          <cell r="H2727">
            <v>76983.429999999993</v>
          </cell>
          <cell r="I2727">
            <v>5180.53</v>
          </cell>
          <cell r="AY2727">
            <v>3028.32</v>
          </cell>
          <cell r="CK2727">
            <v>0</v>
          </cell>
          <cell r="CL2727">
            <v>0</v>
          </cell>
          <cell r="CM2727">
            <v>0</v>
          </cell>
        </row>
        <row r="2728">
          <cell r="F2728">
            <v>1730364</v>
          </cell>
          <cell r="G2728">
            <v>1730364</v>
          </cell>
          <cell r="H2728">
            <v>1357650.99</v>
          </cell>
          <cell r="I2728">
            <v>0</v>
          </cell>
          <cell r="AY2728">
            <v>151896.66</v>
          </cell>
          <cell r="CK2728">
            <v>0</v>
          </cell>
          <cell r="CL2728">
            <v>0</v>
          </cell>
          <cell r="CM2728">
            <v>0</v>
          </cell>
        </row>
        <row r="2729">
          <cell r="F2729">
            <v>0</v>
          </cell>
          <cell r="G2729">
            <v>92000</v>
          </cell>
          <cell r="H2729">
            <v>0</v>
          </cell>
          <cell r="I2729">
            <v>0</v>
          </cell>
          <cell r="AY2729">
            <v>0</v>
          </cell>
          <cell r="CK2729">
            <v>0</v>
          </cell>
          <cell r="CL2729">
            <v>0</v>
          </cell>
          <cell r="CM2729">
            <v>0</v>
          </cell>
        </row>
        <row r="2730">
          <cell r="F2730">
            <v>54696</v>
          </cell>
          <cell r="G2730">
            <v>54696</v>
          </cell>
          <cell r="H2730">
            <v>48978</v>
          </cell>
          <cell r="I2730">
            <v>0</v>
          </cell>
          <cell r="AY2730">
            <v>4786</v>
          </cell>
          <cell r="CK2730">
            <v>0</v>
          </cell>
          <cell r="CL2730">
            <v>0</v>
          </cell>
          <cell r="CM2730">
            <v>0</v>
          </cell>
        </row>
        <row r="2731">
          <cell r="F2731">
            <v>124630</v>
          </cell>
          <cell r="G2731">
            <v>124630</v>
          </cell>
          <cell r="H2731">
            <v>58754.23</v>
          </cell>
          <cell r="I2731">
            <v>0</v>
          </cell>
          <cell r="AY2731">
            <v>0</v>
          </cell>
          <cell r="CK2731">
            <v>0</v>
          </cell>
          <cell r="CL2731">
            <v>0</v>
          </cell>
          <cell r="CM2731">
            <v>0</v>
          </cell>
        </row>
        <row r="2732">
          <cell r="F2732">
            <v>347095</v>
          </cell>
          <cell r="G2732">
            <v>347095</v>
          </cell>
          <cell r="H2732">
            <v>0</v>
          </cell>
          <cell r="I2732">
            <v>0</v>
          </cell>
          <cell r="AY2732">
            <v>0</v>
          </cell>
          <cell r="CK2732">
            <v>0</v>
          </cell>
          <cell r="CL2732">
            <v>0</v>
          </cell>
          <cell r="CM2732">
            <v>0</v>
          </cell>
        </row>
        <row r="2733">
          <cell r="F2733">
            <v>269598</v>
          </cell>
          <cell r="G2733">
            <v>269598</v>
          </cell>
          <cell r="H2733">
            <v>205711.49</v>
          </cell>
          <cell r="I2733">
            <v>0</v>
          </cell>
          <cell r="AY2733">
            <v>23376.37</v>
          </cell>
          <cell r="CK2733">
            <v>0</v>
          </cell>
          <cell r="CL2733">
            <v>0</v>
          </cell>
          <cell r="CM2733">
            <v>0</v>
          </cell>
        </row>
        <row r="2734">
          <cell r="F2734">
            <v>45221</v>
          </cell>
          <cell r="G2734">
            <v>45221</v>
          </cell>
          <cell r="H2734">
            <v>35429.760000000002</v>
          </cell>
          <cell r="I2734">
            <v>0</v>
          </cell>
          <cell r="AY2734">
            <v>4032.74</v>
          </cell>
          <cell r="CK2734">
            <v>0</v>
          </cell>
          <cell r="CL2734">
            <v>0</v>
          </cell>
          <cell r="CM2734">
            <v>0</v>
          </cell>
        </row>
        <row r="2735">
          <cell r="F2735">
            <v>66000</v>
          </cell>
          <cell r="G2735">
            <v>66000</v>
          </cell>
          <cell r="H2735">
            <v>51509.3</v>
          </cell>
          <cell r="I2735">
            <v>0</v>
          </cell>
          <cell r="AY2735">
            <v>5850</v>
          </cell>
          <cell r="CK2735">
            <v>0</v>
          </cell>
          <cell r="CL2735">
            <v>0</v>
          </cell>
          <cell r="CM2735">
            <v>0</v>
          </cell>
        </row>
        <row r="2736">
          <cell r="F2736">
            <v>39668</v>
          </cell>
          <cell r="G2736">
            <v>42415.06</v>
          </cell>
          <cell r="H2736">
            <v>42415.06</v>
          </cell>
          <cell r="I2736">
            <v>0</v>
          </cell>
          <cell r="AY2736">
            <v>0</v>
          </cell>
          <cell r="CK2736">
            <v>0</v>
          </cell>
          <cell r="CL2736">
            <v>0</v>
          </cell>
          <cell r="CM2736">
            <v>0</v>
          </cell>
        </row>
        <row r="2737">
          <cell r="F2737">
            <v>224351</v>
          </cell>
          <cell r="G2737">
            <v>224351</v>
          </cell>
          <cell r="H2737">
            <v>156427.37</v>
          </cell>
          <cell r="I2737">
            <v>0</v>
          </cell>
          <cell r="AY2737">
            <v>16129.18</v>
          </cell>
          <cell r="CK2737">
            <v>0</v>
          </cell>
          <cell r="CL2737">
            <v>0</v>
          </cell>
          <cell r="CM2737">
            <v>0</v>
          </cell>
        </row>
        <row r="2738">
          <cell r="F2738">
            <v>23777</v>
          </cell>
          <cell r="G2738">
            <v>23811.08</v>
          </cell>
          <cell r="H2738">
            <v>20734.080000000002</v>
          </cell>
          <cell r="I2738">
            <v>0</v>
          </cell>
          <cell r="AY2738">
            <v>1463.08</v>
          </cell>
          <cell r="CK2738">
            <v>0</v>
          </cell>
          <cell r="CL2738">
            <v>0</v>
          </cell>
          <cell r="CM2738">
            <v>0</v>
          </cell>
        </row>
        <row r="2739">
          <cell r="F2739">
            <v>3225</v>
          </cell>
          <cell r="G2739">
            <v>3225</v>
          </cell>
          <cell r="H2739">
            <v>1702.98</v>
          </cell>
          <cell r="I2739">
            <v>0</v>
          </cell>
          <cell r="AY2739">
            <v>183.38</v>
          </cell>
          <cell r="CK2739">
            <v>0</v>
          </cell>
          <cell r="CL2739">
            <v>0</v>
          </cell>
          <cell r="CM2739">
            <v>0</v>
          </cell>
        </row>
        <row r="2740">
          <cell r="F2740">
            <v>22000</v>
          </cell>
          <cell r="G2740">
            <v>40992</v>
          </cell>
          <cell r="H2740">
            <v>32115.87</v>
          </cell>
          <cell r="I2740">
            <v>0</v>
          </cell>
          <cell r="AY2740">
            <v>0</v>
          </cell>
          <cell r="CK2740">
            <v>0</v>
          </cell>
          <cell r="CL2740">
            <v>0</v>
          </cell>
          <cell r="CM2740">
            <v>0</v>
          </cell>
        </row>
        <row r="2741">
          <cell r="F2741">
            <v>320000</v>
          </cell>
          <cell r="G2741">
            <v>300000</v>
          </cell>
          <cell r="H2741">
            <v>0</v>
          </cell>
          <cell r="I2741">
            <v>0</v>
          </cell>
          <cell r="AY2741">
            <v>0</v>
          </cell>
          <cell r="CK2741">
            <v>148000</v>
          </cell>
          <cell r="CL2741">
            <v>0</v>
          </cell>
          <cell r="CM2741">
            <v>0</v>
          </cell>
        </row>
        <row r="2742">
          <cell r="F2742">
            <v>11525</v>
          </cell>
          <cell r="G2742">
            <v>21275</v>
          </cell>
          <cell r="H2742">
            <v>18968.53</v>
          </cell>
          <cell r="I2742">
            <v>0</v>
          </cell>
          <cell r="AY2742">
            <v>0</v>
          </cell>
          <cell r="CK2742">
            <v>0</v>
          </cell>
          <cell r="CL2742">
            <v>0</v>
          </cell>
          <cell r="CM2742">
            <v>0</v>
          </cell>
        </row>
        <row r="2743">
          <cell r="F2743">
            <v>9000</v>
          </cell>
          <cell r="G2743">
            <v>9000</v>
          </cell>
          <cell r="H2743">
            <v>1399.66</v>
          </cell>
          <cell r="I2743">
            <v>0</v>
          </cell>
          <cell r="AY2743">
            <v>0</v>
          </cell>
          <cell r="CK2743">
            <v>0</v>
          </cell>
          <cell r="CL2743">
            <v>0</v>
          </cell>
          <cell r="CM2743">
            <v>0</v>
          </cell>
        </row>
        <row r="2744">
          <cell r="F2744">
            <v>3169</v>
          </cell>
          <cell r="G2744">
            <v>3169</v>
          </cell>
          <cell r="H2744">
            <v>805</v>
          </cell>
          <cell r="I2744">
            <v>0</v>
          </cell>
          <cell r="AY2744">
            <v>0</v>
          </cell>
          <cell r="CK2744">
            <v>0</v>
          </cell>
          <cell r="CL2744">
            <v>0</v>
          </cell>
          <cell r="CM2744">
            <v>0</v>
          </cell>
        </row>
        <row r="2745">
          <cell r="F2745">
            <v>1314</v>
          </cell>
          <cell r="G2745">
            <v>1314</v>
          </cell>
          <cell r="H2745">
            <v>1239</v>
          </cell>
          <cell r="I2745">
            <v>0</v>
          </cell>
          <cell r="AY2745">
            <v>205</v>
          </cell>
          <cell r="CK2745">
            <v>0</v>
          </cell>
          <cell r="CL2745">
            <v>0</v>
          </cell>
          <cell r="CM2745">
            <v>0</v>
          </cell>
        </row>
        <row r="2746">
          <cell r="F2746">
            <v>4931</v>
          </cell>
          <cell r="G2746">
            <v>4931</v>
          </cell>
          <cell r="H2746">
            <v>56</v>
          </cell>
          <cell r="I2746">
            <v>2599</v>
          </cell>
          <cell r="AY2746">
            <v>0</v>
          </cell>
          <cell r="CK2746">
            <v>0</v>
          </cell>
          <cell r="CL2746">
            <v>0</v>
          </cell>
          <cell r="CM2746">
            <v>0</v>
          </cell>
        </row>
        <row r="2747">
          <cell r="F2747">
            <v>7490</v>
          </cell>
          <cell r="G2747">
            <v>7490</v>
          </cell>
          <cell r="H2747">
            <v>747</v>
          </cell>
          <cell r="I2747">
            <v>0</v>
          </cell>
          <cell r="AY2747">
            <v>200</v>
          </cell>
          <cell r="CK2747">
            <v>0</v>
          </cell>
          <cell r="CL2747">
            <v>0</v>
          </cell>
          <cell r="CM2747">
            <v>0</v>
          </cell>
        </row>
        <row r="2748">
          <cell r="F2748">
            <v>5150</v>
          </cell>
          <cell r="G2748">
            <v>6150</v>
          </cell>
          <cell r="H2748">
            <v>5783.04</v>
          </cell>
          <cell r="I2748">
            <v>208</v>
          </cell>
          <cell r="AY2748">
            <v>0</v>
          </cell>
          <cell r="CK2748">
            <v>0</v>
          </cell>
          <cell r="CL2748">
            <v>0</v>
          </cell>
          <cell r="CM2748">
            <v>0</v>
          </cell>
        </row>
        <row r="2749">
          <cell r="F2749">
            <v>1100000</v>
          </cell>
          <cell r="G2749">
            <v>2479690.5</v>
          </cell>
          <cell r="H2749">
            <v>582187.5</v>
          </cell>
          <cell r="I2749">
            <v>1897500</v>
          </cell>
          <cell r="AY2749">
            <v>0</v>
          </cell>
          <cell r="CK2749">
            <v>0</v>
          </cell>
          <cell r="CL2749">
            <v>0</v>
          </cell>
          <cell r="CM2749">
            <v>0</v>
          </cell>
        </row>
        <row r="2750">
          <cell r="F2750">
            <v>0</v>
          </cell>
          <cell r="G2750">
            <v>1024642.97</v>
          </cell>
          <cell r="H2750">
            <v>414642.97</v>
          </cell>
          <cell r="I2750">
            <v>0</v>
          </cell>
          <cell r="AY2750">
            <v>0</v>
          </cell>
          <cell r="CK2750">
            <v>0</v>
          </cell>
          <cell r="CL2750">
            <v>0</v>
          </cell>
          <cell r="CM2750">
            <v>0</v>
          </cell>
        </row>
        <row r="2751">
          <cell r="F2751">
            <v>0</v>
          </cell>
          <cell r="G2751">
            <v>293155</v>
          </cell>
          <cell r="H2751">
            <v>43155</v>
          </cell>
          <cell r="I2751">
            <v>0</v>
          </cell>
          <cell r="AY2751">
            <v>0</v>
          </cell>
          <cell r="CK2751">
            <v>0</v>
          </cell>
          <cell r="CL2751">
            <v>0</v>
          </cell>
          <cell r="CM2751">
            <v>0</v>
          </cell>
        </row>
        <row r="2752">
          <cell r="F2752">
            <v>0</v>
          </cell>
          <cell r="G2752">
            <v>230000</v>
          </cell>
          <cell r="H2752">
            <v>0</v>
          </cell>
          <cell r="I2752">
            <v>0</v>
          </cell>
          <cell r="AY2752">
            <v>0</v>
          </cell>
          <cell r="CK2752">
            <v>0</v>
          </cell>
          <cell r="CL2752">
            <v>0</v>
          </cell>
          <cell r="CM2752">
            <v>0</v>
          </cell>
        </row>
        <row r="2753">
          <cell r="F2753">
            <v>609324</v>
          </cell>
          <cell r="G2753">
            <v>609324</v>
          </cell>
          <cell r="H2753">
            <v>479712.66</v>
          </cell>
          <cell r="I2753">
            <v>0</v>
          </cell>
          <cell r="AY2753">
            <v>53316</v>
          </cell>
          <cell r="CK2753">
            <v>0</v>
          </cell>
          <cell r="CL2753">
            <v>0</v>
          </cell>
          <cell r="CM2753">
            <v>0</v>
          </cell>
        </row>
        <row r="2754">
          <cell r="F2754">
            <v>32488</v>
          </cell>
          <cell r="G2754">
            <v>32488</v>
          </cell>
          <cell r="H2754">
            <v>26397</v>
          </cell>
          <cell r="I2754">
            <v>0</v>
          </cell>
          <cell r="AY2754">
            <v>2933</v>
          </cell>
          <cell r="CK2754">
            <v>0</v>
          </cell>
          <cell r="CL2754">
            <v>0</v>
          </cell>
          <cell r="CM2754">
            <v>0</v>
          </cell>
        </row>
        <row r="2755">
          <cell r="F2755">
            <v>53168</v>
          </cell>
          <cell r="G2755">
            <v>53168</v>
          </cell>
          <cell r="H2755">
            <v>23066.34</v>
          </cell>
          <cell r="I2755">
            <v>0</v>
          </cell>
          <cell r="AY2755">
            <v>0</v>
          </cell>
          <cell r="CK2755">
            <v>0</v>
          </cell>
          <cell r="CL2755">
            <v>0</v>
          </cell>
          <cell r="CM2755">
            <v>0</v>
          </cell>
        </row>
        <row r="2756">
          <cell r="F2756">
            <v>124997</v>
          </cell>
          <cell r="G2756">
            <v>124997</v>
          </cell>
          <cell r="H2756">
            <v>0</v>
          </cell>
          <cell r="I2756">
            <v>0</v>
          </cell>
          <cell r="AY2756">
            <v>0</v>
          </cell>
          <cell r="CK2756">
            <v>0</v>
          </cell>
          <cell r="CL2756">
            <v>0</v>
          </cell>
          <cell r="CM2756">
            <v>0</v>
          </cell>
        </row>
        <row r="2757">
          <cell r="F2757">
            <v>95232</v>
          </cell>
          <cell r="G2757">
            <v>95232</v>
          </cell>
          <cell r="H2757">
            <v>73166.38</v>
          </cell>
          <cell r="I2757">
            <v>0</v>
          </cell>
          <cell r="AY2757">
            <v>8250.76</v>
          </cell>
          <cell r="CK2757">
            <v>0</v>
          </cell>
          <cell r="CL2757">
            <v>0</v>
          </cell>
          <cell r="CM2757">
            <v>0</v>
          </cell>
        </row>
        <row r="2758">
          <cell r="F2758">
            <v>16260</v>
          </cell>
          <cell r="G2758">
            <v>16260</v>
          </cell>
          <cell r="H2758">
            <v>12833.03</v>
          </cell>
          <cell r="I2758">
            <v>0</v>
          </cell>
          <cell r="AY2758">
            <v>1452.28</v>
          </cell>
          <cell r="CK2758">
            <v>0</v>
          </cell>
          <cell r="CL2758">
            <v>0</v>
          </cell>
          <cell r="CM2758">
            <v>0</v>
          </cell>
        </row>
        <row r="2759">
          <cell r="F2759">
            <v>19800</v>
          </cell>
          <cell r="G2759">
            <v>19800</v>
          </cell>
          <cell r="H2759">
            <v>15788.48</v>
          </cell>
          <cell r="I2759">
            <v>0</v>
          </cell>
          <cell r="AY2759">
            <v>1755</v>
          </cell>
          <cell r="CK2759">
            <v>0</v>
          </cell>
          <cell r="CL2759">
            <v>0</v>
          </cell>
          <cell r="CM2759">
            <v>0</v>
          </cell>
        </row>
        <row r="2760">
          <cell r="F2760">
            <v>14285</v>
          </cell>
          <cell r="G2760">
            <v>14999.73</v>
          </cell>
          <cell r="H2760">
            <v>14999.73</v>
          </cell>
          <cell r="I2760">
            <v>0</v>
          </cell>
          <cell r="AY2760">
            <v>0</v>
          </cell>
          <cell r="CK2760">
            <v>0</v>
          </cell>
          <cell r="CL2760">
            <v>0</v>
          </cell>
          <cell r="CM2760">
            <v>0</v>
          </cell>
        </row>
        <row r="2761">
          <cell r="F2761">
            <v>83401</v>
          </cell>
          <cell r="G2761">
            <v>83401</v>
          </cell>
          <cell r="H2761">
            <v>57153.94</v>
          </cell>
          <cell r="I2761">
            <v>0</v>
          </cell>
          <cell r="AY2761">
            <v>6023.03</v>
          </cell>
          <cell r="CK2761">
            <v>0</v>
          </cell>
          <cell r="CL2761">
            <v>0</v>
          </cell>
          <cell r="CM2761">
            <v>0</v>
          </cell>
        </row>
        <row r="2762">
          <cell r="F2762">
            <v>41610</v>
          </cell>
          <cell r="G2762">
            <v>41894.639999999999</v>
          </cell>
          <cell r="H2762">
            <v>36284.639999999999</v>
          </cell>
          <cell r="I2762">
            <v>0</v>
          </cell>
          <cell r="AY2762">
            <v>2560.39</v>
          </cell>
          <cell r="CK2762">
            <v>0</v>
          </cell>
          <cell r="CL2762">
            <v>0</v>
          </cell>
          <cell r="CM2762">
            <v>0</v>
          </cell>
        </row>
        <row r="2763">
          <cell r="F2763">
            <v>967</v>
          </cell>
          <cell r="G2763">
            <v>967</v>
          </cell>
          <cell r="H2763">
            <v>510.62</v>
          </cell>
          <cell r="I2763">
            <v>0</v>
          </cell>
          <cell r="AY2763">
            <v>54.98</v>
          </cell>
          <cell r="CK2763">
            <v>0</v>
          </cell>
          <cell r="CL2763">
            <v>0</v>
          </cell>
          <cell r="CM2763">
            <v>0</v>
          </cell>
        </row>
        <row r="2764">
          <cell r="F2764">
            <v>10000</v>
          </cell>
          <cell r="G2764">
            <v>10000</v>
          </cell>
          <cell r="H2764">
            <v>2283.1999999999998</v>
          </cell>
          <cell r="I2764">
            <v>0</v>
          </cell>
          <cell r="AY2764">
            <v>0</v>
          </cell>
          <cell r="CK2764">
            <v>0</v>
          </cell>
          <cell r="CL2764">
            <v>0</v>
          </cell>
          <cell r="CM2764">
            <v>0</v>
          </cell>
        </row>
        <row r="2765">
          <cell r="F2765">
            <v>2000</v>
          </cell>
          <cell r="G2765">
            <v>2000</v>
          </cell>
          <cell r="H2765">
            <v>0</v>
          </cell>
          <cell r="I2765">
            <v>1240</v>
          </cell>
          <cell r="AY2765">
            <v>0</v>
          </cell>
          <cell r="CK2765">
            <v>0</v>
          </cell>
          <cell r="CL2765">
            <v>0</v>
          </cell>
          <cell r="CM2765">
            <v>0</v>
          </cell>
        </row>
        <row r="2766">
          <cell r="F2766">
            <v>5000</v>
          </cell>
          <cell r="G2766">
            <v>5000</v>
          </cell>
          <cell r="H2766">
            <v>0</v>
          </cell>
          <cell r="I2766">
            <v>0</v>
          </cell>
          <cell r="AY2766">
            <v>0</v>
          </cell>
          <cell r="CK2766">
            <v>0</v>
          </cell>
          <cell r="CL2766">
            <v>0</v>
          </cell>
          <cell r="CM2766">
            <v>0</v>
          </cell>
        </row>
        <row r="2767">
          <cell r="F2767">
            <v>6102</v>
          </cell>
          <cell r="G2767">
            <v>6102</v>
          </cell>
          <cell r="H2767">
            <v>3114.01</v>
          </cell>
          <cell r="I2767">
            <v>1806.01</v>
          </cell>
          <cell r="AY2767">
            <v>0</v>
          </cell>
          <cell r="CK2767">
            <v>0</v>
          </cell>
          <cell r="CL2767">
            <v>0</v>
          </cell>
          <cell r="CM2767">
            <v>0</v>
          </cell>
        </row>
        <row r="2768">
          <cell r="F2768">
            <v>5612</v>
          </cell>
          <cell r="G2768">
            <v>5612</v>
          </cell>
          <cell r="H2768">
            <v>92</v>
          </cell>
          <cell r="I2768">
            <v>0</v>
          </cell>
          <cell r="AY2768">
            <v>0</v>
          </cell>
          <cell r="CK2768">
            <v>0</v>
          </cell>
          <cell r="CL2768">
            <v>0</v>
          </cell>
          <cell r="CM2768">
            <v>0</v>
          </cell>
        </row>
        <row r="2769">
          <cell r="F2769">
            <v>15000</v>
          </cell>
          <cell r="G2769">
            <v>15000</v>
          </cell>
          <cell r="H2769">
            <v>0</v>
          </cell>
          <cell r="I2769">
            <v>0</v>
          </cell>
          <cell r="AY2769">
            <v>0</v>
          </cell>
          <cell r="CK2769">
            <v>0</v>
          </cell>
          <cell r="CL2769">
            <v>0</v>
          </cell>
          <cell r="CM2769">
            <v>0</v>
          </cell>
        </row>
        <row r="2770">
          <cell r="F2770">
            <v>8716002</v>
          </cell>
          <cell r="G2770">
            <v>8716002</v>
          </cell>
          <cell r="H2770">
            <v>7393127.2999999998</v>
          </cell>
          <cell r="I2770">
            <v>0</v>
          </cell>
          <cell r="AY2770">
            <v>769305.63</v>
          </cell>
          <cell r="CK2770">
            <v>0</v>
          </cell>
          <cell r="CL2770">
            <v>0</v>
          </cell>
          <cell r="CM2770">
            <v>0</v>
          </cell>
        </row>
        <row r="2771">
          <cell r="F2771">
            <v>488840</v>
          </cell>
          <cell r="G2771">
            <v>956544.5</v>
          </cell>
          <cell r="H2771">
            <v>463043.42</v>
          </cell>
          <cell r="I2771">
            <v>393408</v>
          </cell>
          <cell r="AY2771">
            <v>0</v>
          </cell>
          <cell r="CK2771">
            <v>0</v>
          </cell>
          <cell r="CL2771">
            <v>0</v>
          </cell>
          <cell r="CM2771">
            <v>0</v>
          </cell>
        </row>
        <row r="2772">
          <cell r="F2772">
            <v>2038606</v>
          </cell>
          <cell r="G2772">
            <v>2038606</v>
          </cell>
          <cell r="H2772">
            <v>1712626.95</v>
          </cell>
          <cell r="I2772">
            <v>0</v>
          </cell>
          <cell r="AY2772">
            <v>30455.93</v>
          </cell>
          <cell r="CK2772">
            <v>0</v>
          </cell>
          <cell r="CL2772">
            <v>0</v>
          </cell>
          <cell r="CM2772">
            <v>0</v>
          </cell>
        </row>
        <row r="2773">
          <cell r="F2773">
            <v>0</v>
          </cell>
          <cell r="G2773">
            <v>123088.16</v>
          </cell>
          <cell r="H2773">
            <v>123088.16</v>
          </cell>
          <cell r="I2773">
            <v>0</v>
          </cell>
          <cell r="AY2773">
            <v>0</v>
          </cell>
          <cell r="CK2773">
            <v>0</v>
          </cell>
          <cell r="CL2773">
            <v>0</v>
          </cell>
          <cell r="CM2773">
            <v>0</v>
          </cell>
        </row>
        <row r="2774">
          <cell r="F2774">
            <v>154055</v>
          </cell>
          <cell r="G2774">
            <v>154302.67000000001</v>
          </cell>
          <cell r="H2774">
            <v>154302.67000000001</v>
          </cell>
          <cell r="I2774">
            <v>0</v>
          </cell>
          <cell r="AY2774">
            <v>14789.5</v>
          </cell>
          <cell r="CK2774">
            <v>0</v>
          </cell>
          <cell r="CL2774">
            <v>0</v>
          </cell>
          <cell r="CM2774">
            <v>0</v>
          </cell>
        </row>
        <row r="2775">
          <cell r="F2775">
            <v>570375</v>
          </cell>
          <cell r="G2775">
            <v>570375</v>
          </cell>
          <cell r="H2775">
            <v>540666.5</v>
          </cell>
          <cell r="I2775">
            <v>0</v>
          </cell>
          <cell r="AY2775">
            <v>24985.46</v>
          </cell>
          <cell r="CK2775">
            <v>0</v>
          </cell>
          <cell r="CL2775">
            <v>0</v>
          </cell>
          <cell r="CM2775">
            <v>0</v>
          </cell>
        </row>
        <row r="2776">
          <cell r="F2776">
            <v>1734637</v>
          </cell>
          <cell r="G2776">
            <v>1734637</v>
          </cell>
          <cell r="H2776">
            <v>13329.91</v>
          </cell>
          <cell r="I2776">
            <v>0</v>
          </cell>
          <cell r="AY2776">
            <v>3781.25</v>
          </cell>
          <cell r="CK2776">
            <v>0</v>
          </cell>
          <cell r="CL2776">
            <v>0</v>
          </cell>
          <cell r="CM2776">
            <v>0</v>
          </cell>
        </row>
        <row r="2777">
          <cell r="F2777">
            <v>0</v>
          </cell>
          <cell r="G2777">
            <v>905234.94</v>
          </cell>
          <cell r="H2777">
            <v>905234.94</v>
          </cell>
          <cell r="I2777">
            <v>0</v>
          </cell>
          <cell r="AY2777">
            <v>605817.47</v>
          </cell>
          <cell r="CK2777">
            <v>0</v>
          </cell>
          <cell r="CL2777">
            <v>0</v>
          </cell>
          <cell r="CM2777">
            <v>0</v>
          </cell>
        </row>
        <row r="2778">
          <cell r="F2778">
            <v>100000</v>
          </cell>
          <cell r="G2778">
            <v>96963.55</v>
          </cell>
          <cell r="H2778">
            <v>96963.55</v>
          </cell>
          <cell r="I2778">
            <v>0</v>
          </cell>
          <cell r="AY2778">
            <v>6770.9</v>
          </cell>
          <cell r="CK2778">
            <v>0</v>
          </cell>
          <cell r="CL2778">
            <v>0</v>
          </cell>
          <cell r="CM2778">
            <v>0</v>
          </cell>
        </row>
        <row r="2779">
          <cell r="F2779">
            <v>0</v>
          </cell>
          <cell r="G2779">
            <v>1846.73</v>
          </cell>
          <cell r="H2779">
            <v>1846.73</v>
          </cell>
          <cell r="I2779">
            <v>0</v>
          </cell>
          <cell r="AY2779">
            <v>0</v>
          </cell>
          <cell r="CK2779">
            <v>0</v>
          </cell>
          <cell r="CL2779">
            <v>0</v>
          </cell>
          <cell r="CM2779">
            <v>0</v>
          </cell>
        </row>
        <row r="2780">
          <cell r="F2780">
            <v>1275743</v>
          </cell>
          <cell r="G2780">
            <v>1275743</v>
          </cell>
          <cell r="H2780">
            <v>1033251.74</v>
          </cell>
          <cell r="I2780">
            <v>0</v>
          </cell>
          <cell r="AY2780">
            <v>108612.12</v>
          </cell>
          <cell r="CK2780">
            <v>0</v>
          </cell>
          <cell r="CL2780">
            <v>0</v>
          </cell>
          <cell r="CM2780">
            <v>0</v>
          </cell>
        </row>
        <row r="2781">
          <cell r="F2781">
            <v>193338</v>
          </cell>
          <cell r="G2781">
            <v>193338</v>
          </cell>
          <cell r="H2781">
            <v>160559.41</v>
          </cell>
          <cell r="I2781">
            <v>0</v>
          </cell>
          <cell r="AY2781">
            <v>16802.32</v>
          </cell>
          <cell r="CK2781">
            <v>0</v>
          </cell>
          <cell r="CL2781">
            <v>0</v>
          </cell>
          <cell r="CM2781">
            <v>0</v>
          </cell>
        </row>
        <row r="2782">
          <cell r="F2782">
            <v>567600</v>
          </cell>
          <cell r="G2782">
            <v>567600</v>
          </cell>
          <cell r="H2782">
            <v>447416.09</v>
          </cell>
          <cell r="I2782">
            <v>0</v>
          </cell>
          <cell r="AY2782">
            <v>47677.5</v>
          </cell>
          <cell r="CK2782">
            <v>0</v>
          </cell>
          <cell r="CL2782">
            <v>0</v>
          </cell>
          <cell r="CM2782">
            <v>0</v>
          </cell>
        </row>
        <row r="2783">
          <cell r="F2783">
            <v>197938</v>
          </cell>
          <cell r="G2783">
            <v>225794.76</v>
          </cell>
          <cell r="H2783">
            <v>224870.76</v>
          </cell>
          <cell r="I2783">
            <v>0</v>
          </cell>
          <cell r="AY2783">
            <v>0</v>
          </cell>
          <cell r="CK2783">
            <v>0</v>
          </cell>
          <cell r="CL2783">
            <v>0</v>
          </cell>
          <cell r="CM2783">
            <v>0</v>
          </cell>
        </row>
        <row r="2784">
          <cell r="F2784">
            <v>1065657</v>
          </cell>
          <cell r="G2784">
            <v>1065657</v>
          </cell>
          <cell r="H2784">
            <v>747498.43</v>
          </cell>
          <cell r="I2784">
            <v>0</v>
          </cell>
          <cell r="AY2784">
            <v>70007.63</v>
          </cell>
          <cell r="CK2784">
            <v>0</v>
          </cell>
          <cell r="CL2784">
            <v>0</v>
          </cell>
          <cell r="CM2784">
            <v>0</v>
          </cell>
        </row>
        <row r="2785">
          <cell r="F2785">
            <v>2508562</v>
          </cell>
          <cell r="G2785">
            <v>1661868.04</v>
          </cell>
          <cell r="H2785">
            <v>0</v>
          </cell>
          <cell r="I2785">
            <v>0</v>
          </cell>
          <cell r="AY2785">
            <v>0</v>
          </cell>
          <cell r="CK2785">
            <v>0</v>
          </cell>
          <cell r="CL2785">
            <v>0</v>
          </cell>
          <cell r="CM2785">
            <v>0</v>
          </cell>
        </row>
        <row r="2786">
          <cell r="F2786">
            <v>70820</v>
          </cell>
          <cell r="G2786">
            <v>71524.39</v>
          </cell>
          <cell r="H2786">
            <v>60803.28</v>
          </cell>
          <cell r="I2786">
            <v>1136</v>
          </cell>
          <cell r="AY2786">
            <v>0</v>
          </cell>
          <cell r="CK2786">
            <v>0</v>
          </cell>
          <cell r="CL2786">
            <v>0</v>
          </cell>
          <cell r="CM2786">
            <v>0</v>
          </cell>
        </row>
        <row r="2787">
          <cell r="F2787">
            <v>340778</v>
          </cell>
          <cell r="G2787">
            <v>565154.12</v>
          </cell>
          <cell r="H2787">
            <v>340493.24</v>
          </cell>
          <cell r="I2787">
            <v>5470</v>
          </cell>
          <cell r="AY2787">
            <v>14932.92</v>
          </cell>
          <cell r="CK2787">
            <v>0</v>
          </cell>
          <cell r="CL2787">
            <v>0</v>
          </cell>
          <cell r="CM2787">
            <v>0</v>
          </cell>
        </row>
        <row r="2788">
          <cell r="F2788">
            <v>2899</v>
          </cell>
          <cell r="G2788">
            <v>3224.03</v>
          </cell>
          <cell r="H2788">
            <v>3224.03</v>
          </cell>
          <cell r="I2788">
            <v>0</v>
          </cell>
          <cell r="AY2788">
            <v>220.76</v>
          </cell>
          <cell r="CK2788">
            <v>0</v>
          </cell>
          <cell r="CL2788">
            <v>0</v>
          </cell>
          <cell r="CM2788">
            <v>0</v>
          </cell>
        </row>
        <row r="2789">
          <cell r="F2789">
            <v>3076</v>
          </cell>
          <cell r="G2789">
            <v>3076</v>
          </cell>
          <cell r="H2789">
            <v>2200</v>
          </cell>
          <cell r="I2789">
            <v>0</v>
          </cell>
          <cell r="AY2789">
            <v>0</v>
          </cell>
          <cell r="CK2789">
            <v>0</v>
          </cell>
          <cell r="CL2789">
            <v>0</v>
          </cell>
          <cell r="CM2789">
            <v>0</v>
          </cell>
        </row>
        <row r="2790">
          <cell r="F2790">
            <v>328841</v>
          </cell>
          <cell r="G2790">
            <v>328841</v>
          </cell>
          <cell r="H2790">
            <v>183725.3</v>
          </cell>
          <cell r="I2790">
            <v>0</v>
          </cell>
          <cell r="AY2790">
            <v>7845.2</v>
          </cell>
          <cell r="CK2790">
            <v>0</v>
          </cell>
          <cell r="CL2790">
            <v>0</v>
          </cell>
          <cell r="CM2790">
            <v>0</v>
          </cell>
        </row>
        <row r="2791">
          <cell r="F2791">
            <v>4669</v>
          </cell>
          <cell r="G2791">
            <v>4669</v>
          </cell>
          <cell r="H2791">
            <v>800</v>
          </cell>
          <cell r="I2791">
            <v>0</v>
          </cell>
          <cell r="AY2791">
            <v>400</v>
          </cell>
          <cell r="CK2791">
            <v>14528</v>
          </cell>
          <cell r="CL2791">
            <v>0</v>
          </cell>
          <cell r="CM2791">
            <v>0</v>
          </cell>
        </row>
        <row r="2792">
          <cell r="F2792">
            <v>2413620</v>
          </cell>
          <cell r="G2792">
            <v>2413619.9300000002</v>
          </cell>
          <cell r="H2792">
            <v>1810215</v>
          </cell>
          <cell r="I2792">
            <v>0</v>
          </cell>
          <cell r="AY2792">
            <v>201135</v>
          </cell>
          <cell r="CK2792">
            <v>0</v>
          </cell>
          <cell r="CL2792">
            <v>0</v>
          </cell>
          <cell r="CM2792">
            <v>0</v>
          </cell>
        </row>
        <row r="2793">
          <cell r="F2793">
            <v>0</v>
          </cell>
          <cell r="G2793">
            <v>3500</v>
          </cell>
          <cell r="H2793">
            <v>2999.98</v>
          </cell>
          <cell r="I2793">
            <v>0</v>
          </cell>
          <cell r="AY2793">
            <v>0</v>
          </cell>
          <cell r="CK2793">
            <v>0</v>
          </cell>
          <cell r="CL2793">
            <v>0</v>
          </cell>
          <cell r="CM2793">
            <v>0</v>
          </cell>
        </row>
        <row r="2794">
          <cell r="F2794">
            <v>0</v>
          </cell>
          <cell r="G2794">
            <v>67600</v>
          </cell>
          <cell r="H2794">
            <v>20950</v>
          </cell>
          <cell r="I2794">
            <v>0</v>
          </cell>
          <cell r="AY2794">
            <v>0</v>
          </cell>
          <cell r="CK2794">
            <v>0</v>
          </cell>
          <cell r="CL2794">
            <v>0</v>
          </cell>
          <cell r="CM2794">
            <v>0</v>
          </cell>
        </row>
        <row r="2795">
          <cell r="F2795">
            <v>35000</v>
          </cell>
          <cell r="G2795">
            <v>35000</v>
          </cell>
          <cell r="H2795">
            <v>4114</v>
          </cell>
          <cell r="I2795">
            <v>0</v>
          </cell>
          <cell r="AY2795">
            <v>0</v>
          </cell>
          <cell r="CK2795">
            <v>0</v>
          </cell>
          <cell r="CL2795">
            <v>0</v>
          </cell>
          <cell r="CM2795">
            <v>0</v>
          </cell>
        </row>
        <row r="2797">
          <cell r="F2797">
            <v>16000</v>
          </cell>
          <cell r="G2797">
            <v>8000</v>
          </cell>
          <cell r="H2797">
            <v>8000</v>
          </cell>
          <cell r="I2797">
            <v>0</v>
          </cell>
          <cell r="AY2797">
            <v>0</v>
          </cell>
          <cell r="CK2797">
            <v>0</v>
          </cell>
          <cell r="CL2797">
            <v>0</v>
          </cell>
          <cell r="CM2797">
            <v>0</v>
          </cell>
        </row>
        <row r="2798">
          <cell r="F2798">
            <v>0</v>
          </cell>
          <cell r="G2798">
            <v>6500</v>
          </cell>
          <cell r="H2798">
            <v>6210</v>
          </cell>
          <cell r="I2798">
            <v>0</v>
          </cell>
          <cell r="AY2798">
            <v>0</v>
          </cell>
          <cell r="CK2798">
            <v>0</v>
          </cell>
          <cell r="CL2798">
            <v>0</v>
          </cell>
          <cell r="CM2798">
            <v>0</v>
          </cell>
        </row>
        <row r="2799">
          <cell r="F2799">
            <v>204382</v>
          </cell>
          <cell r="G2799">
            <v>204382</v>
          </cell>
          <cell r="H2799">
            <v>124409</v>
          </cell>
          <cell r="I2799">
            <v>0</v>
          </cell>
          <cell r="AY2799">
            <v>0</v>
          </cell>
          <cell r="CK2799">
            <v>0</v>
          </cell>
          <cell r="CL2799">
            <v>0</v>
          </cell>
          <cell r="CM2799">
            <v>0</v>
          </cell>
        </row>
        <row r="2800">
          <cell r="F2800">
            <v>0</v>
          </cell>
          <cell r="G2800">
            <v>15450</v>
          </cell>
          <cell r="H2800">
            <v>0</v>
          </cell>
          <cell r="I2800">
            <v>0</v>
          </cell>
          <cell r="AY2800">
            <v>0</v>
          </cell>
          <cell r="CK2800">
            <v>0</v>
          </cell>
          <cell r="CL2800">
            <v>0</v>
          </cell>
          <cell r="CM2800">
            <v>0</v>
          </cell>
        </row>
        <row r="2801">
          <cell r="F2801">
            <v>127990</v>
          </cell>
          <cell r="G2801">
            <v>127990</v>
          </cell>
          <cell r="H2801">
            <v>91150</v>
          </cell>
          <cell r="I2801">
            <v>0</v>
          </cell>
          <cell r="AY2801">
            <v>0</v>
          </cell>
          <cell r="CK2801">
            <v>0</v>
          </cell>
          <cell r="CL2801">
            <v>0</v>
          </cell>
          <cell r="CM2801">
            <v>0</v>
          </cell>
        </row>
        <row r="2802">
          <cell r="F2802">
            <v>345000</v>
          </cell>
          <cell r="G2802">
            <v>322529</v>
          </cell>
          <cell r="H2802">
            <v>213785</v>
          </cell>
          <cell r="I2802">
            <v>108744</v>
          </cell>
          <cell r="AY2802">
            <v>0</v>
          </cell>
          <cell r="CK2802">
            <v>0</v>
          </cell>
          <cell r="CL2802">
            <v>0</v>
          </cell>
          <cell r="CM2802">
            <v>0</v>
          </cell>
        </row>
        <row r="2803">
          <cell r="F2803">
            <v>13130</v>
          </cell>
          <cell r="G2803">
            <v>23130</v>
          </cell>
          <cell r="H2803">
            <v>10508.59</v>
          </cell>
          <cell r="I2803">
            <v>0</v>
          </cell>
          <cell r="AY2803">
            <v>0</v>
          </cell>
          <cell r="CK2803">
            <v>100000</v>
          </cell>
          <cell r="CL2803">
            <v>100000</v>
          </cell>
          <cell r="CM2803">
            <v>100000</v>
          </cell>
        </row>
        <row r="2804">
          <cell r="F2804">
            <v>0</v>
          </cell>
          <cell r="G2804">
            <v>93000</v>
          </cell>
          <cell r="H2804">
            <v>51050.89</v>
          </cell>
          <cell r="I2804">
            <v>6616.27</v>
          </cell>
          <cell r="AY2804">
            <v>1603.87</v>
          </cell>
          <cell r="CK2804">
            <v>0</v>
          </cell>
          <cell r="CL2804">
            <v>0</v>
          </cell>
          <cell r="CM2804">
            <v>0</v>
          </cell>
        </row>
        <row r="2805">
          <cell r="F2805">
            <v>38400</v>
          </cell>
          <cell r="G2805">
            <v>38400</v>
          </cell>
          <cell r="H2805">
            <v>9598.36</v>
          </cell>
          <cell r="I2805">
            <v>3113.85</v>
          </cell>
          <cell r="AY2805">
            <v>0</v>
          </cell>
          <cell r="CK2805">
            <v>0</v>
          </cell>
          <cell r="CL2805">
            <v>0</v>
          </cell>
          <cell r="CM2805">
            <v>0</v>
          </cell>
        </row>
        <row r="2806">
          <cell r="F2806">
            <v>7300</v>
          </cell>
          <cell r="G2806">
            <v>112040</v>
          </cell>
          <cell r="H2806">
            <v>56999.68</v>
          </cell>
          <cell r="I2806">
            <v>20237.68</v>
          </cell>
          <cell r="AY2806">
            <v>0</v>
          </cell>
          <cell r="CK2806">
            <v>0</v>
          </cell>
          <cell r="CL2806">
            <v>0</v>
          </cell>
          <cell r="CM2806">
            <v>0</v>
          </cell>
        </row>
        <row r="2807">
          <cell r="F2807">
            <v>15000</v>
          </cell>
          <cell r="G2807">
            <v>132113.10999999999</v>
          </cell>
          <cell r="H2807">
            <v>104135.67</v>
          </cell>
          <cell r="I2807">
            <v>27976.5</v>
          </cell>
          <cell r="AY2807">
            <v>0</v>
          </cell>
          <cell r="CK2807">
            <v>0</v>
          </cell>
          <cell r="CL2807">
            <v>0</v>
          </cell>
          <cell r="CM2807">
            <v>0</v>
          </cell>
        </row>
        <row r="2808">
          <cell r="F2808">
            <v>1695</v>
          </cell>
          <cell r="G2808">
            <v>42239</v>
          </cell>
          <cell r="H2808">
            <v>40564.04</v>
          </cell>
          <cell r="I2808">
            <v>0</v>
          </cell>
          <cell r="AY2808">
            <v>251.04</v>
          </cell>
          <cell r="CK2808">
            <v>0</v>
          </cell>
          <cell r="CL2808">
            <v>0</v>
          </cell>
          <cell r="CM2808">
            <v>0</v>
          </cell>
        </row>
        <row r="2809">
          <cell r="F2809">
            <v>414692</v>
          </cell>
          <cell r="G2809">
            <v>482992</v>
          </cell>
          <cell r="H2809">
            <v>288944.78999999998</v>
          </cell>
          <cell r="I2809">
            <v>69943.570000000007</v>
          </cell>
          <cell r="AY2809">
            <v>0</v>
          </cell>
          <cell r="CK2809">
            <v>0</v>
          </cell>
          <cell r="CL2809">
            <v>0</v>
          </cell>
          <cell r="CM2809">
            <v>0</v>
          </cell>
        </row>
        <row r="2810">
          <cell r="F2810">
            <v>70000</v>
          </cell>
          <cell r="G2810">
            <v>128500</v>
          </cell>
          <cell r="H2810">
            <v>83135.34</v>
          </cell>
          <cell r="I2810">
            <v>11244</v>
          </cell>
          <cell r="AY2810">
            <v>0</v>
          </cell>
          <cell r="CK2810">
            <v>0</v>
          </cell>
          <cell r="CL2810">
            <v>0</v>
          </cell>
          <cell r="CM2810">
            <v>0</v>
          </cell>
        </row>
        <row r="2811">
          <cell r="F2811">
            <v>10000</v>
          </cell>
          <cell r="G2811">
            <v>28500</v>
          </cell>
          <cell r="H2811">
            <v>25196.94</v>
          </cell>
          <cell r="I2811">
            <v>0</v>
          </cell>
          <cell r="AY2811">
            <v>571.70000000000005</v>
          </cell>
          <cell r="CK2811">
            <v>0</v>
          </cell>
          <cell r="CL2811">
            <v>0</v>
          </cell>
          <cell r="CM2811">
            <v>0</v>
          </cell>
        </row>
        <row r="2812">
          <cell r="F2812">
            <v>58000</v>
          </cell>
          <cell r="G2812">
            <v>88000</v>
          </cell>
          <cell r="H2812">
            <v>37240.25</v>
          </cell>
          <cell r="I2812">
            <v>12282</v>
          </cell>
          <cell r="AY2812">
            <v>0</v>
          </cell>
          <cell r="CK2812">
            <v>0</v>
          </cell>
          <cell r="CL2812">
            <v>0</v>
          </cell>
          <cell r="CM2812">
            <v>0</v>
          </cell>
        </row>
        <row r="2813">
          <cell r="F2813">
            <v>5009000</v>
          </cell>
          <cell r="G2813">
            <v>6509000</v>
          </cell>
          <cell r="H2813">
            <v>4902526.0199999996</v>
          </cell>
          <cell r="I2813">
            <v>0</v>
          </cell>
          <cell r="AY2813">
            <v>0</v>
          </cell>
          <cell r="CK2813">
            <v>0</v>
          </cell>
          <cell r="CL2813">
            <v>0</v>
          </cell>
          <cell r="CM2813">
            <v>0</v>
          </cell>
        </row>
        <row r="2814">
          <cell r="F2814">
            <v>7500</v>
          </cell>
          <cell r="G2814">
            <v>7500</v>
          </cell>
          <cell r="H2814">
            <v>0</v>
          </cell>
          <cell r="I2814">
            <v>0</v>
          </cell>
          <cell r="AY2814">
            <v>0</v>
          </cell>
          <cell r="CK2814">
            <v>0</v>
          </cell>
          <cell r="CL2814">
            <v>0</v>
          </cell>
          <cell r="CM2814">
            <v>0</v>
          </cell>
        </row>
        <row r="2815">
          <cell r="F2815">
            <v>0</v>
          </cell>
          <cell r="G2815">
            <v>7500</v>
          </cell>
          <cell r="H2815">
            <v>0</v>
          </cell>
          <cell r="I2815">
            <v>0</v>
          </cell>
          <cell r="AY2815">
            <v>0</v>
          </cell>
          <cell r="CK2815">
            <v>0</v>
          </cell>
          <cell r="CL2815">
            <v>0</v>
          </cell>
          <cell r="CM2815">
            <v>0</v>
          </cell>
        </row>
        <row r="2816">
          <cell r="F2816">
            <v>40000</v>
          </cell>
          <cell r="G2816">
            <v>55449.24</v>
          </cell>
          <cell r="H2816">
            <v>44662.31</v>
          </cell>
          <cell r="I2816">
            <v>5922.47</v>
          </cell>
          <cell r="AY2816">
            <v>0</v>
          </cell>
          <cell r="CK2816">
            <v>0</v>
          </cell>
          <cell r="CL2816">
            <v>0</v>
          </cell>
          <cell r="CM2816">
            <v>0</v>
          </cell>
        </row>
        <row r="2817">
          <cell r="F2817">
            <v>306900</v>
          </cell>
          <cell r="G2817">
            <v>232067</v>
          </cell>
          <cell r="H2817">
            <v>77083.7</v>
          </cell>
          <cell r="I2817">
            <v>26205.73</v>
          </cell>
          <cell r="AY2817">
            <v>0</v>
          </cell>
          <cell r="CK2817">
            <v>0</v>
          </cell>
          <cell r="CL2817">
            <v>0</v>
          </cell>
          <cell r="CM2817">
            <v>0</v>
          </cell>
        </row>
        <row r="2818">
          <cell r="F2818">
            <v>0</v>
          </cell>
          <cell r="G2818">
            <v>127612</v>
          </cell>
          <cell r="H2818">
            <v>64465.4</v>
          </cell>
          <cell r="I2818">
            <v>3407.51</v>
          </cell>
          <cell r="AY2818">
            <v>0</v>
          </cell>
          <cell r="CK2818">
            <v>0</v>
          </cell>
          <cell r="CL2818">
            <v>0</v>
          </cell>
          <cell r="CM2818">
            <v>0</v>
          </cell>
        </row>
        <row r="2819">
          <cell r="F2819">
            <v>32500</v>
          </cell>
          <cell r="G2819">
            <v>32500</v>
          </cell>
          <cell r="H2819">
            <v>16559.099999999999</v>
          </cell>
          <cell r="I2819">
            <v>10619.05</v>
          </cell>
          <cell r="AY2819">
            <v>848</v>
          </cell>
          <cell r="CK2819">
            <v>0</v>
          </cell>
          <cell r="CL2819">
            <v>0</v>
          </cell>
          <cell r="CM2819">
            <v>0</v>
          </cell>
        </row>
        <row r="2820">
          <cell r="F2820">
            <v>36558</v>
          </cell>
          <cell r="G2820">
            <v>42558</v>
          </cell>
          <cell r="H2820">
            <v>38446.35</v>
          </cell>
          <cell r="I2820">
            <v>3965</v>
          </cell>
          <cell r="AY2820">
            <v>1132</v>
          </cell>
          <cell r="CK2820">
            <v>0</v>
          </cell>
          <cell r="CL2820">
            <v>0</v>
          </cell>
          <cell r="CM2820">
            <v>0</v>
          </cell>
        </row>
        <row r="2821">
          <cell r="F2821">
            <v>54413</v>
          </cell>
          <cell r="G2821">
            <v>54413</v>
          </cell>
          <cell r="H2821">
            <v>49415.7</v>
          </cell>
          <cell r="I2821">
            <v>4728.93</v>
          </cell>
          <cell r="AY2821">
            <v>6012.8</v>
          </cell>
          <cell r="CK2821">
            <v>0</v>
          </cell>
          <cell r="CL2821">
            <v>0</v>
          </cell>
          <cell r="CM2821">
            <v>0</v>
          </cell>
        </row>
        <row r="2822">
          <cell r="F2822">
            <v>0</v>
          </cell>
          <cell r="G2822">
            <v>8888</v>
          </cell>
          <cell r="H2822">
            <v>8597.15</v>
          </cell>
          <cell r="I2822">
            <v>0</v>
          </cell>
          <cell r="AY2822">
            <v>0</v>
          </cell>
          <cell r="CK2822">
            <v>0</v>
          </cell>
          <cell r="CL2822">
            <v>0</v>
          </cell>
          <cell r="CM2822">
            <v>0</v>
          </cell>
        </row>
        <row r="2823">
          <cell r="F2823">
            <v>1065</v>
          </cell>
          <cell r="G2823">
            <v>1065</v>
          </cell>
          <cell r="H2823">
            <v>0</v>
          </cell>
          <cell r="I2823">
            <v>0</v>
          </cell>
          <cell r="AY2823">
            <v>0</v>
          </cell>
          <cell r="CK2823">
            <v>0</v>
          </cell>
          <cell r="CL2823">
            <v>0</v>
          </cell>
          <cell r="CM2823">
            <v>0</v>
          </cell>
        </row>
        <row r="2824">
          <cell r="F2824">
            <v>62402</v>
          </cell>
          <cell r="G2824">
            <v>67880</v>
          </cell>
          <cell r="H2824">
            <v>36650.339999999997</v>
          </cell>
          <cell r="I2824">
            <v>4051.88</v>
          </cell>
          <cell r="AY2824">
            <v>350.53</v>
          </cell>
          <cell r="CK2824">
            <v>0</v>
          </cell>
          <cell r="CL2824">
            <v>0</v>
          </cell>
          <cell r="CM2824">
            <v>0</v>
          </cell>
        </row>
        <row r="2825">
          <cell r="F2825">
            <v>5042</v>
          </cell>
          <cell r="G2825">
            <v>93659</v>
          </cell>
          <cell r="H2825">
            <v>90821.02</v>
          </cell>
          <cell r="I2825">
            <v>2527.5</v>
          </cell>
          <cell r="AY2825">
            <v>0</v>
          </cell>
          <cell r="CK2825">
            <v>0</v>
          </cell>
          <cell r="CL2825">
            <v>0</v>
          </cell>
          <cell r="CM2825">
            <v>0</v>
          </cell>
        </row>
        <row r="2826">
          <cell r="F2826">
            <v>68723</v>
          </cell>
          <cell r="G2826">
            <v>77081</v>
          </cell>
          <cell r="H2826">
            <v>33771.19</v>
          </cell>
          <cell r="I2826">
            <v>14114.44</v>
          </cell>
          <cell r="AY2826">
            <v>0</v>
          </cell>
          <cell r="CK2826">
            <v>0</v>
          </cell>
          <cell r="CL2826">
            <v>0</v>
          </cell>
          <cell r="CM2826">
            <v>0</v>
          </cell>
        </row>
        <row r="2827">
          <cell r="F2827">
            <v>11367</v>
          </cell>
          <cell r="G2827">
            <v>26991</v>
          </cell>
          <cell r="H2827">
            <v>16982</v>
          </cell>
          <cell r="I2827">
            <v>10005</v>
          </cell>
          <cell r="AY2827">
            <v>0</v>
          </cell>
          <cell r="CK2827">
            <v>0</v>
          </cell>
          <cell r="CL2827">
            <v>0</v>
          </cell>
          <cell r="CM2827">
            <v>0</v>
          </cell>
        </row>
        <row r="2828">
          <cell r="F2828">
            <v>0</v>
          </cell>
          <cell r="G2828">
            <v>10000</v>
          </cell>
          <cell r="H2828">
            <v>6976.23</v>
          </cell>
          <cell r="I2828">
            <v>0</v>
          </cell>
          <cell r="AY2828">
            <v>0</v>
          </cell>
          <cell r="CK2828">
            <v>0</v>
          </cell>
          <cell r="CL2828">
            <v>0</v>
          </cell>
          <cell r="CM2828">
            <v>0</v>
          </cell>
        </row>
        <row r="2829">
          <cell r="F2829">
            <v>23542</v>
          </cell>
          <cell r="G2829">
            <v>20050</v>
          </cell>
          <cell r="H2829">
            <v>14299.07</v>
          </cell>
          <cell r="I2829">
            <v>240</v>
          </cell>
          <cell r="AY2829">
            <v>2019.82</v>
          </cell>
          <cell r="CK2829">
            <v>0</v>
          </cell>
          <cell r="CL2829">
            <v>0</v>
          </cell>
          <cell r="CM2829">
            <v>0</v>
          </cell>
        </row>
        <row r="2830">
          <cell r="F2830">
            <v>16210</v>
          </cell>
          <cell r="G2830">
            <v>31210</v>
          </cell>
          <cell r="H2830">
            <v>27259.22</v>
          </cell>
          <cell r="I2830">
            <v>2142.04</v>
          </cell>
          <cell r="AY2830">
            <v>1033</v>
          </cell>
          <cell r="CK2830">
            <v>0</v>
          </cell>
          <cell r="CL2830">
            <v>0</v>
          </cell>
          <cell r="CM2830">
            <v>0</v>
          </cell>
        </row>
        <row r="2831">
          <cell r="F2831">
            <v>375000</v>
          </cell>
          <cell r="G2831">
            <v>377750</v>
          </cell>
          <cell r="H2831">
            <v>298202.90000000002</v>
          </cell>
          <cell r="I2831">
            <v>44599.7</v>
          </cell>
          <cell r="AY2831">
            <v>0</v>
          </cell>
          <cell r="CK2831">
            <v>0</v>
          </cell>
          <cell r="CL2831">
            <v>0</v>
          </cell>
          <cell r="CM2831">
            <v>0</v>
          </cell>
        </row>
        <row r="2832">
          <cell r="F2832">
            <v>42244</v>
          </cell>
          <cell r="G2832">
            <v>41231</v>
          </cell>
          <cell r="H2832">
            <v>37372.480000000003</v>
          </cell>
          <cell r="I2832">
            <v>0</v>
          </cell>
          <cell r="AY2832">
            <v>1940.51</v>
          </cell>
          <cell r="CK2832">
            <v>0</v>
          </cell>
          <cell r="CL2832">
            <v>0</v>
          </cell>
          <cell r="CM2832">
            <v>0</v>
          </cell>
        </row>
        <row r="2833">
          <cell r="F2833">
            <v>6600</v>
          </cell>
          <cell r="G2833">
            <v>8396</v>
          </cell>
          <cell r="H2833">
            <v>2535.5</v>
          </cell>
          <cell r="I2833">
            <v>0</v>
          </cell>
          <cell r="AY2833">
            <v>0</v>
          </cell>
          <cell r="CK2833">
            <v>0</v>
          </cell>
          <cell r="CL2833">
            <v>0</v>
          </cell>
          <cell r="CM2833">
            <v>0</v>
          </cell>
        </row>
        <row r="2834">
          <cell r="F2834">
            <v>1000</v>
          </cell>
          <cell r="G2834">
            <v>1000</v>
          </cell>
          <cell r="H2834">
            <v>844.39</v>
          </cell>
          <cell r="I2834">
            <v>0</v>
          </cell>
          <cell r="AY2834">
            <v>0</v>
          </cell>
          <cell r="CK2834">
            <v>0</v>
          </cell>
          <cell r="CL2834">
            <v>0</v>
          </cell>
          <cell r="CM2834">
            <v>0</v>
          </cell>
        </row>
        <row r="2835">
          <cell r="F2835">
            <v>55176</v>
          </cell>
          <cell r="G2835">
            <v>85176</v>
          </cell>
          <cell r="H2835">
            <v>31106.34</v>
          </cell>
          <cell r="I2835">
            <v>2156.91</v>
          </cell>
          <cell r="AY2835">
            <v>0</v>
          </cell>
          <cell r="CK2835">
            <v>0</v>
          </cell>
          <cell r="CL2835">
            <v>0</v>
          </cell>
          <cell r="CM2835">
            <v>0</v>
          </cell>
        </row>
        <row r="2836">
          <cell r="F2836">
            <v>0</v>
          </cell>
          <cell r="G2836">
            <v>10000</v>
          </cell>
          <cell r="H2836">
            <v>4884.37</v>
          </cell>
          <cell r="I2836">
            <v>0</v>
          </cell>
          <cell r="AY2836">
            <v>0</v>
          </cell>
          <cell r="CK2836">
            <v>0</v>
          </cell>
          <cell r="CL2836">
            <v>0</v>
          </cell>
          <cell r="CM2836">
            <v>0</v>
          </cell>
        </row>
        <row r="2837">
          <cell r="F2837">
            <v>10000</v>
          </cell>
          <cell r="G2837">
            <v>10000</v>
          </cell>
          <cell r="H2837">
            <v>0</v>
          </cell>
          <cell r="I2837">
            <v>0</v>
          </cell>
          <cell r="AY2837">
            <v>0</v>
          </cell>
          <cell r="CK2837">
            <v>0</v>
          </cell>
          <cell r="CL2837">
            <v>0</v>
          </cell>
          <cell r="CM2837">
            <v>0</v>
          </cell>
        </row>
        <row r="2838">
          <cell r="F2838">
            <v>12700</v>
          </cell>
          <cell r="G2838">
            <v>23200</v>
          </cell>
          <cell r="H2838">
            <v>4711.5</v>
          </cell>
          <cell r="I2838">
            <v>0</v>
          </cell>
          <cell r="AY2838">
            <v>65.599999999999994</v>
          </cell>
          <cell r="CK2838">
            <v>0</v>
          </cell>
          <cell r="CL2838">
            <v>0</v>
          </cell>
          <cell r="CM2838">
            <v>0</v>
          </cell>
        </row>
        <row r="2839">
          <cell r="F2839">
            <v>250000</v>
          </cell>
          <cell r="G2839">
            <v>230000</v>
          </cell>
          <cell r="H2839">
            <v>204664.12</v>
          </cell>
          <cell r="I2839">
            <v>0</v>
          </cell>
          <cell r="AY2839">
            <v>0</v>
          </cell>
          <cell r="CK2839">
            <v>0</v>
          </cell>
          <cell r="CL2839">
            <v>0</v>
          </cell>
          <cell r="CM2839">
            <v>0</v>
          </cell>
        </row>
        <row r="2840">
          <cell r="F2840">
            <v>35000</v>
          </cell>
          <cell r="G2840">
            <v>45000</v>
          </cell>
          <cell r="H2840">
            <v>16015.83</v>
          </cell>
          <cell r="I2840">
            <v>0</v>
          </cell>
          <cell r="AY2840">
            <v>0</v>
          </cell>
          <cell r="CK2840">
            <v>0</v>
          </cell>
          <cell r="CL2840">
            <v>0</v>
          </cell>
          <cell r="CM2840">
            <v>0</v>
          </cell>
        </row>
        <row r="2841">
          <cell r="F2841">
            <v>73000</v>
          </cell>
          <cell r="G2841">
            <v>78500</v>
          </cell>
          <cell r="H2841">
            <v>45147.7</v>
          </cell>
          <cell r="I2841">
            <v>2724.16</v>
          </cell>
          <cell r="AY2841">
            <v>0</v>
          </cell>
          <cell r="CK2841">
            <v>0</v>
          </cell>
          <cell r="CL2841">
            <v>0</v>
          </cell>
          <cell r="CM2841">
            <v>0</v>
          </cell>
        </row>
        <row r="2842">
          <cell r="F2842">
            <v>31600</v>
          </cell>
          <cell r="G2842">
            <v>64850</v>
          </cell>
          <cell r="H2842">
            <v>19758.59</v>
          </cell>
          <cell r="I2842">
            <v>7430.08</v>
          </cell>
          <cell r="AY2842">
            <v>0</v>
          </cell>
          <cell r="CK2842">
            <v>0</v>
          </cell>
          <cell r="CL2842">
            <v>0</v>
          </cell>
          <cell r="CM2842">
            <v>0</v>
          </cell>
        </row>
        <row r="2844">
          <cell r="F2844">
            <v>69989</v>
          </cell>
          <cell r="G2844">
            <v>109989</v>
          </cell>
          <cell r="H2844">
            <v>70055.210000000006</v>
          </cell>
          <cell r="I2844">
            <v>1827.5</v>
          </cell>
          <cell r="AY2844">
            <v>0</v>
          </cell>
          <cell r="CK2844">
            <v>0</v>
          </cell>
          <cell r="CL2844">
            <v>0</v>
          </cell>
          <cell r="CM2844">
            <v>0</v>
          </cell>
        </row>
        <row r="2845">
          <cell r="F2845">
            <v>744037</v>
          </cell>
          <cell r="G2845">
            <v>744037</v>
          </cell>
          <cell r="H2845">
            <v>455375.06</v>
          </cell>
          <cell r="I2845">
            <v>8647.1299999999992</v>
          </cell>
          <cell r="AY2845">
            <v>0</v>
          </cell>
          <cell r="CK2845">
            <v>0</v>
          </cell>
          <cell r="CL2845">
            <v>0</v>
          </cell>
          <cell r="CM2845">
            <v>0</v>
          </cell>
        </row>
        <row r="2846">
          <cell r="F2846">
            <v>0</v>
          </cell>
          <cell r="G2846">
            <v>4120</v>
          </cell>
          <cell r="H2846">
            <v>2695.06</v>
          </cell>
          <cell r="I2846">
            <v>0</v>
          </cell>
          <cell r="AY2846">
            <v>0</v>
          </cell>
          <cell r="CK2846">
            <v>0</v>
          </cell>
          <cell r="CL2846">
            <v>0</v>
          </cell>
          <cell r="CM2846">
            <v>0</v>
          </cell>
        </row>
        <row r="2847">
          <cell r="F2847">
            <v>172000</v>
          </cell>
          <cell r="G2847">
            <v>193085</v>
          </cell>
          <cell r="H2847">
            <v>152148.1</v>
          </cell>
          <cell r="I2847">
            <v>31280</v>
          </cell>
          <cell r="AY2847">
            <v>0</v>
          </cell>
          <cell r="CK2847">
            <v>0</v>
          </cell>
          <cell r="CL2847">
            <v>0</v>
          </cell>
          <cell r="CM2847">
            <v>0</v>
          </cell>
        </row>
        <row r="2848">
          <cell r="F2848">
            <v>74000</v>
          </cell>
          <cell r="G2848">
            <v>52915</v>
          </cell>
          <cell r="H2848">
            <v>49417.38</v>
          </cell>
          <cell r="I2848">
            <v>0</v>
          </cell>
          <cell r="AY2848">
            <v>0</v>
          </cell>
          <cell r="CK2848">
            <v>0</v>
          </cell>
          <cell r="CL2848">
            <v>0</v>
          </cell>
          <cell r="CM2848">
            <v>0</v>
          </cell>
        </row>
        <row r="2849">
          <cell r="F2849">
            <v>0</v>
          </cell>
          <cell r="G2849">
            <v>15000</v>
          </cell>
          <cell r="H2849">
            <v>0</v>
          </cell>
          <cell r="I2849">
            <v>4470</v>
          </cell>
          <cell r="AY2849">
            <v>0</v>
          </cell>
          <cell r="CK2849">
            <v>0</v>
          </cell>
          <cell r="CL2849">
            <v>0</v>
          </cell>
          <cell r="CM2849">
            <v>0</v>
          </cell>
        </row>
        <row r="2850">
          <cell r="F2850">
            <v>0</v>
          </cell>
          <cell r="G2850">
            <v>36754</v>
          </cell>
          <cell r="H2850">
            <v>21160</v>
          </cell>
          <cell r="I2850">
            <v>1</v>
          </cell>
          <cell r="AY2850">
            <v>0</v>
          </cell>
          <cell r="CK2850">
            <v>0</v>
          </cell>
          <cell r="CL2850">
            <v>0</v>
          </cell>
          <cell r="CM2850">
            <v>0</v>
          </cell>
        </row>
        <row r="2851">
          <cell r="F2851">
            <v>0</v>
          </cell>
          <cell r="G2851">
            <v>33605</v>
          </cell>
          <cell r="H2851">
            <v>27295.25</v>
          </cell>
          <cell r="I2851">
            <v>6095</v>
          </cell>
          <cell r="AY2851">
            <v>0</v>
          </cell>
          <cell r="CK2851">
            <v>0</v>
          </cell>
          <cell r="CL2851">
            <v>0</v>
          </cell>
          <cell r="CM2851">
            <v>0</v>
          </cell>
        </row>
        <row r="2852">
          <cell r="F2852">
            <v>0</v>
          </cell>
          <cell r="G2852">
            <v>381541.1</v>
          </cell>
          <cell r="H2852">
            <v>378795.5</v>
          </cell>
          <cell r="I2852">
            <v>0</v>
          </cell>
          <cell r="AY2852">
            <v>0</v>
          </cell>
          <cell r="CK2852">
            <v>0</v>
          </cell>
          <cell r="CL2852">
            <v>0</v>
          </cell>
          <cell r="CM2852">
            <v>0</v>
          </cell>
        </row>
        <row r="2853">
          <cell r="F2853">
            <v>0</v>
          </cell>
          <cell r="G2853">
            <v>3558.66</v>
          </cell>
          <cell r="H2853">
            <v>0</v>
          </cell>
          <cell r="I2853">
            <v>0</v>
          </cell>
          <cell r="AY2853">
            <v>0</v>
          </cell>
          <cell r="CK2853">
            <v>0</v>
          </cell>
          <cell r="CL2853">
            <v>0</v>
          </cell>
          <cell r="CM2853">
            <v>0</v>
          </cell>
        </row>
        <row r="2854">
          <cell r="F2854">
            <v>0</v>
          </cell>
          <cell r="G2854">
            <v>36.89</v>
          </cell>
          <cell r="H2854">
            <v>0</v>
          </cell>
          <cell r="I2854">
            <v>0</v>
          </cell>
          <cell r="AY2854">
            <v>0</v>
          </cell>
          <cell r="CK2854">
            <v>0</v>
          </cell>
          <cell r="CL2854">
            <v>0</v>
          </cell>
          <cell r="CM2854">
            <v>0</v>
          </cell>
        </row>
        <row r="2855">
          <cell r="F2855">
            <v>420996</v>
          </cell>
          <cell r="G2855">
            <v>420996</v>
          </cell>
          <cell r="H2855">
            <v>339649.6</v>
          </cell>
          <cell r="I2855">
            <v>0</v>
          </cell>
          <cell r="AY2855">
            <v>37617.46</v>
          </cell>
          <cell r="CK2855">
            <v>0</v>
          </cell>
          <cell r="CL2855">
            <v>0</v>
          </cell>
          <cell r="CM2855">
            <v>0</v>
          </cell>
        </row>
        <row r="2856">
          <cell r="F2856">
            <v>12708</v>
          </cell>
          <cell r="G2856">
            <v>12708</v>
          </cell>
          <cell r="H2856">
            <v>10008</v>
          </cell>
          <cell r="I2856">
            <v>0</v>
          </cell>
          <cell r="AY2856">
            <v>1112</v>
          </cell>
          <cell r="CK2856">
            <v>0</v>
          </cell>
          <cell r="CL2856">
            <v>0</v>
          </cell>
          <cell r="CM2856">
            <v>0</v>
          </cell>
        </row>
        <row r="2857">
          <cell r="F2857">
            <v>30722</v>
          </cell>
          <cell r="G2857">
            <v>30722</v>
          </cell>
          <cell r="H2857">
            <v>15309.71</v>
          </cell>
          <cell r="I2857">
            <v>0</v>
          </cell>
          <cell r="AY2857">
            <v>0</v>
          </cell>
          <cell r="CK2857">
            <v>0</v>
          </cell>
          <cell r="CL2857">
            <v>0</v>
          </cell>
          <cell r="CM2857">
            <v>0</v>
          </cell>
        </row>
        <row r="2858">
          <cell r="F2858">
            <v>84331</v>
          </cell>
          <cell r="G2858">
            <v>84331</v>
          </cell>
          <cell r="H2858">
            <v>0</v>
          </cell>
          <cell r="I2858">
            <v>0</v>
          </cell>
          <cell r="AY2858">
            <v>0</v>
          </cell>
          <cell r="CK2858">
            <v>0</v>
          </cell>
          <cell r="CL2858">
            <v>0</v>
          </cell>
          <cell r="CM2858">
            <v>0</v>
          </cell>
        </row>
        <row r="2859">
          <cell r="F2859">
            <v>64314</v>
          </cell>
          <cell r="G2859">
            <v>64314</v>
          </cell>
          <cell r="H2859">
            <v>49317.38</v>
          </cell>
          <cell r="I2859">
            <v>0</v>
          </cell>
          <cell r="AY2859">
            <v>5559.79</v>
          </cell>
          <cell r="CK2859">
            <v>0</v>
          </cell>
          <cell r="CL2859">
            <v>0</v>
          </cell>
          <cell r="CM2859">
            <v>0</v>
          </cell>
        </row>
        <row r="2860">
          <cell r="F2860">
            <v>10987</v>
          </cell>
          <cell r="G2860">
            <v>10987</v>
          </cell>
          <cell r="H2860">
            <v>8660.07</v>
          </cell>
          <cell r="I2860">
            <v>0</v>
          </cell>
          <cell r="AY2860">
            <v>979.79</v>
          </cell>
          <cell r="CK2860">
            <v>0</v>
          </cell>
          <cell r="CL2860">
            <v>0</v>
          </cell>
          <cell r="CM2860">
            <v>0</v>
          </cell>
        </row>
        <row r="2861">
          <cell r="F2861">
            <v>13200</v>
          </cell>
          <cell r="G2861">
            <v>13200</v>
          </cell>
          <cell r="H2861">
            <v>10530</v>
          </cell>
          <cell r="I2861">
            <v>0</v>
          </cell>
          <cell r="AY2861">
            <v>1170</v>
          </cell>
          <cell r="CK2861">
            <v>0</v>
          </cell>
          <cell r="CL2861">
            <v>0</v>
          </cell>
          <cell r="CM2861">
            <v>0</v>
          </cell>
        </row>
        <row r="2862">
          <cell r="F2862">
            <v>9638</v>
          </cell>
          <cell r="G2862">
            <v>10119.73</v>
          </cell>
          <cell r="H2862">
            <v>10119.73</v>
          </cell>
          <cell r="I2862">
            <v>0</v>
          </cell>
          <cell r="AY2862">
            <v>0</v>
          </cell>
          <cell r="CK2862">
            <v>0</v>
          </cell>
          <cell r="CL2862">
            <v>0</v>
          </cell>
          <cell r="CM2862">
            <v>0</v>
          </cell>
        </row>
        <row r="2863">
          <cell r="F2863">
            <v>54317</v>
          </cell>
          <cell r="G2863">
            <v>54317</v>
          </cell>
          <cell r="H2863">
            <v>38423.980000000003</v>
          </cell>
          <cell r="I2863">
            <v>0</v>
          </cell>
          <cell r="AY2863">
            <v>4064.93</v>
          </cell>
          <cell r="CK2863">
            <v>0</v>
          </cell>
          <cell r="CL2863">
            <v>0</v>
          </cell>
          <cell r="CM2863">
            <v>0</v>
          </cell>
        </row>
        <row r="2864"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CK2864">
            <v>0</v>
          </cell>
          <cell r="CL2864">
            <v>0</v>
          </cell>
          <cell r="CM2864">
            <v>0</v>
          </cell>
        </row>
        <row r="2865">
          <cell r="F2865">
            <v>109922</v>
          </cell>
          <cell r="G2865">
            <v>0</v>
          </cell>
          <cell r="H2865">
            <v>0</v>
          </cell>
          <cell r="I2865">
            <v>0</v>
          </cell>
          <cell r="AY2865">
            <v>0</v>
          </cell>
          <cell r="CK2865">
            <v>0</v>
          </cell>
          <cell r="CL2865">
            <v>0</v>
          </cell>
          <cell r="CM2865">
            <v>0</v>
          </cell>
        </row>
        <row r="2866">
          <cell r="F2866">
            <v>227809</v>
          </cell>
          <cell r="G2866">
            <v>0</v>
          </cell>
          <cell r="H2866">
            <v>0</v>
          </cell>
          <cell r="I2866">
            <v>0</v>
          </cell>
          <cell r="AY2866">
            <v>0</v>
          </cell>
          <cell r="CK2866">
            <v>0</v>
          </cell>
          <cell r="CL2866">
            <v>0</v>
          </cell>
          <cell r="CM2866">
            <v>0</v>
          </cell>
        </row>
        <row r="2867">
          <cell r="F2867">
            <v>14100</v>
          </cell>
          <cell r="G2867">
            <v>0</v>
          </cell>
          <cell r="H2867">
            <v>0</v>
          </cell>
          <cell r="I2867">
            <v>0</v>
          </cell>
          <cell r="AY2867">
            <v>0</v>
          </cell>
          <cell r="CK2867">
            <v>0</v>
          </cell>
          <cell r="CL2867">
            <v>0</v>
          </cell>
          <cell r="CM2867">
            <v>0</v>
          </cell>
        </row>
        <row r="2868">
          <cell r="F2868">
            <v>15450</v>
          </cell>
          <cell r="G2868">
            <v>0</v>
          </cell>
          <cell r="H2868">
            <v>0</v>
          </cell>
          <cell r="I2868">
            <v>0</v>
          </cell>
          <cell r="AY2868">
            <v>0</v>
          </cell>
          <cell r="CK2868">
            <v>0</v>
          </cell>
          <cell r="CL2868">
            <v>0</v>
          </cell>
          <cell r="CM2868">
            <v>0</v>
          </cell>
        </row>
        <row r="2869">
          <cell r="F2869">
            <v>10000</v>
          </cell>
          <cell r="G2869">
            <v>0</v>
          </cell>
          <cell r="H2869">
            <v>0</v>
          </cell>
          <cell r="I2869">
            <v>0</v>
          </cell>
          <cell r="AY2869">
            <v>0</v>
          </cell>
          <cell r="CK2869">
            <v>0</v>
          </cell>
          <cell r="CL2869">
            <v>0</v>
          </cell>
          <cell r="CM2869">
            <v>0</v>
          </cell>
        </row>
        <row r="2870">
          <cell r="F2870">
            <v>93000</v>
          </cell>
          <cell r="G2870">
            <v>0</v>
          </cell>
          <cell r="H2870">
            <v>0</v>
          </cell>
          <cell r="I2870">
            <v>0</v>
          </cell>
          <cell r="AY2870">
            <v>0</v>
          </cell>
          <cell r="CK2870">
            <v>0</v>
          </cell>
          <cell r="CL2870">
            <v>0</v>
          </cell>
          <cell r="CM2870">
            <v>0</v>
          </cell>
        </row>
        <row r="2871">
          <cell r="F2871">
            <v>89740</v>
          </cell>
          <cell r="G2871">
            <v>0</v>
          </cell>
          <cell r="H2871">
            <v>0</v>
          </cell>
          <cell r="I2871">
            <v>-8102.75</v>
          </cell>
          <cell r="AY2871">
            <v>0</v>
          </cell>
          <cell r="CK2871">
            <v>0</v>
          </cell>
          <cell r="CL2871">
            <v>0</v>
          </cell>
          <cell r="CM2871">
            <v>0</v>
          </cell>
        </row>
        <row r="2872">
          <cell r="F2872">
            <v>115750</v>
          </cell>
          <cell r="G2872">
            <v>0</v>
          </cell>
          <cell r="H2872">
            <v>0</v>
          </cell>
          <cell r="I2872">
            <v>0</v>
          </cell>
          <cell r="AY2872">
            <v>0</v>
          </cell>
          <cell r="CK2872">
            <v>0</v>
          </cell>
          <cell r="CL2872">
            <v>0</v>
          </cell>
          <cell r="CM2872">
            <v>0</v>
          </cell>
        </row>
        <row r="2873">
          <cell r="F2873">
            <v>40544</v>
          </cell>
          <cell r="G2873">
            <v>0</v>
          </cell>
          <cell r="H2873">
            <v>0</v>
          </cell>
          <cell r="I2873">
            <v>0</v>
          </cell>
          <cell r="AY2873">
            <v>0</v>
          </cell>
          <cell r="CK2873">
            <v>0</v>
          </cell>
          <cell r="CL2873">
            <v>0</v>
          </cell>
          <cell r="CM2873">
            <v>0</v>
          </cell>
        </row>
        <row r="2874">
          <cell r="F2874">
            <v>113300</v>
          </cell>
          <cell r="G2874">
            <v>0</v>
          </cell>
          <cell r="H2874">
            <v>0</v>
          </cell>
          <cell r="I2874">
            <v>0</v>
          </cell>
          <cell r="AY2874">
            <v>0</v>
          </cell>
          <cell r="CK2874">
            <v>0</v>
          </cell>
          <cell r="CL2874">
            <v>0</v>
          </cell>
          <cell r="CM2874">
            <v>0</v>
          </cell>
        </row>
        <row r="2875">
          <cell r="F2875">
            <v>30000</v>
          </cell>
          <cell r="G2875">
            <v>0</v>
          </cell>
          <cell r="H2875">
            <v>0</v>
          </cell>
          <cell r="I2875">
            <v>0</v>
          </cell>
          <cell r="AY2875">
            <v>0</v>
          </cell>
          <cell r="CK2875">
            <v>0</v>
          </cell>
          <cell r="CL2875">
            <v>0</v>
          </cell>
          <cell r="CM2875">
            <v>0</v>
          </cell>
        </row>
        <row r="2876">
          <cell r="F2876">
            <v>7500</v>
          </cell>
          <cell r="G2876">
            <v>0</v>
          </cell>
          <cell r="H2876">
            <v>0</v>
          </cell>
          <cell r="I2876">
            <v>0</v>
          </cell>
          <cell r="AY2876">
            <v>0</v>
          </cell>
          <cell r="CK2876">
            <v>0</v>
          </cell>
          <cell r="CL2876">
            <v>0</v>
          </cell>
          <cell r="CM2876">
            <v>0</v>
          </cell>
        </row>
        <row r="2877">
          <cell r="F2877">
            <v>160000</v>
          </cell>
          <cell r="G2877">
            <v>0</v>
          </cell>
          <cell r="H2877">
            <v>0</v>
          </cell>
          <cell r="I2877">
            <v>0</v>
          </cell>
          <cell r="AY2877">
            <v>0</v>
          </cell>
          <cell r="CK2877">
            <v>0</v>
          </cell>
          <cell r="CL2877">
            <v>0</v>
          </cell>
          <cell r="CM2877">
            <v>0</v>
          </cell>
        </row>
        <row r="2878">
          <cell r="F2878">
            <v>5478</v>
          </cell>
          <cell r="G2878">
            <v>0</v>
          </cell>
          <cell r="H2878">
            <v>0</v>
          </cell>
          <cell r="I2878">
            <v>0</v>
          </cell>
          <cell r="AY2878">
            <v>0</v>
          </cell>
          <cell r="CK2878">
            <v>0</v>
          </cell>
          <cell r="CL2878">
            <v>0</v>
          </cell>
          <cell r="CM2878">
            <v>0</v>
          </cell>
        </row>
        <row r="2879">
          <cell r="F2879">
            <v>119777</v>
          </cell>
          <cell r="G2879">
            <v>0</v>
          </cell>
          <cell r="H2879">
            <v>0</v>
          </cell>
          <cell r="I2879">
            <v>0</v>
          </cell>
          <cell r="AY2879">
            <v>0</v>
          </cell>
          <cell r="CK2879">
            <v>0</v>
          </cell>
          <cell r="CL2879">
            <v>0</v>
          </cell>
          <cell r="CM2879">
            <v>0</v>
          </cell>
        </row>
        <row r="2880">
          <cell r="F2880">
            <v>8358</v>
          </cell>
          <cell r="G2880">
            <v>0</v>
          </cell>
          <cell r="H2880">
            <v>0</v>
          </cell>
          <cell r="I2880">
            <v>0</v>
          </cell>
          <cell r="AY2880">
            <v>0</v>
          </cell>
          <cell r="CK2880">
            <v>0</v>
          </cell>
          <cell r="CL2880">
            <v>0</v>
          </cell>
          <cell r="CM2880">
            <v>0</v>
          </cell>
        </row>
        <row r="2881">
          <cell r="F2881">
            <v>3508</v>
          </cell>
          <cell r="G2881">
            <v>0</v>
          </cell>
          <cell r="H2881">
            <v>0</v>
          </cell>
          <cell r="I2881">
            <v>0</v>
          </cell>
          <cell r="AY2881">
            <v>0</v>
          </cell>
          <cell r="CK2881">
            <v>0</v>
          </cell>
          <cell r="CL2881">
            <v>0</v>
          </cell>
          <cell r="CM2881">
            <v>0</v>
          </cell>
        </row>
        <row r="2882">
          <cell r="F2882">
            <v>34000</v>
          </cell>
          <cell r="G2882">
            <v>0</v>
          </cell>
          <cell r="H2882">
            <v>0</v>
          </cell>
          <cell r="I2882">
            <v>0</v>
          </cell>
          <cell r="AY2882">
            <v>0</v>
          </cell>
          <cell r="CK2882">
            <v>0</v>
          </cell>
          <cell r="CL2882">
            <v>0</v>
          </cell>
          <cell r="CM2882">
            <v>0</v>
          </cell>
        </row>
        <row r="2883">
          <cell r="F2883">
            <v>31492</v>
          </cell>
          <cell r="G2883">
            <v>0</v>
          </cell>
          <cell r="H2883">
            <v>0</v>
          </cell>
          <cell r="I2883">
            <v>-544.48</v>
          </cell>
          <cell r="AY2883">
            <v>0</v>
          </cell>
          <cell r="CK2883">
            <v>0</v>
          </cell>
          <cell r="CL2883">
            <v>0</v>
          </cell>
          <cell r="CM2883">
            <v>0</v>
          </cell>
        </row>
        <row r="2884">
          <cell r="F2884">
            <v>35000</v>
          </cell>
          <cell r="G2884">
            <v>0</v>
          </cell>
          <cell r="H2884">
            <v>0</v>
          </cell>
          <cell r="I2884">
            <v>-1185.9000000000001</v>
          </cell>
          <cell r="AY2884">
            <v>0</v>
          </cell>
          <cell r="CK2884">
            <v>0</v>
          </cell>
          <cell r="CL2884">
            <v>0</v>
          </cell>
          <cell r="CM2884">
            <v>0</v>
          </cell>
        </row>
        <row r="2885">
          <cell r="F2885">
            <v>10000</v>
          </cell>
          <cell r="G2885">
            <v>0</v>
          </cell>
          <cell r="H2885">
            <v>0</v>
          </cell>
          <cell r="I2885">
            <v>0</v>
          </cell>
          <cell r="AY2885">
            <v>0</v>
          </cell>
          <cell r="CK2885">
            <v>0</v>
          </cell>
          <cell r="CL2885">
            <v>0</v>
          </cell>
          <cell r="CM2885">
            <v>0</v>
          </cell>
        </row>
        <row r="2886">
          <cell r="F2886">
            <v>10500</v>
          </cell>
          <cell r="G2886">
            <v>0</v>
          </cell>
          <cell r="H2886">
            <v>0</v>
          </cell>
          <cell r="I2886">
            <v>0</v>
          </cell>
          <cell r="AY2886">
            <v>0</v>
          </cell>
          <cell r="CK2886">
            <v>0</v>
          </cell>
          <cell r="CL2886">
            <v>0</v>
          </cell>
          <cell r="CM2886">
            <v>0</v>
          </cell>
        </row>
        <row r="2887">
          <cell r="F2887">
            <v>10000</v>
          </cell>
          <cell r="G2887">
            <v>0</v>
          </cell>
          <cell r="H2887">
            <v>0</v>
          </cell>
          <cell r="I2887">
            <v>0</v>
          </cell>
          <cell r="AY2887">
            <v>0</v>
          </cell>
          <cell r="CK2887">
            <v>0</v>
          </cell>
          <cell r="CL2887">
            <v>0</v>
          </cell>
          <cell r="CM2887">
            <v>0</v>
          </cell>
        </row>
        <row r="2888">
          <cell r="F2888">
            <v>7500</v>
          </cell>
          <cell r="G2888">
            <v>0</v>
          </cell>
          <cell r="H2888">
            <v>0</v>
          </cell>
          <cell r="I2888">
            <v>0</v>
          </cell>
          <cell r="AY2888">
            <v>0</v>
          </cell>
          <cell r="CK2888">
            <v>0</v>
          </cell>
          <cell r="CL2888">
            <v>0</v>
          </cell>
          <cell r="CM2888">
            <v>0</v>
          </cell>
        </row>
        <row r="2889">
          <cell r="F2889">
            <v>4120</v>
          </cell>
          <cell r="G2889">
            <v>0</v>
          </cell>
          <cell r="H2889">
            <v>0</v>
          </cell>
          <cell r="I2889">
            <v>0</v>
          </cell>
          <cell r="AY2889">
            <v>0</v>
          </cell>
          <cell r="CK2889">
            <v>0</v>
          </cell>
          <cell r="CL2889">
            <v>0</v>
          </cell>
          <cell r="CM2889">
            <v>0</v>
          </cell>
        </row>
        <row r="2890">
          <cell r="F2890">
            <v>15000</v>
          </cell>
          <cell r="G2890">
            <v>0</v>
          </cell>
          <cell r="H2890">
            <v>0</v>
          </cell>
          <cell r="I2890">
            <v>0</v>
          </cell>
          <cell r="AY2890">
            <v>0</v>
          </cell>
          <cell r="CK2890">
            <v>0</v>
          </cell>
          <cell r="CL2890">
            <v>0</v>
          </cell>
          <cell r="CM2890">
            <v>0</v>
          </cell>
        </row>
        <row r="2891">
          <cell r="F2891">
            <v>2344800</v>
          </cell>
          <cell r="G2891">
            <v>2344800</v>
          </cell>
          <cell r="H2891">
            <v>1916871.05</v>
          </cell>
          <cell r="I2891">
            <v>0</v>
          </cell>
          <cell r="AY2891">
            <v>205872.6</v>
          </cell>
          <cell r="CK2891">
            <v>0</v>
          </cell>
          <cell r="CL2891">
            <v>0</v>
          </cell>
          <cell r="CM2891">
            <v>0</v>
          </cell>
        </row>
        <row r="2892">
          <cell r="F2892">
            <v>0</v>
          </cell>
          <cell r="G2892">
            <v>1267.17</v>
          </cell>
          <cell r="H2892">
            <v>1267.17</v>
          </cell>
          <cell r="I2892">
            <v>0</v>
          </cell>
          <cell r="AY2892">
            <v>0</v>
          </cell>
          <cell r="CK2892">
            <v>0</v>
          </cell>
          <cell r="CL2892">
            <v>0</v>
          </cell>
          <cell r="CM2892">
            <v>0</v>
          </cell>
        </row>
        <row r="2893">
          <cell r="F2893">
            <v>0</v>
          </cell>
          <cell r="G2893">
            <v>7533.64</v>
          </cell>
          <cell r="H2893">
            <v>7533.64</v>
          </cell>
          <cell r="I2893">
            <v>0</v>
          </cell>
          <cell r="AY2893">
            <v>0</v>
          </cell>
          <cell r="CK2893">
            <v>0</v>
          </cell>
          <cell r="CL2893">
            <v>0</v>
          </cell>
          <cell r="CM2893">
            <v>0</v>
          </cell>
        </row>
        <row r="2894">
          <cell r="F2894">
            <v>71817</v>
          </cell>
          <cell r="G2894">
            <v>71817</v>
          </cell>
          <cell r="H2894">
            <v>63777.67</v>
          </cell>
          <cell r="I2894">
            <v>0</v>
          </cell>
          <cell r="AY2894">
            <v>6639</v>
          </cell>
          <cell r="CK2894">
            <v>0</v>
          </cell>
          <cell r="CL2894">
            <v>0</v>
          </cell>
          <cell r="CM2894">
            <v>0</v>
          </cell>
        </row>
        <row r="2895">
          <cell r="F2895">
            <v>167133</v>
          </cell>
          <cell r="G2895">
            <v>167133</v>
          </cell>
          <cell r="H2895">
            <v>86821.07</v>
          </cell>
          <cell r="I2895">
            <v>0</v>
          </cell>
          <cell r="AY2895">
            <v>0</v>
          </cell>
          <cell r="CK2895">
            <v>0</v>
          </cell>
          <cell r="CL2895">
            <v>0</v>
          </cell>
          <cell r="CM2895">
            <v>0</v>
          </cell>
        </row>
        <row r="2896">
          <cell r="F2896">
            <v>469863</v>
          </cell>
          <cell r="G2896">
            <v>469863</v>
          </cell>
          <cell r="H2896">
            <v>1375.59</v>
          </cell>
          <cell r="I2896">
            <v>0</v>
          </cell>
          <cell r="AY2896">
            <v>0</v>
          </cell>
          <cell r="CK2896">
            <v>0</v>
          </cell>
          <cell r="CL2896">
            <v>0</v>
          </cell>
          <cell r="CM2896">
            <v>0</v>
          </cell>
        </row>
        <row r="2897">
          <cell r="F2897">
            <v>0</v>
          </cell>
          <cell r="G2897">
            <v>112103.17</v>
          </cell>
          <cell r="H2897">
            <v>112103.17</v>
          </cell>
          <cell r="I2897">
            <v>0</v>
          </cell>
          <cell r="AY2897">
            <v>6595.18</v>
          </cell>
          <cell r="CK2897">
            <v>0</v>
          </cell>
          <cell r="CL2897">
            <v>0</v>
          </cell>
          <cell r="CM2897">
            <v>0</v>
          </cell>
        </row>
        <row r="2898">
          <cell r="F2898">
            <v>243181</v>
          </cell>
          <cell r="G2898">
            <v>243181</v>
          </cell>
          <cell r="H2898">
            <v>149310.85999999999</v>
          </cell>
          <cell r="I2898">
            <v>0</v>
          </cell>
          <cell r="AY2898">
            <v>0</v>
          </cell>
          <cell r="CK2898">
            <v>0</v>
          </cell>
          <cell r="CL2898">
            <v>0</v>
          </cell>
          <cell r="CM2898">
            <v>0</v>
          </cell>
        </row>
        <row r="2899">
          <cell r="F2899">
            <v>355434</v>
          </cell>
          <cell r="G2899">
            <v>355434</v>
          </cell>
          <cell r="H2899">
            <v>275899.19</v>
          </cell>
          <cell r="I2899">
            <v>0</v>
          </cell>
          <cell r="AY2899">
            <v>30155.67</v>
          </cell>
          <cell r="CK2899">
            <v>0</v>
          </cell>
          <cell r="CL2899">
            <v>0</v>
          </cell>
          <cell r="CM2899">
            <v>0</v>
          </cell>
        </row>
        <row r="2900">
          <cell r="F2900">
            <v>57730</v>
          </cell>
          <cell r="G2900">
            <v>57730</v>
          </cell>
          <cell r="H2900">
            <v>45658.99</v>
          </cell>
          <cell r="I2900">
            <v>0</v>
          </cell>
          <cell r="AY2900">
            <v>5013.63</v>
          </cell>
          <cell r="CK2900">
            <v>0</v>
          </cell>
          <cell r="CL2900">
            <v>0</v>
          </cell>
          <cell r="CM2900">
            <v>0</v>
          </cell>
        </row>
        <row r="2901">
          <cell r="F2901">
            <v>112200</v>
          </cell>
          <cell r="G2901">
            <v>112200</v>
          </cell>
          <cell r="H2901">
            <v>89477.7</v>
          </cell>
          <cell r="I2901">
            <v>0</v>
          </cell>
          <cell r="AY2901">
            <v>9555</v>
          </cell>
          <cell r="CK2901">
            <v>0</v>
          </cell>
          <cell r="CL2901">
            <v>0</v>
          </cell>
          <cell r="CM2901">
            <v>0</v>
          </cell>
        </row>
        <row r="2902">
          <cell r="F2902">
            <v>53699</v>
          </cell>
          <cell r="G2902">
            <v>59094.36</v>
          </cell>
          <cell r="H2902">
            <v>59094.36</v>
          </cell>
          <cell r="I2902">
            <v>0</v>
          </cell>
          <cell r="AY2902">
            <v>0</v>
          </cell>
          <cell r="CK2902">
            <v>0</v>
          </cell>
          <cell r="CL2902">
            <v>0</v>
          </cell>
          <cell r="CM2902">
            <v>0</v>
          </cell>
        </row>
        <row r="2903">
          <cell r="F2903">
            <v>284899</v>
          </cell>
          <cell r="G2903">
            <v>284899</v>
          </cell>
          <cell r="H2903">
            <v>209802.59</v>
          </cell>
          <cell r="I2903">
            <v>0</v>
          </cell>
          <cell r="AY2903">
            <v>21064.95</v>
          </cell>
          <cell r="CK2903">
            <v>0</v>
          </cell>
          <cell r="CL2903">
            <v>0</v>
          </cell>
          <cell r="CM2903">
            <v>0</v>
          </cell>
        </row>
        <row r="2904">
          <cell r="F2904">
            <v>7264</v>
          </cell>
          <cell r="G2904">
            <v>7264</v>
          </cell>
          <cell r="H2904">
            <v>3685.1</v>
          </cell>
          <cell r="I2904">
            <v>154.1</v>
          </cell>
          <cell r="AY2904">
            <v>472.4</v>
          </cell>
          <cell r="CK2904">
            <v>0</v>
          </cell>
          <cell r="CL2904">
            <v>0</v>
          </cell>
          <cell r="CM2904">
            <v>0</v>
          </cell>
        </row>
        <row r="2905">
          <cell r="F2905">
            <v>120299</v>
          </cell>
          <cell r="G2905">
            <v>125328.83</v>
          </cell>
          <cell r="H2905">
            <v>116074.4</v>
          </cell>
          <cell r="I2905">
            <v>0</v>
          </cell>
          <cell r="AY2905">
            <v>9957.51</v>
          </cell>
          <cell r="CK2905">
            <v>0</v>
          </cell>
          <cell r="CL2905">
            <v>0</v>
          </cell>
          <cell r="CM2905">
            <v>0</v>
          </cell>
        </row>
        <row r="2906">
          <cell r="F2906">
            <v>32600</v>
          </cell>
          <cell r="G2906">
            <v>32600</v>
          </cell>
          <cell r="H2906">
            <v>22862.12</v>
          </cell>
          <cell r="I2906">
            <v>0</v>
          </cell>
          <cell r="AY2906">
            <v>39.96</v>
          </cell>
          <cell r="CK2906">
            <v>0</v>
          </cell>
          <cell r="CL2906">
            <v>0</v>
          </cell>
          <cell r="CM2906">
            <v>0</v>
          </cell>
        </row>
        <row r="2907">
          <cell r="F2907">
            <v>853</v>
          </cell>
          <cell r="G2907">
            <v>3216.55</v>
          </cell>
          <cell r="H2907">
            <v>3216.08</v>
          </cell>
          <cell r="I2907">
            <v>0</v>
          </cell>
          <cell r="AY2907">
            <v>64.930000000000007</v>
          </cell>
          <cell r="CK2907">
            <v>0</v>
          </cell>
          <cell r="CL2907">
            <v>0</v>
          </cell>
          <cell r="CM2907">
            <v>0</v>
          </cell>
        </row>
        <row r="2908">
          <cell r="F2908">
            <v>8863</v>
          </cell>
          <cell r="G2908">
            <v>8863</v>
          </cell>
          <cell r="H2908">
            <v>5649.52</v>
          </cell>
          <cell r="I2908">
            <v>0</v>
          </cell>
          <cell r="AY2908">
            <v>0</v>
          </cell>
          <cell r="CK2908">
            <v>0</v>
          </cell>
          <cell r="CL2908">
            <v>0</v>
          </cell>
          <cell r="CM2908">
            <v>0</v>
          </cell>
        </row>
        <row r="2909">
          <cell r="F2909">
            <v>38619</v>
          </cell>
          <cell r="G2909">
            <v>38619</v>
          </cell>
          <cell r="H2909">
            <v>28415.71</v>
          </cell>
          <cell r="I2909">
            <v>3969.49</v>
          </cell>
          <cell r="AY2909">
            <v>0</v>
          </cell>
          <cell r="CK2909">
            <v>0</v>
          </cell>
          <cell r="CL2909">
            <v>0</v>
          </cell>
          <cell r="CM2909">
            <v>0</v>
          </cell>
        </row>
        <row r="2910">
          <cell r="F2910">
            <v>23761</v>
          </cell>
          <cell r="G2910">
            <v>23761</v>
          </cell>
          <cell r="H2910">
            <v>15867</v>
          </cell>
          <cell r="I2910">
            <v>0</v>
          </cell>
          <cell r="AY2910">
            <v>0</v>
          </cell>
          <cell r="CK2910">
            <v>0</v>
          </cell>
          <cell r="CL2910">
            <v>0</v>
          </cell>
          <cell r="CM2910">
            <v>0</v>
          </cell>
        </row>
        <row r="2911">
          <cell r="F2911">
            <v>1432</v>
          </cell>
          <cell r="G2911">
            <v>1432</v>
          </cell>
          <cell r="H2911">
            <v>1275.46</v>
          </cell>
          <cell r="I2911">
            <v>0</v>
          </cell>
          <cell r="AY2911">
            <v>0</v>
          </cell>
          <cell r="CK2911">
            <v>0</v>
          </cell>
          <cell r="CL2911">
            <v>0</v>
          </cell>
          <cell r="CM2911">
            <v>0</v>
          </cell>
        </row>
        <row r="2912">
          <cell r="F2912">
            <v>33907</v>
          </cell>
          <cell r="G2912">
            <v>33907</v>
          </cell>
          <cell r="H2912">
            <v>8212.1</v>
          </cell>
          <cell r="I2912">
            <v>1553</v>
          </cell>
          <cell r="AY2912">
            <v>0</v>
          </cell>
          <cell r="CK2912">
            <v>0</v>
          </cell>
          <cell r="CL2912">
            <v>0</v>
          </cell>
          <cell r="CM2912">
            <v>0</v>
          </cell>
        </row>
        <row r="2913">
          <cell r="F2913">
            <v>1780</v>
          </cell>
          <cell r="G2913">
            <v>1780</v>
          </cell>
          <cell r="H2913">
            <v>0</v>
          </cell>
          <cell r="I2913">
            <v>460</v>
          </cell>
          <cell r="AY2913">
            <v>0</v>
          </cell>
          <cell r="CK2913">
            <v>0</v>
          </cell>
          <cell r="CL2913">
            <v>0</v>
          </cell>
          <cell r="CM2913">
            <v>0</v>
          </cell>
        </row>
        <row r="2914">
          <cell r="F2914">
            <v>120000</v>
          </cell>
          <cell r="G2914">
            <v>120000</v>
          </cell>
          <cell r="H2914">
            <v>119988.16</v>
          </cell>
          <cell r="I2914">
            <v>10.1</v>
          </cell>
          <cell r="AY2914">
            <v>310.5</v>
          </cell>
          <cell r="CK2914">
            <v>0</v>
          </cell>
          <cell r="CL2914">
            <v>0</v>
          </cell>
          <cell r="CM2914">
            <v>0</v>
          </cell>
        </row>
        <row r="2915">
          <cell r="F2915">
            <v>24533</v>
          </cell>
          <cell r="G2915">
            <v>24533</v>
          </cell>
          <cell r="H2915">
            <v>13902.01</v>
          </cell>
          <cell r="I2915">
            <v>125</v>
          </cell>
          <cell r="AY2915">
            <v>1200</v>
          </cell>
          <cell r="CK2915">
            <v>0</v>
          </cell>
          <cell r="CL2915">
            <v>0</v>
          </cell>
          <cell r="CM2915">
            <v>0</v>
          </cell>
        </row>
        <row r="2916">
          <cell r="F2916">
            <v>26638</v>
          </cell>
          <cell r="G2916">
            <v>26638</v>
          </cell>
          <cell r="H2916">
            <v>20230.52</v>
          </cell>
          <cell r="I2916">
            <v>1</v>
          </cell>
          <cell r="AY2916">
            <v>50</v>
          </cell>
          <cell r="CK2916">
            <v>0</v>
          </cell>
          <cell r="CL2916">
            <v>0</v>
          </cell>
          <cell r="CM2916">
            <v>0</v>
          </cell>
        </row>
        <row r="2917">
          <cell r="F2917">
            <v>3000</v>
          </cell>
          <cell r="G2917">
            <v>3000</v>
          </cell>
          <cell r="H2917">
            <v>896.68</v>
          </cell>
          <cell r="I2917">
            <v>0</v>
          </cell>
          <cell r="AY2917">
            <v>212.2</v>
          </cell>
          <cell r="CK2917">
            <v>0</v>
          </cell>
          <cell r="CL2917">
            <v>0</v>
          </cell>
          <cell r="CM2917">
            <v>0</v>
          </cell>
        </row>
        <row r="2918">
          <cell r="F2918">
            <v>15000</v>
          </cell>
          <cell r="G2918">
            <v>12590</v>
          </cell>
          <cell r="H2918">
            <v>3727.5</v>
          </cell>
          <cell r="I2918">
            <v>535</v>
          </cell>
          <cell r="AY2918">
            <v>60</v>
          </cell>
          <cell r="CK2918">
            <v>0</v>
          </cell>
          <cell r="CL2918">
            <v>0</v>
          </cell>
          <cell r="CM2918">
            <v>0</v>
          </cell>
        </row>
        <row r="2919">
          <cell r="F2919">
            <v>7547</v>
          </cell>
          <cell r="G2919">
            <v>7547</v>
          </cell>
          <cell r="H2919">
            <v>5837.08</v>
          </cell>
          <cell r="I2919">
            <v>0</v>
          </cell>
          <cell r="AY2919">
            <v>0</v>
          </cell>
          <cell r="CK2919">
            <v>0</v>
          </cell>
          <cell r="CL2919">
            <v>0</v>
          </cell>
          <cell r="CM2919">
            <v>0</v>
          </cell>
        </row>
        <row r="2920">
          <cell r="F2920">
            <v>53798</v>
          </cell>
          <cell r="G2920">
            <v>53798</v>
          </cell>
          <cell r="H2920">
            <v>37347.019999999997</v>
          </cell>
          <cell r="I2920">
            <v>3134.59</v>
          </cell>
          <cell r="AY2920">
            <v>1194.5899999999999</v>
          </cell>
          <cell r="CK2920">
            <v>0</v>
          </cell>
          <cell r="CL2920">
            <v>0</v>
          </cell>
          <cell r="CM2920">
            <v>0</v>
          </cell>
        </row>
        <row r="2921">
          <cell r="F2921">
            <v>67924</v>
          </cell>
          <cell r="G2921">
            <v>67924</v>
          </cell>
          <cell r="H2921">
            <v>28751.4</v>
          </cell>
          <cell r="I2921">
            <v>3708.3</v>
          </cell>
          <cell r="AY2921">
            <v>0</v>
          </cell>
          <cell r="CK2921">
            <v>0</v>
          </cell>
          <cell r="CL2921">
            <v>0</v>
          </cell>
          <cell r="CM2921">
            <v>0</v>
          </cell>
        </row>
        <row r="2922">
          <cell r="F2922">
            <v>24161</v>
          </cell>
          <cell r="G2922">
            <v>24161</v>
          </cell>
          <cell r="H2922">
            <v>11588.04</v>
          </cell>
          <cell r="I2922">
            <v>4878.17</v>
          </cell>
          <cell r="AY2922">
            <v>0</v>
          </cell>
          <cell r="CK2922">
            <v>0</v>
          </cell>
          <cell r="CL2922">
            <v>0</v>
          </cell>
          <cell r="CM2922">
            <v>0</v>
          </cell>
        </row>
        <row r="2923">
          <cell r="F2923">
            <v>19841</v>
          </cell>
          <cell r="G2923">
            <v>14841</v>
          </cell>
          <cell r="H2923">
            <v>9230.7000000000007</v>
          </cell>
          <cell r="I2923">
            <v>0</v>
          </cell>
          <cell r="AY2923">
            <v>589</v>
          </cell>
          <cell r="CK2923">
            <v>0</v>
          </cell>
          <cell r="CL2923">
            <v>0</v>
          </cell>
          <cell r="CM2923">
            <v>0</v>
          </cell>
        </row>
        <row r="2924">
          <cell r="F2924">
            <v>12000</v>
          </cell>
          <cell r="G2924">
            <v>17000</v>
          </cell>
          <cell r="H2924">
            <v>16985.98</v>
          </cell>
          <cell r="I2924">
            <v>0</v>
          </cell>
          <cell r="AY2924">
            <v>552</v>
          </cell>
          <cell r="CK2924">
            <v>0</v>
          </cell>
          <cell r="CL2924">
            <v>0</v>
          </cell>
          <cell r="CM2924">
            <v>0</v>
          </cell>
        </row>
        <row r="2925">
          <cell r="F2925">
            <v>1069</v>
          </cell>
          <cell r="G2925">
            <v>14869</v>
          </cell>
          <cell r="H2925">
            <v>14604.77</v>
          </cell>
          <cell r="I2925">
            <v>0</v>
          </cell>
          <cell r="AY2925">
            <v>299</v>
          </cell>
          <cell r="CK2925">
            <v>0</v>
          </cell>
          <cell r="CL2925">
            <v>0</v>
          </cell>
          <cell r="CM2925">
            <v>0</v>
          </cell>
        </row>
        <row r="2926">
          <cell r="F2926">
            <v>13000</v>
          </cell>
          <cell r="G2926">
            <v>13000</v>
          </cell>
          <cell r="H2926">
            <v>2042.91</v>
          </cell>
          <cell r="I2926">
            <v>0</v>
          </cell>
          <cell r="AY2926">
            <v>0</v>
          </cell>
          <cell r="CK2926">
            <v>0</v>
          </cell>
          <cell r="CL2926">
            <v>0</v>
          </cell>
          <cell r="CM2926">
            <v>0</v>
          </cell>
        </row>
        <row r="2927">
          <cell r="F2927">
            <v>0</v>
          </cell>
          <cell r="G2927">
            <v>3000</v>
          </cell>
          <cell r="H2927">
            <v>1156.98</v>
          </cell>
          <cell r="I2927">
            <v>0</v>
          </cell>
          <cell r="AY2927">
            <v>0</v>
          </cell>
          <cell r="CK2927">
            <v>0</v>
          </cell>
          <cell r="CL2927">
            <v>0</v>
          </cell>
          <cell r="CM2927">
            <v>0</v>
          </cell>
        </row>
        <row r="2928">
          <cell r="F2928">
            <v>14000</v>
          </cell>
          <cell r="G2928">
            <v>14000</v>
          </cell>
          <cell r="H2928">
            <v>3022</v>
          </cell>
          <cell r="I2928">
            <v>0</v>
          </cell>
          <cell r="AY2928">
            <v>0</v>
          </cell>
          <cell r="CK2928">
            <v>0</v>
          </cell>
          <cell r="CL2928">
            <v>0</v>
          </cell>
          <cell r="CM2928">
            <v>0</v>
          </cell>
        </row>
        <row r="2929">
          <cell r="F2929">
            <v>12000</v>
          </cell>
          <cell r="G2929">
            <v>12000</v>
          </cell>
          <cell r="H2929">
            <v>1228.58</v>
          </cell>
          <cell r="I2929">
            <v>0</v>
          </cell>
          <cell r="AY2929">
            <v>290.42</v>
          </cell>
          <cell r="CK2929">
            <v>0</v>
          </cell>
          <cell r="CL2929">
            <v>0</v>
          </cell>
          <cell r="CM2929">
            <v>0</v>
          </cell>
        </row>
        <row r="2930">
          <cell r="F2930">
            <v>2500</v>
          </cell>
          <cell r="G2930">
            <v>2500</v>
          </cell>
          <cell r="H2930">
            <v>2088.16</v>
          </cell>
          <cell r="I2930">
            <v>0</v>
          </cell>
          <cell r="AY2930">
            <v>60</v>
          </cell>
          <cell r="CK2930">
            <v>0</v>
          </cell>
          <cell r="CL2930">
            <v>0</v>
          </cell>
          <cell r="CM2930">
            <v>0</v>
          </cell>
        </row>
        <row r="2931">
          <cell r="F2931">
            <v>52862</v>
          </cell>
          <cell r="G2931">
            <v>52862</v>
          </cell>
          <cell r="H2931">
            <v>6915.53</v>
          </cell>
          <cell r="I2931">
            <v>0</v>
          </cell>
          <cell r="AY2931">
            <v>0</v>
          </cell>
          <cell r="CK2931">
            <v>0</v>
          </cell>
          <cell r="CL2931">
            <v>0</v>
          </cell>
          <cell r="CM2931">
            <v>0</v>
          </cell>
        </row>
        <row r="2933">
          <cell r="F2933">
            <v>5251968</v>
          </cell>
          <cell r="G2933">
            <v>5251968</v>
          </cell>
          <cell r="H2933">
            <v>3846705.56</v>
          </cell>
          <cell r="I2933">
            <v>0</v>
          </cell>
          <cell r="AY2933">
            <v>457533.54</v>
          </cell>
          <cell r="CK2933">
            <v>0</v>
          </cell>
          <cell r="CL2933">
            <v>0</v>
          </cell>
          <cell r="CM2933">
            <v>0</v>
          </cell>
        </row>
        <row r="2934">
          <cell r="F2934">
            <v>144729</v>
          </cell>
          <cell r="G2934">
            <v>144729</v>
          </cell>
          <cell r="H2934">
            <v>134179.67000000001</v>
          </cell>
          <cell r="I2934">
            <v>0</v>
          </cell>
          <cell r="AY2934">
            <v>15868</v>
          </cell>
          <cell r="CK2934">
            <v>0</v>
          </cell>
          <cell r="CL2934">
            <v>0</v>
          </cell>
          <cell r="CM2934">
            <v>0</v>
          </cell>
        </row>
        <row r="2935">
          <cell r="F2935">
            <v>392282</v>
          </cell>
          <cell r="G2935">
            <v>392282</v>
          </cell>
          <cell r="H2935">
            <v>167490.10999999999</v>
          </cell>
          <cell r="I2935">
            <v>0</v>
          </cell>
          <cell r="AY2935">
            <v>0</v>
          </cell>
          <cell r="CK2935">
            <v>0</v>
          </cell>
          <cell r="CL2935">
            <v>0</v>
          </cell>
          <cell r="CM2935">
            <v>0</v>
          </cell>
        </row>
        <row r="2936">
          <cell r="F2936">
            <v>1055266</v>
          </cell>
          <cell r="G2936">
            <v>1055266</v>
          </cell>
          <cell r="H2936">
            <v>0</v>
          </cell>
          <cell r="I2936">
            <v>0</v>
          </cell>
          <cell r="AY2936">
            <v>0</v>
          </cell>
          <cell r="CK2936">
            <v>0</v>
          </cell>
          <cell r="CL2936">
            <v>0</v>
          </cell>
          <cell r="CM2936">
            <v>0</v>
          </cell>
        </row>
        <row r="2937">
          <cell r="F2937">
            <v>0</v>
          </cell>
          <cell r="G2937">
            <v>0</v>
          </cell>
          <cell r="H2937">
            <v>-34000</v>
          </cell>
          <cell r="I2937">
            <v>0</v>
          </cell>
          <cell r="AY2937">
            <v>-2000</v>
          </cell>
          <cell r="CK2937">
            <v>0</v>
          </cell>
          <cell r="CL2937">
            <v>0</v>
          </cell>
          <cell r="CM2937">
            <v>0</v>
          </cell>
        </row>
        <row r="2938">
          <cell r="F2938">
            <v>796435</v>
          </cell>
          <cell r="G2938">
            <v>796435</v>
          </cell>
          <cell r="H2938">
            <v>570445.05000000005</v>
          </cell>
          <cell r="I2938">
            <v>0</v>
          </cell>
          <cell r="AY2938">
            <v>68909.36</v>
          </cell>
          <cell r="CK2938">
            <v>0</v>
          </cell>
          <cell r="CL2938">
            <v>0</v>
          </cell>
          <cell r="CM2938">
            <v>0</v>
          </cell>
        </row>
        <row r="2939">
          <cell r="F2939">
            <v>132463</v>
          </cell>
          <cell r="G2939">
            <v>132463</v>
          </cell>
          <cell r="H2939">
            <v>96884.33</v>
          </cell>
          <cell r="I2939">
            <v>0</v>
          </cell>
          <cell r="AY2939">
            <v>11760.67</v>
          </cell>
          <cell r="CK2939">
            <v>0</v>
          </cell>
          <cell r="CL2939">
            <v>0</v>
          </cell>
          <cell r="CM2939">
            <v>0</v>
          </cell>
        </row>
        <row r="2940">
          <cell r="F2940">
            <v>211200</v>
          </cell>
          <cell r="G2940">
            <v>211200</v>
          </cell>
          <cell r="H2940">
            <v>158710.5</v>
          </cell>
          <cell r="I2940">
            <v>0</v>
          </cell>
          <cell r="AY2940">
            <v>18603</v>
          </cell>
          <cell r="CK2940">
            <v>0</v>
          </cell>
          <cell r="CL2940">
            <v>0</v>
          </cell>
          <cell r="CM2940">
            <v>0</v>
          </cell>
        </row>
        <row r="2941">
          <cell r="F2941">
            <v>120602</v>
          </cell>
          <cell r="G2941">
            <v>99187.28</v>
          </cell>
          <cell r="H2941">
            <v>99130.880000000005</v>
          </cell>
          <cell r="I2941">
            <v>0</v>
          </cell>
          <cell r="AY2941">
            <v>0</v>
          </cell>
          <cell r="CK2941">
            <v>0</v>
          </cell>
          <cell r="CL2941">
            <v>0</v>
          </cell>
          <cell r="CM2941">
            <v>0</v>
          </cell>
        </row>
        <row r="2942">
          <cell r="F2942">
            <v>693732</v>
          </cell>
          <cell r="G2942">
            <v>693732</v>
          </cell>
          <cell r="H2942">
            <v>439709.75</v>
          </cell>
          <cell r="I2942">
            <v>0</v>
          </cell>
          <cell r="AY2942">
            <v>53486.080000000002</v>
          </cell>
          <cell r="CK2942">
            <v>0</v>
          </cell>
          <cell r="CL2942">
            <v>0</v>
          </cell>
          <cell r="CM2942">
            <v>0</v>
          </cell>
        </row>
        <row r="2943">
          <cell r="F2943">
            <v>14489</v>
          </cell>
          <cell r="G2943">
            <v>14489</v>
          </cell>
          <cell r="H2943">
            <v>8642.7199999999993</v>
          </cell>
          <cell r="I2943">
            <v>0</v>
          </cell>
          <cell r="AY2943">
            <v>17.760000000000002</v>
          </cell>
          <cell r="CK2943">
            <v>0</v>
          </cell>
          <cell r="CL2943">
            <v>0</v>
          </cell>
          <cell r="CM2943">
            <v>0</v>
          </cell>
        </row>
        <row r="2944">
          <cell r="F2944">
            <v>8185</v>
          </cell>
          <cell r="G2944">
            <v>9452.25</v>
          </cell>
          <cell r="H2944">
            <v>9452.25</v>
          </cell>
          <cell r="I2944">
            <v>0</v>
          </cell>
          <cell r="AY2944">
            <v>623.32000000000005</v>
          </cell>
          <cell r="CK2944">
            <v>0</v>
          </cell>
          <cell r="CL2944">
            <v>0</v>
          </cell>
          <cell r="CM2944">
            <v>0</v>
          </cell>
        </row>
        <row r="2945">
          <cell r="F2945">
            <v>6024</v>
          </cell>
          <cell r="G2945">
            <v>6024</v>
          </cell>
          <cell r="H2945">
            <v>3827.92</v>
          </cell>
          <cell r="I2945">
            <v>0</v>
          </cell>
          <cell r="AY2945">
            <v>0</v>
          </cell>
          <cell r="CK2945">
            <v>0</v>
          </cell>
          <cell r="CL2945">
            <v>0</v>
          </cell>
          <cell r="CM2945">
            <v>0</v>
          </cell>
        </row>
        <row r="2946">
          <cell r="F2946">
            <v>100000</v>
          </cell>
          <cell r="G2946">
            <v>100000</v>
          </cell>
          <cell r="H2946">
            <v>15525</v>
          </cell>
          <cell r="I2946">
            <v>0</v>
          </cell>
          <cell r="AY2946">
            <v>0</v>
          </cell>
          <cell r="CK2946">
            <v>0</v>
          </cell>
          <cell r="CL2946">
            <v>0</v>
          </cell>
          <cell r="CM2946">
            <v>0</v>
          </cell>
        </row>
        <row r="2947">
          <cell r="F2947">
            <v>15503</v>
          </cell>
          <cell r="G2947">
            <v>15503</v>
          </cell>
          <cell r="H2947">
            <v>1461.73</v>
          </cell>
          <cell r="I2947">
            <v>377.78</v>
          </cell>
          <cell r="AY2947">
            <v>0</v>
          </cell>
          <cell r="CK2947">
            <v>0</v>
          </cell>
          <cell r="CL2947">
            <v>0</v>
          </cell>
          <cell r="CM2947">
            <v>0</v>
          </cell>
        </row>
        <row r="2948">
          <cell r="F2948">
            <v>1825</v>
          </cell>
          <cell r="G2948">
            <v>1825</v>
          </cell>
          <cell r="H2948">
            <v>1152</v>
          </cell>
          <cell r="I2948">
            <v>460</v>
          </cell>
          <cell r="AY2948">
            <v>0</v>
          </cell>
          <cell r="CK2948">
            <v>0</v>
          </cell>
          <cell r="CL2948">
            <v>0</v>
          </cell>
          <cell r="CM2948">
            <v>0</v>
          </cell>
        </row>
        <row r="2949">
          <cell r="F2949">
            <v>900000</v>
          </cell>
          <cell r="G2949">
            <v>900000</v>
          </cell>
          <cell r="H2949">
            <v>699798.89</v>
          </cell>
          <cell r="I2949">
            <v>65209.5</v>
          </cell>
          <cell r="AY2949">
            <v>785</v>
          </cell>
          <cell r="CK2949">
            <v>0</v>
          </cell>
          <cell r="CL2949">
            <v>0</v>
          </cell>
          <cell r="CM2949">
            <v>0</v>
          </cell>
        </row>
        <row r="2950">
          <cell r="F2950">
            <v>10000</v>
          </cell>
          <cell r="G2950">
            <v>10000</v>
          </cell>
          <cell r="H2950">
            <v>9997.07</v>
          </cell>
          <cell r="I2950">
            <v>1</v>
          </cell>
          <cell r="AY2950">
            <v>0</v>
          </cell>
          <cell r="CK2950">
            <v>0</v>
          </cell>
          <cell r="CL2950">
            <v>0</v>
          </cell>
          <cell r="CM2950">
            <v>0</v>
          </cell>
        </row>
        <row r="2951">
          <cell r="F2951">
            <v>517898</v>
          </cell>
          <cell r="G2951">
            <v>517898</v>
          </cell>
          <cell r="H2951">
            <v>252085.95</v>
          </cell>
          <cell r="I2951">
            <v>34633.82</v>
          </cell>
          <cell r="AY2951">
            <v>0</v>
          </cell>
          <cell r="CK2951">
            <v>0</v>
          </cell>
          <cell r="CL2951">
            <v>0</v>
          </cell>
          <cell r="CM2951">
            <v>0</v>
          </cell>
        </row>
        <row r="2952">
          <cell r="F2952">
            <v>10000</v>
          </cell>
          <cell r="G2952">
            <v>10000</v>
          </cell>
          <cell r="H2952">
            <v>552</v>
          </cell>
          <cell r="I2952">
            <v>6939.72</v>
          </cell>
          <cell r="AY2952">
            <v>0</v>
          </cell>
          <cell r="CK2952">
            <v>0</v>
          </cell>
          <cell r="CL2952">
            <v>0</v>
          </cell>
          <cell r="CM2952">
            <v>0</v>
          </cell>
        </row>
        <row r="2953">
          <cell r="F2953">
            <v>7231</v>
          </cell>
          <cell r="G2953">
            <v>7231</v>
          </cell>
          <cell r="H2953">
            <v>1650</v>
          </cell>
          <cell r="I2953">
            <v>2750</v>
          </cell>
          <cell r="AY2953">
            <v>0</v>
          </cell>
          <cell r="CK2953">
            <v>0</v>
          </cell>
          <cell r="CL2953">
            <v>0</v>
          </cell>
          <cell r="CM2953">
            <v>0</v>
          </cell>
        </row>
        <row r="2954">
          <cell r="F2954">
            <v>5040</v>
          </cell>
          <cell r="G2954">
            <v>5040</v>
          </cell>
          <cell r="H2954">
            <v>1436</v>
          </cell>
          <cell r="I2954">
            <v>2799.52</v>
          </cell>
          <cell r="AY2954">
            <v>0</v>
          </cell>
          <cell r="CK2954">
            <v>0</v>
          </cell>
          <cell r="CL2954">
            <v>0</v>
          </cell>
          <cell r="CM2954">
            <v>0</v>
          </cell>
        </row>
        <row r="2955">
          <cell r="F2955">
            <v>12285</v>
          </cell>
          <cell r="G2955">
            <v>12285</v>
          </cell>
          <cell r="H2955">
            <v>11108.52</v>
          </cell>
          <cell r="I2955">
            <v>1328.17</v>
          </cell>
          <cell r="AY2955">
            <v>0</v>
          </cell>
          <cell r="CK2955">
            <v>0</v>
          </cell>
          <cell r="CL2955">
            <v>0</v>
          </cell>
          <cell r="CM2955">
            <v>0</v>
          </cell>
        </row>
        <row r="2956">
          <cell r="F2956">
            <v>1000</v>
          </cell>
          <cell r="G2956">
            <v>1000</v>
          </cell>
          <cell r="H2956">
            <v>379.5</v>
          </cell>
          <cell r="I2956">
            <v>0</v>
          </cell>
          <cell r="AY2956">
            <v>230</v>
          </cell>
          <cell r="CK2956">
            <v>0</v>
          </cell>
          <cell r="CL2956">
            <v>0</v>
          </cell>
          <cell r="CM2956">
            <v>0</v>
          </cell>
        </row>
        <row r="2957">
          <cell r="F2957">
            <v>17927</v>
          </cell>
          <cell r="G2957">
            <v>17927</v>
          </cell>
          <cell r="H2957">
            <v>6075.45</v>
          </cell>
          <cell r="I2957">
            <v>9770.7999999999993</v>
          </cell>
          <cell r="AY2957">
            <v>0</v>
          </cell>
          <cell r="CK2957">
            <v>0</v>
          </cell>
          <cell r="CL2957">
            <v>0</v>
          </cell>
          <cell r="CM2957">
            <v>0</v>
          </cell>
        </row>
        <row r="2958">
          <cell r="F2958">
            <v>3603</v>
          </cell>
          <cell r="G2958">
            <v>3603</v>
          </cell>
          <cell r="H2958">
            <v>896</v>
          </cell>
          <cell r="I2958">
            <v>0</v>
          </cell>
          <cell r="AY2958">
            <v>0</v>
          </cell>
          <cell r="CK2958">
            <v>0</v>
          </cell>
          <cell r="CL2958">
            <v>0</v>
          </cell>
          <cell r="CM2958">
            <v>0</v>
          </cell>
        </row>
        <row r="2959">
          <cell r="F2959">
            <v>4180</v>
          </cell>
          <cell r="G2959">
            <v>4180</v>
          </cell>
          <cell r="H2959">
            <v>2810.09</v>
          </cell>
          <cell r="I2959">
            <v>799.24</v>
          </cell>
          <cell r="AY2959">
            <v>0</v>
          </cell>
          <cell r="CK2959">
            <v>0</v>
          </cell>
          <cell r="CL2959">
            <v>0</v>
          </cell>
          <cell r="CM2959">
            <v>0</v>
          </cell>
        </row>
        <row r="2960">
          <cell r="F2960">
            <v>2386</v>
          </cell>
          <cell r="G2960">
            <v>2386</v>
          </cell>
          <cell r="H2960">
            <v>1846.56</v>
          </cell>
          <cell r="I2960">
            <v>0</v>
          </cell>
          <cell r="AY2960">
            <v>0</v>
          </cell>
          <cell r="CK2960">
            <v>0</v>
          </cell>
          <cell r="CL2960">
            <v>0</v>
          </cell>
          <cell r="CM2960">
            <v>0</v>
          </cell>
        </row>
        <row r="2961">
          <cell r="F2961">
            <v>600767</v>
          </cell>
          <cell r="G2961">
            <v>600767</v>
          </cell>
          <cell r="H2961">
            <v>484482.07</v>
          </cell>
          <cell r="I2961">
            <v>12279.46</v>
          </cell>
          <cell r="AY2961">
            <v>0</v>
          </cell>
          <cell r="CK2961">
            <v>0</v>
          </cell>
          <cell r="CL2961">
            <v>0</v>
          </cell>
          <cell r="CM2961">
            <v>0</v>
          </cell>
        </row>
        <row r="2962">
          <cell r="F2962">
            <v>607719</v>
          </cell>
          <cell r="G2962">
            <v>607719</v>
          </cell>
          <cell r="H2962">
            <v>410254.31</v>
          </cell>
          <cell r="I2962">
            <v>5732.52</v>
          </cell>
          <cell r="AY2962">
            <v>1752.5</v>
          </cell>
          <cell r="CK2962">
            <v>0</v>
          </cell>
          <cell r="CL2962">
            <v>0</v>
          </cell>
          <cell r="CM2962">
            <v>0</v>
          </cell>
        </row>
        <row r="2963">
          <cell r="F2963">
            <v>17000</v>
          </cell>
          <cell r="G2963">
            <v>17000</v>
          </cell>
          <cell r="H2963">
            <v>0</v>
          </cell>
          <cell r="I2963">
            <v>8680</v>
          </cell>
          <cell r="AY2963">
            <v>0</v>
          </cell>
          <cell r="CK2963">
            <v>0</v>
          </cell>
          <cell r="CL2963">
            <v>0</v>
          </cell>
          <cell r="CM2963">
            <v>0</v>
          </cell>
        </row>
        <row r="2964">
          <cell r="F2964">
            <v>37000</v>
          </cell>
          <cell r="G2964">
            <v>37000</v>
          </cell>
          <cell r="H2964">
            <v>27603.279999999999</v>
          </cell>
          <cell r="I2964">
            <v>8690.1200000000008</v>
          </cell>
          <cell r="AY2964">
            <v>0</v>
          </cell>
          <cell r="CK2964">
            <v>0</v>
          </cell>
          <cell r="CL2964">
            <v>0</v>
          </cell>
          <cell r="CM2964">
            <v>0</v>
          </cell>
        </row>
        <row r="2965">
          <cell r="F2965">
            <v>1914144</v>
          </cell>
          <cell r="G2965">
            <v>1914144</v>
          </cell>
          <cell r="H2965">
            <v>1504537.78</v>
          </cell>
          <cell r="I2965">
            <v>0</v>
          </cell>
          <cell r="AY2965">
            <v>168519.74</v>
          </cell>
          <cell r="CK2965">
            <v>0</v>
          </cell>
          <cell r="CL2965">
            <v>0</v>
          </cell>
          <cell r="CM2965">
            <v>0</v>
          </cell>
        </row>
        <row r="2966">
          <cell r="F2966">
            <v>41690</v>
          </cell>
          <cell r="G2966">
            <v>128506</v>
          </cell>
          <cell r="H2966">
            <v>81675</v>
          </cell>
          <cell r="I2966">
            <v>46200</v>
          </cell>
          <cell r="AY2966">
            <v>0</v>
          </cell>
          <cell r="CK2966">
            <v>0</v>
          </cell>
          <cell r="CL2966">
            <v>0</v>
          </cell>
          <cell r="CM2966">
            <v>0</v>
          </cell>
        </row>
        <row r="2967">
          <cell r="F2967">
            <v>121521</v>
          </cell>
          <cell r="G2967">
            <v>121521</v>
          </cell>
          <cell r="H2967">
            <v>99126</v>
          </cell>
          <cell r="I2967">
            <v>0</v>
          </cell>
          <cell r="AY2967">
            <v>11680</v>
          </cell>
          <cell r="CK2967">
            <v>0</v>
          </cell>
          <cell r="CL2967">
            <v>0</v>
          </cell>
          <cell r="CM2967">
            <v>0</v>
          </cell>
        </row>
        <row r="2968">
          <cell r="F2968">
            <v>167704</v>
          </cell>
          <cell r="G2968">
            <v>167704</v>
          </cell>
          <cell r="H2968">
            <v>71567.210000000006</v>
          </cell>
          <cell r="I2968">
            <v>0</v>
          </cell>
          <cell r="AY2968">
            <v>0</v>
          </cell>
          <cell r="CK2968">
            <v>0</v>
          </cell>
          <cell r="CL2968">
            <v>0</v>
          </cell>
          <cell r="CM2968">
            <v>0</v>
          </cell>
        </row>
        <row r="2969">
          <cell r="F2969">
            <v>395232</v>
          </cell>
          <cell r="G2969">
            <v>395232</v>
          </cell>
          <cell r="H2969">
            <v>0</v>
          </cell>
          <cell r="I2969">
            <v>0</v>
          </cell>
          <cell r="AY2969">
            <v>0</v>
          </cell>
          <cell r="CK2969">
            <v>0</v>
          </cell>
          <cell r="CL2969">
            <v>0</v>
          </cell>
          <cell r="CM2969">
            <v>0</v>
          </cell>
        </row>
        <row r="2971">
          <cell r="F2971">
            <v>304309</v>
          </cell>
          <cell r="G2971">
            <v>304309</v>
          </cell>
          <cell r="H2971">
            <v>232144.49</v>
          </cell>
          <cell r="I2971">
            <v>0</v>
          </cell>
          <cell r="AY2971">
            <v>26510.33</v>
          </cell>
          <cell r="CK2971">
            <v>0</v>
          </cell>
          <cell r="CL2971">
            <v>0</v>
          </cell>
          <cell r="CM2971">
            <v>0</v>
          </cell>
        </row>
        <row r="2972">
          <cell r="F2972">
            <v>51191</v>
          </cell>
          <cell r="G2972">
            <v>51191</v>
          </cell>
          <cell r="H2972">
            <v>40220.379999999997</v>
          </cell>
          <cell r="I2972">
            <v>0</v>
          </cell>
          <cell r="AY2972">
            <v>4591.9799999999996</v>
          </cell>
          <cell r="CK2972">
            <v>0</v>
          </cell>
          <cell r="CL2972">
            <v>0</v>
          </cell>
          <cell r="CM2972">
            <v>0</v>
          </cell>
        </row>
        <row r="2973">
          <cell r="F2973">
            <v>72600</v>
          </cell>
          <cell r="G2973">
            <v>72600</v>
          </cell>
          <cell r="H2973">
            <v>55575</v>
          </cell>
          <cell r="I2973">
            <v>0</v>
          </cell>
          <cell r="AY2973">
            <v>6435</v>
          </cell>
          <cell r="CK2973">
            <v>0</v>
          </cell>
          <cell r="CL2973">
            <v>0</v>
          </cell>
          <cell r="CM2973">
            <v>0</v>
          </cell>
        </row>
        <row r="2974">
          <cell r="F2974">
            <v>44957</v>
          </cell>
          <cell r="G2974">
            <v>53227.46</v>
          </cell>
          <cell r="H2974">
            <v>53227.46</v>
          </cell>
          <cell r="I2974">
            <v>0</v>
          </cell>
          <cell r="AY2974">
            <v>0</v>
          </cell>
          <cell r="CK2974">
            <v>0</v>
          </cell>
          <cell r="CL2974">
            <v>0</v>
          </cell>
          <cell r="CM2974">
            <v>0</v>
          </cell>
        </row>
        <row r="2975">
          <cell r="F2975">
            <v>255248</v>
          </cell>
          <cell r="G2975">
            <v>255248</v>
          </cell>
          <cell r="H2975">
            <v>168489</v>
          </cell>
          <cell r="I2975">
            <v>0</v>
          </cell>
          <cell r="AY2975">
            <v>18135.41</v>
          </cell>
          <cell r="CK2975">
            <v>0</v>
          </cell>
          <cell r="CL2975">
            <v>0</v>
          </cell>
          <cell r="CM2975">
            <v>0</v>
          </cell>
        </row>
        <row r="2976">
          <cell r="F2976">
            <v>3623</v>
          </cell>
          <cell r="G2976">
            <v>3623</v>
          </cell>
          <cell r="H2976">
            <v>2160.6799999999998</v>
          </cell>
          <cell r="I2976">
            <v>0</v>
          </cell>
          <cell r="AY2976">
            <v>4.4400000000000004</v>
          </cell>
          <cell r="CK2976">
            <v>0</v>
          </cell>
          <cell r="CL2976">
            <v>0</v>
          </cell>
          <cell r="CM2976">
            <v>0</v>
          </cell>
        </row>
        <row r="2977">
          <cell r="F2977">
            <v>0</v>
          </cell>
          <cell r="G2977">
            <v>17828.060000000001</v>
          </cell>
          <cell r="H2977">
            <v>3266.47</v>
          </cell>
          <cell r="I2977">
            <v>14004.6</v>
          </cell>
          <cell r="AY2977">
            <v>0</v>
          </cell>
          <cell r="CK2977">
            <v>0</v>
          </cell>
          <cell r="CL2977">
            <v>0</v>
          </cell>
          <cell r="CM2977">
            <v>0</v>
          </cell>
        </row>
        <row r="2978">
          <cell r="F2978">
            <v>10000</v>
          </cell>
          <cell r="G2978">
            <v>10000</v>
          </cell>
          <cell r="H2978">
            <v>9967.2800000000007</v>
          </cell>
          <cell r="I2978">
            <v>1</v>
          </cell>
          <cell r="AY2978">
            <v>0</v>
          </cell>
          <cell r="CK2978">
            <v>0</v>
          </cell>
          <cell r="CL2978">
            <v>0</v>
          </cell>
          <cell r="CM2978">
            <v>0</v>
          </cell>
        </row>
        <row r="2979">
          <cell r="F2979">
            <v>1510</v>
          </cell>
          <cell r="G2979">
            <v>1510</v>
          </cell>
          <cell r="H2979">
            <v>0</v>
          </cell>
          <cell r="I2979">
            <v>0</v>
          </cell>
          <cell r="AY2979">
            <v>0</v>
          </cell>
          <cell r="CK2979">
            <v>0</v>
          </cell>
          <cell r="CL2979">
            <v>0</v>
          </cell>
          <cell r="CM2979">
            <v>0</v>
          </cell>
        </row>
        <row r="2980">
          <cell r="F2980">
            <v>6532</v>
          </cell>
          <cell r="G2980">
            <v>9514.24</v>
          </cell>
          <cell r="H2980">
            <v>368</v>
          </cell>
          <cell r="I2980">
            <v>92.98</v>
          </cell>
          <cell r="AY2980">
            <v>0</v>
          </cell>
          <cell r="CK2980">
            <v>0</v>
          </cell>
          <cell r="CL2980">
            <v>0</v>
          </cell>
          <cell r="CM2980">
            <v>0</v>
          </cell>
        </row>
        <row r="2981">
          <cell r="F2981">
            <v>140000</v>
          </cell>
          <cell r="G2981">
            <v>200005.39</v>
          </cell>
          <cell r="H2981">
            <v>83154.97</v>
          </cell>
          <cell r="I2981">
            <v>13569.34</v>
          </cell>
          <cell r="AY2981">
            <v>2048.23</v>
          </cell>
          <cell r="CK2981">
            <v>0</v>
          </cell>
          <cell r="CL2981">
            <v>0</v>
          </cell>
          <cell r="CM2981">
            <v>0</v>
          </cell>
        </row>
        <row r="2982">
          <cell r="F2982">
            <v>271740</v>
          </cell>
          <cell r="G2982">
            <v>271740</v>
          </cell>
          <cell r="H2982">
            <v>88556.35</v>
          </cell>
          <cell r="I2982">
            <v>2135.29</v>
          </cell>
          <cell r="AY2982">
            <v>455.65</v>
          </cell>
          <cell r="CK2982">
            <v>0</v>
          </cell>
          <cell r="CL2982">
            <v>0</v>
          </cell>
          <cell r="CM2982">
            <v>0</v>
          </cell>
        </row>
        <row r="2983">
          <cell r="F2983">
            <v>6000</v>
          </cell>
          <cell r="G2983">
            <v>6000</v>
          </cell>
          <cell r="H2983">
            <v>1769.85</v>
          </cell>
          <cell r="I2983">
            <v>1204.44</v>
          </cell>
          <cell r="AY2983">
            <v>0</v>
          </cell>
          <cell r="CK2983">
            <v>0</v>
          </cell>
          <cell r="CL2983">
            <v>0</v>
          </cell>
          <cell r="CM2983">
            <v>0</v>
          </cell>
        </row>
        <row r="2984">
          <cell r="F2984">
            <v>3043812</v>
          </cell>
          <cell r="G2984">
            <v>3043812</v>
          </cell>
          <cell r="H2984">
            <v>2343123.85</v>
          </cell>
          <cell r="I2984">
            <v>0</v>
          </cell>
          <cell r="AY2984">
            <v>220607.41</v>
          </cell>
          <cell r="CK2984">
            <v>0</v>
          </cell>
          <cell r="CL2984">
            <v>0</v>
          </cell>
          <cell r="CM2984">
            <v>0</v>
          </cell>
        </row>
        <row r="2985">
          <cell r="F2985">
            <v>0</v>
          </cell>
          <cell r="G2985">
            <v>3977.04</v>
          </cell>
          <cell r="H2985">
            <v>3977.04</v>
          </cell>
          <cell r="I2985">
            <v>0</v>
          </cell>
          <cell r="AY2985">
            <v>0</v>
          </cell>
          <cell r="CK2985">
            <v>0</v>
          </cell>
          <cell r="CL2985">
            <v>0</v>
          </cell>
          <cell r="CM2985">
            <v>0</v>
          </cell>
        </row>
        <row r="2986">
          <cell r="F2986">
            <v>123241</v>
          </cell>
          <cell r="G2986">
            <v>123241</v>
          </cell>
          <cell r="H2986">
            <v>96289.5</v>
          </cell>
          <cell r="I2986">
            <v>0</v>
          </cell>
          <cell r="AY2986">
            <v>11213.5</v>
          </cell>
          <cell r="CK2986">
            <v>0</v>
          </cell>
          <cell r="CL2986">
            <v>0</v>
          </cell>
          <cell r="CM2986">
            <v>0</v>
          </cell>
        </row>
        <row r="2987">
          <cell r="F2987">
            <v>231520</v>
          </cell>
          <cell r="G2987">
            <v>231520</v>
          </cell>
          <cell r="H2987">
            <v>118633.46</v>
          </cell>
          <cell r="I2987">
            <v>0</v>
          </cell>
          <cell r="AY2987">
            <v>1694.81</v>
          </cell>
          <cell r="CK2987">
            <v>0</v>
          </cell>
          <cell r="CL2987">
            <v>0</v>
          </cell>
          <cell r="CM2987">
            <v>0</v>
          </cell>
        </row>
        <row r="2988">
          <cell r="F2988">
            <v>617594</v>
          </cell>
          <cell r="G2988">
            <v>617594</v>
          </cell>
          <cell r="H2988">
            <v>4420.42</v>
          </cell>
          <cell r="I2988">
            <v>0</v>
          </cell>
          <cell r="AY2988">
            <v>4420.42</v>
          </cell>
          <cell r="CK2988">
            <v>0</v>
          </cell>
          <cell r="CL2988">
            <v>0</v>
          </cell>
          <cell r="CM2988">
            <v>0</v>
          </cell>
        </row>
        <row r="2989">
          <cell r="F2989">
            <v>0</v>
          </cell>
          <cell r="G2989">
            <v>706723.89</v>
          </cell>
          <cell r="H2989">
            <v>706723.89</v>
          </cell>
          <cell r="I2989">
            <v>0</v>
          </cell>
          <cell r="AY2989">
            <v>706723.89</v>
          </cell>
          <cell r="CK2989">
            <v>0</v>
          </cell>
          <cell r="CL2989">
            <v>0</v>
          </cell>
          <cell r="CM2989">
            <v>0</v>
          </cell>
        </row>
        <row r="2990">
          <cell r="F2990">
            <v>0</v>
          </cell>
          <cell r="G2990">
            <v>16106.07</v>
          </cell>
          <cell r="H2990">
            <v>16106.07</v>
          </cell>
          <cell r="I2990">
            <v>0</v>
          </cell>
          <cell r="AY2990">
            <v>718.34</v>
          </cell>
          <cell r="CK2990">
            <v>0</v>
          </cell>
          <cell r="CL2990">
            <v>0</v>
          </cell>
          <cell r="CM2990">
            <v>0</v>
          </cell>
        </row>
        <row r="2991">
          <cell r="F2991">
            <v>428087</v>
          </cell>
          <cell r="G2991">
            <v>428087</v>
          </cell>
          <cell r="H2991">
            <v>321424.53000000003</v>
          </cell>
          <cell r="I2991">
            <v>0</v>
          </cell>
          <cell r="AY2991">
            <v>30368.68</v>
          </cell>
          <cell r="CK2991">
            <v>0</v>
          </cell>
          <cell r="CL2991">
            <v>0</v>
          </cell>
          <cell r="CM2991">
            <v>0</v>
          </cell>
        </row>
        <row r="2992">
          <cell r="F2992">
            <v>73028</v>
          </cell>
          <cell r="G2992">
            <v>73028</v>
          </cell>
          <cell r="H2992">
            <v>56186.84</v>
          </cell>
          <cell r="I2992">
            <v>0</v>
          </cell>
          <cell r="AY2992">
            <v>5266.74</v>
          </cell>
          <cell r="CK2992">
            <v>0</v>
          </cell>
          <cell r="CL2992">
            <v>0</v>
          </cell>
          <cell r="CM2992">
            <v>0</v>
          </cell>
        </row>
        <row r="2993">
          <cell r="F2993">
            <v>92400</v>
          </cell>
          <cell r="G2993">
            <v>92400</v>
          </cell>
          <cell r="H2993">
            <v>71565</v>
          </cell>
          <cell r="I2993">
            <v>0</v>
          </cell>
          <cell r="AY2993">
            <v>7312.5</v>
          </cell>
          <cell r="CK2993">
            <v>0</v>
          </cell>
          <cell r="CL2993">
            <v>0</v>
          </cell>
          <cell r="CM2993">
            <v>0</v>
          </cell>
        </row>
        <row r="2994">
          <cell r="F2994">
            <v>70394</v>
          </cell>
          <cell r="G2994">
            <v>70394</v>
          </cell>
          <cell r="H2994">
            <v>68098.850000000006</v>
          </cell>
          <cell r="I2994">
            <v>0</v>
          </cell>
          <cell r="AY2994">
            <v>0</v>
          </cell>
          <cell r="CK2994">
            <v>0</v>
          </cell>
          <cell r="CL2994">
            <v>0</v>
          </cell>
          <cell r="CM2994">
            <v>0</v>
          </cell>
        </row>
        <row r="2995">
          <cell r="F2995">
            <v>423163</v>
          </cell>
          <cell r="G2995">
            <v>423163</v>
          </cell>
          <cell r="H2995">
            <v>280548.53000000003</v>
          </cell>
          <cell r="I2995">
            <v>0</v>
          </cell>
          <cell r="AY2995">
            <v>22933.47</v>
          </cell>
          <cell r="CK2995">
            <v>0</v>
          </cell>
          <cell r="CL2995">
            <v>0</v>
          </cell>
          <cell r="CM2995">
            <v>0</v>
          </cell>
        </row>
        <row r="2996">
          <cell r="F2996">
            <v>25356</v>
          </cell>
          <cell r="G2996">
            <v>25356</v>
          </cell>
          <cell r="H2996">
            <v>15124.76</v>
          </cell>
          <cell r="I2996">
            <v>0</v>
          </cell>
          <cell r="AY2996">
            <v>31.08</v>
          </cell>
          <cell r="CK2996">
            <v>0</v>
          </cell>
          <cell r="CL2996">
            <v>0</v>
          </cell>
          <cell r="CM2996">
            <v>0</v>
          </cell>
        </row>
        <row r="2997">
          <cell r="F2997">
            <v>2558</v>
          </cell>
          <cell r="G2997">
            <v>2695.19</v>
          </cell>
          <cell r="H2997">
            <v>2695.19</v>
          </cell>
          <cell r="I2997">
            <v>0</v>
          </cell>
          <cell r="AY2997">
            <v>194.79</v>
          </cell>
          <cell r="CK2997">
            <v>0</v>
          </cell>
          <cell r="CL2997">
            <v>0</v>
          </cell>
          <cell r="CM2997">
            <v>0</v>
          </cell>
        </row>
        <row r="2998">
          <cell r="F2998">
            <v>38964</v>
          </cell>
          <cell r="G2998">
            <v>38964</v>
          </cell>
          <cell r="H2998">
            <v>24788.959999999999</v>
          </cell>
          <cell r="I2998">
            <v>0</v>
          </cell>
          <cell r="AY2998">
            <v>0</v>
          </cell>
          <cell r="CK2998">
            <v>0</v>
          </cell>
          <cell r="CL2998">
            <v>0</v>
          </cell>
          <cell r="CM2998">
            <v>0</v>
          </cell>
        </row>
        <row r="2999">
          <cell r="F2999">
            <v>1099</v>
          </cell>
          <cell r="G2999">
            <v>1099</v>
          </cell>
          <cell r="H2999">
            <v>400</v>
          </cell>
          <cell r="I2999">
            <v>0</v>
          </cell>
          <cell r="AY2999">
            <v>0</v>
          </cell>
          <cell r="CK2999">
            <v>0</v>
          </cell>
          <cell r="CL2999">
            <v>0</v>
          </cell>
          <cell r="CM2999">
            <v>0</v>
          </cell>
        </row>
        <row r="3000">
          <cell r="F3000">
            <v>41300</v>
          </cell>
          <cell r="G3000">
            <v>33680</v>
          </cell>
          <cell r="H3000">
            <v>15770</v>
          </cell>
          <cell r="I3000">
            <v>0</v>
          </cell>
          <cell r="AY3000">
            <v>0</v>
          </cell>
          <cell r="CK3000">
            <v>0</v>
          </cell>
          <cell r="CL3000">
            <v>0</v>
          </cell>
          <cell r="CM3000">
            <v>0</v>
          </cell>
        </row>
        <row r="3001">
          <cell r="F3001">
            <v>10000</v>
          </cell>
          <cell r="G3001">
            <v>10000</v>
          </cell>
          <cell r="H3001">
            <v>7216.64</v>
          </cell>
          <cell r="I3001">
            <v>2500</v>
          </cell>
          <cell r="AY3001">
            <v>0</v>
          </cell>
          <cell r="CK3001">
            <v>0</v>
          </cell>
          <cell r="CL3001">
            <v>0</v>
          </cell>
          <cell r="CM3001">
            <v>0</v>
          </cell>
        </row>
        <row r="3002">
          <cell r="F3002">
            <v>29384</v>
          </cell>
          <cell r="G3002">
            <v>29384</v>
          </cell>
          <cell r="H3002">
            <v>20491.95</v>
          </cell>
          <cell r="I3002">
            <v>0</v>
          </cell>
          <cell r="AY3002">
            <v>0</v>
          </cell>
          <cell r="CK3002">
            <v>0</v>
          </cell>
          <cell r="CL3002">
            <v>0</v>
          </cell>
          <cell r="CM3002">
            <v>0</v>
          </cell>
        </row>
        <row r="3003">
          <cell r="F3003">
            <v>22775</v>
          </cell>
          <cell r="G3003">
            <v>22775</v>
          </cell>
          <cell r="H3003">
            <v>7511.25</v>
          </cell>
          <cell r="I3003">
            <v>0</v>
          </cell>
          <cell r="AY3003">
            <v>0</v>
          </cell>
          <cell r="CK3003">
            <v>0</v>
          </cell>
          <cell r="CL3003">
            <v>0</v>
          </cell>
          <cell r="CM3003">
            <v>0</v>
          </cell>
        </row>
        <row r="3004">
          <cell r="F3004">
            <v>3173</v>
          </cell>
          <cell r="G3004">
            <v>3173</v>
          </cell>
          <cell r="H3004">
            <v>2364.92</v>
          </cell>
          <cell r="I3004">
            <v>0</v>
          </cell>
          <cell r="AY3004">
            <v>0</v>
          </cell>
          <cell r="CK3004">
            <v>0</v>
          </cell>
          <cell r="CL3004">
            <v>0</v>
          </cell>
          <cell r="CM3004">
            <v>0</v>
          </cell>
        </row>
        <row r="3005">
          <cell r="F3005">
            <v>28000</v>
          </cell>
          <cell r="G3005">
            <v>28000</v>
          </cell>
          <cell r="H3005">
            <v>22278.83</v>
          </cell>
          <cell r="I3005">
            <v>0</v>
          </cell>
          <cell r="AY3005">
            <v>138</v>
          </cell>
          <cell r="CK3005">
            <v>0</v>
          </cell>
          <cell r="CL3005">
            <v>0</v>
          </cell>
          <cell r="CM3005">
            <v>0</v>
          </cell>
        </row>
        <row r="3006">
          <cell r="F3006">
            <v>24241</v>
          </cell>
          <cell r="G3006">
            <v>24241</v>
          </cell>
          <cell r="H3006">
            <v>15628.28</v>
          </cell>
          <cell r="I3006">
            <v>6057.85</v>
          </cell>
          <cell r="AY3006">
            <v>109.25</v>
          </cell>
          <cell r="CK3006">
            <v>0</v>
          </cell>
          <cell r="CL3006">
            <v>0</v>
          </cell>
          <cell r="CM3006">
            <v>0</v>
          </cell>
        </row>
        <row r="3007">
          <cell r="F3007">
            <v>19900</v>
          </cell>
          <cell r="G3007">
            <v>19900</v>
          </cell>
          <cell r="H3007">
            <v>17506.47</v>
          </cell>
          <cell r="I3007">
            <v>0</v>
          </cell>
          <cell r="AY3007">
            <v>0</v>
          </cell>
          <cell r="CK3007">
            <v>0</v>
          </cell>
          <cell r="CL3007">
            <v>0</v>
          </cell>
          <cell r="CM3007">
            <v>0</v>
          </cell>
        </row>
        <row r="3008">
          <cell r="F3008">
            <v>1416</v>
          </cell>
          <cell r="G3008">
            <v>1416</v>
          </cell>
          <cell r="H3008">
            <v>471.5</v>
          </cell>
          <cell r="I3008">
            <v>0</v>
          </cell>
          <cell r="AY3008">
            <v>0</v>
          </cell>
          <cell r="CK3008">
            <v>0</v>
          </cell>
          <cell r="CL3008">
            <v>0</v>
          </cell>
          <cell r="CM3008">
            <v>0</v>
          </cell>
        </row>
        <row r="3009">
          <cell r="F3009">
            <v>1000</v>
          </cell>
          <cell r="G3009">
            <v>1000</v>
          </cell>
          <cell r="H3009">
            <v>963</v>
          </cell>
          <cell r="I3009">
            <v>0</v>
          </cell>
          <cell r="AY3009">
            <v>0</v>
          </cell>
          <cell r="CK3009">
            <v>0</v>
          </cell>
          <cell r="CL3009">
            <v>0</v>
          </cell>
          <cell r="CM3009">
            <v>0</v>
          </cell>
        </row>
        <row r="3010">
          <cell r="F3010">
            <v>159782</v>
          </cell>
          <cell r="G3010">
            <v>159782</v>
          </cell>
          <cell r="H3010">
            <v>133680.53</v>
          </cell>
          <cell r="I3010">
            <v>1601.96</v>
          </cell>
          <cell r="AY3010">
            <v>799.14</v>
          </cell>
          <cell r="CK3010">
            <v>0</v>
          </cell>
          <cell r="CL3010">
            <v>0</v>
          </cell>
          <cell r="CM3010">
            <v>0</v>
          </cell>
        </row>
        <row r="3011">
          <cell r="F3011">
            <v>1374312</v>
          </cell>
          <cell r="G3011">
            <v>1374312</v>
          </cell>
          <cell r="H3011">
            <v>1108500.24</v>
          </cell>
          <cell r="I3011">
            <v>0</v>
          </cell>
          <cell r="AY3011">
            <v>120958.34</v>
          </cell>
          <cell r="CK3011">
            <v>0</v>
          </cell>
          <cell r="CL3011">
            <v>0</v>
          </cell>
          <cell r="CM3011">
            <v>0</v>
          </cell>
        </row>
        <row r="3012">
          <cell r="F3012">
            <v>90642</v>
          </cell>
          <cell r="G3012">
            <v>90642</v>
          </cell>
          <cell r="H3012">
            <v>76593.5</v>
          </cell>
          <cell r="I3012">
            <v>0</v>
          </cell>
          <cell r="AY3012">
            <v>8354</v>
          </cell>
          <cell r="CK3012">
            <v>0</v>
          </cell>
          <cell r="CL3012">
            <v>0</v>
          </cell>
          <cell r="CM3012">
            <v>0</v>
          </cell>
        </row>
        <row r="3013">
          <cell r="F3013">
            <v>120896</v>
          </cell>
          <cell r="G3013">
            <v>120896</v>
          </cell>
          <cell r="H3013">
            <v>61461.68</v>
          </cell>
          <cell r="I3013">
            <v>0</v>
          </cell>
          <cell r="AY3013">
            <v>0</v>
          </cell>
          <cell r="CK3013">
            <v>0</v>
          </cell>
          <cell r="CL3013">
            <v>0</v>
          </cell>
          <cell r="CM3013">
            <v>0</v>
          </cell>
        </row>
        <row r="3014">
          <cell r="F3014">
            <v>284968</v>
          </cell>
          <cell r="G3014">
            <v>284968</v>
          </cell>
          <cell r="H3014">
            <v>0</v>
          </cell>
          <cell r="I3014">
            <v>0</v>
          </cell>
          <cell r="AY3014">
            <v>0</v>
          </cell>
          <cell r="CK3014">
            <v>0</v>
          </cell>
          <cell r="CL3014">
            <v>0</v>
          </cell>
          <cell r="CM3014">
            <v>0</v>
          </cell>
        </row>
        <row r="3015">
          <cell r="F3015">
            <v>217916</v>
          </cell>
          <cell r="G3015">
            <v>217916</v>
          </cell>
          <cell r="H3015">
            <v>170759.18</v>
          </cell>
          <cell r="I3015">
            <v>0</v>
          </cell>
          <cell r="AY3015">
            <v>18903.53</v>
          </cell>
          <cell r="CK3015">
            <v>0</v>
          </cell>
          <cell r="CL3015">
            <v>0</v>
          </cell>
          <cell r="CM3015">
            <v>0</v>
          </cell>
        </row>
        <row r="3016">
          <cell r="F3016">
            <v>37112</v>
          </cell>
          <cell r="G3016">
            <v>37112</v>
          </cell>
          <cell r="H3016">
            <v>29867.23</v>
          </cell>
          <cell r="I3016">
            <v>0</v>
          </cell>
          <cell r="AY3016">
            <v>3320.46</v>
          </cell>
          <cell r="CK3016">
            <v>0</v>
          </cell>
          <cell r="CL3016">
            <v>0</v>
          </cell>
          <cell r="CM3016">
            <v>0</v>
          </cell>
        </row>
        <row r="3017">
          <cell r="F3017">
            <v>46200</v>
          </cell>
          <cell r="G3017">
            <v>46200</v>
          </cell>
          <cell r="H3017">
            <v>37705.199999999997</v>
          </cell>
          <cell r="I3017">
            <v>0</v>
          </cell>
          <cell r="AY3017">
            <v>4095</v>
          </cell>
          <cell r="CK3017">
            <v>0</v>
          </cell>
          <cell r="CL3017">
            <v>0</v>
          </cell>
          <cell r="CM3017">
            <v>0</v>
          </cell>
        </row>
        <row r="3018">
          <cell r="F3018">
            <v>32568</v>
          </cell>
          <cell r="G3018">
            <v>37990.93</v>
          </cell>
          <cell r="H3018">
            <v>37990.93</v>
          </cell>
          <cell r="I3018">
            <v>0</v>
          </cell>
          <cell r="AY3018">
            <v>0</v>
          </cell>
          <cell r="CK3018">
            <v>0</v>
          </cell>
          <cell r="CL3018">
            <v>0</v>
          </cell>
          <cell r="CM3018">
            <v>0</v>
          </cell>
        </row>
        <row r="3019">
          <cell r="F3019">
            <v>184451</v>
          </cell>
          <cell r="G3019">
            <v>184451</v>
          </cell>
          <cell r="H3019">
            <v>128417.15</v>
          </cell>
          <cell r="I3019">
            <v>0</v>
          </cell>
          <cell r="AY3019">
            <v>13170.79</v>
          </cell>
          <cell r="CK3019">
            <v>0</v>
          </cell>
          <cell r="CL3019">
            <v>0</v>
          </cell>
          <cell r="CM3019">
            <v>0</v>
          </cell>
        </row>
        <row r="3020">
          <cell r="F3020">
            <v>21733</v>
          </cell>
          <cell r="G3020">
            <v>21733</v>
          </cell>
          <cell r="H3020">
            <v>12964.08</v>
          </cell>
          <cell r="I3020">
            <v>0</v>
          </cell>
          <cell r="AY3020">
            <v>26.64</v>
          </cell>
          <cell r="CK3020">
            <v>0</v>
          </cell>
          <cell r="CL3020">
            <v>0</v>
          </cell>
          <cell r="CM3020">
            <v>0</v>
          </cell>
        </row>
        <row r="3021">
          <cell r="F3021">
            <v>10000</v>
          </cell>
          <cell r="G3021">
            <v>10000</v>
          </cell>
          <cell r="H3021">
            <v>9953.51</v>
          </cell>
          <cell r="I3021">
            <v>0</v>
          </cell>
          <cell r="AY3021">
            <v>0</v>
          </cell>
          <cell r="CK3021">
            <v>0</v>
          </cell>
          <cell r="CL3021">
            <v>0</v>
          </cell>
          <cell r="CM3021">
            <v>0</v>
          </cell>
        </row>
        <row r="3022">
          <cell r="F3022">
            <v>46669</v>
          </cell>
          <cell r="G3022">
            <v>46669</v>
          </cell>
          <cell r="H3022">
            <v>36497.599999999999</v>
          </cell>
          <cell r="I3022">
            <v>0</v>
          </cell>
          <cell r="AY3022">
            <v>0</v>
          </cell>
          <cell r="CK3022">
            <v>0</v>
          </cell>
          <cell r="CL3022">
            <v>0</v>
          </cell>
          <cell r="CM3022">
            <v>0</v>
          </cell>
        </row>
        <row r="3023">
          <cell r="F3023">
            <v>4977</v>
          </cell>
          <cell r="G3023">
            <v>4977</v>
          </cell>
          <cell r="H3023">
            <v>3074</v>
          </cell>
          <cell r="I3023">
            <v>0</v>
          </cell>
          <cell r="AY3023">
            <v>0</v>
          </cell>
          <cell r="CK3023">
            <v>0</v>
          </cell>
          <cell r="CL3023">
            <v>0</v>
          </cell>
          <cell r="CM3023">
            <v>0</v>
          </cell>
        </row>
        <row r="3024">
          <cell r="F3024">
            <v>6877</v>
          </cell>
          <cell r="G3024">
            <v>6877</v>
          </cell>
          <cell r="H3024">
            <v>5530.84</v>
          </cell>
          <cell r="I3024">
            <v>0</v>
          </cell>
          <cell r="AY3024">
            <v>0</v>
          </cell>
          <cell r="CK3024">
            <v>0</v>
          </cell>
          <cell r="CL3024">
            <v>0</v>
          </cell>
          <cell r="CM3024">
            <v>0</v>
          </cell>
        </row>
        <row r="3025">
          <cell r="F3025">
            <v>137387</v>
          </cell>
          <cell r="G3025">
            <v>137387</v>
          </cell>
          <cell r="H3025">
            <v>78543.75</v>
          </cell>
          <cell r="I3025">
            <v>3386.83</v>
          </cell>
          <cell r="AY3025">
            <v>0</v>
          </cell>
          <cell r="CK3025">
            <v>0</v>
          </cell>
          <cell r="CL3025">
            <v>0</v>
          </cell>
          <cell r="CM3025">
            <v>0</v>
          </cell>
        </row>
        <row r="3026">
          <cell r="F3026">
            <v>2301324</v>
          </cell>
          <cell r="G3026">
            <v>2301324</v>
          </cell>
          <cell r="H3026">
            <v>1778813.18</v>
          </cell>
          <cell r="I3026">
            <v>0</v>
          </cell>
          <cell r="AY3026">
            <v>193673</v>
          </cell>
          <cell r="CK3026">
            <v>0</v>
          </cell>
          <cell r="CL3026">
            <v>0</v>
          </cell>
          <cell r="CM3026">
            <v>0</v>
          </cell>
        </row>
        <row r="3027">
          <cell r="F3027">
            <v>69732</v>
          </cell>
          <cell r="G3027">
            <v>69732</v>
          </cell>
          <cell r="H3027">
            <v>54502.5</v>
          </cell>
          <cell r="I3027">
            <v>0</v>
          </cell>
          <cell r="AY3027">
            <v>5994</v>
          </cell>
          <cell r="CK3027">
            <v>0</v>
          </cell>
          <cell r="CL3027">
            <v>0</v>
          </cell>
          <cell r="CM3027">
            <v>0</v>
          </cell>
        </row>
        <row r="3028">
          <cell r="F3028">
            <v>163035</v>
          </cell>
          <cell r="G3028">
            <v>163035</v>
          </cell>
          <cell r="H3028">
            <v>88626.4</v>
          </cell>
          <cell r="I3028">
            <v>0</v>
          </cell>
          <cell r="AY3028">
            <v>6413.42</v>
          </cell>
          <cell r="CK3028">
            <v>0</v>
          </cell>
          <cell r="CL3028">
            <v>0</v>
          </cell>
          <cell r="CM3028">
            <v>0</v>
          </cell>
        </row>
        <row r="3029">
          <cell r="F3029">
            <v>461622</v>
          </cell>
          <cell r="G3029">
            <v>461622</v>
          </cell>
          <cell r="H3029">
            <v>0</v>
          </cell>
          <cell r="I3029">
            <v>0</v>
          </cell>
          <cell r="AY3029">
            <v>0</v>
          </cell>
          <cell r="CK3029">
            <v>0</v>
          </cell>
          <cell r="CL3029">
            <v>0</v>
          </cell>
          <cell r="CM3029">
            <v>0</v>
          </cell>
        </row>
        <row r="3030">
          <cell r="F3030">
            <v>353673</v>
          </cell>
          <cell r="G3030">
            <v>353673</v>
          </cell>
          <cell r="H3030">
            <v>266637.71000000002</v>
          </cell>
          <cell r="I3030">
            <v>0</v>
          </cell>
          <cell r="AY3030">
            <v>29465.7</v>
          </cell>
          <cell r="CK3030">
            <v>0</v>
          </cell>
          <cell r="CL3030">
            <v>0</v>
          </cell>
          <cell r="CM3030">
            <v>0</v>
          </cell>
        </row>
        <row r="3031">
          <cell r="F3031">
            <v>57186</v>
          </cell>
          <cell r="G3031">
            <v>57186</v>
          </cell>
          <cell r="H3031">
            <v>44090.84</v>
          </cell>
          <cell r="I3031">
            <v>0</v>
          </cell>
          <cell r="AY3031">
            <v>4890.49</v>
          </cell>
          <cell r="CK3031">
            <v>0</v>
          </cell>
          <cell r="CL3031">
            <v>0</v>
          </cell>
          <cell r="CM3031">
            <v>0</v>
          </cell>
        </row>
        <row r="3032">
          <cell r="F3032">
            <v>112200</v>
          </cell>
          <cell r="G3032">
            <v>112200</v>
          </cell>
          <cell r="H3032">
            <v>86287.5</v>
          </cell>
          <cell r="I3032">
            <v>0</v>
          </cell>
          <cell r="AY3032">
            <v>9360</v>
          </cell>
          <cell r="CK3032">
            <v>0</v>
          </cell>
          <cell r="CL3032">
            <v>0</v>
          </cell>
          <cell r="CM3032">
            <v>0</v>
          </cell>
        </row>
        <row r="3033">
          <cell r="F3033">
            <v>52663</v>
          </cell>
          <cell r="G3033">
            <v>55869.19</v>
          </cell>
          <cell r="H3033">
            <v>55869.19</v>
          </cell>
          <cell r="I3033">
            <v>0</v>
          </cell>
          <cell r="AY3033">
            <v>0</v>
          </cell>
          <cell r="CK3033">
            <v>0</v>
          </cell>
          <cell r="CL3033">
            <v>0</v>
          </cell>
          <cell r="CM3033">
            <v>0</v>
          </cell>
        </row>
        <row r="3034">
          <cell r="F3034">
            <v>286062</v>
          </cell>
          <cell r="G3034">
            <v>286062</v>
          </cell>
          <cell r="H3034">
            <v>190404.9</v>
          </cell>
          <cell r="I3034">
            <v>0</v>
          </cell>
          <cell r="AY3034">
            <v>20404.39</v>
          </cell>
          <cell r="CK3034">
            <v>0</v>
          </cell>
          <cell r="CL3034">
            <v>0</v>
          </cell>
          <cell r="CM3034">
            <v>0</v>
          </cell>
        </row>
        <row r="3035">
          <cell r="F3035">
            <v>43740</v>
          </cell>
          <cell r="G3035">
            <v>43540</v>
          </cell>
          <cell r="H3035">
            <v>27286.52</v>
          </cell>
          <cell r="I3035">
            <v>0</v>
          </cell>
          <cell r="AY3035">
            <v>0</v>
          </cell>
          <cell r="CK3035">
            <v>0</v>
          </cell>
          <cell r="CL3035">
            <v>0</v>
          </cell>
          <cell r="CM3035">
            <v>0</v>
          </cell>
        </row>
        <row r="3036">
          <cell r="F3036">
            <v>23536</v>
          </cell>
          <cell r="G3036">
            <v>23536</v>
          </cell>
          <cell r="H3036">
            <v>17270</v>
          </cell>
          <cell r="I3036">
            <v>0</v>
          </cell>
          <cell r="AY3036">
            <v>2859</v>
          </cell>
          <cell r="CK3036">
            <v>0</v>
          </cell>
          <cell r="CL3036">
            <v>0</v>
          </cell>
          <cell r="CM3036">
            <v>0</v>
          </cell>
        </row>
        <row r="3037">
          <cell r="F3037">
            <v>0</v>
          </cell>
          <cell r="G3037">
            <v>200</v>
          </cell>
          <cell r="H3037">
            <v>0</v>
          </cell>
          <cell r="I3037">
            <v>0</v>
          </cell>
          <cell r="AY3037">
            <v>0</v>
          </cell>
          <cell r="CK3037">
            <v>0</v>
          </cell>
          <cell r="CL3037">
            <v>0</v>
          </cell>
          <cell r="CM3037">
            <v>0</v>
          </cell>
        </row>
        <row r="3038">
          <cell r="F3038">
            <v>3012</v>
          </cell>
          <cell r="G3038">
            <v>3012</v>
          </cell>
          <cell r="H3038">
            <v>1913.92</v>
          </cell>
          <cell r="I3038">
            <v>0</v>
          </cell>
          <cell r="AY3038">
            <v>0</v>
          </cell>
          <cell r="CK3038">
            <v>0</v>
          </cell>
          <cell r="CL3038">
            <v>0</v>
          </cell>
          <cell r="CM3038">
            <v>0</v>
          </cell>
        </row>
        <row r="3039">
          <cell r="F3039">
            <v>124021</v>
          </cell>
          <cell r="G3039">
            <v>117255.84</v>
          </cell>
          <cell r="H3039">
            <v>78170.559999999998</v>
          </cell>
          <cell r="I3039">
            <v>0</v>
          </cell>
          <cell r="AY3039">
            <v>0</v>
          </cell>
          <cell r="CK3039">
            <v>0</v>
          </cell>
          <cell r="CL3039">
            <v>0</v>
          </cell>
          <cell r="CM3039">
            <v>0</v>
          </cell>
        </row>
        <row r="3040">
          <cell r="F3040">
            <v>2240</v>
          </cell>
          <cell r="G3040">
            <v>2240</v>
          </cell>
          <cell r="H3040">
            <v>1495.56</v>
          </cell>
          <cell r="I3040">
            <v>94.59</v>
          </cell>
          <cell r="AY3040">
            <v>0</v>
          </cell>
          <cell r="CK3040">
            <v>0</v>
          </cell>
          <cell r="CL3040">
            <v>0</v>
          </cell>
          <cell r="CM3040">
            <v>0</v>
          </cell>
        </row>
        <row r="3041">
          <cell r="F3041">
            <v>20943</v>
          </cell>
          <cell r="G3041">
            <v>20943</v>
          </cell>
          <cell r="H3041">
            <v>11398.5</v>
          </cell>
          <cell r="I3041">
            <v>0</v>
          </cell>
          <cell r="AY3041">
            <v>430</v>
          </cell>
          <cell r="CK3041">
            <v>0</v>
          </cell>
          <cell r="CL3041">
            <v>0</v>
          </cell>
          <cell r="CM3041">
            <v>0</v>
          </cell>
        </row>
        <row r="3042">
          <cell r="F3042">
            <v>166774</v>
          </cell>
          <cell r="G3042">
            <v>166774</v>
          </cell>
          <cell r="H3042">
            <v>75762.28</v>
          </cell>
          <cell r="I3042">
            <v>9124.9500000000007</v>
          </cell>
          <cell r="AY3042">
            <v>0</v>
          </cell>
          <cell r="CK3042">
            <v>0</v>
          </cell>
          <cell r="CL3042">
            <v>0</v>
          </cell>
          <cell r="CM3042">
            <v>0</v>
          </cell>
        </row>
        <row r="3043">
          <cell r="F3043">
            <v>13239</v>
          </cell>
          <cell r="G3043">
            <v>13239</v>
          </cell>
          <cell r="H3043">
            <v>5677.5</v>
          </cell>
          <cell r="I3043">
            <v>4739.5</v>
          </cell>
          <cell r="AY3043">
            <v>0</v>
          </cell>
          <cell r="CK3043">
            <v>0</v>
          </cell>
          <cell r="CL3043">
            <v>0</v>
          </cell>
          <cell r="CM3043">
            <v>0</v>
          </cell>
        </row>
        <row r="3044">
          <cell r="F3044">
            <v>24242</v>
          </cell>
          <cell r="G3044">
            <v>24242</v>
          </cell>
          <cell r="H3044">
            <v>12161.31</v>
          </cell>
          <cell r="I3044">
            <v>184.97</v>
          </cell>
          <cell r="AY3044">
            <v>0</v>
          </cell>
          <cell r="CK3044">
            <v>0</v>
          </cell>
          <cell r="CL3044">
            <v>0</v>
          </cell>
          <cell r="CM3044">
            <v>0</v>
          </cell>
        </row>
        <row r="3045">
          <cell r="F3045">
            <v>4710</v>
          </cell>
          <cell r="G3045">
            <v>4710</v>
          </cell>
          <cell r="H3045">
            <v>4616.5</v>
          </cell>
          <cell r="I3045">
            <v>0</v>
          </cell>
          <cell r="AY3045">
            <v>0</v>
          </cell>
          <cell r="CK3045">
            <v>0</v>
          </cell>
          <cell r="CL3045">
            <v>0</v>
          </cell>
          <cell r="CM3045">
            <v>0</v>
          </cell>
        </row>
        <row r="3046">
          <cell r="F3046">
            <v>9457</v>
          </cell>
          <cell r="G3046">
            <v>9457</v>
          </cell>
          <cell r="H3046">
            <v>7284.1</v>
          </cell>
          <cell r="I3046">
            <v>0</v>
          </cell>
          <cell r="AY3046">
            <v>0</v>
          </cell>
          <cell r="CK3046">
            <v>0</v>
          </cell>
          <cell r="CL3046">
            <v>0</v>
          </cell>
          <cell r="CM3046">
            <v>0</v>
          </cell>
        </row>
        <row r="3047">
          <cell r="F3047">
            <v>2900</v>
          </cell>
          <cell r="G3047">
            <v>2900</v>
          </cell>
          <cell r="H3047">
            <v>604.6</v>
          </cell>
          <cell r="I3047">
            <v>0</v>
          </cell>
          <cell r="AY3047">
            <v>0</v>
          </cell>
          <cell r="CK3047">
            <v>0</v>
          </cell>
          <cell r="CL3047">
            <v>0</v>
          </cell>
          <cell r="CM3047">
            <v>0</v>
          </cell>
        </row>
        <row r="3048">
          <cell r="F3048">
            <v>3000</v>
          </cell>
          <cell r="G3048">
            <v>3000</v>
          </cell>
          <cell r="H3048">
            <v>1404.27</v>
          </cell>
          <cell r="I3048">
            <v>510.25</v>
          </cell>
          <cell r="AY3048">
            <v>0</v>
          </cell>
          <cell r="CK3048">
            <v>0</v>
          </cell>
          <cell r="CL3048">
            <v>0</v>
          </cell>
          <cell r="CM3048">
            <v>0</v>
          </cell>
        </row>
        <row r="3049">
          <cell r="F3049">
            <v>10000</v>
          </cell>
          <cell r="G3049">
            <v>10000</v>
          </cell>
          <cell r="H3049">
            <v>1310</v>
          </cell>
          <cell r="I3049">
            <v>0</v>
          </cell>
          <cell r="AY3049">
            <v>0</v>
          </cell>
          <cell r="CK3049">
            <v>0</v>
          </cell>
          <cell r="CL3049">
            <v>0</v>
          </cell>
          <cell r="CM3049">
            <v>0</v>
          </cell>
        </row>
        <row r="3050">
          <cell r="F3050">
            <v>1200</v>
          </cell>
          <cell r="G3050">
            <v>1200</v>
          </cell>
          <cell r="H3050">
            <v>41.8</v>
          </cell>
          <cell r="I3050">
            <v>0</v>
          </cell>
          <cell r="AY3050">
            <v>0</v>
          </cell>
          <cell r="CK3050">
            <v>0</v>
          </cell>
          <cell r="CL3050">
            <v>0</v>
          </cell>
          <cell r="CM3050">
            <v>0</v>
          </cell>
        </row>
        <row r="3051">
          <cell r="F3051">
            <v>100000</v>
          </cell>
          <cell r="G3051">
            <v>100000</v>
          </cell>
          <cell r="H3051">
            <v>44000</v>
          </cell>
          <cell r="I3051">
            <v>34155</v>
          </cell>
          <cell r="AY3051">
            <v>0</v>
          </cell>
          <cell r="CK3051">
            <v>0</v>
          </cell>
          <cell r="CL3051">
            <v>0</v>
          </cell>
          <cell r="CM3051">
            <v>0</v>
          </cell>
        </row>
        <row r="3052">
          <cell r="F3052">
            <v>105000</v>
          </cell>
          <cell r="G3052">
            <v>105000</v>
          </cell>
          <cell r="H3052">
            <v>12190.08</v>
          </cell>
          <cell r="I3052">
            <v>0</v>
          </cell>
          <cell r="AY3052">
            <v>0</v>
          </cell>
          <cell r="CK3052">
            <v>0</v>
          </cell>
          <cell r="CL3052">
            <v>0</v>
          </cell>
          <cell r="CM3052">
            <v>0</v>
          </cell>
        </row>
        <row r="3053">
          <cell r="F3053">
            <v>320481</v>
          </cell>
          <cell r="G3053">
            <v>320481</v>
          </cell>
          <cell r="H3053">
            <v>193725.22</v>
          </cell>
          <cell r="I3053">
            <v>6799.37</v>
          </cell>
          <cell r="AY3053">
            <v>4381.25</v>
          </cell>
          <cell r="CK3053">
            <v>0</v>
          </cell>
          <cell r="CL3053">
            <v>0</v>
          </cell>
          <cell r="CM3053">
            <v>0</v>
          </cell>
        </row>
        <row r="3054">
          <cell r="F3054">
            <v>2500</v>
          </cell>
          <cell r="G3054">
            <v>2500</v>
          </cell>
          <cell r="H3054">
            <v>2000</v>
          </cell>
          <cell r="I3054">
            <v>0</v>
          </cell>
          <cell r="AY3054">
            <v>0</v>
          </cell>
          <cell r="CK3054">
            <v>0</v>
          </cell>
          <cell r="CL3054">
            <v>0</v>
          </cell>
          <cell r="CM3054">
            <v>0</v>
          </cell>
        </row>
        <row r="3055">
          <cell r="F3055">
            <v>1593516</v>
          </cell>
          <cell r="G3055">
            <v>1593516</v>
          </cell>
          <cell r="H3055">
            <v>1256028</v>
          </cell>
          <cell r="I3055">
            <v>0</v>
          </cell>
          <cell r="AY3055">
            <v>131631.14000000001</v>
          </cell>
          <cell r="CK3055">
            <v>0</v>
          </cell>
          <cell r="CL3055">
            <v>0</v>
          </cell>
          <cell r="CM3055">
            <v>0</v>
          </cell>
        </row>
        <row r="3056">
          <cell r="F3056">
            <v>0</v>
          </cell>
          <cell r="G3056">
            <v>1893.73</v>
          </cell>
          <cell r="H3056">
            <v>0</v>
          </cell>
          <cell r="I3056">
            <v>0</v>
          </cell>
          <cell r="AY3056">
            <v>0</v>
          </cell>
          <cell r="CK3056">
            <v>0</v>
          </cell>
          <cell r="CL3056">
            <v>0</v>
          </cell>
          <cell r="CM3056">
            <v>0</v>
          </cell>
        </row>
        <row r="3057">
          <cell r="F3057">
            <v>86475</v>
          </cell>
          <cell r="G3057">
            <v>87473</v>
          </cell>
          <cell r="H3057">
            <v>78142.5</v>
          </cell>
          <cell r="I3057">
            <v>0</v>
          </cell>
          <cell r="AY3057">
            <v>8450</v>
          </cell>
          <cell r="CK3057">
            <v>0</v>
          </cell>
          <cell r="CL3057">
            <v>0</v>
          </cell>
          <cell r="CM3057">
            <v>0</v>
          </cell>
        </row>
        <row r="3058">
          <cell r="F3058">
            <v>121000</v>
          </cell>
          <cell r="G3058">
            <v>121000</v>
          </cell>
          <cell r="H3058">
            <v>61090.01</v>
          </cell>
          <cell r="I3058">
            <v>0</v>
          </cell>
          <cell r="AY3058">
            <v>0</v>
          </cell>
          <cell r="CK3058">
            <v>0</v>
          </cell>
          <cell r="CL3058">
            <v>0</v>
          </cell>
          <cell r="CM3058">
            <v>0</v>
          </cell>
        </row>
        <row r="3059">
          <cell r="F3059">
            <v>328627</v>
          </cell>
          <cell r="G3059">
            <v>328627</v>
          </cell>
          <cell r="H3059">
            <v>0</v>
          </cell>
          <cell r="I3059">
            <v>0</v>
          </cell>
          <cell r="AY3059">
            <v>0</v>
          </cell>
          <cell r="CK3059">
            <v>0</v>
          </cell>
          <cell r="CL3059">
            <v>0</v>
          </cell>
          <cell r="CM3059">
            <v>0</v>
          </cell>
        </row>
        <row r="3060">
          <cell r="F3060">
            <v>239502</v>
          </cell>
          <cell r="G3060">
            <v>239502</v>
          </cell>
          <cell r="H3060">
            <v>183909.39</v>
          </cell>
          <cell r="I3060">
            <v>0</v>
          </cell>
          <cell r="AY3060">
            <v>19527.22</v>
          </cell>
          <cell r="CK3060">
            <v>0</v>
          </cell>
          <cell r="CL3060">
            <v>0</v>
          </cell>
          <cell r="CM3060">
            <v>0</v>
          </cell>
        </row>
        <row r="3061">
          <cell r="F3061">
            <v>39680</v>
          </cell>
          <cell r="G3061">
            <v>39680</v>
          </cell>
          <cell r="H3061">
            <v>31220.16</v>
          </cell>
          <cell r="I3061">
            <v>0</v>
          </cell>
          <cell r="AY3061">
            <v>3333.43</v>
          </cell>
          <cell r="CK3061">
            <v>0</v>
          </cell>
          <cell r="CL3061">
            <v>0</v>
          </cell>
          <cell r="CM3061">
            <v>0</v>
          </cell>
        </row>
        <row r="3062">
          <cell r="F3062">
            <v>66000</v>
          </cell>
          <cell r="G3062">
            <v>66000</v>
          </cell>
          <cell r="H3062">
            <v>51070.5</v>
          </cell>
          <cell r="I3062">
            <v>0</v>
          </cell>
          <cell r="AY3062">
            <v>5265</v>
          </cell>
          <cell r="CK3062">
            <v>0</v>
          </cell>
          <cell r="CL3062">
            <v>0</v>
          </cell>
          <cell r="CM3062">
            <v>0</v>
          </cell>
        </row>
        <row r="3063">
          <cell r="F3063">
            <v>37420</v>
          </cell>
          <cell r="G3063">
            <v>39659.01</v>
          </cell>
          <cell r="H3063">
            <v>39659.01</v>
          </cell>
          <cell r="I3063">
            <v>0</v>
          </cell>
          <cell r="AY3063">
            <v>0</v>
          </cell>
          <cell r="CK3063">
            <v>0</v>
          </cell>
          <cell r="CL3063">
            <v>0</v>
          </cell>
          <cell r="CM3063">
            <v>0</v>
          </cell>
        </row>
        <row r="3064">
          <cell r="F3064">
            <v>218774</v>
          </cell>
          <cell r="G3064">
            <v>218774</v>
          </cell>
          <cell r="H3064">
            <v>157370.44</v>
          </cell>
          <cell r="I3064">
            <v>0</v>
          </cell>
          <cell r="AY3064">
            <v>16347.65</v>
          </cell>
          <cell r="CK3064">
            <v>0</v>
          </cell>
          <cell r="CL3064">
            <v>0</v>
          </cell>
          <cell r="CM3064">
            <v>0</v>
          </cell>
        </row>
        <row r="3065">
          <cell r="F3065">
            <v>18111</v>
          </cell>
          <cell r="G3065">
            <v>13883</v>
          </cell>
          <cell r="H3065">
            <v>10803.4</v>
          </cell>
          <cell r="I3065">
            <v>0</v>
          </cell>
          <cell r="AY3065">
            <v>22.2</v>
          </cell>
          <cell r="CK3065">
            <v>0</v>
          </cell>
          <cell r="CL3065">
            <v>0</v>
          </cell>
          <cell r="CM3065">
            <v>0</v>
          </cell>
        </row>
        <row r="3066">
          <cell r="F3066">
            <v>2558</v>
          </cell>
          <cell r="G3066">
            <v>2504.2199999999998</v>
          </cell>
          <cell r="H3066">
            <v>2504.2199999999998</v>
          </cell>
          <cell r="I3066">
            <v>0</v>
          </cell>
          <cell r="AY3066">
            <v>194.79</v>
          </cell>
          <cell r="CK3066">
            <v>0</v>
          </cell>
          <cell r="CL3066">
            <v>0</v>
          </cell>
          <cell r="CM3066">
            <v>0</v>
          </cell>
        </row>
        <row r="3068">
          <cell r="F3068">
            <v>1852</v>
          </cell>
          <cell r="G3068">
            <v>1852</v>
          </cell>
          <cell r="H3068">
            <v>50.4</v>
          </cell>
          <cell r="I3068">
            <v>0</v>
          </cell>
          <cell r="AY3068">
            <v>0</v>
          </cell>
          <cell r="CK3068">
            <v>0</v>
          </cell>
          <cell r="CL3068">
            <v>0</v>
          </cell>
          <cell r="CM3068">
            <v>0</v>
          </cell>
        </row>
        <row r="3069">
          <cell r="F3069">
            <v>742</v>
          </cell>
          <cell r="G3069">
            <v>742</v>
          </cell>
          <cell r="H3069">
            <v>0</v>
          </cell>
          <cell r="I3069">
            <v>0</v>
          </cell>
          <cell r="AY3069">
            <v>0</v>
          </cell>
          <cell r="CK3069">
            <v>0</v>
          </cell>
          <cell r="CL3069">
            <v>0</v>
          </cell>
          <cell r="CM3069">
            <v>0</v>
          </cell>
        </row>
        <row r="3070">
          <cell r="F3070">
            <v>10000</v>
          </cell>
          <cell r="G3070">
            <v>10000</v>
          </cell>
          <cell r="H3070">
            <v>7051.09</v>
          </cell>
          <cell r="I3070">
            <v>2900</v>
          </cell>
          <cell r="AY3070">
            <v>0</v>
          </cell>
          <cell r="CK3070">
            <v>0</v>
          </cell>
          <cell r="CL3070">
            <v>0</v>
          </cell>
          <cell r="CM3070">
            <v>0</v>
          </cell>
        </row>
        <row r="3071">
          <cell r="F3071">
            <v>803</v>
          </cell>
          <cell r="G3071">
            <v>803</v>
          </cell>
          <cell r="H3071">
            <v>150</v>
          </cell>
          <cell r="I3071">
            <v>115</v>
          </cell>
          <cell r="AY3071">
            <v>0</v>
          </cell>
          <cell r="CK3071">
            <v>0</v>
          </cell>
          <cell r="CL3071">
            <v>0</v>
          </cell>
          <cell r="CM3071">
            <v>0</v>
          </cell>
        </row>
        <row r="3072">
          <cell r="F3072">
            <v>132237</v>
          </cell>
          <cell r="G3072">
            <v>132237</v>
          </cell>
          <cell r="H3072">
            <v>94792.15</v>
          </cell>
          <cell r="I3072">
            <v>7197.05</v>
          </cell>
          <cell r="AY3072">
            <v>0</v>
          </cell>
          <cell r="CK3072">
            <v>0</v>
          </cell>
          <cell r="CL3072">
            <v>0</v>
          </cell>
          <cell r="CM3072">
            <v>0</v>
          </cell>
        </row>
        <row r="3073">
          <cell r="F3073">
            <v>5935</v>
          </cell>
          <cell r="G3073">
            <v>5935</v>
          </cell>
          <cell r="H3073">
            <v>376</v>
          </cell>
          <cell r="I3073">
            <v>2000</v>
          </cell>
          <cell r="AY3073">
            <v>376</v>
          </cell>
          <cell r="CK3073">
            <v>0</v>
          </cell>
          <cell r="CL3073">
            <v>0</v>
          </cell>
          <cell r="CM3073">
            <v>0</v>
          </cell>
        </row>
        <row r="3074">
          <cell r="F3074">
            <v>2000</v>
          </cell>
          <cell r="G3074">
            <v>2000</v>
          </cell>
          <cell r="H3074">
            <v>500</v>
          </cell>
          <cell r="I3074">
            <v>0</v>
          </cell>
          <cell r="AY3074">
            <v>0</v>
          </cell>
          <cell r="CK3074">
            <v>0</v>
          </cell>
          <cell r="CL3074">
            <v>0</v>
          </cell>
          <cell r="CM3074">
            <v>0</v>
          </cell>
        </row>
        <row r="3075">
          <cell r="F3075">
            <v>9000</v>
          </cell>
          <cell r="G3075">
            <v>9000</v>
          </cell>
          <cell r="H3075">
            <v>584.15</v>
          </cell>
          <cell r="I3075">
            <v>5188</v>
          </cell>
          <cell r="AY3075">
            <v>584.15</v>
          </cell>
          <cell r="CK3075">
            <v>0</v>
          </cell>
          <cell r="CL3075">
            <v>0</v>
          </cell>
          <cell r="CM3075">
            <v>0</v>
          </cell>
        </row>
        <row r="3076">
          <cell r="F3076">
            <v>15782</v>
          </cell>
          <cell r="G3076">
            <v>15782</v>
          </cell>
          <cell r="H3076">
            <v>11992.98</v>
          </cell>
          <cell r="I3076">
            <v>0</v>
          </cell>
          <cell r="AY3076">
            <v>0</v>
          </cell>
          <cell r="CK3076">
            <v>0</v>
          </cell>
          <cell r="CL3076">
            <v>0</v>
          </cell>
          <cell r="CM3076">
            <v>0</v>
          </cell>
        </row>
        <row r="3077">
          <cell r="F3077">
            <v>17943</v>
          </cell>
          <cell r="G3077">
            <v>17943</v>
          </cell>
          <cell r="H3077">
            <v>8581.15</v>
          </cell>
          <cell r="I3077">
            <v>4853.8</v>
          </cell>
          <cell r="AY3077">
            <v>0</v>
          </cell>
          <cell r="CK3077">
            <v>0</v>
          </cell>
          <cell r="CL3077">
            <v>0</v>
          </cell>
          <cell r="CM3077">
            <v>0</v>
          </cell>
        </row>
        <row r="3078">
          <cell r="F3078">
            <v>1728</v>
          </cell>
          <cell r="G3078">
            <v>1728</v>
          </cell>
          <cell r="H3078">
            <v>368</v>
          </cell>
          <cell r="I3078">
            <v>0</v>
          </cell>
          <cell r="AY3078">
            <v>0</v>
          </cell>
          <cell r="CK3078">
            <v>0</v>
          </cell>
          <cell r="CL3078">
            <v>0</v>
          </cell>
          <cell r="CM3078">
            <v>0</v>
          </cell>
        </row>
        <row r="3079">
          <cell r="F3079">
            <v>1000</v>
          </cell>
          <cell r="G3079">
            <v>1000</v>
          </cell>
          <cell r="H3079">
            <v>765.6</v>
          </cell>
          <cell r="I3079">
            <v>0</v>
          </cell>
          <cell r="AY3079">
            <v>173</v>
          </cell>
          <cell r="CK3079">
            <v>0</v>
          </cell>
          <cell r="CL3079">
            <v>0</v>
          </cell>
          <cell r="CM3079">
            <v>0</v>
          </cell>
        </row>
        <row r="3080">
          <cell r="F3080">
            <v>203910</v>
          </cell>
          <cell r="G3080">
            <v>203910</v>
          </cell>
          <cell r="H3080">
            <v>110298.31</v>
          </cell>
          <cell r="I3080">
            <v>0</v>
          </cell>
          <cell r="AY3080">
            <v>245.35</v>
          </cell>
          <cell r="CK3080">
            <v>0</v>
          </cell>
          <cell r="CL3080">
            <v>0</v>
          </cell>
          <cell r="CM3080">
            <v>0</v>
          </cell>
        </row>
        <row r="3081">
          <cell r="F3081">
            <v>2158212</v>
          </cell>
          <cell r="G3081">
            <v>2158212</v>
          </cell>
          <cell r="H3081">
            <v>1754772.1</v>
          </cell>
          <cell r="I3081">
            <v>0</v>
          </cell>
          <cell r="AY3081">
            <v>181225</v>
          </cell>
          <cell r="CK3081">
            <v>0</v>
          </cell>
          <cell r="CL3081">
            <v>0</v>
          </cell>
          <cell r="CM3081">
            <v>0</v>
          </cell>
        </row>
        <row r="3082">
          <cell r="F3082">
            <v>12708</v>
          </cell>
          <cell r="G3082">
            <v>12708</v>
          </cell>
          <cell r="H3082">
            <v>10573.5</v>
          </cell>
          <cell r="I3082">
            <v>0</v>
          </cell>
          <cell r="AY3082">
            <v>1113</v>
          </cell>
          <cell r="CK3082">
            <v>0</v>
          </cell>
          <cell r="CL3082">
            <v>0</v>
          </cell>
          <cell r="CM3082">
            <v>0</v>
          </cell>
        </row>
        <row r="3083">
          <cell r="F3083">
            <v>129632</v>
          </cell>
          <cell r="G3083">
            <v>129632</v>
          </cell>
          <cell r="H3083">
            <v>67738.84</v>
          </cell>
          <cell r="I3083">
            <v>0</v>
          </cell>
          <cell r="AY3083">
            <v>0</v>
          </cell>
          <cell r="CK3083">
            <v>0</v>
          </cell>
          <cell r="CL3083">
            <v>0</v>
          </cell>
          <cell r="CM3083">
            <v>0</v>
          </cell>
        </row>
        <row r="3084">
          <cell r="F3084">
            <v>422123</v>
          </cell>
          <cell r="G3084">
            <v>422123</v>
          </cell>
          <cell r="H3084">
            <v>0</v>
          </cell>
          <cell r="I3084">
            <v>0</v>
          </cell>
          <cell r="AY3084">
            <v>0</v>
          </cell>
          <cell r="CK3084">
            <v>0</v>
          </cell>
          <cell r="CL3084">
            <v>0</v>
          </cell>
          <cell r="CM3084">
            <v>0</v>
          </cell>
        </row>
        <row r="3085">
          <cell r="F3085">
            <v>0</v>
          </cell>
          <cell r="G3085">
            <v>6011.77</v>
          </cell>
          <cell r="H3085">
            <v>6011.77</v>
          </cell>
          <cell r="I3085">
            <v>0</v>
          </cell>
          <cell r="AY3085">
            <v>0</v>
          </cell>
          <cell r="CK3085">
            <v>0</v>
          </cell>
          <cell r="CL3085">
            <v>0</v>
          </cell>
          <cell r="CM3085">
            <v>0</v>
          </cell>
        </row>
        <row r="3086">
          <cell r="F3086">
            <v>355807</v>
          </cell>
          <cell r="G3086">
            <v>355807</v>
          </cell>
          <cell r="H3086">
            <v>283493.36</v>
          </cell>
          <cell r="I3086">
            <v>0</v>
          </cell>
          <cell r="AY3086">
            <v>29743.51</v>
          </cell>
          <cell r="CK3086">
            <v>0</v>
          </cell>
          <cell r="CL3086">
            <v>0</v>
          </cell>
          <cell r="CM3086">
            <v>0</v>
          </cell>
        </row>
        <row r="3087">
          <cell r="F3087">
            <v>52117</v>
          </cell>
          <cell r="G3087">
            <v>52117</v>
          </cell>
          <cell r="H3087">
            <v>42285.599999999999</v>
          </cell>
          <cell r="I3087">
            <v>0</v>
          </cell>
          <cell r="AY3087">
            <v>4443.12</v>
          </cell>
          <cell r="CK3087">
            <v>0</v>
          </cell>
          <cell r="CL3087">
            <v>0</v>
          </cell>
          <cell r="CM3087">
            <v>0</v>
          </cell>
        </row>
        <row r="3088">
          <cell r="F3088">
            <v>178200</v>
          </cell>
          <cell r="G3088">
            <v>178200</v>
          </cell>
          <cell r="H3088">
            <v>141141</v>
          </cell>
          <cell r="I3088">
            <v>0</v>
          </cell>
          <cell r="AY3088">
            <v>14625</v>
          </cell>
          <cell r="CK3088">
            <v>0</v>
          </cell>
          <cell r="CL3088">
            <v>0</v>
          </cell>
          <cell r="CM3088">
            <v>0</v>
          </cell>
        </row>
        <row r="3089">
          <cell r="F3089">
            <v>48243</v>
          </cell>
          <cell r="G3089">
            <v>56289.16</v>
          </cell>
          <cell r="H3089">
            <v>56289.16</v>
          </cell>
          <cell r="I3089">
            <v>0</v>
          </cell>
          <cell r="AY3089">
            <v>0</v>
          </cell>
          <cell r="CK3089">
            <v>0</v>
          </cell>
          <cell r="CL3089">
            <v>0</v>
          </cell>
          <cell r="CM3089">
            <v>0</v>
          </cell>
        </row>
        <row r="3090">
          <cell r="F3090">
            <v>195143</v>
          </cell>
          <cell r="G3090">
            <v>195143</v>
          </cell>
          <cell r="H3090">
            <v>129987.61</v>
          </cell>
          <cell r="I3090">
            <v>0</v>
          </cell>
          <cell r="AY3090">
            <v>12742.48</v>
          </cell>
          <cell r="CK3090">
            <v>0</v>
          </cell>
          <cell r="CL3090">
            <v>0</v>
          </cell>
          <cell r="CM3090">
            <v>0</v>
          </cell>
        </row>
        <row r="3091">
          <cell r="F3091">
            <v>52479</v>
          </cell>
          <cell r="G3091">
            <v>57097</v>
          </cell>
          <cell r="H3091">
            <v>38575.120000000003</v>
          </cell>
          <cell r="I3091">
            <v>0</v>
          </cell>
          <cell r="AY3091">
            <v>0</v>
          </cell>
          <cell r="CK3091">
            <v>0</v>
          </cell>
          <cell r="CL3091">
            <v>0</v>
          </cell>
          <cell r="CM3091">
            <v>0</v>
          </cell>
        </row>
        <row r="3092">
          <cell r="F3092">
            <v>11000</v>
          </cell>
          <cell r="G3092">
            <v>16182</v>
          </cell>
          <cell r="H3092">
            <v>15049</v>
          </cell>
          <cell r="I3092">
            <v>0</v>
          </cell>
          <cell r="AY3092">
            <v>0</v>
          </cell>
          <cell r="CK3092">
            <v>0</v>
          </cell>
          <cell r="CL3092">
            <v>0</v>
          </cell>
          <cell r="CM3092">
            <v>0</v>
          </cell>
        </row>
        <row r="3093">
          <cell r="F3093">
            <v>4830</v>
          </cell>
          <cell r="G3093">
            <v>5681.01</v>
          </cell>
          <cell r="H3093">
            <v>5681.01</v>
          </cell>
          <cell r="I3093">
            <v>0</v>
          </cell>
          <cell r="AY3093">
            <v>0</v>
          </cell>
          <cell r="CK3093">
            <v>0</v>
          </cell>
          <cell r="CL3093">
            <v>0</v>
          </cell>
          <cell r="CM3093">
            <v>0</v>
          </cell>
        </row>
        <row r="3094">
          <cell r="F3094">
            <v>61433</v>
          </cell>
          <cell r="G3094">
            <v>61433</v>
          </cell>
          <cell r="H3094">
            <v>0</v>
          </cell>
          <cell r="I3094">
            <v>0</v>
          </cell>
          <cell r="AY3094">
            <v>0</v>
          </cell>
          <cell r="CK3094">
            <v>0</v>
          </cell>
          <cell r="CL3094">
            <v>0</v>
          </cell>
          <cell r="CM3094">
            <v>0</v>
          </cell>
        </row>
        <row r="3095">
          <cell r="F3095">
            <v>30000</v>
          </cell>
          <cell r="G3095">
            <v>30000</v>
          </cell>
          <cell r="H3095">
            <v>24810.37</v>
          </cell>
          <cell r="I3095">
            <v>3449.08</v>
          </cell>
          <cell r="AY3095">
            <v>0</v>
          </cell>
          <cell r="CK3095">
            <v>0</v>
          </cell>
          <cell r="CL3095">
            <v>0</v>
          </cell>
          <cell r="CM3095">
            <v>0</v>
          </cell>
        </row>
        <row r="3096">
          <cell r="F3096">
            <v>20000</v>
          </cell>
          <cell r="G3096">
            <v>20000</v>
          </cell>
          <cell r="H3096">
            <v>9600</v>
          </cell>
          <cell r="I3096">
            <v>0</v>
          </cell>
          <cell r="AY3096">
            <v>0</v>
          </cell>
          <cell r="CK3096">
            <v>0</v>
          </cell>
          <cell r="CL3096">
            <v>0</v>
          </cell>
          <cell r="CM3096">
            <v>0</v>
          </cell>
        </row>
        <row r="3097">
          <cell r="F3097">
            <v>134532</v>
          </cell>
          <cell r="G3097">
            <v>134532</v>
          </cell>
          <cell r="H3097">
            <v>96391.7</v>
          </cell>
          <cell r="I3097">
            <v>14503.76</v>
          </cell>
          <cell r="AY3097">
            <v>0</v>
          </cell>
          <cell r="CK3097">
            <v>0</v>
          </cell>
          <cell r="CL3097">
            <v>0</v>
          </cell>
          <cell r="CM3097">
            <v>0</v>
          </cell>
        </row>
        <row r="3098">
          <cell r="F3098">
            <v>16856</v>
          </cell>
          <cell r="G3098">
            <v>16856</v>
          </cell>
          <cell r="H3098">
            <v>9292.08</v>
          </cell>
          <cell r="I3098">
            <v>2059.5</v>
          </cell>
          <cell r="AY3098">
            <v>0</v>
          </cell>
          <cell r="CK3098">
            <v>0</v>
          </cell>
          <cell r="CL3098">
            <v>0</v>
          </cell>
          <cell r="CM3098">
            <v>0</v>
          </cell>
        </row>
        <row r="3099">
          <cell r="F3099">
            <v>16698</v>
          </cell>
          <cell r="G3099">
            <v>28698</v>
          </cell>
          <cell r="H3099">
            <v>26963.39</v>
          </cell>
          <cell r="I3099">
            <v>0</v>
          </cell>
          <cell r="AY3099">
            <v>0</v>
          </cell>
          <cell r="CK3099">
            <v>0</v>
          </cell>
          <cell r="CL3099">
            <v>0</v>
          </cell>
          <cell r="CM3099">
            <v>0</v>
          </cell>
        </row>
        <row r="3100">
          <cell r="F3100">
            <v>2893</v>
          </cell>
          <cell r="G3100">
            <v>5893</v>
          </cell>
          <cell r="H3100">
            <v>3255.6</v>
          </cell>
          <cell r="I3100">
            <v>627.1</v>
          </cell>
          <cell r="AY3100">
            <v>0</v>
          </cell>
          <cell r="CK3100">
            <v>0</v>
          </cell>
          <cell r="CL3100">
            <v>0</v>
          </cell>
          <cell r="CM3100">
            <v>0</v>
          </cell>
        </row>
        <row r="3101">
          <cell r="F3101">
            <v>6814</v>
          </cell>
          <cell r="G3101">
            <v>15814</v>
          </cell>
          <cell r="H3101">
            <v>8845.9</v>
          </cell>
          <cell r="I3101">
            <v>5620.17</v>
          </cell>
          <cell r="AY3101">
            <v>0</v>
          </cell>
          <cell r="CK3101">
            <v>0</v>
          </cell>
          <cell r="CL3101">
            <v>0</v>
          </cell>
          <cell r="CM3101">
            <v>0</v>
          </cell>
        </row>
        <row r="3102">
          <cell r="F3102">
            <v>1500</v>
          </cell>
          <cell r="G3102">
            <v>1500</v>
          </cell>
          <cell r="H3102">
            <v>0</v>
          </cell>
          <cell r="I3102">
            <v>0</v>
          </cell>
          <cell r="AY3102">
            <v>0</v>
          </cell>
          <cell r="CK3102">
            <v>0</v>
          </cell>
          <cell r="CL3102">
            <v>0</v>
          </cell>
          <cell r="CM3102">
            <v>0</v>
          </cell>
        </row>
        <row r="3103">
          <cell r="F3103">
            <v>94683</v>
          </cell>
          <cell r="G3103">
            <v>86083</v>
          </cell>
          <cell r="H3103">
            <v>64994.44</v>
          </cell>
          <cell r="I3103">
            <v>0</v>
          </cell>
          <cell r="AY3103">
            <v>0</v>
          </cell>
          <cell r="CK3103">
            <v>0</v>
          </cell>
          <cell r="CL3103">
            <v>0</v>
          </cell>
          <cell r="CM3103">
            <v>0</v>
          </cell>
        </row>
        <row r="3104">
          <cell r="F3104">
            <v>11699</v>
          </cell>
          <cell r="G3104">
            <v>11079</v>
          </cell>
          <cell r="H3104">
            <v>7240.38</v>
          </cell>
          <cell r="I3104">
            <v>0</v>
          </cell>
          <cell r="AY3104">
            <v>0</v>
          </cell>
          <cell r="CK3104">
            <v>0</v>
          </cell>
          <cell r="CL3104">
            <v>0</v>
          </cell>
          <cell r="CM3104">
            <v>0</v>
          </cell>
        </row>
        <row r="3105">
          <cell r="F3105">
            <v>7750</v>
          </cell>
          <cell r="G3105">
            <v>37450</v>
          </cell>
          <cell r="H3105">
            <v>30263.61</v>
          </cell>
          <cell r="I3105">
            <v>0</v>
          </cell>
          <cell r="AY3105">
            <v>0</v>
          </cell>
          <cell r="CK3105">
            <v>0</v>
          </cell>
          <cell r="CL3105">
            <v>0</v>
          </cell>
          <cell r="CM3105">
            <v>0</v>
          </cell>
        </row>
        <row r="3106">
          <cell r="F3106">
            <v>28000</v>
          </cell>
          <cell r="G3106">
            <v>4000</v>
          </cell>
          <cell r="H3106">
            <v>0</v>
          </cell>
          <cell r="I3106">
            <v>0</v>
          </cell>
          <cell r="AY3106">
            <v>0</v>
          </cell>
          <cell r="CK3106">
            <v>0</v>
          </cell>
          <cell r="CL3106">
            <v>0</v>
          </cell>
          <cell r="CM3106">
            <v>0</v>
          </cell>
        </row>
        <row r="3107">
          <cell r="F3107">
            <v>200000</v>
          </cell>
          <cell r="G3107">
            <v>205250</v>
          </cell>
          <cell r="H3107">
            <v>205158.86</v>
          </cell>
          <cell r="I3107">
            <v>0</v>
          </cell>
          <cell r="AY3107">
            <v>0</v>
          </cell>
          <cell r="CK3107">
            <v>0</v>
          </cell>
          <cell r="CL3107">
            <v>0</v>
          </cell>
          <cell r="CM3107">
            <v>0</v>
          </cell>
        </row>
        <row r="3108">
          <cell r="F3108">
            <v>40000</v>
          </cell>
          <cell r="G3108">
            <v>40000</v>
          </cell>
          <cell r="H3108">
            <v>13493.92</v>
          </cell>
          <cell r="I3108">
            <v>0</v>
          </cell>
          <cell r="AY3108">
            <v>0</v>
          </cell>
          <cell r="CK3108">
            <v>0</v>
          </cell>
          <cell r="CL3108">
            <v>0</v>
          </cell>
          <cell r="CM3108">
            <v>0</v>
          </cell>
        </row>
        <row r="3109">
          <cell r="F3109">
            <v>0</v>
          </cell>
          <cell r="G3109">
            <v>1520</v>
          </cell>
          <cell r="H3109">
            <v>0</v>
          </cell>
          <cell r="I3109">
            <v>0</v>
          </cell>
          <cell r="AY3109">
            <v>0</v>
          </cell>
          <cell r="CK3109">
            <v>0</v>
          </cell>
          <cell r="CL3109">
            <v>0</v>
          </cell>
          <cell r="CM3109">
            <v>0</v>
          </cell>
        </row>
        <row r="3110">
          <cell r="F3110">
            <v>50000</v>
          </cell>
          <cell r="G3110">
            <v>50000</v>
          </cell>
          <cell r="H3110">
            <v>410.55</v>
          </cell>
          <cell r="I3110">
            <v>0</v>
          </cell>
          <cell r="AY3110">
            <v>0</v>
          </cell>
          <cell r="CK3110">
            <v>0</v>
          </cell>
          <cell r="CL3110">
            <v>0</v>
          </cell>
          <cell r="CM3110">
            <v>0</v>
          </cell>
        </row>
        <row r="3111">
          <cell r="F3111">
            <v>299668</v>
          </cell>
          <cell r="G3111">
            <v>299668</v>
          </cell>
          <cell r="H3111">
            <v>183370.28</v>
          </cell>
          <cell r="I3111">
            <v>1251.23</v>
          </cell>
          <cell r="AY3111">
            <v>7914.29</v>
          </cell>
          <cell r="CK3111">
            <v>0</v>
          </cell>
          <cell r="CL3111">
            <v>0</v>
          </cell>
          <cell r="CM3111">
            <v>0</v>
          </cell>
        </row>
        <row r="3112">
          <cell r="F3112">
            <v>6500</v>
          </cell>
          <cell r="G3112">
            <v>6500</v>
          </cell>
          <cell r="H3112">
            <v>2282.6</v>
          </cell>
          <cell r="I3112">
            <v>0</v>
          </cell>
          <cell r="AY3112">
            <v>0</v>
          </cell>
          <cell r="CK3112">
            <v>0</v>
          </cell>
          <cell r="CL3112">
            <v>0</v>
          </cell>
          <cell r="CM3112">
            <v>0</v>
          </cell>
        </row>
        <row r="3113">
          <cell r="F3113">
            <v>0</v>
          </cell>
          <cell r="G3113">
            <v>36500</v>
          </cell>
          <cell r="H3113">
            <v>36171.46</v>
          </cell>
          <cell r="I3113">
            <v>0</v>
          </cell>
          <cell r="AY3113">
            <v>0</v>
          </cell>
          <cell r="CK3113">
            <v>0</v>
          </cell>
          <cell r="CL3113">
            <v>0</v>
          </cell>
          <cell r="CM3113">
            <v>0</v>
          </cell>
        </row>
        <row r="3114">
          <cell r="F3114">
            <v>1855080</v>
          </cell>
          <cell r="G3114">
            <v>1855080</v>
          </cell>
          <cell r="H3114">
            <v>1464407.34</v>
          </cell>
          <cell r="I3114">
            <v>0</v>
          </cell>
          <cell r="AY3114">
            <v>162816.34</v>
          </cell>
          <cell r="CK3114">
            <v>0</v>
          </cell>
          <cell r="CL3114">
            <v>0</v>
          </cell>
          <cell r="CM3114">
            <v>0</v>
          </cell>
        </row>
        <row r="3115">
          <cell r="F3115">
            <v>47989</v>
          </cell>
          <cell r="G3115">
            <v>47989</v>
          </cell>
          <cell r="H3115">
            <v>38631</v>
          </cell>
          <cell r="I3115">
            <v>0</v>
          </cell>
          <cell r="AY3115">
            <v>4416</v>
          </cell>
          <cell r="CK3115">
            <v>0</v>
          </cell>
          <cell r="CL3115">
            <v>0</v>
          </cell>
          <cell r="CM3115">
            <v>0</v>
          </cell>
        </row>
        <row r="3116">
          <cell r="F3116">
            <v>126967</v>
          </cell>
          <cell r="G3116">
            <v>126967</v>
          </cell>
          <cell r="H3116">
            <v>66000.86</v>
          </cell>
          <cell r="I3116">
            <v>0</v>
          </cell>
          <cell r="AY3116">
            <v>2520.6999999999998</v>
          </cell>
          <cell r="CK3116">
            <v>0</v>
          </cell>
          <cell r="CL3116">
            <v>0</v>
          </cell>
          <cell r="CM3116">
            <v>0</v>
          </cell>
        </row>
        <row r="3117">
          <cell r="F3117">
            <v>370522</v>
          </cell>
          <cell r="G3117">
            <v>370522</v>
          </cell>
          <cell r="H3117">
            <v>0</v>
          </cell>
          <cell r="I3117">
            <v>0</v>
          </cell>
          <cell r="AY3117">
            <v>0</v>
          </cell>
          <cell r="CK3117">
            <v>0</v>
          </cell>
          <cell r="CL3117">
            <v>0</v>
          </cell>
          <cell r="CM3117">
            <v>0</v>
          </cell>
        </row>
        <row r="3118">
          <cell r="F3118">
            <v>266817</v>
          </cell>
          <cell r="G3118">
            <v>266817</v>
          </cell>
          <cell r="H3118">
            <v>204987.27</v>
          </cell>
          <cell r="I3118">
            <v>0</v>
          </cell>
          <cell r="AY3118">
            <v>23135.61</v>
          </cell>
          <cell r="CK3118">
            <v>0</v>
          </cell>
          <cell r="CL3118">
            <v>0</v>
          </cell>
          <cell r="CM3118">
            <v>0</v>
          </cell>
        </row>
        <row r="3119">
          <cell r="F3119">
            <v>45331</v>
          </cell>
          <cell r="G3119">
            <v>45331</v>
          </cell>
          <cell r="H3119">
            <v>35665.480000000003</v>
          </cell>
          <cell r="I3119">
            <v>0</v>
          </cell>
          <cell r="AY3119">
            <v>4040.25</v>
          </cell>
          <cell r="CK3119">
            <v>0</v>
          </cell>
          <cell r="CL3119">
            <v>0</v>
          </cell>
          <cell r="CM3119">
            <v>0</v>
          </cell>
        </row>
        <row r="3120">
          <cell r="F3120">
            <v>59400</v>
          </cell>
          <cell r="G3120">
            <v>59400</v>
          </cell>
          <cell r="H3120">
            <v>47357.7</v>
          </cell>
          <cell r="I3120">
            <v>0</v>
          </cell>
          <cell r="AY3120">
            <v>5265</v>
          </cell>
          <cell r="CK3120">
            <v>0</v>
          </cell>
          <cell r="CL3120">
            <v>0</v>
          </cell>
          <cell r="CM3120">
            <v>0</v>
          </cell>
        </row>
        <row r="3121">
          <cell r="F3121">
            <v>42345</v>
          </cell>
          <cell r="G3121">
            <v>44363.7</v>
          </cell>
          <cell r="H3121">
            <v>44363.7</v>
          </cell>
          <cell r="I3121">
            <v>0</v>
          </cell>
          <cell r="AY3121">
            <v>0</v>
          </cell>
          <cell r="CK3121">
            <v>0</v>
          </cell>
          <cell r="CL3121">
            <v>0</v>
          </cell>
          <cell r="CM3121">
            <v>0</v>
          </cell>
        </row>
        <row r="3122">
          <cell r="F3122">
            <v>245587</v>
          </cell>
          <cell r="G3122">
            <v>245587</v>
          </cell>
          <cell r="H3122">
            <v>170629.59</v>
          </cell>
          <cell r="I3122">
            <v>0</v>
          </cell>
          <cell r="AY3122">
            <v>18397.47</v>
          </cell>
          <cell r="CK3122">
            <v>0</v>
          </cell>
          <cell r="CL3122">
            <v>0</v>
          </cell>
          <cell r="CM3122">
            <v>0</v>
          </cell>
        </row>
        <row r="3123">
          <cell r="F3123">
            <v>25000</v>
          </cell>
          <cell r="G3123">
            <v>25000</v>
          </cell>
          <cell r="H3123">
            <v>12826</v>
          </cell>
          <cell r="I3123">
            <v>4896</v>
          </cell>
          <cell r="AY3123">
            <v>0</v>
          </cell>
          <cell r="CK3123">
            <v>0</v>
          </cell>
          <cell r="CL3123">
            <v>0</v>
          </cell>
          <cell r="CM3123">
            <v>0</v>
          </cell>
        </row>
        <row r="3124">
          <cell r="F3124">
            <v>266099</v>
          </cell>
          <cell r="G3124">
            <v>255785.16</v>
          </cell>
          <cell r="H3124">
            <v>191426.31</v>
          </cell>
          <cell r="I3124">
            <v>0</v>
          </cell>
          <cell r="AY3124">
            <v>0</v>
          </cell>
          <cell r="CK3124">
            <v>0</v>
          </cell>
          <cell r="CL3124">
            <v>0</v>
          </cell>
          <cell r="CM3124">
            <v>0</v>
          </cell>
        </row>
        <row r="3125">
          <cell r="F3125">
            <v>20000</v>
          </cell>
          <cell r="G3125">
            <v>20000</v>
          </cell>
          <cell r="H3125">
            <v>10800</v>
          </cell>
          <cell r="I3125">
            <v>1200</v>
          </cell>
          <cell r="AY3125">
            <v>1200</v>
          </cell>
          <cell r="CK3125">
            <v>0</v>
          </cell>
          <cell r="CL3125">
            <v>0</v>
          </cell>
          <cell r="CM3125">
            <v>0</v>
          </cell>
        </row>
        <row r="3126">
          <cell r="F3126">
            <v>116027</v>
          </cell>
          <cell r="G3126">
            <v>116027</v>
          </cell>
          <cell r="H3126">
            <v>48931.22</v>
          </cell>
          <cell r="I3126">
            <v>13281.2</v>
          </cell>
          <cell r="AY3126">
            <v>0</v>
          </cell>
          <cell r="CK3126">
            <v>0</v>
          </cell>
          <cell r="CL3126">
            <v>0</v>
          </cell>
          <cell r="CM3126">
            <v>0</v>
          </cell>
        </row>
        <row r="3127">
          <cell r="F3127">
            <v>1946</v>
          </cell>
          <cell r="G3127">
            <v>1946</v>
          </cell>
          <cell r="H3127">
            <v>120</v>
          </cell>
          <cell r="I3127">
            <v>0</v>
          </cell>
          <cell r="AY3127">
            <v>0</v>
          </cell>
          <cell r="CK3127">
            <v>0</v>
          </cell>
          <cell r="CL3127">
            <v>0</v>
          </cell>
          <cell r="CM3127">
            <v>0</v>
          </cell>
        </row>
        <row r="3128">
          <cell r="F3128">
            <v>2000</v>
          </cell>
          <cell r="G3128">
            <v>2000</v>
          </cell>
          <cell r="H3128">
            <v>0</v>
          </cell>
          <cell r="I3128">
            <v>2000</v>
          </cell>
          <cell r="AY3128">
            <v>0</v>
          </cell>
          <cell r="CK3128">
            <v>0</v>
          </cell>
          <cell r="CL3128">
            <v>0</v>
          </cell>
          <cell r="CM3128">
            <v>0</v>
          </cell>
        </row>
        <row r="3129">
          <cell r="F3129">
            <v>23750</v>
          </cell>
          <cell r="G3129">
            <v>23750</v>
          </cell>
          <cell r="H3129">
            <v>10783.65</v>
          </cell>
          <cell r="I3129">
            <v>0</v>
          </cell>
          <cell r="AY3129">
            <v>0</v>
          </cell>
          <cell r="CK3129">
            <v>0</v>
          </cell>
          <cell r="CL3129">
            <v>0</v>
          </cell>
          <cell r="CM3129">
            <v>0</v>
          </cell>
        </row>
        <row r="3130">
          <cell r="F3130">
            <v>2510</v>
          </cell>
          <cell r="G3130">
            <v>2510</v>
          </cell>
          <cell r="H3130">
            <v>1851.4</v>
          </cell>
          <cell r="I3130">
            <v>622.5</v>
          </cell>
          <cell r="AY3130">
            <v>0</v>
          </cell>
          <cell r="CK3130">
            <v>0</v>
          </cell>
          <cell r="CL3130">
            <v>0</v>
          </cell>
          <cell r="CM3130">
            <v>0</v>
          </cell>
        </row>
        <row r="3131">
          <cell r="F3131">
            <v>14722</v>
          </cell>
          <cell r="G3131">
            <v>14722</v>
          </cell>
          <cell r="H3131">
            <v>7163</v>
          </cell>
          <cell r="I3131">
            <v>3335.68</v>
          </cell>
          <cell r="AY3131">
            <v>0</v>
          </cell>
          <cell r="CK3131">
            <v>0</v>
          </cell>
          <cell r="CL3131">
            <v>0</v>
          </cell>
          <cell r="CM3131">
            <v>0</v>
          </cell>
        </row>
        <row r="3132">
          <cell r="F3132">
            <v>3970</v>
          </cell>
          <cell r="G3132">
            <v>3970</v>
          </cell>
          <cell r="H3132">
            <v>690</v>
          </cell>
          <cell r="I3132">
            <v>160</v>
          </cell>
          <cell r="AY3132">
            <v>0</v>
          </cell>
          <cell r="CK3132">
            <v>0</v>
          </cell>
          <cell r="CL3132">
            <v>0</v>
          </cell>
          <cell r="CM3132">
            <v>0</v>
          </cell>
        </row>
        <row r="3134">
          <cell r="F3134">
            <v>5000</v>
          </cell>
          <cell r="G3134">
            <v>5000</v>
          </cell>
          <cell r="H3134">
            <v>1858</v>
          </cell>
          <cell r="I3134">
            <v>0</v>
          </cell>
          <cell r="AY3134">
            <v>0</v>
          </cell>
          <cell r="CK3134">
            <v>0</v>
          </cell>
          <cell r="CL3134">
            <v>0</v>
          </cell>
          <cell r="CM3134">
            <v>0</v>
          </cell>
        </row>
        <row r="3135">
          <cell r="F3135">
            <v>214500</v>
          </cell>
          <cell r="G3135">
            <v>214500</v>
          </cell>
          <cell r="H3135">
            <v>180437.05</v>
          </cell>
          <cell r="I3135">
            <v>1923.88</v>
          </cell>
          <cell r="AY3135">
            <v>532.76</v>
          </cell>
          <cell r="CK3135">
            <v>0</v>
          </cell>
          <cell r="CL3135">
            <v>0</v>
          </cell>
          <cell r="CM3135">
            <v>0</v>
          </cell>
        </row>
        <row r="3136">
          <cell r="F3136">
            <v>4431520</v>
          </cell>
          <cell r="G3136">
            <v>4431520</v>
          </cell>
          <cell r="H3136">
            <v>2984672.21</v>
          </cell>
          <cell r="I3136">
            <v>0</v>
          </cell>
          <cell r="AY3136">
            <v>329141.2</v>
          </cell>
          <cell r="CK3136">
            <v>0</v>
          </cell>
          <cell r="CL3136">
            <v>0</v>
          </cell>
          <cell r="CM3136">
            <v>0</v>
          </cell>
        </row>
        <row r="3137">
          <cell r="F3137">
            <v>51745</v>
          </cell>
          <cell r="G3137">
            <v>51745</v>
          </cell>
          <cell r="H3137">
            <v>41256</v>
          </cell>
          <cell r="I3137">
            <v>0</v>
          </cell>
          <cell r="AY3137">
            <v>4584</v>
          </cell>
          <cell r="CK3137">
            <v>0</v>
          </cell>
          <cell r="CL3137">
            <v>0</v>
          </cell>
          <cell r="CM3137">
            <v>0</v>
          </cell>
        </row>
        <row r="3138">
          <cell r="F3138">
            <v>255674</v>
          </cell>
          <cell r="G3138">
            <v>255674</v>
          </cell>
          <cell r="H3138">
            <v>119643.78</v>
          </cell>
          <cell r="I3138">
            <v>0</v>
          </cell>
          <cell r="AY3138">
            <v>0</v>
          </cell>
          <cell r="CK3138">
            <v>0</v>
          </cell>
          <cell r="CL3138">
            <v>0</v>
          </cell>
          <cell r="CM3138">
            <v>0</v>
          </cell>
        </row>
        <row r="3139">
          <cell r="F3139">
            <v>794918</v>
          </cell>
          <cell r="G3139">
            <v>794918</v>
          </cell>
          <cell r="H3139">
            <v>0</v>
          </cell>
          <cell r="I3139">
            <v>0</v>
          </cell>
          <cell r="AY3139">
            <v>0</v>
          </cell>
          <cell r="CK3139">
            <v>0</v>
          </cell>
          <cell r="CL3139">
            <v>0</v>
          </cell>
          <cell r="CM3139">
            <v>0</v>
          </cell>
        </row>
        <row r="3140">
          <cell r="F3140">
            <v>387669</v>
          </cell>
          <cell r="G3140">
            <v>387669</v>
          </cell>
          <cell r="H3140">
            <v>266865.61</v>
          </cell>
          <cell r="I3140">
            <v>0</v>
          </cell>
          <cell r="AY3140">
            <v>29692.61</v>
          </cell>
          <cell r="CK3140">
            <v>0</v>
          </cell>
          <cell r="CL3140">
            <v>0</v>
          </cell>
          <cell r="CM3140">
            <v>0</v>
          </cell>
        </row>
        <row r="3141">
          <cell r="F3141">
            <v>67108</v>
          </cell>
          <cell r="G3141">
            <v>67108</v>
          </cell>
          <cell r="H3141">
            <v>47170.9</v>
          </cell>
          <cell r="I3141">
            <v>0</v>
          </cell>
          <cell r="AY3141">
            <v>5269.97</v>
          </cell>
          <cell r="CK3141">
            <v>0</v>
          </cell>
          <cell r="CL3141">
            <v>0</v>
          </cell>
          <cell r="CM3141">
            <v>0</v>
          </cell>
        </row>
        <row r="3142">
          <cell r="F3142">
            <v>72600</v>
          </cell>
          <cell r="G3142">
            <v>72600</v>
          </cell>
          <cell r="H3142">
            <v>53527.5</v>
          </cell>
          <cell r="I3142">
            <v>0</v>
          </cell>
          <cell r="AY3142">
            <v>5850</v>
          </cell>
          <cell r="CK3142">
            <v>0</v>
          </cell>
          <cell r="CL3142">
            <v>0</v>
          </cell>
          <cell r="CM3142">
            <v>0</v>
          </cell>
        </row>
        <row r="3143">
          <cell r="F3143">
            <v>90711</v>
          </cell>
          <cell r="G3143">
            <v>91792.72</v>
          </cell>
          <cell r="H3143">
            <v>91792.72</v>
          </cell>
          <cell r="I3143">
            <v>0</v>
          </cell>
          <cell r="AY3143">
            <v>0</v>
          </cell>
          <cell r="CK3143">
            <v>0</v>
          </cell>
          <cell r="CL3143">
            <v>0</v>
          </cell>
          <cell r="CM3143">
            <v>0</v>
          </cell>
        </row>
        <row r="3144">
          <cell r="F3144">
            <v>792604</v>
          </cell>
          <cell r="G3144">
            <v>792604</v>
          </cell>
          <cell r="H3144">
            <v>465652.01</v>
          </cell>
          <cell r="I3144">
            <v>0</v>
          </cell>
          <cell r="AY3144">
            <v>51570.62</v>
          </cell>
          <cell r="CK3144">
            <v>0</v>
          </cell>
          <cell r="CL3144">
            <v>0</v>
          </cell>
          <cell r="CM3144">
            <v>0</v>
          </cell>
        </row>
        <row r="3145">
          <cell r="F3145">
            <v>3503046</v>
          </cell>
          <cell r="G3145">
            <v>2343774.4700000002</v>
          </cell>
          <cell r="H3145">
            <v>0</v>
          </cell>
          <cell r="I3145">
            <v>0</v>
          </cell>
          <cell r="AY3145">
            <v>0</v>
          </cell>
          <cell r="CK3145">
            <v>0</v>
          </cell>
          <cell r="CL3145">
            <v>0</v>
          </cell>
          <cell r="CM3145">
            <v>0</v>
          </cell>
        </row>
        <row r="3146">
          <cell r="F3146">
            <v>44659</v>
          </cell>
          <cell r="G3146">
            <v>40424</v>
          </cell>
          <cell r="H3146">
            <v>23139.119999999999</v>
          </cell>
          <cell r="I3146">
            <v>0</v>
          </cell>
          <cell r="AY3146">
            <v>0</v>
          </cell>
          <cell r="CK3146">
            <v>0</v>
          </cell>
          <cell r="CL3146">
            <v>0</v>
          </cell>
          <cell r="CM3146">
            <v>0</v>
          </cell>
        </row>
        <row r="3147">
          <cell r="F3147">
            <v>232667</v>
          </cell>
          <cell r="G3147">
            <v>234978.41</v>
          </cell>
          <cell r="H3147">
            <v>195332.82</v>
          </cell>
          <cell r="I3147">
            <v>0</v>
          </cell>
          <cell r="AY3147">
            <v>22466.85</v>
          </cell>
          <cell r="CK3147">
            <v>0</v>
          </cell>
          <cell r="CL3147">
            <v>0</v>
          </cell>
          <cell r="CM3147">
            <v>0</v>
          </cell>
        </row>
        <row r="3148">
          <cell r="F3148">
            <v>109620</v>
          </cell>
          <cell r="G3148">
            <v>109620</v>
          </cell>
          <cell r="H3148">
            <v>80024.759999999995</v>
          </cell>
          <cell r="I3148">
            <v>0</v>
          </cell>
          <cell r="AY3148">
            <v>0</v>
          </cell>
          <cell r="CK3148">
            <v>0</v>
          </cell>
          <cell r="CL3148">
            <v>0</v>
          </cell>
          <cell r="CM3148">
            <v>0</v>
          </cell>
        </row>
        <row r="3149">
          <cell r="F3149">
            <v>1211</v>
          </cell>
          <cell r="G3149">
            <v>1211</v>
          </cell>
          <cell r="H3149">
            <v>760.48</v>
          </cell>
          <cell r="I3149">
            <v>0</v>
          </cell>
          <cell r="AY3149">
            <v>85.93</v>
          </cell>
          <cell r="CK3149">
            <v>0</v>
          </cell>
          <cell r="CL3149">
            <v>0</v>
          </cell>
          <cell r="CM3149">
            <v>0</v>
          </cell>
        </row>
        <row r="3150">
          <cell r="F3150">
            <v>100000</v>
          </cell>
          <cell r="G3150">
            <v>100000</v>
          </cell>
          <cell r="H3150">
            <v>0</v>
          </cell>
          <cell r="I3150">
            <v>0</v>
          </cell>
          <cell r="AY3150">
            <v>0</v>
          </cell>
          <cell r="CK3150">
            <v>0</v>
          </cell>
          <cell r="CL3150">
            <v>0</v>
          </cell>
          <cell r="CM3150">
            <v>0</v>
          </cell>
        </row>
        <row r="3151">
          <cell r="F3151">
            <v>9000</v>
          </cell>
          <cell r="G3151">
            <v>25055</v>
          </cell>
          <cell r="H3151">
            <v>25021.75</v>
          </cell>
          <cell r="I3151">
            <v>0</v>
          </cell>
          <cell r="AY3151">
            <v>3846.75</v>
          </cell>
          <cell r="CK3151">
            <v>0</v>
          </cell>
          <cell r="CL3151">
            <v>0</v>
          </cell>
          <cell r="CM3151">
            <v>0</v>
          </cell>
        </row>
        <row r="3152">
          <cell r="F3152">
            <v>99000</v>
          </cell>
          <cell r="G3152">
            <v>64000</v>
          </cell>
          <cell r="H3152">
            <v>18242.71</v>
          </cell>
          <cell r="I3152">
            <v>7120.28</v>
          </cell>
          <cell r="AY3152">
            <v>0</v>
          </cell>
          <cell r="CK3152">
            <v>0</v>
          </cell>
          <cell r="CL3152">
            <v>0</v>
          </cell>
          <cell r="CM3152">
            <v>0</v>
          </cell>
        </row>
        <row r="3153">
          <cell r="F3153">
            <v>358558</v>
          </cell>
          <cell r="G3153">
            <v>358558</v>
          </cell>
          <cell r="H3153">
            <v>317027.31</v>
          </cell>
          <cell r="I3153">
            <v>0</v>
          </cell>
          <cell r="AY3153">
            <v>0</v>
          </cell>
          <cell r="CK3153">
            <v>0</v>
          </cell>
          <cell r="CL3153">
            <v>0</v>
          </cell>
          <cell r="CM3153">
            <v>0</v>
          </cell>
        </row>
        <row r="3154">
          <cell r="F3154">
            <v>0</v>
          </cell>
          <cell r="G3154">
            <v>1700000</v>
          </cell>
          <cell r="H3154">
            <v>0</v>
          </cell>
          <cell r="I3154">
            <v>1598500</v>
          </cell>
          <cell r="AY3154">
            <v>0</v>
          </cell>
          <cell r="CK3154">
            <v>0</v>
          </cell>
          <cell r="CL3154">
            <v>0</v>
          </cell>
          <cell r="CM3154">
            <v>0</v>
          </cell>
        </row>
        <row r="3155">
          <cell r="F3155">
            <v>12540</v>
          </cell>
          <cell r="G3155">
            <v>12540</v>
          </cell>
          <cell r="H3155">
            <v>2831.01</v>
          </cell>
          <cell r="I3155">
            <v>0</v>
          </cell>
          <cell r="AY3155">
            <v>0</v>
          </cell>
          <cell r="CK3155">
            <v>0</v>
          </cell>
          <cell r="CL3155">
            <v>0</v>
          </cell>
          <cell r="CM3155">
            <v>0</v>
          </cell>
        </row>
        <row r="3156">
          <cell r="F3156">
            <v>30000</v>
          </cell>
          <cell r="G3156">
            <v>23647</v>
          </cell>
          <cell r="H3156">
            <v>23644</v>
          </cell>
          <cell r="I3156">
            <v>3</v>
          </cell>
          <cell r="AY3156">
            <v>0</v>
          </cell>
          <cell r="CK3156">
            <v>0</v>
          </cell>
          <cell r="CL3156">
            <v>0</v>
          </cell>
          <cell r="CM3156">
            <v>0</v>
          </cell>
        </row>
        <row r="3157">
          <cell r="F3157">
            <v>8296</v>
          </cell>
          <cell r="G3157">
            <v>8296</v>
          </cell>
          <cell r="H3157">
            <v>2465</v>
          </cell>
          <cell r="I3157">
            <v>160</v>
          </cell>
          <cell r="AY3157">
            <v>260</v>
          </cell>
          <cell r="CK3157">
            <v>0</v>
          </cell>
          <cell r="CL3157">
            <v>0</v>
          </cell>
          <cell r="CM3157">
            <v>0</v>
          </cell>
        </row>
        <row r="3158">
          <cell r="F3158">
            <v>167922</v>
          </cell>
          <cell r="G3158">
            <v>167922</v>
          </cell>
          <cell r="H3158">
            <v>103949.6</v>
          </cell>
          <cell r="I3158">
            <v>13099.87</v>
          </cell>
          <cell r="AY3158">
            <v>0</v>
          </cell>
          <cell r="CK3158">
            <v>0</v>
          </cell>
          <cell r="CL3158">
            <v>0</v>
          </cell>
          <cell r="CM3158">
            <v>0</v>
          </cell>
        </row>
        <row r="3159">
          <cell r="F3159">
            <v>5500000</v>
          </cell>
          <cell r="G3159">
            <v>6500000</v>
          </cell>
          <cell r="H3159">
            <v>5500000</v>
          </cell>
          <cell r="I3159">
            <v>0</v>
          </cell>
          <cell r="AY3159">
            <v>0</v>
          </cell>
          <cell r="CK3159">
            <v>3500000</v>
          </cell>
          <cell r="CL3159">
            <v>0</v>
          </cell>
          <cell r="CM3159">
            <v>0</v>
          </cell>
        </row>
        <row r="3160">
          <cell r="F3160">
            <v>40000</v>
          </cell>
          <cell r="G3160">
            <v>40000</v>
          </cell>
          <cell r="H3160">
            <v>8402.65</v>
          </cell>
          <cell r="I3160">
            <v>4696.05</v>
          </cell>
          <cell r="AY3160">
            <v>0</v>
          </cell>
          <cell r="CK3160">
            <v>0</v>
          </cell>
          <cell r="CL3160">
            <v>0</v>
          </cell>
          <cell r="CM3160">
            <v>0</v>
          </cell>
        </row>
        <row r="3161">
          <cell r="F3161">
            <v>102750</v>
          </cell>
          <cell r="G3161">
            <v>127750</v>
          </cell>
          <cell r="H3161">
            <v>73475</v>
          </cell>
          <cell r="I3161">
            <v>0</v>
          </cell>
          <cell r="AY3161">
            <v>0</v>
          </cell>
          <cell r="CK3161">
            <v>0</v>
          </cell>
          <cell r="CL3161">
            <v>0</v>
          </cell>
          <cell r="CM3161">
            <v>0</v>
          </cell>
        </row>
        <row r="3162">
          <cell r="F3162">
            <v>1000</v>
          </cell>
          <cell r="G3162">
            <v>1000</v>
          </cell>
          <cell r="H3162">
            <v>961.49</v>
          </cell>
          <cell r="I3162">
            <v>0</v>
          </cell>
          <cell r="AY3162">
            <v>0</v>
          </cell>
          <cell r="CK3162">
            <v>0</v>
          </cell>
          <cell r="CL3162">
            <v>0</v>
          </cell>
          <cell r="CM3162">
            <v>0</v>
          </cell>
        </row>
        <row r="3163">
          <cell r="F3163">
            <v>27790</v>
          </cell>
          <cell r="G3163">
            <v>27790</v>
          </cell>
          <cell r="H3163">
            <v>13696.46</v>
          </cell>
          <cell r="I3163">
            <v>2138</v>
          </cell>
          <cell r="AY3163">
            <v>312</v>
          </cell>
          <cell r="CK3163">
            <v>0</v>
          </cell>
          <cell r="CL3163">
            <v>0</v>
          </cell>
          <cell r="CM3163">
            <v>0</v>
          </cell>
        </row>
        <row r="3164">
          <cell r="F3164">
            <v>24305</v>
          </cell>
          <cell r="G3164">
            <v>54805</v>
          </cell>
          <cell r="H3164">
            <v>22763</v>
          </cell>
          <cell r="I3164">
            <v>31709.599999999999</v>
          </cell>
          <cell r="AY3164">
            <v>0</v>
          </cell>
          <cell r="CK3164">
            <v>0</v>
          </cell>
          <cell r="CL3164">
            <v>0</v>
          </cell>
          <cell r="CM3164">
            <v>0</v>
          </cell>
        </row>
        <row r="3165">
          <cell r="F3165">
            <v>60000</v>
          </cell>
          <cell r="G3165">
            <v>60000</v>
          </cell>
          <cell r="H3165">
            <v>42633.04</v>
          </cell>
          <cell r="I3165">
            <v>3548.2</v>
          </cell>
          <cell r="AY3165">
            <v>872.5</v>
          </cell>
          <cell r="CK3165">
            <v>0</v>
          </cell>
          <cell r="CL3165">
            <v>0</v>
          </cell>
          <cell r="CM3165">
            <v>0</v>
          </cell>
        </row>
        <row r="3166">
          <cell r="F3166">
            <v>27000</v>
          </cell>
          <cell r="G3166">
            <v>42000</v>
          </cell>
          <cell r="H3166">
            <v>0</v>
          </cell>
          <cell r="I3166">
            <v>28750.02</v>
          </cell>
          <cell r="AY3166">
            <v>0</v>
          </cell>
          <cell r="CK3166">
            <v>0</v>
          </cell>
          <cell r="CL3166">
            <v>0</v>
          </cell>
          <cell r="CM3166">
            <v>0</v>
          </cell>
        </row>
        <row r="3167">
          <cell r="F3167">
            <v>115372</v>
          </cell>
          <cell r="G3167">
            <v>115372</v>
          </cell>
          <cell r="H3167">
            <v>49282.35</v>
          </cell>
          <cell r="I3167">
            <v>21850</v>
          </cell>
          <cell r="AY3167">
            <v>0</v>
          </cell>
          <cell r="CK3167">
            <v>0</v>
          </cell>
          <cell r="CL3167">
            <v>0</v>
          </cell>
          <cell r="CM3167">
            <v>0</v>
          </cell>
        </row>
        <row r="3168">
          <cell r="F3168">
            <v>64696</v>
          </cell>
          <cell r="G3168">
            <v>64696</v>
          </cell>
          <cell r="H3168">
            <v>23990.76</v>
          </cell>
          <cell r="I3168">
            <v>9707.6</v>
          </cell>
          <cell r="AY3168">
            <v>0</v>
          </cell>
          <cell r="CK3168">
            <v>0</v>
          </cell>
          <cell r="CL3168">
            <v>0</v>
          </cell>
          <cell r="CM3168">
            <v>0</v>
          </cell>
        </row>
        <row r="3169">
          <cell r="F3169">
            <v>11640</v>
          </cell>
          <cell r="G3169">
            <v>11640</v>
          </cell>
          <cell r="H3169">
            <v>7024.7</v>
          </cell>
          <cell r="I3169">
            <v>560</v>
          </cell>
          <cell r="AY3169">
            <v>1018.8</v>
          </cell>
          <cell r="CK3169">
            <v>0</v>
          </cell>
          <cell r="CL3169">
            <v>0</v>
          </cell>
          <cell r="CM3169">
            <v>0</v>
          </cell>
        </row>
        <row r="3170">
          <cell r="F3170">
            <v>48182</v>
          </cell>
          <cell r="G3170">
            <v>48182</v>
          </cell>
          <cell r="H3170">
            <v>34521.29</v>
          </cell>
          <cell r="I3170">
            <v>2122.58</v>
          </cell>
          <cell r="AY3170">
            <v>916.7</v>
          </cell>
          <cell r="CK3170">
            <v>0</v>
          </cell>
          <cell r="CL3170">
            <v>0</v>
          </cell>
          <cell r="CM3170">
            <v>0</v>
          </cell>
        </row>
        <row r="3171">
          <cell r="F3171">
            <v>2500</v>
          </cell>
          <cell r="G3171">
            <v>2500</v>
          </cell>
          <cell r="H3171">
            <v>212.01</v>
          </cell>
          <cell r="I3171">
            <v>0</v>
          </cell>
          <cell r="AY3171">
            <v>0</v>
          </cell>
          <cell r="CK3171">
            <v>0</v>
          </cell>
          <cell r="CL3171">
            <v>0</v>
          </cell>
          <cell r="CM3171">
            <v>0</v>
          </cell>
        </row>
        <row r="3172">
          <cell r="F3172">
            <v>447729</v>
          </cell>
          <cell r="G3172">
            <v>447729</v>
          </cell>
          <cell r="H3172">
            <v>256306.21</v>
          </cell>
          <cell r="I3172">
            <v>8352.32</v>
          </cell>
          <cell r="AY3172">
            <v>343.49</v>
          </cell>
          <cell r="CK3172">
            <v>0</v>
          </cell>
          <cell r="CL3172">
            <v>0</v>
          </cell>
          <cell r="CM3172">
            <v>0</v>
          </cell>
        </row>
        <row r="3173">
          <cell r="F3173">
            <v>25000</v>
          </cell>
          <cell r="G3173">
            <v>25000</v>
          </cell>
          <cell r="H3173">
            <v>20531.95</v>
          </cell>
          <cell r="I3173">
            <v>0</v>
          </cell>
          <cell r="AY3173">
            <v>0</v>
          </cell>
          <cell r="CK3173">
            <v>0</v>
          </cell>
          <cell r="CL3173">
            <v>0</v>
          </cell>
          <cell r="CM3173">
            <v>0</v>
          </cell>
        </row>
        <row r="3174">
          <cell r="F3174">
            <v>3580028</v>
          </cell>
          <cell r="G3174">
            <v>3580028</v>
          </cell>
          <cell r="H3174">
            <v>2818986.2</v>
          </cell>
          <cell r="I3174">
            <v>0</v>
          </cell>
          <cell r="AY3174">
            <v>318226.48</v>
          </cell>
          <cell r="CK3174">
            <v>0</v>
          </cell>
          <cell r="CL3174">
            <v>0</v>
          </cell>
          <cell r="CM3174">
            <v>0</v>
          </cell>
        </row>
        <row r="3175">
          <cell r="F3175">
            <v>213435</v>
          </cell>
          <cell r="G3175">
            <v>213435</v>
          </cell>
          <cell r="H3175">
            <v>177525</v>
          </cell>
          <cell r="I3175">
            <v>0</v>
          </cell>
          <cell r="AY3175">
            <v>19725</v>
          </cell>
          <cell r="CK3175">
            <v>0</v>
          </cell>
          <cell r="CL3175">
            <v>0</v>
          </cell>
          <cell r="CM3175">
            <v>0</v>
          </cell>
        </row>
        <row r="3176">
          <cell r="F3176">
            <v>264898</v>
          </cell>
          <cell r="G3176">
            <v>264898</v>
          </cell>
          <cell r="H3176">
            <v>125409.82</v>
          </cell>
          <cell r="I3176">
            <v>0</v>
          </cell>
          <cell r="AY3176">
            <v>0</v>
          </cell>
          <cell r="CK3176">
            <v>0</v>
          </cell>
          <cell r="CL3176">
            <v>0</v>
          </cell>
          <cell r="CM3176">
            <v>0</v>
          </cell>
        </row>
        <row r="3177">
          <cell r="F3177">
            <v>701057</v>
          </cell>
          <cell r="G3177">
            <v>701057</v>
          </cell>
          <cell r="H3177">
            <v>12259.14</v>
          </cell>
          <cell r="I3177">
            <v>0</v>
          </cell>
          <cell r="AY3177">
            <v>0</v>
          </cell>
          <cell r="CK3177">
            <v>0</v>
          </cell>
          <cell r="CL3177">
            <v>0</v>
          </cell>
          <cell r="CM3177">
            <v>0</v>
          </cell>
        </row>
        <row r="3178">
          <cell r="F3178">
            <v>0</v>
          </cell>
          <cell r="G3178">
            <v>319049.46000000002</v>
          </cell>
          <cell r="H3178">
            <v>319049.46000000002</v>
          </cell>
          <cell r="I3178">
            <v>0</v>
          </cell>
          <cell r="AY3178">
            <v>94000</v>
          </cell>
          <cell r="CK3178">
            <v>0</v>
          </cell>
          <cell r="CL3178">
            <v>0</v>
          </cell>
          <cell r="CM3178">
            <v>0</v>
          </cell>
        </row>
        <row r="3179">
          <cell r="F3179">
            <v>42869</v>
          </cell>
          <cell r="G3179">
            <v>41306.699999999997</v>
          </cell>
          <cell r="H3179">
            <v>41306.699999999997</v>
          </cell>
          <cell r="I3179">
            <v>0</v>
          </cell>
          <cell r="AY3179">
            <v>3715.35</v>
          </cell>
          <cell r="CK3179">
            <v>0</v>
          </cell>
          <cell r="CL3179">
            <v>0</v>
          </cell>
          <cell r="CM3179">
            <v>0</v>
          </cell>
        </row>
        <row r="3180">
          <cell r="F3180">
            <v>130977</v>
          </cell>
          <cell r="G3180">
            <v>130977</v>
          </cell>
          <cell r="H3180">
            <v>102649.31</v>
          </cell>
          <cell r="I3180">
            <v>0</v>
          </cell>
          <cell r="AY3180">
            <v>0</v>
          </cell>
          <cell r="CK3180">
            <v>0</v>
          </cell>
          <cell r="CL3180">
            <v>0</v>
          </cell>
          <cell r="CM3180">
            <v>0</v>
          </cell>
        </row>
        <row r="3181">
          <cell r="F3181">
            <v>558285</v>
          </cell>
          <cell r="G3181">
            <v>558285</v>
          </cell>
          <cell r="H3181">
            <v>437977.73</v>
          </cell>
          <cell r="I3181">
            <v>0</v>
          </cell>
          <cell r="AY3181">
            <v>48401.1</v>
          </cell>
          <cell r="CK3181">
            <v>0</v>
          </cell>
          <cell r="CL3181">
            <v>0</v>
          </cell>
          <cell r="CM3181">
            <v>0</v>
          </cell>
        </row>
        <row r="3182">
          <cell r="F3182">
            <v>89959</v>
          </cell>
          <cell r="G3182">
            <v>89959</v>
          </cell>
          <cell r="H3182">
            <v>71799.100000000006</v>
          </cell>
          <cell r="I3182">
            <v>0</v>
          </cell>
          <cell r="AY3182">
            <v>7951.55</v>
          </cell>
          <cell r="CK3182">
            <v>0</v>
          </cell>
          <cell r="CL3182">
            <v>0</v>
          </cell>
          <cell r="CM3182">
            <v>0</v>
          </cell>
        </row>
        <row r="3183">
          <cell r="F3183">
            <v>184800</v>
          </cell>
          <cell r="G3183">
            <v>184800</v>
          </cell>
          <cell r="H3183">
            <v>149730.82999999999</v>
          </cell>
          <cell r="I3183">
            <v>0</v>
          </cell>
          <cell r="AY3183">
            <v>16379.56</v>
          </cell>
          <cell r="CK3183">
            <v>0</v>
          </cell>
          <cell r="CL3183">
            <v>0</v>
          </cell>
          <cell r="CM3183">
            <v>0</v>
          </cell>
        </row>
        <row r="3184">
          <cell r="F3184">
            <v>80027</v>
          </cell>
          <cell r="G3184">
            <v>84193.02</v>
          </cell>
          <cell r="H3184">
            <v>84193.02</v>
          </cell>
          <cell r="I3184">
            <v>0</v>
          </cell>
          <cell r="AY3184">
            <v>0</v>
          </cell>
          <cell r="CK3184">
            <v>0</v>
          </cell>
          <cell r="CL3184">
            <v>0</v>
          </cell>
          <cell r="CM3184">
            <v>0</v>
          </cell>
        </row>
        <row r="3185">
          <cell r="F3185">
            <v>426699</v>
          </cell>
          <cell r="G3185">
            <v>426699</v>
          </cell>
          <cell r="H3185">
            <v>298354.2</v>
          </cell>
          <cell r="I3185">
            <v>0</v>
          </cell>
          <cell r="AY3185">
            <v>32254.17</v>
          </cell>
          <cell r="CK3185">
            <v>0</v>
          </cell>
          <cell r="CL3185">
            <v>0</v>
          </cell>
          <cell r="CM3185">
            <v>0</v>
          </cell>
        </row>
        <row r="3186">
          <cell r="F3186">
            <v>15000</v>
          </cell>
          <cell r="G3186">
            <v>15000</v>
          </cell>
          <cell r="H3186">
            <v>4211.8100000000004</v>
          </cell>
          <cell r="I3186">
            <v>0</v>
          </cell>
          <cell r="AY3186">
            <v>0</v>
          </cell>
          <cell r="CK3186">
            <v>0</v>
          </cell>
          <cell r="CL3186">
            <v>0</v>
          </cell>
          <cell r="CM3186">
            <v>0</v>
          </cell>
        </row>
        <row r="3187">
          <cell r="F3187">
            <v>271305</v>
          </cell>
          <cell r="G3187">
            <v>242428.77</v>
          </cell>
          <cell r="H3187">
            <v>178535.83</v>
          </cell>
          <cell r="I3187">
            <v>0</v>
          </cell>
          <cell r="AY3187">
            <v>0</v>
          </cell>
          <cell r="CK3187">
            <v>0</v>
          </cell>
          <cell r="CL3187">
            <v>0</v>
          </cell>
          <cell r="CM3187">
            <v>0</v>
          </cell>
        </row>
        <row r="3188">
          <cell r="F3188">
            <v>91538</v>
          </cell>
          <cell r="G3188">
            <v>91538</v>
          </cell>
          <cell r="H3188">
            <v>66687.3</v>
          </cell>
          <cell r="I3188">
            <v>0</v>
          </cell>
          <cell r="AY3188">
            <v>0</v>
          </cell>
          <cell r="CK3188">
            <v>0</v>
          </cell>
          <cell r="CL3188">
            <v>0</v>
          </cell>
          <cell r="CM3188">
            <v>0</v>
          </cell>
        </row>
        <row r="3189">
          <cell r="F3189">
            <v>15176</v>
          </cell>
          <cell r="G3189">
            <v>15176</v>
          </cell>
          <cell r="H3189">
            <v>9099.91</v>
          </cell>
          <cell r="I3189">
            <v>0</v>
          </cell>
          <cell r="AY3189">
            <v>1037.95</v>
          </cell>
          <cell r="CK3189">
            <v>0</v>
          </cell>
          <cell r="CL3189">
            <v>0</v>
          </cell>
          <cell r="CM3189">
            <v>0</v>
          </cell>
        </row>
        <row r="3190"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CK3190">
            <v>0</v>
          </cell>
          <cell r="CL3190">
            <v>0</v>
          </cell>
          <cell r="CM3190">
            <v>0</v>
          </cell>
        </row>
        <row r="3191">
          <cell r="F3191">
            <v>39967</v>
          </cell>
          <cell r="G3191">
            <v>0</v>
          </cell>
          <cell r="H3191">
            <v>0</v>
          </cell>
          <cell r="I3191">
            <v>0</v>
          </cell>
          <cell r="AY3191">
            <v>0</v>
          </cell>
          <cell r="CK3191">
            <v>0</v>
          </cell>
          <cell r="CL3191">
            <v>0</v>
          </cell>
          <cell r="CM3191">
            <v>0</v>
          </cell>
        </row>
        <row r="3192">
          <cell r="F3192">
            <v>21527</v>
          </cell>
          <cell r="G3192">
            <v>21527</v>
          </cell>
          <cell r="H3192">
            <v>20000</v>
          </cell>
          <cell r="I3192">
            <v>0</v>
          </cell>
          <cell r="AY3192">
            <v>0</v>
          </cell>
          <cell r="CK3192">
            <v>0</v>
          </cell>
          <cell r="CL3192">
            <v>0</v>
          </cell>
          <cell r="CM3192">
            <v>0</v>
          </cell>
        </row>
        <row r="3193">
          <cell r="F3193">
            <v>57000</v>
          </cell>
          <cell r="G3193">
            <v>57000</v>
          </cell>
          <cell r="H3193">
            <v>13847.8</v>
          </cell>
          <cell r="I3193">
            <v>4511.3100000000004</v>
          </cell>
          <cell r="AY3193">
            <v>0</v>
          </cell>
          <cell r="CK3193">
            <v>0</v>
          </cell>
          <cell r="CL3193">
            <v>0</v>
          </cell>
          <cell r="CM3193">
            <v>0</v>
          </cell>
        </row>
        <row r="3195">
          <cell r="F3195">
            <v>20000</v>
          </cell>
          <cell r="G3195">
            <v>20000</v>
          </cell>
          <cell r="H3195">
            <v>0</v>
          </cell>
          <cell r="I3195">
            <v>0</v>
          </cell>
          <cell r="AY3195">
            <v>0</v>
          </cell>
          <cell r="CK3195">
            <v>0</v>
          </cell>
          <cell r="CL3195">
            <v>0</v>
          </cell>
          <cell r="CM3195">
            <v>0</v>
          </cell>
        </row>
        <row r="3196">
          <cell r="F3196">
            <v>178120</v>
          </cell>
          <cell r="G3196">
            <v>178120</v>
          </cell>
          <cell r="H3196">
            <v>88912.02</v>
          </cell>
          <cell r="I3196">
            <v>0</v>
          </cell>
          <cell r="AY3196">
            <v>0</v>
          </cell>
          <cell r="CK3196">
            <v>0</v>
          </cell>
          <cell r="CL3196">
            <v>0</v>
          </cell>
          <cell r="CM3196">
            <v>0</v>
          </cell>
        </row>
        <row r="3197">
          <cell r="F3197">
            <v>0</v>
          </cell>
          <cell r="G3197">
            <v>1150</v>
          </cell>
          <cell r="H3197">
            <v>1150</v>
          </cell>
          <cell r="I3197">
            <v>0</v>
          </cell>
          <cell r="AY3197">
            <v>0</v>
          </cell>
          <cell r="CK3197">
            <v>0</v>
          </cell>
          <cell r="CL3197">
            <v>0</v>
          </cell>
          <cell r="CM3197">
            <v>0</v>
          </cell>
        </row>
        <row r="3198">
          <cell r="F3198">
            <v>220000</v>
          </cell>
          <cell r="G3198">
            <v>220000</v>
          </cell>
          <cell r="H3198">
            <v>66189.710000000006</v>
          </cell>
          <cell r="I3198">
            <v>29240</v>
          </cell>
          <cell r="AY3198">
            <v>0</v>
          </cell>
          <cell r="CK3198">
            <v>0</v>
          </cell>
          <cell r="CL3198">
            <v>0</v>
          </cell>
          <cell r="CM3198">
            <v>0</v>
          </cell>
        </row>
        <row r="3199">
          <cell r="F3199">
            <v>345</v>
          </cell>
          <cell r="G3199">
            <v>345</v>
          </cell>
          <cell r="H3199">
            <v>0</v>
          </cell>
          <cell r="I3199">
            <v>0</v>
          </cell>
          <cell r="AY3199">
            <v>0</v>
          </cell>
          <cell r="CK3199">
            <v>0</v>
          </cell>
          <cell r="CL3199">
            <v>0</v>
          </cell>
          <cell r="CM3199">
            <v>0</v>
          </cell>
        </row>
        <row r="3200"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CK3200">
            <v>0</v>
          </cell>
          <cell r="CL3200">
            <v>0</v>
          </cell>
          <cell r="CM3200">
            <v>0</v>
          </cell>
        </row>
        <row r="3201">
          <cell r="F3201">
            <v>87291</v>
          </cell>
          <cell r="G3201">
            <v>87291</v>
          </cell>
          <cell r="H3201">
            <v>64400.57</v>
          </cell>
          <cell r="I3201">
            <v>5060</v>
          </cell>
          <cell r="AY3201">
            <v>0</v>
          </cell>
          <cell r="CK3201">
            <v>0</v>
          </cell>
          <cell r="CL3201">
            <v>0</v>
          </cell>
          <cell r="CM3201">
            <v>0</v>
          </cell>
        </row>
        <row r="3202">
          <cell r="F3202">
            <v>107687</v>
          </cell>
          <cell r="G3202">
            <v>163749.5</v>
          </cell>
          <cell r="H3202">
            <v>120187.8</v>
          </cell>
          <cell r="I3202">
            <v>31280</v>
          </cell>
          <cell r="AY3202">
            <v>0</v>
          </cell>
          <cell r="CK3202">
            <v>0</v>
          </cell>
          <cell r="CL3202">
            <v>0</v>
          </cell>
          <cell r="CM3202">
            <v>0</v>
          </cell>
        </row>
        <row r="3203">
          <cell r="F3203">
            <v>334400</v>
          </cell>
          <cell r="G3203">
            <v>21150</v>
          </cell>
          <cell r="H3203">
            <v>16199.44</v>
          </cell>
          <cell r="I3203">
            <v>726.8</v>
          </cell>
          <cell r="AY3203">
            <v>2315.64</v>
          </cell>
          <cell r="CK3203">
            <v>0</v>
          </cell>
          <cell r="CL3203">
            <v>0</v>
          </cell>
          <cell r="CM3203">
            <v>0</v>
          </cell>
        </row>
        <row r="3204">
          <cell r="F3204">
            <v>15000</v>
          </cell>
          <cell r="G3204">
            <v>15000</v>
          </cell>
          <cell r="H3204">
            <v>5694.5</v>
          </cell>
          <cell r="I3204">
            <v>971.75</v>
          </cell>
          <cell r="AY3204">
            <v>0</v>
          </cell>
          <cell r="CK3204">
            <v>0</v>
          </cell>
          <cell r="CL3204">
            <v>0</v>
          </cell>
          <cell r="CM3204">
            <v>0</v>
          </cell>
        </row>
        <row r="3205">
          <cell r="F3205">
            <v>21000</v>
          </cell>
          <cell r="G3205">
            <v>21000</v>
          </cell>
          <cell r="H3205">
            <v>14190.94</v>
          </cell>
          <cell r="I3205">
            <v>1609.7</v>
          </cell>
          <cell r="AY3205">
            <v>0</v>
          </cell>
          <cell r="CK3205">
            <v>0</v>
          </cell>
          <cell r="CL3205">
            <v>0</v>
          </cell>
          <cell r="CM3205">
            <v>0</v>
          </cell>
        </row>
        <row r="3206">
          <cell r="F3206">
            <v>2000</v>
          </cell>
          <cell r="G3206">
            <v>15600</v>
          </cell>
          <cell r="H3206">
            <v>1663.48</v>
          </cell>
          <cell r="I3206">
            <v>1</v>
          </cell>
          <cell r="AY3206">
            <v>0</v>
          </cell>
          <cell r="CK3206">
            <v>0</v>
          </cell>
          <cell r="CL3206">
            <v>0</v>
          </cell>
          <cell r="CM3206">
            <v>0</v>
          </cell>
        </row>
        <row r="3207">
          <cell r="F3207">
            <v>150000</v>
          </cell>
          <cell r="G3207">
            <v>264222</v>
          </cell>
          <cell r="H3207">
            <v>264221.90000000002</v>
          </cell>
          <cell r="I3207">
            <v>0</v>
          </cell>
          <cell r="AY3207">
            <v>0</v>
          </cell>
          <cell r="CK3207">
            <v>0</v>
          </cell>
          <cell r="CL3207">
            <v>0</v>
          </cell>
          <cell r="CM3207">
            <v>0</v>
          </cell>
        </row>
        <row r="3208">
          <cell r="F3208">
            <v>2596</v>
          </cell>
          <cell r="G3208">
            <v>2596</v>
          </cell>
          <cell r="H3208">
            <v>167.44</v>
          </cell>
          <cell r="I3208">
            <v>0</v>
          </cell>
          <cell r="AY3208">
            <v>0</v>
          </cell>
          <cell r="CK3208">
            <v>0</v>
          </cell>
          <cell r="CL3208">
            <v>0</v>
          </cell>
          <cell r="CM3208">
            <v>0</v>
          </cell>
        </row>
        <row r="3209">
          <cell r="F3209">
            <v>323667</v>
          </cell>
          <cell r="G3209">
            <v>323667</v>
          </cell>
          <cell r="H3209">
            <v>145547.88</v>
          </cell>
          <cell r="I3209">
            <v>75537.89</v>
          </cell>
          <cell r="AY3209">
            <v>90</v>
          </cell>
          <cell r="CK3209">
            <v>0</v>
          </cell>
          <cell r="CL3209">
            <v>0</v>
          </cell>
          <cell r="CM3209">
            <v>0</v>
          </cell>
        </row>
        <row r="3210">
          <cell r="F3210">
            <v>35000</v>
          </cell>
          <cell r="G3210">
            <v>35000</v>
          </cell>
          <cell r="H3210">
            <v>1265</v>
          </cell>
          <cell r="I3210">
            <v>2576</v>
          </cell>
          <cell r="AY3210">
            <v>0</v>
          </cell>
          <cell r="CK3210">
            <v>0</v>
          </cell>
          <cell r="CL3210">
            <v>0</v>
          </cell>
          <cell r="CM3210">
            <v>0</v>
          </cell>
        </row>
        <row r="3211">
          <cell r="F3211">
            <v>25150</v>
          </cell>
          <cell r="G3211">
            <v>25150</v>
          </cell>
          <cell r="H3211">
            <v>13445.74</v>
          </cell>
          <cell r="I3211">
            <v>0</v>
          </cell>
          <cell r="AY3211">
            <v>0</v>
          </cell>
          <cell r="CK3211">
            <v>0</v>
          </cell>
          <cell r="CL3211">
            <v>0</v>
          </cell>
          <cell r="CM3211">
            <v>0</v>
          </cell>
        </row>
        <row r="3212">
          <cell r="F3212">
            <v>0</v>
          </cell>
          <cell r="G3212">
            <v>10000</v>
          </cell>
          <cell r="H3212">
            <v>5713.18</v>
          </cell>
          <cell r="I3212">
            <v>0</v>
          </cell>
          <cell r="AY3212">
            <v>0</v>
          </cell>
          <cell r="CK3212">
            <v>0</v>
          </cell>
          <cell r="CL3212">
            <v>0</v>
          </cell>
          <cell r="CM3212">
            <v>0</v>
          </cell>
        </row>
        <row r="3213">
          <cell r="F3213">
            <v>50000</v>
          </cell>
          <cell r="G3213">
            <v>50000</v>
          </cell>
          <cell r="H3213">
            <v>0</v>
          </cell>
          <cell r="I3213">
            <v>0</v>
          </cell>
          <cell r="AY3213">
            <v>0</v>
          </cell>
          <cell r="CK3213">
            <v>0</v>
          </cell>
          <cell r="CL3213">
            <v>0</v>
          </cell>
          <cell r="CM3213">
            <v>0</v>
          </cell>
        </row>
        <row r="3214">
          <cell r="F3214">
            <v>1000</v>
          </cell>
          <cell r="G3214">
            <v>1000</v>
          </cell>
          <cell r="H3214">
            <v>0</v>
          </cell>
          <cell r="I3214">
            <v>0</v>
          </cell>
          <cell r="AY3214">
            <v>0</v>
          </cell>
          <cell r="CK3214">
            <v>0</v>
          </cell>
          <cell r="CL3214">
            <v>0</v>
          </cell>
          <cell r="CM3214">
            <v>0</v>
          </cell>
        </row>
        <row r="3215">
          <cell r="F3215">
            <v>8400</v>
          </cell>
          <cell r="G3215">
            <v>8400</v>
          </cell>
          <cell r="H3215">
            <v>0</v>
          </cell>
          <cell r="I3215">
            <v>0</v>
          </cell>
          <cell r="AY3215">
            <v>0</v>
          </cell>
          <cell r="CK3215">
            <v>0</v>
          </cell>
          <cell r="CL3215">
            <v>0</v>
          </cell>
          <cell r="CM3215">
            <v>0</v>
          </cell>
        </row>
        <row r="3216">
          <cell r="F3216">
            <v>0</v>
          </cell>
          <cell r="G3216">
            <v>40000</v>
          </cell>
          <cell r="H3216">
            <v>36800</v>
          </cell>
          <cell r="I3216">
            <v>0</v>
          </cell>
          <cell r="AY3216">
            <v>0</v>
          </cell>
          <cell r="CK3216">
            <v>0</v>
          </cell>
          <cell r="CL3216">
            <v>0</v>
          </cell>
          <cell r="CM3216">
            <v>0</v>
          </cell>
        </row>
        <row r="3217">
          <cell r="F3217">
            <v>793</v>
          </cell>
          <cell r="G3217">
            <v>793</v>
          </cell>
          <cell r="H3217">
            <v>50</v>
          </cell>
          <cell r="I3217">
            <v>70</v>
          </cell>
          <cell r="AY3217">
            <v>0</v>
          </cell>
          <cell r="CK3217">
            <v>0</v>
          </cell>
          <cell r="CL3217">
            <v>0</v>
          </cell>
          <cell r="CM3217">
            <v>0</v>
          </cell>
        </row>
        <row r="3218">
          <cell r="F3218">
            <v>10668</v>
          </cell>
          <cell r="G3218">
            <v>10668</v>
          </cell>
          <cell r="H3218">
            <v>898</v>
          </cell>
          <cell r="I3218">
            <v>3508.56</v>
          </cell>
          <cell r="AY3218">
            <v>0</v>
          </cell>
          <cell r="CK3218">
            <v>0</v>
          </cell>
          <cell r="CL3218">
            <v>0</v>
          </cell>
          <cell r="CM3218">
            <v>0</v>
          </cell>
        </row>
        <row r="3219">
          <cell r="F3219">
            <v>10000</v>
          </cell>
          <cell r="G3219">
            <v>10000</v>
          </cell>
          <cell r="H3219">
            <v>4292.01</v>
          </cell>
          <cell r="I3219">
            <v>1224.3</v>
          </cell>
          <cell r="AY3219">
            <v>0</v>
          </cell>
          <cell r="CK3219">
            <v>0</v>
          </cell>
          <cell r="CL3219">
            <v>0</v>
          </cell>
          <cell r="CM3219">
            <v>0</v>
          </cell>
        </row>
        <row r="3220">
          <cell r="F3220">
            <v>93139</v>
          </cell>
          <cell r="G3220">
            <v>92639</v>
          </cell>
          <cell r="H3220">
            <v>49773.68</v>
          </cell>
          <cell r="I3220">
            <v>0</v>
          </cell>
          <cell r="AY3220">
            <v>0</v>
          </cell>
          <cell r="CK3220">
            <v>0</v>
          </cell>
          <cell r="CL3220">
            <v>0</v>
          </cell>
          <cell r="CM3220">
            <v>0</v>
          </cell>
        </row>
        <row r="3221">
          <cell r="F3221">
            <v>133387</v>
          </cell>
          <cell r="G3221">
            <v>173387</v>
          </cell>
          <cell r="H3221">
            <v>110527.61</v>
          </cell>
          <cell r="I3221">
            <v>16295.32</v>
          </cell>
          <cell r="AY3221">
            <v>0</v>
          </cell>
          <cell r="CK3221">
            <v>0</v>
          </cell>
          <cell r="CL3221">
            <v>0</v>
          </cell>
          <cell r="CM3221">
            <v>0</v>
          </cell>
        </row>
        <row r="3222">
          <cell r="F3222">
            <v>113538</v>
          </cell>
          <cell r="G3222">
            <v>113538</v>
          </cell>
          <cell r="H3222">
            <v>81132.149999999994</v>
          </cell>
          <cell r="I3222">
            <v>15861.37</v>
          </cell>
          <cell r="AY3222">
            <v>0</v>
          </cell>
          <cell r="CK3222">
            <v>0</v>
          </cell>
          <cell r="CL3222">
            <v>0</v>
          </cell>
          <cell r="CM3222">
            <v>0</v>
          </cell>
        </row>
        <row r="3223">
          <cell r="F3223">
            <v>35500</v>
          </cell>
          <cell r="G3223">
            <v>35500</v>
          </cell>
          <cell r="H3223">
            <v>14177</v>
          </cell>
          <cell r="I3223">
            <v>1215.2</v>
          </cell>
          <cell r="AY3223">
            <v>0</v>
          </cell>
          <cell r="CK3223">
            <v>0</v>
          </cell>
          <cell r="CL3223">
            <v>0</v>
          </cell>
          <cell r="CM3223">
            <v>0</v>
          </cell>
        </row>
        <row r="3224">
          <cell r="F3224">
            <v>25480</v>
          </cell>
          <cell r="G3224">
            <v>25480</v>
          </cell>
          <cell r="H3224">
            <v>12739.89</v>
          </cell>
          <cell r="I3224">
            <v>576</v>
          </cell>
          <cell r="AY3224">
            <v>994</v>
          </cell>
          <cell r="CK3224">
            <v>0</v>
          </cell>
          <cell r="CL3224">
            <v>0</v>
          </cell>
          <cell r="CM3224">
            <v>0</v>
          </cell>
        </row>
        <row r="3225">
          <cell r="F3225">
            <v>27616</v>
          </cell>
          <cell r="G3225">
            <v>27616</v>
          </cell>
          <cell r="H3225">
            <v>8693.7000000000007</v>
          </cell>
          <cell r="I3225">
            <v>240</v>
          </cell>
          <cell r="AY3225">
            <v>169</v>
          </cell>
          <cell r="CK3225">
            <v>0</v>
          </cell>
          <cell r="CL3225">
            <v>0</v>
          </cell>
          <cell r="CM3225">
            <v>0</v>
          </cell>
        </row>
        <row r="3226">
          <cell r="F3226">
            <v>73600</v>
          </cell>
          <cell r="G3226">
            <v>65720</v>
          </cell>
          <cell r="H3226">
            <v>23673.23</v>
          </cell>
          <cell r="I3226">
            <v>4582</v>
          </cell>
          <cell r="AY3226">
            <v>0</v>
          </cell>
          <cell r="CK3226">
            <v>0</v>
          </cell>
          <cell r="CL3226">
            <v>0</v>
          </cell>
          <cell r="CM3226">
            <v>0</v>
          </cell>
        </row>
        <row r="3227">
          <cell r="F3227">
            <v>48070</v>
          </cell>
          <cell r="G3227">
            <v>48070</v>
          </cell>
          <cell r="H3227">
            <v>14187.48</v>
          </cell>
          <cell r="I3227">
            <v>5631.33</v>
          </cell>
          <cell r="AY3227">
            <v>0</v>
          </cell>
          <cell r="CK3227">
            <v>0</v>
          </cell>
          <cell r="CL3227">
            <v>0</v>
          </cell>
          <cell r="CM3227">
            <v>0</v>
          </cell>
        </row>
        <row r="3228">
          <cell r="F3228">
            <v>5200</v>
          </cell>
          <cell r="G3228">
            <v>5200</v>
          </cell>
          <cell r="H3228">
            <v>1165.1500000000001</v>
          </cell>
          <cell r="I3228">
            <v>0</v>
          </cell>
          <cell r="AY3228">
            <v>0</v>
          </cell>
          <cell r="CK3228">
            <v>0</v>
          </cell>
          <cell r="CL3228">
            <v>0</v>
          </cell>
          <cell r="CM3228">
            <v>0</v>
          </cell>
        </row>
        <row r="3229">
          <cell r="F3229">
            <v>11312</v>
          </cell>
          <cell r="G3229">
            <v>11312</v>
          </cell>
          <cell r="H3229">
            <v>7294.61</v>
          </cell>
          <cell r="I3229">
            <v>240</v>
          </cell>
          <cell r="AY3229">
            <v>0</v>
          </cell>
          <cell r="CK3229">
            <v>0</v>
          </cell>
          <cell r="CL3229">
            <v>0</v>
          </cell>
          <cell r="CM3229">
            <v>0</v>
          </cell>
        </row>
        <row r="3230">
          <cell r="F3230">
            <v>15000</v>
          </cell>
          <cell r="G3230">
            <v>15000</v>
          </cell>
          <cell r="H3230">
            <v>3968.99</v>
          </cell>
          <cell r="I3230">
            <v>939</v>
          </cell>
          <cell r="AY3230">
            <v>0</v>
          </cell>
          <cell r="CK3230">
            <v>0</v>
          </cell>
          <cell r="CL3230">
            <v>0</v>
          </cell>
          <cell r="CM3230">
            <v>0</v>
          </cell>
        </row>
        <row r="3231">
          <cell r="F3231">
            <v>3000</v>
          </cell>
          <cell r="G3231">
            <v>11000</v>
          </cell>
          <cell r="H3231">
            <v>10986.01</v>
          </cell>
          <cell r="I3231">
            <v>0</v>
          </cell>
          <cell r="AY3231">
            <v>0</v>
          </cell>
          <cell r="CK3231">
            <v>0</v>
          </cell>
          <cell r="CL3231">
            <v>0</v>
          </cell>
          <cell r="CM3231">
            <v>0</v>
          </cell>
        </row>
        <row r="3232">
          <cell r="F3232">
            <v>10000</v>
          </cell>
          <cell r="G3232">
            <v>10000</v>
          </cell>
          <cell r="H3232">
            <v>7068</v>
          </cell>
          <cell r="I3232">
            <v>2691.22</v>
          </cell>
          <cell r="AY3232">
            <v>0</v>
          </cell>
          <cell r="CK3232">
            <v>0</v>
          </cell>
          <cell r="CL3232">
            <v>0</v>
          </cell>
          <cell r="CM3232">
            <v>0</v>
          </cell>
        </row>
        <row r="3233">
          <cell r="F3233">
            <v>0</v>
          </cell>
          <cell r="G3233">
            <v>825</v>
          </cell>
          <cell r="H3233">
            <v>235</v>
          </cell>
          <cell r="I3233">
            <v>590</v>
          </cell>
          <cell r="AY3233">
            <v>0</v>
          </cell>
          <cell r="CK3233">
            <v>0</v>
          </cell>
          <cell r="CL3233">
            <v>0</v>
          </cell>
          <cell r="CM3233">
            <v>0</v>
          </cell>
        </row>
        <row r="3234">
          <cell r="F3234">
            <v>11500</v>
          </cell>
          <cell r="G3234">
            <v>11500</v>
          </cell>
          <cell r="H3234">
            <v>6446.67</v>
          </cell>
          <cell r="I3234">
            <v>0</v>
          </cell>
          <cell r="AY3234">
            <v>0</v>
          </cell>
          <cell r="CK3234">
            <v>0</v>
          </cell>
          <cell r="CL3234">
            <v>0</v>
          </cell>
          <cell r="CM3234">
            <v>0</v>
          </cell>
        </row>
        <row r="3235">
          <cell r="F3235">
            <v>500</v>
          </cell>
          <cell r="G3235">
            <v>500</v>
          </cell>
          <cell r="H3235">
            <v>0</v>
          </cell>
          <cell r="I3235">
            <v>0</v>
          </cell>
          <cell r="AY3235">
            <v>0</v>
          </cell>
          <cell r="CK3235">
            <v>0</v>
          </cell>
          <cell r="CL3235">
            <v>0</v>
          </cell>
          <cell r="CM3235">
            <v>0</v>
          </cell>
        </row>
        <row r="3236">
          <cell r="F3236">
            <v>88142</v>
          </cell>
          <cell r="G3236">
            <v>88142</v>
          </cell>
          <cell r="H3236">
            <v>25502.31</v>
          </cell>
          <cell r="I3236">
            <v>321.64</v>
          </cell>
          <cell r="AY3236">
            <v>0</v>
          </cell>
          <cell r="CK3236">
            <v>0</v>
          </cell>
          <cell r="CL3236">
            <v>0</v>
          </cell>
          <cell r="CM3236">
            <v>0</v>
          </cell>
        </row>
        <row r="3237">
          <cell r="F3237">
            <v>102000</v>
          </cell>
          <cell r="G3237">
            <v>102000</v>
          </cell>
          <cell r="H3237">
            <v>0</v>
          </cell>
          <cell r="I3237">
            <v>44758</v>
          </cell>
          <cell r="AY3237">
            <v>0</v>
          </cell>
          <cell r="CK3237">
            <v>0</v>
          </cell>
          <cell r="CL3237">
            <v>0</v>
          </cell>
          <cell r="CM3237">
            <v>0</v>
          </cell>
        </row>
        <row r="3238">
          <cell r="F3238">
            <v>26000</v>
          </cell>
          <cell r="G3238">
            <v>43255</v>
          </cell>
          <cell r="H3238">
            <v>41655.65</v>
          </cell>
          <cell r="I3238">
            <v>0</v>
          </cell>
          <cell r="AY3238">
            <v>0</v>
          </cell>
          <cell r="CK3238">
            <v>0</v>
          </cell>
          <cell r="CL3238">
            <v>0</v>
          </cell>
          <cell r="CM3238">
            <v>0</v>
          </cell>
        </row>
        <row r="3239">
          <cell r="F3239">
            <v>0</v>
          </cell>
          <cell r="G3239">
            <v>84831.4</v>
          </cell>
          <cell r="H3239">
            <v>81316</v>
          </cell>
          <cell r="I3239">
            <v>0</v>
          </cell>
          <cell r="AY3239">
            <v>0</v>
          </cell>
          <cell r="CK3239">
            <v>0</v>
          </cell>
          <cell r="CL3239">
            <v>1276000</v>
          </cell>
          <cell r="CM3239">
            <v>0</v>
          </cell>
        </row>
        <row r="3240">
          <cell r="F3240">
            <v>0</v>
          </cell>
          <cell r="G3240">
            <v>2700</v>
          </cell>
          <cell r="H3240">
            <v>2645</v>
          </cell>
          <cell r="I3240">
            <v>0</v>
          </cell>
          <cell r="AY3240">
            <v>0</v>
          </cell>
          <cell r="CK3240">
            <v>0</v>
          </cell>
          <cell r="CL3240">
            <v>0</v>
          </cell>
          <cell r="CM3240">
            <v>0</v>
          </cell>
        </row>
        <row r="3241">
          <cell r="F3241">
            <v>0</v>
          </cell>
          <cell r="G3241">
            <v>182956.6</v>
          </cell>
          <cell r="H3241">
            <v>132490.04</v>
          </cell>
          <cell r="I3241">
            <v>44640.08</v>
          </cell>
          <cell r="AY3241">
            <v>0</v>
          </cell>
          <cell r="CK3241">
            <v>0</v>
          </cell>
          <cell r="CL3241">
            <v>0</v>
          </cell>
          <cell r="CM3241">
            <v>0</v>
          </cell>
        </row>
        <row r="3242">
          <cell r="F3242">
            <v>924780</v>
          </cell>
          <cell r="G3242">
            <v>924780</v>
          </cell>
          <cell r="H3242">
            <v>734914</v>
          </cell>
          <cell r="I3242">
            <v>0</v>
          </cell>
          <cell r="AY3242">
            <v>82197.2</v>
          </cell>
          <cell r="CK3242">
            <v>0</v>
          </cell>
          <cell r="CL3242">
            <v>0</v>
          </cell>
          <cell r="CM3242">
            <v>0</v>
          </cell>
        </row>
        <row r="3243">
          <cell r="F3243">
            <v>32676</v>
          </cell>
          <cell r="G3243">
            <v>32676</v>
          </cell>
          <cell r="H3243">
            <v>27694.3</v>
          </cell>
          <cell r="I3243">
            <v>0</v>
          </cell>
          <cell r="AY3243">
            <v>2860</v>
          </cell>
          <cell r="CK3243">
            <v>0</v>
          </cell>
          <cell r="CL3243">
            <v>0</v>
          </cell>
          <cell r="CM3243">
            <v>0</v>
          </cell>
        </row>
        <row r="3244">
          <cell r="F3244">
            <v>63376</v>
          </cell>
          <cell r="G3244">
            <v>63376</v>
          </cell>
          <cell r="H3244">
            <v>31496.69</v>
          </cell>
          <cell r="I3244">
            <v>0</v>
          </cell>
          <cell r="AY3244">
            <v>0</v>
          </cell>
          <cell r="CK3244">
            <v>0</v>
          </cell>
          <cell r="CL3244">
            <v>0</v>
          </cell>
          <cell r="CM3244">
            <v>0</v>
          </cell>
        </row>
        <row r="3245">
          <cell r="F3245">
            <v>186172</v>
          </cell>
          <cell r="G3245">
            <v>186172</v>
          </cell>
          <cell r="H3245">
            <v>0</v>
          </cell>
          <cell r="I3245">
            <v>0</v>
          </cell>
          <cell r="AY3245">
            <v>0</v>
          </cell>
          <cell r="CK3245">
            <v>0</v>
          </cell>
          <cell r="CL3245">
            <v>0</v>
          </cell>
          <cell r="CM3245">
            <v>0</v>
          </cell>
        </row>
        <row r="3246">
          <cell r="F3246">
            <v>142315</v>
          </cell>
          <cell r="G3246">
            <v>142315</v>
          </cell>
          <cell r="H3246">
            <v>109573.83</v>
          </cell>
          <cell r="I3246">
            <v>0</v>
          </cell>
          <cell r="AY3246">
            <v>12325.55</v>
          </cell>
          <cell r="CK3246">
            <v>0</v>
          </cell>
          <cell r="CL3246">
            <v>0</v>
          </cell>
          <cell r="CM3246">
            <v>0</v>
          </cell>
        </row>
        <row r="3247">
          <cell r="F3247">
            <v>24099</v>
          </cell>
          <cell r="G3247">
            <v>24099</v>
          </cell>
          <cell r="H3247">
            <v>18975.099999999999</v>
          </cell>
          <cell r="I3247">
            <v>0</v>
          </cell>
          <cell r="AY3247">
            <v>2141.2199999999998</v>
          </cell>
          <cell r="CK3247">
            <v>0</v>
          </cell>
          <cell r="CL3247">
            <v>0</v>
          </cell>
          <cell r="CM3247">
            <v>0</v>
          </cell>
        </row>
        <row r="3248">
          <cell r="F3248">
            <v>33000</v>
          </cell>
          <cell r="G3248">
            <v>33000</v>
          </cell>
          <cell r="H3248">
            <v>26325</v>
          </cell>
          <cell r="I3248">
            <v>0</v>
          </cell>
          <cell r="AY3248">
            <v>2925</v>
          </cell>
          <cell r="CK3248">
            <v>0</v>
          </cell>
          <cell r="CL3248">
            <v>0</v>
          </cell>
          <cell r="CM3248">
            <v>0</v>
          </cell>
        </row>
        <row r="3249">
          <cell r="F3249">
            <v>21277</v>
          </cell>
          <cell r="G3249">
            <v>22439.49</v>
          </cell>
          <cell r="H3249">
            <v>22439.49</v>
          </cell>
          <cell r="I3249">
            <v>0</v>
          </cell>
          <cell r="AY3249">
            <v>0</v>
          </cell>
          <cell r="CK3249">
            <v>0</v>
          </cell>
          <cell r="CL3249">
            <v>0</v>
          </cell>
          <cell r="CM3249">
            <v>0</v>
          </cell>
        </row>
        <row r="3250">
          <cell r="F3250">
            <v>121540</v>
          </cell>
          <cell r="G3250">
            <v>121540</v>
          </cell>
          <cell r="H3250">
            <v>88618.4</v>
          </cell>
          <cell r="I3250">
            <v>0</v>
          </cell>
          <cell r="AY3250">
            <v>8947.08</v>
          </cell>
          <cell r="CK3250">
            <v>0</v>
          </cell>
          <cell r="CL3250">
            <v>0</v>
          </cell>
          <cell r="CM3250">
            <v>0</v>
          </cell>
        </row>
        <row r="3251">
          <cell r="F3251">
            <v>22748</v>
          </cell>
          <cell r="G3251">
            <v>22748</v>
          </cell>
          <cell r="H3251">
            <v>9863.4</v>
          </cell>
          <cell r="I3251">
            <v>0</v>
          </cell>
          <cell r="AY3251">
            <v>0</v>
          </cell>
          <cell r="CK3251">
            <v>0</v>
          </cell>
          <cell r="CL3251">
            <v>0</v>
          </cell>
          <cell r="CM3251">
            <v>0</v>
          </cell>
        </row>
        <row r="3252">
          <cell r="F3252">
            <v>60900</v>
          </cell>
          <cell r="G3252">
            <v>60900</v>
          </cell>
          <cell r="H3252">
            <v>44458.2</v>
          </cell>
          <cell r="I3252">
            <v>0</v>
          </cell>
          <cell r="AY3252">
            <v>0</v>
          </cell>
          <cell r="CK3252">
            <v>0</v>
          </cell>
          <cell r="CL3252">
            <v>0</v>
          </cell>
          <cell r="CM3252">
            <v>0</v>
          </cell>
        </row>
        <row r="3253">
          <cell r="F3253">
            <v>606</v>
          </cell>
          <cell r="G3253">
            <v>606</v>
          </cell>
          <cell r="H3253">
            <v>380.23</v>
          </cell>
          <cell r="I3253">
            <v>0</v>
          </cell>
          <cell r="AY3253">
            <v>42.96</v>
          </cell>
          <cell r="CK3253">
            <v>0</v>
          </cell>
          <cell r="CL3253">
            <v>0</v>
          </cell>
          <cell r="CM3253">
            <v>0</v>
          </cell>
        </row>
        <row r="3254">
          <cell r="F3254">
            <v>11500</v>
          </cell>
          <cell r="G3254">
            <v>11500</v>
          </cell>
          <cell r="H3254">
            <v>7452.5</v>
          </cell>
          <cell r="I3254">
            <v>1000</v>
          </cell>
          <cell r="AY3254">
            <v>0</v>
          </cell>
          <cell r="CK3254">
            <v>0</v>
          </cell>
          <cell r="CL3254">
            <v>0</v>
          </cell>
          <cell r="CM3254">
            <v>0</v>
          </cell>
        </row>
        <row r="3255">
          <cell r="F3255">
            <v>15000</v>
          </cell>
          <cell r="G3255">
            <v>15000</v>
          </cell>
          <cell r="H3255">
            <v>3685.75</v>
          </cell>
          <cell r="I3255">
            <v>10006</v>
          </cell>
          <cell r="AY3255">
            <v>0</v>
          </cell>
          <cell r="CK3255">
            <v>0</v>
          </cell>
          <cell r="CL3255">
            <v>0</v>
          </cell>
          <cell r="CM3255">
            <v>0</v>
          </cell>
        </row>
        <row r="3256">
          <cell r="F3256">
            <v>14287</v>
          </cell>
          <cell r="G3256">
            <v>14287</v>
          </cell>
          <cell r="H3256">
            <v>5260.75</v>
          </cell>
          <cell r="I3256">
            <v>0</v>
          </cell>
          <cell r="AY3256">
            <v>0</v>
          </cell>
          <cell r="CK3256">
            <v>0</v>
          </cell>
          <cell r="CL3256">
            <v>0</v>
          </cell>
          <cell r="CM3256">
            <v>0</v>
          </cell>
        </row>
        <row r="3257">
          <cell r="F3257">
            <v>11514</v>
          </cell>
          <cell r="G3257">
            <v>11514</v>
          </cell>
          <cell r="H3257">
            <v>8022</v>
          </cell>
          <cell r="I3257">
            <v>0</v>
          </cell>
          <cell r="AY3257">
            <v>0</v>
          </cell>
          <cell r="CK3257">
            <v>0</v>
          </cell>
          <cell r="CL3257">
            <v>0</v>
          </cell>
          <cell r="CM3257">
            <v>0</v>
          </cell>
        </row>
        <row r="3258">
          <cell r="F3258">
            <v>153560</v>
          </cell>
          <cell r="G3258">
            <v>153560</v>
          </cell>
          <cell r="H3258">
            <v>88852.31</v>
          </cell>
          <cell r="I3258">
            <v>12110.5</v>
          </cell>
          <cell r="AY3258">
            <v>0</v>
          </cell>
          <cell r="CK3258">
            <v>0</v>
          </cell>
          <cell r="CL3258">
            <v>0</v>
          </cell>
          <cell r="CM3258">
            <v>0</v>
          </cell>
        </row>
        <row r="3265">
          <cell r="F3265">
            <v>24320</v>
          </cell>
          <cell r="G3265">
            <v>62066.3</v>
          </cell>
          <cell r="H3265">
            <v>62066.3</v>
          </cell>
          <cell r="I3265">
            <v>0</v>
          </cell>
          <cell r="AY3265">
            <v>0</v>
          </cell>
          <cell r="CK3265">
            <v>0</v>
          </cell>
          <cell r="CL3265">
            <v>0</v>
          </cell>
          <cell r="CM3265">
            <v>0</v>
          </cell>
        </row>
        <row r="3266">
          <cell r="F3266">
            <v>12181</v>
          </cell>
          <cell r="G3266">
            <v>12181</v>
          </cell>
          <cell r="H3266">
            <v>8891.64</v>
          </cell>
          <cell r="I3266">
            <v>0</v>
          </cell>
          <cell r="AY3266">
            <v>0</v>
          </cell>
          <cell r="CK3266">
            <v>0</v>
          </cell>
          <cell r="CL3266">
            <v>0</v>
          </cell>
          <cell r="CM3266">
            <v>0</v>
          </cell>
        </row>
        <row r="3267">
          <cell r="F3267">
            <v>240</v>
          </cell>
          <cell r="G3267">
            <v>240</v>
          </cell>
          <cell r="H3267">
            <v>150.11000000000001</v>
          </cell>
          <cell r="I3267">
            <v>0</v>
          </cell>
          <cell r="AY3267">
            <v>16.96</v>
          </cell>
          <cell r="CK3267">
            <v>0</v>
          </cell>
          <cell r="CL3267">
            <v>0</v>
          </cell>
          <cell r="CM3267">
            <v>0</v>
          </cell>
        </row>
        <row r="3268">
          <cell r="F3268">
            <v>0</v>
          </cell>
          <cell r="G3268">
            <v>650979.35</v>
          </cell>
          <cell r="H3268">
            <v>0</v>
          </cell>
          <cell r="I3268">
            <v>0</v>
          </cell>
          <cell r="AY3268">
            <v>0</v>
          </cell>
          <cell r="CK3268">
            <v>0</v>
          </cell>
          <cell r="CL3268">
            <v>0</v>
          </cell>
          <cell r="CM3268">
            <v>0</v>
          </cell>
        </row>
        <row r="3269">
          <cell r="F3269">
            <v>2979</v>
          </cell>
          <cell r="G3269">
            <v>2979</v>
          </cell>
          <cell r="H3269">
            <v>138</v>
          </cell>
          <cell r="I3269">
            <v>0</v>
          </cell>
          <cell r="AY3269">
            <v>0</v>
          </cell>
          <cell r="CK3269">
            <v>0</v>
          </cell>
          <cell r="CL3269">
            <v>0</v>
          </cell>
          <cell r="CM3269">
            <v>0</v>
          </cell>
        </row>
        <row r="3270">
          <cell r="F3270">
            <v>36797</v>
          </cell>
          <cell r="G3270">
            <v>29797</v>
          </cell>
          <cell r="H3270">
            <v>17557.900000000001</v>
          </cell>
          <cell r="I3270">
            <v>7552</v>
          </cell>
          <cell r="AY3270">
            <v>0</v>
          </cell>
          <cell r="CK3270">
            <v>0</v>
          </cell>
          <cell r="CL3270">
            <v>0</v>
          </cell>
          <cell r="CM3270">
            <v>0</v>
          </cell>
        </row>
        <row r="3271">
          <cell r="F3271">
            <v>10000</v>
          </cell>
          <cell r="G3271">
            <v>10000</v>
          </cell>
          <cell r="H3271">
            <v>3691.2</v>
          </cell>
          <cell r="I3271">
            <v>3200</v>
          </cell>
          <cell r="AY3271">
            <v>0</v>
          </cell>
          <cell r="CK3271">
            <v>0</v>
          </cell>
          <cell r="CL3271">
            <v>0</v>
          </cell>
          <cell r="CM3271">
            <v>0</v>
          </cell>
        </row>
        <row r="3272">
          <cell r="F3272">
            <v>6463</v>
          </cell>
          <cell r="G3272">
            <v>6463</v>
          </cell>
          <cell r="H3272">
            <v>3268.83</v>
          </cell>
          <cell r="I3272">
            <v>211.99</v>
          </cell>
          <cell r="AY3272">
            <v>0</v>
          </cell>
          <cell r="CK3272">
            <v>0</v>
          </cell>
          <cell r="CL3272">
            <v>0</v>
          </cell>
          <cell r="CM3272">
            <v>0</v>
          </cell>
        </row>
        <row r="3273">
          <cell r="F3273">
            <v>1137948</v>
          </cell>
          <cell r="G3273">
            <v>1160484</v>
          </cell>
          <cell r="H3273">
            <v>1019788.47</v>
          </cell>
          <cell r="I3273">
            <v>0</v>
          </cell>
          <cell r="AY3273">
            <v>106572.62</v>
          </cell>
          <cell r="CK3273">
            <v>0</v>
          </cell>
          <cell r="CL3273">
            <v>0</v>
          </cell>
          <cell r="CM3273">
            <v>0</v>
          </cell>
        </row>
        <row r="3274">
          <cell r="F3274">
            <v>4236</v>
          </cell>
          <cell r="G3274">
            <v>4236</v>
          </cell>
          <cell r="H3274">
            <v>3339</v>
          </cell>
          <cell r="I3274">
            <v>0</v>
          </cell>
          <cell r="AY3274">
            <v>371</v>
          </cell>
          <cell r="CK3274">
            <v>0</v>
          </cell>
          <cell r="CL3274">
            <v>0</v>
          </cell>
          <cell r="CM3274">
            <v>0</v>
          </cell>
        </row>
        <row r="3275">
          <cell r="F3275">
            <v>67526</v>
          </cell>
          <cell r="G3275">
            <v>67526</v>
          </cell>
          <cell r="H3275">
            <v>39172.839999999997</v>
          </cell>
          <cell r="I3275">
            <v>0</v>
          </cell>
          <cell r="AY3275">
            <v>0</v>
          </cell>
          <cell r="CK3275">
            <v>0</v>
          </cell>
          <cell r="CL3275">
            <v>0</v>
          </cell>
          <cell r="CM3275">
            <v>0</v>
          </cell>
        </row>
        <row r="3276">
          <cell r="F3276">
            <v>222091</v>
          </cell>
          <cell r="G3276">
            <v>222091</v>
          </cell>
          <cell r="H3276">
            <v>0</v>
          </cell>
          <cell r="I3276">
            <v>0</v>
          </cell>
          <cell r="AY3276">
            <v>0</v>
          </cell>
          <cell r="CK3276">
            <v>0</v>
          </cell>
          <cell r="CL3276">
            <v>0</v>
          </cell>
          <cell r="CM3276">
            <v>0</v>
          </cell>
        </row>
        <row r="3277">
          <cell r="F3277">
            <v>0</v>
          </cell>
          <cell r="G3277">
            <v>1876.48</v>
          </cell>
          <cell r="H3277">
            <v>1876.48</v>
          </cell>
          <cell r="I3277">
            <v>0</v>
          </cell>
          <cell r="AY3277">
            <v>0</v>
          </cell>
          <cell r="CK3277">
            <v>0</v>
          </cell>
          <cell r="CL3277">
            <v>0</v>
          </cell>
          <cell r="CM3277">
            <v>0</v>
          </cell>
        </row>
        <row r="3278">
          <cell r="F3278">
            <v>139073</v>
          </cell>
          <cell r="G3278">
            <v>145180.01</v>
          </cell>
          <cell r="H3278">
            <v>124298.74</v>
          </cell>
          <cell r="I3278">
            <v>0</v>
          </cell>
          <cell r="AY3278">
            <v>13120.83</v>
          </cell>
          <cell r="CK3278">
            <v>0</v>
          </cell>
          <cell r="CL3278">
            <v>0</v>
          </cell>
          <cell r="CM3278">
            <v>0</v>
          </cell>
        </row>
        <row r="3279">
          <cell r="F3279">
            <v>23493</v>
          </cell>
          <cell r="G3279">
            <v>23493</v>
          </cell>
          <cell r="H3279">
            <v>21391.02</v>
          </cell>
          <cell r="I3279">
            <v>0</v>
          </cell>
          <cell r="AY3279">
            <v>2268.84</v>
          </cell>
          <cell r="CK3279">
            <v>0</v>
          </cell>
          <cell r="CL3279">
            <v>0</v>
          </cell>
          <cell r="CM3279">
            <v>0</v>
          </cell>
        </row>
        <row r="3280">
          <cell r="F3280">
            <v>33000</v>
          </cell>
          <cell r="G3280">
            <v>33000</v>
          </cell>
          <cell r="H3280">
            <v>31295.53</v>
          </cell>
          <cell r="I3280">
            <v>0</v>
          </cell>
          <cell r="AY3280">
            <v>3216.92</v>
          </cell>
          <cell r="CK3280">
            <v>0</v>
          </cell>
          <cell r="CL3280">
            <v>0</v>
          </cell>
          <cell r="CM3280">
            <v>0</v>
          </cell>
        </row>
        <row r="3281">
          <cell r="F3281">
            <v>25382</v>
          </cell>
          <cell r="G3281">
            <v>29699.49</v>
          </cell>
          <cell r="H3281">
            <v>29699.49</v>
          </cell>
          <cell r="I3281">
            <v>0</v>
          </cell>
          <cell r="AY3281">
            <v>0</v>
          </cell>
          <cell r="CK3281">
            <v>0</v>
          </cell>
          <cell r="CL3281">
            <v>0</v>
          </cell>
          <cell r="CM3281">
            <v>0</v>
          </cell>
        </row>
        <row r="3282">
          <cell r="F3282">
            <v>158996</v>
          </cell>
          <cell r="G3282">
            <v>158996</v>
          </cell>
          <cell r="H3282">
            <v>121995.42</v>
          </cell>
          <cell r="I3282">
            <v>0</v>
          </cell>
          <cell r="AY3282">
            <v>12187.41</v>
          </cell>
          <cell r="CK3282">
            <v>0</v>
          </cell>
          <cell r="CL3282">
            <v>0</v>
          </cell>
          <cell r="CM3282">
            <v>0</v>
          </cell>
        </row>
        <row r="3283">
          <cell r="F3283">
            <v>8000</v>
          </cell>
          <cell r="G3283">
            <v>8000</v>
          </cell>
          <cell r="H3283">
            <v>2106.25</v>
          </cell>
          <cell r="I3283">
            <v>3004.01</v>
          </cell>
          <cell r="AY3283">
            <v>0</v>
          </cell>
          <cell r="CK3283">
            <v>0</v>
          </cell>
          <cell r="CL3283">
            <v>0</v>
          </cell>
          <cell r="CM3283">
            <v>0</v>
          </cell>
        </row>
        <row r="3284">
          <cell r="F3284">
            <v>57851</v>
          </cell>
          <cell r="G3284">
            <v>57851</v>
          </cell>
          <cell r="H3284">
            <v>37471.94</v>
          </cell>
          <cell r="I3284">
            <v>6714.34</v>
          </cell>
          <cell r="AY3284">
            <v>0</v>
          </cell>
          <cell r="CK3284">
            <v>0</v>
          </cell>
          <cell r="CL3284">
            <v>0</v>
          </cell>
          <cell r="CM3284">
            <v>0</v>
          </cell>
        </row>
        <row r="3285">
          <cell r="F3285">
            <v>5786</v>
          </cell>
          <cell r="G3285">
            <v>5786</v>
          </cell>
          <cell r="H3285">
            <v>3728.38</v>
          </cell>
          <cell r="I3285">
            <v>0</v>
          </cell>
          <cell r="AY3285">
            <v>0</v>
          </cell>
          <cell r="CK3285">
            <v>0</v>
          </cell>
          <cell r="CL3285">
            <v>0</v>
          </cell>
          <cell r="CM3285">
            <v>0</v>
          </cell>
        </row>
        <row r="3286">
          <cell r="F3286">
            <v>12000</v>
          </cell>
          <cell r="G3286">
            <v>12000</v>
          </cell>
          <cell r="H3286">
            <v>8007.19</v>
          </cell>
          <cell r="I3286">
            <v>-1</v>
          </cell>
          <cell r="AY3286">
            <v>0</v>
          </cell>
          <cell r="CK3286">
            <v>0</v>
          </cell>
          <cell r="CL3286">
            <v>0</v>
          </cell>
          <cell r="CM3286">
            <v>0</v>
          </cell>
        </row>
        <row r="3287">
          <cell r="F3287">
            <v>8539764</v>
          </cell>
          <cell r="G3287">
            <v>8539764</v>
          </cell>
          <cell r="H3287">
            <v>6880061.7000000002</v>
          </cell>
          <cell r="I3287">
            <v>0</v>
          </cell>
          <cell r="AY3287">
            <v>768723.13</v>
          </cell>
          <cell r="CK3287">
            <v>0</v>
          </cell>
          <cell r="CL3287">
            <v>0</v>
          </cell>
          <cell r="CM3287">
            <v>0</v>
          </cell>
        </row>
        <row r="3288">
          <cell r="F3288">
            <v>0</v>
          </cell>
          <cell r="G3288">
            <v>37386.58</v>
          </cell>
          <cell r="H3288">
            <v>37386.58</v>
          </cell>
          <cell r="I3288">
            <v>0</v>
          </cell>
          <cell r="AY3288">
            <v>11743.93</v>
          </cell>
          <cell r="CK3288">
            <v>0</v>
          </cell>
          <cell r="CL3288">
            <v>0</v>
          </cell>
          <cell r="CM3288">
            <v>0</v>
          </cell>
        </row>
        <row r="3289">
          <cell r="F3289">
            <v>201347</v>
          </cell>
          <cell r="G3289">
            <v>201347</v>
          </cell>
          <cell r="H3289">
            <v>168177.47</v>
          </cell>
          <cell r="I3289">
            <v>0</v>
          </cell>
          <cell r="AY3289">
            <v>18266.5</v>
          </cell>
          <cell r="CK3289">
            <v>0</v>
          </cell>
          <cell r="CL3289">
            <v>0</v>
          </cell>
          <cell r="CM3289">
            <v>0</v>
          </cell>
        </row>
        <row r="3290">
          <cell r="F3290">
            <v>574167</v>
          </cell>
          <cell r="G3290">
            <v>574167</v>
          </cell>
          <cell r="H3290">
            <v>283132.92</v>
          </cell>
          <cell r="I3290">
            <v>0</v>
          </cell>
          <cell r="AY3290">
            <v>0</v>
          </cell>
          <cell r="CK3290">
            <v>0</v>
          </cell>
          <cell r="CL3290">
            <v>0</v>
          </cell>
          <cell r="CM3290">
            <v>0</v>
          </cell>
        </row>
        <row r="3291">
          <cell r="F3291">
            <v>1700678</v>
          </cell>
          <cell r="G3291">
            <v>1700678</v>
          </cell>
          <cell r="H3291">
            <v>58405.38</v>
          </cell>
          <cell r="I3291">
            <v>0</v>
          </cell>
          <cell r="AY3291">
            <v>0</v>
          </cell>
          <cell r="CK3291">
            <v>0</v>
          </cell>
          <cell r="CL3291">
            <v>0</v>
          </cell>
          <cell r="CM3291">
            <v>0</v>
          </cell>
        </row>
        <row r="3292">
          <cell r="F3292">
            <v>0</v>
          </cell>
          <cell r="G3292">
            <v>204807.49</v>
          </cell>
          <cell r="H3292">
            <v>204807.49</v>
          </cell>
          <cell r="I3292">
            <v>0</v>
          </cell>
          <cell r="AY3292">
            <v>0</v>
          </cell>
          <cell r="CK3292">
            <v>0</v>
          </cell>
          <cell r="CL3292">
            <v>0</v>
          </cell>
          <cell r="CM3292">
            <v>0</v>
          </cell>
        </row>
        <row r="3294">
          <cell r="F3294">
            <v>1273632</v>
          </cell>
          <cell r="G3294">
            <v>1273632</v>
          </cell>
          <cell r="H3294">
            <v>989043.72</v>
          </cell>
          <cell r="I3294">
            <v>0</v>
          </cell>
          <cell r="AY3294">
            <v>108716.71</v>
          </cell>
          <cell r="CK3294">
            <v>0</v>
          </cell>
          <cell r="CL3294">
            <v>0</v>
          </cell>
          <cell r="CM3294">
            <v>0</v>
          </cell>
        </row>
        <row r="3295">
          <cell r="F3295">
            <v>213926</v>
          </cell>
          <cell r="G3295">
            <v>213926</v>
          </cell>
          <cell r="H3295">
            <v>169701.93</v>
          </cell>
          <cell r="I3295">
            <v>0</v>
          </cell>
          <cell r="AY3295">
            <v>18757.099999999999</v>
          </cell>
          <cell r="CK3295">
            <v>0</v>
          </cell>
          <cell r="CL3295">
            <v>0</v>
          </cell>
          <cell r="CM3295">
            <v>0</v>
          </cell>
        </row>
        <row r="3296">
          <cell r="F3296">
            <v>310200</v>
          </cell>
          <cell r="G3296">
            <v>310200</v>
          </cell>
          <cell r="H3296">
            <v>254890.77</v>
          </cell>
          <cell r="I3296">
            <v>0</v>
          </cell>
          <cell r="AY3296">
            <v>27174.59</v>
          </cell>
          <cell r="CK3296">
            <v>0</v>
          </cell>
          <cell r="CL3296">
            <v>0</v>
          </cell>
          <cell r="CM3296">
            <v>0</v>
          </cell>
        </row>
        <row r="3297">
          <cell r="F3297">
            <v>194363</v>
          </cell>
          <cell r="G3297">
            <v>201213.44</v>
          </cell>
          <cell r="H3297">
            <v>201213.44</v>
          </cell>
          <cell r="I3297">
            <v>0</v>
          </cell>
          <cell r="AY3297">
            <v>0</v>
          </cell>
          <cell r="CK3297">
            <v>0</v>
          </cell>
          <cell r="CL3297">
            <v>0</v>
          </cell>
          <cell r="CM3297">
            <v>0</v>
          </cell>
        </row>
        <row r="3298">
          <cell r="F3298">
            <v>1108905</v>
          </cell>
          <cell r="G3298">
            <v>1108905</v>
          </cell>
          <cell r="H3298">
            <v>763183.41</v>
          </cell>
          <cell r="I3298">
            <v>0</v>
          </cell>
          <cell r="AY3298">
            <v>81739.81</v>
          </cell>
          <cell r="CK3298">
            <v>0</v>
          </cell>
          <cell r="CL3298">
            <v>0</v>
          </cell>
          <cell r="CM3298">
            <v>0</v>
          </cell>
        </row>
        <row r="3299">
          <cell r="F3299">
            <v>54011</v>
          </cell>
          <cell r="G3299">
            <v>54011</v>
          </cell>
          <cell r="H3299">
            <v>39549.75</v>
          </cell>
          <cell r="I3299">
            <v>0</v>
          </cell>
          <cell r="AY3299">
            <v>0</v>
          </cell>
          <cell r="CK3299">
            <v>0</v>
          </cell>
          <cell r="CL3299">
            <v>0</v>
          </cell>
          <cell r="CM3299">
            <v>0</v>
          </cell>
        </row>
        <row r="3300">
          <cell r="F3300">
            <v>182849</v>
          </cell>
          <cell r="G3300">
            <v>182849</v>
          </cell>
          <cell r="H3300">
            <v>146712.06</v>
          </cell>
          <cell r="I3300">
            <v>0</v>
          </cell>
          <cell r="AY3300">
            <v>0</v>
          </cell>
          <cell r="CK3300">
            <v>0</v>
          </cell>
          <cell r="CL3300">
            <v>0</v>
          </cell>
          <cell r="CM3300">
            <v>0</v>
          </cell>
        </row>
        <row r="3301">
          <cell r="F3301">
            <v>4458</v>
          </cell>
          <cell r="G3301">
            <v>4458</v>
          </cell>
          <cell r="H3301">
            <v>2799</v>
          </cell>
          <cell r="I3301">
            <v>0</v>
          </cell>
          <cell r="AY3301">
            <v>316.27</v>
          </cell>
          <cell r="CK3301">
            <v>0</v>
          </cell>
          <cell r="CL3301">
            <v>0</v>
          </cell>
          <cell r="CM3301">
            <v>0</v>
          </cell>
        </row>
        <row r="3302">
          <cell r="F3302">
            <v>40000</v>
          </cell>
          <cell r="G3302">
            <v>8000</v>
          </cell>
          <cell r="H3302">
            <v>3200</v>
          </cell>
          <cell r="I3302">
            <v>100</v>
          </cell>
          <cell r="AY3302">
            <v>0</v>
          </cell>
          <cell r="CK3302">
            <v>0</v>
          </cell>
          <cell r="CL3302">
            <v>0</v>
          </cell>
          <cell r="CM3302">
            <v>0</v>
          </cell>
        </row>
        <row r="3303">
          <cell r="F3303">
            <v>98000</v>
          </cell>
          <cell r="G3303">
            <v>98000</v>
          </cell>
          <cell r="H3303">
            <v>50188.09</v>
          </cell>
          <cell r="I3303">
            <v>20129.830000000002</v>
          </cell>
          <cell r="AY3303">
            <v>0</v>
          </cell>
          <cell r="CK3303">
            <v>0</v>
          </cell>
          <cell r="CL3303">
            <v>0</v>
          </cell>
          <cell r="CM3303">
            <v>0</v>
          </cell>
        </row>
        <row r="3304">
          <cell r="F3304">
            <v>9983</v>
          </cell>
          <cell r="G3304">
            <v>9983</v>
          </cell>
          <cell r="H3304">
            <v>4410.25</v>
          </cell>
          <cell r="I3304">
            <v>0</v>
          </cell>
          <cell r="AY3304">
            <v>0</v>
          </cell>
          <cell r="CK3304">
            <v>0</v>
          </cell>
          <cell r="CL3304">
            <v>0</v>
          </cell>
          <cell r="CM3304">
            <v>0</v>
          </cell>
        </row>
        <row r="3305">
          <cell r="F3305">
            <v>3000</v>
          </cell>
          <cell r="G3305">
            <v>3000</v>
          </cell>
          <cell r="H3305">
            <v>2999</v>
          </cell>
          <cell r="I3305">
            <v>0</v>
          </cell>
          <cell r="AY3305">
            <v>0</v>
          </cell>
          <cell r="CK3305">
            <v>0</v>
          </cell>
          <cell r="CL3305">
            <v>0</v>
          </cell>
          <cell r="CM3305">
            <v>0</v>
          </cell>
        </row>
        <row r="3306">
          <cell r="F3306">
            <v>25000</v>
          </cell>
          <cell r="G3306">
            <v>25000</v>
          </cell>
          <cell r="H3306">
            <v>0</v>
          </cell>
          <cell r="I3306">
            <v>4002</v>
          </cell>
          <cell r="AY3306">
            <v>0</v>
          </cell>
          <cell r="CK3306">
            <v>0</v>
          </cell>
          <cell r="CL3306">
            <v>0</v>
          </cell>
          <cell r="CM3306">
            <v>0</v>
          </cell>
        </row>
        <row r="3307">
          <cell r="F3307">
            <v>1440</v>
          </cell>
          <cell r="G3307">
            <v>1440</v>
          </cell>
          <cell r="H3307">
            <v>905</v>
          </cell>
          <cell r="I3307">
            <v>0</v>
          </cell>
          <cell r="AY3307">
            <v>0</v>
          </cell>
          <cell r="CK3307">
            <v>0</v>
          </cell>
          <cell r="CL3307">
            <v>0</v>
          </cell>
          <cell r="CM3307">
            <v>0</v>
          </cell>
        </row>
        <row r="3308">
          <cell r="F3308">
            <v>432487</v>
          </cell>
          <cell r="G3308">
            <v>432487</v>
          </cell>
          <cell r="H3308">
            <v>302853.65999999997</v>
          </cell>
          <cell r="I3308">
            <v>39956.93</v>
          </cell>
          <cell r="AY3308">
            <v>0</v>
          </cell>
          <cell r="CK3308">
            <v>0</v>
          </cell>
          <cell r="CL3308">
            <v>0</v>
          </cell>
          <cell r="CM3308">
            <v>0</v>
          </cell>
        </row>
        <row r="3309">
          <cell r="F3309">
            <v>100000</v>
          </cell>
          <cell r="G3309">
            <v>100000</v>
          </cell>
          <cell r="H3309">
            <v>49760</v>
          </cell>
          <cell r="I3309">
            <v>19904</v>
          </cell>
          <cell r="AY3309">
            <v>0</v>
          </cell>
          <cell r="CK3309">
            <v>0</v>
          </cell>
          <cell r="CL3309">
            <v>0</v>
          </cell>
          <cell r="CM3309">
            <v>0</v>
          </cell>
        </row>
        <row r="3310">
          <cell r="F3310">
            <v>3096</v>
          </cell>
          <cell r="G3310">
            <v>3096</v>
          </cell>
          <cell r="H3310">
            <v>1718</v>
          </cell>
          <cell r="I3310">
            <v>0</v>
          </cell>
          <cell r="AY3310">
            <v>0</v>
          </cell>
          <cell r="CK3310">
            <v>0</v>
          </cell>
          <cell r="CL3310">
            <v>0</v>
          </cell>
          <cell r="CM3310">
            <v>0</v>
          </cell>
        </row>
        <row r="3311">
          <cell r="F3311">
            <v>20450</v>
          </cell>
          <cell r="G3311">
            <v>20450</v>
          </cell>
          <cell r="H3311">
            <v>15037.28</v>
          </cell>
          <cell r="I3311">
            <v>437</v>
          </cell>
          <cell r="AY3311">
            <v>1394</v>
          </cell>
          <cell r="CK3311">
            <v>0</v>
          </cell>
          <cell r="CL3311">
            <v>0</v>
          </cell>
          <cell r="CM3311">
            <v>0</v>
          </cell>
        </row>
        <row r="3312">
          <cell r="F3312">
            <v>33892</v>
          </cell>
          <cell r="G3312">
            <v>34847.67</v>
          </cell>
          <cell r="H3312">
            <v>24607.3</v>
          </cell>
          <cell r="I3312">
            <v>0</v>
          </cell>
          <cell r="AY3312">
            <v>5791.75</v>
          </cell>
          <cell r="CK3312">
            <v>0</v>
          </cell>
          <cell r="CL3312">
            <v>0</v>
          </cell>
          <cell r="CM3312">
            <v>0</v>
          </cell>
        </row>
        <row r="3313">
          <cell r="F3313">
            <v>8000</v>
          </cell>
          <cell r="G3313">
            <v>8000</v>
          </cell>
          <cell r="H3313">
            <v>5819</v>
          </cell>
          <cell r="I3313">
            <v>920</v>
          </cell>
          <cell r="AY3313">
            <v>740</v>
          </cell>
          <cell r="CK3313">
            <v>0</v>
          </cell>
          <cell r="CL3313">
            <v>0</v>
          </cell>
          <cell r="CM3313">
            <v>0</v>
          </cell>
        </row>
        <row r="3314">
          <cell r="F3314">
            <v>215591</v>
          </cell>
          <cell r="G3314">
            <v>134191</v>
          </cell>
          <cell r="H3314">
            <v>67471.08</v>
          </cell>
          <cell r="I3314">
            <v>0</v>
          </cell>
          <cell r="AY3314">
            <v>0</v>
          </cell>
          <cell r="CK3314">
            <v>0</v>
          </cell>
          <cell r="CL3314">
            <v>0</v>
          </cell>
          <cell r="CM3314">
            <v>0</v>
          </cell>
        </row>
        <row r="3315">
          <cell r="F3315">
            <v>20614</v>
          </cell>
          <cell r="G3315">
            <v>20614</v>
          </cell>
          <cell r="H3315">
            <v>16816.400000000001</v>
          </cell>
          <cell r="I3315">
            <v>1352.4</v>
          </cell>
          <cell r="AY3315">
            <v>0</v>
          </cell>
          <cell r="CK3315">
            <v>0</v>
          </cell>
          <cell r="CL3315">
            <v>0</v>
          </cell>
          <cell r="CM3315">
            <v>0</v>
          </cell>
        </row>
        <row r="3316">
          <cell r="F3316">
            <v>134303</v>
          </cell>
          <cell r="G3316">
            <v>134303</v>
          </cell>
          <cell r="H3316">
            <v>77933.14</v>
          </cell>
          <cell r="I3316">
            <v>8741.2000000000007</v>
          </cell>
          <cell r="AY3316">
            <v>0</v>
          </cell>
          <cell r="CK3316">
            <v>0</v>
          </cell>
          <cell r="CL3316">
            <v>0</v>
          </cell>
          <cell r="CM3316">
            <v>0</v>
          </cell>
        </row>
        <row r="3317">
          <cell r="F3317">
            <v>9648</v>
          </cell>
          <cell r="G3317">
            <v>9648</v>
          </cell>
          <cell r="H3317">
            <v>6895.02</v>
          </cell>
          <cell r="I3317">
            <v>0</v>
          </cell>
          <cell r="AY3317">
            <v>304.44</v>
          </cell>
          <cell r="CK3317">
            <v>0</v>
          </cell>
          <cell r="CL3317">
            <v>0</v>
          </cell>
          <cell r="CM3317">
            <v>0</v>
          </cell>
        </row>
        <row r="3318">
          <cell r="F3318">
            <v>52716</v>
          </cell>
          <cell r="G3318">
            <v>52716</v>
          </cell>
          <cell r="H3318">
            <v>37430.050000000003</v>
          </cell>
          <cell r="I3318">
            <v>2026</v>
          </cell>
          <cell r="AY3318">
            <v>5036.5</v>
          </cell>
          <cell r="CK3318">
            <v>0</v>
          </cell>
          <cell r="CL3318">
            <v>0</v>
          </cell>
          <cell r="CM3318">
            <v>0</v>
          </cell>
        </row>
        <row r="3319">
          <cell r="F3319">
            <v>2500</v>
          </cell>
          <cell r="G3319">
            <v>2500</v>
          </cell>
          <cell r="H3319">
            <v>2083.6799999999998</v>
          </cell>
          <cell r="I3319">
            <v>0</v>
          </cell>
          <cell r="AY3319">
            <v>0</v>
          </cell>
          <cell r="CK3319">
            <v>0</v>
          </cell>
          <cell r="CL3319">
            <v>0</v>
          </cell>
          <cell r="CM3319">
            <v>0</v>
          </cell>
        </row>
        <row r="3320">
          <cell r="F3320">
            <v>784610</v>
          </cell>
          <cell r="G3320">
            <v>784610</v>
          </cell>
          <cell r="H3320">
            <v>448832.58</v>
          </cell>
          <cell r="I3320">
            <v>12337.25</v>
          </cell>
          <cell r="AY3320">
            <v>1279.32</v>
          </cell>
          <cell r="CK3320">
            <v>0</v>
          </cell>
          <cell r="CL3320">
            <v>0</v>
          </cell>
          <cell r="CM3320">
            <v>0</v>
          </cell>
        </row>
        <row r="3321">
          <cell r="F3321">
            <v>192</v>
          </cell>
          <cell r="G3321">
            <v>192</v>
          </cell>
          <cell r="H3321">
            <v>102</v>
          </cell>
          <cell r="I3321">
            <v>0</v>
          </cell>
          <cell r="AY3321">
            <v>0</v>
          </cell>
          <cell r="CK3321">
            <v>0</v>
          </cell>
          <cell r="CL3321">
            <v>0</v>
          </cell>
          <cell r="CM3321">
            <v>0</v>
          </cell>
        </row>
        <row r="3322">
          <cell r="F3322">
            <v>2419356</v>
          </cell>
          <cell r="G3322">
            <v>2419356</v>
          </cell>
          <cell r="H3322">
            <v>1947298.92</v>
          </cell>
          <cell r="I3322">
            <v>0</v>
          </cell>
          <cell r="AY3322">
            <v>219779.56</v>
          </cell>
          <cell r="CK3322">
            <v>0</v>
          </cell>
          <cell r="CL3322">
            <v>0</v>
          </cell>
          <cell r="CM3322">
            <v>0</v>
          </cell>
        </row>
        <row r="3323">
          <cell r="F3323">
            <v>0</v>
          </cell>
          <cell r="G3323">
            <v>90000</v>
          </cell>
          <cell r="H3323">
            <v>87500</v>
          </cell>
          <cell r="I3323">
            <v>0</v>
          </cell>
          <cell r="AY3323">
            <v>0</v>
          </cell>
          <cell r="CK3323">
            <v>0</v>
          </cell>
          <cell r="CL3323">
            <v>0</v>
          </cell>
          <cell r="CM3323">
            <v>0</v>
          </cell>
        </row>
        <row r="3324">
          <cell r="F3324">
            <v>75709</v>
          </cell>
          <cell r="G3324">
            <v>75709</v>
          </cell>
          <cell r="H3324">
            <v>71739</v>
          </cell>
          <cell r="I3324">
            <v>0</v>
          </cell>
          <cell r="AY3324">
            <v>7971</v>
          </cell>
          <cell r="CK3324">
            <v>0</v>
          </cell>
          <cell r="CL3324">
            <v>0</v>
          </cell>
          <cell r="CM3324">
            <v>0</v>
          </cell>
        </row>
        <row r="3325">
          <cell r="F3325">
            <v>184215</v>
          </cell>
          <cell r="G3325">
            <v>184215</v>
          </cell>
          <cell r="H3325">
            <v>86257.55</v>
          </cell>
          <cell r="I3325">
            <v>0</v>
          </cell>
          <cell r="AY3325">
            <v>0</v>
          </cell>
          <cell r="CK3325">
            <v>0</v>
          </cell>
          <cell r="CL3325">
            <v>0</v>
          </cell>
          <cell r="CM3325">
            <v>0</v>
          </cell>
        </row>
        <row r="3326">
          <cell r="F3326">
            <v>487731</v>
          </cell>
          <cell r="G3326">
            <v>487731</v>
          </cell>
          <cell r="H3326">
            <v>1831.38</v>
          </cell>
          <cell r="I3326">
            <v>0</v>
          </cell>
          <cell r="AY3326">
            <v>0</v>
          </cell>
          <cell r="CK3326">
            <v>0</v>
          </cell>
          <cell r="CL3326">
            <v>0</v>
          </cell>
          <cell r="CM3326">
            <v>0</v>
          </cell>
        </row>
        <row r="3327">
          <cell r="F3327">
            <v>343071</v>
          </cell>
          <cell r="G3327">
            <v>343071</v>
          </cell>
          <cell r="H3327">
            <v>265137.09000000003</v>
          </cell>
          <cell r="I3327">
            <v>0</v>
          </cell>
          <cell r="AY3327">
            <v>29808.27</v>
          </cell>
          <cell r="CK3327">
            <v>0</v>
          </cell>
          <cell r="CL3327">
            <v>0</v>
          </cell>
          <cell r="CM3327">
            <v>0</v>
          </cell>
        </row>
        <row r="3328">
          <cell r="F3328">
            <v>58003</v>
          </cell>
          <cell r="G3328">
            <v>58003</v>
          </cell>
          <cell r="H3328">
            <v>45961.53</v>
          </cell>
          <cell r="I3328">
            <v>0</v>
          </cell>
          <cell r="AY3328">
            <v>5183.3599999999997</v>
          </cell>
          <cell r="CK3328">
            <v>0</v>
          </cell>
          <cell r="CL3328">
            <v>0</v>
          </cell>
          <cell r="CM3328">
            <v>0</v>
          </cell>
        </row>
        <row r="3329">
          <cell r="F3329">
            <v>79200</v>
          </cell>
          <cell r="G3329">
            <v>79200</v>
          </cell>
          <cell r="H3329">
            <v>63180</v>
          </cell>
          <cell r="I3329">
            <v>0</v>
          </cell>
          <cell r="AY3329">
            <v>7020</v>
          </cell>
          <cell r="CK3329">
            <v>0</v>
          </cell>
          <cell r="CL3329">
            <v>0</v>
          </cell>
          <cell r="CM3329">
            <v>0</v>
          </cell>
        </row>
        <row r="3330">
          <cell r="F3330">
            <v>55557</v>
          </cell>
          <cell r="G3330">
            <v>58708.71</v>
          </cell>
          <cell r="H3330">
            <v>58708.71</v>
          </cell>
          <cell r="I3330">
            <v>0</v>
          </cell>
          <cell r="AY3330">
            <v>0</v>
          </cell>
          <cell r="CK3330">
            <v>0</v>
          </cell>
          <cell r="CL3330">
            <v>0</v>
          </cell>
          <cell r="CM3330">
            <v>0</v>
          </cell>
        </row>
        <row r="3331">
          <cell r="F3331">
            <v>331503</v>
          </cell>
          <cell r="G3331">
            <v>331503</v>
          </cell>
          <cell r="H3331">
            <v>232876.72</v>
          </cell>
          <cell r="I3331">
            <v>0</v>
          </cell>
          <cell r="AY3331">
            <v>25070.94</v>
          </cell>
          <cell r="CK3331">
            <v>0</v>
          </cell>
          <cell r="CL3331">
            <v>0</v>
          </cell>
          <cell r="CM3331">
            <v>0</v>
          </cell>
        </row>
        <row r="3332">
          <cell r="F3332">
            <v>33388</v>
          </cell>
          <cell r="G3332">
            <v>33388</v>
          </cell>
          <cell r="H3332">
            <v>18799.16</v>
          </cell>
          <cell r="I3332">
            <v>0</v>
          </cell>
          <cell r="AY3332">
            <v>0</v>
          </cell>
          <cell r="CK3332">
            <v>0</v>
          </cell>
          <cell r="CL3332">
            <v>0</v>
          </cell>
          <cell r="CM3332">
            <v>0</v>
          </cell>
        </row>
        <row r="3333">
          <cell r="F3333">
            <v>27704</v>
          </cell>
          <cell r="G3333">
            <v>27704</v>
          </cell>
          <cell r="H3333">
            <v>22229.1</v>
          </cell>
          <cell r="I3333">
            <v>0</v>
          </cell>
          <cell r="AY3333">
            <v>0</v>
          </cell>
          <cell r="CK3333">
            <v>0</v>
          </cell>
          <cell r="CL3333">
            <v>0</v>
          </cell>
          <cell r="CM3333">
            <v>0</v>
          </cell>
        </row>
        <row r="3334">
          <cell r="F3334">
            <v>2393</v>
          </cell>
          <cell r="G3334">
            <v>2393</v>
          </cell>
          <cell r="H3334">
            <v>1502.52</v>
          </cell>
          <cell r="I3334">
            <v>0</v>
          </cell>
          <cell r="AY3334">
            <v>169.78</v>
          </cell>
          <cell r="CK3334">
            <v>0</v>
          </cell>
          <cell r="CL3334">
            <v>0</v>
          </cell>
          <cell r="CM3334">
            <v>0</v>
          </cell>
        </row>
        <row r="3335">
          <cell r="F3335">
            <v>168004</v>
          </cell>
          <cell r="G3335">
            <v>168004</v>
          </cell>
          <cell r="H3335">
            <v>113548.83</v>
          </cell>
          <cell r="I3335">
            <v>0</v>
          </cell>
          <cell r="AY3335">
            <v>0</v>
          </cell>
          <cell r="CK3335">
            <v>0</v>
          </cell>
          <cell r="CL3335">
            <v>0</v>
          </cell>
          <cell r="CM3335">
            <v>0</v>
          </cell>
        </row>
        <row r="3336">
          <cell r="F3336">
            <v>0</v>
          </cell>
          <cell r="G3336">
            <v>630000</v>
          </cell>
          <cell r="H3336">
            <v>265461.44</v>
          </cell>
          <cell r="I3336">
            <v>344777.84</v>
          </cell>
          <cell r="AY3336">
            <v>0</v>
          </cell>
          <cell r="CK3336">
            <v>0</v>
          </cell>
          <cell r="CL3336">
            <v>0</v>
          </cell>
          <cell r="CM3336">
            <v>0</v>
          </cell>
        </row>
        <row r="3337">
          <cell r="F3337">
            <v>9000</v>
          </cell>
          <cell r="G3337">
            <v>9000</v>
          </cell>
          <cell r="H3337">
            <v>4923.5</v>
          </cell>
          <cell r="I3337">
            <v>1000</v>
          </cell>
          <cell r="AY3337">
            <v>0</v>
          </cell>
          <cell r="CK3337">
            <v>0</v>
          </cell>
          <cell r="CL3337">
            <v>0</v>
          </cell>
          <cell r="CM3337">
            <v>0</v>
          </cell>
        </row>
        <row r="3338">
          <cell r="F3338">
            <v>15000</v>
          </cell>
          <cell r="G3338">
            <v>13131</v>
          </cell>
          <cell r="H3338">
            <v>8541.6200000000008</v>
          </cell>
          <cell r="I3338">
            <v>1</v>
          </cell>
          <cell r="AY3338">
            <v>0</v>
          </cell>
          <cell r="CK3338">
            <v>0</v>
          </cell>
          <cell r="CL3338">
            <v>0</v>
          </cell>
          <cell r="CM3338">
            <v>0</v>
          </cell>
        </row>
        <row r="3339">
          <cell r="F3339">
            <v>1440</v>
          </cell>
          <cell r="G3339">
            <v>1440</v>
          </cell>
          <cell r="H3339">
            <v>92.5</v>
          </cell>
          <cell r="I3339">
            <v>0</v>
          </cell>
          <cell r="AY3339">
            <v>0</v>
          </cell>
          <cell r="CK3339">
            <v>0</v>
          </cell>
          <cell r="CL3339">
            <v>0</v>
          </cell>
          <cell r="CM3339">
            <v>0</v>
          </cell>
        </row>
        <row r="3340">
          <cell r="F3340">
            <v>61443</v>
          </cell>
          <cell r="G3340">
            <v>61443</v>
          </cell>
          <cell r="H3340">
            <v>14481.48</v>
          </cell>
          <cell r="I3340">
            <v>0</v>
          </cell>
          <cell r="AY3340">
            <v>0</v>
          </cell>
          <cell r="CK3340">
            <v>0</v>
          </cell>
          <cell r="CL3340">
            <v>0</v>
          </cell>
          <cell r="CM3340">
            <v>0</v>
          </cell>
        </row>
        <row r="3341">
          <cell r="F3341">
            <v>68755</v>
          </cell>
          <cell r="G3341">
            <v>68755</v>
          </cell>
          <cell r="H3341">
            <v>32525.97</v>
          </cell>
          <cell r="I3341">
            <v>0</v>
          </cell>
          <cell r="AY3341">
            <v>2228.4</v>
          </cell>
          <cell r="CK3341">
            <v>0</v>
          </cell>
          <cell r="CL3341">
            <v>0</v>
          </cell>
          <cell r="CM3341">
            <v>0</v>
          </cell>
        </row>
        <row r="3342">
          <cell r="F3342">
            <v>8000</v>
          </cell>
          <cell r="G3342">
            <v>8000</v>
          </cell>
          <cell r="H3342">
            <v>3434</v>
          </cell>
          <cell r="I3342">
            <v>74</v>
          </cell>
          <cell r="AY3342">
            <v>0</v>
          </cell>
          <cell r="CK3342">
            <v>0</v>
          </cell>
          <cell r="CL3342">
            <v>0</v>
          </cell>
          <cell r="CM3342">
            <v>0</v>
          </cell>
        </row>
        <row r="3343">
          <cell r="F3343">
            <v>87805</v>
          </cell>
          <cell r="G3343">
            <v>57805</v>
          </cell>
          <cell r="H3343">
            <v>32009.4</v>
          </cell>
          <cell r="I3343">
            <v>6022.91</v>
          </cell>
          <cell r="AY3343">
            <v>0</v>
          </cell>
          <cell r="CK3343">
            <v>0</v>
          </cell>
          <cell r="CL3343">
            <v>0</v>
          </cell>
          <cell r="CM3343">
            <v>0</v>
          </cell>
        </row>
        <row r="3344">
          <cell r="F3344">
            <v>15189</v>
          </cell>
          <cell r="G3344">
            <v>15189</v>
          </cell>
          <cell r="H3344">
            <v>11055.2</v>
          </cell>
          <cell r="I3344">
            <v>2085</v>
          </cell>
          <cell r="AY3344">
            <v>0</v>
          </cell>
          <cell r="CK3344">
            <v>0</v>
          </cell>
          <cell r="CL3344">
            <v>0</v>
          </cell>
          <cell r="CM3344">
            <v>0</v>
          </cell>
        </row>
        <row r="3345">
          <cell r="F3345">
            <v>62987</v>
          </cell>
          <cell r="G3345">
            <v>62987</v>
          </cell>
          <cell r="H3345">
            <v>23219.75</v>
          </cell>
          <cell r="I3345">
            <v>12543.78</v>
          </cell>
          <cell r="AY3345">
            <v>0</v>
          </cell>
          <cell r="CK3345">
            <v>0</v>
          </cell>
          <cell r="CL3345">
            <v>0</v>
          </cell>
          <cell r="CM3345">
            <v>0</v>
          </cell>
        </row>
        <row r="3346">
          <cell r="F3346">
            <v>6604</v>
          </cell>
          <cell r="G3346">
            <v>6604</v>
          </cell>
          <cell r="H3346">
            <v>4229.83</v>
          </cell>
          <cell r="I3346">
            <v>784</v>
          </cell>
          <cell r="AY3346">
            <v>0</v>
          </cell>
          <cell r="CK3346">
            <v>0</v>
          </cell>
          <cell r="CL3346">
            <v>0</v>
          </cell>
          <cell r="CM3346">
            <v>0</v>
          </cell>
        </row>
        <row r="3347">
          <cell r="F3347">
            <v>6500</v>
          </cell>
          <cell r="G3347">
            <v>24500</v>
          </cell>
          <cell r="H3347">
            <v>3212.34</v>
          </cell>
          <cell r="I3347">
            <v>9823.41</v>
          </cell>
          <cell r="AY3347">
            <v>0</v>
          </cell>
          <cell r="CK3347">
            <v>0</v>
          </cell>
          <cell r="CL3347">
            <v>0</v>
          </cell>
          <cell r="CM3347">
            <v>0</v>
          </cell>
        </row>
        <row r="3348">
          <cell r="F3348">
            <v>104485</v>
          </cell>
          <cell r="G3348">
            <v>104485</v>
          </cell>
          <cell r="H3348">
            <v>59733.13</v>
          </cell>
          <cell r="I3348">
            <v>1513.17</v>
          </cell>
          <cell r="AY3348">
            <v>1376.91</v>
          </cell>
          <cell r="CK3348">
            <v>0</v>
          </cell>
          <cell r="CL3348">
            <v>0</v>
          </cell>
          <cell r="CM3348">
            <v>0</v>
          </cell>
        </row>
        <row r="3349">
          <cell r="F3349">
            <v>6672456</v>
          </cell>
          <cell r="G3349">
            <v>6672456</v>
          </cell>
          <cell r="H3349">
            <v>4806019.54</v>
          </cell>
          <cell r="I3349">
            <v>0</v>
          </cell>
          <cell r="AY3349">
            <v>517925.39</v>
          </cell>
          <cell r="CK3349">
            <v>0</v>
          </cell>
          <cell r="CL3349">
            <v>0</v>
          </cell>
          <cell r="CM3349">
            <v>0</v>
          </cell>
        </row>
        <row r="3350">
          <cell r="F3350">
            <v>16785271</v>
          </cell>
          <cell r="G3350">
            <v>16529064</v>
          </cell>
          <cell r="H3350">
            <v>10030559.18</v>
          </cell>
          <cell r="I3350">
            <v>4632018.3099999996</v>
          </cell>
          <cell r="AY3350">
            <v>1087725</v>
          </cell>
          <cell r="CK3350">
            <v>0</v>
          </cell>
          <cell r="CL3350">
            <v>1024442</v>
          </cell>
          <cell r="CM3350">
            <v>1024442</v>
          </cell>
        </row>
        <row r="3351">
          <cell r="F3351">
            <v>0</v>
          </cell>
          <cell r="G3351">
            <v>3855.93</v>
          </cell>
          <cell r="H3351">
            <v>3855.93</v>
          </cell>
          <cell r="I3351">
            <v>0</v>
          </cell>
          <cell r="AY3351">
            <v>0</v>
          </cell>
          <cell r="CK3351">
            <v>0</v>
          </cell>
          <cell r="CL3351">
            <v>0</v>
          </cell>
          <cell r="CM3351">
            <v>0</v>
          </cell>
        </row>
        <row r="3352">
          <cell r="F3352">
            <v>246996</v>
          </cell>
          <cell r="G3352">
            <v>246996</v>
          </cell>
          <cell r="H3352">
            <v>185410.5</v>
          </cell>
          <cell r="I3352">
            <v>0</v>
          </cell>
          <cell r="AY3352">
            <v>21783</v>
          </cell>
          <cell r="CK3352">
            <v>0</v>
          </cell>
          <cell r="CL3352">
            <v>0</v>
          </cell>
          <cell r="CM3352">
            <v>0</v>
          </cell>
        </row>
        <row r="3353">
          <cell r="F3353">
            <v>475639</v>
          </cell>
          <cell r="G3353">
            <v>475639</v>
          </cell>
          <cell r="H3353">
            <v>206941.99</v>
          </cell>
          <cell r="I3353">
            <v>0</v>
          </cell>
          <cell r="AY3353">
            <v>0</v>
          </cell>
          <cell r="CK3353">
            <v>0</v>
          </cell>
          <cell r="CL3353">
            <v>0</v>
          </cell>
          <cell r="CM3353">
            <v>0</v>
          </cell>
        </row>
        <row r="3354">
          <cell r="F3354">
            <v>1346646</v>
          </cell>
          <cell r="G3354">
            <v>1346646</v>
          </cell>
          <cell r="H3354">
            <v>35523</v>
          </cell>
          <cell r="I3354">
            <v>0</v>
          </cell>
          <cell r="AY3354">
            <v>0</v>
          </cell>
          <cell r="CK3354">
            <v>0</v>
          </cell>
          <cell r="CL3354">
            <v>0</v>
          </cell>
          <cell r="CM3354">
            <v>0</v>
          </cell>
        </row>
        <row r="3355">
          <cell r="F3355">
            <v>0</v>
          </cell>
          <cell r="G3355">
            <v>943591.38</v>
          </cell>
          <cell r="H3355">
            <v>943591.38</v>
          </cell>
          <cell r="I3355">
            <v>0</v>
          </cell>
          <cell r="AY3355">
            <v>388940.21</v>
          </cell>
          <cell r="CK3355">
            <v>0</v>
          </cell>
          <cell r="CL3355">
            <v>0</v>
          </cell>
          <cell r="CM3355">
            <v>0</v>
          </cell>
        </row>
        <row r="3356">
          <cell r="F3356">
            <v>971438</v>
          </cell>
          <cell r="G3356">
            <v>971438</v>
          </cell>
          <cell r="H3356">
            <v>672379.86</v>
          </cell>
          <cell r="I3356">
            <v>0</v>
          </cell>
          <cell r="AY3356">
            <v>72514.2</v>
          </cell>
          <cell r="CK3356">
            <v>0</v>
          </cell>
          <cell r="CL3356">
            <v>0</v>
          </cell>
          <cell r="CM3356">
            <v>0</v>
          </cell>
        </row>
        <row r="3357">
          <cell r="F3357">
            <v>164246</v>
          </cell>
          <cell r="G3357">
            <v>164246</v>
          </cell>
          <cell r="H3357">
            <v>116324.31</v>
          </cell>
          <cell r="I3357">
            <v>0</v>
          </cell>
          <cell r="AY3357">
            <v>12511.12</v>
          </cell>
          <cell r="CK3357">
            <v>0</v>
          </cell>
          <cell r="CL3357">
            <v>0</v>
          </cell>
          <cell r="CM3357">
            <v>0</v>
          </cell>
        </row>
        <row r="3358">
          <cell r="F3358">
            <v>224400</v>
          </cell>
          <cell r="G3358">
            <v>224400</v>
          </cell>
          <cell r="H3358">
            <v>162636.95000000001</v>
          </cell>
          <cell r="I3358">
            <v>0</v>
          </cell>
          <cell r="AY3358">
            <v>18132.099999999999</v>
          </cell>
          <cell r="CK3358">
            <v>0</v>
          </cell>
          <cell r="CL3358">
            <v>0</v>
          </cell>
          <cell r="CM3358">
            <v>0</v>
          </cell>
        </row>
        <row r="3359">
          <cell r="F3359">
            <v>153902</v>
          </cell>
          <cell r="G3359">
            <v>143174.28</v>
          </cell>
          <cell r="H3359">
            <v>142620.20000000001</v>
          </cell>
          <cell r="I3359">
            <v>0</v>
          </cell>
          <cell r="AY3359">
            <v>0</v>
          </cell>
          <cell r="CK3359">
            <v>0</v>
          </cell>
          <cell r="CL3359">
            <v>0</v>
          </cell>
          <cell r="CM3359">
            <v>0</v>
          </cell>
        </row>
        <row r="3360">
          <cell r="F3360">
            <v>902636</v>
          </cell>
          <cell r="G3360">
            <v>902636</v>
          </cell>
          <cell r="H3360">
            <v>555482.15</v>
          </cell>
          <cell r="I3360">
            <v>0</v>
          </cell>
          <cell r="AY3360">
            <v>56471.13</v>
          </cell>
          <cell r="CK3360">
            <v>0</v>
          </cell>
          <cell r="CL3360">
            <v>0</v>
          </cell>
          <cell r="CM3360">
            <v>0</v>
          </cell>
        </row>
        <row r="3361">
          <cell r="F3361">
            <v>40001</v>
          </cell>
          <cell r="G3361">
            <v>40001</v>
          </cell>
          <cell r="H3361">
            <v>20959.25</v>
          </cell>
          <cell r="I3361">
            <v>0</v>
          </cell>
          <cell r="AY3361">
            <v>0</v>
          </cell>
          <cell r="CK3361">
            <v>0</v>
          </cell>
          <cell r="CL3361">
            <v>0</v>
          </cell>
          <cell r="CM3361">
            <v>0</v>
          </cell>
        </row>
        <row r="3362">
          <cell r="F3362">
            <v>44327</v>
          </cell>
          <cell r="G3362">
            <v>44327</v>
          </cell>
          <cell r="H3362">
            <v>35566.559999999998</v>
          </cell>
          <cell r="I3362">
            <v>0</v>
          </cell>
          <cell r="AY3362">
            <v>0</v>
          </cell>
          <cell r="CK3362">
            <v>0</v>
          </cell>
          <cell r="CL3362">
            <v>0</v>
          </cell>
          <cell r="CM3362">
            <v>0</v>
          </cell>
        </row>
        <row r="3363">
          <cell r="F3363">
            <v>6940</v>
          </cell>
          <cell r="G3363">
            <v>6940</v>
          </cell>
          <cell r="H3363">
            <v>4357.46</v>
          </cell>
          <cell r="I3363">
            <v>0</v>
          </cell>
          <cell r="AY3363">
            <v>492.37</v>
          </cell>
          <cell r="CK3363">
            <v>0</v>
          </cell>
          <cell r="CL3363">
            <v>0</v>
          </cell>
          <cell r="CM3363">
            <v>0</v>
          </cell>
        </row>
        <row r="3364">
          <cell r="F3364">
            <v>33000</v>
          </cell>
          <cell r="G3364">
            <v>33000</v>
          </cell>
          <cell r="H3364">
            <v>10651.47</v>
          </cell>
          <cell r="I3364">
            <v>4793.09</v>
          </cell>
          <cell r="AY3364">
            <v>0</v>
          </cell>
          <cell r="CK3364">
            <v>0</v>
          </cell>
          <cell r="CL3364">
            <v>0</v>
          </cell>
          <cell r="CM3364">
            <v>0</v>
          </cell>
        </row>
        <row r="3365">
          <cell r="F3365">
            <v>1137</v>
          </cell>
          <cell r="G3365">
            <v>1137</v>
          </cell>
          <cell r="H3365">
            <v>1017.75</v>
          </cell>
          <cell r="I3365">
            <v>0</v>
          </cell>
          <cell r="AY3365">
            <v>0</v>
          </cell>
          <cell r="CK3365">
            <v>0</v>
          </cell>
          <cell r="CL3365">
            <v>0</v>
          </cell>
          <cell r="CM3365">
            <v>0</v>
          </cell>
        </row>
        <row r="3366">
          <cell r="F3366">
            <v>2500</v>
          </cell>
          <cell r="G3366">
            <v>2500</v>
          </cell>
          <cell r="H3366">
            <v>1249</v>
          </cell>
          <cell r="I3366">
            <v>850</v>
          </cell>
          <cell r="AY3366">
            <v>1249</v>
          </cell>
          <cell r="CK3366">
            <v>0</v>
          </cell>
          <cell r="CL3366">
            <v>0</v>
          </cell>
          <cell r="CM3366">
            <v>0</v>
          </cell>
        </row>
        <row r="3367">
          <cell r="F3367">
            <v>15000</v>
          </cell>
          <cell r="G3367">
            <v>15000</v>
          </cell>
          <cell r="H3367">
            <v>5654.08</v>
          </cell>
          <cell r="I3367">
            <v>1</v>
          </cell>
          <cell r="AY3367">
            <v>0</v>
          </cell>
          <cell r="CK3367">
            <v>0</v>
          </cell>
          <cell r="CL3367">
            <v>0</v>
          </cell>
          <cell r="CM3367">
            <v>0</v>
          </cell>
        </row>
        <row r="3368">
          <cell r="F3368">
            <v>1200</v>
          </cell>
          <cell r="G3368">
            <v>1200</v>
          </cell>
          <cell r="H3368">
            <v>92.5</v>
          </cell>
          <cell r="I3368">
            <v>0</v>
          </cell>
          <cell r="AY3368">
            <v>0</v>
          </cell>
          <cell r="CK3368">
            <v>0</v>
          </cell>
          <cell r="CL3368">
            <v>0</v>
          </cell>
          <cell r="CM3368">
            <v>0</v>
          </cell>
        </row>
        <row r="3369">
          <cell r="F3369">
            <v>79076</v>
          </cell>
          <cell r="G3369">
            <v>79076</v>
          </cell>
          <cell r="H3369">
            <v>26415.87</v>
          </cell>
          <cell r="I3369">
            <v>2</v>
          </cell>
          <cell r="AY3369">
            <v>0</v>
          </cell>
          <cell r="CK3369">
            <v>0</v>
          </cell>
          <cell r="CL3369">
            <v>0</v>
          </cell>
          <cell r="CM3369">
            <v>0</v>
          </cell>
        </row>
        <row r="3370">
          <cell r="F3370">
            <v>3511</v>
          </cell>
          <cell r="G3370">
            <v>3511</v>
          </cell>
          <cell r="H3370">
            <v>411</v>
          </cell>
          <cell r="I3370">
            <v>0</v>
          </cell>
          <cell r="AY3370">
            <v>77</v>
          </cell>
          <cell r="CK3370">
            <v>0</v>
          </cell>
          <cell r="CL3370">
            <v>0</v>
          </cell>
          <cell r="CM3370">
            <v>0</v>
          </cell>
        </row>
        <row r="3371">
          <cell r="F3371">
            <v>35806</v>
          </cell>
          <cell r="G3371">
            <v>35806</v>
          </cell>
          <cell r="H3371">
            <v>20505.3</v>
          </cell>
          <cell r="I3371">
            <v>4626.24</v>
          </cell>
          <cell r="AY3371">
            <v>0</v>
          </cell>
          <cell r="CK3371">
            <v>0</v>
          </cell>
          <cell r="CL3371">
            <v>0</v>
          </cell>
          <cell r="CM3371">
            <v>0</v>
          </cell>
        </row>
        <row r="3372">
          <cell r="F3372">
            <v>31845</v>
          </cell>
          <cell r="G3372">
            <v>31845</v>
          </cell>
          <cell r="H3372">
            <v>8117.55</v>
          </cell>
          <cell r="I3372">
            <v>170</v>
          </cell>
          <cell r="AY3372">
            <v>574</v>
          </cell>
          <cell r="CK3372">
            <v>0</v>
          </cell>
          <cell r="CL3372">
            <v>0</v>
          </cell>
          <cell r="CM3372">
            <v>0</v>
          </cell>
        </row>
        <row r="3373">
          <cell r="F3373">
            <v>8000</v>
          </cell>
          <cell r="G3373">
            <v>8000</v>
          </cell>
          <cell r="H3373">
            <v>5839.15</v>
          </cell>
          <cell r="I3373">
            <v>0</v>
          </cell>
          <cell r="AY3373">
            <v>0</v>
          </cell>
          <cell r="CK3373">
            <v>0</v>
          </cell>
          <cell r="CL3373">
            <v>0</v>
          </cell>
          <cell r="CM3373">
            <v>0</v>
          </cell>
        </row>
        <row r="3374">
          <cell r="F3374">
            <v>76402</v>
          </cell>
          <cell r="G3374">
            <v>76402</v>
          </cell>
          <cell r="H3374">
            <v>46146.51</v>
          </cell>
          <cell r="I3374">
            <v>11454</v>
          </cell>
          <cell r="AY3374">
            <v>0</v>
          </cell>
          <cell r="CK3374">
            <v>0</v>
          </cell>
          <cell r="CL3374">
            <v>0</v>
          </cell>
          <cell r="CM3374">
            <v>0</v>
          </cell>
        </row>
        <row r="3375">
          <cell r="F3375">
            <v>17110</v>
          </cell>
          <cell r="G3375">
            <v>17110</v>
          </cell>
          <cell r="H3375">
            <v>14788.55</v>
          </cell>
          <cell r="I3375">
            <v>1360</v>
          </cell>
          <cell r="AY3375">
            <v>0</v>
          </cell>
          <cell r="CK3375">
            <v>0</v>
          </cell>
          <cell r="CL3375">
            <v>0</v>
          </cell>
          <cell r="CM3375">
            <v>0</v>
          </cell>
        </row>
        <row r="3376">
          <cell r="F3376">
            <v>60395</v>
          </cell>
          <cell r="G3376">
            <v>60395</v>
          </cell>
          <cell r="H3376">
            <v>18435.38</v>
          </cell>
          <cell r="I3376">
            <v>7120.84</v>
          </cell>
          <cell r="AY3376">
            <v>0</v>
          </cell>
          <cell r="CK3376">
            <v>0</v>
          </cell>
          <cell r="CL3376">
            <v>0</v>
          </cell>
          <cell r="CM3376">
            <v>0</v>
          </cell>
        </row>
        <row r="3377">
          <cell r="F3377">
            <v>3194</v>
          </cell>
          <cell r="G3377">
            <v>3194</v>
          </cell>
          <cell r="H3377">
            <v>1965.4</v>
          </cell>
          <cell r="I3377">
            <v>202.73</v>
          </cell>
          <cell r="AY3377">
            <v>191.72</v>
          </cell>
          <cell r="CK3377">
            <v>0</v>
          </cell>
          <cell r="CL3377">
            <v>0</v>
          </cell>
          <cell r="CM3377">
            <v>0</v>
          </cell>
        </row>
        <row r="3378">
          <cell r="F3378">
            <v>1000</v>
          </cell>
          <cell r="G3378">
            <v>1000</v>
          </cell>
          <cell r="H3378">
            <v>0</v>
          </cell>
          <cell r="I3378">
            <v>873.08</v>
          </cell>
          <cell r="AY3378">
            <v>0</v>
          </cell>
          <cell r="CK3378">
            <v>0</v>
          </cell>
          <cell r="CL3378">
            <v>0</v>
          </cell>
          <cell r="CM3378">
            <v>0</v>
          </cell>
        </row>
        <row r="3379">
          <cell r="F3379">
            <v>127779</v>
          </cell>
          <cell r="G3379">
            <v>127779</v>
          </cell>
          <cell r="H3379">
            <v>59313.07</v>
          </cell>
          <cell r="I3379">
            <v>885.72</v>
          </cell>
          <cell r="AY3379">
            <v>0</v>
          </cell>
          <cell r="CK3379">
            <v>0</v>
          </cell>
          <cell r="CL3379">
            <v>0</v>
          </cell>
          <cell r="CM3379">
            <v>0</v>
          </cell>
        </row>
        <row r="3380">
          <cell r="F3380">
            <v>7413288</v>
          </cell>
          <cell r="G3380">
            <v>7413288</v>
          </cell>
          <cell r="H3380">
            <v>5075600.1500000004</v>
          </cell>
          <cell r="I3380">
            <v>0</v>
          </cell>
          <cell r="AY3380">
            <v>598326.86</v>
          </cell>
          <cell r="CK3380">
            <v>0</v>
          </cell>
          <cell r="CL3380">
            <v>0</v>
          </cell>
          <cell r="CM3380">
            <v>0</v>
          </cell>
        </row>
        <row r="3381">
          <cell r="F3381">
            <v>0</v>
          </cell>
          <cell r="G3381">
            <v>507838.58</v>
          </cell>
          <cell r="H3381">
            <v>507838.58</v>
          </cell>
          <cell r="I3381">
            <v>0</v>
          </cell>
          <cell r="AY3381">
            <v>71358.149999999994</v>
          </cell>
          <cell r="CK3381">
            <v>0</v>
          </cell>
          <cell r="CL3381">
            <v>0</v>
          </cell>
          <cell r="CM3381">
            <v>0</v>
          </cell>
        </row>
        <row r="3382">
          <cell r="F3382">
            <v>113402</v>
          </cell>
          <cell r="G3382">
            <v>113402</v>
          </cell>
          <cell r="H3382">
            <v>89114.5</v>
          </cell>
          <cell r="I3382">
            <v>0</v>
          </cell>
          <cell r="AY3382">
            <v>10042</v>
          </cell>
          <cell r="CK3382">
            <v>0</v>
          </cell>
          <cell r="CL3382">
            <v>0</v>
          </cell>
          <cell r="CM3382">
            <v>0</v>
          </cell>
        </row>
        <row r="3383">
          <cell r="F3383">
            <v>484384</v>
          </cell>
          <cell r="G3383">
            <v>484384</v>
          </cell>
          <cell r="H3383">
            <v>208793.51</v>
          </cell>
          <cell r="I3383">
            <v>0</v>
          </cell>
          <cell r="AY3383">
            <v>0</v>
          </cell>
          <cell r="CK3383">
            <v>0</v>
          </cell>
          <cell r="CL3383">
            <v>0</v>
          </cell>
          <cell r="CM3383">
            <v>0</v>
          </cell>
        </row>
        <row r="3384">
          <cell r="F3384">
            <v>1464603</v>
          </cell>
          <cell r="G3384">
            <v>1464603</v>
          </cell>
          <cell r="H3384">
            <v>22982.69</v>
          </cell>
          <cell r="I3384">
            <v>0</v>
          </cell>
          <cell r="AY3384">
            <v>0</v>
          </cell>
          <cell r="CK3384">
            <v>0</v>
          </cell>
          <cell r="CL3384">
            <v>0</v>
          </cell>
          <cell r="CM3384">
            <v>0</v>
          </cell>
        </row>
        <row r="3385">
          <cell r="F3385">
            <v>0</v>
          </cell>
          <cell r="G3385">
            <v>357023.88</v>
          </cell>
          <cell r="H3385">
            <v>357023.88</v>
          </cell>
          <cell r="I3385">
            <v>0</v>
          </cell>
          <cell r="AY3385">
            <v>0</v>
          </cell>
          <cell r="CK3385">
            <v>0</v>
          </cell>
          <cell r="CL3385">
            <v>0</v>
          </cell>
          <cell r="CM3385">
            <v>0</v>
          </cell>
        </row>
        <row r="3386">
          <cell r="F3386">
            <v>1084124</v>
          </cell>
          <cell r="G3386">
            <v>1084124</v>
          </cell>
          <cell r="H3386">
            <v>714214.88</v>
          </cell>
          <cell r="I3386">
            <v>0</v>
          </cell>
          <cell r="AY3386">
            <v>86061.37</v>
          </cell>
          <cell r="CK3386">
            <v>0</v>
          </cell>
          <cell r="CL3386">
            <v>0</v>
          </cell>
          <cell r="CM3386">
            <v>0</v>
          </cell>
        </row>
        <row r="3387">
          <cell r="F3387">
            <v>183672</v>
          </cell>
          <cell r="G3387">
            <v>183672</v>
          </cell>
          <cell r="H3387">
            <v>124096.2</v>
          </cell>
          <cell r="I3387">
            <v>0</v>
          </cell>
          <cell r="AY3387">
            <v>14978.96</v>
          </cell>
          <cell r="CK3387">
            <v>0</v>
          </cell>
          <cell r="CL3387">
            <v>0</v>
          </cell>
          <cell r="CM3387">
            <v>0</v>
          </cell>
        </row>
        <row r="3388">
          <cell r="F3388">
            <v>244200</v>
          </cell>
          <cell r="G3388">
            <v>244200</v>
          </cell>
          <cell r="H3388">
            <v>167438.70000000001</v>
          </cell>
          <cell r="I3388">
            <v>0</v>
          </cell>
          <cell r="AY3388">
            <v>20127.900000000001</v>
          </cell>
          <cell r="CK3388">
            <v>0</v>
          </cell>
          <cell r="CL3388">
            <v>0</v>
          </cell>
          <cell r="CM3388">
            <v>0</v>
          </cell>
        </row>
        <row r="3389">
          <cell r="F3389">
            <v>167383</v>
          </cell>
          <cell r="G3389">
            <v>157380.85</v>
          </cell>
          <cell r="H3389">
            <v>155753.64000000001</v>
          </cell>
          <cell r="I3389">
            <v>0</v>
          </cell>
          <cell r="AY3389">
            <v>0</v>
          </cell>
          <cell r="CK3389">
            <v>0</v>
          </cell>
          <cell r="CL3389">
            <v>0</v>
          </cell>
          <cell r="CM3389">
            <v>0</v>
          </cell>
        </row>
        <row r="3390">
          <cell r="F3390">
            <v>962672</v>
          </cell>
          <cell r="G3390">
            <v>962672</v>
          </cell>
          <cell r="H3390">
            <v>567429.68000000005</v>
          </cell>
          <cell r="I3390">
            <v>0</v>
          </cell>
          <cell r="AY3390">
            <v>64728.21</v>
          </cell>
          <cell r="CK3390">
            <v>0</v>
          </cell>
          <cell r="CL3390">
            <v>0</v>
          </cell>
          <cell r="CM3390">
            <v>0</v>
          </cell>
        </row>
        <row r="3391">
          <cell r="F3391">
            <v>237283</v>
          </cell>
          <cell r="G3391">
            <v>228412.93</v>
          </cell>
          <cell r="H3391">
            <v>98413.48</v>
          </cell>
          <cell r="I3391">
            <v>0</v>
          </cell>
          <cell r="AY3391">
            <v>0</v>
          </cell>
          <cell r="CK3391">
            <v>0</v>
          </cell>
          <cell r="CL3391">
            <v>0</v>
          </cell>
          <cell r="CM3391">
            <v>0</v>
          </cell>
        </row>
        <row r="3392">
          <cell r="F3392">
            <v>49868</v>
          </cell>
          <cell r="G3392">
            <v>49868</v>
          </cell>
          <cell r="H3392">
            <v>40012.379999999997</v>
          </cell>
          <cell r="I3392">
            <v>0</v>
          </cell>
          <cell r="AY3392">
            <v>0</v>
          </cell>
          <cell r="CK3392">
            <v>0</v>
          </cell>
          <cell r="CL3392">
            <v>0</v>
          </cell>
          <cell r="CM3392">
            <v>0</v>
          </cell>
        </row>
        <row r="3393">
          <cell r="F3393">
            <v>27000</v>
          </cell>
          <cell r="G3393">
            <v>27000</v>
          </cell>
          <cell r="H3393">
            <v>15183.72</v>
          </cell>
          <cell r="I3393">
            <v>2441.0500000000002</v>
          </cell>
          <cell r="AY3393">
            <v>0</v>
          </cell>
          <cell r="CK3393">
            <v>0</v>
          </cell>
          <cell r="CL3393">
            <v>0</v>
          </cell>
          <cell r="CM3393">
            <v>0</v>
          </cell>
        </row>
        <row r="3394">
          <cell r="F3394">
            <v>3065</v>
          </cell>
          <cell r="G3394">
            <v>3065</v>
          </cell>
          <cell r="H3394">
            <v>0</v>
          </cell>
          <cell r="I3394">
            <v>0</v>
          </cell>
          <cell r="AY3394">
            <v>0</v>
          </cell>
          <cell r="CK3394">
            <v>0</v>
          </cell>
          <cell r="CL3394">
            <v>0</v>
          </cell>
          <cell r="CM3394">
            <v>0</v>
          </cell>
        </row>
        <row r="3395">
          <cell r="F3395">
            <v>1500</v>
          </cell>
          <cell r="G3395">
            <v>1500</v>
          </cell>
          <cell r="H3395">
            <v>0</v>
          </cell>
          <cell r="I3395">
            <v>0</v>
          </cell>
          <cell r="AY3395">
            <v>0</v>
          </cell>
          <cell r="CK3395">
            <v>0</v>
          </cell>
          <cell r="CL3395">
            <v>0</v>
          </cell>
          <cell r="CM3395">
            <v>0</v>
          </cell>
        </row>
        <row r="3396">
          <cell r="F3396">
            <v>218543</v>
          </cell>
          <cell r="G3396">
            <v>218543</v>
          </cell>
          <cell r="H3396">
            <v>173852.55</v>
          </cell>
          <cell r="I3396">
            <v>2</v>
          </cell>
          <cell r="AY3396">
            <v>0</v>
          </cell>
          <cell r="CK3396">
            <v>0</v>
          </cell>
          <cell r="CL3396">
            <v>0</v>
          </cell>
          <cell r="CM3396">
            <v>0</v>
          </cell>
        </row>
        <row r="3397">
          <cell r="F3397">
            <v>43176</v>
          </cell>
          <cell r="G3397">
            <v>43176</v>
          </cell>
          <cell r="H3397">
            <v>24017.91</v>
          </cell>
          <cell r="I3397">
            <v>5778.75</v>
          </cell>
          <cell r="AY3397">
            <v>3885.61</v>
          </cell>
          <cell r="CK3397">
            <v>0</v>
          </cell>
          <cell r="CL3397">
            <v>0</v>
          </cell>
          <cell r="CM3397">
            <v>0</v>
          </cell>
        </row>
        <row r="3398">
          <cell r="F3398">
            <v>116105</v>
          </cell>
          <cell r="G3398">
            <v>116105</v>
          </cell>
          <cell r="H3398">
            <v>58360.84</v>
          </cell>
          <cell r="I3398">
            <v>10126.700000000001</v>
          </cell>
          <cell r="AY3398">
            <v>0</v>
          </cell>
          <cell r="CK3398">
            <v>0</v>
          </cell>
          <cell r="CL3398">
            <v>0</v>
          </cell>
          <cell r="CM3398">
            <v>0</v>
          </cell>
        </row>
        <row r="3399">
          <cell r="F3399">
            <v>13466</v>
          </cell>
          <cell r="G3399">
            <v>13466</v>
          </cell>
          <cell r="H3399">
            <v>8105.5</v>
          </cell>
          <cell r="I3399">
            <v>1877.5</v>
          </cell>
          <cell r="AY3399">
            <v>0</v>
          </cell>
          <cell r="CK3399">
            <v>0</v>
          </cell>
          <cell r="CL3399">
            <v>0</v>
          </cell>
          <cell r="CM3399">
            <v>0</v>
          </cell>
        </row>
        <row r="3400">
          <cell r="F3400">
            <v>32317</v>
          </cell>
          <cell r="G3400">
            <v>32317</v>
          </cell>
          <cell r="H3400">
            <v>10840.28</v>
          </cell>
          <cell r="I3400">
            <v>4333.8999999999996</v>
          </cell>
          <cell r="AY3400">
            <v>0</v>
          </cell>
          <cell r="CK3400">
            <v>0</v>
          </cell>
          <cell r="CL3400">
            <v>0</v>
          </cell>
          <cell r="CM3400">
            <v>0</v>
          </cell>
        </row>
        <row r="3401">
          <cell r="F3401">
            <v>7798</v>
          </cell>
          <cell r="G3401">
            <v>7798</v>
          </cell>
          <cell r="H3401">
            <v>4673.6099999999997</v>
          </cell>
          <cell r="I3401">
            <v>0</v>
          </cell>
          <cell r="AY3401">
            <v>0</v>
          </cell>
          <cell r="CK3401">
            <v>0</v>
          </cell>
          <cell r="CL3401">
            <v>0</v>
          </cell>
          <cell r="CM3401">
            <v>0</v>
          </cell>
        </row>
        <row r="3402">
          <cell r="F3402">
            <v>5000</v>
          </cell>
          <cell r="G3402">
            <v>5000</v>
          </cell>
          <cell r="H3402">
            <v>1857.98</v>
          </cell>
          <cell r="I3402">
            <v>0</v>
          </cell>
          <cell r="AY3402">
            <v>0</v>
          </cell>
          <cell r="CK3402">
            <v>0</v>
          </cell>
          <cell r="CL3402">
            <v>0</v>
          </cell>
          <cell r="CM3402">
            <v>0</v>
          </cell>
        </row>
        <row r="3403">
          <cell r="F3403">
            <v>288229</v>
          </cell>
          <cell r="G3403">
            <v>284834.48</v>
          </cell>
          <cell r="H3403">
            <v>171419.43</v>
          </cell>
          <cell r="I3403">
            <v>4507.38</v>
          </cell>
          <cell r="AY3403">
            <v>0</v>
          </cell>
          <cell r="CK3403">
            <v>0</v>
          </cell>
          <cell r="CL3403">
            <v>0</v>
          </cell>
          <cell r="CM3403">
            <v>0</v>
          </cell>
        </row>
        <row r="3404">
          <cell r="F3404">
            <v>9190452</v>
          </cell>
          <cell r="G3404">
            <v>9190452</v>
          </cell>
          <cell r="H3404">
            <v>6679924.2599999998</v>
          </cell>
          <cell r="I3404">
            <v>0</v>
          </cell>
          <cell r="AY3404">
            <v>732165.7</v>
          </cell>
          <cell r="CK3404">
            <v>0</v>
          </cell>
          <cell r="CL3404">
            <v>0</v>
          </cell>
          <cell r="CM3404">
            <v>0</v>
          </cell>
        </row>
        <row r="3405">
          <cell r="F3405">
            <v>0</v>
          </cell>
          <cell r="G3405">
            <v>77959.47</v>
          </cell>
          <cell r="H3405">
            <v>77959.47</v>
          </cell>
          <cell r="I3405">
            <v>0</v>
          </cell>
          <cell r="AY3405">
            <v>0</v>
          </cell>
          <cell r="CK3405">
            <v>0</v>
          </cell>
          <cell r="CL3405">
            <v>0</v>
          </cell>
          <cell r="CM3405">
            <v>0</v>
          </cell>
        </row>
        <row r="3406">
          <cell r="F3406">
            <v>117075</v>
          </cell>
          <cell r="G3406">
            <v>121268.67</v>
          </cell>
          <cell r="H3406">
            <v>121268.67</v>
          </cell>
          <cell r="I3406">
            <v>0</v>
          </cell>
          <cell r="AY3406">
            <v>12135</v>
          </cell>
          <cell r="CK3406">
            <v>0</v>
          </cell>
          <cell r="CL3406">
            <v>0</v>
          </cell>
          <cell r="CM3406">
            <v>0</v>
          </cell>
        </row>
        <row r="3407">
          <cell r="F3407">
            <v>592077</v>
          </cell>
          <cell r="G3407">
            <v>592077</v>
          </cell>
          <cell r="H3407">
            <v>273418.53999999998</v>
          </cell>
          <cell r="I3407">
            <v>0</v>
          </cell>
          <cell r="AY3407">
            <v>0</v>
          </cell>
          <cell r="CK3407">
            <v>0</v>
          </cell>
          <cell r="CL3407">
            <v>0</v>
          </cell>
          <cell r="CM3407">
            <v>0</v>
          </cell>
        </row>
        <row r="3408">
          <cell r="F3408">
            <v>1813996</v>
          </cell>
          <cell r="G3408">
            <v>1813996</v>
          </cell>
          <cell r="H3408">
            <v>31702.45</v>
          </cell>
          <cell r="I3408">
            <v>0</v>
          </cell>
          <cell r="AY3408">
            <v>0</v>
          </cell>
          <cell r="CK3408">
            <v>0</v>
          </cell>
          <cell r="CL3408">
            <v>0</v>
          </cell>
          <cell r="CM3408">
            <v>0</v>
          </cell>
        </row>
        <row r="3409">
          <cell r="F3409">
            <v>0</v>
          </cell>
          <cell r="G3409">
            <v>133638.39000000001</v>
          </cell>
          <cell r="H3409">
            <v>133638.39000000001</v>
          </cell>
          <cell r="I3409">
            <v>0</v>
          </cell>
          <cell r="AY3409">
            <v>0</v>
          </cell>
          <cell r="CK3409">
            <v>0</v>
          </cell>
          <cell r="CL3409">
            <v>0</v>
          </cell>
          <cell r="CM3409">
            <v>0</v>
          </cell>
        </row>
        <row r="3411">
          <cell r="F3411">
            <v>1344685</v>
          </cell>
          <cell r="G3411">
            <v>1344685</v>
          </cell>
          <cell r="H3411">
            <v>950019.91</v>
          </cell>
          <cell r="I3411">
            <v>0</v>
          </cell>
          <cell r="AY3411">
            <v>104544.33</v>
          </cell>
          <cell r="CK3411">
            <v>0</v>
          </cell>
          <cell r="CL3411">
            <v>0</v>
          </cell>
          <cell r="CM3411">
            <v>0</v>
          </cell>
        </row>
        <row r="3412">
          <cell r="F3412">
            <v>228340</v>
          </cell>
          <cell r="G3412">
            <v>228340</v>
          </cell>
          <cell r="H3412">
            <v>165113.54</v>
          </cell>
          <cell r="I3412">
            <v>0</v>
          </cell>
          <cell r="AY3412">
            <v>18236.79</v>
          </cell>
          <cell r="CK3412">
            <v>0</v>
          </cell>
          <cell r="CL3412">
            <v>0</v>
          </cell>
          <cell r="CM3412">
            <v>0</v>
          </cell>
        </row>
        <row r="3413">
          <cell r="F3413">
            <v>297000</v>
          </cell>
          <cell r="G3413">
            <v>297000</v>
          </cell>
          <cell r="H3413">
            <v>221356.2</v>
          </cell>
          <cell r="I3413">
            <v>0</v>
          </cell>
          <cell r="AY3413">
            <v>24277.5</v>
          </cell>
          <cell r="CK3413">
            <v>0</v>
          </cell>
          <cell r="CL3413">
            <v>0</v>
          </cell>
          <cell r="CM3413">
            <v>0</v>
          </cell>
        </row>
        <row r="3414">
          <cell r="F3414">
            <v>207126</v>
          </cell>
          <cell r="G3414">
            <v>209207.16</v>
          </cell>
          <cell r="H3414">
            <v>209207.16</v>
          </cell>
          <cell r="I3414">
            <v>0</v>
          </cell>
          <cell r="AY3414">
            <v>0</v>
          </cell>
          <cell r="CK3414">
            <v>0</v>
          </cell>
          <cell r="CL3414">
            <v>0</v>
          </cell>
          <cell r="CM3414">
            <v>0</v>
          </cell>
        </row>
        <row r="3415">
          <cell r="F3415">
            <v>1156574</v>
          </cell>
          <cell r="G3415">
            <v>1156574</v>
          </cell>
          <cell r="H3415">
            <v>737784.84</v>
          </cell>
          <cell r="I3415">
            <v>0</v>
          </cell>
          <cell r="AY3415">
            <v>78002.14</v>
          </cell>
          <cell r="CK3415">
            <v>0</v>
          </cell>
          <cell r="CL3415">
            <v>0</v>
          </cell>
          <cell r="CM3415">
            <v>0</v>
          </cell>
        </row>
        <row r="3416">
          <cell r="F3416">
            <v>18301</v>
          </cell>
          <cell r="G3416">
            <v>18301</v>
          </cell>
          <cell r="H3416">
            <v>0</v>
          </cell>
          <cell r="I3416">
            <v>0</v>
          </cell>
          <cell r="AY3416">
            <v>0</v>
          </cell>
          <cell r="CK3416">
            <v>0</v>
          </cell>
          <cell r="CL3416">
            <v>0</v>
          </cell>
          <cell r="CM3416">
            <v>0</v>
          </cell>
        </row>
        <row r="3417">
          <cell r="F3417">
            <v>10449</v>
          </cell>
          <cell r="G3417">
            <v>10449</v>
          </cell>
          <cell r="H3417">
            <v>140.07</v>
          </cell>
          <cell r="I3417">
            <v>0</v>
          </cell>
          <cell r="AY3417">
            <v>0</v>
          </cell>
          <cell r="CK3417">
            <v>0</v>
          </cell>
          <cell r="CL3417">
            <v>0</v>
          </cell>
          <cell r="CM3417">
            <v>0</v>
          </cell>
        </row>
        <row r="3418">
          <cell r="F3418">
            <v>35999</v>
          </cell>
          <cell r="G3418">
            <v>35999</v>
          </cell>
          <cell r="H3418">
            <v>0</v>
          </cell>
          <cell r="I3418">
            <v>0</v>
          </cell>
          <cell r="AY3418">
            <v>0</v>
          </cell>
          <cell r="CK3418">
            <v>0</v>
          </cell>
          <cell r="CL3418">
            <v>0</v>
          </cell>
          <cell r="CM3418">
            <v>0</v>
          </cell>
        </row>
        <row r="3419">
          <cell r="F3419">
            <v>0</v>
          </cell>
          <cell r="G3419">
            <v>3394.52</v>
          </cell>
          <cell r="H3419">
            <v>3687.32</v>
          </cell>
          <cell r="I3419">
            <v>-292.8</v>
          </cell>
          <cell r="AY3419">
            <v>0</v>
          </cell>
          <cell r="CK3419">
            <v>0</v>
          </cell>
          <cell r="CL3419">
            <v>0</v>
          </cell>
          <cell r="CM3419">
            <v>0</v>
          </cell>
        </row>
        <row r="3420">
          <cell r="F3420">
            <v>5318984</v>
          </cell>
          <cell r="G3420">
            <v>5281625.09</v>
          </cell>
          <cell r="H3420">
            <v>3643308.56</v>
          </cell>
          <cell r="I3420">
            <v>0</v>
          </cell>
          <cell r="AY3420">
            <v>399632.62</v>
          </cell>
          <cell r="CK3420">
            <v>0</v>
          </cell>
          <cell r="CL3420">
            <v>0</v>
          </cell>
          <cell r="CM3420">
            <v>0</v>
          </cell>
        </row>
        <row r="3421">
          <cell r="F3421">
            <v>0</v>
          </cell>
          <cell r="G3421">
            <v>400000</v>
          </cell>
          <cell r="H3421">
            <v>393300</v>
          </cell>
          <cell r="I3421">
            <v>0</v>
          </cell>
          <cell r="AY3421">
            <v>0</v>
          </cell>
          <cell r="CK3421">
            <v>0</v>
          </cell>
          <cell r="CL3421">
            <v>0</v>
          </cell>
          <cell r="CM3421">
            <v>0</v>
          </cell>
        </row>
        <row r="3422">
          <cell r="F3422">
            <v>123093</v>
          </cell>
          <cell r="G3422">
            <v>123093</v>
          </cell>
          <cell r="H3422">
            <v>117539.33</v>
          </cell>
          <cell r="I3422">
            <v>0</v>
          </cell>
          <cell r="AY3422">
            <v>11880</v>
          </cell>
          <cell r="CK3422">
            <v>0</v>
          </cell>
          <cell r="CL3422">
            <v>0</v>
          </cell>
          <cell r="CM3422">
            <v>0</v>
          </cell>
        </row>
        <row r="3423">
          <cell r="F3423">
            <v>320430</v>
          </cell>
          <cell r="G3423">
            <v>317162.5</v>
          </cell>
          <cell r="H3423">
            <v>163612.63</v>
          </cell>
          <cell r="I3423">
            <v>0</v>
          </cell>
          <cell r="AY3423">
            <v>0</v>
          </cell>
          <cell r="CK3423">
            <v>0</v>
          </cell>
          <cell r="CL3423">
            <v>0</v>
          </cell>
          <cell r="CM3423">
            <v>0</v>
          </cell>
        </row>
        <row r="3424">
          <cell r="F3424">
            <v>904293</v>
          </cell>
          <cell r="G3424">
            <v>904180.33</v>
          </cell>
          <cell r="H3424">
            <v>0</v>
          </cell>
          <cell r="I3424">
            <v>0</v>
          </cell>
          <cell r="AY3424">
            <v>0</v>
          </cell>
          <cell r="CK3424">
            <v>0</v>
          </cell>
          <cell r="CL3424">
            <v>0</v>
          </cell>
          <cell r="CM3424">
            <v>0</v>
          </cell>
        </row>
        <row r="3425">
          <cell r="F3425">
            <v>90000</v>
          </cell>
          <cell r="G3425">
            <v>98325.19</v>
          </cell>
          <cell r="H3425">
            <v>98325.19</v>
          </cell>
          <cell r="I3425">
            <v>0</v>
          </cell>
          <cell r="AY3425">
            <v>12128.45</v>
          </cell>
          <cell r="CK3425">
            <v>0</v>
          </cell>
          <cell r="CL3425">
            <v>0</v>
          </cell>
          <cell r="CM3425">
            <v>0</v>
          </cell>
        </row>
        <row r="3426">
          <cell r="F3426">
            <v>474266</v>
          </cell>
          <cell r="G3426">
            <v>469626.95</v>
          </cell>
          <cell r="H3426">
            <v>366523.08</v>
          </cell>
          <cell r="I3426">
            <v>0</v>
          </cell>
          <cell r="AY3426">
            <v>41150.5</v>
          </cell>
          <cell r="CK3426">
            <v>0</v>
          </cell>
          <cell r="CL3426">
            <v>0</v>
          </cell>
          <cell r="CM3426">
            <v>0</v>
          </cell>
        </row>
        <row r="3427">
          <cell r="F3427">
            <v>81274</v>
          </cell>
          <cell r="G3427">
            <v>80535</v>
          </cell>
          <cell r="H3427">
            <v>64295.82</v>
          </cell>
          <cell r="I3427">
            <v>0</v>
          </cell>
          <cell r="AY3427">
            <v>7241.25</v>
          </cell>
          <cell r="CK3427">
            <v>0</v>
          </cell>
          <cell r="CL3427">
            <v>0</v>
          </cell>
          <cell r="CM3427">
            <v>0</v>
          </cell>
        </row>
        <row r="3428">
          <cell r="F3428">
            <v>99000</v>
          </cell>
          <cell r="G3428">
            <v>97245.07</v>
          </cell>
          <cell r="H3428">
            <v>78973.77</v>
          </cell>
          <cell r="I3428">
            <v>0</v>
          </cell>
          <cell r="AY3428">
            <v>8774.69</v>
          </cell>
          <cell r="CK3428">
            <v>0</v>
          </cell>
          <cell r="CL3428">
            <v>0</v>
          </cell>
          <cell r="CM3428">
            <v>0</v>
          </cell>
        </row>
        <row r="3429">
          <cell r="F3429">
            <v>103159</v>
          </cell>
          <cell r="G3429">
            <v>110453.38</v>
          </cell>
          <cell r="H3429">
            <v>110453.38</v>
          </cell>
          <cell r="I3429">
            <v>0</v>
          </cell>
          <cell r="AY3429">
            <v>0</v>
          </cell>
          <cell r="CK3429">
            <v>0</v>
          </cell>
          <cell r="CL3429">
            <v>0</v>
          </cell>
          <cell r="CM3429">
            <v>0</v>
          </cell>
        </row>
        <row r="3430">
          <cell r="F3430">
            <v>861100</v>
          </cell>
          <cell r="G3430">
            <v>858004.36</v>
          </cell>
          <cell r="H3430">
            <v>564701.63</v>
          </cell>
          <cell r="I3430">
            <v>0</v>
          </cell>
          <cell r="AY3430">
            <v>58877.65</v>
          </cell>
          <cell r="CK3430">
            <v>0</v>
          </cell>
          <cell r="CL3430">
            <v>0</v>
          </cell>
          <cell r="CM3430">
            <v>0</v>
          </cell>
        </row>
        <row r="3431">
          <cell r="F3431">
            <v>2136480</v>
          </cell>
          <cell r="G3431">
            <v>1615691.81</v>
          </cell>
          <cell r="H3431">
            <v>0</v>
          </cell>
          <cell r="I3431">
            <v>0</v>
          </cell>
          <cell r="AY3431">
            <v>0</v>
          </cell>
          <cell r="CK3431">
            <v>0</v>
          </cell>
          <cell r="CL3431">
            <v>0</v>
          </cell>
          <cell r="CM3431">
            <v>0</v>
          </cell>
        </row>
        <row r="3432">
          <cell r="F3432">
            <v>13000</v>
          </cell>
          <cell r="G3432">
            <v>13000</v>
          </cell>
          <cell r="H3432">
            <v>9051.73</v>
          </cell>
          <cell r="I3432">
            <v>1228.5</v>
          </cell>
          <cell r="AY3432">
            <v>493.53</v>
          </cell>
          <cell r="CK3432">
            <v>0</v>
          </cell>
          <cell r="CL3432">
            <v>0</v>
          </cell>
          <cell r="CM3432">
            <v>0</v>
          </cell>
        </row>
        <row r="3433">
          <cell r="F3433">
            <v>15112</v>
          </cell>
          <cell r="G3433">
            <v>26296.59</v>
          </cell>
          <cell r="H3433">
            <v>26296.59</v>
          </cell>
          <cell r="I3433">
            <v>0</v>
          </cell>
          <cell r="AY3433">
            <v>0</v>
          </cell>
          <cell r="CK3433">
            <v>0</v>
          </cell>
          <cell r="CL3433">
            <v>0</v>
          </cell>
          <cell r="CM3433">
            <v>0</v>
          </cell>
        </row>
        <row r="3434">
          <cell r="F3434">
            <v>102056</v>
          </cell>
          <cell r="G3434">
            <v>101726.68</v>
          </cell>
          <cell r="H3434">
            <v>75039.14</v>
          </cell>
          <cell r="I3434">
            <v>0</v>
          </cell>
          <cell r="AY3434">
            <v>6873.11</v>
          </cell>
          <cell r="CK3434">
            <v>0</v>
          </cell>
          <cell r="CL3434">
            <v>0</v>
          </cell>
          <cell r="CM3434">
            <v>0</v>
          </cell>
        </row>
        <row r="3435">
          <cell r="F3435">
            <v>56551</v>
          </cell>
          <cell r="G3435">
            <v>62321.86</v>
          </cell>
          <cell r="H3435">
            <v>61823.3</v>
          </cell>
          <cell r="I3435">
            <v>0</v>
          </cell>
          <cell r="AY3435">
            <v>0</v>
          </cell>
          <cell r="CK3435">
            <v>0</v>
          </cell>
          <cell r="CL3435">
            <v>0</v>
          </cell>
          <cell r="CM3435">
            <v>0</v>
          </cell>
        </row>
        <row r="3436">
          <cell r="F3436">
            <v>7290</v>
          </cell>
          <cell r="G3436">
            <v>7280.09</v>
          </cell>
          <cell r="H3436">
            <v>3917.1</v>
          </cell>
          <cell r="I3436">
            <v>0</v>
          </cell>
          <cell r="AY3436">
            <v>455.53</v>
          </cell>
          <cell r="CK3436">
            <v>0</v>
          </cell>
          <cell r="CL3436">
            <v>0</v>
          </cell>
          <cell r="CM3436">
            <v>0</v>
          </cell>
        </row>
        <row r="3437">
          <cell r="F3437">
            <v>10817</v>
          </cell>
          <cell r="G3437">
            <v>10817</v>
          </cell>
          <cell r="H3437">
            <v>6478.5</v>
          </cell>
          <cell r="I3437">
            <v>0</v>
          </cell>
          <cell r="AY3437">
            <v>500.5</v>
          </cell>
          <cell r="CK3437">
            <v>0</v>
          </cell>
          <cell r="CL3437">
            <v>0</v>
          </cell>
          <cell r="CM3437">
            <v>0</v>
          </cell>
        </row>
        <row r="3438">
          <cell r="F3438">
            <v>73477</v>
          </cell>
          <cell r="G3438">
            <v>70677.149999999994</v>
          </cell>
          <cell r="H3438">
            <v>44755.51</v>
          </cell>
          <cell r="I3438">
            <v>0</v>
          </cell>
          <cell r="AY3438">
            <v>1766.34</v>
          </cell>
          <cell r="CK3438">
            <v>0</v>
          </cell>
          <cell r="CL3438">
            <v>0</v>
          </cell>
          <cell r="CM3438">
            <v>0</v>
          </cell>
        </row>
        <row r="3439">
          <cell r="F3439">
            <v>6051</v>
          </cell>
          <cell r="G3439">
            <v>11351</v>
          </cell>
          <cell r="H3439">
            <v>10300</v>
          </cell>
          <cell r="I3439">
            <v>500</v>
          </cell>
          <cell r="AY3439">
            <v>2800</v>
          </cell>
          <cell r="CK3439">
            <v>0</v>
          </cell>
          <cell r="CL3439">
            <v>0</v>
          </cell>
          <cell r="CM3439">
            <v>0</v>
          </cell>
        </row>
        <row r="3440">
          <cell r="F3440">
            <v>76344</v>
          </cell>
          <cell r="G3440">
            <v>76344</v>
          </cell>
          <cell r="H3440">
            <v>41095.06</v>
          </cell>
          <cell r="I3440">
            <v>5082</v>
          </cell>
          <cell r="AY3440">
            <v>4616.1000000000004</v>
          </cell>
          <cell r="CK3440">
            <v>0</v>
          </cell>
          <cell r="CL3440">
            <v>0</v>
          </cell>
          <cell r="CM3440">
            <v>0</v>
          </cell>
        </row>
        <row r="3441">
          <cell r="F3441">
            <v>11000</v>
          </cell>
          <cell r="G3441">
            <v>11000</v>
          </cell>
          <cell r="H3441">
            <v>6837.78</v>
          </cell>
          <cell r="I3441">
            <v>1194.1400000000001</v>
          </cell>
          <cell r="AY3441">
            <v>0</v>
          </cell>
          <cell r="CK3441">
            <v>0</v>
          </cell>
          <cell r="CL3441">
            <v>0</v>
          </cell>
          <cell r="CM3441">
            <v>0</v>
          </cell>
        </row>
        <row r="3442">
          <cell r="F3442">
            <v>0</v>
          </cell>
          <cell r="G3442">
            <v>8000</v>
          </cell>
          <cell r="H3442">
            <v>2787.26</v>
          </cell>
          <cell r="I3442">
            <v>0</v>
          </cell>
          <cell r="AY3442">
            <v>0</v>
          </cell>
          <cell r="CK3442">
            <v>0</v>
          </cell>
          <cell r="CL3442">
            <v>0</v>
          </cell>
          <cell r="CM3442">
            <v>0</v>
          </cell>
        </row>
        <row r="3443">
          <cell r="F3443">
            <v>189927</v>
          </cell>
          <cell r="G3443">
            <v>541662</v>
          </cell>
          <cell r="H3443">
            <v>131100</v>
          </cell>
          <cell r="I3443">
            <v>65550</v>
          </cell>
          <cell r="AY3443">
            <v>0</v>
          </cell>
          <cell r="CK3443">
            <v>65000</v>
          </cell>
          <cell r="CL3443">
            <v>65000</v>
          </cell>
          <cell r="CM3443">
            <v>65000</v>
          </cell>
        </row>
        <row r="3444">
          <cell r="F3444">
            <v>3251</v>
          </cell>
          <cell r="G3444">
            <v>3251</v>
          </cell>
          <cell r="H3444">
            <v>3251</v>
          </cell>
          <cell r="I3444">
            <v>0</v>
          </cell>
          <cell r="AY3444">
            <v>0</v>
          </cell>
          <cell r="CK3444">
            <v>0</v>
          </cell>
          <cell r="CL3444">
            <v>0</v>
          </cell>
          <cell r="CM3444">
            <v>0</v>
          </cell>
        </row>
        <row r="3445">
          <cell r="F3445">
            <v>10059</v>
          </cell>
          <cell r="G3445">
            <v>6694</v>
          </cell>
          <cell r="H3445">
            <v>345</v>
          </cell>
          <cell r="I3445">
            <v>920</v>
          </cell>
          <cell r="AY3445">
            <v>0</v>
          </cell>
          <cell r="CK3445">
            <v>0</v>
          </cell>
          <cell r="CL3445">
            <v>0</v>
          </cell>
          <cell r="CM3445">
            <v>0</v>
          </cell>
        </row>
        <row r="3446">
          <cell r="F3446">
            <v>1500</v>
          </cell>
          <cell r="G3446">
            <v>1500</v>
          </cell>
          <cell r="H3446">
            <v>400</v>
          </cell>
          <cell r="I3446">
            <v>0</v>
          </cell>
          <cell r="AY3446">
            <v>0</v>
          </cell>
          <cell r="CK3446">
            <v>0</v>
          </cell>
          <cell r="CL3446">
            <v>0</v>
          </cell>
          <cell r="CM3446">
            <v>0</v>
          </cell>
        </row>
        <row r="3447">
          <cell r="F3447">
            <v>10000</v>
          </cell>
          <cell r="G3447">
            <v>7875</v>
          </cell>
          <cell r="H3447">
            <v>2128.5500000000002</v>
          </cell>
          <cell r="I3447">
            <v>0</v>
          </cell>
          <cell r="AY3447">
            <v>287.5</v>
          </cell>
          <cell r="CK3447">
            <v>0</v>
          </cell>
          <cell r="CL3447">
            <v>0</v>
          </cell>
          <cell r="CM3447">
            <v>0</v>
          </cell>
        </row>
        <row r="3448">
          <cell r="F3448">
            <v>2224</v>
          </cell>
          <cell r="G3448">
            <v>2224</v>
          </cell>
          <cell r="H3448">
            <v>0</v>
          </cell>
          <cell r="I3448">
            <v>0</v>
          </cell>
          <cell r="AY3448">
            <v>0</v>
          </cell>
          <cell r="CK3448">
            <v>0</v>
          </cell>
          <cell r="CL3448">
            <v>0</v>
          </cell>
          <cell r="CM3448">
            <v>0</v>
          </cell>
        </row>
        <row r="3449">
          <cell r="F3449">
            <v>25000</v>
          </cell>
          <cell r="G3449">
            <v>25000</v>
          </cell>
          <cell r="H3449">
            <v>21839.5</v>
          </cell>
          <cell r="I3449">
            <v>2833</v>
          </cell>
          <cell r="AY3449">
            <v>210.27</v>
          </cell>
          <cell r="CK3449">
            <v>0</v>
          </cell>
          <cell r="CL3449">
            <v>0</v>
          </cell>
          <cell r="CM3449">
            <v>0</v>
          </cell>
        </row>
        <row r="3450">
          <cell r="F3450">
            <v>5283</v>
          </cell>
          <cell r="G3450">
            <v>5283</v>
          </cell>
          <cell r="H3450">
            <v>3116</v>
          </cell>
          <cell r="I3450">
            <v>0</v>
          </cell>
          <cell r="AY3450">
            <v>0</v>
          </cell>
          <cell r="CK3450">
            <v>0</v>
          </cell>
          <cell r="CL3450">
            <v>0</v>
          </cell>
          <cell r="CM3450">
            <v>0</v>
          </cell>
        </row>
        <row r="3451">
          <cell r="F3451">
            <v>51649</v>
          </cell>
          <cell r="G3451">
            <v>51649</v>
          </cell>
          <cell r="H3451">
            <v>27584.19</v>
          </cell>
          <cell r="I3451">
            <v>2174.61</v>
          </cell>
          <cell r="AY3451">
            <v>0</v>
          </cell>
          <cell r="CK3451">
            <v>0</v>
          </cell>
          <cell r="CL3451">
            <v>0</v>
          </cell>
          <cell r="CM3451">
            <v>0</v>
          </cell>
        </row>
        <row r="3452">
          <cell r="F3452">
            <v>4640</v>
          </cell>
          <cell r="G3452">
            <v>4640</v>
          </cell>
          <cell r="H3452">
            <v>2121.75</v>
          </cell>
          <cell r="I3452">
            <v>0</v>
          </cell>
          <cell r="AY3452">
            <v>0</v>
          </cell>
          <cell r="CK3452">
            <v>0</v>
          </cell>
          <cell r="CL3452">
            <v>0</v>
          </cell>
          <cell r="CM3452">
            <v>0</v>
          </cell>
        </row>
        <row r="3453">
          <cell r="F3453">
            <v>15260</v>
          </cell>
          <cell r="G3453">
            <v>15260</v>
          </cell>
          <cell r="H3453">
            <v>7617.21</v>
          </cell>
          <cell r="I3453">
            <v>0</v>
          </cell>
          <cell r="AY3453">
            <v>0</v>
          </cell>
          <cell r="CK3453">
            <v>0</v>
          </cell>
          <cell r="CL3453">
            <v>0</v>
          </cell>
          <cell r="CM3453">
            <v>0</v>
          </cell>
        </row>
        <row r="3454">
          <cell r="F3454">
            <v>30649</v>
          </cell>
          <cell r="G3454">
            <v>28569</v>
          </cell>
          <cell r="H3454">
            <v>171.5</v>
          </cell>
          <cell r="I3454">
            <v>0</v>
          </cell>
          <cell r="AY3454">
            <v>171.5</v>
          </cell>
          <cell r="CK3454">
            <v>0</v>
          </cell>
          <cell r="CL3454">
            <v>0</v>
          </cell>
          <cell r="CM3454">
            <v>0</v>
          </cell>
        </row>
        <row r="3455">
          <cell r="F3455">
            <v>6405000</v>
          </cell>
          <cell r="G3455">
            <v>6405000</v>
          </cell>
          <cell r="H3455">
            <v>6247500.9000000004</v>
          </cell>
          <cell r="I3455">
            <v>0</v>
          </cell>
          <cell r="AY3455">
            <v>0</v>
          </cell>
          <cell r="CK3455">
            <v>0</v>
          </cell>
          <cell r="CL3455">
            <v>0</v>
          </cell>
          <cell r="CM3455">
            <v>0</v>
          </cell>
        </row>
        <row r="3456">
          <cell r="F3456">
            <v>50000</v>
          </cell>
          <cell r="G3456">
            <v>39355</v>
          </cell>
          <cell r="H3456">
            <v>14866.58</v>
          </cell>
          <cell r="I3456">
            <v>985</v>
          </cell>
          <cell r="AY3456">
            <v>1579.9</v>
          </cell>
          <cell r="CK3456">
            <v>0</v>
          </cell>
          <cell r="CL3456">
            <v>0</v>
          </cell>
          <cell r="CM3456">
            <v>0</v>
          </cell>
        </row>
        <row r="3457">
          <cell r="F3457">
            <v>187558</v>
          </cell>
          <cell r="G3457">
            <v>128072</v>
          </cell>
          <cell r="H3457">
            <v>53785.54</v>
          </cell>
          <cell r="I3457">
            <v>810</v>
          </cell>
          <cell r="AY3457">
            <v>6325</v>
          </cell>
          <cell r="CK3457">
            <v>0</v>
          </cell>
          <cell r="CL3457">
            <v>0</v>
          </cell>
          <cell r="CM3457">
            <v>0</v>
          </cell>
        </row>
        <row r="3458">
          <cell r="F3458">
            <v>50000</v>
          </cell>
          <cell r="G3458">
            <v>42335</v>
          </cell>
          <cell r="H3458">
            <v>25495</v>
          </cell>
          <cell r="I3458">
            <v>0</v>
          </cell>
          <cell r="AY3458">
            <v>2460</v>
          </cell>
          <cell r="CK3458">
            <v>0</v>
          </cell>
          <cell r="CL3458">
            <v>0</v>
          </cell>
          <cell r="CM3458">
            <v>0</v>
          </cell>
        </row>
        <row r="3459">
          <cell r="F3459">
            <v>10000</v>
          </cell>
          <cell r="G3459">
            <v>17100</v>
          </cell>
          <cell r="H3459">
            <v>15014.08</v>
          </cell>
          <cell r="I3459">
            <v>2065</v>
          </cell>
          <cell r="AY3459">
            <v>2829</v>
          </cell>
          <cell r="CK3459">
            <v>0</v>
          </cell>
          <cell r="CL3459">
            <v>0</v>
          </cell>
          <cell r="CM3459">
            <v>0</v>
          </cell>
        </row>
        <row r="3460">
          <cell r="F3460">
            <v>35000</v>
          </cell>
          <cell r="G3460">
            <v>35000</v>
          </cell>
          <cell r="H3460">
            <v>16098.08</v>
          </cell>
          <cell r="I3460">
            <v>7022.94</v>
          </cell>
          <cell r="AY3460">
            <v>1215</v>
          </cell>
          <cell r="CK3460">
            <v>0</v>
          </cell>
          <cell r="CL3460">
            <v>0</v>
          </cell>
          <cell r="CM3460">
            <v>0</v>
          </cell>
        </row>
        <row r="3461">
          <cell r="F3461">
            <v>1000</v>
          </cell>
          <cell r="G3461">
            <v>1000</v>
          </cell>
          <cell r="H3461">
            <v>649</v>
          </cell>
          <cell r="I3461">
            <v>0</v>
          </cell>
          <cell r="AY3461">
            <v>301</v>
          </cell>
          <cell r="CK3461">
            <v>0</v>
          </cell>
          <cell r="CL3461">
            <v>0</v>
          </cell>
          <cell r="CM3461">
            <v>0</v>
          </cell>
        </row>
        <row r="3462">
          <cell r="F3462">
            <v>40000</v>
          </cell>
          <cell r="G3462">
            <v>40000</v>
          </cell>
          <cell r="H3462">
            <v>30542.46</v>
          </cell>
          <cell r="I3462">
            <v>4457.54</v>
          </cell>
          <cell r="AY3462">
            <v>1714.56</v>
          </cell>
          <cell r="CK3462">
            <v>0</v>
          </cell>
          <cell r="CL3462">
            <v>0</v>
          </cell>
          <cell r="CM3462">
            <v>0</v>
          </cell>
        </row>
        <row r="3463">
          <cell r="F3463">
            <v>10000</v>
          </cell>
          <cell r="G3463">
            <v>30000</v>
          </cell>
          <cell r="H3463">
            <v>28672.49</v>
          </cell>
          <cell r="I3463">
            <v>1291</v>
          </cell>
          <cell r="AY3463">
            <v>2578</v>
          </cell>
          <cell r="CK3463">
            <v>0</v>
          </cell>
          <cell r="CL3463">
            <v>0</v>
          </cell>
          <cell r="CM3463">
            <v>0</v>
          </cell>
        </row>
        <row r="3464">
          <cell r="F3464">
            <v>90000</v>
          </cell>
          <cell r="G3464">
            <v>90000</v>
          </cell>
          <cell r="H3464">
            <v>59997.919999999998</v>
          </cell>
          <cell r="I3464">
            <v>9982.2900000000009</v>
          </cell>
          <cell r="AY3464">
            <v>0</v>
          </cell>
          <cell r="CK3464">
            <v>0</v>
          </cell>
          <cell r="CL3464">
            <v>0</v>
          </cell>
          <cell r="CM3464">
            <v>0</v>
          </cell>
        </row>
        <row r="3465">
          <cell r="F3465">
            <v>28442</v>
          </cell>
          <cell r="G3465">
            <v>28442</v>
          </cell>
          <cell r="H3465">
            <v>14739.2</v>
          </cell>
          <cell r="I3465">
            <v>2359.75</v>
          </cell>
          <cell r="AY3465">
            <v>0</v>
          </cell>
          <cell r="CK3465">
            <v>0</v>
          </cell>
          <cell r="CL3465">
            <v>0</v>
          </cell>
          <cell r="CM3465">
            <v>0</v>
          </cell>
        </row>
        <row r="3466">
          <cell r="F3466">
            <v>37000</v>
          </cell>
          <cell r="G3466">
            <v>35000</v>
          </cell>
          <cell r="H3466">
            <v>14518.8</v>
          </cell>
          <cell r="I3466">
            <v>12600.84</v>
          </cell>
          <cell r="AY3466">
            <v>0</v>
          </cell>
          <cell r="CK3466">
            <v>0</v>
          </cell>
          <cell r="CL3466">
            <v>0</v>
          </cell>
          <cell r="CM3466">
            <v>0</v>
          </cell>
        </row>
        <row r="3467">
          <cell r="F3467">
            <v>51127</v>
          </cell>
          <cell r="G3467">
            <v>51127</v>
          </cell>
          <cell r="H3467">
            <v>40960</v>
          </cell>
          <cell r="I3467">
            <v>2999</v>
          </cell>
          <cell r="AY3467">
            <v>11310</v>
          </cell>
          <cell r="CK3467">
            <v>0</v>
          </cell>
          <cell r="CL3467">
            <v>0</v>
          </cell>
          <cell r="CM3467">
            <v>0</v>
          </cell>
        </row>
        <row r="3468">
          <cell r="F3468">
            <v>36254</v>
          </cell>
          <cell r="G3468">
            <v>32448</v>
          </cell>
          <cell r="H3468">
            <v>12582</v>
          </cell>
          <cell r="I3468">
            <v>2456</v>
          </cell>
          <cell r="AY3468">
            <v>1093</v>
          </cell>
          <cell r="CK3468">
            <v>0</v>
          </cell>
          <cell r="CL3468">
            <v>0</v>
          </cell>
          <cell r="CM3468">
            <v>0</v>
          </cell>
        </row>
        <row r="3469">
          <cell r="F3469">
            <v>4199</v>
          </cell>
          <cell r="G3469">
            <v>6178</v>
          </cell>
          <cell r="H3469">
            <v>6178</v>
          </cell>
          <cell r="I3469">
            <v>468</v>
          </cell>
          <cell r="AY3469">
            <v>1341.8</v>
          </cell>
          <cell r="CK3469">
            <v>0</v>
          </cell>
          <cell r="CL3469">
            <v>0</v>
          </cell>
          <cell r="CM3469">
            <v>0</v>
          </cell>
        </row>
        <row r="3470">
          <cell r="F3470">
            <v>11416</v>
          </cell>
          <cell r="G3470">
            <v>11416</v>
          </cell>
          <cell r="H3470">
            <v>5372.94</v>
          </cell>
          <cell r="I3470">
            <v>96.58</v>
          </cell>
          <cell r="AY3470">
            <v>0</v>
          </cell>
          <cell r="CK3470">
            <v>0</v>
          </cell>
          <cell r="CL3470">
            <v>0</v>
          </cell>
          <cell r="CM3470">
            <v>0</v>
          </cell>
        </row>
        <row r="3471">
          <cell r="F3471">
            <v>4811</v>
          </cell>
          <cell r="G3471">
            <v>6511</v>
          </cell>
          <cell r="H3471">
            <v>3327.66</v>
          </cell>
          <cell r="I3471">
            <v>139.15</v>
          </cell>
          <cell r="AY3471">
            <v>0</v>
          </cell>
          <cell r="CK3471">
            <v>0</v>
          </cell>
          <cell r="CL3471">
            <v>0</v>
          </cell>
          <cell r="CM3471">
            <v>0</v>
          </cell>
        </row>
        <row r="3472">
          <cell r="F3472">
            <v>2000</v>
          </cell>
          <cell r="G3472">
            <v>2000</v>
          </cell>
          <cell r="H3472">
            <v>910.11</v>
          </cell>
          <cell r="I3472">
            <v>0</v>
          </cell>
          <cell r="AY3472">
            <v>0</v>
          </cell>
          <cell r="CK3472">
            <v>0</v>
          </cell>
          <cell r="CL3472">
            <v>0</v>
          </cell>
          <cell r="CM3472">
            <v>0</v>
          </cell>
        </row>
        <row r="3473">
          <cell r="F3473">
            <v>2000</v>
          </cell>
          <cell r="G3473">
            <v>2000</v>
          </cell>
          <cell r="H3473">
            <v>84</v>
          </cell>
          <cell r="I3473">
            <v>99.5</v>
          </cell>
          <cell r="AY3473">
            <v>0</v>
          </cell>
          <cell r="CK3473">
            <v>0</v>
          </cell>
          <cell r="CL3473">
            <v>0</v>
          </cell>
          <cell r="CM3473">
            <v>0</v>
          </cell>
        </row>
        <row r="3474">
          <cell r="F3474">
            <v>1000</v>
          </cell>
          <cell r="G3474">
            <v>1083</v>
          </cell>
          <cell r="H3474">
            <v>700.51</v>
          </cell>
          <cell r="I3474">
            <v>381.86</v>
          </cell>
          <cell r="AY3474">
            <v>0</v>
          </cell>
          <cell r="CK3474">
            <v>0</v>
          </cell>
          <cell r="CL3474">
            <v>0</v>
          </cell>
          <cell r="CM3474">
            <v>0</v>
          </cell>
        </row>
        <row r="3475">
          <cell r="F3475">
            <v>2000</v>
          </cell>
          <cell r="G3475">
            <v>2000</v>
          </cell>
          <cell r="H3475">
            <v>0</v>
          </cell>
          <cell r="I3475">
            <v>0</v>
          </cell>
          <cell r="AY3475">
            <v>0</v>
          </cell>
          <cell r="CK3475">
            <v>0</v>
          </cell>
          <cell r="CL3475">
            <v>0</v>
          </cell>
          <cell r="CM3475">
            <v>0</v>
          </cell>
        </row>
        <row r="3476">
          <cell r="F3476">
            <v>6361</v>
          </cell>
          <cell r="G3476">
            <v>8188</v>
          </cell>
          <cell r="H3476">
            <v>6485.6</v>
          </cell>
          <cell r="I3476">
            <v>373.2</v>
          </cell>
          <cell r="AY3476">
            <v>41.95</v>
          </cell>
          <cell r="CK3476">
            <v>0</v>
          </cell>
          <cell r="CL3476">
            <v>0</v>
          </cell>
          <cell r="CM3476">
            <v>0</v>
          </cell>
        </row>
        <row r="3477">
          <cell r="F3477">
            <v>1046</v>
          </cell>
          <cell r="G3477">
            <v>1046</v>
          </cell>
          <cell r="H3477">
            <v>0</v>
          </cell>
          <cell r="I3477">
            <v>0</v>
          </cell>
          <cell r="AY3477">
            <v>0</v>
          </cell>
          <cell r="CK3477">
            <v>0</v>
          </cell>
          <cell r="CL3477">
            <v>0</v>
          </cell>
          <cell r="CM3477">
            <v>0</v>
          </cell>
        </row>
        <row r="3478">
          <cell r="F3478">
            <v>6000</v>
          </cell>
          <cell r="G3478">
            <v>5917</v>
          </cell>
          <cell r="H3478">
            <v>1430.96</v>
          </cell>
          <cell r="I3478">
            <v>0</v>
          </cell>
          <cell r="AY3478">
            <v>0</v>
          </cell>
          <cell r="CK3478">
            <v>0</v>
          </cell>
          <cell r="CL3478">
            <v>0</v>
          </cell>
          <cell r="CM3478">
            <v>0</v>
          </cell>
        </row>
        <row r="3479">
          <cell r="F3479">
            <v>144887</v>
          </cell>
          <cell r="G3479">
            <v>137705.76</v>
          </cell>
          <cell r="H3479">
            <v>61368.25</v>
          </cell>
          <cell r="I3479">
            <v>3012.95</v>
          </cell>
          <cell r="AY3479">
            <v>498.18</v>
          </cell>
          <cell r="CK3479">
            <v>0</v>
          </cell>
          <cell r="CL3479">
            <v>0</v>
          </cell>
          <cell r="CM3479">
            <v>0</v>
          </cell>
        </row>
        <row r="3480">
          <cell r="F3480">
            <v>7300</v>
          </cell>
          <cell r="G3480">
            <v>7300</v>
          </cell>
          <cell r="H3480">
            <v>443.9</v>
          </cell>
          <cell r="I3480">
            <v>1161.5</v>
          </cell>
          <cell r="AY3480">
            <v>0</v>
          </cell>
          <cell r="CK3480">
            <v>0</v>
          </cell>
          <cell r="CL3480">
            <v>0</v>
          </cell>
          <cell r="CM3480">
            <v>0</v>
          </cell>
        </row>
        <row r="3481">
          <cell r="F3481">
            <v>0</v>
          </cell>
          <cell r="G3481">
            <v>300</v>
          </cell>
          <cell r="H3481">
            <v>296.7</v>
          </cell>
          <cell r="I3481">
            <v>0</v>
          </cell>
          <cell r="AY3481">
            <v>0</v>
          </cell>
          <cell r="CK3481">
            <v>0</v>
          </cell>
          <cell r="CL3481">
            <v>0</v>
          </cell>
          <cell r="CM3481">
            <v>0</v>
          </cell>
        </row>
        <row r="3482">
          <cell r="F3482">
            <v>0</v>
          </cell>
          <cell r="G3482">
            <v>31565</v>
          </cell>
          <cell r="H3482">
            <v>31177.51</v>
          </cell>
          <cell r="I3482">
            <v>0</v>
          </cell>
          <cell r="AY3482">
            <v>0</v>
          </cell>
          <cell r="CK3482">
            <v>0</v>
          </cell>
          <cell r="CL3482">
            <v>0</v>
          </cell>
          <cell r="CM3482">
            <v>0</v>
          </cell>
        </row>
        <row r="3483">
          <cell r="F3483">
            <v>0</v>
          </cell>
          <cell r="G3483">
            <v>8321</v>
          </cell>
          <cell r="H3483">
            <v>8320</v>
          </cell>
          <cell r="I3483">
            <v>0</v>
          </cell>
          <cell r="AY3483">
            <v>0</v>
          </cell>
          <cell r="CK3483">
            <v>0</v>
          </cell>
          <cell r="CL3483">
            <v>0</v>
          </cell>
          <cell r="CM3483">
            <v>0</v>
          </cell>
        </row>
        <row r="3484">
          <cell r="F3484">
            <v>0</v>
          </cell>
          <cell r="G3484">
            <v>45345</v>
          </cell>
          <cell r="H3484">
            <v>44758.7</v>
          </cell>
          <cell r="I3484">
            <v>0</v>
          </cell>
          <cell r="AY3484">
            <v>0</v>
          </cell>
          <cell r="CK3484">
            <v>0</v>
          </cell>
          <cell r="CL3484">
            <v>0</v>
          </cell>
          <cell r="CM3484">
            <v>0</v>
          </cell>
        </row>
        <row r="3485">
          <cell r="F3485">
            <v>459060</v>
          </cell>
          <cell r="G3485">
            <v>459060</v>
          </cell>
          <cell r="H3485">
            <v>334603.86</v>
          </cell>
          <cell r="I3485">
            <v>0</v>
          </cell>
          <cell r="AY3485">
            <v>31360</v>
          </cell>
          <cell r="CK3485">
            <v>0</v>
          </cell>
          <cell r="CL3485">
            <v>0</v>
          </cell>
          <cell r="CM3485">
            <v>0</v>
          </cell>
        </row>
        <row r="3486">
          <cell r="F3486">
            <v>0</v>
          </cell>
          <cell r="G3486">
            <v>50177.64</v>
          </cell>
          <cell r="H3486">
            <v>50177.64</v>
          </cell>
          <cell r="I3486">
            <v>0</v>
          </cell>
          <cell r="AY3486">
            <v>10720.79</v>
          </cell>
          <cell r="CK3486">
            <v>0</v>
          </cell>
          <cell r="CL3486">
            <v>0</v>
          </cell>
          <cell r="CM3486">
            <v>0</v>
          </cell>
        </row>
        <row r="3487">
          <cell r="F3487">
            <v>17012</v>
          </cell>
          <cell r="G3487">
            <v>17012</v>
          </cell>
          <cell r="H3487">
            <v>13013</v>
          </cell>
          <cell r="I3487">
            <v>0</v>
          </cell>
          <cell r="AY3487">
            <v>1281</v>
          </cell>
          <cell r="CK3487">
            <v>0</v>
          </cell>
          <cell r="CL3487">
            <v>0</v>
          </cell>
          <cell r="CM3487">
            <v>0</v>
          </cell>
        </row>
        <row r="3488">
          <cell r="F3488">
            <v>40099</v>
          </cell>
          <cell r="G3488">
            <v>40099</v>
          </cell>
          <cell r="H3488">
            <v>18592.11</v>
          </cell>
          <cell r="I3488">
            <v>0</v>
          </cell>
          <cell r="AY3488">
            <v>0</v>
          </cell>
          <cell r="CK3488">
            <v>0</v>
          </cell>
          <cell r="CL3488">
            <v>0</v>
          </cell>
          <cell r="CM3488">
            <v>0</v>
          </cell>
        </row>
        <row r="3489">
          <cell r="F3489">
            <v>93756</v>
          </cell>
          <cell r="G3489">
            <v>93756</v>
          </cell>
          <cell r="H3489">
            <v>2589.2600000000002</v>
          </cell>
          <cell r="I3489">
            <v>0</v>
          </cell>
          <cell r="AY3489">
            <v>0</v>
          </cell>
          <cell r="CK3489">
            <v>0</v>
          </cell>
          <cell r="CL3489">
            <v>0</v>
          </cell>
          <cell r="CM3489">
            <v>0</v>
          </cell>
        </row>
        <row r="3490">
          <cell r="F3490">
            <v>0</v>
          </cell>
          <cell r="G3490">
            <v>56447.57</v>
          </cell>
          <cell r="H3490">
            <v>56447.57</v>
          </cell>
          <cell r="I3490">
            <v>0</v>
          </cell>
          <cell r="AY3490">
            <v>0</v>
          </cell>
          <cell r="CK3490">
            <v>0</v>
          </cell>
          <cell r="CL3490">
            <v>0</v>
          </cell>
          <cell r="CM3490">
            <v>0</v>
          </cell>
        </row>
        <row r="3491">
          <cell r="F3491">
            <v>68773</v>
          </cell>
          <cell r="G3491">
            <v>68773</v>
          </cell>
          <cell r="H3491">
            <v>47395.06</v>
          </cell>
          <cell r="I3491">
            <v>0</v>
          </cell>
          <cell r="AY3491">
            <v>4440.37</v>
          </cell>
          <cell r="CK3491">
            <v>0</v>
          </cell>
          <cell r="CL3491">
            <v>0</v>
          </cell>
          <cell r="CM3491">
            <v>0</v>
          </cell>
        </row>
        <row r="3492">
          <cell r="F3492">
            <v>11904</v>
          </cell>
          <cell r="G3492">
            <v>11904</v>
          </cell>
          <cell r="H3492">
            <v>8463.9</v>
          </cell>
          <cell r="I3492">
            <v>0</v>
          </cell>
          <cell r="AY3492">
            <v>815.15</v>
          </cell>
          <cell r="CK3492">
            <v>0</v>
          </cell>
          <cell r="CL3492">
            <v>0</v>
          </cell>
          <cell r="CM3492">
            <v>0</v>
          </cell>
        </row>
        <row r="3493">
          <cell r="F3493">
            <v>13200</v>
          </cell>
          <cell r="G3493">
            <v>13200</v>
          </cell>
          <cell r="H3493">
            <v>8454.52</v>
          </cell>
          <cell r="I3493">
            <v>0</v>
          </cell>
          <cell r="AY3493">
            <v>585</v>
          </cell>
          <cell r="CK3493">
            <v>0</v>
          </cell>
          <cell r="CL3493">
            <v>0</v>
          </cell>
          <cell r="CM3493">
            <v>0</v>
          </cell>
        </row>
        <row r="3494">
          <cell r="F3494">
            <v>10621</v>
          </cell>
          <cell r="G3494">
            <v>11151.73</v>
          </cell>
          <cell r="H3494">
            <v>11151.73</v>
          </cell>
          <cell r="I3494">
            <v>0</v>
          </cell>
          <cell r="AY3494">
            <v>0</v>
          </cell>
          <cell r="CK3494">
            <v>0</v>
          </cell>
          <cell r="CL3494">
            <v>0</v>
          </cell>
          <cell r="CM3494">
            <v>0</v>
          </cell>
        </row>
        <row r="3495">
          <cell r="F3495">
            <v>61897</v>
          </cell>
          <cell r="G3495">
            <v>61897</v>
          </cell>
          <cell r="H3495">
            <v>39871.47</v>
          </cell>
          <cell r="I3495">
            <v>0</v>
          </cell>
          <cell r="AY3495">
            <v>3518.42</v>
          </cell>
          <cell r="CK3495">
            <v>0</v>
          </cell>
          <cell r="CL3495">
            <v>0</v>
          </cell>
          <cell r="CM3495">
            <v>0</v>
          </cell>
        </row>
        <row r="3496">
          <cell r="F3496">
            <v>7297</v>
          </cell>
          <cell r="G3496">
            <v>7297</v>
          </cell>
          <cell r="H3496">
            <v>5461.2</v>
          </cell>
          <cell r="I3496">
            <v>0</v>
          </cell>
          <cell r="AY3496">
            <v>0</v>
          </cell>
          <cell r="CK3496">
            <v>0</v>
          </cell>
          <cell r="CL3496">
            <v>0</v>
          </cell>
          <cell r="CM3496">
            <v>0</v>
          </cell>
        </row>
        <row r="3497">
          <cell r="F3497">
            <v>351</v>
          </cell>
          <cell r="G3497">
            <v>321.73</v>
          </cell>
          <cell r="H3497">
            <v>174.44</v>
          </cell>
          <cell r="I3497">
            <v>0</v>
          </cell>
          <cell r="AY3497">
            <v>33.840000000000003</v>
          </cell>
          <cell r="CK3497">
            <v>0</v>
          </cell>
          <cell r="CL3497">
            <v>0</v>
          </cell>
          <cell r="CM3497">
            <v>0</v>
          </cell>
        </row>
        <row r="3498">
          <cell r="F3498">
            <v>6943</v>
          </cell>
          <cell r="G3498">
            <v>6943</v>
          </cell>
          <cell r="H3498">
            <v>853.09</v>
          </cell>
          <cell r="I3498">
            <v>0</v>
          </cell>
          <cell r="AY3498">
            <v>37</v>
          </cell>
          <cell r="CK3498">
            <v>0</v>
          </cell>
          <cell r="CL3498">
            <v>0</v>
          </cell>
          <cell r="CM3498">
            <v>0</v>
          </cell>
        </row>
        <row r="3499">
          <cell r="F3499">
            <v>1442112</v>
          </cell>
          <cell r="G3499">
            <v>1442112</v>
          </cell>
          <cell r="H3499">
            <v>1202863.26</v>
          </cell>
          <cell r="I3499">
            <v>0</v>
          </cell>
          <cell r="AY3499">
            <v>134056.66</v>
          </cell>
          <cell r="CK3499">
            <v>0</v>
          </cell>
          <cell r="CL3499">
            <v>0</v>
          </cell>
          <cell r="CM3499">
            <v>0</v>
          </cell>
        </row>
        <row r="3500">
          <cell r="F3500">
            <v>73424</v>
          </cell>
          <cell r="G3500">
            <v>75218</v>
          </cell>
          <cell r="H3500">
            <v>65466</v>
          </cell>
          <cell r="I3500">
            <v>0</v>
          </cell>
          <cell r="AY3500">
            <v>7274</v>
          </cell>
          <cell r="CK3500">
            <v>0</v>
          </cell>
          <cell r="CL3500">
            <v>0</v>
          </cell>
          <cell r="CM3500">
            <v>0</v>
          </cell>
        </row>
        <row r="3501">
          <cell r="F3501">
            <v>114133</v>
          </cell>
          <cell r="G3501">
            <v>114133</v>
          </cell>
          <cell r="H3501">
            <v>53765.84</v>
          </cell>
          <cell r="I3501">
            <v>0</v>
          </cell>
          <cell r="AY3501">
            <v>0</v>
          </cell>
          <cell r="CK3501">
            <v>0</v>
          </cell>
          <cell r="CL3501">
            <v>0</v>
          </cell>
          <cell r="CM3501">
            <v>0</v>
          </cell>
        </row>
        <row r="3502">
          <cell r="F3502">
            <v>296576</v>
          </cell>
          <cell r="G3502">
            <v>296576</v>
          </cell>
          <cell r="H3502">
            <v>0</v>
          </cell>
          <cell r="I3502">
            <v>0</v>
          </cell>
          <cell r="AY3502">
            <v>0</v>
          </cell>
          <cell r="CK3502">
            <v>0</v>
          </cell>
          <cell r="CL3502">
            <v>0</v>
          </cell>
          <cell r="CM3502">
            <v>0</v>
          </cell>
        </row>
        <row r="3503">
          <cell r="F3503">
            <v>233079</v>
          </cell>
          <cell r="G3503">
            <v>233079</v>
          </cell>
          <cell r="H3503">
            <v>183130.83</v>
          </cell>
          <cell r="I3503">
            <v>0</v>
          </cell>
          <cell r="AY3503">
            <v>20364.66</v>
          </cell>
          <cell r="CK3503">
            <v>0</v>
          </cell>
          <cell r="CL3503">
            <v>0</v>
          </cell>
          <cell r="CM3503">
            <v>0</v>
          </cell>
        </row>
        <row r="3504">
          <cell r="F3504">
            <v>38395</v>
          </cell>
          <cell r="G3504">
            <v>38395</v>
          </cell>
          <cell r="H3504">
            <v>30931.7</v>
          </cell>
          <cell r="I3504">
            <v>0</v>
          </cell>
          <cell r="AY3504">
            <v>3443.58</v>
          </cell>
          <cell r="CK3504">
            <v>0</v>
          </cell>
          <cell r="CL3504">
            <v>0</v>
          </cell>
          <cell r="CM3504">
            <v>0</v>
          </cell>
        </row>
        <row r="3505">
          <cell r="F3505">
            <v>66000</v>
          </cell>
          <cell r="G3505">
            <v>66000</v>
          </cell>
          <cell r="H3505">
            <v>52575.46</v>
          </cell>
          <cell r="I3505">
            <v>0</v>
          </cell>
          <cell r="AY3505">
            <v>5841.95</v>
          </cell>
          <cell r="CK3505">
            <v>0</v>
          </cell>
          <cell r="CL3505">
            <v>0</v>
          </cell>
          <cell r="CM3505">
            <v>0</v>
          </cell>
        </row>
        <row r="3506">
          <cell r="F3506">
            <v>33894</v>
          </cell>
          <cell r="G3506">
            <v>36740.61</v>
          </cell>
          <cell r="H3506">
            <v>36740.61</v>
          </cell>
          <cell r="I3506">
            <v>0</v>
          </cell>
          <cell r="AY3506">
            <v>0</v>
          </cell>
          <cell r="CK3506">
            <v>0</v>
          </cell>
          <cell r="CL3506">
            <v>0</v>
          </cell>
          <cell r="CM3506">
            <v>0</v>
          </cell>
        </row>
        <row r="3507">
          <cell r="F3507">
            <v>183099</v>
          </cell>
          <cell r="G3507">
            <v>183099</v>
          </cell>
          <cell r="H3507">
            <v>131563.54999999999</v>
          </cell>
          <cell r="I3507">
            <v>0</v>
          </cell>
          <cell r="AY3507">
            <v>14004.12</v>
          </cell>
          <cell r="CK3507">
            <v>0</v>
          </cell>
          <cell r="CL3507">
            <v>0</v>
          </cell>
          <cell r="CM3507">
            <v>0</v>
          </cell>
        </row>
        <row r="3508">
          <cell r="F3508">
            <v>0</v>
          </cell>
          <cell r="G3508">
            <v>78.06</v>
          </cell>
          <cell r="H3508">
            <v>78.06</v>
          </cell>
          <cell r="I3508">
            <v>0</v>
          </cell>
          <cell r="AY3508">
            <v>16.920000000000002</v>
          </cell>
          <cell r="CK3508">
            <v>0</v>
          </cell>
          <cell r="CL3508">
            <v>0</v>
          </cell>
          <cell r="CM3508">
            <v>0</v>
          </cell>
        </row>
        <row r="3509">
          <cell r="F3509">
            <v>12000</v>
          </cell>
          <cell r="G3509">
            <v>12000</v>
          </cell>
          <cell r="H3509">
            <v>969.18</v>
          </cell>
          <cell r="I3509">
            <v>0</v>
          </cell>
          <cell r="AY3509">
            <v>115.83</v>
          </cell>
          <cell r="CK3509">
            <v>0</v>
          </cell>
          <cell r="CL3509">
            <v>0</v>
          </cell>
          <cell r="CM3509">
            <v>0</v>
          </cell>
        </row>
        <row r="3510">
          <cell r="F3510">
            <v>45610000</v>
          </cell>
          <cell r="G3510">
            <v>45610000</v>
          </cell>
          <cell r="H3510">
            <v>32488680</v>
          </cell>
          <cell r="I3510">
            <v>0</v>
          </cell>
          <cell r="AY3510">
            <v>1990497</v>
          </cell>
          <cell r="CK3510">
            <v>3274935</v>
          </cell>
          <cell r="CL3510">
            <v>800000</v>
          </cell>
          <cell r="CM3510">
            <v>200000</v>
          </cell>
        </row>
        <row r="3511">
          <cell r="F3511">
            <v>5500000</v>
          </cell>
          <cell r="G3511">
            <v>5500000</v>
          </cell>
          <cell r="H3511">
            <v>2944385</v>
          </cell>
          <cell r="I3511">
            <v>126000</v>
          </cell>
          <cell r="AY3511">
            <v>0</v>
          </cell>
          <cell r="CK3511">
            <v>0</v>
          </cell>
          <cell r="CL3511">
            <v>0</v>
          </cell>
          <cell r="CM3511">
            <v>0</v>
          </cell>
        </row>
        <row r="3512">
          <cell r="F3512">
            <v>2067948</v>
          </cell>
          <cell r="G3512">
            <v>2067948</v>
          </cell>
          <cell r="H3512">
            <v>720700</v>
          </cell>
          <cell r="I3512">
            <v>0</v>
          </cell>
          <cell r="AY3512">
            <v>0</v>
          </cell>
          <cell r="CK3512">
            <v>0</v>
          </cell>
          <cell r="CL3512">
            <v>0</v>
          </cell>
          <cell r="CM3512">
            <v>0</v>
          </cell>
        </row>
        <row r="3513">
          <cell r="F3513">
            <v>820000</v>
          </cell>
          <cell r="G3513">
            <v>820000</v>
          </cell>
          <cell r="H3513">
            <v>686499.98</v>
          </cell>
          <cell r="I3513">
            <v>5000</v>
          </cell>
          <cell r="AY3513">
            <v>0</v>
          </cell>
          <cell r="CK3513">
            <v>58700</v>
          </cell>
          <cell r="CL3513">
            <v>0</v>
          </cell>
          <cell r="CM3513">
            <v>0</v>
          </cell>
        </row>
        <row r="3514">
          <cell r="F3514">
            <v>199314</v>
          </cell>
          <cell r="G3514">
            <v>199314</v>
          </cell>
          <cell r="H3514">
            <v>49250</v>
          </cell>
          <cell r="I3514">
            <v>0</v>
          </cell>
          <cell r="AY3514">
            <v>0</v>
          </cell>
          <cell r="CK3514">
            <v>17500</v>
          </cell>
          <cell r="CL3514">
            <v>0</v>
          </cell>
          <cell r="CM3514">
            <v>0</v>
          </cell>
        </row>
        <row r="3515">
          <cell r="F3515">
            <v>1930000</v>
          </cell>
          <cell r="G3515">
            <v>1930000</v>
          </cell>
          <cell r="H3515">
            <v>1294023</v>
          </cell>
          <cell r="I3515">
            <v>0</v>
          </cell>
          <cell r="AY3515">
            <v>0</v>
          </cell>
          <cell r="CK3515">
            <v>232000</v>
          </cell>
          <cell r="CL3515">
            <v>0</v>
          </cell>
          <cell r="CM3515">
            <v>0</v>
          </cell>
        </row>
        <row r="3516">
          <cell r="F3516">
            <v>929399</v>
          </cell>
          <cell r="G3516">
            <v>929399</v>
          </cell>
          <cell r="H3516">
            <v>535200</v>
          </cell>
          <cell r="I3516">
            <v>0</v>
          </cell>
          <cell r="AY3516">
            <v>0</v>
          </cell>
          <cell r="CK3516">
            <v>132300</v>
          </cell>
          <cell r="CL3516">
            <v>0</v>
          </cell>
          <cell r="CM3516">
            <v>0</v>
          </cell>
        </row>
        <row r="3517">
          <cell r="F3517">
            <v>0</v>
          </cell>
          <cell r="G3517">
            <v>975000</v>
          </cell>
          <cell r="H3517">
            <v>975000</v>
          </cell>
          <cell r="I3517">
            <v>0</v>
          </cell>
          <cell r="AY3517">
            <v>0</v>
          </cell>
          <cell r="CK3517">
            <v>0</v>
          </cell>
          <cell r="CL3517">
            <v>0</v>
          </cell>
          <cell r="CM3517">
            <v>0</v>
          </cell>
        </row>
        <row r="3518"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CK3518">
            <v>0</v>
          </cell>
          <cell r="CL3518">
            <v>0</v>
          </cell>
          <cell r="CM3518">
            <v>0</v>
          </cell>
        </row>
        <row r="3519">
          <cell r="F3519">
            <v>1106376</v>
          </cell>
          <cell r="G3519">
            <v>1106376</v>
          </cell>
          <cell r="H3519">
            <v>877654.28</v>
          </cell>
          <cell r="I3519">
            <v>0</v>
          </cell>
          <cell r="AY3519">
            <v>98034.6</v>
          </cell>
          <cell r="CK3519">
            <v>0</v>
          </cell>
          <cell r="CL3519">
            <v>0</v>
          </cell>
          <cell r="CM3519">
            <v>0</v>
          </cell>
        </row>
        <row r="3520">
          <cell r="F3520">
            <v>41919</v>
          </cell>
          <cell r="G3520">
            <v>42815</v>
          </cell>
          <cell r="H3520">
            <v>37260</v>
          </cell>
          <cell r="I3520">
            <v>0</v>
          </cell>
          <cell r="AY3520">
            <v>4140</v>
          </cell>
          <cell r="CK3520">
            <v>0</v>
          </cell>
          <cell r="CL3520">
            <v>0</v>
          </cell>
          <cell r="CM3520">
            <v>0</v>
          </cell>
        </row>
        <row r="3521">
          <cell r="F3521">
            <v>94470</v>
          </cell>
          <cell r="G3521">
            <v>94470</v>
          </cell>
          <cell r="H3521">
            <v>49562.04</v>
          </cell>
          <cell r="I3521">
            <v>0</v>
          </cell>
          <cell r="AY3521">
            <v>0</v>
          </cell>
          <cell r="CK3521">
            <v>0</v>
          </cell>
          <cell r="CL3521">
            <v>0</v>
          </cell>
          <cell r="CM3521">
            <v>0</v>
          </cell>
        </row>
        <row r="3522">
          <cell r="F3522">
            <v>224329</v>
          </cell>
          <cell r="G3522">
            <v>224329</v>
          </cell>
          <cell r="H3522">
            <v>0</v>
          </cell>
          <cell r="I3522">
            <v>0</v>
          </cell>
          <cell r="AY3522">
            <v>0</v>
          </cell>
          <cell r="CK3522">
            <v>0</v>
          </cell>
          <cell r="CL3522">
            <v>0</v>
          </cell>
          <cell r="CM3522">
            <v>0</v>
          </cell>
        </row>
        <row r="3523">
          <cell r="F3523">
            <v>146201</v>
          </cell>
          <cell r="G3523">
            <v>146201</v>
          </cell>
          <cell r="H3523">
            <v>111893.51</v>
          </cell>
          <cell r="I3523">
            <v>0</v>
          </cell>
          <cell r="AY3523">
            <v>12612.85</v>
          </cell>
          <cell r="CK3523">
            <v>0</v>
          </cell>
          <cell r="CL3523">
            <v>0</v>
          </cell>
          <cell r="CM3523">
            <v>0</v>
          </cell>
        </row>
        <row r="3524">
          <cell r="F3524">
            <v>25342</v>
          </cell>
          <cell r="G3524">
            <v>25342</v>
          </cell>
          <cell r="H3524">
            <v>19905.68</v>
          </cell>
          <cell r="I3524">
            <v>0</v>
          </cell>
          <cell r="AY3524">
            <v>2252.1</v>
          </cell>
          <cell r="CK3524">
            <v>0</v>
          </cell>
          <cell r="CL3524">
            <v>0</v>
          </cell>
          <cell r="CM3524">
            <v>0</v>
          </cell>
        </row>
        <row r="3525">
          <cell r="F3525">
            <v>26400</v>
          </cell>
          <cell r="G3525">
            <v>26400</v>
          </cell>
          <cell r="H3525">
            <v>21060</v>
          </cell>
          <cell r="I3525">
            <v>0</v>
          </cell>
          <cell r="AY3525">
            <v>2340</v>
          </cell>
          <cell r="CK3525">
            <v>0</v>
          </cell>
          <cell r="CL3525">
            <v>0</v>
          </cell>
          <cell r="CM3525">
            <v>0</v>
          </cell>
        </row>
        <row r="3526">
          <cell r="F3526">
            <v>25501</v>
          </cell>
          <cell r="G3526">
            <v>26919.68</v>
          </cell>
          <cell r="H3526">
            <v>26919.68</v>
          </cell>
          <cell r="I3526">
            <v>0</v>
          </cell>
          <cell r="AY3526">
            <v>0</v>
          </cell>
          <cell r="CK3526">
            <v>0</v>
          </cell>
          <cell r="CL3526">
            <v>0</v>
          </cell>
          <cell r="CM3526">
            <v>0</v>
          </cell>
        </row>
        <row r="3527">
          <cell r="F3527">
            <v>156845</v>
          </cell>
          <cell r="G3527">
            <v>156845</v>
          </cell>
          <cell r="H3527">
            <v>117062.34</v>
          </cell>
          <cell r="I3527">
            <v>0</v>
          </cell>
          <cell r="AY3527">
            <v>17918.72</v>
          </cell>
          <cell r="CK3527">
            <v>0</v>
          </cell>
          <cell r="CL3527">
            <v>0</v>
          </cell>
          <cell r="CM3527">
            <v>0</v>
          </cell>
        </row>
        <row r="3528">
          <cell r="F3528">
            <v>2457</v>
          </cell>
          <cell r="G3528">
            <v>2446.75</v>
          </cell>
          <cell r="H3528">
            <v>1133.3499999999999</v>
          </cell>
          <cell r="I3528">
            <v>0</v>
          </cell>
          <cell r="AY3528">
            <v>219.86</v>
          </cell>
          <cell r="CK3528">
            <v>0</v>
          </cell>
          <cell r="CL3528">
            <v>0</v>
          </cell>
          <cell r="CM3528">
            <v>0</v>
          </cell>
        </row>
        <row r="3529">
          <cell r="F3529">
            <v>11975</v>
          </cell>
          <cell r="G3529">
            <v>14281</v>
          </cell>
          <cell r="H3529">
            <v>572.04</v>
          </cell>
          <cell r="I3529">
            <v>0</v>
          </cell>
          <cell r="AY3529">
            <v>228.43</v>
          </cell>
          <cell r="CK3529">
            <v>0</v>
          </cell>
          <cell r="CL3529">
            <v>0</v>
          </cell>
          <cell r="CM3529">
            <v>0</v>
          </cell>
        </row>
        <row r="3530">
          <cell r="F3530">
            <v>12000</v>
          </cell>
          <cell r="G3530">
            <v>12000</v>
          </cell>
          <cell r="H3530">
            <v>5103.54</v>
          </cell>
          <cell r="I3530">
            <v>0</v>
          </cell>
          <cell r="AY3530">
            <v>0</v>
          </cell>
          <cell r="CK3530">
            <v>0</v>
          </cell>
          <cell r="CL3530">
            <v>0</v>
          </cell>
          <cell r="CM3530">
            <v>0</v>
          </cell>
        </row>
        <row r="3531">
          <cell r="F3531">
            <v>3294</v>
          </cell>
          <cell r="G3531">
            <v>3294</v>
          </cell>
          <cell r="H3531">
            <v>0</v>
          </cell>
          <cell r="I3531">
            <v>0</v>
          </cell>
          <cell r="AY3531">
            <v>0</v>
          </cell>
          <cell r="CK3531">
            <v>0</v>
          </cell>
          <cell r="CL3531">
            <v>0</v>
          </cell>
          <cell r="CM3531">
            <v>0</v>
          </cell>
        </row>
        <row r="3532">
          <cell r="F3532">
            <v>3000</v>
          </cell>
          <cell r="G3532">
            <v>3000</v>
          </cell>
          <cell r="H3532">
            <v>2263.81</v>
          </cell>
          <cell r="I3532">
            <v>0</v>
          </cell>
          <cell r="AY3532">
            <v>0</v>
          </cell>
          <cell r="CK3532">
            <v>0</v>
          </cell>
          <cell r="CL3532">
            <v>0</v>
          </cell>
          <cell r="CM3532">
            <v>0</v>
          </cell>
        </row>
        <row r="3533">
          <cell r="F3533">
            <v>11156</v>
          </cell>
          <cell r="G3533">
            <v>11156</v>
          </cell>
          <cell r="H3533">
            <v>1475</v>
          </cell>
          <cell r="I3533">
            <v>3104.88</v>
          </cell>
          <cell r="AY3533">
            <v>0</v>
          </cell>
          <cell r="CK3533">
            <v>0</v>
          </cell>
          <cell r="CL3533">
            <v>0</v>
          </cell>
          <cell r="CM3533">
            <v>0</v>
          </cell>
        </row>
        <row r="3534">
          <cell r="F3534">
            <v>4119</v>
          </cell>
          <cell r="G3534">
            <v>4119</v>
          </cell>
          <cell r="H3534">
            <v>3119</v>
          </cell>
          <cell r="I3534">
            <v>0</v>
          </cell>
          <cell r="AY3534">
            <v>0</v>
          </cell>
          <cell r="CK3534">
            <v>0</v>
          </cell>
          <cell r="CL3534">
            <v>0</v>
          </cell>
          <cell r="CM3534">
            <v>0</v>
          </cell>
        </row>
        <row r="3535">
          <cell r="F3535">
            <v>1530</v>
          </cell>
          <cell r="G3535">
            <v>1530</v>
          </cell>
          <cell r="H3535">
            <v>0</v>
          </cell>
          <cell r="I3535">
            <v>0</v>
          </cell>
          <cell r="AY3535">
            <v>0</v>
          </cell>
          <cell r="CK3535">
            <v>0</v>
          </cell>
          <cell r="CL3535">
            <v>0</v>
          </cell>
          <cell r="CM3535">
            <v>0</v>
          </cell>
        </row>
        <row r="3536">
          <cell r="F3536">
            <v>3000</v>
          </cell>
          <cell r="G3536">
            <v>3000</v>
          </cell>
          <cell r="H3536">
            <v>0</v>
          </cell>
          <cell r="I3536">
            <v>0</v>
          </cell>
          <cell r="AY3536">
            <v>0</v>
          </cell>
          <cell r="CK3536">
            <v>0</v>
          </cell>
          <cell r="CL3536">
            <v>0</v>
          </cell>
          <cell r="CM3536">
            <v>0</v>
          </cell>
        </row>
        <row r="3537"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CK3537">
            <v>0</v>
          </cell>
          <cell r="CL3537">
            <v>0</v>
          </cell>
          <cell r="CM3537">
            <v>0</v>
          </cell>
        </row>
        <row r="3538">
          <cell r="F3538">
            <v>2306</v>
          </cell>
          <cell r="G3538">
            <v>0</v>
          </cell>
          <cell r="H3538">
            <v>0</v>
          </cell>
          <cell r="I3538">
            <v>0</v>
          </cell>
          <cell r="AY3538">
            <v>11.26</v>
          </cell>
          <cell r="CK3538">
            <v>0</v>
          </cell>
          <cell r="CL3538">
            <v>0</v>
          </cell>
          <cell r="CM3538">
            <v>0</v>
          </cell>
        </row>
        <row r="3539">
          <cell r="F3539">
            <v>3407712</v>
          </cell>
          <cell r="G3539">
            <v>3349205.33</v>
          </cell>
          <cell r="H3539">
            <v>2457196.3199999998</v>
          </cell>
          <cell r="I3539">
            <v>0</v>
          </cell>
          <cell r="AY3539">
            <v>278493.68</v>
          </cell>
          <cell r="CK3539">
            <v>0</v>
          </cell>
          <cell r="CL3539">
            <v>0</v>
          </cell>
          <cell r="CM3539">
            <v>0</v>
          </cell>
        </row>
        <row r="3540">
          <cell r="F3540">
            <v>0</v>
          </cell>
          <cell r="G3540">
            <v>144436.24</v>
          </cell>
          <cell r="H3540">
            <v>144436.24</v>
          </cell>
          <cell r="I3540">
            <v>0</v>
          </cell>
          <cell r="AY3540">
            <v>15556.91</v>
          </cell>
          <cell r="CK3540">
            <v>0</v>
          </cell>
          <cell r="CL3540">
            <v>0</v>
          </cell>
          <cell r="CM3540">
            <v>0</v>
          </cell>
        </row>
        <row r="3541">
          <cell r="F3541">
            <v>173074</v>
          </cell>
          <cell r="G3541">
            <v>174696.5</v>
          </cell>
          <cell r="H3541">
            <v>158466</v>
          </cell>
          <cell r="I3541">
            <v>0</v>
          </cell>
          <cell r="AY3541">
            <v>16547.5</v>
          </cell>
          <cell r="CK3541">
            <v>0</v>
          </cell>
          <cell r="CL3541">
            <v>0</v>
          </cell>
          <cell r="CM3541">
            <v>0</v>
          </cell>
        </row>
        <row r="3542">
          <cell r="F3542">
            <v>265596</v>
          </cell>
          <cell r="G3542">
            <v>265596</v>
          </cell>
          <cell r="H3542">
            <v>112317.94</v>
          </cell>
          <cell r="I3542">
            <v>0</v>
          </cell>
          <cell r="AY3542">
            <v>0</v>
          </cell>
          <cell r="CK3542">
            <v>0</v>
          </cell>
          <cell r="CL3542">
            <v>0</v>
          </cell>
          <cell r="CM3542">
            <v>0</v>
          </cell>
        </row>
        <row r="3543">
          <cell r="F3543">
            <v>697963</v>
          </cell>
          <cell r="G3543">
            <v>697963</v>
          </cell>
          <cell r="H3543">
            <v>4800.43</v>
          </cell>
          <cell r="I3543">
            <v>0</v>
          </cell>
          <cell r="AY3543">
            <v>0</v>
          </cell>
          <cell r="CK3543">
            <v>0</v>
          </cell>
          <cell r="CL3543">
            <v>0</v>
          </cell>
          <cell r="CM3543">
            <v>0</v>
          </cell>
        </row>
        <row r="3544">
          <cell r="F3544">
            <v>0</v>
          </cell>
          <cell r="G3544">
            <v>204946.1</v>
          </cell>
          <cell r="H3544">
            <v>204946.1</v>
          </cell>
          <cell r="I3544">
            <v>0</v>
          </cell>
          <cell r="AY3544">
            <v>0</v>
          </cell>
          <cell r="CK3544">
            <v>0</v>
          </cell>
          <cell r="CL3544">
            <v>0</v>
          </cell>
          <cell r="CM3544">
            <v>0</v>
          </cell>
        </row>
        <row r="3545">
          <cell r="F3545">
            <v>495524</v>
          </cell>
          <cell r="G3545">
            <v>486636.84</v>
          </cell>
          <cell r="H3545">
            <v>356236.92</v>
          </cell>
          <cell r="I3545">
            <v>0</v>
          </cell>
          <cell r="AY3545">
            <v>41154.300000000003</v>
          </cell>
          <cell r="CK3545">
            <v>0</v>
          </cell>
          <cell r="CL3545">
            <v>0</v>
          </cell>
          <cell r="CM3545">
            <v>0</v>
          </cell>
        </row>
        <row r="3546">
          <cell r="F3546">
            <v>82521</v>
          </cell>
          <cell r="G3546">
            <v>81105.789999999994</v>
          </cell>
          <cell r="H3546">
            <v>60748.92</v>
          </cell>
          <cell r="I3546">
            <v>0</v>
          </cell>
          <cell r="AY3546">
            <v>7049.99</v>
          </cell>
          <cell r="CK3546">
            <v>0</v>
          </cell>
          <cell r="CL3546">
            <v>0</v>
          </cell>
          <cell r="CM3546">
            <v>0</v>
          </cell>
        </row>
        <row r="3547">
          <cell r="F3547">
            <v>132000</v>
          </cell>
          <cell r="G3547">
            <v>128491.5</v>
          </cell>
          <cell r="H3547">
            <v>96037.5</v>
          </cell>
          <cell r="I3547">
            <v>0</v>
          </cell>
          <cell r="AY3547">
            <v>10822.5</v>
          </cell>
          <cell r="CK3547">
            <v>0</v>
          </cell>
          <cell r="CL3547">
            <v>0</v>
          </cell>
          <cell r="CM3547">
            <v>0</v>
          </cell>
        </row>
        <row r="3548">
          <cell r="F3548">
            <v>79562</v>
          </cell>
          <cell r="G3548">
            <v>74580.72</v>
          </cell>
          <cell r="H3548">
            <v>74140.100000000006</v>
          </cell>
          <cell r="I3548">
            <v>0</v>
          </cell>
          <cell r="AY3548">
            <v>0</v>
          </cell>
          <cell r="CK3548">
            <v>0</v>
          </cell>
          <cell r="CL3548">
            <v>0</v>
          </cell>
          <cell r="CM3548">
            <v>0</v>
          </cell>
        </row>
        <row r="3549">
          <cell r="F3549">
            <v>465466</v>
          </cell>
          <cell r="G3549">
            <v>459588.04</v>
          </cell>
          <cell r="H3549">
            <v>304480.34000000003</v>
          </cell>
          <cell r="I3549">
            <v>0</v>
          </cell>
          <cell r="AY3549">
            <v>32908.85</v>
          </cell>
          <cell r="CK3549">
            <v>0</v>
          </cell>
          <cell r="CL3549">
            <v>0</v>
          </cell>
          <cell r="CM3549">
            <v>0</v>
          </cell>
        </row>
        <row r="3550">
          <cell r="F3550">
            <v>104694</v>
          </cell>
          <cell r="G3550">
            <v>82016.42</v>
          </cell>
          <cell r="H3550">
            <v>68017.87</v>
          </cell>
          <cell r="I3550">
            <v>0</v>
          </cell>
          <cell r="AY3550">
            <v>0</v>
          </cell>
          <cell r="CK3550">
            <v>0</v>
          </cell>
          <cell r="CL3550">
            <v>0</v>
          </cell>
          <cell r="CM3550">
            <v>0</v>
          </cell>
        </row>
        <row r="3551">
          <cell r="F3551">
            <v>62830</v>
          </cell>
          <cell r="G3551">
            <v>62830</v>
          </cell>
          <cell r="H3551">
            <v>25242.32</v>
          </cell>
          <cell r="I3551">
            <v>0</v>
          </cell>
          <cell r="AY3551">
            <v>0</v>
          </cell>
          <cell r="CK3551">
            <v>0</v>
          </cell>
          <cell r="CL3551">
            <v>0</v>
          </cell>
          <cell r="CM3551">
            <v>0</v>
          </cell>
        </row>
        <row r="3552">
          <cell r="F3552">
            <v>664591</v>
          </cell>
          <cell r="G3552">
            <v>676394.03</v>
          </cell>
          <cell r="H3552">
            <v>507835.61</v>
          </cell>
          <cell r="I3552">
            <v>0</v>
          </cell>
          <cell r="AY3552">
            <v>54025.14</v>
          </cell>
          <cell r="CK3552">
            <v>0</v>
          </cell>
          <cell r="CL3552">
            <v>0</v>
          </cell>
          <cell r="CM3552">
            <v>0</v>
          </cell>
        </row>
        <row r="3553">
          <cell r="F3553">
            <v>5000</v>
          </cell>
          <cell r="G3553">
            <v>4592</v>
          </cell>
          <cell r="H3553">
            <v>1028</v>
          </cell>
          <cell r="I3553">
            <v>115</v>
          </cell>
          <cell r="AY3553">
            <v>0</v>
          </cell>
          <cell r="CK3553">
            <v>0</v>
          </cell>
          <cell r="CL3553">
            <v>0</v>
          </cell>
          <cell r="CM3553">
            <v>0</v>
          </cell>
        </row>
        <row r="3554">
          <cell r="F3554">
            <v>5101</v>
          </cell>
          <cell r="G3554">
            <v>5101</v>
          </cell>
          <cell r="H3554">
            <v>2978.5</v>
          </cell>
          <cell r="I3554">
            <v>1</v>
          </cell>
          <cell r="AY3554">
            <v>0</v>
          </cell>
          <cell r="CK3554">
            <v>0</v>
          </cell>
          <cell r="CL3554">
            <v>0</v>
          </cell>
          <cell r="CM3554">
            <v>0</v>
          </cell>
        </row>
        <row r="3555">
          <cell r="F3555">
            <v>3115</v>
          </cell>
          <cell r="G3555">
            <v>3115</v>
          </cell>
          <cell r="H3555">
            <v>0</v>
          </cell>
          <cell r="I3555">
            <v>0</v>
          </cell>
          <cell r="AY3555">
            <v>0</v>
          </cell>
          <cell r="CK3555">
            <v>0</v>
          </cell>
          <cell r="CL3555">
            <v>0</v>
          </cell>
          <cell r="CM3555">
            <v>0</v>
          </cell>
        </row>
        <row r="3556">
          <cell r="F3556">
            <v>12000</v>
          </cell>
          <cell r="G3556">
            <v>12000</v>
          </cell>
          <cell r="H3556">
            <v>1316.19</v>
          </cell>
          <cell r="I3556">
            <v>2311</v>
          </cell>
          <cell r="AY3556">
            <v>0</v>
          </cell>
          <cell r="CK3556">
            <v>0</v>
          </cell>
          <cell r="CL3556">
            <v>0</v>
          </cell>
          <cell r="CM3556">
            <v>0</v>
          </cell>
        </row>
        <row r="3557">
          <cell r="F3557">
            <v>177985</v>
          </cell>
          <cell r="G3557">
            <v>179178</v>
          </cell>
          <cell r="H3557">
            <v>119669.6</v>
          </cell>
          <cell r="I3557">
            <v>59508.4</v>
          </cell>
          <cell r="AY3557">
            <v>220</v>
          </cell>
          <cell r="CK3557">
            <v>0</v>
          </cell>
          <cell r="CL3557">
            <v>0</v>
          </cell>
          <cell r="CM3557">
            <v>0</v>
          </cell>
        </row>
        <row r="3558">
          <cell r="F3558">
            <v>22413</v>
          </cell>
          <cell r="G3558">
            <v>22413</v>
          </cell>
          <cell r="H3558">
            <v>18296.490000000002</v>
          </cell>
          <cell r="I3558">
            <v>2418</v>
          </cell>
          <cell r="AY3558">
            <v>0</v>
          </cell>
          <cell r="CK3558">
            <v>0</v>
          </cell>
          <cell r="CL3558">
            <v>0</v>
          </cell>
          <cell r="CM3558">
            <v>0</v>
          </cell>
        </row>
        <row r="3559">
          <cell r="F3559">
            <v>12549</v>
          </cell>
          <cell r="G3559">
            <v>11324</v>
          </cell>
          <cell r="H3559">
            <v>6789.45</v>
          </cell>
          <cell r="I3559">
            <v>0</v>
          </cell>
          <cell r="AY3559">
            <v>0</v>
          </cell>
          <cell r="CK3559">
            <v>0</v>
          </cell>
          <cell r="CL3559">
            <v>0</v>
          </cell>
          <cell r="CM3559">
            <v>0</v>
          </cell>
        </row>
        <row r="3560">
          <cell r="F3560">
            <v>3522</v>
          </cell>
          <cell r="G3560">
            <v>3522</v>
          </cell>
          <cell r="H3560">
            <v>0</v>
          </cell>
          <cell r="I3560">
            <v>0</v>
          </cell>
          <cell r="AY3560">
            <v>0</v>
          </cell>
          <cell r="CK3560">
            <v>0</v>
          </cell>
          <cell r="CL3560">
            <v>0</v>
          </cell>
          <cell r="CM3560">
            <v>0</v>
          </cell>
        </row>
        <row r="3561">
          <cell r="F3561">
            <v>8000</v>
          </cell>
          <cell r="G3561">
            <v>11050</v>
          </cell>
          <cell r="H3561">
            <v>9845</v>
          </cell>
          <cell r="I3561">
            <v>1205</v>
          </cell>
          <cell r="AY3561">
            <v>675</v>
          </cell>
          <cell r="CK3561">
            <v>0</v>
          </cell>
          <cell r="CL3561">
            <v>0</v>
          </cell>
          <cell r="CM3561">
            <v>0</v>
          </cell>
        </row>
        <row r="3562">
          <cell r="F3562">
            <v>30000</v>
          </cell>
          <cell r="G3562">
            <v>28090</v>
          </cell>
          <cell r="H3562">
            <v>8165.82</v>
          </cell>
          <cell r="I3562">
            <v>800</v>
          </cell>
          <cell r="AY3562">
            <v>0</v>
          </cell>
          <cell r="CK3562">
            <v>0</v>
          </cell>
          <cell r="CL3562">
            <v>0</v>
          </cell>
          <cell r="CM3562">
            <v>0</v>
          </cell>
        </row>
        <row r="3563">
          <cell r="F3563">
            <v>1063</v>
          </cell>
          <cell r="G3563">
            <v>1063</v>
          </cell>
          <cell r="H3563">
            <v>0</v>
          </cell>
          <cell r="I3563">
            <v>0</v>
          </cell>
          <cell r="AY3563">
            <v>0</v>
          </cell>
          <cell r="CK3563">
            <v>0</v>
          </cell>
          <cell r="CL3563">
            <v>0</v>
          </cell>
          <cell r="CM3563">
            <v>0</v>
          </cell>
        </row>
        <row r="3564">
          <cell r="F3564">
            <v>23465</v>
          </cell>
          <cell r="G3564">
            <v>23465</v>
          </cell>
          <cell r="H3564">
            <v>11770.93</v>
          </cell>
          <cell r="I3564">
            <v>8567.6299999999992</v>
          </cell>
          <cell r="AY3564">
            <v>0</v>
          </cell>
          <cell r="CK3564">
            <v>0</v>
          </cell>
          <cell r="CL3564">
            <v>0</v>
          </cell>
          <cell r="CM3564">
            <v>0</v>
          </cell>
        </row>
        <row r="3565">
          <cell r="F3565">
            <v>13000</v>
          </cell>
          <cell r="G3565">
            <v>12300</v>
          </cell>
          <cell r="H3565">
            <v>10691.5</v>
          </cell>
          <cell r="I3565">
            <v>2882.13</v>
          </cell>
          <cell r="AY3565">
            <v>1709</v>
          </cell>
          <cell r="CK3565">
            <v>0</v>
          </cell>
          <cell r="CL3565">
            <v>0</v>
          </cell>
          <cell r="CM3565">
            <v>0</v>
          </cell>
        </row>
        <row r="3566">
          <cell r="F3566">
            <v>37243</v>
          </cell>
          <cell r="G3566">
            <v>37243</v>
          </cell>
          <cell r="H3566">
            <v>24626.880000000001</v>
          </cell>
          <cell r="I3566">
            <v>1080.8499999999999</v>
          </cell>
          <cell r="AY3566">
            <v>0</v>
          </cell>
          <cell r="CK3566">
            <v>0</v>
          </cell>
          <cell r="CL3566">
            <v>0</v>
          </cell>
          <cell r="CM3566">
            <v>0</v>
          </cell>
        </row>
        <row r="3567">
          <cell r="F3567">
            <v>2000</v>
          </cell>
          <cell r="G3567">
            <v>2000</v>
          </cell>
          <cell r="H3567">
            <v>1500</v>
          </cell>
          <cell r="I3567">
            <v>488.7</v>
          </cell>
          <cell r="AY3567">
            <v>0</v>
          </cell>
          <cell r="CK3567">
            <v>0</v>
          </cell>
          <cell r="CL3567">
            <v>0</v>
          </cell>
          <cell r="CM3567">
            <v>0</v>
          </cell>
        </row>
        <row r="3568">
          <cell r="F3568">
            <v>15000</v>
          </cell>
          <cell r="G3568">
            <v>15000</v>
          </cell>
          <cell r="H3568">
            <v>5374.85</v>
          </cell>
          <cell r="I3568">
            <v>0</v>
          </cell>
          <cell r="AY3568">
            <v>0</v>
          </cell>
          <cell r="CK3568">
            <v>0</v>
          </cell>
          <cell r="CL3568">
            <v>0</v>
          </cell>
          <cell r="CM3568">
            <v>0</v>
          </cell>
        </row>
        <row r="3569">
          <cell r="F3569">
            <v>7553</v>
          </cell>
          <cell r="G3569">
            <v>7553</v>
          </cell>
          <cell r="H3569">
            <v>7553</v>
          </cell>
          <cell r="I3569">
            <v>0</v>
          </cell>
          <cell r="AY3569">
            <v>0</v>
          </cell>
          <cell r="CK3569">
            <v>0</v>
          </cell>
          <cell r="CL3569">
            <v>0</v>
          </cell>
          <cell r="CM3569">
            <v>0</v>
          </cell>
        </row>
        <row r="3570">
          <cell r="F3570">
            <v>8000</v>
          </cell>
          <cell r="G3570">
            <v>7522</v>
          </cell>
          <cell r="H3570">
            <v>1736</v>
          </cell>
          <cell r="I3570">
            <v>288</v>
          </cell>
          <cell r="AY3570">
            <v>0</v>
          </cell>
          <cell r="CK3570">
            <v>0</v>
          </cell>
          <cell r="CL3570">
            <v>0</v>
          </cell>
          <cell r="CM3570">
            <v>0</v>
          </cell>
        </row>
        <row r="3571">
          <cell r="F3571">
            <v>1500</v>
          </cell>
          <cell r="G3571">
            <v>1978</v>
          </cell>
          <cell r="H3571">
            <v>1978</v>
          </cell>
          <cell r="I3571">
            <v>0</v>
          </cell>
          <cell r="AY3571">
            <v>0</v>
          </cell>
          <cell r="CK3571">
            <v>0</v>
          </cell>
          <cell r="CL3571">
            <v>0</v>
          </cell>
          <cell r="CM3571">
            <v>0</v>
          </cell>
        </row>
        <row r="3572">
          <cell r="F3572">
            <v>10000</v>
          </cell>
          <cell r="G3572">
            <v>10000</v>
          </cell>
          <cell r="H3572">
            <v>5412.97</v>
          </cell>
          <cell r="I3572">
            <v>0</v>
          </cell>
          <cell r="AY3572">
            <v>0</v>
          </cell>
          <cell r="CK3572">
            <v>0</v>
          </cell>
          <cell r="CL3572">
            <v>0</v>
          </cell>
          <cell r="CM3572">
            <v>0</v>
          </cell>
        </row>
        <row r="3573">
          <cell r="F3573">
            <v>5543</v>
          </cell>
          <cell r="G3573">
            <v>5543</v>
          </cell>
          <cell r="H3573">
            <v>0</v>
          </cell>
          <cell r="I3573">
            <v>0</v>
          </cell>
          <cell r="AY3573">
            <v>0</v>
          </cell>
          <cell r="CK3573">
            <v>0</v>
          </cell>
          <cell r="CL3573">
            <v>0</v>
          </cell>
          <cell r="CM3573">
            <v>0</v>
          </cell>
        </row>
        <row r="3574">
          <cell r="F3574">
            <v>35347</v>
          </cell>
          <cell r="G3574">
            <v>27027.63</v>
          </cell>
          <cell r="H3574">
            <v>26756.43</v>
          </cell>
          <cell r="I3574">
            <v>0</v>
          </cell>
          <cell r="AY3574">
            <v>0</v>
          </cell>
          <cell r="CK3574">
            <v>0</v>
          </cell>
          <cell r="CL3574">
            <v>0</v>
          </cell>
          <cell r="CM3574">
            <v>0</v>
          </cell>
        </row>
        <row r="3575">
          <cell r="F3575">
            <v>0</v>
          </cell>
          <cell r="G3575">
            <v>3048247.38</v>
          </cell>
          <cell r="H3575">
            <v>1474216.84</v>
          </cell>
          <cell r="I3575">
            <v>330357.24</v>
          </cell>
          <cell r="AY3575">
            <v>0</v>
          </cell>
          <cell r="CK3575">
            <v>0</v>
          </cell>
          <cell r="CL3575">
            <v>0</v>
          </cell>
          <cell r="CM3575">
            <v>0</v>
          </cell>
        </row>
        <row r="3576">
          <cell r="F3576">
            <v>365196</v>
          </cell>
          <cell r="G3576">
            <v>365196</v>
          </cell>
          <cell r="H3576">
            <v>277398.18</v>
          </cell>
          <cell r="I3576">
            <v>0</v>
          </cell>
          <cell r="AY3576">
            <v>29842.58</v>
          </cell>
          <cell r="CK3576">
            <v>0</v>
          </cell>
          <cell r="CL3576">
            <v>0</v>
          </cell>
          <cell r="CM3576">
            <v>0</v>
          </cell>
        </row>
        <row r="3577">
          <cell r="F3577">
            <v>25416</v>
          </cell>
          <cell r="G3577">
            <v>31072.5</v>
          </cell>
          <cell r="H3577">
            <v>31072.5</v>
          </cell>
          <cell r="I3577">
            <v>0</v>
          </cell>
          <cell r="AY3577">
            <v>1852.5</v>
          </cell>
          <cell r="CK3577">
            <v>0</v>
          </cell>
          <cell r="CL3577">
            <v>0</v>
          </cell>
          <cell r="CM3577">
            <v>0</v>
          </cell>
        </row>
        <row r="3578">
          <cell r="F3578">
            <v>30164</v>
          </cell>
          <cell r="G3578">
            <v>30164</v>
          </cell>
          <cell r="H3578">
            <v>11512.2</v>
          </cell>
          <cell r="I3578">
            <v>0</v>
          </cell>
          <cell r="AY3578">
            <v>0</v>
          </cell>
          <cell r="CK3578">
            <v>0</v>
          </cell>
          <cell r="CL3578">
            <v>0</v>
          </cell>
          <cell r="CM3578">
            <v>0</v>
          </cell>
        </row>
        <row r="3579">
          <cell r="F3579">
            <v>75952</v>
          </cell>
          <cell r="G3579">
            <v>75952</v>
          </cell>
          <cell r="H3579">
            <v>0</v>
          </cell>
          <cell r="I3579">
            <v>0</v>
          </cell>
          <cell r="AY3579">
            <v>0</v>
          </cell>
          <cell r="CK3579">
            <v>0</v>
          </cell>
          <cell r="CL3579">
            <v>0</v>
          </cell>
          <cell r="CM3579">
            <v>0</v>
          </cell>
        </row>
        <row r="3580">
          <cell r="F3580">
            <v>61239</v>
          </cell>
          <cell r="G3580">
            <v>61239</v>
          </cell>
          <cell r="H3580">
            <v>45604.97</v>
          </cell>
          <cell r="I3580">
            <v>0</v>
          </cell>
          <cell r="AY3580">
            <v>4611.16</v>
          </cell>
          <cell r="CK3580">
            <v>0</v>
          </cell>
          <cell r="CL3580">
            <v>0</v>
          </cell>
          <cell r="CM3580">
            <v>0</v>
          </cell>
        </row>
        <row r="3581">
          <cell r="F3581">
            <v>9895</v>
          </cell>
          <cell r="G3581">
            <v>9895</v>
          </cell>
          <cell r="H3581">
            <v>7582.43</v>
          </cell>
          <cell r="I3581">
            <v>0</v>
          </cell>
          <cell r="AY3581">
            <v>767.57</v>
          </cell>
          <cell r="CK3581">
            <v>0</v>
          </cell>
          <cell r="CL3581">
            <v>0</v>
          </cell>
          <cell r="CM3581">
            <v>0</v>
          </cell>
        </row>
        <row r="3582">
          <cell r="F3582">
            <v>19800</v>
          </cell>
          <cell r="G3582">
            <v>19800</v>
          </cell>
          <cell r="H3582">
            <v>14332.5</v>
          </cell>
          <cell r="I3582">
            <v>0</v>
          </cell>
          <cell r="AY3582">
            <v>1462.5</v>
          </cell>
          <cell r="CK3582">
            <v>0</v>
          </cell>
          <cell r="CL3582">
            <v>0</v>
          </cell>
          <cell r="CM3582">
            <v>0</v>
          </cell>
        </row>
        <row r="3583">
          <cell r="F3583">
            <v>8680</v>
          </cell>
          <cell r="G3583">
            <v>9765.81</v>
          </cell>
          <cell r="H3583">
            <v>9765.81</v>
          </cell>
          <cell r="I3583">
            <v>0</v>
          </cell>
          <cell r="AY3583">
            <v>0</v>
          </cell>
          <cell r="CK3583">
            <v>0</v>
          </cell>
          <cell r="CL3583">
            <v>0</v>
          </cell>
          <cell r="CM3583">
            <v>0</v>
          </cell>
        </row>
        <row r="3584">
          <cell r="F3584">
            <v>50431</v>
          </cell>
          <cell r="G3584">
            <v>50431</v>
          </cell>
          <cell r="H3584">
            <v>37568.53</v>
          </cell>
          <cell r="I3584">
            <v>0</v>
          </cell>
          <cell r="AY3584">
            <v>3136.07</v>
          </cell>
          <cell r="CK3584">
            <v>0</v>
          </cell>
          <cell r="CL3584">
            <v>0</v>
          </cell>
          <cell r="CM3584">
            <v>0</v>
          </cell>
        </row>
        <row r="3585">
          <cell r="F3585">
            <v>19733</v>
          </cell>
          <cell r="G3585">
            <v>19733</v>
          </cell>
          <cell r="H3585">
            <v>6205.68</v>
          </cell>
          <cell r="I3585">
            <v>0</v>
          </cell>
          <cell r="AY3585">
            <v>0</v>
          </cell>
          <cell r="CK3585">
            <v>0</v>
          </cell>
          <cell r="CL3585">
            <v>0</v>
          </cell>
          <cell r="CM3585">
            <v>0</v>
          </cell>
        </row>
        <row r="3586">
          <cell r="F3586">
            <v>2777376</v>
          </cell>
          <cell r="G3586">
            <v>2777376</v>
          </cell>
          <cell r="H3586">
            <v>2085310.11</v>
          </cell>
          <cell r="I3586">
            <v>0</v>
          </cell>
          <cell r="AY3586">
            <v>229507.89</v>
          </cell>
          <cell r="CK3586">
            <v>0</v>
          </cell>
          <cell r="CL3586">
            <v>0</v>
          </cell>
          <cell r="CM3586">
            <v>0</v>
          </cell>
        </row>
        <row r="3587">
          <cell r="F3587">
            <v>1505065</v>
          </cell>
          <cell r="G3587">
            <v>1505065</v>
          </cell>
          <cell r="H3587">
            <v>724043.49</v>
          </cell>
          <cell r="I3587">
            <v>216280.89</v>
          </cell>
          <cell r="AY3587">
            <v>0</v>
          </cell>
          <cell r="CK3587">
            <v>0</v>
          </cell>
          <cell r="CL3587">
            <v>0</v>
          </cell>
          <cell r="CM3587">
            <v>62000</v>
          </cell>
        </row>
        <row r="3588">
          <cell r="F3588">
            <v>135185</v>
          </cell>
          <cell r="G3588">
            <v>135185</v>
          </cell>
          <cell r="H3588">
            <v>119479.5</v>
          </cell>
          <cell r="I3588">
            <v>0</v>
          </cell>
          <cell r="AY3588">
            <v>12573.5</v>
          </cell>
          <cell r="CK3588">
            <v>0</v>
          </cell>
          <cell r="CL3588">
            <v>0</v>
          </cell>
          <cell r="CM3588">
            <v>0</v>
          </cell>
        </row>
        <row r="3589">
          <cell r="F3589">
            <v>217682</v>
          </cell>
          <cell r="G3589">
            <v>217682</v>
          </cell>
          <cell r="H3589">
            <v>105047.65</v>
          </cell>
          <cell r="I3589">
            <v>0</v>
          </cell>
          <cell r="AY3589">
            <v>0</v>
          </cell>
          <cell r="CK3589">
            <v>0</v>
          </cell>
          <cell r="CL3589">
            <v>0</v>
          </cell>
          <cell r="CM3589">
            <v>0</v>
          </cell>
        </row>
        <row r="3590">
          <cell r="F3590">
            <v>567058</v>
          </cell>
          <cell r="G3590">
            <v>567058</v>
          </cell>
          <cell r="H3590">
            <v>0</v>
          </cell>
          <cell r="I3590">
            <v>0</v>
          </cell>
          <cell r="AY3590">
            <v>0</v>
          </cell>
          <cell r="CK3590">
            <v>0</v>
          </cell>
          <cell r="CL3590">
            <v>0</v>
          </cell>
          <cell r="CM3590">
            <v>0</v>
          </cell>
        </row>
        <row r="3591">
          <cell r="F3591">
            <v>0</v>
          </cell>
          <cell r="G3591">
            <v>5506.85</v>
          </cell>
          <cell r="H3591">
            <v>5506.85</v>
          </cell>
          <cell r="I3591">
            <v>0</v>
          </cell>
          <cell r="AY3591">
            <v>3000.33</v>
          </cell>
          <cell r="CK3591">
            <v>0</v>
          </cell>
          <cell r="CL3591">
            <v>0</v>
          </cell>
          <cell r="CM3591">
            <v>0</v>
          </cell>
        </row>
        <row r="3592">
          <cell r="F3592">
            <v>286535</v>
          </cell>
          <cell r="G3592">
            <v>286535</v>
          </cell>
          <cell r="H3592">
            <v>174623.96</v>
          </cell>
          <cell r="I3592">
            <v>0</v>
          </cell>
          <cell r="AY3592">
            <v>0</v>
          </cell>
          <cell r="CK3592">
            <v>0</v>
          </cell>
          <cell r="CL3592">
            <v>0</v>
          </cell>
          <cell r="CM3592">
            <v>0</v>
          </cell>
        </row>
        <row r="3593">
          <cell r="F3593">
            <v>392874</v>
          </cell>
          <cell r="G3593">
            <v>392874</v>
          </cell>
          <cell r="H3593">
            <v>302848.45</v>
          </cell>
          <cell r="I3593">
            <v>0</v>
          </cell>
          <cell r="AY3593">
            <v>33733.32</v>
          </cell>
          <cell r="CK3593">
            <v>0</v>
          </cell>
          <cell r="CL3593">
            <v>0</v>
          </cell>
          <cell r="CM3593">
            <v>0</v>
          </cell>
        </row>
        <row r="3594">
          <cell r="F3594">
            <v>65378</v>
          </cell>
          <cell r="G3594">
            <v>65378</v>
          </cell>
          <cell r="H3594">
            <v>51465.83</v>
          </cell>
          <cell r="I3594">
            <v>0</v>
          </cell>
          <cell r="AY3594">
            <v>5761.98</v>
          </cell>
          <cell r="CK3594">
            <v>0</v>
          </cell>
          <cell r="CL3594">
            <v>0</v>
          </cell>
          <cell r="CM3594">
            <v>0</v>
          </cell>
        </row>
        <row r="3595">
          <cell r="F3595">
            <v>105600</v>
          </cell>
          <cell r="G3595">
            <v>105600</v>
          </cell>
          <cell r="H3595">
            <v>83346.64</v>
          </cell>
          <cell r="I3595">
            <v>0</v>
          </cell>
          <cell r="AY3595">
            <v>9067.4</v>
          </cell>
          <cell r="CK3595">
            <v>0</v>
          </cell>
          <cell r="CL3595">
            <v>0</v>
          </cell>
          <cell r="CM3595">
            <v>0</v>
          </cell>
        </row>
        <row r="3596">
          <cell r="F3596">
            <v>64807</v>
          </cell>
          <cell r="G3596">
            <v>64895.33</v>
          </cell>
          <cell r="H3596">
            <v>64895.33</v>
          </cell>
          <cell r="I3596">
            <v>0</v>
          </cell>
          <cell r="AY3596">
            <v>0</v>
          </cell>
          <cell r="CK3596">
            <v>0</v>
          </cell>
          <cell r="CL3596">
            <v>0</v>
          </cell>
          <cell r="CM3596">
            <v>0</v>
          </cell>
        </row>
        <row r="3597">
          <cell r="F3597">
            <v>357306</v>
          </cell>
          <cell r="G3597">
            <v>357306</v>
          </cell>
          <cell r="H3597">
            <v>252758.29</v>
          </cell>
          <cell r="I3597">
            <v>0</v>
          </cell>
          <cell r="AY3597">
            <v>24088.68</v>
          </cell>
          <cell r="CK3597">
            <v>0</v>
          </cell>
          <cell r="CL3597">
            <v>0</v>
          </cell>
          <cell r="CM3597">
            <v>0</v>
          </cell>
        </row>
        <row r="3598">
          <cell r="F3598">
            <v>27364</v>
          </cell>
          <cell r="G3598">
            <v>21593.14</v>
          </cell>
          <cell r="H3598">
            <v>20479.5</v>
          </cell>
          <cell r="I3598">
            <v>0</v>
          </cell>
          <cell r="AY3598">
            <v>0</v>
          </cell>
          <cell r="CK3598">
            <v>0</v>
          </cell>
          <cell r="CL3598">
            <v>0</v>
          </cell>
          <cell r="CM3598">
            <v>0</v>
          </cell>
        </row>
        <row r="3599">
          <cell r="F3599">
            <v>4681</v>
          </cell>
          <cell r="G3599">
            <v>4681</v>
          </cell>
          <cell r="H3599">
            <v>2326.54</v>
          </cell>
          <cell r="I3599">
            <v>0</v>
          </cell>
          <cell r="AY3599">
            <v>451.33</v>
          </cell>
          <cell r="CK3599">
            <v>0</v>
          </cell>
          <cell r="CL3599">
            <v>0</v>
          </cell>
          <cell r="CM3599">
            <v>0</v>
          </cell>
        </row>
        <row r="3600">
          <cell r="F3600">
            <v>35785</v>
          </cell>
          <cell r="G3600">
            <v>35785</v>
          </cell>
          <cell r="H3600">
            <v>22362.34</v>
          </cell>
          <cell r="I3600">
            <v>0</v>
          </cell>
          <cell r="AY3600">
            <v>437.56</v>
          </cell>
          <cell r="CK3600">
            <v>0</v>
          </cell>
          <cell r="CL3600">
            <v>0</v>
          </cell>
          <cell r="CM3600">
            <v>0</v>
          </cell>
        </row>
        <row r="3601">
          <cell r="F3601">
            <v>61560</v>
          </cell>
          <cell r="G3601">
            <v>61560</v>
          </cell>
          <cell r="H3601">
            <v>42522.99</v>
          </cell>
          <cell r="I3601">
            <v>1125.05</v>
          </cell>
          <cell r="AY3601">
            <v>0</v>
          </cell>
          <cell r="CK3601">
            <v>0</v>
          </cell>
          <cell r="CL3601">
            <v>0</v>
          </cell>
          <cell r="CM3601">
            <v>0</v>
          </cell>
        </row>
        <row r="3602">
          <cell r="F3602">
            <v>8478</v>
          </cell>
          <cell r="G3602">
            <v>8478</v>
          </cell>
          <cell r="H3602">
            <v>287.5</v>
          </cell>
          <cell r="I3602">
            <v>0</v>
          </cell>
          <cell r="AY3602">
            <v>0</v>
          </cell>
          <cell r="CK3602">
            <v>0</v>
          </cell>
          <cell r="CL3602">
            <v>0</v>
          </cell>
          <cell r="CM3602">
            <v>0</v>
          </cell>
        </row>
        <row r="3603">
          <cell r="F3603">
            <v>12099</v>
          </cell>
          <cell r="G3603">
            <v>12099</v>
          </cell>
          <cell r="H3603">
            <v>0</v>
          </cell>
          <cell r="I3603">
            <v>2645</v>
          </cell>
          <cell r="AY3603">
            <v>0</v>
          </cell>
          <cell r="CK3603">
            <v>0</v>
          </cell>
          <cell r="CL3603">
            <v>0</v>
          </cell>
          <cell r="CM3603">
            <v>0</v>
          </cell>
        </row>
        <row r="3604">
          <cell r="F3604">
            <v>150000</v>
          </cell>
          <cell r="G3604">
            <v>150000</v>
          </cell>
          <cell r="H3604">
            <v>45694.05</v>
          </cell>
          <cell r="I3604">
            <v>7</v>
          </cell>
          <cell r="AY3604">
            <v>0</v>
          </cell>
          <cell r="CK3604">
            <v>0</v>
          </cell>
          <cell r="CL3604">
            <v>0</v>
          </cell>
          <cell r="CM3604">
            <v>0</v>
          </cell>
        </row>
        <row r="3605">
          <cell r="F3605">
            <v>3041</v>
          </cell>
          <cell r="G3605">
            <v>3041</v>
          </cell>
          <cell r="H3605">
            <v>0</v>
          </cell>
          <cell r="I3605">
            <v>0</v>
          </cell>
          <cell r="AY3605">
            <v>0</v>
          </cell>
          <cell r="CK3605">
            <v>0</v>
          </cell>
          <cell r="CL3605">
            <v>0</v>
          </cell>
          <cell r="CM3605">
            <v>0</v>
          </cell>
        </row>
        <row r="3606">
          <cell r="F3606">
            <v>1000</v>
          </cell>
          <cell r="G3606">
            <v>1000</v>
          </cell>
          <cell r="H3606">
            <v>0</v>
          </cell>
          <cell r="I3606">
            <v>0</v>
          </cell>
          <cell r="AY3606">
            <v>0</v>
          </cell>
          <cell r="CK3606">
            <v>0</v>
          </cell>
          <cell r="CL3606">
            <v>0</v>
          </cell>
          <cell r="CM3606">
            <v>0</v>
          </cell>
        </row>
        <row r="3607">
          <cell r="F3607">
            <v>12000</v>
          </cell>
          <cell r="G3607">
            <v>12000</v>
          </cell>
          <cell r="H3607">
            <v>3427.5</v>
          </cell>
          <cell r="I3607">
            <v>0</v>
          </cell>
          <cell r="AY3607">
            <v>0</v>
          </cell>
          <cell r="CK3607">
            <v>0</v>
          </cell>
          <cell r="CL3607">
            <v>0</v>
          </cell>
          <cell r="CM3607">
            <v>0</v>
          </cell>
        </row>
        <row r="3608">
          <cell r="F3608">
            <v>9613</v>
          </cell>
          <cell r="G3608">
            <v>9613</v>
          </cell>
          <cell r="H3608">
            <v>6177</v>
          </cell>
          <cell r="I3608">
            <v>0</v>
          </cell>
          <cell r="AY3608">
            <v>0</v>
          </cell>
          <cell r="CK3608">
            <v>0</v>
          </cell>
          <cell r="CL3608">
            <v>0</v>
          </cell>
          <cell r="CM3608">
            <v>0</v>
          </cell>
        </row>
        <row r="3609">
          <cell r="F3609">
            <v>2500</v>
          </cell>
          <cell r="G3609">
            <v>2500</v>
          </cell>
          <cell r="H3609">
            <v>0</v>
          </cell>
          <cell r="I3609">
            <v>0</v>
          </cell>
          <cell r="AY3609">
            <v>0</v>
          </cell>
          <cell r="CK3609">
            <v>0</v>
          </cell>
          <cell r="CL3609">
            <v>0</v>
          </cell>
          <cell r="CM3609">
            <v>0</v>
          </cell>
        </row>
        <row r="3610">
          <cell r="F3610">
            <v>19818</v>
          </cell>
          <cell r="G3610">
            <v>39559.86</v>
          </cell>
          <cell r="H3610">
            <v>39559.86</v>
          </cell>
          <cell r="I3610">
            <v>0</v>
          </cell>
          <cell r="AY3610">
            <v>0</v>
          </cell>
          <cell r="CK3610">
            <v>0</v>
          </cell>
          <cell r="CL3610">
            <v>0</v>
          </cell>
          <cell r="CM3610">
            <v>0</v>
          </cell>
        </row>
        <row r="3611">
          <cell r="F3611">
            <v>47434</v>
          </cell>
          <cell r="G3611">
            <v>47434</v>
          </cell>
          <cell r="H3611">
            <v>0</v>
          </cell>
          <cell r="I3611">
            <v>0</v>
          </cell>
          <cell r="AY3611">
            <v>0</v>
          </cell>
          <cell r="CK3611">
            <v>0</v>
          </cell>
          <cell r="CL3611">
            <v>0</v>
          </cell>
          <cell r="CM3611">
            <v>0</v>
          </cell>
        </row>
        <row r="3612">
          <cell r="F3612">
            <v>1229784</v>
          </cell>
          <cell r="G3612">
            <v>1273816.3400000001</v>
          </cell>
          <cell r="H3612">
            <v>1273816.3400000001</v>
          </cell>
          <cell r="I3612">
            <v>0</v>
          </cell>
          <cell r="AY3612">
            <v>111516.57</v>
          </cell>
          <cell r="CK3612">
            <v>0</v>
          </cell>
          <cell r="CL3612">
            <v>0</v>
          </cell>
          <cell r="CM3612">
            <v>0</v>
          </cell>
        </row>
        <row r="3613">
          <cell r="F3613">
            <v>0</v>
          </cell>
          <cell r="G3613">
            <v>22153.86</v>
          </cell>
          <cell r="H3613">
            <v>17976.09</v>
          </cell>
          <cell r="I3613">
            <v>0</v>
          </cell>
          <cell r="AY3613">
            <v>0</v>
          </cell>
          <cell r="CK3613">
            <v>0</v>
          </cell>
          <cell r="CL3613">
            <v>0</v>
          </cell>
          <cell r="CM3613">
            <v>0</v>
          </cell>
        </row>
        <row r="3614">
          <cell r="F3614">
            <v>31947</v>
          </cell>
          <cell r="G3614">
            <v>31947</v>
          </cell>
          <cell r="H3614">
            <v>30033</v>
          </cell>
          <cell r="I3614">
            <v>0</v>
          </cell>
          <cell r="AY3614">
            <v>3337</v>
          </cell>
          <cell r="CK3614">
            <v>0</v>
          </cell>
          <cell r="CL3614">
            <v>0</v>
          </cell>
          <cell r="CM3614">
            <v>0</v>
          </cell>
        </row>
        <row r="3615">
          <cell r="F3615">
            <v>88624</v>
          </cell>
          <cell r="G3615">
            <v>88624</v>
          </cell>
          <cell r="H3615">
            <v>55243.54</v>
          </cell>
          <cell r="I3615">
            <v>0</v>
          </cell>
          <cell r="AY3615">
            <v>0</v>
          </cell>
          <cell r="CK3615">
            <v>0</v>
          </cell>
          <cell r="CL3615">
            <v>0</v>
          </cell>
          <cell r="CM3615">
            <v>0</v>
          </cell>
        </row>
        <row r="3616">
          <cell r="F3616">
            <v>246538</v>
          </cell>
          <cell r="G3616">
            <v>246538</v>
          </cell>
          <cell r="H3616">
            <v>0</v>
          </cell>
          <cell r="I3616">
            <v>0</v>
          </cell>
          <cell r="AY3616">
            <v>0</v>
          </cell>
          <cell r="CK3616">
            <v>0</v>
          </cell>
          <cell r="CL3616">
            <v>0</v>
          </cell>
          <cell r="CM3616">
            <v>0</v>
          </cell>
        </row>
        <row r="3617">
          <cell r="F3617">
            <v>169523</v>
          </cell>
          <cell r="G3617">
            <v>175722.59</v>
          </cell>
          <cell r="H3617">
            <v>175722.59</v>
          </cell>
          <cell r="I3617">
            <v>0</v>
          </cell>
          <cell r="AY3617">
            <v>14761.87</v>
          </cell>
          <cell r="CK3617">
            <v>0</v>
          </cell>
          <cell r="CL3617">
            <v>0</v>
          </cell>
          <cell r="CM3617">
            <v>0</v>
          </cell>
        </row>
        <row r="3618">
          <cell r="F3618">
            <v>28151</v>
          </cell>
          <cell r="G3618">
            <v>29388.62</v>
          </cell>
          <cell r="H3618">
            <v>29388.62</v>
          </cell>
          <cell r="I3618">
            <v>0</v>
          </cell>
          <cell r="AY3618">
            <v>2509.27</v>
          </cell>
          <cell r="CK3618">
            <v>0</v>
          </cell>
          <cell r="CL3618">
            <v>0</v>
          </cell>
          <cell r="CM3618">
            <v>0</v>
          </cell>
        </row>
        <row r="3619">
          <cell r="F3619">
            <v>46200</v>
          </cell>
          <cell r="G3619">
            <v>53122.94</v>
          </cell>
          <cell r="H3619">
            <v>53122.94</v>
          </cell>
          <cell r="I3619">
            <v>0</v>
          </cell>
          <cell r="AY3619">
            <v>4094.59</v>
          </cell>
          <cell r="CK3619">
            <v>0</v>
          </cell>
          <cell r="CL3619">
            <v>0</v>
          </cell>
          <cell r="CM3619">
            <v>0</v>
          </cell>
        </row>
        <row r="3620">
          <cell r="F3620">
            <v>27987</v>
          </cell>
          <cell r="G3620">
            <v>40452.57</v>
          </cell>
          <cell r="H3620">
            <v>40452.57</v>
          </cell>
          <cell r="I3620">
            <v>0</v>
          </cell>
          <cell r="AY3620">
            <v>0</v>
          </cell>
          <cell r="CK3620">
            <v>0</v>
          </cell>
          <cell r="CL3620">
            <v>0</v>
          </cell>
          <cell r="CM3620">
            <v>0</v>
          </cell>
        </row>
        <row r="3621">
          <cell r="F3621">
            <v>162342</v>
          </cell>
          <cell r="G3621">
            <v>162342</v>
          </cell>
          <cell r="H3621">
            <v>134658.04999999999</v>
          </cell>
          <cell r="I3621">
            <v>0</v>
          </cell>
          <cell r="AY3621">
            <v>11666.06</v>
          </cell>
          <cell r="CK3621">
            <v>0</v>
          </cell>
          <cell r="CL3621">
            <v>0</v>
          </cell>
          <cell r="CM3621">
            <v>0</v>
          </cell>
        </row>
        <row r="3622">
          <cell r="F3622">
            <v>2000</v>
          </cell>
          <cell r="G3622">
            <v>2000</v>
          </cell>
          <cell r="H3622">
            <v>680.8</v>
          </cell>
          <cell r="I3622">
            <v>1069.2</v>
          </cell>
          <cell r="AY3622">
            <v>0</v>
          </cell>
          <cell r="CK3622">
            <v>0</v>
          </cell>
          <cell r="CL3622">
            <v>0</v>
          </cell>
          <cell r="CM3622">
            <v>0</v>
          </cell>
        </row>
        <row r="3623">
          <cell r="F3623">
            <v>32037</v>
          </cell>
          <cell r="G3623">
            <v>40814.21</v>
          </cell>
          <cell r="H3623">
            <v>40626.370000000003</v>
          </cell>
          <cell r="I3623">
            <v>0</v>
          </cell>
          <cell r="AY3623">
            <v>0</v>
          </cell>
          <cell r="CK3623">
            <v>0</v>
          </cell>
          <cell r="CL3623">
            <v>0</v>
          </cell>
          <cell r="CM3623">
            <v>0</v>
          </cell>
        </row>
        <row r="3624">
          <cell r="F3624">
            <v>24491</v>
          </cell>
          <cell r="G3624">
            <v>24491</v>
          </cell>
          <cell r="H3624">
            <v>9475</v>
          </cell>
          <cell r="I3624">
            <v>0</v>
          </cell>
          <cell r="AY3624">
            <v>2788</v>
          </cell>
          <cell r="CK3624">
            <v>0</v>
          </cell>
          <cell r="CL3624">
            <v>0</v>
          </cell>
          <cell r="CM3624">
            <v>0</v>
          </cell>
        </row>
        <row r="3625">
          <cell r="F3625">
            <v>6935</v>
          </cell>
          <cell r="G3625">
            <v>6906.37</v>
          </cell>
          <cell r="H3625">
            <v>3177.38</v>
          </cell>
          <cell r="I3625">
            <v>0</v>
          </cell>
          <cell r="AY3625">
            <v>409.4</v>
          </cell>
          <cell r="CK3625">
            <v>0</v>
          </cell>
          <cell r="CL3625">
            <v>0</v>
          </cell>
          <cell r="CM3625">
            <v>0</v>
          </cell>
        </row>
        <row r="3626"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CK3626">
            <v>0</v>
          </cell>
          <cell r="CL3626">
            <v>0</v>
          </cell>
          <cell r="CM3626">
            <v>0</v>
          </cell>
        </row>
        <row r="3627">
          <cell r="F3627">
            <v>292312</v>
          </cell>
          <cell r="G3627">
            <v>279849.89</v>
          </cell>
          <cell r="H3627">
            <v>183347.67</v>
          </cell>
          <cell r="I3627">
            <v>23000</v>
          </cell>
          <cell r="AY3627">
            <v>22836.89</v>
          </cell>
          <cell r="CK3627">
            <v>0</v>
          </cell>
          <cell r="CL3627">
            <v>0</v>
          </cell>
          <cell r="CM3627">
            <v>0</v>
          </cell>
        </row>
        <row r="3628">
          <cell r="F3628">
            <v>12000</v>
          </cell>
          <cell r="G3628">
            <v>6716</v>
          </cell>
          <cell r="H3628">
            <v>6397.62</v>
          </cell>
          <cell r="I3628">
            <v>0</v>
          </cell>
          <cell r="AY3628">
            <v>0</v>
          </cell>
          <cell r="CK3628">
            <v>0</v>
          </cell>
          <cell r="CL3628">
            <v>0</v>
          </cell>
          <cell r="CM3628">
            <v>0</v>
          </cell>
        </row>
        <row r="3630">
          <cell r="F3630">
            <v>0</v>
          </cell>
          <cell r="G3630">
            <v>6204</v>
          </cell>
          <cell r="H3630">
            <v>6142.45</v>
          </cell>
          <cell r="I3630">
            <v>0</v>
          </cell>
          <cell r="AY3630">
            <v>0</v>
          </cell>
          <cell r="CK3630">
            <v>0</v>
          </cell>
          <cell r="CL3630">
            <v>0</v>
          </cell>
          <cell r="CM3630">
            <v>0</v>
          </cell>
        </row>
        <row r="3631">
          <cell r="F3631">
            <v>2000</v>
          </cell>
          <cell r="G3631">
            <v>2000</v>
          </cell>
          <cell r="H3631">
            <v>228.8</v>
          </cell>
          <cell r="I3631">
            <v>0</v>
          </cell>
          <cell r="AY3631">
            <v>0</v>
          </cell>
          <cell r="CK3631">
            <v>0</v>
          </cell>
          <cell r="CL3631">
            <v>0</v>
          </cell>
          <cell r="CM3631">
            <v>0</v>
          </cell>
        </row>
        <row r="3632">
          <cell r="F3632">
            <v>25000</v>
          </cell>
          <cell r="G3632">
            <v>265000</v>
          </cell>
          <cell r="H3632">
            <v>243717.14</v>
          </cell>
          <cell r="I3632">
            <v>3</v>
          </cell>
          <cell r="AY3632">
            <v>0</v>
          </cell>
          <cell r="CK3632">
            <v>0</v>
          </cell>
          <cell r="CL3632">
            <v>0</v>
          </cell>
          <cell r="CM3632">
            <v>0</v>
          </cell>
        </row>
        <row r="3633">
          <cell r="F3633">
            <v>7000</v>
          </cell>
          <cell r="G3633">
            <v>7000</v>
          </cell>
          <cell r="H3633">
            <v>5605.07</v>
          </cell>
          <cell r="I3633">
            <v>519</v>
          </cell>
          <cell r="AY3633">
            <v>0</v>
          </cell>
          <cell r="CK3633">
            <v>0</v>
          </cell>
          <cell r="CL3633">
            <v>0</v>
          </cell>
          <cell r="CM3633">
            <v>0</v>
          </cell>
        </row>
        <row r="3634">
          <cell r="F3634">
            <v>2693</v>
          </cell>
          <cell r="G3634">
            <v>2598</v>
          </cell>
          <cell r="H3634">
            <v>454.62</v>
          </cell>
          <cell r="I3634">
            <v>0</v>
          </cell>
          <cell r="AY3634">
            <v>0</v>
          </cell>
          <cell r="CK3634">
            <v>0</v>
          </cell>
          <cell r="CL3634">
            <v>0</v>
          </cell>
          <cell r="CM3634">
            <v>0</v>
          </cell>
        </row>
        <row r="3635">
          <cell r="F3635">
            <v>3441</v>
          </cell>
          <cell r="G3635">
            <v>3441</v>
          </cell>
          <cell r="H3635">
            <v>289.8</v>
          </cell>
          <cell r="I3635">
            <v>0</v>
          </cell>
          <cell r="AY3635">
            <v>0</v>
          </cell>
          <cell r="CK3635">
            <v>0</v>
          </cell>
          <cell r="CL3635">
            <v>0</v>
          </cell>
          <cell r="CM3635">
            <v>0</v>
          </cell>
        </row>
        <row r="3636">
          <cell r="F3636">
            <v>61000</v>
          </cell>
          <cell r="G3636">
            <v>61000</v>
          </cell>
          <cell r="H3636">
            <v>53581</v>
          </cell>
          <cell r="I3636">
            <v>0</v>
          </cell>
          <cell r="AY3636">
            <v>0</v>
          </cell>
          <cell r="CK3636">
            <v>0</v>
          </cell>
          <cell r="CL3636">
            <v>0</v>
          </cell>
          <cell r="CM3636">
            <v>0</v>
          </cell>
        </row>
        <row r="3637">
          <cell r="F3637">
            <v>58000</v>
          </cell>
          <cell r="G3637">
            <v>57000</v>
          </cell>
          <cell r="H3637">
            <v>659</v>
          </cell>
          <cell r="I3637">
            <v>0</v>
          </cell>
          <cell r="AY3637">
            <v>0</v>
          </cell>
          <cell r="CK3637">
            <v>0</v>
          </cell>
          <cell r="CL3637">
            <v>0</v>
          </cell>
          <cell r="CM3637">
            <v>0</v>
          </cell>
        </row>
        <row r="3638">
          <cell r="F3638">
            <v>2000</v>
          </cell>
          <cell r="G3638">
            <v>2175</v>
          </cell>
          <cell r="H3638">
            <v>2173</v>
          </cell>
          <cell r="I3638">
            <v>0</v>
          </cell>
          <cell r="AY3638">
            <v>70</v>
          </cell>
          <cell r="CK3638">
            <v>0</v>
          </cell>
          <cell r="CL3638">
            <v>0</v>
          </cell>
          <cell r="CM3638">
            <v>0</v>
          </cell>
        </row>
        <row r="3639">
          <cell r="F3639">
            <v>25000</v>
          </cell>
          <cell r="G3639">
            <v>22000</v>
          </cell>
          <cell r="H3639">
            <v>11402.97</v>
          </cell>
          <cell r="I3639">
            <v>310</v>
          </cell>
          <cell r="AY3639">
            <v>605</v>
          </cell>
          <cell r="CK3639">
            <v>0</v>
          </cell>
          <cell r="CL3639">
            <v>0</v>
          </cell>
          <cell r="CM3639">
            <v>0</v>
          </cell>
        </row>
        <row r="3640">
          <cell r="F3640">
            <v>24000</v>
          </cell>
          <cell r="G3640">
            <v>24000</v>
          </cell>
          <cell r="H3640">
            <v>17925.72</v>
          </cell>
          <cell r="I3640">
            <v>1706</v>
          </cell>
          <cell r="AY3640">
            <v>811</v>
          </cell>
          <cell r="CK3640">
            <v>0</v>
          </cell>
          <cell r="CL3640">
            <v>0</v>
          </cell>
          <cell r="CM3640">
            <v>0</v>
          </cell>
        </row>
        <row r="3641">
          <cell r="F3641">
            <v>27863</v>
          </cell>
          <cell r="G3641">
            <v>27863</v>
          </cell>
          <cell r="H3641">
            <v>12187.82</v>
          </cell>
          <cell r="I3641">
            <v>9539.2900000000009</v>
          </cell>
          <cell r="AY3641">
            <v>0</v>
          </cell>
          <cell r="CK3641">
            <v>0</v>
          </cell>
          <cell r="CL3641">
            <v>0</v>
          </cell>
          <cell r="CM3641">
            <v>0</v>
          </cell>
        </row>
        <row r="3642">
          <cell r="F3642">
            <v>10841</v>
          </cell>
          <cell r="G3642">
            <v>13841</v>
          </cell>
          <cell r="H3642">
            <v>7822.64</v>
          </cell>
          <cell r="I3642">
            <v>2226.13</v>
          </cell>
          <cell r="AY3642">
            <v>0</v>
          </cell>
          <cell r="CK3642">
            <v>0</v>
          </cell>
          <cell r="CL3642">
            <v>0</v>
          </cell>
          <cell r="CM3642">
            <v>0</v>
          </cell>
        </row>
        <row r="3643">
          <cell r="F3643">
            <v>1000</v>
          </cell>
          <cell r="G3643">
            <v>1000</v>
          </cell>
          <cell r="H3643">
            <v>0</v>
          </cell>
          <cell r="I3643">
            <v>0</v>
          </cell>
          <cell r="AY3643">
            <v>0</v>
          </cell>
          <cell r="CK3643">
            <v>0</v>
          </cell>
          <cell r="CL3643">
            <v>0</v>
          </cell>
          <cell r="CM3643">
            <v>0</v>
          </cell>
        </row>
        <row r="3644">
          <cell r="F3644">
            <v>15000</v>
          </cell>
          <cell r="G3644">
            <v>15000</v>
          </cell>
          <cell r="H3644">
            <v>6103.35</v>
          </cell>
          <cell r="I3644">
            <v>0</v>
          </cell>
          <cell r="AY3644">
            <v>0</v>
          </cell>
          <cell r="CK3644">
            <v>0</v>
          </cell>
          <cell r="CL3644">
            <v>0</v>
          </cell>
          <cell r="CM3644">
            <v>0</v>
          </cell>
        </row>
        <row r="3645">
          <cell r="F3645">
            <v>10826</v>
          </cell>
          <cell r="G3645">
            <v>10826</v>
          </cell>
          <cell r="H3645">
            <v>5826</v>
          </cell>
          <cell r="I3645">
            <v>0</v>
          </cell>
          <cell r="AY3645">
            <v>268</v>
          </cell>
          <cell r="CK3645">
            <v>0</v>
          </cell>
          <cell r="CL3645">
            <v>0</v>
          </cell>
          <cell r="CM3645">
            <v>0</v>
          </cell>
        </row>
        <row r="3646">
          <cell r="F3646">
            <v>2200</v>
          </cell>
          <cell r="G3646">
            <v>2200</v>
          </cell>
          <cell r="H3646">
            <v>800.5</v>
          </cell>
          <cell r="I3646">
            <v>0</v>
          </cell>
          <cell r="AY3646">
            <v>0</v>
          </cell>
          <cell r="CK3646">
            <v>0</v>
          </cell>
          <cell r="CL3646">
            <v>0</v>
          </cell>
          <cell r="CM3646">
            <v>0</v>
          </cell>
        </row>
        <row r="3647">
          <cell r="F3647">
            <v>2000</v>
          </cell>
          <cell r="G3647">
            <v>2000</v>
          </cell>
          <cell r="H3647">
            <v>1989.6</v>
          </cell>
          <cell r="I3647">
            <v>0</v>
          </cell>
          <cell r="AY3647">
            <v>0</v>
          </cell>
          <cell r="CK3647">
            <v>0</v>
          </cell>
          <cell r="CL3647">
            <v>0</v>
          </cell>
          <cell r="CM3647">
            <v>0</v>
          </cell>
        </row>
        <row r="3648">
          <cell r="F3648">
            <v>3000</v>
          </cell>
          <cell r="G3648">
            <v>3000</v>
          </cell>
          <cell r="H3648">
            <v>1901.62</v>
          </cell>
          <cell r="I3648">
            <v>0</v>
          </cell>
          <cell r="AY3648">
            <v>0</v>
          </cell>
          <cell r="CK3648">
            <v>0</v>
          </cell>
          <cell r="CL3648">
            <v>0</v>
          </cell>
          <cell r="CM3648">
            <v>0</v>
          </cell>
        </row>
        <row r="3649">
          <cell r="F3649">
            <v>9642</v>
          </cell>
          <cell r="G3649">
            <v>7990.46</v>
          </cell>
          <cell r="H3649">
            <v>4853.26</v>
          </cell>
          <cell r="I3649">
            <v>0</v>
          </cell>
          <cell r="AY3649">
            <v>0</v>
          </cell>
          <cell r="CK3649">
            <v>0</v>
          </cell>
          <cell r="CL3649">
            <v>0</v>
          </cell>
          <cell r="CM3649">
            <v>0</v>
          </cell>
        </row>
        <row r="3651">
          <cell r="F3651">
            <v>0</v>
          </cell>
          <cell r="G3651">
            <v>110000</v>
          </cell>
          <cell r="H3651">
            <v>85068.3</v>
          </cell>
          <cell r="I3651">
            <v>0</v>
          </cell>
          <cell r="AY3651">
            <v>0</v>
          </cell>
          <cell r="CK3651">
            <v>0</v>
          </cell>
          <cell r="CL3651">
            <v>0</v>
          </cell>
          <cell r="CM3651">
            <v>0</v>
          </cell>
        </row>
        <row r="3652">
          <cell r="F3652">
            <v>556400</v>
          </cell>
          <cell r="G3652">
            <v>556400</v>
          </cell>
          <cell r="H3652">
            <v>556400</v>
          </cell>
          <cell r="I3652">
            <v>0</v>
          </cell>
          <cell r="AY3652">
            <v>0</v>
          </cell>
          <cell r="CK3652">
            <v>0</v>
          </cell>
          <cell r="CL3652">
            <v>0</v>
          </cell>
          <cell r="CM3652">
            <v>0</v>
          </cell>
        </row>
        <row r="3653">
          <cell r="F3653">
            <v>618800</v>
          </cell>
          <cell r="G3653">
            <v>618800</v>
          </cell>
          <cell r="H3653">
            <v>618800</v>
          </cell>
          <cell r="I3653">
            <v>0</v>
          </cell>
          <cell r="AY3653">
            <v>0</v>
          </cell>
          <cell r="CK3653">
            <v>0</v>
          </cell>
          <cell r="CL3653">
            <v>0</v>
          </cell>
          <cell r="CM3653">
            <v>0</v>
          </cell>
        </row>
        <row r="3654">
          <cell r="F3654">
            <v>1512912</v>
          </cell>
          <cell r="G3654">
            <v>1512912</v>
          </cell>
          <cell r="H3654">
            <v>1237763.49</v>
          </cell>
          <cell r="I3654">
            <v>0</v>
          </cell>
          <cell r="AY3654">
            <v>136136.25</v>
          </cell>
          <cell r="CK3654">
            <v>0</v>
          </cell>
          <cell r="CL3654">
            <v>0</v>
          </cell>
          <cell r="CM3654">
            <v>0</v>
          </cell>
        </row>
        <row r="3655">
          <cell r="F3655">
            <v>52411</v>
          </cell>
          <cell r="G3655">
            <v>64118.5</v>
          </cell>
          <cell r="H3655">
            <v>64118.5</v>
          </cell>
          <cell r="I3655">
            <v>0</v>
          </cell>
          <cell r="AY3655">
            <v>6000.5</v>
          </cell>
          <cell r="CK3655">
            <v>0</v>
          </cell>
          <cell r="CL3655">
            <v>0</v>
          </cell>
          <cell r="CM3655">
            <v>0</v>
          </cell>
        </row>
        <row r="3656">
          <cell r="F3656">
            <v>109038</v>
          </cell>
          <cell r="G3656">
            <v>109038</v>
          </cell>
          <cell r="H3656">
            <v>54715.38</v>
          </cell>
          <cell r="I3656">
            <v>0</v>
          </cell>
          <cell r="AY3656">
            <v>0</v>
          </cell>
          <cell r="CK3656">
            <v>0</v>
          </cell>
          <cell r="CL3656">
            <v>0</v>
          </cell>
          <cell r="CM3656">
            <v>0</v>
          </cell>
        </row>
        <row r="3657">
          <cell r="F3657">
            <v>0</v>
          </cell>
          <cell r="G3657">
            <v>132.97999999999999</v>
          </cell>
          <cell r="H3657">
            <v>132.97999999999999</v>
          </cell>
          <cell r="I3657">
            <v>0</v>
          </cell>
          <cell r="AY3657">
            <v>0</v>
          </cell>
          <cell r="CK3657">
            <v>0</v>
          </cell>
          <cell r="CL3657">
            <v>0</v>
          </cell>
          <cell r="CM3657">
            <v>0</v>
          </cell>
        </row>
        <row r="3658">
          <cell r="F3658">
            <v>248115</v>
          </cell>
          <cell r="G3658">
            <v>248115</v>
          </cell>
          <cell r="H3658">
            <v>195038.76</v>
          </cell>
          <cell r="I3658">
            <v>0</v>
          </cell>
          <cell r="AY3658">
            <v>21204.639999999999</v>
          </cell>
          <cell r="CK3658">
            <v>0</v>
          </cell>
          <cell r="CL3658">
            <v>0</v>
          </cell>
          <cell r="CM3658">
            <v>0</v>
          </cell>
        </row>
        <row r="3659">
          <cell r="F3659">
            <v>39655</v>
          </cell>
          <cell r="G3659">
            <v>39655</v>
          </cell>
          <cell r="H3659">
            <v>31841.439999999999</v>
          </cell>
          <cell r="I3659">
            <v>0</v>
          </cell>
          <cell r="AY3659">
            <v>3470.49</v>
          </cell>
          <cell r="CK3659">
            <v>0</v>
          </cell>
          <cell r="CL3659">
            <v>0</v>
          </cell>
          <cell r="CM3659">
            <v>0</v>
          </cell>
        </row>
        <row r="3660">
          <cell r="F3660">
            <v>85800</v>
          </cell>
          <cell r="G3660">
            <v>85800</v>
          </cell>
          <cell r="H3660">
            <v>68117.52</v>
          </cell>
          <cell r="I3660">
            <v>0</v>
          </cell>
          <cell r="AY3660">
            <v>7306.9</v>
          </cell>
          <cell r="CK3660">
            <v>0</v>
          </cell>
          <cell r="CL3660">
            <v>0</v>
          </cell>
          <cell r="CM3660">
            <v>0</v>
          </cell>
        </row>
        <row r="3661">
          <cell r="F3661">
            <v>34793</v>
          </cell>
          <cell r="G3661">
            <v>37582.620000000003</v>
          </cell>
          <cell r="H3661">
            <v>37582.620000000003</v>
          </cell>
          <cell r="I3661">
            <v>0</v>
          </cell>
          <cell r="AY3661">
            <v>0</v>
          </cell>
          <cell r="CK3661">
            <v>0</v>
          </cell>
          <cell r="CL3661">
            <v>0</v>
          </cell>
          <cell r="CM3661">
            <v>0</v>
          </cell>
        </row>
        <row r="3662">
          <cell r="F3662">
            <v>179152</v>
          </cell>
          <cell r="G3662">
            <v>179152</v>
          </cell>
          <cell r="H3662">
            <v>127029.36</v>
          </cell>
          <cell r="I3662">
            <v>0</v>
          </cell>
          <cell r="AY3662">
            <v>13428.73</v>
          </cell>
          <cell r="CK3662">
            <v>0</v>
          </cell>
          <cell r="CL3662">
            <v>0</v>
          </cell>
          <cell r="CM3662">
            <v>0</v>
          </cell>
        </row>
        <row r="3663"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CK3663">
            <v>0</v>
          </cell>
          <cell r="CL3663">
            <v>0</v>
          </cell>
          <cell r="CM3663">
            <v>0</v>
          </cell>
        </row>
        <row r="3664">
          <cell r="F3664">
            <v>2511600</v>
          </cell>
          <cell r="G3664">
            <v>2511600</v>
          </cell>
          <cell r="H3664">
            <v>2117600</v>
          </cell>
          <cell r="I3664">
            <v>0</v>
          </cell>
          <cell r="AY3664">
            <v>0</v>
          </cell>
          <cell r="CK3664">
            <v>0</v>
          </cell>
          <cell r="CL3664">
            <v>0</v>
          </cell>
          <cell r="CM3664">
            <v>0</v>
          </cell>
        </row>
        <row r="3665">
          <cell r="F3665">
            <v>1192200</v>
          </cell>
          <cell r="G3665">
            <v>1192200</v>
          </cell>
          <cell r="H3665">
            <v>893281.4</v>
          </cell>
          <cell r="I3665">
            <v>0</v>
          </cell>
          <cell r="AY3665">
            <v>106413.88</v>
          </cell>
          <cell r="CK3665">
            <v>0</v>
          </cell>
          <cell r="CL3665">
            <v>0</v>
          </cell>
          <cell r="CM3665">
            <v>0</v>
          </cell>
        </row>
        <row r="3666">
          <cell r="F3666">
            <v>8472</v>
          </cell>
          <cell r="G3666">
            <v>11223</v>
          </cell>
          <cell r="H3666">
            <v>11223</v>
          </cell>
          <cell r="I3666">
            <v>0</v>
          </cell>
          <cell r="AY3666">
            <v>975</v>
          </cell>
          <cell r="CK3666">
            <v>0</v>
          </cell>
          <cell r="CL3666">
            <v>0</v>
          </cell>
          <cell r="CM3666">
            <v>0</v>
          </cell>
        </row>
        <row r="3667">
          <cell r="F3667">
            <v>72711</v>
          </cell>
          <cell r="G3667">
            <v>72711</v>
          </cell>
          <cell r="H3667">
            <v>37083.879999999997</v>
          </cell>
          <cell r="I3667">
            <v>0</v>
          </cell>
          <cell r="AY3667">
            <v>0</v>
          </cell>
          <cell r="CK3667">
            <v>0</v>
          </cell>
          <cell r="CL3667">
            <v>0</v>
          </cell>
          <cell r="CM3667">
            <v>0</v>
          </cell>
        </row>
        <row r="3668">
          <cell r="F3668">
            <v>0</v>
          </cell>
          <cell r="G3668">
            <v>16699.060000000001</v>
          </cell>
          <cell r="H3668">
            <v>16699.060000000001</v>
          </cell>
          <cell r="I3668">
            <v>0</v>
          </cell>
          <cell r="AY3668">
            <v>0</v>
          </cell>
          <cell r="CK3668">
            <v>0</v>
          </cell>
          <cell r="CL3668">
            <v>0</v>
          </cell>
          <cell r="CM3668">
            <v>0</v>
          </cell>
        </row>
        <row r="3669">
          <cell r="F3669">
            <v>0</v>
          </cell>
          <cell r="G3669">
            <v>97118.52</v>
          </cell>
          <cell r="H3669">
            <v>97118.52</v>
          </cell>
          <cell r="I3669">
            <v>0</v>
          </cell>
          <cell r="AY3669">
            <v>0</v>
          </cell>
          <cell r="CK3669">
            <v>0</v>
          </cell>
          <cell r="CL3669">
            <v>0</v>
          </cell>
          <cell r="CM3669">
            <v>0</v>
          </cell>
        </row>
        <row r="3670">
          <cell r="F3670">
            <v>145505</v>
          </cell>
          <cell r="G3670">
            <v>145505</v>
          </cell>
          <cell r="H3670">
            <v>102736.4</v>
          </cell>
          <cell r="I3670">
            <v>0</v>
          </cell>
          <cell r="AY3670">
            <v>12628.84</v>
          </cell>
          <cell r="CK3670">
            <v>0</v>
          </cell>
          <cell r="CL3670">
            <v>0</v>
          </cell>
          <cell r="CM3670">
            <v>0</v>
          </cell>
        </row>
        <row r="3671">
          <cell r="F3671">
            <v>24696</v>
          </cell>
          <cell r="G3671">
            <v>24696</v>
          </cell>
          <cell r="H3671">
            <v>17867.52</v>
          </cell>
          <cell r="I3671">
            <v>0</v>
          </cell>
          <cell r="AY3671">
            <v>2200.63</v>
          </cell>
          <cell r="CK3671">
            <v>0</v>
          </cell>
          <cell r="CL3671">
            <v>0</v>
          </cell>
          <cell r="CM3671">
            <v>0</v>
          </cell>
        </row>
        <row r="3672">
          <cell r="F3672">
            <v>33000</v>
          </cell>
          <cell r="G3672">
            <v>33000</v>
          </cell>
          <cell r="H3672">
            <v>23985</v>
          </cell>
          <cell r="I3672">
            <v>0</v>
          </cell>
          <cell r="AY3672">
            <v>2925</v>
          </cell>
          <cell r="CK3672">
            <v>0</v>
          </cell>
          <cell r="CL3672">
            <v>0</v>
          </cell>
          <cell r="CM3672">
            <v>0</v>
          </cell>
        </row>
        <row r="3673">
          <cell r="F3673">
            <v>26682</v>
          </cell>
          <cell r="G3673">
            <v>24240.32</v>
          </cell>
          <cell r="H3673">
            <v>24002.959999999999</v>
          </cell>
          <cell r="I3673">
            <v>0</v>
          </cell>
          <cell r="AY3673">
            <v>0</v>
          </cell>
          <cell r="CK3673">
            <v>0</v>
          </cell>
          <cell r="CL3673">
            <v>0</v>
          </cell>
          <cell r="CM3673">
            <v>0</v>
          </cell>
        </row>
        <row r="3674">
          <cell r="F3674">
            <v>163495</v>
          </cell>
          <cell r="G3674">
            <v>163495</v>
          </cell>
          <cell r="H3674">
            <v>110273.93</v>
          </cell>
          <cell r="I3674">
            <v>0</v>
          </cell>
          <cell r="AY3674">
            <v>12266.69</v>
          </cell>
          <cell r="CK3674">
            <v>0</v>
          </cell>
          <cell r="CL3674">
            <v>0</v>
          </cell>
          <cell r="CM3674">
            <v>0</v>
          </cell>
        </row>
        <row r="3675">
          <cell r="F3675">
            <v>920400</v>
          </cell>
          <cell r="G3675">
            <v>920400</v>
          </cell>
          <cell r="H3675">
            <v>724463</v>
          </cell>
          <cell r="I3675">
            <v>0</v>
          </cell>
          <cell r="AY3675">
            <v>79597</v>
          </cell>
          <cell r="CK3675">
            <v>0</v>
          </cell>
          <cell r="CL3675">
            <v>0</v>
          </cell>
          <cell r="CM3675">
            <v>0</v>
          </cell>
        </row>
        <row r="3676">
          <cell r="F3676">
            <v>53690</v>
          </cell>
          <cell r="G3676">
            <v>53690</v>
          </cell>
          <cell r="H3676">
            <v>28187.25</v>
          </cell>
          <cell r="I3676">
            <v>0</v>
          </cell>
          <cell r="AY3676">
            <v>0</v>
          </cell>
          <cell r="CK3676">
            <v>0</v>
          </cell>
          <cell r="CL3676">
            <v>0</v>
          </cell>
          <cell r="CM3676">
            <v>0</v>
          </cell>
        </row>
        <row r="3677">
          <cell r="F3677">
            <v>70382</v>
          </cell>
          <cell r="G3677">
            <v>70382</v>
          </cell>
          <cell r="H3677">
            <v>53546.68</v>
          </cell>
          <cell r="I3677">
            <v>0</v>
          </cell>
          <cell r="AY3677">
            <v>5950.29</v>
          </cell>
          <cell r="CK3677">
            <v>0</v>
          </cell>
          <cell r="CL3677">
            <v>0</v>
          </cell>
          <cell r="CM3677">
            <v>0</v>
          </cell>
        </row>
        <row r="3678">
          <cell r="F3678">
            <v>12205</v>
          </cell>
          <cell r="G3678">
            <v>12205</v>
          </cell>
          <cell r="H3678">
            <v>9483.8799999999992</v>
          </cell>
          <cell r="I3678">
            <v>0</v>
          </cell>
          <cell r="AY3678">
            <v>1056.3</v>
          </cell>
          <cell r="CK3678">
            <v>0</v>
          </cell>
          <cell r="CL3678">
            <v>0</v>
          </cell>
          <cell r="CM3678">
            <v>0</v>
          </cell>
        </row>
        <row r="3679">
          <cell r="F3679">
            <v>13200</v>
          </cell>
          <cell r="G3679">
            <v>13200</v>
          </cell>
          <cell r="H3679">
            <v>10530</v>
          </cell>
          <cell r="I3679">
            <v>0</v>
          </cell>
          <cell r="AY3679">
            <v>1170</v>
          </cell>
          <cell r="CK3679">
            <v>0</v>
          </cell>
          <cell r="CL3679">
            <v>0</v>
          </cell>
          <cell r="CM3679">
            <v>0</v>
          </cell>
        </row>
        <row r="3680">
          <cell r="F3680">
            <v>20453</v>
          </cell>
          <cell r="G3680">
            <v>21476</v>
          </cell>
          <cell r="H3680">
            <v>21476</v>
          </cell>
          <cell r="I3680">
            <v>0</v>
          </cell>
          <cell r="AY3680">
            <v>0</v>
          </cell>
          <cell r="CK3680">
            <v>0</v>
          </cell>
          <cell r="CL3680">
            <v>0</v>
          </cell>
          <cell r="CM3680">
            <v>0</v>
          </cell>
        </row>
        <row r="3681">
          <cell r="F3681">
            <v>134015</v>
          </cell>
          <cell r="G3681">
            <v>134015</v>
          </cell>
          <cell r="H3681">
            <v>102527.01</v>
          </cell>
          <cell r="I3681">
            <v>0</v>
          </cell>
          <cell r="AY3681">
            <v>10764.75</v>
          </cell>
          <cell r="CK3681">
            <v>0</v>
          </cell>
          <cell r="CL3681">
            <v>0</v>
          </cell>
          <cell r="CM3681">
            <v>0</v>
          </cell>
        </row>
        <row r="3682"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CK3682">
            <v>0</v>
          </cell>
          <cell r="CL3682">
            <v>0</v>
          </cell>
          <cell r="CM3682">
            <v>0</v>
          </cell>
        </row>
        <row r="3683">
          <cell r="F3683">
            <v>2000</v>
          </cell>
          <cell r="G3683">
            <v>2000</v>
          </cell>
          <cell r="H3683">
            <v>727.09</v>
          </cell>
          <cell r="I3683">
            <v>572.87</v>
          </cell>
          <cell r="AY3683">
            <v>0</v>
          </cell>
          <cell r="CK3683">
            <v>0</v>
          </cell>
          <cell r="CL3683">
            <v>0</v>
          </cell>
          <cell r="CM3683">
            <v>0</v>
          </cell>
        </row>
        <row r="3684">
          <cell r="F3684">
            <v>11107</v>
          </cell>
          <cell r="G3684">
            <v>9702</v>
          </cell>
          <cell r="H3684">
            <v>0</v>
          </cell>
          <cell r="I3684">
            <v>0</v>
          </cell>
          <cell r="AY3684">
            <v>0</v>
          </cell>
          <cell r="CK3684">
            <v>0</v>
          </cell>
          <cell r="CL3684">
            <v>0</v>
          </cell>
          <cell r="CM3684">
            <v>0</v>
          </cell>
        </row>
        <row r="3685">
          <cell r="F3685">
            <v>5000</v>
          </cell>
          <cell r="G3685">
            <v>5000</v>
          </cell>
          <cell r="H3685">
            <v>705</v>
          </cell>
          <cell r="I3685">
            <v>190</v>
          </cell>
          <cell r="AY3685">
            <v>0</v>
          </cell>
          <cell r="CK3685">
            <v>0</v>
          </cell>
          <cell r="CL3685">
            <v>0</v>
          </cell>
          <cell r="CM3685">
            <v>0</v>
          </cell>
        </row>
        <row r="3686">
          <cell r="F3686">
            <v>3600</v>
          </cell>
          <cell r="G3686">
            <v>3600</v>
          </cell>
          <cell r="H3686">
            <v>1428.34</v>
          </cell>
          <cell r="I3686">
            <v>0</v>
          </cell>
          <cell r="AY3686">
            <v>0</v>
          </cell>
          <cell r="CK3686">
            <v>0</v>
          </cell>
          <cell r="CL3686">
            <v>0</v>
          </cell>
          <cell r="CM3686">
            <v>0</v>
          </cell>
        </row>
        <row r="3687">
          <cell r="F3687">
            <v>10000</v>
          </cell>
          <cell r="G3687">
            <v>11905</v>
          </cell>
          <cell r="H3687">
            <v>11515</v>
          </cell>
          <cell r="I3687">
            <v>390</v>
          </cell>
          <cell r="AY3687">
            <v>0</v>
          </cell>
          <cell r="CK3687">
            <v>0</v>
          </cell>
          <cell r="CL3687">
            <v>0</v>
          </cell>
          <cell r="CM3687">
            <v>0</v>
          </cell>
        </row>
        <row r="3688">
          <cell r="F3688">
            <v>4000</v>
          </cell>
          <cell r="G3688">
            <v>3500</v>
          </cell>
          <cell r="H3688">
            <v>0</v>
          </cell>
          <cell r="I3688">
            <v>0</v>
          </cell>
          <cell r="AY3688">
            <v>0</v>
          </cell>
          <cell r="CK3688">
            <v>0</v>
          </cell>
          <cell r="CL3688">
            <v>0</v>
          </cell>
          <cell r="CM3688">
            <v>0</v>
          </cell>
        </row>
        <row r="3689">
          <cell r="F3689">
            <v>2000</v>
          </cell>
          <cell r="G3689">
            <v>2000</v>
          </cell>
          <cell r="H3689">
            <v>105</v>
          </cell>
          <cell r="I3689">
            <v>0</v>
          </cell>
          <cell r="AY3689">
            <v>0</v>
          </cell>
          <cell r="CK3689">
            <v>0</v>
          </cell>
          <cell r="CL3689">
            <v>0</v>
          </cell>
          <cell r="CM3689">
            <v>0</v>
          </cell>
        </row>
        <row r="3690">
          <cell r="F3690">
            <v>3000</v>
          </cell>
          <cell r="G3690">
            <v>3000</v>
          </cell>
          <cell r="H3690">
            <v>0</v>
          </cell>
          <cell r="I3690">
            <v>919.18</v>
          </cell>
          <cell r="AY3690">
            <v>0</v>
          </cell>
          <cell r="CK3690">
            <v>0</v>
          </cell>
          <cell r="CL3690">
            <v>0</v>
          </cell>
          <cell r="CM3690">
            <v>0</v>
          </cell>
        </row>
        <row r="3691">
          <cell r="F3691">
            <v>3000</v>
          </cell>
          <cell r="G3691">
            <v>3000</v>
          </cell>
          <cell r="H3691">
            <v>1110.5</v>
          </cell>
          <cell r="I3691">
            <v>0</v>
          </cell>
          <cell r="AY3691">
            <v>0</v>
          </cell>
          <cell r="CK3691">
            <v>0</v>
          </cell>
          <cell r="CL3691">
            <v>0</v>
          </cell>
          <cell r="CM3691">
            <v>0</v>
          </cell>
        </row>
        <row r="3692">
          <cell r="F3692">
            <v>7000</v>
          </cell>
          <cell r="G3692">
            <v>7000</v>
          </cell>
          <cell r="H3692">
            <v>4144.1899999999996</v>
          </cell>
          <cell r="I3692">
            <v>951.08</v>
          </cell>
          <cell r="AY3692">
            <v>0</v>
          </cell>
          <cell r="CK3692">
            <v>0</v>
          </cell>
          <cell r="CL3692">
            <v>0</v>
          </cell>
          <cell r="CM3692">
            <v>0</v>
          </cell>
        </row>
        <row r="3693">
          <cell r="F3693">
            <v>5000</v>
          </cell>
          <cell r="G3693">
            <v>5000</v>
          </cell>
          <cell r="H3693">
            <v>0</v>
          </cell>
          <cell r="I3693">
            <v>2949</v>
          </cell>
          <cell r="AY3693">
            <v>0</v>
          </cell>
          <cell r="CK3693">
            <v>0</v>
          </cell>
          <cell r="CL3693">
            <v>0</v>
          </cell>
          <cell r="CM3693">
            <v>0</v>
          </cell>
        </row>
        <row r="3694">
          <cell r="F3694">
            <v>5000</v>
          </cell>
          <cell r="G3694">
            <v>5000</v>
          </cell>
          <cell r="H3694">
            <v>0</v>
          </cell>
          <cell r="I3694">
            <v>0</v>
          </cell>
          <cell r="AY3694">
            <v>0</v>
          </cell>
          <cell r="CK3694">
            <v>0</v>
          </cell>
          <cell r="CL3694">
            <v>0</v>
          </cell>
          <cell r="CM3694">
            <v>0</v>
          </cell>
        </row>
        <row r="3695">
          <cell r="F3695">
            <v>3000</v>
          </cell>
          <cell r="G3695">
            <v>3000</v>
          </cell>
          <cell r="H3695">
            <v>3000</v>
          </cell>
          <cell r="I3695">
            <v>0</v>
          </cell>
          <cell r="AY3695">
            <v>0</v>
          </cell>
          <cell r="CK3695">
            <v>0</v>
          </cell>
          <cell r="CL3695">
            <v>0</v>
          </cell>
          <cell r="CM3695">
            <v>0</v>
          </cell>
        </row>
        <row r="3696">
          <cell r="F3696">
            <v>6000</v>
          </cell>
          <cell r="G3696">
            <v>6000</v>
          </cell>
          <cell r="H3696">
            <v>2265</v>
          </cell>
          <cell r="I3696">
            <v>0</v>
          </cell>
          <cell r="AY3696">
            <v>0</v>
          </cell>
          <cell r="CK3696">
            <v>0</v>
          </cell>
          <cell r="CL3696">
            <v>0</v>
          </cell>
          <cell r="CM3696">
            <v>0</v>
          </cell>
        </row>
        <row r="3697">
          <cell r="F3697">
            <v>34756</v>
          </cell>
          <cell r="G3697">
            <v>34065.269999999997</v>
          </cell>
          <cell r="H3697">
            <v>17959.759999999998</v>
          </cell>
          <cell r="I3697">
            <v>1422.94</v>
          </cell>
          <cell r="AY3697">
            <v>0</v>
          </cell>
          <cell r="CK3697">
            <v>0</v>
          </cell>
          <cell r="CL3697">
            <v>0</v>
          </cell>
          <cell r="CM3697">
            <v>0</v>
          </cell>
        </row>
        <row r="3698">
          <cell r="F3698">
            <v>3528000</v>
          </cell>
          <cell r="G3698">
            <v>3528000</v>
          </cell>
          <cell r="H3698">
            <v>2260000</v>
          </cell>
          <cell r="I3698">
            <v>34500</v>
          </cell>
          <cell r="AY3698">
            <v>0</v>
          </cell>
          <cell r="CK3698">
            <v>0</v>
          </cell>
          <cell r="CL3698">
            <v>0</v>
          </cell>
          <cell r="CM3698">
            <v>0</v>
          </cell>
        </row>
        <row r="3699">
          <cell r="F3699">
            <v>107100</v>
          </cell>
          <cell r="G3699">
            <v>107100</v>
          </cell>
          <cell r="H3699">
            <v>62475</v>
          </cell>
          <cell r="I3699">
            <v>0</v>
          </cell>
          <cell r="AY3699">
            <v>0</v>
          </cell>
          <cell r="CK3699">
            <v>0</v>
          </cell>
          <cell r="CL3699">
            <v>0</v>
          </cell>
          <cell r="CM3699">
            <v>0</v>
          </cell>
        </row>
        <row r="3700">
          <cell r="F3700">
            <v>273000</v>
          </cell>
          <cell r="G3700">
            <v>273000</v>
          </cell>
          <cell r="H3700">
            <v>188000</v>
          </cell>
          <cell r="I3700">
            <v>0</v>
          </cell>
          <cell r="AY3700">
            <v>0</v>
          </cell>
          <cell r="CK3700">
            <v>0</v>
          </cell>
          <cell r="CL3700">
            <v>0</v>
          </cell>
          <cell r="CM3700">
            <v>0</v>
          </cell>
        </row>
        <row r="3701">
          <cell r="F3701">
            <v>6823404</v>
          </cell>
          <cell r="G3701">
            <v>7623404</v>
          </cell>
          <cell r="H3701">
            <v>4589377.2699999996</v>
          </cell>
          <cell r="I3701">
            <v>308019.06</v>
          </cell>
          <cell r="AY3701">
            <v>297132.56</v>
          </cell>
          <cell r="CK3701">
            <v>0</v>
          </cell>
          <cell r="CL3701">
            <v>0</v>
          </cell>
          <cell r="CM3701">
            <v>0</v>
          </cell>
        </row>
        <row r="3702">
          <cell r="F3702">
            <v>0</v>
          </cell>
          <cell r="G3702">
            <v>4725000</v>
          </cell>
          <cell r="H3702">
            <v>3150000</v>
          </cell>
          <cell r="I3702">
            <v>0</v>
          </cell>
          <cell r="AY3702">
            <v>0</v>
          </cell>
          <cell r="CK3702">
            <v>0</v>
          </cell>
          <cell r="CL3702">
            <v>0</v>
          </cell>
          <cell r="CM3702">
            <v>0</v>
          </cell>
        </row>
        <row r="3703">
          <cell r="F3703">
            <v>0</v>
          </cell>
          <cell r="G3703">
            <v>2275000</v>
          </cell>
          <cell r="H3703">
            <v>1167400</v>
          </cell>
          <cell r="I3703">
            <v>29900</v>
          </cell>
          <cell r="AY3703">
            <v>0</v>
          </cell>
          <cell r="CK3703">
            <v>0</v>
          </cell>
          <cell r="CL3703">
            <v>0</v>
          </cell>
          <cell r="CM3703">
            <v>0</v>
          </cell>
        </row>
        <row r="3704">
          <cell r="F3704">
            <v>1365672</v>
          </cell>
          <cell r="G3704">
            <v>1365672</v>
          </cell>
          <cell r="H3704">
            <v>902138.54</v>
          </cell>
          <cell r="I3704">
            <v>0</v>
          </cell>
          <cell r="AY3704">
            <v>80190</v>
          </cell>
          <cell r="CK3704">
            <v>0</v>
          </cell>
          <cell r="CL3704">
            <v>0</v>
          </cell>
          <cell r="CM3704">
            <v>0</v>
          </cell>
        </row>
        <row r="3705">
          <cell r="F3705">
            <v>30900</v>
          </cell>
          <cell r="G3705">
            <v>30900</v>
          </cell>
          <cell r="H3705">
            <v>0</v>
          </cell>
          <cell r="I3705">
            <v>0</v>
          </cell>
          <cell r="AY3705">
            <v>0</v>
          </cell>
          <cell r="CK3705">
            <v>0</v>
          </cell>
          <cell r="CL3705">
            <v>0</v>
          </cell>
          <cell r="CM3705">
            <v>0</v>
          </cell>
        </row>
        <row r="3706">
          <cell r="F3706">
            <v>14640</v>
          </cell>
          <cell r="G3706">
            <v>14640</v>
          </cell>
          <cell r="H3706">
            <v>11529</v>
          </cell>
          <cell r="I3706">
            <v>0</v>
          </cell>
          <cell r="AY3706">
            <v>1281</v>
          </cell>
          <cell r="CK3706">
            <v>0</v>
          </cell>
          <cell r="CL3706">
            <v>0</v>
          </cell>
          <cell r="CM3706">
            <v>0</v>
          </cell>
        </row>
        <row r="3707">
          <cell r="F3707">
            <v>103683</v>
          </cell>
          <cell r="G3707">
            <v>103683</v>
          </cell>
          <cell r="H3707">
            <v>44837.33</v>
          </cell>
          <cell r="I3707">
            <v>0</v>
          </cell>
          <cell r="AY3707">
            <v>0</v>
          </cell>
          <cell r="CK3707">
            <v>0</v>
          </cell>
          <cell r="CL3707">
            <v>0</v>
          </cell>
          <cell r="CM3707">
            <v>0</v>
          </cell>
        </row>
        <row r="3708">
          <cell r="F3708">
            <v>120622</v>
          </cell>
          <cell r="G3708">
            <v>120622</v>
          </cell>
          <cell r="H3708">
            <v>77009.87</v>
          </cell>
          <cell r="I3708">
            <v>0</v>
          </cell>
          <cell r="AY3708">
            <v>5950.29</v>
          </cell>
          <cell r="CK3708">
            <v>0</v>
          </cell>
          <cell r="CL3708">
            <v>0</v>
          </cell>
          <cell r="CM3708">
            <v>0</v>
          </cell>
        </row>
        <row r="3709">
          <cell r="F3709">
            <v>21162</v>
          </cell>
          <cell r="G3709">
            <v>21162</v>
          </cell>
          <cell r="H3709">
            <v>13658.02</v>
          </cell>
          <cell r="I3709">
            <v>0</v>
          </cell>
          <cell r="AY3709">
            <v>1056.3</v>
          </cell>
          <cell r="CK3709">
            <v>0</v>
          </cell>
          <cell r="CL3709">
            <v>0</v>
          </cell>
          <cell r="CM3709">
            <v>0</v>
          </cell>
        </row>
        <row r="3710">
          <cell r="F3710">
            <v>19800</v>
          </cell>
          <cell r="G3710">
            <v>19800</v>
          </cell>
          <cell r="H3710">
            <v>14898</v>
          </cell>
          <cell r="I3710">
            <v>0</v>
          </cell>
          <cell r="AY3710">
            <v>1170</v>
          </cell>
          <cell r="CK3710">
            <v>0</v>
          </cell>
          <cell r="CL3710">
            <v>0</v>
          </cell>
          <cell r="CM3710">
            <v>0</v>
          </cell>
        </row>
        <row r="3711">
          <cell r="F3711">
            <v>30674</v>
          </cell>
          <cell r="G3711">
            <v>27946.13</v>
          </cell>
          <cell r="H3711">
            <v>27328.240000000002</v>
          </cell>
          <cell r="I3711">
            <v>0</v>
          </cell>
          <cell r="AY3711">
            <v>0</v>
          </cell>
          <cell r="CK3711">
            <v>0</v>
          </cell>
          <cell r="CL3711">
            <v>0</v>
          </cell>
          <cell r="CM3711">
            <v>0</v>
          </cell>
        </row>
        <row r="3712">
          <cell r="F3712">
            <v>202337</v>
          </cell>
          <cell r="G3712">
            <v>202337</v>
          </cell>
          <cell r="H3712">
            <v>125531.31</v>
          </cell>
          <cell r="I3712">
            <v>0</v>
          </cell>
          <cell r="AY3712">
            <v>11032.05</v>
          </cell>
          <cell r="CK3712">
            <v>0</v>
          </cell>
          <cell r="CL3712">
            <v>0</v>
          </cell>
          <cell r="CM3712">
            <v>0</v>
          </cell>
        </row>
        <row r="3713">
          <cell r="F3713">
            <v>0</v>
          </cell>
          <cell r="G3713">
            <v>8226.4599999999991</v>
          </cell>
          <cell r="H3713">
            <v>8226.4599999999991</v>
          </cell>
          <cell r="I3713">
            <v>0</v>
          </cell>
          <cell r="AY3713">
            <v>0</v>
          </cell>
          <cell r="CK3713">
            <v>0</v>
          </cell>
          <cell r="CL3713">
            <v>0</v>
          </cell>
          <cell r="CM3713">
            <v>0</v>
          </cell>
        </row>
        <row r="3714">
          <cell r="F3714">
            <v>0</v>
          </cell>
          <cell r="G3714">
            <v>329.32</v>
          </cell>
          <cell r="H3714">
            <v>329.32</v>
          </cell>
          <cell r="I3714">
            <v>0</v>
          </cell>
          <cell r="AY3714">
            <v>0</v>
          </cell>
          <cell r="CK3714">
            <v>0</v>
          </cell>
          <cell r="CL3714">
            <v>0</v>
          </cell>
          <cell r="CM3714">
            <v>0</v>
          </cell>
        </row>
        <row r="3715"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CK3715">
            <v>0</v>
          </cell>
          <cell r="CL3715">
            <v>0</v>
          </cell>
          <cell r="CM3715">
            <v>0</v>
          </cell>
        </row>
        <row r="3716">
          <cell r="F3716">
            <v>170603</v>
          </cell>
          <cell r="G3716">
            <v>165048</v>
          </cell>
          <cell r="H3716">
            <v>111090</v>
          </cell>
          <cell r="I3716">
            <v>0</v>
          </cell>
          <cell r="AY3716">
            <v>13225</v>
          </cell>
          <cell r="CK3716">
            <v>0</v>
          </cell>
          <cell r="CL3716">
            <v>0</v>
          </cell>
          <cell r="CM3716">
            <v>0</v>
          </cell>
        </row>
        <row r="3717">
          <cell r="F3717">
            <v>10000</v>
          </cell>
          <cell r="G3717">
            <v>10000</v>
          </cell>
          <cell r="H3717">
            <v>8657.2800000000007</v>
          </cell>
          <cell r="I3717">
            <v>0</v>
          </cell>
          <cell r="AY3717">
            <v>0</v>
          </cell>
          <cell r="CK3717">
            <v>0</v>
          </cell>
          <cell r="CL3717">
            <v>0</v>
          </cell>
          <cell r="CM3717">
            <v>0</v>
          </cell>
        </row>
        <row r="3718">
          <cell r="F3718">
            <v>1107</v>
          </cell>
          <cell r="G3718">
            <v>1107</v>
          </cell>
          <cell r="H3718">
            <v>0</v>
          </cell>
          <cell r="I3718">
            <v>0</v>
          </cell>
          <cell r="AY3718">
            <v>0</v>
          </cell>
          <cell r="CK3718">
            <v>0</v>
          </cell>
          <cell r="CL3718">
            <v>0</v>
          </cell>
          <cell r="CM3718">
            <v>0</v>
          </cell>
        </row>
        <row r="3719">
          <cell r="F3719">
            <v>5000</v>
          </cell>
          <cell r="G3719">
            <v>5000</v>
          </cell>
          <cell r="H3719">
            <v>2585</v>
          </cell>
          <cell r="I3719">
            <v>348</v>
          </cell>
          <cell r="AY3719">
            <v>0</v>
          </cell>
          <cell r="CK3719">
            <v>0</v>
          </cell>
          <cell r="CL3719">
            <v>0</v>
          </cell>
          <cell r="CM3719">
            <v>0</v>
          </cell>
        </row>
        <row r="3720">
          <cell r="F3720">
            <v>5000</v>
          </cell>
          <cell r="G3720">
            <v>5000</v>
          </cell>
          <cell r="H3720">
            <v>0</v>
          </cell>
          <cell r="I3720">
            <v>380.11</v>
          </cell>
          <cell r="AY3720">
            <v>0</v>
          </cell>
          <cell r="CK3720">
            <v>0</v>
          </cell>
          <cell r="CL3720">
            <v>0</v>
          </cell>
          <cell r="CM3720">
            <v>0</v>
          </cell>
        </row>
        <row r="3721">
          <cell r="F3721">
            <v>2500</v>
          </cell>
          <cell r="G3721">
            <v>2500</v>
          </cell>
          <cell r="H3721">
            <v>0</v>
          </cell>
          <cell r="I3721">
            <v>0</v>
          </cell>
          <cell r="AY3721">
            <v>0</v>
          </cell>
          <cell r="CK3721">
            <v>0</v>
          </cell>
          <cell r="CL3721">
            <v>0</v>
          </cell>
          <cell r="CM3721">
            <v>0</v>
          </cell>
        </row>
        <row r="3722">
          <cell r="F3722">
            <v>2000</v>
          </cell>
          <cell r="G3722">
            <v>2000</v>
          </cell>
          <cell r="H3722">
            <v>0</v>
          </cell>
          <cell r="I3722">
            <v>0</v>
          </cell>
          <cell r="AY3722">
            <v>0</v>
          </cell>
          <cell r="CK3722">
            <v>0</v>
          </cell>
          <cell r="CL3722">
            <v>0</v>
          </cell>
          <cell r="CM3722">
            <v>0</v>
          </cell>
        </row>
        <row r="3723">
          <cell r="F3723">
            <v>3000</v>
          </cell>
          <cell r="G3723">
            <v>3000</v>
          </cell>
          <cell r="H3723">
            <v>0</v>
          </cell>
          <cell r="I3723">
            <v>0</v>
          </cell>
          <cell r="AY3723">
            <v>0</v>
          </cell>
          <cell r="CK3723">
            <v>0</v>
          </cell>
          <cell r="CL3723">
            <v>0</v>
          </cell>
          <cell r="CM3723">
            <v>0</v>
          </cell>
        </row>
        <row r="3724">
          <cell r="F3724">
            <v>24012</v>
          </cell>
          <cell r="G3724">
            <v>22113.02</v>
          </cell>
          <cell r="H3724">
            <v>10162.549999999999</v>
          </cell>
          <cell r="I3724">
            <v>0</v>
          </cell>
          <cell r="AY3724">
            <v>0</v>
          </cell>
          <cell r="CK3724">
            <v>0</v>
          </cell>
          <cell r="CL3724">
            <v>0</v>
          </cell>
          <cell r="CM3724">
            <v>0</v>
          </cell>
        </row>
        <row r="3726">
          <cell r="F3726">
            <v>5520000</v>
          </cell>
          <cell r="G3726">
            <v>6020000</v>
          </cell>
          <cell r="H3726">
            <v>5276423.78</v>
          </cell>
          <cell r="I3726">
            <v>33964.14</v>
          </cell>
          <cell r="AY3726">
            <v>151150</v>
          </cell>
          <cell r="CK3726">
            <v>0</v>
          </cell>
          <cell r="CL3726">
            <v>0</v>
          </cell>
          <cell r="CM3726">
            <v>0</v>
          </cell>
        </row>
        <row r="3727">
          <cell r="F3727">
            <v>60000</v>
          </cell>
          <cell r="G3727">
            <v>60000</v>
          </cell>
          <cell r="H3727">
            <v>60000</v>
          </cell>
          <cell r="I3727">
            <v>0</v>
          </cell>
          <cell r="AY3727">
            <v>0</v>
          </cell>
          <cell r="CK3727">
            <v>0</v>
          </cell>
          <cell r="CL3727">
            <v>0</v>
          </cell>
          <cell r="CM3727">
            <v>0</v>
          </cell>
        </row>
        <row r="3728">
          <cell r="F3728">
            <v>920400</v>
          </cell>
          <cell r="G3728">
            <v>920400</v>
          </cell>
          <cell r="H3728">
            <v>673269.04</v>
          </cell>
          <cell r="I3728">
            <v>0</v>
          </cell>
          <cell r="AY3728">
            <v>70257</v>
          </cell>
          <cell r="CK3728">
            <v>0</v>
          </cell>
          <cell r="CL3728">
            <v>0</v>
          </cell>
          <cell r="CM3728">
            <v>0</v>
          </cell>
        </row>
        <row r="3729">
          <cell r="F3729">
            <v>34763</v>
          </cell>
          <cell r="G3729">
            <v>34763</v>
          </cell>
          <cell r="H3729">
            <v>0</v>
          </cell>
          <cell r="I3729">
            <v>0</v>
          </cell>
          <cell r="AY3729">
            <v>0</v>
          </cell>
          <cell r="CK3729">
            <v>0</v>
          </cell>
          <cell r="CL3729">
            <v>0</v>
          </cell>
          <cell r="CM3729">
            <v>0</v>
          </cell>
        </row>
        <row r="3730">
          <cell r="F3730">
            <v>53690</v>
          </cell>
          <cell r="G3730">
            <v>53690</v>
          </cell>
          <cell r="H3730">
            <v>24740.99</v>
          </cell>
          <cell r="I3730">
            <v>0</v>
          </cell>
          <cell r="AY3730">
            <v>0</v>
          </cell>
          <cell r="CK3730">
            <v>0</v>
          </cell>
          <cell r="CL3730">
            <v>0</v>
          </cell>
          <cell r="CM3730">
            <v>0</v>
          </cell>
        </row>
        <row r="3731">
          <cell r="F3731">
            <v>0</v>
          </cell>
          <cell r="G3731">
            <v>112.67</v>
          </cell>
          <cell r="H3731">
            <v>112.67</v>
          </cell>
          <cell r="I3731">
            <v>0</v>
          </cell>
          <cell r="AY3731">
            <v>0</v>
          </cell>
          <cell r="CK3731">
            <v>0</v>
          </cell>
          <cell r="CL3731">
            <v>0</v>
          </cell>
          <cell r="CM3731">
            <v>0</v>
          </cell>
        </row>
        <row r="3732">
          <cell r="F3732">
            <v>0</v>
          </cell>
          <cell r="G3732">
            <v>33022</v>
          </cell>
          <cell r="H3732">
            <v>33022</v>
          </cell>
          <cell r="I3732">
            <v>0</v>
          </cell>
          <cell r="AY3732">
            <v>0</v>
          </cell>
          <cell r="CK3732">
            <v>0</v>
          </cell>
          <cell r="CL3732">
            <v>0</v>
          </cell>
          <cell r="CM3732">
            <v>0</v>
          </cell>
        </row>
        <row r="3733">
          <cell r="F3733">
            <v>70382</v>
          </cell>
          <cell r="G3733">
            <v>70382</v>
          </cell>
          <cell r="H3733">
            <v>45494.67</v>
          </cell>
          <cell r="I3733">
            <v>0</v>
          </cell>
          <cell r="AY3733">
            <v>4440.37</v>
          </cell>
          <cell r="CK3733">
            <v>0</v>
          </cell>
          <cell r="CL3733">
            <v>0</v>
          </cell>
          <cell r="CM3733">
            <v>0</v>
          </cell>
        </row>
        <row r="3734">
          <cell r="F3734">
            <v>12205</v>
          </cell>
          <cell r="G3734">
            <v>12205</v>
          </cell>
          <cell r="H3734">
            <v>8197.1200000000008</v>
          </cell>
          <cell r="I3734">
            <v>0</v>
          </cell>
          <cell r="AY3734">
            <v>815.15</v>
          </cell>
          <cell r="CK3734">
            <v>0</v>
          </cell>
          <cell r="CL3734">
            <v>0</v>
          </cell>
          <cell r="CM3734">
            <v>0</v>
          </cell>
        </row>
        <row r="3735">
          <cell r="F3735">
            <v>13200</v>
          </cell>
          <cell r="G3735">
            <v>13200</v>
          </cell>
          <cell r="H3735">
            <v>7137</v>
          </cell>
          <cell r="I3735">
            <v>0</v>
          </cell>
          <cell r="AY3735">
            <v>585</v>
          </cell>
          <cell r="CK3735">
            <v>0</v>
          </cell>
          <cell r="CL3735">
            <v>0</v>
          </cell>
          <cell r="CM3735">
            <v>0</v>
          </cell>
        </row>
        <row r="3736">
          <cell r="F3736">
            <v>20453</v>
          </cell>
          <cell r="G3736">
            <v>21476</v>
          </cell>
          <cell r="H3736">
            <v>21476</v>
          </cell>
          <cell r="I3736">
            <v>0</v>
          </cell>
          <cell r="AY3736">
            <v>0</v>
          </cell>
          <cell r="CK3736">
            <v>0</v>
          </cell>
          <cell r="CL3736">
            <v>0</v>
          </cell>
          <cell r="CM3736">
            <v>0</v>
          </cell>
        </row>
        <row r="3737">
          <cell r="F3737">
            <v>134015</v>
          </cell>
          <cell r="G3737">
            <v>134015</v>
          </cell>
          <cell r="H3737">
            <v>97116.29</v>
          </cell>
          <cell r="I3737">
            <v>0</v>
          </cell>
          <cell r="AY3737">
            <v>9835.98</v>
          </cell>
          <cell r="CK3737">
            <v>0</v>
          </cell>
          <cell r="CL3737">
            <v>0</v>
          </cell>
          <cell r="CM3737">
            <v>0</v>
          </cell>
        </row>
        <row r="3738">
          <cell r="F3738">
            <v>0</v>
          </cell>
          <cell r="G3738">
            <v>3330.42</v>
          </cell>
          <cell r="H3738">
            <v>3330.42</v>
          </cell>
          <cell r="I3738">
            <v>0</v>
          </cell>
          <cell r="AY3738">
            <v>0</v>
          </cell>
          <cell r="CK3738">
            <v>0</v>
          </cell>
          <cell r="CL3738">
            <v>0</v>
          </cell>
          <cell r="CM3738">
            <v>0</v>
          </cell>
        </row>
        <row r="3739"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CK3739">
            <v>0</v>
          </cell>
          <cell r="CL3739">
            <v>0</v>
          </cell>
          <cell r="CM3739">
            <v>0</v>
          </cell>
        </row>
        <row r="3740">
          <cell r="F3740">
            <v>5000</v>
          </cell>
          <cell r="G3740">
            <v>5000</v>
          </cell>
          <cell r="H3740">
            <v>344.14</v>
          </cell>
          <cell r="I3740">
            <v>2682.21</v>
          </cell>
          <cell r="AY3740">
            <v>0</v>
          </cell>
          <cell r="CK3740">
            <v>0</v>
          </cell>
          <cell r="CL3740">
            <v>0</v>
          </cell>
          <cell r="CM3740">
            <v>0</v>
          </cell>
        </row>
        <row r="3741">
          <cell r="F3741">
            <v>10000</v>
          </cell>
          <cell r="G3741">
            <v>10000</v>
          </cell>
          <cell r="H3741">
            <v>2430.73</v>
          </cell>
          <cell r="I3741">
            <v>3642.19</v>
          </cell>
          <cell r="AY3741">
            <v>0</v>
          </cell>
          <cell r="CK3741">
            <v>0</v>
          </cell>
          <cell r="CL3741">
            <v>0</v>
          </cell>
          <cell r="CM3741">
            <v>0</v>
          </cell>
        </row>
        <row r="3742">
          <cell r="F3742">
            <v>2250</v>
          </cell>
          <cell r="G3742">
            <v>2250</v>
          </cell>
          <cell r="H3742">
            <v>0</v>
          </cell>
          <cell r="I3742">
            <v>0</v>
          </cell>
          <cell r="AY3742">
            <v>0</v>
          </cell>
          <cell r="CK3742">
            <v>0</v>
          </cell>
          <cell r="CL3742">
            <v>0</v>
          </cell>
          <cell r="CM3742">
            <v>0</v>
          </cell>
        </row>
        <row r="3743">
          <cell r="F3743">
            <v>5000</v>
          </cell>
          <cell r="G3743">
            <v>5000</v>
          </cell>
          <cell r="H3743">
            <v>4450</v>
          </cell>
          <cell r="I3743">
            <v>50</v>
          </cell>
          <cell r="AY3743">
            <v>0</v>
          </cell>
          <cell r="CK3743">
            <v>0</v>
          </cell>
          <cell r="CL3743">
            <v>0</v>
          </cell>
          <cell r="CM3743">
            <v>0</v>
          </cell>
        </row>
        <row r="3744">
          <cell r="F3744">
            <v>10000</v>
          </cell>
          <cell r="G3744">
            <v>10000</v>
          </cell>
          <cell r="H3744">
            <v>0</v>
          </cell>
          <cell r="I3744">
            <v>350</v>
          </cell>
          <cell r="AY3744">
            <v>0</v>
          </cell>
          <cell r="CK3744">
            <v>0</v>
          </cell>
          <cell r="CL3744">
            <v>0</v>
          </cell>
          <cell r="CM3744">
            <v>0</v>
          </cell>
        </row>
        <row r="3745">
          <cell r="F3745">
            <v>5000</v>
          </cell>
          <cell r="G3745">
            <v>5000</v>
          </cell>
          <cell r="H3745">
            <v>2310</v>
          </cell>
          <cell r="I3745">
            <v>0</v>
          </cell>
          <cell r="AY3745">
            <v>0</v>
          </cell>
          <cell r="CK3745">
            <v>0</v>
          </cell>
          <cell r="CL3745">
            <v>0</v>
          </cell>
          <cell r="CM3745">
            <v>0</v>
          </cell>
        </row>
        <row r="3746">
          <cell r="F3746">
            <v>5000</v>
          </cell>
          <cell r="G3746">
            <v>5000</v>
          </cell>
          <cell r="H3746">
            <v>0</v>
          </cell>
          <cell r="I3746">
            <v>0</v>
          </cell>
          <cell r="AY3746">
            <v>0</v>
          </cell>
          <cell r="CK3746">
            <v>0</v>
          </cell>
          <cell r="CL3746">
            <v>0</v>
          </cell>
          <cell r="CM3746">
            <v>0</v>
          </cell>
        </row>
        <row r="3747">
          <cell r="F3747">
            <v>2500</v>
          </cell>
          <cell r="G3747">
            <v>2500</v>
          </cell>
          <cell r="H3747">
            <v>0</v>
          </cell>
          <cell r="I3747">
            <v>0</v>
          </cell>
          <cell r="AY3747">
            <v>0</v>
          </cell>
          <cell r="CK3747">
            <v>0</v>
          </cell>
          <cell r="CL3747">
            <v>0</v>
          </cell>
          <cell r="CM3747">
            <v>0</v>
          </cell>
        </row>
        <row r="3748">
          <cell r="F3748">
            <v>2000</v>
          </cell>
          <cell r="G3748">
            <v>2000</v>
          </cell>
          <cell r="H3748">
            <v>0</v>
          </cell>
          <cell r="I3748">
            <v>0</v>
          </cell>
          <cell r="AY3748">
            <v>0</v>
          </cell>
          <cell r="CK3748">
            <v>0</v>
          </cell>
          <cell r="CL3748">
            <v>0</v>
          </cell>
          <cell r="CM3748">
            <v>0</v>
          </cell>
        </row>
        <row r="3749">
          <cell r="F3749">
            <v>2000</v>
          </cell>
          <cell r="G3749">
            <v>2000</v>
          </cell>
          <cell r="H3749">
            <v>0</v>
          </cell>
          <cell r="I3749">
            <v>0</v>
          </cell>
          <cell r="AY3749">
            <v>0</v>
          </cell>
          <cell r="CK3749">
            <v>0</v>
          </cell>
          <cell r="CL3749">
            <v>0</v>
          </cell>
          <cell r="CM3749">
            <v>0</v>
          </cell>
        </row>
        <row r="3750">
          <cell r="F3750">
            <v>7031</v>
          </cell>
          <cell r="G3750">
            <v>7031</v>
          </cell>
          <cell r="H3750">
            <v>4820.0200000000004</v>
          </cell>
          <cell r="I3750">
            <v>464.61</v>
          </cell>
          <cell r="AY3750">
            <v>0</v>
          </cell>
          <cell r="CK3750">
            <v>0</v>
          </cell>
          <cell r="CL3750">
            <v>0</v>
          </cell>
          <cell r="CM3750">
            <v>0</v>
          </cell>
        </row>
        <row r="3751">
          <cell r="F3751">
            <v>0</v>
          </cell>
          <cell r="G3751">
            <v>87141.7</v>
          </cell>
          <cell r="H3751">
            <v>87141.7</v>
          </cell>
          <cell r="I3751">
            <v>0</v>
          </cell>
          <cell r="AY3751">
            <v>9316.0300000000007</v>
          </cell>
          <cell r="CK3751">
            <v>0</v>
          </cell>
          <cell r="CL3751">
            <v>0</v>
          </cell>
          <cell r="CM3751">
            <v>0</v>
          </cell>
        </row>
        <row r="3752">
          <cell r="F3752">
            <v>0</v>
          </cell>
          <cell r="G3752">
            <v>3267.5</v>
          </cell>
          <cell r="H3752">
            <v>3267.5</v>
          </cell>
          <cell r="I3752">
            <v>0</v>
          </cell>
          <cell r="AY3752">
            <v>0</v>
          </cell>
          <cell r="CK3752">
            <v>0</v>
          </cell>
          <cell r="CL3752">
            <v>0</v>
          </cell>
          <cell r="CM3752">
            <v>0</v>
          </cell>
        </row>
        <row r="3753">
          <cell r="F3753">
            <v>0</v>
          </cell>
          <cell r="G3753">
            <v>13377.52</v>
          </cell>
          <cell r="H3753">
            <v>13377.52</v>
          </cell>
          <cell r="I3753">
            <v>0</v>
          </cell>
          <cell r="AY3753">
            <v>1506.19</v>
          </cell>
          <cell r="CK3753">
            <v>0</v>
          </cell>
          <cell r="CL3753">
            <v>0</v>
          </cell>
          <cell r="CM3753">
            <v>0</v>
          </cell>
        </row>
        <row r="3754">
          <cell r="F3754">
            <v>0</v>
          </cell>
          <cell r="G3754">
            <v>2130.6999999999998</v>
          </cell>
          <cell r="H3754">
            <v>2130.6999999999998</v>
          </cell>
          <cell r="I3754">
            <v>0</v>
          </cell>
          <cell r="AY3754">
            <v>240.55</v>
          </cell>
          <cell r="CK3754">
            <v>0</v>
          </cell>
          <cell r="CL3754">
            <v>0</v>
          </cell>
          <cell r="CM3754">
            <v>0</v>
          </cell>
        </row>
        <row r="3755">
          <cell r="F3755">
            <v>0</v>
          </cell>
          <cell r="G3755">
            <v>5263.02</v>
          </cell>
          <cell r="H3755">
            <v>5263.02</v>
          </cell>
          <cell r="I3755">
            <v>0</v>
          </cell>
          <cell r="AY3755">
            <v>583.5</v>
          </cell>
          <cell r="CK3755">
            <v>0</v>
          </cell>
          <cell r="CL3755">
            <v>0</v>
          </cell>
          <cell r="CM3755">
            <v>0</v>
          </cell>
        </row>
        <row r="3756">
          <cell r="F3756">
            <v>0</v>
          </cell>
          <cell r="G3756">
            <v>2490.64</v>
          </cell>
          <cell r="H3756">
            <v>2490.64</v>
          </cell>
          <cell r="I3756">
            <v>0</v>
          </cell>
          <cell r="AY3756">
            <v>0</v>
          </cell>
          <cell r="CK3756">
            <v>0</v>
          </cell>
          <cell r="CL3756">
            <v>0</v>
          </cell>
          <cell r="CM3756">
            <v>0</v>
          </cell>
        </row>
        <row r="3757">
          <cell r="F3757">
            <v>0</v>
          </cell>
          <cell r="G3757">
            <v>9055.84</v>
          </cell>
          <cell r="H3757">
            <v>9055.84</v>
          </cell>
          <cell r="I3757">
            <v>0</v>
          </cell>
          <cell r="AY3757">
            <v>924.48</v>
          </cell>
          <cell r="CK3757">
            <v>0</v>
          </cell>
          <cell r="CL3757">
            <v>0</v>
          </cell>
          <cell r="CM3757">
            <v>0</v>
          </cell>
        </row>
        <row r="3758">
          <cell r="F3758">
            <v>0</v>
          </cell>
          <cell r="G3758">
            <v>28020</v>
          </cell>
          <cell r="H3758">
            <v>28020</v>
          </cell>
          <cell r="I3758">
            <v>0</v>
          </cell>
          <cell r="AY3758">
            <v>0</v>
          </cell>
          <cell r="CK3758">
            <v>0</v>
          </cell>
          <cell r="CL3758">
            <v>0</v>
          </cell>
          <cell r="CM3758">
            <v>0</v>
          </cell>
        </row>
        <row r="3759">
          <cell r="F3759">
            <v>0</v>
          </cell>
          <cell r="G3759">
            <v>4675.21</v>
          </cell>
          <cell r="H3759">
            <v>4675.21</v>
          </cell>
          <cell r="I3759">
            <v>0</v>
          </cell>
          <cell r="AY3759">
            <v>0</v>
          </cell>
          <cell r="CK3759">
            <v>0</v>
          </cell>
          <cell r="CL3759">
            <v>0</v>
          </cell>
          <cell r="CM3759">
            <v>0</v>
          </cell>
        </row>
        <row r="3760">
          <cell r="F3760">
            <v>0</v>
          </cell>
          <cell r="G3760">
            <v>739.02</v>
          </cell>
          <cell r="H3760">
            <v>739.02</v>
          </cell>
          <cell r="I3760">
            <v>0</v>
          </cell>
          <cell r="AY3760">
            <v>0</v>
          </cell>
          <cell r="CK3760">
            <v>0</v>
          </cell>
          <cell r="CL3760">
            <v>0</v>
          </cell>
          <cell r="CM3760">
            <v>0</v>
          </cell>
        </row>
        <row r="3761">
          <cell r="F3761">
            <v>0</v>
          </cell>
          <cell r="G3761">
            <v>1755</v>
          </cell>
          <cell r="H3761">
            <v>1755</v>
          </cell>
          <cell r="I3761">
            <v>0</v>
          </cell>
          <cell r="AY3761">
            <v>0</v>
          </cell>
          <cell r="CK3761">
            <v>0</v>
          </cell>
          <cell r="CL3761">
            <v>0</v>
          </cell>
          <cell r="CM3761">
            <v>0</v>
          </cell>
        </row>
        <row r="3762">
          <cell r="F3762">
            <v>0</v>
          </cell>
          <cell r="G3762">
            <v>2490.64</v>
          </cell>
          <cell r="H3762">
            <v>2490.64</v>
          </cell>
          <cell r="I3762">
            <v>0</v>
          </cell>
          <cell r="AY3762">
            <v>0</v>
          </cell>
          <cell r="CK3762">
            <v>0</v>
          </cell>
          <cell r="CL3762">
            <v>0</v>
          </cell>
          <cell r="CM3762">
            <v>0</v>
          </cell>
        </row>
        <row r="3763">
          <cell r="F3763">
            <v>0</v>
          </cell>
          <cell r="G3763">
            <v>2780.44</v>
          </cell>
          <cell r="H3763">
            <v>2780.44</v>
          </cell>
          <cell r="I3763">
            <v>0</v>
          </cell>
          <cell r="AY3763">
            <v>0</v>
          </cell>
          <cell r="CK3763">
            <v>0</v>
          </cell>
          <cell r="CL3763">
            <v>0</v>
          </cell>
          <cell r="CM3763">
            <v>0</v>
          </cell>
        </row>
        <row r="3764">
          <cell r="F3764">
            <v>2000000</v>
          </cell>
          <cell r="G3764">
            <v>2000000</v>
          </cell>
          <cell r="H3764">
            <v>2000000</v>
          </cell>
          <cell r="I3764">
            <v>0</v>
          </cell>
          <cell r="AY3764">
            <v>0</v>
          </cell>
          <cell r="CK3764">
            <v>0</v>
          </cell>
          <cell r="CL3764">
            <v>0</v>
          </cell>
          <cell r="CM3764">
            <v>0</v>
          </cell>
        </row>
        <row r="3765">
          <cell r="F3765">
            <v>0</v>
          </cell>
          <cell r="G3765">
            <v>1097600</v>
          </cell>
          <cell r="H3765">
            <v>860755.77</v>
          </cell>
          <cell r="I3765">
            <v>187161.3</v>
          </cell>
          <cell r="AY3765">
            <v>0</v>
          </cell>
          <cell r="CK3765">
            <v>0</v>
          </cell>
          <cell r="CL3765">
            <v>0</v>
          </cell>
          <cell r="CM3765">
            <v>0</v>
          </cell>
        </row>
        <row r="3766">
          <cell r="F3766">
            <v>5135712</v>
          </cell>
          <cell r="G3766">
            <v>4631712</v>
          </cell>
          <cell r="H3766">
            <v>3509988.41</v>
          </cell>
          <cell r="I3766">
            <v>0</v>
          </cell>
          <cell r="AY3766">
            <v>446583.86</v>
          </cell>
          <cell r="CK3766">
            <v>0</v>
          </cell>
          <cell r="CL3766">
            <v>0</v>
          </cell>
          <cell r="CM3766">
            <v>0</v>
          </cell>
        </row>
        <row r="3767">
          <cell r="F3767">
            <v>0</v>
          </cell>
          <cell r="G3767">
            <v>66069.77</v>
          </cell>
          <cell r="H3767">
            <v>66069.77</v>
          </cell>
          <cell r="I3767">
            <v>0</v>
          </cell>
          <cell r="AY3767">
            <v>0</v>
          </cell>
          <cell r="CK3767">
            <v>0</v>
          </cell>
          <cell r="CL3767">
            <v>0</v>
          </cell>
          <cell r="CM3767">
            <v>0</v>
          </cell>
        </row>
        <row r="3768">
          <cell r="F3768">
            <v>94070</v>
          </cell>
          <cell r="G3768">
            <v>94070</v>
          </cell>
          <cell r="H3768">
            <v>87822.67</v>
          </cell>
          <cell r="I3768">
            <v>0</v>
          </cell>
          <cell r="AY3768">
            <v>9299</v>
          </cell>
          <cell r="CK3768">
            <v>0</v>
          </cell>
          <cell r="CL3768">
            <v>0</v>
          </cell>
          <cell r="CM3768">
            <v>0</v>
          </cell>
        </row>
        <row r="3769">
          <cell r="F3769">
            <v>338987</v>
          </cell>
          <cell r="G3769">
            <v>313787</v>
          </cell>
          <cell r="H3769">
            <v>150883.85</v>
          </cell>
          <cell r="I3769">
            <v>0</v>
          </cell>
          <cell r="AY3769">
            <v>0</v>
          </cell>
          <cell r="CK3769">
            <v>0</v>
          </cell>
          <cell r="CL3769">
            <v>0</v>
          </cell>
          <cell r="CM3769">
            <v>0</v>
          </cell>
        </row>
        <row r="3770">
          <cell r="F3770">
            <v>1018858</v>
          </cell>
          <cell r="G3770">
            <v>1018858</v>
          </cell>
          <cell r="H3770">
            <v>0</v>
          </cell>
          <cell r="I3770">
            <v>0</v>
          </cell>
          <cell r="AY3770">
            <v>0</v>
          </cell>
          <cell r="CK3770">
            <v>0</v>
          </cell>
          <cell r="CL3770">
            <v>0</v>
          </cell>
          <cell r="CM3770">
            <v>0</v>
          </cell>
        </row>
        <row r="3771">
          <cell r="F3771">
            <v>543181</v>
          </cell>
          <cell r="G3771">
            <v>512234.08</v>
          </cell>
          <cell r="H3771">
            <v>383294.39</v>
          </cell>
          <cell r="I3771">
            <v>0</v>
          </cell>
          <cell r="AY3771">
            <v>46643.23</v>
          </cell>
          <cell r="CK3771">
            <v>0</v>
          </cell>
          <cell r="CL3771">
            <v>0</v>
          </cell>
          <cell r="CM3771">
            <v>0</v>
          </cell>
        </row>
        <row r="3772">
          <cell r="F3772">
            <v>92417</v>
          </cell>
          <cell r="G3772">
            <v>86789.82</v>
          </cell>
          <cell r="H3772">
            <v>66539.69</v>
          </cell>
          <cell r="I3772">
            <v>0</v>
          </cell>
          <cell r="AY3772">
            <v>8153.25</v>
          </cell>
          <cell r="CK3772">
            <v>0</v>
          </cell>
          <cell r="CL3772">
            <v>0</v>
          </cell>
          <cell r="CM3772">
            <v>0</v>
          </cell>
        </row>
        <row r="3773">
          <cell r="F3773">
            <v>118800</v>
          </cell>
          <cell r="G3773">
            <v>115582.5</v>
          </cell>
          <cell r="H3773">
            <v>90671.360000000001</v>
          </cell>
          <cell r="I3773">
            <v>0</v>
          </cell>
          <cell r="AY3773">
            <v>10530</v>
          </cell>
          <cell r="CK3773">
            <v>0</v>
          </cell>
          <cell r="CL3773">
            <v>0</v>
          </cell>
          <cell r="CM3773">
            <v>0</v>
          </cell>
        </row>
        <row r="3774">
          <cell r="F3774">
            <v>116206</v>
          </cell>
          <cell r="G3774">
            <v>102721.75</v>
          </cell>
          <cell r="H3774">
            <v>102376.68</v>
          </cell>
          <cell r="I3774">
            <v>0</v>
          </cell>
          <cell r="AY3774">
            <v>0</v>
          </cell>
          <cell r="CK3774">
            <v>0</v>
          </cell>
          <cell r="CL3774">
            <v>0</v>
          </cell>
          <cell r="CM3774">
            <v>0</v>
          </cell>
        </row>
        <row r="3775">
          <cell r="F3775">
            <v>924339</v>
          </cell>
          <cell r="G3775">
            <v>849213.6</v>
          </cell>
          <cell r="H3775">
            <v>500303.09</v>
          </cell>
          <cell r="I3775">
            <v>0</v>
          </cell>
          <cell r="AY3775">
            <v>60648.47</v>
          </cell>
          <cell r="CK3775">
            <v>0</v>
          </cell>
          <cell r="CL3775">
            <v>0</v>
          </cell>
          <cell r="CM3775">
            <v>0</v>
          </cell>
        </row>
        <row r="3776">
          <cell r="F3776">
            <v>1859023</v>
          </cell>
          <cell r="G3776">
            <v>1650409.46</v>
          </cell>
          <cell r="H3776">
            <v>0</v>
          </cell>
          <cell r="I3776">
            <v>0</v>
          </cell>
          <cell r="AY3776">
            <v>0</v>
          </cell>
          <cell r="CK3776">
            <v>0</v>
          </cell>
          <cell r="CL3776">
            <v>0</v>
          </cell>
          <cell r="CM3776">
            <v>0</v>
          </cell>
        </row>
        <row r="3777">
          <cell r="F3777">
            <v>10000</v>
          </cell>
          <cell r="G3777">
            <v>10000</v>
          </cell>
          <cell r="H3777">
            <v>5800.6</v>
          </cell>
          <cell r="I3777">
            <v>781</v>
          </cell>
          <cell r="AY3777">
            <v>0</v>
          </cell>
          <cell r="CK3777">
            <v>0</v>
          </cell>
          <cell r="CL3777">
            <v>0</v>
          </cell>
          <cell r="CM3777">
            <v>0</v>
          </cell>
        </row>
        <row r="3778">
          <cell r="F3778">
            <v>93317</v>
          </cell>
          <cell r="G3778">
            <v>89841.94</v>
          </cell>
          <cell r="H3778">
            <v>49205.27</v>
          </cell>
          <cell r="I3778">
            <v>0</v>
          </cell>
          <cell r="AY3778">
            <v>0</v>
          </cell>
          <cell r="CK3778">
            <v>0</v>
          </cell>
          <cell r="CL3778">
            <v>0</v>
          </cell>
          <cell r="CM3778">
            <v>0</v>
          </cell>
        </row>
        <row r="3779">
          <cell r="F3779">
            <v>14501</v>
          </cell>
          <cell r="G3779">
            <v>14588.06</v>
          </cell>
          <cell r="H3779">
            <v>14588.06</v>
          </cell>
          <cell r="I3779">
            <v>0</v>
          </cell>
          <cell r="AY3779">
            <v>2620.12</v>
          </cell>
          <cell r="CK3779">
            <v>0</v>
          </cell>
          <cell r="CL3779">
            <v>0</v>
          </cell>
          <cell r="CM3779">
            <v>0</v>
          </cell>
        </row>
        <row r="3780">
          <cell r="F3780">
            <v>71661</v>
          </cell>
          <cell r="G3780">
            <v>67799</v>
          </cell>
          <cell r="H3780">
            <v>58428</v>
          </cell>
          <cell r="I3780">
            <v>0</v>
          </cell>
          <cell r="AY3780">
            <v>4662.4799999999996</v>
          </cell>
          <cell r="CK3780">
            <v>0</v>
          </cell>
          <cell r="CL3780">
            <v>0</v>
          </cell>
          <cell r="CM3780">
            <v>0</v>
          </cell>
        </row>
        <row r="3781">
          <cell r="F3781">
            <v>23200</v>
          </cell>
          <cell r="G3781">
            <v>23200</v>
          </cell>
          <cell r="H3781">
            <v>14064.14</v>
          </cell>
          <cell r="I3781">
            <v>0</v>
          </cell>
          <cell r="AY3781">
            <v>1681.73</v>
          </cell>
          <cell r="CK3781">
            <v>0</v>
          </cell>
          <cell r="CL3781">
            <v>0</v>
          </cell>
          <cell r="CM3781">
            <v>0</v>
          </cell>
        </row>
        <row r="3782">
          <cell r="F3782">
            <v>30000</v>
          </cell>
          <cell r="G3782">
            <v>30000</v>
          </cell>
          <cell r="H3782">
            <v>15425.38</v>
          </cell>
          <cell r="I3782">
            <v>1134.6199999999999</v>
          </cell>
          <cell r="AY3782">
            <v>0</v>
          </cell>
          <cell r="CK3782">
            <v>0</v>
          </cell>
          <cell r="CL3782">
            <v>0</v>
          </cell>
          <cell r="CM3782">
            <v>0</v>
          </cell>
        </row>
        <row r="3783">
          <cell r="F3783">
            <v>19205</v>
          </cell>
          <cell r="G3783">
            <v>19205</v>
          </cell>
          <cell r="H3783">
            <v>0</v>
          </cell>
          <cell r="I3783">
            <v>0</v>
          </cell>
          <cell r="AY3783">
            <v>0</v>
          </cell>
          <cell r="CK3783">
            <v>0</v>
          </cell>
          <cell r="CL3783">
            <v>0</v>
          </cell>
          <cell r="CM3783">
            <v>0</v>
          </cell>
        </row>
        <row r="3784">
          <cell r="F3784">
            <v>37333</v>
          </cell>
          <cell r="G3784">
            <v>37333</v>
          </cell>
          <cell r="H3784">
            <v>12631.11</v>
          </cell>
          <cell r="I3784">
            <v>0</v>
          </cell>
          <cell r="AY3784">
            <v>0</v>
          </cell>
          <cell r="CK3784">
            <v>0</v>
          </cell>
          <cell r="CL3784">
            <v>0</v>
          </cell>
          <cell r="CM3784">
            <v>0</v>
          </cell>
        </row>
        <row r="3785">
          <cell r="F3785">
            <v>141000</v>
          </cell>
          <cell r="G3785">
            <v>141000</v>
          </cell>
          <cell r="H3785">
            <v>26795</v>
          </cell>
          <cell r="I3785">
            <v>86997.5</v>
          </cell>
          <cell r="AY3785">
            <v>0</v>
          </cell>
          <cell r="CK3785">
            <v>0</v>
          </cell>
          <cell r="CL3785">
            <v>0</v>
          </cell>
          <cell r="CM3785">
            <v>0</v>
          </cell>
        </row>
        <row r="3786">
          <cell r="F3786">
            <v>0</v>
          </cell>
          <cell r="G3786">
            <v>22200</v>
          </cell>
          <cell r="H3786">
            <v>13535</v>
          </cell>
          <cell r="I3786">
            <v>0</v>
          </cell>
          <cell r="AY3786">
            <v>0</v>
          </cell>
          <cell r="CK3786">
            <v>0</v>
          </cell>
          <cell r="CL3786">
            <v>0</v>
          </cell>
          <cell r="CM3786">
            <v>0</v>
          </cell>
        </row>
        <row r="3787">
          <cell r="F3787">
            <v>1705</v>
          </cell>
          <cell r="G3787">
            <v>1705</v>
          </cell>
          <cell r="H3787">
            <v>858.62</v>
          </cell>
          <cell r="I3787">
            <v>0</v>
          </cell>
          <cell r="AY3787">
            <v>0</v>
          </cell>
          <cell r="CK3787">
            <v>0</v>
          </cell>
          <cell r="CL3787">
            <v>0</v>
          </cell>
          <cell r="CM3787">
            <v>0</v>
          </cell>
        </row>
        <row r="3788">
          <cell r="F3788">
            <v>23386</v>
          </cell>
          <cell r="G3788">
            <v>19386</v>
          </cell>
          <cell r="H3788">
            <v>3688.87</v>
          </cell>
          <cell r="I3788">
            <v>1470</v>
          </cell>
          <cell r="AY3788">
            <v>0</v>
          </cell>
          <cell r="CK3788">
            <v>300000</v>
          </cell>
          <cell r="CL3788">
            <v>0</v>
          </cell>
          <cell r="CM3788">
            <v>0</v>
          </cell>
        </row>
        <row r="3789">
          <cell r="F3789">
            <v>5962</v>
          </cell>
          <cell r="G3789">
            <v>5962</v>
          </cell>
          <cell r="H3789">
            <v>116.8</v>
          </cell>
          <cell r="I3789">
            <v>1</v>
          </cell>
          <cell r="AY3789">
            <v>0</v>
          </cell>
          <cell r="CK3789">
            <v>0</v>
          </cell>
          <cell r="CL3789">
            <v>0</v>
          </cell>
          <cell r="CM3789">
            <v>0</v>
          </cell>
        </row>
        <row r="3790">
          <cell r="F3790">
            <v>5383</v>
          </cell>
          <cell r="G3790">
            <v>5383</v>
          </cell>
          <cell r="H3790">
            <v>3874.5</v>
          </cell>
          <cell r="I3790">
            <v>0</v>
          </cell>
          <cell r="AY3790">
            <v>378.5</v>
          </cell>
          <cell r="CK3790">
            <v>0</v>
          </cell>
          <cell r="CL3790">
            <v>0</v>
          </cell>
          <cell r="CM3790">
            <v>0</v>
          </cell>
        </row>
        <row r="3791">
          <cell r="F3791">
            <v>60000</v>
          </cell>
          <cell r="G3791">
            <v>1360000</v>
          </cell>
          <cell r="H3791">
            <v>51206.02</v>
          </cell>
          <cell r="I3791">
            <v>46368.39</v>
          </cell>
          <cell r="AY3791">
            <v>0</v>
          </cell>
          <cell r="CK3791">
            <v>0</v>
          </cell>
          <cell r="CL3791">
            <v>0</v>
          </cell>
          <cell r="CM3791">
            <v>0</v>
          </cell>
        </row>
        <row r="3792">
          <cell r="F3792">
            <v>3701</v>
          </cell>
          <cell r="G3792">
            <v>3701</v>
          </cell>
          <cell r="H3792">
            <v>2727.5</v>
          </cell>
          <cell r="I3792">
            <v>110</v>
          </cell>
          <cell r="AY3792">
            <v>0</v>
          </cell>
          <cell r="CK3792">
            <v>0</v>
          </cell>
          <cell r="CL3792">
            <v>0</v>
          </cell>
          <cell r="CM3792">
            <v>0</v>
          </cell>
        </row>
        <row r="3793">
          <cell r="F3793">
            <v>48204</v>
          </cell>
          <cell r="G3793">
            <v>48204</v>
          </cell>
          <cell r="H3793">
            <v>38274.31</v>
          </cell>
          <cell r="I3793">
            <v>2073.4899999999998</v>
          </cell>
          <cell r="AY3793">
            <v>0</v>
          </cell>
          <cell r="CK3793">
            <v>0</v>
          </cell>
          <cell r="CL3793">
            <v>0</v>
          </cell>
          <cell r="CM3793">
            <v>0</v>
          </cell>
        </row>
        <row r="3794">
          <cell r="F3794">
            <v>10000</v>
          </cell>
          <cell r="G3794">
            <v>10000</v>
          </cell>
          <cell r="H3794">
            <v>345</v>
          </cell>
          <cell r="I3794">
            <v>0</v>
          </cell>
          <cell r="AY3794">
            <v>0</v>
          </cell>
          <cell r="CK3794">
            <v>0</v>
          </cell>
          <cell r="CL3794">
            <v>0</v>
          </cell>
          <cell r="CM3794">
            <v>0</v>
          </cell>
        </row>
        <row r="3795">
          <cell r="F3795">
            <v>48535</v>
          </cell>
          <cell r="G3795">
            <v>65335</v>
          </cell>
          <cell r="H3795">
            <v>47791.05</v>
          </cell>
          <cell r="I3795">
            <v>0</v>
          </cell>
          <cell r="AY3795">
            <v>0</v>
          </cell>
          <cell r="CK3795">
            <v>0</v>
          </cell>
          <cell r="CL3795">
            <v>0</v>
          </cell>
          <cell r="CM3795">
            <v>0</v>
          </cell>
        </row>
        <row r="3796">
          <cell r="F3796">
            <v>0</v>
          </cell>
          <cell r="G3796">
            <v>3200</v>
          </cell>
          <cell r="H3796">
            <v>0</v>
          </cell>
          <cell r="I3796">
            <v>0</v>
          </cell>
          <cell r="AY3796">
            <v>0</v>
          </cell>
          <cell r="CK3796">
            <v>0</v>
          </cell>
          <cell r="CL3796">
            <v>0</v>
          </cell>
          <cell r="CM3796">
            <v>0</v>
          </cell>
        </row>
        <row r="3797">
          <cell r="F3797">
            <v>1000000</v>
          </cell>
          <cell r="G3797">
            <v>2000000</v>
          </cell>
          <cell r="H3797">
            <v>1000000</v>
          </cell>
          <cell r="I3797">
            <v>0</v>
          </cell>
          <cell r="AY3797">
            <v>0</v>
          </cell>
          <cell r="CK3797">
            <v>0</v>
          </cell>
          <cell r="CL3797">
            <v>0</v>
          </cell>
          <cell r="CM3797">
            <v>0</v>
          </cell>
        </row>
        <row r="3798">
          <cell r="F3798">
            <v>17250</v>
          </cell>
          <cell r="G3798">
            <v>17250</v>
          </cell>
          <cell r="H3798">
            <v>0</v>
          </cell>
          <cell r="I3798">
            <v>0</v>
          </cell>
          <cell r="AY3798">
            <v>0</v>
          </cell>
          <cell r="CK3798">
            <v>0</v>
          </cell>
          <cell r="CL3798">
            <v>0</v>
          </cell>
          <cell r="CM3798">
            <v>0</v>
          </cell>
        </row>
        <row r="3799">
          <cell r="F3799">
            <v>11000</v>
          </cell>
          <cell r="G3799">
            <v>11000</v>
          </cell>
          <cell r="H3799">
            <v>1831.7</v>
          </cell>
          <cell r="I3799">
            <v>0</v>
          </cell>
          <cell r="AY3799">
            <v>0</v>
          </cell>
          <cell r="CK3799">
            <v>0</v>
          </cell>
          <cell r="CL3799">
            <v>0</v>
          </cell>
          <cell r="CM3799">
            <v>0</v>
          </cell>
        </row>
        <row r="3800">
          <cell r="F3800">
            <v>68000</v>
          </cell>
          <cell r="G3800">
            <v>68000</v>
          </cell>
          <cell r="H3800">
            <v>18010</v>
          </cell>
          <cell r="I3800">
            <v>0</v>
          </cell>
          <cell r="AY3800">
            <v>0</v>
          </cell>
          <cell r="CK3800">
            <v>0</v>
          </cell>
          <cell r="CL3800">
            <v>0</v>
          </cell>
          <cell r="CM3800">
            <v>0</v>
          </cell>
        </row>
        <row r="3801">
          <cell r="F3801">
            <v>50000</v>
          </cell>
          <cell r="G3801">
            <v>85264</v>
          </cell>
          <cell r="H3801">
            <v>84345.09</v>
          </cell>
          <cell r="I3801">
            <v>0</v>
          </cell>
          <cell r="AY3801">
            <v>0</v>
          </cell>
          <cell r="CK3801">
            <v>0</v>
          </cell>
          <cell r="CL3801">
            <v>0</v>
          </cell>
          <cell r="CM3801">
            <v>0</v>
          </cell>
        </row>
        <row r="3802">
          <cell r="F3802">
            <v>30000</v>
          </cell>
          <cell r="G3802">
            <v>35000</v>
          </cell>
          <cell r="H3802">
            <v>33795.050000000003</v>
          </cell>
          <cell r="I3802">
            <v>990</v>
          </cell>
          <cell r="AY3802">
            <v>0</v>
          </cell>
          <cell r="CK3802">
            <v>0</v>
          </cell>
          <cell r="CL3802">
            <v>0</v>
          </cell>
          <cell r="CM3802">
            <v>0</v>
          </cell>
        </row>
        <row r="3803">
          <cell r="F3803">
            <v>0</v>
          </cell>
          <cell r="G3803">
            <v>8900</v>
          </cell>
          <cell r="H3803">
            <v>0</v>
          </cell>
          <cell r="I3803">
            <v>8809.4599999999991</v>
          </cell>
          <cell r="AY3803">
            <v>0</v>
          </cell>
          <cell r="CK3803">
            <v>0</v>
          </cell>
          <cell r="CL3803">
            <v>0</v>
          </cell>
          <cell r="CM3803">
            <v>0</v>
          </cell>
        </row>
        <row r="3804">
          <cell r="F3804">
            <v>4362</v>
          </cell>
          <cell r="G3804">
            <v>4362</v>
          </cell>
          <cell r="H3804">
            <v>1238</v>
          </cell>
          <cell r="I3804">
            <v>1780</v>
          </cell>
          <cell r="AY3804">
            <v>0</v>
          </cell>
          <cell r="CK3804">
            <v>0</v>
          </cell>
          <cell r="CL3804">
            <v>0</v>
          </cell>
          <cell r="CM3804">
            <v>0</v>
          </cell>
        </row>
        <row r="3805">
          <cell r="F3805">
            <v>50000</v>
          </cell>
          <cell r="G3805">
            <v>50000</v>
          </cell>
          <cell r="H3805">
            <v>22890.23</v>
          </cell>
          <cell r="I3805">
            <v>2258.17</v>
          </cell>
          <cell r="AY3805">
            <v>0</v>
          </cell>
          <cell r="CK3805">
            <v>0</v>
          </cell>
          <cell r="CL3805">
            <v>0</v>
          </cell>
          <cell r="CM3805">
            <v>0</v>
          </cell>
        </row>
        <row r="3806">
          <cell r="F3806">
            <v>0</v>
          </cell>
          <cell r="G3806">
            <v>7000</v>
          </cell>
          <cell r="H3806">
            <v>0</v>
          </cell>
          <cell r="I3806">
            <v>6971.22</v>
          </cell>
          <cell r="AY3806">
            <v>0</v>
          </cell>
          <cell r="CK3806">
            <v>0</v>
          </cell>
          <cell r="CL3806">
            <v>0</v>
          </cell>
          <cell r="CM3806">
            <v>0</v>
          </cell>
        </row>
        <row r="3807">
          <cell r="F3807">
            <v>5000</v>
          </cell>
          <cell r="G3807">
            <v>5000</v>
          </cell>
          <cell r="H3807">
            <v>1199</v>
          </cell>
          <cell r="I3807">
            <v>0</v>
          </cell>
          <cell r="AY3807">
            <v>0</v>
          </cell>
          <cell r="CK3807">
            <v>0</v>
          </cell>
          <cell r="CL3807">
            <v>0</v>
          </cell>
          <cell r="CM3807">
            <v>0</v>
          </cell>
        </row>
        <row r="3808">
          <cell r="F3808">
            <v>79370</v>
          </cell>
          <cell r="G3808">
            <v>79370</v>
          </cell>
          <cell r="H3808">
            <v>46352.09</v>
          </cell>
          <cell r="I3808">
            <v>1861.08</v>
          </cell>
          <cell r="AY3808">
            <v>0</v>
          </cell>
          <cell r="CK3808">
            <v>0</v>
          </cell>
          <cell r="CL3808">
            <v>0</v>
          </cell>
          <cell r="CM3808">
            <v>0</v>
          </cell>
        </row>
        <row r="3809">
          <cell r="F3809">
            <v>5595</v>
          </cell>
          <cell r="G3809">
            <v>25595</v>
          </cell>
          <cell r="H3809">
            <v>3246.16</v>
          </cell>
          <cell r="I3809">
            <v>0</v>
          </cell>
          <cell r="AY3809">
            <v>0</v>
          </cell>
          <cell r="CK3809">
            <v>0</v>
          </cell>
          <cell r="CL3809">
            <v>0</v>
          </cell>
          <cell r="CM3809">
            <v>0</v>
          </cell>
        </row>
        <row r="3810">
          <cell r="F3810">
            <v>10000</v>
          </cell>
          <cell r="G3810">
            <v>10000</v>
          </cell>
          <cell r="H3810">
            <v>0</v>
          </cell>
          <cell r="I3810">
            <v>0</v>
          </cell>
          <cell r="AY3810">
            <v>0</v>
          </cell>
          <cell r="CK3810">
            <v>0</v>
          </cell>
          <cell r="CL3810">
            <v>0</v>
          </cell>
          <cell r="CM3810">
            <v>0</v>
          </cell>
        </row>
        <row r="3811">
          <cell r="F3811">
            <v>34795</v>
          </cell>
          <cell r="G3811">
            <v>82795</v>
          </cell>
          <cell r="H3811">
            <v>24874.61</v>
          </cell>
          <cell r="I3811">
            <v>40159.86</v>
          </cell>
          <cell r="AY3811">
            <v>0</v>
          </cell>
          <cell r="CK3811">
            <v>0</v>
          </cell>
          <cell r="CL3811">
            <v>0</v>
          </cell>
          <cell r="CM3811">
            <v>0</v>
          </cell>
        </row>
        <row r="3812">
          <cell r="F3812">
            <v>5822</v>
          </cell>
          <cell r="G3812">
            <v>9722</v>
          </cell>
          <cell r="H3812">
            <v>9622</v>
          </cell>
          <cell r="I3812">
            <v>0</v>
          </cell>
          <cell r="AY3812">
            <v>0</v>
          </cell>
          <cell r="CK3812">
            <v>0</v>
          </cell>
          <cell r="CL3812">
            <v>0</v>
          </cell>
          <cell r="CM3812">
            <v>0</v>
          </cell>
        </row>
        <row r="3813">
          <cell r="F3813">
            <v>11077</v>
          </cell>
          <cell r="G3813">
            <v>8077</v>
          </cell>
          <cell r="H3813">
            <v>5923</v>
          </cell>
          <cell r="I3813">
            <v>1116</v>
          </cell>
          <cell r="AY3813">
            <v>0</v>
          </cell>
          <cell r="CK3813">
            <v>0</v>
          </cell>
          <cell r="CL3813">
            <v>0</v>
          </cell>
          <cell r="CM3813">
            <v>0</v>
          </cell>
        </row>
        <row r="3814">
          <cell r="F3814">
            <v>0</v>
          </cell>
          <cell r="G3814">
            <v>3000</v>
          </cell>
          <cell r="H3814">
            <v>1320.31</v>
          </cell>
          <cell r="I3814">
            <v>110</v>
          </cell>
          <cell r="AY3814">
            <v>0</v>
          </cell>
          <cell r="CK3814">
            <v>0</v>
          </cell>
          <cell r="CL3814">
            <v>0</v>
          </cell>
          <cell r="CM3814">
            <v>0</v>
          </cell>
        </row>
        <row r="3815">
          <cell r="F3815">
            <v>1000</v>
          </cell>
          <cell r="G3815">
            <v>2000</v>
          </cell>
          <cell r="H3815">
            <v>520.38</v>
          </cell>
          <cell r="I3815">
            <v>1</v>
          </cell>
          <cell r="AY3815">
            <v>0</v>
          </cell>
          <cell r="CK3815">
            <v>0</v>
          </cell>
          <cell r="CL3815">
            <v>0</v>
          </cell>
          <cell r="CM3815">
            <v>0</v>
          </cell>
        </row>
        <row r="3816">
          <cell r="F3816">
            <v>0</v>
          </cell>
          <cell r="G3816">
            <v>500</v>
          </cell>
          <cell r="H3816">
            <v>336.3</v>
          </cell>
          <cell r="I3816">
            <v>0</v>
          </cell>
          <cell r="AY3816">
            <v>0</v>
          </cell>
          <cell r="CK3816">
            <v>0</v>
          </cell>
          <cell r="CL3816">
            <v>0</v>
          </cell>
          <cell r="CM3816">
            <v>0</v>
          </cell>
        </row>
        <row r="3817">
          <cell r="F3817">
            <v>500</v>
          </cell>
          <cell r="G3817">
            <v>500</v>
          </cell>
          <cell r="H3817">
            <v>0</v>
          </cell>
          <cell r="I3817">
            <v>0</v>
          </cell>
          <cell r="AY3817">
            <v>0</v>
          </cell>
          <cell r="CK3817">
            <v>0</v>
          </cell>
          <cell r="CL3817">
            <v>0</v>
          </cell>
          <cell r="CM3817">
            <v>0</v>
          </cell>
        </row>
        <row r="3818">
          <cell r="F3818">
            <v>1000</v>
          </cell>
          <cell r="G3818">
            <v>1000</v>
          </cell>
          <cell r="H3818">
            <v>0</v>
          </cell>
          <cell r="I3818">
            <v>0</v>
          </cell>
          <cell r="AY3818">
            <v>0</v>
          </cell>
          <cell r="CK3818">
            <v>0</v>
          </cell>
          <cell r="CL3818">
            <v>0</v>
          </cell>
          <cell r="CM3818">
            <v>0</v>
          </cell>
        </row>
        <row r="3819">
          <cell r="F3819">
            <v>206224</v>
          </cell>
          <cell r="G3819">
            <v>206224</v>
          </cell>
          <cell r="H3819">
            <v>113113.25</v>
          </cell>
          <cell r="I3819">
            <v>3489.02</v>
          </cell>
          <cell r="AY3819">
            <v>1094.29</v>
          </cell>
          <cell r="CK3819">
            <v>0</v>
          </cell>
          <cell r="CL3819">
            <v>0</v>
          </cell>
          <cell r="CM3819">
            <v>0</v>
          </cell>
        </row>
        <row r="3820">
          <cell r="F3820">
            <v>364000</v>
          </cell>
          <cell r="G3820">
            <v>210600</v>
          </cell>
          <cell r="H3820">
            <v>97816.06</v>
          </cell>
          <cell r="I3820">
            <v>5568.73</v>
          </cell>
          <cell r="AY3820">
            <v>0</v>
          </cell>
          <cell r="CK3820">
            <v>0</v>
          </cell>
          <cell r="CL3820">
            <v>0</v>
          </cell>
          <cell r="CM3820">
            <v>0</v>
          </cell>
        </row>
        <row r="3821">
          <cell r="F3821">
            <v>445710</v>
          </cell>
          <cell r="G3821">
            <v>445710</v>
          </cell>
          <cell r="H3821">
            <v>342214.88</v>
          </cell>
          <cell r="I3821">
            <v>0</v>
          </cell>
          <cell r="AY3821">
            <v>48653</v>
          </cell>
          <cell r="CK3821">
            <v>0</v>
          </cell>
          <cell r="CL3821">
            <v>0</v>
          </cell>
          <cell r="CM3821">
            <v>0</v>
          </cell>
        </row>
        <row r="3822">
          <cell r="F3822">
            <v>789528</v>
          </cell>
          <cell r="G3822">
            <v>789528</v>
          </cell>
          <cell r="H3822">
            <v>630874</v>
          </cell>
          <cell r="I3822">
            <v>0</v>
          </cell>
          <cell r="AY3822">
            <v>70916.800000000003</v>
          </cell>
          <cell r="CK3822">
            <v>0</v>
          </cell>
          <cell r="CL3822">
            <v>0</v>
          </cell>
          <cell r="CM3822">
            <v>0</v>
          </cell>
        </row>
        <row r="3823">
          <cell r="F3823">
            <v>75226</v>
          </cell>
          <cell r="G3823">
            <v>75226</v>
          </cell>
          <cell r="H3823">
            <v>64883</v>
          </cell>
          <cell r="I3823">
            <v>0</v>
          </cell>
          <cell r="AY3823">
            <v>6942</v>
          </cell>
          <cell r="CK3823">
            <v>0</v>
          </cell>
          <cell r="CL3823">
            <v>0</v>
          </cell>
          <cell r="CM3823">
            <v>0</v>
          </cell>
        </row>
        <row r="3824">
          <cell r="F3824">
            <v>63828</v>
          </cell>
          <cell r="G3824">
            <v>63828</v>
          </cell>
          <cell r="H3824">
            <v>33089.269999999997</v>
          </cell>
          <cell r="I3824">
            <v>0</v>
          </cell>
          <cell r="AY3824">
            <v>0</v>
          </cell>
          <cell r="CK3824">
            <v>0</v>
          </cell>
          <cell r="CL3824">
            <v>0</v>
          </cell>
          <cell r="CM3824">
            <v>0</v>
          </cell>
        </row>
        <row r="3825">
          <cell r="F3825">
            <v>168945</v>
          </cell>
          <cell r="G3825">
            <v>168945</v>
          </cell>
          <cell r="H3825">
            <v>0</v>
          </cell>
          <cell r="I3825">
            <v>0</v>
          </cell>
          <cell r="AY3825">
            <v>0</v>
          </cell>
          <cell r="CK3825">
            <v>0</v>
          </cell>
          <cell r="CL3825">
            <v>0</v>
          </cell>
          <cell r="CM3825">
            <v>0</v>
          </cell>
        </row>
        <row r="3826">
          <cell r="F3826">
            <v>150274</v>
          </cell>
          <cell r="G3826">
            <v>150274</v>
          </cell>
          <cell r="H3826">
            <v>96306.43</v>
          </cell>
          <cell r="I3826">
            <v>0</v>
          </cell>
          <cell r="AY3826">
            <v>0</v>
          </cell>
          <cell r="CK3826">
            <v>0</v>
          </cell>
          <cell r="CL3826">
            <v>0</v>
          </cell>
          <cell r="CM3826">
            <v>0</v>
          </cell>
        </row>
        <row r="3827">
          <cell r="F3827">
            <v>125122</v>
          </cell>
          <cell r="G3827">
            <v>125122</v>
          </cell>
          <cell r="H3827">
            <v>97101.18</v>
          </cell>
          <cell r="I3827">
            <v>0</v>
          </cell>
          <cell r="AY3827">
            <v>10953.3</v>
          </cell>
          <cell r="CK3827">
            <v>0</v>
          </cell>
          <cell r="CL3827">
            <v>0</v>
          </cell>
          <cell r="CM3827">
            <v>0</v>
          </cell>
        </row>
        <row r="3828">
          <cell r="F3828">
            <v>20369</v>
          </cell>
          <cell r="G3828">
            <v>20369</v>
          </cell>
          <cell r="H3828">
            <v>16065.61</v>
          </cell>
          <cell r="I3828">
            <v>0</v>
          </cell>
          <cell r="AY3828">
            <v>1817.81</v>
          </cell>
          <cell r="CK3828">
            <v>0</v>
          </cell>
          <cell r="CL3828">
            <v>0</v>
          </cell>
          <cell r="CM3828">
            <v>0</v>
          </cell>
        </row>
        <row r="3829">
          <cell r="F3829">
            <v>39600</v>
          </cell>
          <cell r="G3829">
            <v>39600</v>
          </cell>
          <cell r="H3829">
            <v>31588.87</v>
          </cell>
          <cell r="I3829">
            <v>0</v>
          </cell>
          <cell r="AY3829">
            <v>3510</v>
          </cell>
          <cell r="CK3829">
            <v>0</v>
          </cell>
          <cell r="CL3829">
            <v>0</v>
          </cell>
          <cell r="CM3829">
            <v>0</v>
          </cell>
        </row>
        <row r="3830">
          <cell r="F3830">
            <v>19308</v>
          </cell>
          <cell r="G3830">
            <v>20372.259999999998</v>
          </cell>
          <cell r="H3830">
            <v>20372.259999999998</v>
          </cell>
          <cell r="I3830">
            <v>0</v>
          </cell>
          <cell r="AY3830">
            <v>0</v>
          </cell>
          <cell r="CK3830">
            <v>0</v>
          </cell>
          <cell r="CL3830">
            <v>0</v>
          </cell>
          <cell r="CM3830">
            <v>0</v>
          </cell>
        </row>
        <row r="3831">
          <cell r="F3831">
            <v>102257</v>
          </cell>
          <cell r="G3831">
            <v>102257</v>
          </cell>
          <cell r="H3831">
            <v>72863.47</v>
          </cell>
          <cell r="I3831">
            <v>0</v>
          </cell>
          <cell r="AY3831">
            <v>7725.99</v>
          </cell>
          <cell r="CK3831">
            <v>0</v>
          </cell>
          <cell r="CL3831">
            <v>0</v>
          </cell>
          <cell r="CM3831">
            <v>0</v>
          </cell>
        </row>
        <row r="3832">
          <cell r="F3832">
            <v>2023</v>
          </cell>
          <cell r="G3832">
            <v>2023</v>
          </cell>
          <cell r="H3832">
            <v>1098.5</v>
          </cell>
          <cell r="I3832">
            <v>0</v>
          </cell>
          <cell r="AY3832">
            <v>0</v>
          </cell>
          <cell r="CK3832">
            <v>0</v>
          </cell>
          <cell r="CL3832">
            <v>0</v>
          </cell>
          <cell r="CM3832">
            <v>0</v>
          </cell>
        </row>
        <row r="3833">
          <cell r="F3833">
            <v>11944</v>
          </cell>
          <cell r="G3833">
            <v>12129.14</v>
          </cell>
          <cell r="H3833">
            <v>9738</v>
          </cell>
          <cell r="I3833">
            <v>0</v>
          </cell>
          <cell r="AY3833">
            <v>777.08</v>
          </cell>
          <cell r="CK3833">
            <v>0</v>
          </cell>
          <cell r="CL3833">
            <v>0</v>
          </cell>
          <cell r="CM3833">
            <v>0</v>
          </cell>
        </row>
        <row r="3834">
          <cell r="F3834">
            <v>16723</v>
          </cell>
          <cell r="G3834">
            <v>16723</v>
          </cell>
          <cell r="H3834">
            <v>8389.82</v>
          </cell>
          <cell r="I3834">
            <v>0</v>
          </cell>
          <cell r="AY3834">
            <v>960.16</v>
          </cell>
          <cell r="CK3834">
            <v>0</v>
          </cell>
          <cell r="CL3834">
            <v>0</v>
          </cell>
          <cell r="CM3834">
            <v>0</v>
          </cell>
        </row>
        <row r="3835">
          <cell r="F3835">
            <v>0</v>
          </cell>
          <cell r="G3835">
            <v>6776</v>
          </cell>
          <cell r="H3835">
            <v>6776</v>
          </cell>
          <cell r="I3835">
            <v>0</v>
          </cell>
          <cell r="AY3835">
            <v>0</v>
          </cell>
          <cell r="CK3835">
            <v>0</v>
          </cell>
          <cell r="CL3835">
            <v>0</v>
          </cell>
          <cell r="CM3835">
            <v>0</v>
          </cell>
        </row>
        <row r="3836">
          <cell r="F3836">
            <v>15000</v>
          </cell>
          <cell r="G3836">
            <v>15000</v>
          </cell>
          <cell r="H3836">
            <v>11975.04</v>
          </cell>
          <cell r="I3836">
            <v>0</v>
          </cell>
          <cell r="AY3836">
            <v>3508.45</v>
          </cell>
          <cell r="CK3836">
            <v>0</v>
          </cell>
          <cell r="CL3836">
            <v>0</v>
          </cell>
          <cell r="CM3836">
            <v>0</v>
          </cell>
        </row>
        <row r="3837">
          <cell r="F3837">
            <v>0</v>
          </cell>
          <cell r="G3837">
            <v>504000</v>
          </cell>
          <cell r="H3837">
            <v>504000</v>
          </cell>
          <cell r="I3837">
            <v>0</v>
          </cell>
          <cell r="AY3837">
            <v>0</v>
          </cell>
          <cell r="CK3837">
            <v>0</v>
          </cell>
          <cell r="CL3837">
            <v>0</v>
          </cell>
          <cell r="CM3837">
            <v>0</v>
          </cell>
        </row>
        <row r="3838">
          <cell r="F3838">
            <v>0</v>
          </cell>
          <cell r="G3838">
            <v>25200</v>
          </cell>
          <cell r="H3838">
            <v>25200</v>
          </cell>
          <cell r="I3838">
            <v>0</v>
          </cell>
          <cell r="AY3838">
            <v>0</v>
          </cell>
          <cell r="CK3838">
            <v>0</v>
          </cell>
          <cell r="CL3838">
            <v>0</v>
          </cell>
          <cell r="CM3838">
            <v>0</v>
          </cell>
        </row>
        <row r="3839">
          <cell r="F3839">
            <v>0</v>
          </cell>
          <cell r="G3839">
            <v>30946.92</v>
          </cell>
          <cell r="H3839">
            <v>30946.92</v>
          </cell>
          <cell r="I3839">
            <v>0</v>
          </cell>
          <cell r="AY3839">
            <v>0</v>
          </cell>
          <cell r="CK3839">
            <v>0</v>
          </cell>
          <cell r="CL3839">
            <v>0</v>
          </cell>
          <cell r="CM3839">
            <v>0</v>
          </cell>
        </row>
        <row r="3840">
          <cell r="F3840">
            <v>0</v>
          </cell>
          <cell r="G3840">
            <v>5627.18</v>
          </cell>
          <cell r="H3840">
            <v>5627.18</v>
          </cell>
          <cell r="I3840">
            <v>0</v>
          </cell>
          <cell r="AY3840">
            <v>0</v>
          </cell>
          <cell r="CK3840">
            <v>0</v>
          </cell>
          <cell r="CL3840">
            <v>0</v>
          </cell>
          <cell r="CM3840">
            <v>0</v>
          </cell>
        </row>
        <row r="3841">
          <cell r="F3841">
            <v>0</v>
          </cell>
          <cell r="G3841">
            <v>4095</v>
          </cell>
          <cell r="H3841">
            <v>4095</v>
          </cell>
          <cell r="I3841">
            <v>0</v>
          </cell>
          <cell r="AY3841">
            <v>0</v>
          </cell>
          <cell r="CK3841">
            <v>0</v>
          </cell>
          <cell r="CL3841">
            <v>0</v>
          </cell>
          <cell r="CM3841">
            <v>0</v>
          </cell>
        </row>
        <row r="3842">
          <cell r="F3842">
            <v>0</v>
          </cell>
          <cell r="G3842">
            <v>19200</v>
          </cell>
          <cell r="H3842">
            <v>19200</v>
          </cell>
          <cell r="I3842">
            <v>0</v>
          </cell>
          <cell r="AY3842">
            <v>0</v>
          </cell>
          <cell r="CK3842">
            <v>0</v>
          </cell>
          <cell r="CL3842">
            <v>0</v>
          </cell>
          <cell r="CM3842">
            <v>0</v>
          </cell>
        </row>
        <row r="3843">
          <cell r="F3843">
            <v>0</v>
          </cell>
          <cell r="G3843">
            <v>75125.399999999994</v>
          </cell>
          <cell r="H3843">
            <v>75125.399999999994</v>
          </cell>
          <cell r="I3843">
            <v>0</v>
          </cell>
          <cell r="AY3843">
            <v>0</v>
          </cell>
          <cell r="CK3843">
            <v>0</v>
          </cell>
          <cell r="CL3843">
            <v>0</v>
          </cell>
          <cell r="CM3843">
            <v>0</v>
          </cell>
        </row>
        <row r="3844"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CK3844">
            <v>0</v>
          </cell>
          <cell r="CL3844">
            <v>0</v>
          </cell>
          <cell r="CM3844">
            <v>0</v>
          </cell>
        </row>
        <row r="3845">
          <cell r="F3845">
            <v>9603828</v>
          </cell>
          <cell r="G3845">
            <v>9603828</v>
          </cell>
          <cell r="H3845">
            <v>7468764.5800000001</v>
          </cell>
          <cell r="I3845">
            <v>0</v>
          </cell>
          <cell r="AY3845">
            <v>848518.95</v>
          </cell>
          <cell r="CK3845">
            <v>0</v>
          </cell>
          <cell r="CL3845">
            <v>0</v>
          </cell>
          <cell r="CM3845">
            <v>0</v>
          </cell>
        </row>
        <row r="3846">
          <cell r="F3846">
            <v>0</v>
          </cell>
          <cell r="G3846">
            <v>229558.26</v>
          </cell>
          <cell r="H3846">
            <v>229558.26</v>
          </cell>
          <cell r="I3846">
            <v>0</v>
          </cell>
          <cell r="AY3846">
            <v>0</v>
          </cell>
          <cell r="CK3846">
            <v>0</v>
          </cell>
          <cell r="CL3846">
            <v>0</v>
          </cell>
          <cell r="CM3846">
            <v>0</v>
          </cell>
        </row>
        <row r="3847">
          <cell r="F3847">
            <v>287476</v>
          </cell>
          <cell r="G3847">
            <v>292118</v>
          </cell>
          <cell r="H3847">
            <v>256323.5</v>
          </cell>
          <cell r="I3847">
            <v>0</v>
          </cell>
          <cell r="AY3847">
            <v>28277</v>
          </cell>
          <cell r="CK3847">
            <v>0</v>
          </cell>
          <cell r="CL3847">
            <v>0</v>
          </cell>
          <cell r="CM3847">
            <v>0</v>
          </cell>
        </row>
        <row r="3848">
          <cell r="F3848">
            <v>719660</v>
          </cell>
          <cell r="G3848">
            <v>719660</v>
          </cell>
          <cell r="H3848">
            <v>335009</v>
          </cell>
          <cell r="I3848">
            <v>0</v>
          </cell>
          <cell r="AY3848">
            <v>1017.56</v>
          </cell>
          <cell r="CK3848">
            <v>0</v>
          </cell>
          <cell r="CL3848">
            <v>0</v>
          </cell>
          <cell r="CM3848">
            <v>0</v>
          </cell>
        </row>
        <row r="3849">
          <cell r="F3849">
            <v>1928082</v>
          </cell>
          <cell r="G3849">
            <v>1928082</v>
          </cell>
          <cell r="H3849">
            <v>226.26</v>
          </cell>
          <cell r="I3849">
            <v>0</v>
          </cell>
          <cell r="AY3849">
            <v>0</v>
          </cell>
          <cell r="CK3849">
            <v>0</v>
          </cell>
          <cell r="CL3849">
            <v>0</v>
          </cell>
          <cell r="CM3849">
            <v>0</v>
          </cell>
        </row>
        <row r="3850">
          <cell r="F3850">
            <v>0</v>
          </cell>
          <cell r="G3850">
            <v>101230.32</v>
          </cell>
          <cell r="H3850">
            <v>50615.16</v>
          </cell>
          <cell r="I3850">
            <v>0</v>
          </cell>
          <cell r="AY3850">
            <v>0</v>
          </cell>
          <cell r="CK3850">
            <v>0</v>
          </cell>
          <cell r="CL3850">
            <v>0</v>
          </cell>
          <cell r="CM3850">
            <v>0</v>
          </cell>
        </row>
        <row r="3851">
          <cell r="F3851">
            <v>1392030</v>
          </cell>
          <cell r="G3851">
            <v>1392030</v>
          </cell>
          <cell r="H3851">
            <v>1050701</v>
          </cell>
          <cell r="I3851">
            <v>0</v>
          </cell>
          <cell r="AY3851">
            <v>120950.93</v>
          </cell>
          <cell r="CK3851">
            <v>0</v>
          </cell>
          <cell r="CL3851">
            <v>0</v>
          </cell>
          <cell r="CM3851">
            <v>0</v>
          </cell>
        </row>
        <row r="3852">
          <cell r="F3852">
            <v>233890</v>
          </cell>
          <cell r="G3852">
            <v>233890</v>
          </cell>
          <cell r="H3852">
            <v>180739.8</v>
          </cell>
          <cell r="I3852">
            <v>0</v>
          </cell>
          <cell r="AY3852">
            <v>20853.37</v>
          </cell>
          <cell r="CK3852">
            <v>0</v>
          </cell>
          <cell r="CL3852">
            <v>0</v>
          </cell>
          <cell r="CM3852">
            <v>0</v>
          </cell>
        </row>
        <row r="3853">
          <cell r="F3853">
            <v>343200</v>
          </cell>
          <cell r="G3853">
            <v>343200</v>
          </cell>
          <cell r="H3853">
            <v>266004.51</v>
          </cell>
          <cell r="I3853">
            <v>0</v>
          </cell>
          <cell r="AY3853">
            <v>30381</v>
          </cell>
          <cell r="CK3853">
            <v>0</v>
          </cell>
          <cell r="CL3853">
            <v>0</v>
          </cell>
          <cell r="CM3853">
            <v>0</v>
          </cell>
        </row>
        <row r="3854">
          <cell r="F3854">
            <v>219842</v>
          </cell>
          <cell r="G3854">
            <v>227270.38</v>
          </cell>
          <cell r="H3854">
            <v>227270.38</v>
          </cell>
          <cell r="I3854">
            <v>0</v>
          </cell>
          <cell r="AY3854">
            <v>0</v>
          </cell>
          <cell r="CK3854">
            <v>0</v>
          </cell>
          <cell r="CL3854">
            <v>0</v>
          </cell>
          <cell r="CM3854">
            <v>0</v>
          </cell>
        </row>
        <row r="3855">
          <cell r="F3855">
            <v>1272726</v>
          </cell>
          <cell r="G3855">
            <v>1272726</v>
          </cell>
          <cell r="H3855">
            <v>862310.06</v>
          </cell>
          <cell r="I3855">
            <v>0</v>
          </cell>
          <cell r="AY3855">
            <v>92021.48</v>
          </cell>
          <cell r="CK3855">
            <v>0</v>
          </cell>
          <cell r="CL3855">
            <v>0</v>
          </cell>
          <cell r="CM3855">
            <v>0</v>
          </cell>
        </row>
        <row r="3856">
          <cell r="F3856">
            <v>3523</v>
          </cell>
          <cell r="G3856">
            <v>3523</v>
          </cell>
          <cell r="H3856">
            <v>2314.6</v>
          </cell>
          <cell r="I3856">
            <v>0</v>
          </cell>
          <cell r="AY3856">
            <v>0</v>
          </cell>
          <cell r="CK3856">
            <v>0</v>
          </cell>
          <cell r="CL3856">
            <v>0</v>
          </cell>
          <cell r="CM3856">
            <v>0</v>
          </cell>
        </row>
        <row r="3857">
          <cell r="F3857">
            <v>91694</v>
          </cell>
          <cell r="G3857">
            <v>91694</v>
          </cell>
          <cell r="H3857">
            <v>50844.69</v>
          </cell>
          <cell r="I3857">
            <v>0</v>
          </cell>
          <cell r="AY3857">
            <v>0</v>
          </cell>
          <cell r="CK3857">
            <v>0</v>
          </cell>
          <cell r="CL3857">
            <v>0</v>
          </cell>
          <cell r="CM3857">
            <v>0</v>
          </cell>
        </row>
        <row r="3858">
          <cell r="F3858">
            <v>70342</v>
          </cell>
          <cell r="G3858">
            <v>70342</v>
          </cell>
          <cell r="H3858">
            <v>61405</v>
          </cell>
          <cell r="I3858">
            <v>0</v>
          </cell>
          <cell r="AY3858">
            <v>7372.78</v>
          </cell>
          <cell r="CK3858">
            <v>0</v>
          </cell>
          <cell r="CL3858">
            <v>0</v>
          </cell>
          <cell r="CM3858">
            <v>0</v>
          </cell>
        </row>
        <row r="3859">
          <cell r="F3859">
            <v>68700</v>
          </cell>
          <cell r="G3859">
            <v>68700</v>
          </cell>
          <cell r="H3859">
            <v>41272.589999999997</v>
          </cell>
          <cell r="I3859">
            <v>0</v>
          </cell>
          <cell r="AY3859">
            <v>4935.21</v>
          </cell>
          <cell r="CK3859">
            <v>0</v>
          </cell>
          <cell r="CL3859">
            <v>0</v>
          </cell>
          <cell r="CM3859">
            <v>0</v>
          </cell>
        </row>
        <row r="3860">
          <cell r="F3860">
            <v>43596</v>
          </cell>
          <cell r="G3860">
            <v>43596</v>
          </cell>
          <cell r="H3860">
            <v>27637.13</v>
          </cell>
          <cell r="I3860">
            <v>0</v>
          </cell>
          <cell r="AY3860">
            <v>0</v>
          </cell>
          <cell r="CK3860">
            <v>0</v>
          </cell>
          <cell r="CL3860">
            <v>0</v>
          </cell>
          <cell r="CM3860">
            <v>0</v>
          </cell>
        </row>
        <row r="3861">
          <cell r="F3861">
            <v>1734851</v>
          </cell>
          <cell r="G3861">
            <v>1734851</v>
          </cell>
          <cell r="H3861">
            <v>1375407.5</v>
          </cell>
          <cell r="I3861">
            <v>145282.5</v>
          </cell>
          <cell r="AY3861">
            <v>66000</v>
          </cell>
          <cell r="CK3861">
            <v>0</v>
          </cell>
          <cell r="CL3861">
            <v>0</v>
          </cell>
          <cell r="CM3861">
            <v>0</v>
          </cell>
        </row>
        <row r="3862">
          <cell r="F3862">
            <v>110000</v>
          </cell>
          <cell r="G3862">
            <v>170000</v>
          </cell>
          <cell r="H3862">
            <v>158124.99</v>
          </cell>
          <cell r="I3862">
            <v>0</v>
          </cell>
          <cell r="AY3862">
            <v>0</v>
          </cell>
          <cell r="CK3862">
            <v>0</v>
          </cell>
          <cell r="CL3862">
            <v>0</v>
          </cell>
          <cell r="CM3862">
            <v>0</v>
          </cell>
        </row>
        <row r="3863">
          <cell r="F3863">
            <v>2162</v>
          </cell>
          <cell r="G3863">
            <v>2162</v>
          </cell>
          <cell r="H3863">
            <v>1747.65</v>
          </cell>
          <cell r="I3863">
            <v>0</v>
          </cell>
          <cell r="AY3863">
            <v>0</v>
          </cell>
          <cell r="CK3863">
            <v>0</v>
          </cell>
          <cell r="CL3863">
            <v>0</v>
          </cell>
          <cell r="CM3863">
            <v>0</v>
          </cell>
        </row>
        <row r="3864">
          <cell r="F3864">
            <v>1127</v>
          </cell>
          <cell r="G3864">
            <v>1127</v>
          </cell>
          <cell r="H3864">
            <v>690</v>
          </cell>
          <cell r="I3864">
            <v>0</v>
          </cell>
          <cell r="AY3864">
            <v>0</v>
          </cell>
          <cell r="CK3864">
            <v>0</v>
          </cell>
          <cell r="CL3864">
            <v>0</v>
          </cell>
          <cell r="CM3864">
            <v>0</v>
          </cell>
        </row>
        <row r="3865">
          <cell r="F3865">
            <v>53813</v>
          </cell>
          <cell r="G3865">
            <v>53813</v>
          </cell>
          <cell r="H3865">
            <v>4948.63</v>
          </cell>
          <cell r="I3865">
            <v>521.70000000000005</v>
          </cell>
          <cell r="AY3865">
            <v>0</v>
          </cell>
          <cell r="CK3865">
            <v>0</v>
          </cell>
          <cell r="CL3865">
            <v>0</v>
          </cell>
          <cell r="CM3865">
            <v>0</v>
          </cell>
        </row>
        <row r="3866">
          <cell r="F3866">
            <v>1119</v>
          </cell>
          <cell r="G3866">
            <v>1119</v>
          </cell>
          <cell r="H3866">
            <v>0</v>
          </cell>
          <cell r="I3866">
            <v>0</v>
          </cell>
          <cell r="AY3866">
            <v>0</v>
          </cell>
          <cell r="CK3866">
            <v>0</v>
          </cell>
          <cell r="CL3866">
            <v>0</v>
          </cell>
          <cell r="CM3866">
            <v>0</v>
          </cell>
        </row>
        <row r="3867">
          <cell r="F3867">
            <v>72000</v>
          </cell>
          <cell r="G3867">
            <v>72000</v>
          </cell>
          <cell r="H3867">
            <v>53333.25</v>
          </cell>
          <cell r="I3867">
            <v>7530.79</v>
          </cell>
          <cell r="AY3867">
            <v>0</v>
          </cell>
          <cell r="CK3867">
            <v>0</v>
          </cell>
          <cell r="CL3867">
            <v>0</v>
          </cell>
          <cell r="CM3867">
            <v>0</v>
          </cell>
        </row>
        <row r="3868">
          <cell r="F3868">
            <v>7856</v>
          </cell>
          <cell r="G3868">
            <v>7856</v>
          </cell>
          <cell r="H3868">
            <v>4863.1899999999996</v>
          </cell>
          <cell r="I3868">
            <v>740</v>
          </cell>
          <cell r="AY3868">
            <v>0</v>
          </cell>
          <cell r="CK3868">
            <v>0</v>
          </cell>
          <cell r="CL3868">
            <v>0</v>
          </cell>
          <cell r="CM3868">
            <v>0</v>
          </cell>
        </row>
        <row r="3869">
          <cell r="F3869">
            <v>29616</v>
          </cell>
          <cell r="G3869">
            <v>29616</v>
          </cell>
          <cell r="H3869">
            <v>16910.98</v>
          </cell>
          <cell r="I3869">
            <v>4000</v>
          </cell>
          <cell r="AY3869">
            <v>0</v>
          </cell>
          <cell r="CK3869">
            <v>0</v>
          </cell>
          <cell r="CL3869">
            <v>0</v>
          </cell>
          <cell r="CM3869">
            <v>0</v>
          </cell>
        </row>
        <row r="3870">
          <cell r="F3870">
            <v>25312</v>
          </cell>
          <cell r="G3870">
            <v>25312</v>
          </cell>
          <cell r="H3870">
            <v>12161.1</v>
          </cell>
          <cell r="I3870">
            <v>900</v>
          </cell>
          <cell r="AY3870">
            <v>0</v>
          </cell>
          <cell r="CK3870">
            <v>0</v>
          </cell>
          <cell r="CL3870">
            <v>0</v>
          </cell>
          <cell r="CM3870">
            <v>0</v>
          </cell>
        </row>
        <row r="3871">
          <cell r="F3871">
            <v>5603</v>
          </cell>
          <cell r="G3871">
            <v>5603</v>
          </cell>
          <cell r="H3871">
            <v>2808</v>
          </cell>
          <cell r="I3871">
            <v>0</v>
          </cell>
          <cell r="AY3871">
            <v>0</v>
          </cell>
          <cell r="CK3871">
            <v>0</v>
          </cell>
          <cell r="CL3871">
            <v>0</v>
          </cell>
          <cell r="CM3871">
            <v>0</v>
          </cell>
        </row>
        <row r="3872">
          <cell r="F3872">
            <v>23216</v>
          </cell>
          <cell r="G3872">
            <v>23216</v>
          </cell>
          <cell r="H3872">
            <v>16082.88</v>
          </cell>
          <cell r="I3872">
            <v>0</v>
          </cell>
          <cell r="AY3872">
            <v>0</v>
          </cell>
          <cell r="CK3872">
            <v>0</v>
          </cell>
          <cell r="CL3872">
            <v>0</v>
          </cell>
          <cell r="CM3872">
            <v>0</v>
          </cell>
        </row>
        <row r="3873">
          <cell r="F3873">
            <v>1386</v>
          </cell>
          <cell r="G3873">
            <v>1386</v>
          </cell>
          <cell r="H3873">
            <v>869</v>
          </cell>
          <cell r="I3873">
            <v>0</v>
          </cell>
          <cell r="AY3873">
            <v>0</v>
          </cell>
          <cell r="CK3873">
            <v>0</v>
          </cell>
          <cell r="CL3873">
            <v>0</v>
          </cell>
          <cell r="CM3873">
            <v>0</v>
          </cell>
        </row>
        <row r="3874">
          <cell r="F3874">
            <v>3739</v>
          </cell>
          <cell r="G3874">
            <v>3739</v>
          </cell>
          <cell r="H3874">
            <v>2180.7199999999998</v>
          </cell>
          <cell r="I3874">
            <v>575</v>
          </cell>
          <cell r="AY3874">
            <v>0</v>
          </cell>
          <cell r="CK3874">
            <v>0</v>
          </cell>
          <cell r="CL3874">
            <v>0</v>
          </cell>
          <cell r="CM3874">
            <v>0</v>
          </cell>
        </row>
        <row r="3875">
          <cell r="F3875">
            <v>25669</v>
          </cell>
          <cell r="G3875">
            <v>25669</v>
          </cell>
          <cell r="H3875">
            <v>0</v>
          </cell>
          <cell r="I3875">
            <v>0</v>
          </cell>
          <cell r="AY3875">
            <v>0</v>
          </cell>
          <cell r="CK3875">
            <v>0</v>
          </cell>
          <cell r="CL3875">
            <v>0</v>
          </cell>
          <cell r="CM3875">
            <v>0</v>
          </cell>
        </row>
        <row r="3876">
          <cell r="F3876">
            <v>500</v>
          </cell>
          <cell r="G3876">
            <v>500</v>
          </cell>
          <cell r="H3876">
            <v>0</v>
          </cell>
          <cell r="I3876">
            <v>0</v>
          </cell>
          <cell r="AY3876">
            <v>0</v>
          </cell>
          <cell r="CK3876">
            <v>0</v>
          </cell>
          <cell r="CL3876">
            <v>0</v>
          </cell>
          <cell r="CM3876">
            <v>0</v>
          </cell>
        </row>
        <row r="3877">
          <cell r="F3877">
            <v>155691</v>
          </cell>
          <cell r="G3877">
            <v>155691</v>
          </cell>
          <cell r="H3877">
            <v>83049.16</v>
          </cell>
          <cell r="I3877">
            <v>1578.96</v>
          </cell>
          <cell r="AY3877">
            <v>1381.7</v>
          </cell>
          <cell r="CK3877">
            <v>0</v>
          </cell>
          <cell r="CL3877">
            <v>0</v>
          </cell>
          <cell r="CM3877">
            <v>0</v>
          </cell>
        </row>
        <row r="3878">
          <cell r="F3878">
            <v>816084</v>
          </cell>
          <cell r="G3878">
            <v>816084</v>
          </cell>
          <cell r="H3878">
            <v>637479.49</v>
          </cell>
          <cell r="I3878">
            <v>0</v>
          </cell>
          <cell r="AY3878">
            <v>71407</v>
          </cell>
          <cell r="CK3878">
            <v>0</v>
          </cell>
          <cell r="CL3878">
            <v>0</v>
          </cell>
          <cell r="CM3878">
            <v>0</v>
          </cell>
        </row>
        <row r="3879">
          <cell r="F3879">
            <v>0</v>
          </cell>
          <cell r="G3879">
            <v>15528.21</v>
          </cell>
          <cell r="H3879">
            <v>15528.21</v>
          </cell>
          <cell r="I3879">
            <v>0</v>
          </cell>
          <cell r="AY3879">
            <v>0</v>
          </cell>
          <cell r="CK3879">
            <v>0</v>
          </cell>
          <cell r="CL3879">
            <v>0</v>
          </cell>
          <cell r="CM3879">
            <v>0</v>
          </cell>
        </row>
        <row r="3880">
          <cell r="F3880">
            <v>36055</v>
          </cell>
          <cell r="G3880">
            <v>36055</v>
          </cell>
          <cell r="H3880">
            <v>30591</v>
          </cell>
          <cell r="I3880">
            <v>0</v>
          </cell>
          <cell r="AY3880">
            <v>3399</v>
          </cell>
          <cell r="CK3880">
            <v>0</v>
          </cell>
          <cell r="CL3880">
            <v>0</v>
          </cell>
          <cell r="CM3880">
            <v>0</v>
          </cell>
        </row>
        <row r="3881">
          <cell r="F3881">
            <v>70012</v>
          </cell>
          <cell r="G3881">
            <v>70012</v>
          </cell>
          <cell r="H3881">
            <v>30536.14</v>
          </cell>
          <cell r="I3881">
            <v>0</v>
          </cell>
          <cell r="AY3881">
            <v>0</v>
          </cell>
          <cell r="CK3881">
            <v>0</v>
          </cell>
          <cell r="CL3881">
            <v>0</v>
          </cell>
          <cell r="CM3881">
            <v>0</v>
          </cell>
        </row>
        <row r="3882">
          <cell r="F3882">
            <v>166236</v>
          </cell>
          <cell r="G3882">
            <v>166236</v>
          </cell>
          <cell r="H3882">
            <v>0</v>
          </cell>
          <cell r="I3882">
            <v>0</v>
          </cell>
          <cell r="AY3882">
            <v>0</v>
          </cell>
          <cell r="CK3882">
            <v>0</v>
          </cell>
          <cell r="CL3882">
            <v>0</v>
          </cell>
          <cell r="CM3882">
            <v>0</v>
          </cell>
        </row>
        <row r="3883">
          <cell r="F3883">
            <v>111674</v>
          </cell>
          <cell r="G3883">
            <v>111674</v>
          </cell>
          <cell r="H3883">
            <v>85281.79</v>
          </cell>
          <cell r="I3883">
            <v>0</v>
          </cell>
          <cell r="AY3883">
            <v>9706.43</v>
          </cell>
          <cell r="CK3883">
            <v>0</v>
          </cell>
          <cell r="CL3883">
            <v>0</v>
          </cell>
          <cell r="CM3883">
            <v>0</v>
          </cell>
        </row>
        <row r="3884">
          <cell r="F3884">
            <v>18889</v>
          </cell>
          <cell r="G3884">
            <v>18889</v>
          </cell>
          <cell r="H3884">
            <v>14744.42</v>
          </cell>
          <cell r="I3884">
            <v>0</v>
          </cell>
          <cell r="AY3884">
            <v>1682.81</v>
          </cell>
          <cell r="CK3884">
            <v>0</v>
          </cell>
          <cell r="CL3884">
            <v>0</v>
          </cell>
          <cell r="CM3884">
            <v>0</v>
          </cell>
        </row>
        <row r="3885">
          <cell r="F3885">
            <v>26400</v>
          </cell>
          <cell r="G3885">
            <v>26400</v>
          </cell>
          <cell r="H3885">
            <v>20765.8</v>
          </cell>
          <cell r="I3885">
            <v>0</v>
          </cell>
          <cell r="AY3885">
            <v>2340</v>
          </cell>
          <cell r="CK3885">
            <v>0</v>
          </cell>
          <cell r="CL3885">
            <v>0</v>
          </cell>
          <cell r="CM3885">
            <v>0</v>
          </cell>
        </row>
        <row r="3886">
          <cell r="F3886">
            <v>18998</v>
          </cell>
          <cell r="G3886">
            <v>19948.240000000002</v>
          </cell>
          <cell r="H3886">
            <v>19948.240000000002</v>
          </cell>
          <cell r="I3886">
            <v>0</v>
          </cell>
          <cell r="AY3886">
            <v>0</v>
          </cell>
          <cell r="CK3886">
            <v>0</v>
          </cell>
          <cell r="CL3886">
            <v>0</v>
          </cell>
          <cell r="CM3886">
            <v>0</v>
          </cell>
        </row>
        <row r="3887">
          <cell r="F3887">
            <v>113352</v>
          </cell>
          <cell r="G3887">
            <v>113352</v>
          </cell>
          <cell r="H3887">
            <v>78146.259999999995</v>
          </cell>
          <cell r="I3887">
            <v>0</v>
          </cell>
          <cell r="AY3887">
            <v>8271.7900000000009</v>
          </cell>
          <cell r="CK3887">
            <v>0</v>
          </cell>
          <cell r="CL3887">
            <v>0</v>
          </cell>
          <cell r="CM3887">
            <v>0</v>
          </cell>
        </row>
        <row r="3888">
          <cell r="F3888">
            <v>5972</v>
          </cell>
          <cell r="G3888">
            <v>6064.57</v>
          </cell>
          <cell r="H3888">
            <v>4869</v>
          </cell>
          <cell r="I3888">
            <v>0</v>
          </cell>
          <cell r="AY3888">
            <v>388.54</v>
          </cell>
          <cell r="CK3888">
            <v>0</v>
          </cell>
          <cell r="CL3888">
            <v>0</v>
          </cell>
          <cell r="CM3888">
            <v>0</v>
          </cell>
        </row>
        <row r="3889">
          <cell r="F3889">
            <v>6788</v>
          </cell>
          <cell r="G3889">
            <v>6788</v>
          </cell>
          <cell r="H3889">
            <v>2730.49</v>
          </cell>
          <cell r="I3889">
            <v>0</v>
          </cell>
          <cell r="AY3889">
            <v>326.5</v>
          </cell>
          <cell r="CK3889">
            <v>0</v>
          </cell>
          <cell r="CL3889">
            <v>0</v>
          </cell>
          <cell r="CM3889">
            <v>0</v>
          </cell>
        </row>
        <row r="3890">
          <cell r="F3890">
            <v>3579264</v>
          </cell>
          <cell r="G3890">
            <v>3579264</v>
          </cell>
          <cell r="H3890">
            <v>2830796.83</v>
          </cell>
          <cell r="I3890">
            <v>0</v>
          </cell>
          <cell r="AY3890">
            <v>314240.32</v>
          </cell>
          <cell r="CK3890">
            <v>0</v>
          </cell>
          <cell r="CL3890">
            <v>0</v>
          </cell>
          <cell r="CM3890">
            <v>0</v>
          </cell>
        </row>
        <row r="3891">
          <cell r="F3891">
            <v>0</v>
          </cell>
          <cell r="G3891">
            <v>71135.360000000001</v>
          </cell>
          <cell r="H3891">
            <v>71135.360000000001</v>
          </cell>
          <cell r="I3891">
            <v>0</v>
          </cell>
          <cell r="AY3891">
            <v>0</v>
          </cell>
          <cell r="CK3891">
            <v>0</v>
          </cell>
          <cell r="CL3891">
            <v>0</v>
          </cell>
          <cell r="CM3891">
            <v>0</v>
          </cell>
        </row>
        <row r="3892">
          <cell r="F3892">
            <v>82273</v>
          </cell>
          <cell r="G3892">
            <v>83055</v>
          </cell>
          <cell r="H3892">
            <v>83055</v>
          </cell>
          <cell r="I3892">
            <v>0</v>
          </cell>
          <cell r="AY3892">
            <v>8049</v>
          </cell>
          <cell r="CK3892">
            <v>0</v>
          </cell>
          <cell r="CL3892">
            <v>0</v>
          </cell>
          <cell r="CM3892">
            <v>0</v>
          </cell>
        </row>
        <row r="3893">
          <cell r="F3893">
            <v>251931</v>
          </cell>
          <cell r="G3893">
            <v>251931</v>
          </cell>
          <cell r="H3893">
            <v>126031.87</v>
          </cell>
          <cell r="I3893">
            <v>0</v>
          </cell>
          <cell r="AY3893">
            <v>0</v>
          </cell>
          <cell r="CK3893">
            <v>0</v>
          </cell>
          <cell r="CL3893">
            <v>0</v>
          </cell>
          <cell r="CM3893">
            <v>0</v>
          </cell>
        </row>
        <row r="3894">
          <cell r="F3894">
            <v>713029</v>
          </cell>
          <cell r="G3894">
            <v>713029</v>
          </cell>
          <cell r="H3894">
            <v>0</v>
          </cell>
          <cell r="I3894">
            <v>0</v>
          </cell>
          <cell r="AY3894">
            <v>0</v>
          </cell>
          <cell r="CK3894">
            <v>0</v>
          </cell>
          <cell r="CL3894">
            <v>0</v>
          </cell>
          <cell r="CM3894">
            <v>0</v>
          </cell>
        </row>
        <row r="3895">
          <cell r="F3895">
            <v>541029</v>
          </cell>
          <cell r="G3895">
            <v>541029</v>
          </cell>
          <cell r="H3895">
            <v>419846.95</v>
          </cell>
          <cell r="I3895">
            <v>0</v>
          </cell>
          <cell r="AY3895">
            <v>47200.62</v>
          </cell>
          <cell r="CK3895">
            <v>0</v>
          </cell>
          <cell r="CL3895">
            <v>0</v>
          </cell>
          <cell r="CM3895">
            <v>0</v>
          </cell>
        </row>
        <row r="3896">
          <cell r="F3896">
            <v>88285</v>
          </cell>
          <cell r="G3896">
            <v>88285</v>
          </cell>
          <cell r="H3896">
            <v>69915.11</v>
          </cell>
          <cell r="I3896">
            <v>0</v>
          </cell>
          <cell r="AY3896">
            <v>7880.21</v>
          </cell>
          <cell r="CK3896">
            <v>0</v>
          </cell>
          <cell r="CL3896">
            <v>0</v>
          </cell>
          <cell r="CM3896">
            <v>0</v>
          </cell>
        </row>
        <row r="3897">
          <cell r="F3897">
            <v>165000</v>
          </cell>
          <cell r="G3897">
            <v>165000</v>
          </cell>
          <cell r="H3897">
            <v>131612.26999999999</v>
          </cell>
          <cell r="I3897">
            <v>0</v>
          </cell>
          <cell r="AY3897">
            <v>14625</v>
          </cell>
          <cell r="CK3897">
            <v>0</v>
          </cell>
          <cell r="CL3897">
            <v>0</v>
          </cell>
          <cell r="CM3897">
            <v>0</v>
          </cell>
        </row>
        <row r="3898">
          <cell r="F3898">
            <v>81395</v>
          </cell>
          <cell r="G3898">
            <v>86192.57</v>
          </cell>
          <cell r="H3898">
            <v>86192.57</v>
          </cell>
          <cell r="I3898">
            <v>0</v>
          </cell>
          <cell r="AY3898">
            <v>0</v>
          </cell>
          <cell r="CK3898">
            <v>0</v>
          </cell>
          <cell r="CL3898">
            <v>0</v>
          </cell>
          <cell r="CM3898">
            <v>0</v>
          </cell>
        </row>
        <row r="3899">
          <cell r="F3899">
            <v>456227</v>
          </cell>
          <cell r="G3899">
            <v>456227</v>
          </cell>
          <cell r="H3899">
            <v>314268.96999999997</v>
          </cell>
          <cell r="I3899">
            <v>0</v>
          </cell>
          <cell r="AY3899">
            <v>32497</v>
          </cell>
          <cell r="CK3899">
            <v>0</v>
          </cell>
          <cell r="CL3899">
            <v>0</v>
          </cell>
          <cell r="CM3899">
            <v>0</v>
          </cell>
        </row>
        <row r="3900">
          <cell r="F3900">
            <v>10684</v>
          </cell>
          <cell r="G3900">
            <v>10684</v>
          </cell>
          <cell r="H3900">
            <v>7904.35</v>
          </cell>
          <cell r="I3900">
            <v>994</v>
          </cell>
          <cell r="AY3900">
            <v>0</v>
          </cell>
          <cell r="CK3900">
            <v>0</v>
          </cell>
          <cell r="CL3900">
            <v>0</v>
          </cell>
          <cell r="CM3900">
            <v>0</v>
          </cell>
        </row>
        <row r="3901">
          <cell r="F3901">
            <v>198973</v>
          </cell>
          <cell r="G3901">
            <v>209855</v>
          </cell>
          <cell r="H3901">
            <v>184215.57</v>
          </cell>
          <cell r="I3901">
            <v>0</v>
          </cell>
          <cell r="AY3901">
            <v>0</v>
          </cell>
          <cell r="CK3901">
            <v>0</v>
          </cell>
          <cell r="CL3901">
            <v>0</v>
          </cell>
          <cell r="CM3901">
            <v>0</v>
          </cell>
        </row>
        <row r="3902">
          <cell r="F3902">
            <v>66950</v>
          </cell>
          <cell r="G3902">
            <v>70812</v>
          </cell>
          <cell r="H3902">
            <v>70812</v>
          </cell>
          <cell r="I3902">
            <v>0</v>
          </cell>
          <cell r="AY3902">
            <v>0</v>
          </cell>
          <cell r="CK3902">
            <v>0</v>
          </cell>
          <cell r="CL3902">
            <v>0</v>
          </cell>
          <cell r="CM3902">
            <v>0</v>
          </cell>
        </row>
        <row r="3903">
          <cell r="F3903">
            <v>5001</v>
          </cell>
          <cell r="G3903">
            <v>5001</v>
          </cell>
          <cell r="H3903">
            <v>3192</v>
          </cell>
          <cell r="I3903">
            <v>0</v>
          </cell>
          <cell r="AY3903">
            <v>0</v>
          </cell>
          <cell r="CK3903">
            <v>0</v>
          </cell>
          <cell r="CL3903">
            <v>0</v>
          </cell>
          <cell r="CM3903">
            <v>0</v>
          </cell>
        </row>
        <row r="3904">
          <cell r="F3904">
            <v>1500</v>
          </cell>
          <cell r="G3904">
            <v>1500</v>
          </cell>
          <cell r="H3904">
            <v>30</v>
          </cell>
          <cell r="I3904">
            <v>92</v>
          </cell>
          <cell r="AY3904">
            <v>0</v>
          </cell>
          <cell r="CK3904">
            <v>0</v>
          </cell>
          <cell r="CL3904">
            <v>0</v>
          </cell>
          <cell r="CM3904">
            <v>0</v>
          </cell>
        </row>
        <row r="3905">
          <cell r="F3905">
            <v>443954</v>
          </cell>
          <cell r="G3905">
            <v>401951.58</v>
          </cell>
          <cell r="H3905">
            <v>294575.40000000002</v>
          </cell>
          <cell r="I3905">
            <v>26478.17</v>
          </cell>
          <cell r="AY3905">
            <v>8955.64</v>
          </cell>
          <cell r="CK3905">
            <v>0</v>
          </cell>
          <cell r="CL3905">
            <v>0</v>
          </cell>
          <cell r="CM3905">
            <v>0</v>
          </cell>
        </row>
        <row r="3906">
          <cell r="F3906">
            <v>1670</v>
          </cell>
          <cell r="G3906">
            <v>1670</v>
          </cell>
          <cell r="H3906">
            <v>50</v>
          </cell>
          <cell r="I3906">
            <v>0</v>
          </cell>
          <cell r="AY3906">
            <v>0</v>
          </cell>
          <cell r="CK3906">
            <v>0</v>
          </cell>
          <cell r="CL3906">
            <v>0</v>
          </cell>
          <cell r="CM3906">
            <v>0</v>
          </cell>
        </row>
        <row r="3907">
          <cell r="F3907">
            <v>6266</v>
          </cell>
          <cell r="G3907">
            <v>6266</v>
          </cell>
          <cell r="H3907">
            <v>0</v>
          </cell>
          <cell r="I3907">
            <v>0</v>
          </cell>
          <cell r="AY3907">
            <v>0</v>
          </cell>
          <cell r="CK3907">
            <v>0</v>
          </cell>
          <cell r="CL3907">
            <v>0</v>
          </cell>
          <cell r="CM3907">
            <v>0</v>
          </cell>
        </row>
        <row r="3908">
          <cell r="F3908">
            <v>2203</v>
          </cell>
          <cell r="G3908">
            <v>6203</v>
          </cell>
          <cell r="H3908">
            <v>5232.5</v>
          </cell>
          <cell r="I3908">
            <v>0</v>
          </cell>
          <cell r="AY3908">
            <v>0</v>
          </cell>
          <cell r="CK3908">
            <v>0</v>
          </cell>
          <cell r="CL3908">
            <v>0</v>
          </cell>
          <cell r="CM3908">
            <v>0</v>
          </cell>
        </row>
        <row r="3909">
          <cell r="F3909">
            <v>19800</v>
          </cell>
          <cell r="G3909">
            <v>19800</v>
          </cell>
          <cell r="H3909">
            <v>19749.330000000002</v>
          </cell>
          <cell r="I3909">
            <v>6</v>
          </cell>
          <cell r="AY3909">
            <v>0</v>
          </cell>
          <cell r="CK3909">
            <v>0</v>
          </cell>
          <cell r="CL3909">
            <v>0</v>
          </cell>
          <cell r="CM3909">
            <v>0</v>
          </cell>
        </row>
        <row r="3910">
          <cell r="F3910">
            <v>2057</v>
          </cell>
          <cell r="G3910">
            <v>2057</v>
          </cell>
          <cell r="H3910">
            <v>0</v>
          </cell>
          <cell r="I3910">
            <v>1</v>
          </cell>
          <cell r="AY3910">
            <v>0</v>
          </cell>
          <cell r="CK3910">
            <v>0</v>
          </cell>
          <cell r="CL3910">
            <v>0</v>
          </cell>
          <cell r="CM3910">
            <v>0</v>
          </cell>
        </row>
        <row r="3911">
          <cell r="F3911">
            <v>48229</v>
          </cell>
          <cell r="G3911">
            <v>48229</v>
          </cell>
          <cell r="H3911">
            <v>38225.97</v>
          </cell>
          <cell r="I3911">
            <v>3381.7</v>
          </cell>
          <cell r="AY3911">
            <v>0</v>
          </cell>
          <cell r="CK3911">
            <v>0</v>
          </cell>
          <cell r="CL3911">
            <v>0</v>
          </cell>
          <cell r="CM3911">
            <v>0</v>
          </cell>
        </row>
        <row r="3912">
          <cell r="F3912">
            <v>750</v>
          </cell>
          <cell r="G3912">
            <v>750</v>
          </cell>
          <cell r="H3912">
            <v>0</v>
          </cell>
          <cell r="I3912">
            <v>0</v>
          </cell>
          <cell r="AY3912">
            <v>0</v>
          </cell>
          <cell r="CK3912">
            <v>0</v>
          </cell>
          <cell r="CL3912">
            <v>0</v>
          </cell>
          <cell r="CM3912">
            <v>0</v>
          </cell>
        </row>
        <row r="3913">
          <cell r="F3913">
            <v>250000</v>
          </cell>
          <cell r="G3913">
            <v>211900</v>
          </cell>
          <cell r="H3913">
            <v>85760.43</v>
          </cell>
          <cell r="I3913">
            <v>28327.26</v>
          </cell>
          <cell r="AY3913">
            <v>0</v>
          </cell>
          <cell r="CK3913">
            <v>0</v>
          </cell>
          <cell r="CL3913">
            <v>0</v>
          </cell>
          <cell r="CM3913">
            <v>0</v>
          </cell>
        </row>
        <row r="3914">
          <cell r="F3914">
            <v>1000</v>
          </cell>
          <cell r="G3914">
            <v>1000</v>
          </cell>
          <cell r="H3914">
            <v>60</v>
          </cell>
          <cell r="I3914">
            <v>0</v>
          </cell>
          <cell r="AY3914">
            <v>0</v>
          </cell>
          <cell r="CK3914">
            <v>0</v>
          </cell>
          <cell r="CL3914">
            <v>0</v>
          </cell>
          <cell r="CM3914">
            <v>0</v>
          </cell>
        </row>
        <row r="3915">
          <cell r="F3915">
            <v>5600</v>
          </cell>
          <cell r="G3915">
            <v>10600</v>
          </cell>
          <cell r="H3915">
            <v>10569.5</v>
          </cell>
          <cell r="I3915">
            <v>0</v>
          </cell>
          <cell r="AY3915">
            <v>0</v>
          </cell>
          <cell r="CK3915">
            <v>0</v>
          </cell>
          <cell r="CL3915">
            <v>0</v>
          </cell>
          <cell r="CM3915">
            <v>0</v>
          </cell>
        </row>
        <row r="3916">
          <cell r="F3916">
            <v>5888</v>
          </cell>
          <cell r="G3916">
            <v>5888</v>
          </cell>
          <cell r="H3916">
            <v>4589.07</v>
          </cell>
          <cell r="I3916">
            <v>644</v>
          </cell>
          <cell r="AY3916">
            <v>0</v>
          </cell>
          <cell r="CK3916">
            <v>0</v>
          </cell>
          <cell r="CL3916">
            <v>0</v>
          </cell>
          <cell r="CM3916">
            <v>0</v>
          </cell>
        </row>
        <row r="3917">
          <cell r="F3917">
            <v>20493</v>
          </cell>
          <cell r="G3917">
            <v>20493</v>
          </cell>
          <cell r="H3917">
            <v>6624.12</v>
          </cell>
          <cell r="I3917">
            <v>1059</v>
          </cell>
          <cell r="AY3917">
            <v>0</v>
          </cell>
          <cell r="CK3917">
            <v>0</v>
          </cell>
          <cell r="CL3917">
            <v>0</v>
          </cell>
          <cell r="CM3917">
            <v>0</v>
          </cell>
        </row>
        <row r="3918">
          <cell r="F3918">
            <v>4658</v>
          </cell>
          <cell r="G3918">
            <v>4658</v>
          </cell>
          <cell r="H3918">
            <v>3187.78</v>
          </cell>
          <cell r="I3918">
            <v>260</v>
          </cell>
          <cell r="AY3918">
            <v>0</v>
          </cell>
          <cell r="CK3918">
            <v>0</v>
          </cell>
          <cell r="CL3918">
            <v>0</v>
          </cell>
          <cell r="CM3918">
            <v>0</v>
          </cell>
        </row>
        <row r="3919">
          <cell r="F3919">
            <v>7295</v>
          </cell>
          <cell r="G3919">
            <v>7295</v>
          </cell>
          <cell r="H3919">
            <v>2628.58</v>
          </cell>
          <cell r="I3919">
            <v>0</v>
          </cell>
          <cell r="AY3919">
            <v>0</v>
          </cell>
          <cell r="CK3919">
            <v>0</v>
          </cell>
          <cell r="CL3919">
            <v>0</v>
          </cell>
          <cell r="CM3919">
            <v>0</v>
          </cell>
        </row>
        <row r="3920">
          <cell r="F3920">
            <v>2060</v>
          </cell>
          <cell r="G3920">
            <v>2060</v>
          </cell>
          <cell r="H3920">
            <v>2050</v>
          </cell>
          <cell r="I3920">
            <v>0</v>
          </cell>
          <cell r="AY3920">
            <v>0</v>
          </cell>
          <cell r="CK3920">
            <v>0</v>
          </cell>
          <cell r="CL3920">
            <v>0</v>
          </cell>
          <cell r="CM3920">
            <v>0</v>
          </cell>
        </row>
        <row r="3921">
          <cell r="F3921">
            <v>1052</v>
          </cell>
          <cell r="G3921">
            <v>1052</v>
          </cell>
          <cell r="H3921">
            <v>599</v>
          </cell>
          <cell r="I3921">
            <v>0</v>
          </cell>
          <cell r="AY3921">
            <v>0</v>
          </cell>
          <cell r="CK3921">
            <v>0</v>
          </cell>
          <cell r="CL3921">
            <v>0</v>
          </cell>
          <cell r="CM3921">
            <v>0</v>
          </cell>
        </row>
        <row r="3922">
          <cell r="F3922">
            <v>1000</v>
          </cell>
          <cell r="G3922">
            <v>1000</v>
          </cell>
          <cell r="H3922">
            <v>211</v>
          </cell>
          <cell r="I3922">
            <v>0</v>
          </cell>
          <cell r="AY3922">
            <v>0</v>
          </cell>
          <cell r="CK3922">
            <v>0</v>
          </cell>
          <cell r="CL3922">
            <v>0</v>
          </cell>
          <cell r="CM3922">
            <v>0</v>
          </cell>
        </row>
        <row r="3923">
          <cell r="F3923">
            <v>44138</v>
          </cell>
          <cell r="G3923">
            <v>44138</v>
          </cell>
          <cell r="H3923">
            <v>38878.6</v>
          </cell>
          <cell r="I3923">
            <v>1527.79</v>
          </cell>
          <cell r="AY3923">
            <v>736.05</v>
          </cell>
          <cell r="CK3923">
            <v>0</v>
          </cell>
          <cell r="CL3923">
            <v>0</v>
          </cell>
          <cell r="CM3923">
            <v>0</v>
          </cell>
        </row>
        <row r="3924">
          <cell r="F3924">
            <v>2885328</v>
          </cell>
          <cell r="G3924">
            <v>2885328</v>
          </cell>
          <cell r="H3924">
            <v>2261765.92</v>
          </cell>
          <cell r="I3924">
            <v>0</v>
          </cell>
          <cell r="AY3924">
            <v>241820.46</v>
          </cell>
          <cell r="CK3924">
            <v>0</v>
          </cell>
          <cell r="CL3924">
            <v>0</v>
          </cell>
          <cell r="CM3924">
            <v>0</v>
          </cell>
        </row>
        <row r="3925">
          <cell r="F3925">
            <v>50000</v>
          </cell>
          <cell r="G3925">
            <v>69600</v>
          </cell>
          <cell r="H3925">
            <v>49300</v>
          </cell>
          <cell r="I3925">
            <v>20300</v>
          </cell>
          <cell r="AY3925">
            <v>0</v>
          </cell>
          <cell r="CK3925">
            <v>0</v>
          </cell>
          <cell r="CL3925">
            <v>0</v>
          </cell>
          <cell r="CM3925">
            <v>0</v>
          </cell>
        </row>
        <row r="3926">
          <cell r="F3926">
            <v>23112</v>
          </cell>
          <cell r="G3926">
            <v>23112</v>
          </cell>
          <cell r="H3926">
            <v>20655.599999999999</v>
          </cell>
          <cell r="I3926">
            <v>0</v>
          </cell>
          <cell r="AY3926">
            <v>2023</v>
          </cell>
          <cell r="CK3926">
            <v>0</v>
          </cell>
          <cell r="CL3926">
            <v>0</v>
          </cell>
          <cell r="CM3926">
            <v>0</v>
          </cell>
        </row>
        <row r="3927">
          <cell r="F3927">
            <v>180044</v>
          </cell>
          <cell r="G3927">
            <v>180044</v>
          </cell>
          <cell r="H3927">
            <v>89806.92</v>
          </cell>
          <cell r="I3927">
            <v>0</v>
          </cell>
          <cell r="AY3927">
            <v>0</v>
          </cell>
          <cell r="CK3927">
            <v>0</v>
          </cell>
          <cell r="CL3927">
            <v>0</v>
          </cell>
          <cell r="CM3927">
            <v>0</v>
          </cell>
        </row>
        <row r="3928">
          <cell r="F3928">
            <v>565530</v>
          </cell>
          <cell r="G3928">
            <v>565530</v>
          </cell>
          <cell r="H3928">
            <v>0</v>
          </cell>
          <cell r="I3928">
            <v>0</v>
          </cell>
          <cell r="AY3928">
            <v>0</v>
          </cell>
          <cell r="CK3928">
            <v>0</v>
          </cell>
          <cell r="CL3928">
            <v>0</v>
          </cell>
          <cell r="CM3928">
            <v>0</v>
          </cell>
        </row>
        <row r="3929">
          <cell r="F3929">
            <v>64574</v>
          </cell>
          <cell r="G3929">
            <v>64574</v>
          </cell>
          <cell r="H3929">
            <v>43201.7</v>
          </cell>
          <cell r="I3929">
            <v>0</v>
          </cell>
          <cell r="AY3929">
            <v>3563.33</v>
          </cell>
          <cell r="CK3929">
            <v>0</v>
          </cell>
          <cell r="CL3929">
            <v>0</v>
          </cell>
          <cell r="CM3929">
            <v>0</v>
          </cell>
        </row>
        <row r="3930">
          <cell r="F3930">
            <v>0</v>
          </cell>
          <cell r="G3930">
            <v>36075.980000000003</v>
          </cell>
          <cell r="H3930">
            <v>30029.5</v>
          </cell>
          <cell r="I3930">
            <v>0</v>
          </cell>
          <cell r="AY3930">
            <v>0</v>
          </cell>
          <cell r="CK3930">
            <v>0</v>
          </cell>
          <cell r="CL3930">
            <v>0</v>
          </cell>
          <cell r="CM3930">
            <v>0</v>
          </cell>
        </row>
        <row r="3931">
          <cell r="F3931">
            <v>253786</v>
          </cell>
          <cell r="G3931">
            <v>253786</v>
          </cell>
          <cell r="H3931">
            <v>191720.64</v>
          </cell>
          <cell r="I3931">
            <v>0</v>
          </cell>
          <cell r="AY3931">
            <v>20283.490000000002</v>
          </cell>
          <cell r="CK3931">
            <v>0</v>
          </cell>
          <cell r="CL3931">
            <v>0</v>
          </cell>
          <cell r="CM3931">
            <v>0</v>
          </cell>
        </row>
        <row r="3932">
          <cell r="F3932">
            <v>43467</v>
          </cell>
          <cell r="G3932">
            <v>43467</v>
          </cell>
          <cell r="H3932">
            <v>33580.54</v>
          </cell>
          <cell r="I3932">
            <v>0</v>
          </cell>
          <cell r="AY3932">
            <v>3564.34</v>
          </cell>
          <cell r="CK3932">
            <v>0</v>
          </cell>
          <cell r="CL3932">
            <v>0</v>
          </cell>
          <cell r="CM3932">
            <v>0</v>
          </cell>
        </row>
        <row r="3933">
          <cell r="F3933">
            <v>52800</v>
          </cell>
          <cell r="G3933">
            <v>52800</v>
          </cell>
          <cell r="H3933">
            <v>41827.5</v>
          </cell>
          <cell r="I3933">
            <v>0</v>
          </cell>
          <cell r="AY3933">
            <v>4387.5</v>
          </cell>
          <cell r="CK3933">
            <v>0</v>
          </cell>
          <cell r="CL3933">
            <v>0</v>
          </cell>
          <cell r="CM3933">
            <v>0</v>
          </cell>
        </row>
        <row r="3934">
          <cell r="F3934">
            <v>64632</v>
          </cell>
          <cell r="G3934">
            <v>67879.83</v>
          </cell>
          <cell r="H3934">
            <v>67879.83</v>
          </cell>
          <cell r="I3934">
            <v>0</v>
          </cell>
          <cell r="AY3934">
            <v>0</v>
          </cell>
          <cell r="CK3934">
            <v>0</v>
          </cell>
          <cell r="CL3934">
            <v>0</v>
          </cell>
          <cell r="CM3934">
            <v>0</v>
          </cell>
        </row>
        <row r="3935">
          <cell r="F3935">
            <v>628055</v>
          </cell>
          <cell r="G3935">
            <v>628055</v>
          </cell>
          <cell r="H3935">
            <v>368477.44</v>
          </cell>
          <cell r="I3935">
            <v>0</v>
          </cell>
          <cell r="AY3935">
            <v>37659.79</v>
          </cell>
          <cell r="CK3935">
            <v>0</v>
          </cell>
          <cell r="CL3935">
            <v>0</v>
          </cell>
          <cell r="CM3935">
            <v>0</v>
          </cell>
        </row>
        <row r="3936">
          <cell r="F3936">
            <v>996858</v>
          </cell>
          <cell r="G3936">
            <v>894422.8</v>
          </cell>
          <cell r="H3936">
            <v>0</v>
          </cell>
          <cell r="I3936">
            <v>0</v>
          </cell>
          <cell r="AY3936">
            <v>0</v>
          </cell>
          <cell r="CK3936">
            <v>0</v>
          </cell>
          <cell r="CL3936">
            <v>0</v>
          </cell>
          <cell r="CM3936">
            <v>0</v>
          </cell>
        </row>
        <row r="3937">
          <cell r="F3937">
            <v>9376</v>
          </cell>
          <cell r="G3937">
            <v>9376</v>
          </cell>
          <cell r="H3937">
            <v>2525.15</v>
          </cell>
          <cell r="I3937">
            <v>0</v>
          </cell>
          <cell r="AY3937">
            <v>0</v>
          </cell>
          <cell r="CK3937">
            <v>0</v>
          </cell>
          <cell r="CL3937">
            <v>0</v>
          </cell>
          <cell r="CM3937">
            <v>0</v>
          </cell>
        </row>
        <row r="3938">
          <cell r="F3938">
            <v>20399</v>
          </cell>
          <cell r="G3938">
            <v>20399</v>
          </cell>
          <cell r="H3938">
            <v>13123.36</v>
          </cell>
          <cell r="I3938">
            <v>0</v>
          </cell>
          <cell r="AY3938">
            <v>963.68</v>
          </cell>
          <cell r="CK3938">
            <v>0</v>
          </cell>
          <cell r="CL3938">
            <v>0</v>
          </cell>
          <cell r="CM3938">
            <v>0</v>
          </cell>
        </row>
        <row r="3939">
          <cell r="F3939">
            <v>26397</v>
          </cell>
          <cell r="G3939">
            <v>29637.1</v>
          </cell>
          <cell r="H3939">
            <v>28675.55</v>
          </cell>
          <cell r="I3939">
            <v>0</v>
          </cell>
          <cell r="AY3939">
            <v>524.42999999999995</v>
          </cell>
          <cell r="CK3939">
            <v>0</v>
          </cell>
          <cell r="CL3939">
            <v>0</v>
          </cell>
          <cell r="CM3939">
            <v>0</v>
          </cell>
        </row>
        <row r="3940">
          <cell r="F3940">
            <v>31000</v>
          </cell>
          <cell r="G3940">
            <v>31000</v>
          </cell>
          <cell r="H3940">
            <v>31000</v>
          </cell>
          <cell r="I3940">
            <v>0</v>
          </cell>
          <cell r="AY3940">
            <v>30468.75</v>
          </cell>
          <cell r="CK3940">
            <v>0</v>
          </cell>
          <cell r="CL3940">
            <v>0</v>
          </cell>
          <cell r="CM3940">
            <v>0</v>
          </cell>
        </row>
        <row r="3941">
          <cell r="F3941">
            <v>3300</v>
          </cell>
          <cell r="G3941">
            <v>3300</v>
          </cell>
          <cell r="H3941">
            <v>582</v>
          </cell>
          <cell r="I3941">
            <v>0</v>
          </cell>
          <cell r="AY3941">
            <v>0</v>
          </cell>
          <cell r="CK3941">
            <v>0</v>
          </cell>
          <cell r="CL3941">
            <v>0</v>
          </cell>
          <cell r="CM3941">
            <v>0</v>
          </cell>
        </row>
        <row r="3942">
          <cell r="F3942">
            <v>18000</v>
          </cell>
          <cell r="G3942">
            <v>18000</v>
          </cell>
          <cell r="H3942">
            <v>7673.8</v>
          </cell>
          <cell r="I3942">
            <v>71</v>
          </cell>
          <cell r="AY3942">
            <v>0</v>
          </cell>
          <cell r="CK3942">
            <v>0</v>
          </cell>
          <cell r="CL3942">
            <v>0</v>
          </cell>
          <cell r="CM3942">
            <v>0</v>
          </cell>
        </row>
        <row r="3943">
          <cell r="F3943">
            <v>2000000</v>
          </cell>
          <cell r="G3943">
            <v>2000000</v>
          </cell>
          <cell r="H3943">
            <v>0</v>
          </cell>
          <cell r="I3943">
            <v>0</v>
          </cell>
          <cell r="AY3943">
            <v>0</v>
          </cell>
          <cell r="CK3943">
            <v>0</v>
          </cell>
          <cell r="CL3943">
            <v>0</v>
          </cell>
          <cell r="CM3943">
            <v>0</v>
          </cell>
        </row>
        <row r="3944">
          <cell r="F3944">
            <v>80000</v>
          </cell>
          <cell r="G3944">
            <v>135443</v>
          </cell>
          <cell r="H3944">
            <v>76528.94</v>
          </cell>
          <cell r="I3944">
            <v>44899.78</v>
          </cell>
          <cell r="AY3944">
            <v>155.02000000000001</v>
          </cell>
          <cell r="CK3944">
            <v>0</v>
          </cell>
          <cell r="CL3944">
            <v>0</v>
          </cell>
          <cell r="CM3944">
            <v>0</v>
          </cell>
        </row>
        <row r="3945">
          <cell r="F3945">
            <v>10000</v>
          </cell>
          <cell r="G3945">
            <v>10000</v>
          </cell>
          <cell r="H3945">
            <v>4763</v>
          </cell>
          <cell r="I3945">
            <v>673</v>
          </cell>
          <cell r="AY3945">
            <v>360</v>
          </cell>
          <cell r="CK3945">
            <v>0</v>
          </cell>
          <cell r="CL3945">
            <v>0</v>
          </cell>
          <cell r="CM3945">
            <v>0</v>
          </cell>
        </row>
        <row r="3946">
          <cell r="F3946">
            <v>170000</v>
          </cell>
          <cell r="G3946">
            <v>225000</v>
          </cell>
          <cell r="H3946">
            <v>154356.76999999999</v>
          </cell>
          <cell r="I3946">
            <v>33869.870000000003</v>
          </cell>
          <cell r="AY3946">
            <v>728.56</v>
          </cell>
          <cell r="CK3946">
            <v>0</v>
          </cell>
          <cell r="CL3946">
            <v>0</v>
          </cell>
          <cell r="CM3946">
            <v>0</v>
          </cell>
        </row>
        <row r="3947">
          <cell r="F3947">
            <v>327882</v>
          </cell>
          <cell r="G3947">
            <v>274905</v>
          </cell>
          <cell r="H3947">
            <v>77459.45</v>
          </cell>
          <cell r="I3947">
            <v>56258.07</v>
          </cell>
          <cell r="AY3947">
            <v>0</v>
          </cell>
          <cell r="CK3947">
            <v>0</v>
          </cell>
          <cell r="CL3947">
            <v>0</v>
          </cell>
          <cell r="CM3947">
            <v>0</v>
          </cell>
        </row>
        <row r="3948">
          <cell r="F3948">
            <v>85000</v>
          </cell>
          <cell r="G3948">
            <v>72220</v>
          </cell>
          <cell r="H3948">
            <v>44122.49</v>
          </cell>
          <cell r="I3948">
            <v>9227.5</v>
          </cell>
          <cell r="AY3948">
            <v>1684.99</v>
          </cell>
          <cell r="CK3948">
            <v>0</v>
          </cell>
          <cell r="CL3948">
            <v>0</v>
          </cell>
          <cell r="CM3948">
            <v>0</v>
          </cell>
        </row>
        <row r="3949">
          <cell r="F3949">
            <v>290000</v>
          </cell>
          <cell r="G3949">
            <v>336000</v>
          </cell>
          <cell r="H3949">
            <v>246368.72</v>
          </cell>
          <cell r="I3949">
            <v>80503.53</v>
          </cell>
          <cell r="AY3949">
            <v>813</v>
          </cell>
          <cell r="CK3949">
            <v>0</v>
          </cell>
          <cell r="CL3949">
            <v>0</v>
          </cell>
          <cell r="CM3949">
            <v>0</v>
          </cell>
        </row>
        <row r="3950">
          <cell r="F3950">
            <v>269000</v>
          </cell>
          <cell r="G3950">
            <v>219000</v>
          </cell>
          <cell r="H3950">
            <v>88488.48</v>
          </cell>
          <cell r="I3950">
            <v>10530.2</v>
          </cell>
          <cell r="AY3950">
            <v>0</v>
          </cell>
          <cell r="CK3950">
            <v>0</v>
          </cell>
          <cell r="CL3950">
            <v>0</v>
          </cell>
          <cell r="CM3950">
            <v>0</v>
          </cell>
        </row>
        <row r="3951">
          <cell r="F3951">
            <v>87480</v>
          </cell>
          <cell r="G3951">
            <v>87480</v>
          </cell>
          <cell r="H3951">
            <v>66751.839999999997</v>
          </cell>
          <cell r="I3951">
            <v>1128.53</v>
          </cell>
          <cell r="AY3951">
            <v>2252.54</v>
          </cell>
          <cell r="CK3951">
            <v>0</v>
          </cell>
          <cell r="CL3951">
            <v>0</v>
          </cell>
          <cell r="CM3951">
            <v>0</v>
          </cell>
        </row>
        <row r="3952">
          <cell r="F3952">
            <v>0</v>
          </cell>
          <cell r="G3952">
            <v>2200</v>
          </cell>
          <cell r="H3952">
            <v>2199</v>
          </cell>
          <cell r="I3952">
            <v>0</v>
          </cell>
          <cell r="AY3952">
            <v>0</v>
          </cell>
          <cell r="CK3952">
            <v>0</v>
          </cell>
          <cell r="CL3952">
            <v>0</v>
          </cell>
          <cell r="CM3952">
            <v>0</v>
          </cell>
        </row>
        <row r="3953">
          <cell r="F3953">
            <v>0</v>
          </cell>
          <cell r="G3953">
            <v>1640</v>
          </cell>
          <cell r="H3953">
            <v>1635</v>
          </cell>
          <cell r="I3953">
            <v>0</v>
          </cell>
          <cell r="AY3953">
            <v>0</v>
          </cell>
          <cell r="CK3953">
            <v>0</v>
          </cell>
          <cell r="CL3953">
            <v>0</v>
          </cell>
          <cell r="CM3953">
            <v>0</v>
          </cell>
        </row>
        <row r="3954">
          <cell r="F3954">
            <v>0</v>
          </cell>
          <cell r="G3954">
            <v>2000</v>
          </cell>
          <cell r="H3954">
            <v>1138.5</v>
          </cell>
          <cell r="I3954">
            <v>0</v>
          </cell>
          <cell r="AY3954">
            <v>0</v>
          </cell>
          <cell r="CK3954">
            <v>0</v>
          </cell>
          <cell r="CL3954">
            <v>0</v>
          </cell>
          <cell r="CM3954">
            <v>0</v>
          </cell>
        </row>
        <row r="3955">
          <cell r="F3955">
            <v>0</v>
          </cell>
          <cell r="G3955">
            <v>75203</v>
          </cell>
          <cell r="H3955">
            <v>68202.37</v>
          </cell>
          <cell r="I3955">
            <v>0</v>
          </cell>
          <cell r="AY3955">
            <v>0</v>
          </cell>
          <cell r="CK3955">
            <v>0</v>
          </cell>
          <cell r="CL3955">
            <v>0</v>
          </cell>
          <cell r="CM3955">
            <v>0</v>
          </cell>
        </row>
        <row r="3956">
          <cell r="F3956">
            <v>0</v>
          </cell>
          <cell r="G3956">
            <v>4500</v>
          </cell>
          <cell r="H3956">
            <v>0</v>
          </cell>
          <cell r="I3956">
            <v>4446</v>
          </cell>
          <cell r="AY3956">
            <v>0</v>
          </cell>
          <cell r="CK3956">
            <v>0</v>
          </cell>
          <cell r="CL3956">
            <v>0</v>
          </cell>
          <cell r="CM3956">
            <v>0</v>
          </cell>
        </row>
        <row r="3957">
          <cell r="F3957">
            <v>2138328</v>
          </cell>
          <cell r="G3957">
            <v>2138328</v>
          </cell>
          <cell r="H3957">
            <v>1809195.3</v>
          </cell>
          <cell r="I3957">
            <v>0</v>
          </cell>
          <cell r="AY3957">
            <v>196612.83</v>
          </cell>
          <cell r="CK3957">
            <v>0</v>
          </cell>
          <cell r="CL3957">
            <v>0</v>
          </cell>
          <cell r="CM3957">
            <v>0</v>
          </cell>
        </row>
        <row r="3958">
          <cell r="F3958">
            <v>0</v>
          </cell>
          <cell r="G3958">
            <v>4395.78</v>
          </cell>
          <cell r="H3958">
            <v>4395.78</v>
          </cell>
          <cell r="I3958">
            <v>0</v>
          </cell>
          <cell r="AY3958">
            <v>0</v>
          </cell>
          <cell r="CK3958">
            <v>0</v>
          </cell>
          <cell r="CL3958">
            <v>0</v>
          </cell>
          <cell r="CM3958">
            <v>0</v>
          </cell>
        </row>
        <row r="3959">
          <cell r="F3959">
            <v>71330</v>
          </cell>
          <cell r="G3959">
            <v>71330</v>
          </cell>
          <cell r="H3959">
            <v>65401</v>
          </cell>
          <cell r="I3959">
            <v>0</v>
          </cell>
          <cell r="AY3959">
            <v>6937</v>
          </cell>
          <cell r="CK3959">
            <v>0</v>
          </cell>
          <cell r="CL3959">
            <v>0</v>
          </cell>
          <cell r="CM3959">
            <v>0</v>
          </cell>
        </row>
        <row r="3960">
          <cell r="F3960">
            <v>158917</v>
          </cell>
          <cell r="G3960">
            <v>158917</v>
          </cell>
          <cell r="H3960">
            <v>88900.15</v>
          </cell>
          <cell r="I3960">
            <v>0</v>
          </cell>
          <cell r="AY3960">
            <v>894.04</v>
          </cell>
          <cell r="CK3960">
            <v>0</v>
          </cell>
          <cell r="CL3960">
            <v>0</v>
          </cell>
          <cell r="CM3960">
            <v>0</v>
          </cell>
        </row>
        <row r="3961">
          <cell r="F3961">
            <v>431200</v>
          </cell>
          <cell r="G3961">
            <v>431200</v>
          </cell>
          <cell r="H3961">
            <v>0</v>
          </cell>
          <cell r="I3961">
            <v>0</v>
          </cell>
          <cell r="AY3961">
            <v>0</v>
          </cell>
          <cell r="CK3961">
            <v>0</v>
          </cell>
          <cell r="CL3961">
            <v>0</v>
          </cell>
          <cell r="CM3961">
            <v>0</v>
          </cell>
        </row>
        <row r="3962">
          <cell r="F3962">
            <v>88920</v>
          </cell>
          <cell r="G3962">
            <v>88920</v>
          </cell>
          <cell r="H3962">
            <v>66361.38</v>
          </cell>
          <cell r="I3962">
            <v>0</v>
          </cell>
          <cell r="AY3962">
            <v>3704.63</v>
          </cell>
          <cell r="CK3962">
            <v>0</v>
          </cell>
          <cell r="CL3962">
            <v>0</v>
          </cell>
          <cell r="CM3962">
            <v>0</v>
          </cell>
        </row>
        <row r="3963">
          <cell r="F3963">
            <v>101403</v>
          </cell>
          <cell r="G3963">
            <v>101403</v>
          </cell>
          <cell r="H3963">
            <v>81420.259999999995</v>
          </cell>
          <cell r="I3963">
            <v>0</v>
          </cell>
          <cell r="AY3963">
            <v>0</v>
          </cell>
          <cell r="CK3963">
            <v>0</v>
          </cell>
          <cell r="CL3963">
            <v>0</v>
          </cell>
          <cell r="CM3963">
            <v>0</v>
          </cell>
        </row>
        <row r="3964">
          <cell r="F3964">
            <v>322756</v>
          </cell>
          <cell r="G3964">
            <v>322756</v>
          </cell>
          <cell r="H3964">
            <v>249619</v>
          </cell>
          <cell r="I3964">
            <v>0</v>
          </cell>
          <cell r="AY3964">
            <v>28105.16</v>
          </cell>
          <cell r="CK3964">
            <v>0</v>
          </cell>
          <cell r="CL3964">
            <v>0</v>
          </cell>
          <cell r="CM3964">
            <v>0</v>
          </cell>
        </row>
        <row r="3965">
          <cell r="F3965">
            <v>53690</v>
          </cell>
          <cell r="G3965">
            <v>53690</v>
          </cell>
          <cell r="H3965">
            <v>42458.33</v>
          </cell>
          <cell r="I3965">
            <v>0</v>
          </cell>
          <cell r="AY3965">
            <v>4795.17</v>
          </cell>
          <cell r="CK3965">
            <v>0</v>
          </cell>
          <cell r="CL3965">
            <v>0</v>
          </cell>
          <cell r="CM3965">
            <v>0</v>
          </cell>
        </row>
        <row r="3966">
          <cell r="F3966">
            <v>85800</v>
          </cell>
          <cell r="G3966">
            <v>85800</v>
          </cell>
          <cell r="H3966">
            <v>68445</v>
          </cell>
          <cell r="I3966">
            <v>0</v>
          </cell>
          <cell r="AY3966">
            <v>7605</v>
          </cell>
          <cell r="CK3966">
            <v>0</v>
          </cell>
          <cell r="CL3966">
            <v>0</v>
          </cell>
          <cell r="CM3966">
            <v>0</v>
          </cell>
        </row>
        <row r="3967">
          <cell r="F3967">
            <v>49186</v>
          </cell>
          <cell r="G3967">
            <v>51843.34</v>
          </cell>
          <cell r="H3967">
            <v>51843.34</v>
          </cell>
          <cell r="I3967">
            <v>0</v>
          </cell>
          <cell r="AY3967">
            <v>0</v>
          </cell>
          <cell r="CK3967">
            <v>0</v>
          </cell>
          <cell r="CL3967">
            <v>0</v>
          </cell>
          <cell r="CM3967">
            <v>0</v>
          </cell>
        </row>
        <row r="3968">
          <cell r="F3968">
            <v>287939</v>
          </cell>
          <cell r="G3968">
            <v>287939</v>
          </cell>
          <cell r="H3968">
            <v>211654.06</v>
          </cell>
          <cell r="I3968">
            <v>0</v>
          </cell>
          <cell r="AY3968">
            <v>21601.27</v>
          </cell>
          <cell r="CK3968">
            <v>0</v>
          </cell>
          <cell r="CL3968">
            <v>0</v>
          </cell>
          <cell r="CM3968">
            <v>0</v>
          </cell>
        </row>
        <row r="3969">
          <cell r="F3969">
            <v>70000</v>
          </cell>
          <cell r="G3969">
            <v>70000</v>
          </cell>
          <cell r="H3969">
            <v>42683.9</v>
          </cell>
          <cell r="I3969">
            <v>23518.33</v>
          </cell>
          <cell r="AY3969">
            <v>2082.73</v>
          </cell>
          <cell r="CK3969">
            <v>0</v>
          </cell>
          <cell r="CL3969">
            <v>0</v>
          </cell>
          <cell r="CM3969">
            <v>0</v>
          </cell>
        </row>
        <row r="3970">
          <cell r="F3970">
            <v>123174</v>
          </cell>
          <cell r="G3970">
            <v>125367.67</v>
          </cell>
          <cell r="H3970">
            <v>117519.53</v>
          </cell>
          <cell r="I3970">
            <v>0</v>
          </cell>
          <cell r="AY3970">
            <v>15212.8</v>
          </cell>
          <cell r="CK3970">
            <v>0</v>
          </cell>
          <cell r="CL3970">
            <v>0</v>
          </cell>
          <cell r="CM3970">
            <v>0</v>
          </cell>
        </row>
        <row r="3971">
          <cell r="F3971">
            <v>8925</v>
          </cell>
          <cell r="G3971">
            <v>8925</v>
          </cell>
          <cell r="H3971">
            <v>5741.47</v>
          </cell>
          <cell r="I3971">
            <v>0</v>
          </cell>
          <cell r="AY3971">
            <v>421.61</v>
          </cell>
          <cell r="CK3971">
            <v>0</v>
          </cell>
          <cell r="CL3971">
            <v>0</v>
          </cell>
          <cell r="CM3971">
            <v>0</v>
          </cell>
        </row>
        <row r="3972">
          <cell r="CK3972">
            <v>0</v>
          </cell>
          <cell r="CL3972">
            <v>0</v>
          </cell>
          <cell r="CM3972">
            <v>0</v>
          </cell>
        </row>
        <row r="3973">
          <cell r="F3973">
            <v>32008</v>
          </cell>
          <cell r="G3973">
            <v>32008</v>
          </cell>
          <cell r="H3973">
            <v>19084.11</v>
          </cell>
          <cell r="I3973">
            <v>0</v>
          </cell>
          <cell r="AY3973">
            <v>439.17</v>
          </cell>
          <cell r="CK3973">
            <v>0</v>
          </cell>
          <cell r="CL3973">
            <v>0</v>
          </cell>
          <cell r="CM3973">
            <v>0</v>
          </cell>
        </row>
        <row r="3974">
          <cell r="F3974">
            <v>4000</v>
          </cell>
          <cell r="G3974">
            <v>4000</v>
          </cell>
          <cell r="H3974">
            <v>1045</v>
          </cell>
          <cell r="I3974">
            <v>100</v>
          </cell>
          <cell r="AY3974">
            <v>100</v>
          </cell>
          <cell r="CK3974">
            <v>0</v>
          </cell>
          <cell r="CL3974">
            <v>0</v>
          </cell>
          <cell r="CM3974">
            <v>0</v>
          </cell>
        </row>
        <row r="3975">
          <cell r="F3975">
            <v>112610</v>
          </cell>
          <cell r="G3975">
            <v>112610</v>
          </cell>
          <cell r="H3975">
            <v>91526.5</v>
          </cell>
          <cell r="I3975">
            <v>8470</v>
          </cell>
          <cell r="AY3975">
            <v>8543.5</v>
          </cell>
          <cell r="CK3975">
            <v>0</v>
          </cell>
          <cell r="CL3975">
            <v>0</v>
          </cell>
          <cell r="CM3975">
            <v>0</v>
          </cell>
        </row>
        <row r="3976">
          <cell r="F3976">
            <v>374769</v>
          </cell>
          <cell r="G3976">
            <v>374769</v>
          </cell>
          <cell r="H3976">
            <v>228866.56</v>
          </cell>
          <cell r="I3976">
            <v>28608.32</v>
          </cell>
          <cell r="AY3976">
            <v>28608.32</v>
          </cell>
          <cell r="CK3976">
            <v>0</v>
          </cell>
          <cell r="CL3976">
            <v>0</v>
          </cell>
          <cell r="CM3976">
            <v>0</v>
          </cell>
        </row>
        <row r="3977">
          <cell r="F3977">
            <v>45000</v>
          </cell>
          <cell r="G3977">
            <v>45000</v>
          </cell>
          <cell r="H3977">
            <v>24400.92</v>
          </cell>
          <cell r="I3977">
            <v>1645.91</v>
          </cell>
          <cell r="AY3977">
            <v>0</v>
          </cell>
          <cell r="CK3977">
            <v>0</v>
          </cell>
          <cell r="CL3977">
            <v>0</v>
          </cell>
          <cell r="CM3977">
            <v>0</v>
          </cell>
        </row>
        <row r="3978">
          <cell r="F3978">
            <v>34000</v>
          </cell>
          <cell r="G3978">
            <v>49757</v>
          </cell>
          <cell r="H3978">
            <v>44869.91</v>
          </cell>
          <cell r="I3978">
            <v>4801.29</v>
          </cell>
          <cell r="AY3978">
            <v>0</v>
          </cell>
          <cell r="CK3978">
            <v>0</v>
          </cell>
          <cell r="CL3978">
            <v>0</v>
          </cell>
          <cell r="CM3978">
            <v>0</v>
          </cell>
        </row>
        <row r="3979">
          <cell r="F3979">
            <v>6859</v>
          </cell>
          <cell r="G3979">
            <v>6859</v>
          </cell>
          <cell r="H3979">
            <v>6859</v>
          </cell>
          <cell r="I3979">
            <v>0</v>
          </cell>
          <cell r="AY3979">
            <v>0</v>
          </cell>
          <cell r="CK3979">
            <v>0</v>
          </cell>
          <cell r="CL3979">
            <v>0</v>
          </cell>
          <cell r="CM3979">
            <v>0</v>
          </cell>
        </row>
        <row r="3980">
          <cell r="F3980">
            <v>0</v>
          </cell>
          <cell r="G3980">
            <v>62430</v>
          </cell>
          <cell r="H3980">
            <v>52025</v>
          </cell>
          <cell r="I3980">
            <v>10405</v>
          </cell>
          <cell r="AY3980">
            <v>0</v>
          </cell>
          <cell r="CK3980">
            <v>0</v>
          </cell>
          <cell r="CL3980">
            <v>0</v>
          </cell>
          <cell r="CM3980">
            <v>0</v>
          </cell>
        </row>
        <row r="3981">
          <cell r="F3981">
            <v>18000</v>
          </cell>
          <cell r="G3981">
            <v>18000</v>
          </cell>
          <cell r="H3981">
            <v>0</v>
          </cell>
          <cell r="I3981">
            <v>0</v>
          </cell>
          <cell r="AY3981">
            <v>0</v>
          </cell>
          <cell r="CK3981">
            <v>0</v>
          </cell>
          <cell r="CL3981">
            <v>0</v>
          </cell>
          <cell r="CM3981">
            <v>0</v>
          </cell>
        </row>
        <row r="3982">
          <cell r="F3982">
            <v>155415</v>
          </cell>
          <cell r="G3982">
            <v>155415</v>
          </cell>
          <cell r="H3982">
            <v>122315.07</v>
          </cell>
          <cell r="I3982">
            <v>0</v>
          </cell>
          <cell r="AY3982">
            <v>0</v>
          </cell>
          <cell r="CK3982">
            <v>0</v>
          </cell>
          <cell r="CL3982">
            <v>0</v>
          </cell>
          <cell r="CM3982">
            <v>0</v>
          </cell>
        </row>
        <row r="3983">
          <cell r="F3983">
            <v>10661</v>
          </cell>
          <cell r="G3983">
            <v>10661</v>
          </cell>
          <cell r="H3983">
            <v>4485</v>
          </cell>
          <cell r="I3983">
            <v>0</v>
          </cell>
          <cell r="AY3983">
            <v>0</v>
          </cell>
          <cell r="CK3983">
            <v>0</v>
          </cell>
          <cell r="CL3983">
            <v>0</v>
          </cell>
          <cell r="CM3983">
            <v>0</v>
          </cell>
        </row>
        <row r="3984">
          <cell r="F3984">
            <v>90000</v>
          </cell>
          <cell r="G3984">
            <v>31658.63</v>
          </cell>
          <cell r="H3984">
            <v>13348.8</v>
          </cell>
          <cell r="I3984">
            <v>8280.5</v>
          </cell>
          <cell r="AY3984">
            <v>110</v>
          </cell>
          <cell r="CK3984">
            <v>0</v>
          </cell>
          <cell r="CL3984">
            <v>0</v>
          </cell>
          <cell r="CM3984">
            <v>0</v>
          </cell>
        </row>
        <row r="3985">
          <cell r="F3985">
            <v>7000</v>
          </cell>
          <cell r="G3985">
            <v>7000</v>
          </cell>
          <cell r="H3985">
            <v>6196.2</v>
          </cell>
          <cell r="I3985">
            <v>802</v>
          </cell>
          <cell r="AY3985">
            <v>0</v>
          </cell>
          <cell r="CK3985">
            <v>0</v>
          </cell>
          <cell r="CL3985">
            <v>0</v>
          </cell>
          <cell r="CM3985">
            <v>0</v>
          </cell>
        </row>
        <row r="3986">
          <cell r="F3986">
            <v>15000</v>
          </cell>
          <cell r="G3986">
            <v>15000</v>
          </cell>
          <cell r="H3986">
            <v>9416.75</v>
          </cell>
          <cell r="I3986">
            <v>0</v>
          </cell>
          <cell r="AY3986">
            <v>0</v>
          </cell>
          <cell r="CK3986">
            <v>0</v>
          </cell>
          <cell r="CL3986">
            <v>0</v>
          </cell>
          <cell r="CM3986">
            <v>0</v>
          </cell>
        </row>
        <row r="3987">
          <cell r="F3987">
            <v>45000</v>
          </cell>
          <cell r="G3987">
            <v>45000</v>
          </cell>
          <cell r="H3987">
            <v>21557.33</v>
          </cell>
          <cell r="I3987">
            <v>1517</v>
          </cell>
          <cell r="AY3987">
            <v>552.05999999999995</v>
          </cell>
          <cell r="CK3987">
            <v>0</v>
          </cell>
          <cell r="CL3987">
            <v>0</v>
          </cell>
          <cell r="CM3987">
            <v>0</v>
          </cell>
        </row>
        <row r="3988">
          <cell r="F3988">
            <v>8548</v>
          </cell>
          <cell r="G3988">
            <v>8548</v>
          </cell>
          <cell r="H3988">
            <v>7570</v>
          </cell>
          <cell r="I3988">
            <v>257</v>
          </cell>
          <cell r="AY3988">
            <v>501</v>
          </cell>
          <cell r="CK3988">
            <v>0</v>
          </cell>
          <cell r="CL3988">
            <v>0</v>
          </cell>
          <cell r="CM3988">
            <v>0</v>
          </cell>
        </row>
        <row r="3989">
          <cell r="F3989">
            <v>411463</v>
          </cell>
          <cell r="G3989">
            <v>308162</v>
          </cell>
          <cell r="H3989">
            <v>179886.8</v>
          </cell>
          <cell r="I3989">
            <v>21686.6</v>
          </cell>
          <cell r="AY3989">
            <v>20</v>
          </cell>
          <cell r="CK3989">
            <v>0</v>
          </cell>
          <cell r="CL3989">
            <v>0</v>
          </cell>
          <cell r="CM3989">
            <v>0</v>
          </cell>
        </row>
        <row r="3990">
          <cell r="F3990">
            <v>5000</v>
          </cell>
          <cell r="G3990">
            <v>5000</v>
          </cell>
          <cell r="H3990">
            <v>0</v>
          </cell>
          <cell r="I3990">
            <v>0</v>
          </cell>
          <cell r="AY3990">
            <v>0</v>
          </cell>
          <cell r="CK3990">
            <v>0</v>
          </cell>
          <cell r="CL3990">
            <v>0</v>
          </cell>
          <cell r="CM3990">
            <v>0</v>
          </cell>
        </row>
        <row r="3991">
          <cell r="F3991">
            <v>45659</v>
          </cell>
          <cell r="G3991">
            <v>45659</v>
          </cell>
          <cell r="H3991">
            <v>4567.6000000000004</v>
          </cell>
          <cell r="I3991">
            <v>0</v>
          </cell>
          <cell r="AY3991">
            <v>618.6</v>
          </cell>
          <cell r="CK3991">
            <v>0</v>
          </cell>
          <cell r="CL3991">
            <v>0</v>
          </cell>
          <cell r="CM3991">
            <v>0</v>
          </cell>
        </row>
        <row r="3992">
          <cell r="F3992">
            <v>170000</v>
          </cell>
          <cell r="G3992">
            <v>170000</v>
          </cell>
          <cell r="H3992">
            <v>105136.53</v>
          </cell>
          <cell r="I3992">
            <v>64841.41</v>
          </cell>
          <cell r="AY3992">
            <v>0</v>
          </cell>
          <cell r="CK3992">
            <v>0</v>
          </cell>
          <cell r="CL3992">
            <v>0</v>
          </cell>
          <cell r="CM3992">
            <v>0</v>
          </cell>
        </row>
        <row r="3993">
          <cell r="F3993">
            <v>5000</v>
          </cell>
          <cell r="G3993">
            <v>5000</v>
          </cell>
          <cell r="H3993">
            <v>1546.1</v>
          </cell>
          <cell r="I3993">
            <v>0</v>
          </cell>
          <cell r="AY3993">
            <v>0</v>
          </cell>
          <cell r="CK3993">
            <v>0</v>
          </cell>
          <cell r="CL3993">
            <v>0</v>
          </cell>
          <cell r="CM3993">
            <v>0</v>
          </cell>
        </row>
        <row r="3994">
          <cell r="F3994">
            <v>87885</v>
          </cell>
          <cell r="G3994">
            <v>87885</v>
          </cell>
          <cell r="H3994">
            <v>63098.41</v>
          </cell>
          <cell r="I3994">
            <v>8960.77</v>
          </cell>
          <cell r="AY3994">
            <v>443.3</v>
          </cell>
          <cell r="CK3994">
            <v>0</v>
          </cell>
          <cell r="CL3994">
            <v>0</v>
          </cell>
          <cell r="CM3994">
            <v>0</v>
          </cell>
        </row>
        <row r="3995">
          <cell r="F3995">
            <v>28000</v>
          </cell>
          <cell r="G3995">
            <v>28000</v>
          </cell>
          <cell r="H3995">
            <v>17069.72</v>
          </cell>
          <cell r="I3995">
            <v>2724.19</v>
          </cell>
          <cell r="AY3995">
            <v>86</v>
          </cell>
          <cell r="CK3995">
            <v>0</v>
          </cell>
          <cell r="CL3995">
            <v>0</v>
          </cell>
          <cell r="CM3995">
            <v>0</v>
          </cell>
        </row>
        <row r="3996">
          <cell r="F3996">
            <v>0</v>
          </cell>
          <cell r="G3996">
            <v>19550</v>
          </cell>
          <cell r="H3996">
            <v>19550</v>
          </cell>
          <cell r="I3996">
            <v>0</v>
          </cell>
          <cell r="AY3996">
            <v>0</v>
          </cell>
          <cell r="CK3996">
            <v>0</v>
          </cell>
          <cell r="CL3996">
            <v>0</v>
          </cell>
          <cell r="CM3996">
            <v>0</v>
          </cell>
        </row>
        <row r="3997">
          <cell r="F3997">
            <v>17500</v>
          </cell>
          <cell r="G3997">
            <v>16522</v>
          </cell>
          <cell r="H3997">
            <v>3174</v>
          </cell>
          <cell r="I3997">
            <v>0</v>
          </cell>
          <cell r="AY3997">
            <v>0</v>
          </cell>
          <cell r="CK3997">
            <v>0</v>
          </cell>
          <cell r="CL3997">
            <v>0</v>
          </cell>
          <cell r="CM3997">
            <v>0</v>
          </cell>
        </row>
        <row r="3998">
          <cell r="F3998">
            <v>100000</v>
          </cell>
          <cell r="G3998">
            <v>99720</v>
          </cell>
          <cell r="H3998">
            <v>83259.73</v>
          </cell>
          <cell r="I3998">
            <v>5146.42</v>
          </cell>
          <cell r="AY3998">
            <v>0</v>
          </cell>
          <cell r="CK3998">
            <v>0</v>
          </cell>
          <cell r="CL3998">
            <v>0</v>
          </cell>
          <cell r="CM3998">
            <v>0</v>
          </cell>
        </row>
        <row r="3999">
          <cell r="F3999">
            <v>18000</v>
          </cell>
          <cell r="G3999">
            <v>18000</v>
          </cell>
          <cell r="H3999">
            <v>16047</v>
          </cell>
          <cell r="I3999">
            <v>0</v>
          </cell>
          <cell r="AY3999">
            <v>1878</v>
          </cell>
          <cell r="CK3999">
            <v>0</v>
          </cell>
          <cell r="CL3999">
            <v>0</v>
          </cell>
          <cell r="CM3999">
            <v>0</v>
          </cell>
        </row>
        <row r="4000">
          <cell r="F4000">
            <v>31442</v>
          </cell>
          <cell r="G4000">
            <v>21442</v>
          </cell>
          <cell r="H4000">
            <v>12619.97</v>
          </cell>
          <cell r="I4000">
            <v>860.7</v>
          </cell>
          <cell r="AY4000">
            <v>1420.3</v>
          </cell>
          <cell r="CK4000">
            <v>0</v>
          </cell>
          <cell r="CL4000">
            <v>0</v>
          </cell>
          <cell r="CM4000">
            <v>0</v>
          </cell>
        </row>
        <row r="4001">
          <cell r="F4001">
            <v>19741</v>
          </cell>
          <cell r="G4001">
            <v>29741</v>
          </cell>
          <cell r="H4001">
            <v>24359.81</v>
          </cell>
          <cell r="I4001">
            <v>2562.46</v>
          </cell>
          <cell r="AY4001">
            <v>295</v>
          </cell>
          <cell r="CK4001">
            <v>0</v>
          </cell>
          <cell r="CL4001">
            <v>0</v>
          </cell>
          <cell r="CM4001">
            <v>0</v>
          </cell>
        </row>
        <row r="4002">
          <cell r="F4002">
            <v>15000</v>
          </cell>
          <cell r="G4002">
            <v>14571</v>
          </cell>
          <cell r="H4002">
            <v>11296.63</v>
          </cell>
          <cell r="I4002">
            <v>1695</v>
          </cell>
          <cell r="AY4002">
            <v>0</v>
          </cell>
          <cell r="CK4002">
            <v>0</v>
          </cell>
          <cell r="CL4002">
            <v>0</v>
          </cell>
          <cell r="CM4002">
            <v>0</v>
          </cell>
        </row>
        <row r="4003">
          <cell r="F4003">
            <v>5000</v>
          </cell>
          <cell r="G4003">
            <v>11886</v>
          </cell>
          <cell r="H4003">
            <v>11885.02</v>
          </cell>
          <cell r="I4003">
            <v>0</v>
          </cell>
          <cell r="AY4003">
            <v>0</v>
          </cell>
          <cell r="CK4003">
            <v>0</v>
          </cell>
          <cell r="CL4003">
            <v>0</v>
          </cell>
          <cell r="CM4003">
            <v>0</v>
          </cell>
        </row>
        <row r="4004">
          <cell r="F4004">
            <v>2000</v>
          </cell>
          <cell r="G4004">
            <v>2000</v>
          </cell>
          <cell r="H4004">
            <v>1668.02</v>
          </cell>
          <cell r="I4004">
            <v>0</v>
          </cell>
          <cell r="AY4004">
            <v>0</v>
          </cell>
          <cell r="CK4004">
            <v>0</v>
          </cell>
          <cell r="CL4004">
            <v>0</v>
          </cell>
          <cell r="CM4004">
            <v>0</v>
          </cell>
        </row>
        <row r="4005">
          <cell r="F4005">
            <v>1500</v>
          </cell>
          <cell r="G4005">
            <v>1800</v>
          </cell>
          <cell r="H4005">
            <v>1772.41</v>
          </cell>
          <cell r="I4005">
            <v>0</v>
          </cell>
          <cell r="AY4005">
            <v>189</v>
          </cell>
          <cell r="CK4005">
            <v>0</v>
          </cell>
          <cell r="CL4005">
            <v>0</v>
          </cell>
          <cell r="CM4005">
            <v>0</v>
          </cell>
        </row>
        <row r="4006">
          <cell r="F4006">
            <v>1000</v>
          </cell>
          <cell r="G4006">
            <v>700</v>
          </cell>
          <cell r="H4006">
            <v>120</v>
          </cell>
          <cell r="I4006">
            <v>0</v>
          </cell>
          <cell r="AY4006">
            <v>0</v>
          </cell>
          <cell r="CK4006">
            <v>0</v>
          </cell>
          <cell r="CL4006">
            <v>0</v>
          </cell>
          <cell r="CM4006">
            <v>0</v>
          </cell>
        </row>
        <row r="4007">
          <cell r="F4007">
            <v>1000</v>
          </cell>
          <cell r="G4007">
            <v>1000</v>
          </cell>
          <cell r="H4007">
            <v>0</v>
          </cell>
          <cell r="I4007">
            <v>0</v>
          </cell>
          <cell r="AY4007">
            <v>0</v>
          </cell>
          <cell r="CK4007">
            <v>0</v>
          </cell>
          <cell r="CL4007">
            <v>0</v>
          </cell>
          <cell r="CM4007">
            <v>0</v>
          </cell>
        </row>
        <row r="4008">
          <cell r="F4008">
            <v>8000</v>
          </cell>
          <cell r="G4008">
            <v>8000</v>
          </cell>
          <cell r="H4008">
            <v>5666.94</v>
          </cell>
          <cell r="I4008">
            <v>1580.6</v>
          </cell>
          <cell r="AY4008">
            <v>313.08</v>
          </cell>
          <cell r="CK4008">
            <v>0</v>
          </cell>
          <cell r="CL4008">
            <v>0</v>
          </cell>
          <cell r="CM4008">
            <v>0</v>
          </cell>
        </row>
        <row r="4009">
          <cell r="F4009">
            <v>240000</v>
          </cell>
          <cell r="G4009">
            <v>240000</v>
          </cell>
          <cell r="H4009">
            <v>9747.9</v>
          </cell>
          <cell r="I4009">
            <v>1</v>
          </cell>
          <cell r="AY4009">
            <v>0</v>
          </cell>
          <cell r="CK4009">
            <v>0</v>
          </cell>
          <cell r="CL4009">
            <v>0</v>
          </cell>
          <cell r="CM4009">
            <v>0</v>
          </cell>
        </row>
        <row r="4010">
          <cell r="F4010">
            <v>3914</v>
          </cell>
          <cell r="G4010">
            <v>3914</v>
          </cell>
          <cell r="H4010">
            <v>3913.44</v>
          </cell>
          <cell r="I4010">
            <v>0</v>
          </cell>
          <cell r="AY4010">
            <v>0</v>
          </cell>
          <cell r="CK4010">
            <v>0</v>
          </cell>
          <cell r="CL4010">
            <v>0</v>
          </cell>
          <cell r="CM4010">
            <v>0</v>
          </cell>
        </row>
        <row r="4011">
          <cell r="F4011">
            <v>3679</v>
          </cell>
          <cell r="G4011">
            <v>3679</v>
          </cell>
          <cell r="H4011">
            <v>405.37</v>
          </cell>
          <cell r="I4011">
            <v>0</v>
          </cell>
          <cell r="AY4011">
            <v>0</v>
          </cell>
          <cell r="CK4011">
            <v>0</v>
          </cell>
          <cell r="CL4011">
            <v>0</v>
          </cell>
          <cell r="CM4011">
            <v>0</v>
          </cell>
        </row>
        <row r="4012">
          <cell r="F4012">
            <v>84174</v>
          </cell>
          <cell r="G4012">
            <v>84174</v>
          </cell>
          <cell r="H4012">
            <v>27542.95</v>
          </cell>
          <cell r="I4012">
            <v>1257.96</v>
          </cell>
          <cell r="AY4012">
            <v>392.56</v>
          </cell>
          <cell r="CK4012">
            <v>0</v>
          </cell>
          <cell r="CL4012">
            <v>0</v>
          </cell>
          <cell r="CM4012">
            <v>0</v>
          </cell>
        </row>
        <row r="4013">
          <cell r="F4013">
            <v>60000</v>
          </cell>
          <cell r="G4013">
            <v>49044</v>
          </cell>
          <cell r="H4013">
            <v>11019.53</v>
          </cell>
          <cell r="I4013">
            <v>8216.75</v>
          </cell>
          <cell r="AY4013">
            <v>0</v>
          </cell>
          <cell r="CK4013">
            <v>0</v>
          </cell>
          <cell r="CL4013">
            <v>0</v>
          </cell>
          <cell r="CM4013">
            <v>0</v>
          </cell>
        </row>
        <row r="4014">
          <cell r="F4014">
            <v>1000</v>
          </cell>
          <cell r="G4014">
            <v>1000</v>
          </cell>
          <cell r="H4014">
            <v>710.98</v>
          </cell>
          <cell r="I4014">
            <v>0</v>
          </cell>
          <cell r="AY4014">
            <v>0</v>
          </cell>
          <cell r="CK4014">
            <v>0</v>
          </cell>
          <cell r="CL4014">
            <v>0</v>
          </cell>
          <cell r="CM4014">
            <v>0</v>
          </cell>
        </row>
        <row r="4015">
          <cell r="F4015">
            <v>2743788</v>
          </cell>
          <cell r="G4015">
            <v>2743788</v>
          </cell>
          <cell r="H4015">
            <v>2124731.37</v>
          </cell>
          <cell r="I4015">
            <v>0</v>
          </cell>
          <cell r="AY4015">
            <v>239462.61</v>
          </cell>
          <cell r="CK4015">
            <v>0</v>
          </cell>
          <cell r="CL4015">
            <v>0</v>
          </cell>
          <cell r="CM4015">
            <v>0</v>
          </cell>
        </row>
        <row r="4016">
          <cell r="F4016">
            <v>24710</v>
          </cell>
          <cell r="G4016">
            <v>24710</v>
          </cell>
          <cell r="H4016">
            <v>23248.5</v>
          </cell>
          <cell r="I4016">
            <v>0</v>
          </cell>
          <cell r="AY4016">
            <v>2225</v>
          </cell>
          <cell r="CK4016">
            <v>0</v>
          </cell>
          <cell r="CL4016">
            <v>0</v>
          </cell>
          <cell r="CM4016">
            <v>0</v>
          </cell>
        </row>
        <row r="4017">
          <cell r="F4017">
            <v>174123</v>
          </cell>
          <cell r="G4017">
            <v>174123</v>
          </cell>
          <cell r="H4017">
            <v>86603.87</v>
          </cell>
          <cell r="I4017">
            <v>0</v>
          </cell>
          <cell r="AY4017">
            <v>0</v>
          </cell>
          <cell r="CK4017">
            <v>0</v>
          </cell>
          <cell r="CL4017">
            <v>0</v>
          </cell>
          <cell r="CM4017">
            <v>0</v>
          </cell>
        </row>
        <row r="4018">
          <cell r="F4018">
            <v>538456</v>
          </cell>
          <cell r="G4018">
            <v>538456</v>
          </cell>
          <cell r="H4018">
            <v>23909.73</v>
          </cell>
          <cell r="I4018">
            <v>0</v>
          </cell>
          <cell r="AY4018">
            <v>0</v>
          </cell>
          <cell r="CK4018">
            <v>0</v>
          </cell>
          <cell r="CL4018">
            <v>0</v>
          </cell>
          <cell r="CM4018">
            <v>0</v>
          </cell>
        </row>
        <row r="4020">
          <cell r="F4020">
            <v>383996</v>
          </cell>
          <cell r="G4020">
            <v>383996</v>
          </cell>
          <cell r="H4020">
            <v>288238.58</v>
          </cell>
          <cell r="I4020">
            <v>0</v>
          </cell>
          <cell r="AY4020">
            <v>33160.129999999997</v>
          </cell>
          <cell r="CK4020">
            <v>0</v>
          </cell>
          <cell r="CL4020">
            <v>0</v>
          </cell>
          <cell r="CM4020">
            <v>0</v>
          </cell>
        </row>
        <row r="4021">
          <cell r="F4021">
            <v>66169</v>
          </cell>
          <cell r="G4021">
            <v>66169</v>
          </cell>
          <cell r="H4021">
            <v>51070.080000000002</v>
          </cell>
          <cell r="I4021">
            <v>0</v>
          </cell>
          <cell r="AY4021">
            <v>5894.52</v>
          </cell>
          <cell r="CK4021">
            <v>0</v>
          </cell>
          <cell r="CL4021">
            <v>0</v>
          </cell>
          <cell r="CM4021">
            <v>0</v>
          </cell>
        </row>
        <row r="4022">
          <cell r="F4022">
            <v>72600</v>
          </cell>
          <cell r="G4022">
            <v>72600</v>
          </cell>
          <cell r="H4022">
            <v>56603.59</v>
          </cell>
          <cell r="I4022">
            <v>0</v>
          </cell>
          <cell r="AY4022">
            <v>6435</v>
          </cell>
          <cell r="CK4022">
            <v>0</v>
          </cell>
          <cell r="CL4022">
            <v>0</v>
          </cell>
          <cell r="CM4022">
            <v>0</v>
          </cell>
        </row>
        <row r="4023">
          <cell r="F4023">
            <v>61538</v>
          </cell>
          <cell r="G4023">
            <v>60457.64</v>
          </cell>
          <cell r="H4023">
            <v>60342.47</v>
          </cell>
          <cell r="I4023">
            <v>0</v>
          </cell>
          <cell r="AY4023">
            <v>0</v>
          </cell>
          <cell r="CK4023">
            <v>0</v>
          </cell>
          <cell r="CL4023">
            <v>0</v>
          </cell>
          <cell r="CM4023">
            <v>0</v>
          </cell>
        </row>
        <row r="4024">
          <cell r="F4024">
            <v>351128</v>
          </cell>
          <cell r="G4024">
            <v>351128</v>
          </cell>
          <cell r="H4024">
            <v>239739.8</v>
          </cell>
          <cell r="I4024">
            <v>0</v>
          </cell>
          <cell r="AY4024">
            <v>25533.919999999998</v>
          </cell>
          <cell r="CK4024">
            <v>0</v>
          </cell>
          <cell r="CL4024">
            <v>0</v>
          </cell>
          <cell r="CM4024">
            <v>0</v>
          </cell>
        </row>
        <row r="4025">
          <cell r="F4025">
            <v>64506</v>
          </cell>
          <cell r="G4025">
            <v>64506</v>
          </cell>
          <cell r="H4025">
            <v>41557.5</v>
          </cell>
          <cell r="I4025">
            <v>0</v>
          </cell>
          <cell r="AY4025">
            <v>3128.5</v>
          </cell>
          <cell r="CK4025">
            <v>0</v>
          </cell>
          <cell r="CL4025">
            <v>0</v>
          </cell>
          <cell r="CM4025">
            <v>0</v>
          </cell>
        </row>
        <row r="4026">
          <cell r="F4026">
            <v>11356</v>
          </cell>
          <cell r="G4026">
            <v>11356</v>
          </cell>
          <cell r="H4026">
            <v>5413.41</v>
          </cell>
          <cell r="I4026">
            <v>0</v>
          </cell>
          <cell r="AY4026">
            <v>681.05</v>
          </cell>
          <cell r="CK4026">
            <v>0</v>
          </cell>
          <cell r="CL4026">
            <v>0</v>
          </cell>
          <cell r="CM4026">
            <v>0</v>
          </cell>
        </row>
        <row r="4027">
          <cell r="F4027">
            <v>51226</v>
          </cell>
          <cell r="G4027">
            <v>48947.45</v>
          </cell>
          <cell r="H4027">
            <v>29132.94</v>
          </cell>
          <cell r="I4027">
            <v>0</v>
          </cell>
          <cell r="AY4027">
            <v>651.52</v>
          </cell>
          <cell r="CK4027">
            <v>0</v>
          </cell>
          <cell r="CL4027">
            <v>0</v>
          </cell>
          <cell r="CM4027">
            <v>0</v>
          </cell>
        </row>
        <row r="4028">
          <cell r="F4028">
            <v>27500</v>
          </cell>
          <cell r="G4028">
            <v>27500</v>
          </cell>
          <cell r="H4028">
            <v>27500</v>
          </cell>
          <cell r="I4028">
            <v>0</v>
          </cell>
          <cell r="AY4028">
            <v>0</v>
          </cell>
          <cell r="CK4028">
            <v>0</v>
          </cell>
          <cell r="CL4028">
            <v>0</v>
          </cell>
          <cell r="CM4028">
            <v>0</v>
          </cell>
        </row>
        <row r="4029">
          <cell r="F4029">
            <v>0</v>
          </cell>
          <cell r="G4029">
            <v>3876.37</v>
          </cell>
          <cell r="H4029">
            <v>3354.92</v>
          </cell>
          <cell r="I4029">
            <v>521.45000000000005</v>
          </cell>
          <cell r="AY4029">
            <v>0</v>
          </cell>
          <cell r="CK4029">
            <v>0</v>
          </cell>
          <cell r="CL4029">
            <v>0</v>
          </cell>
          <cell r="CM4029">
            <v>0</v>
          </cell>
        </row>
        <row r="4030">
          <cell r="F4030">
            <v>18000</v>
          </cell>
          <cell r="G4030">
            <v>18000</v>
          </cell>
          <cell r="H4030">
            <v>1410.69</v>
          </cell>
          <cell r="I4030">
            <v>2</v>
          </cell>
          <cell r="AY4030">
            <v>0</v>
          </cell>
          <cell r="CK4030">
            <v>0</v>
          </cell>
          <cell r="CL4030">
            <v>0</v>
          </cell>
          <cell r="CM4030">
            <v>0</v>
          </cell>
        </row>
        <row r="4031">
          <cell r="F4031">
            <v>10000</v>
          </cell>
          <cell r="G4031">
            <v>10000</v>
          </cell>
          <cell r="H4031">
            <v>0</v>
          </cell>
          <cell r="I4031">
            <v>0</v>
          </cell>
          <cell r="AY4031">
            <v>0</v>
          </cell>
          <cell r="CK4031">
            <v>0</v>
          </cell>
          <cell r="CL4031">
            <v>0</v>
          </cell>
          <cell r="CM4031">
            <v>0</v>
          </cell>
        </row>
        <row r="4032">
          <cell r="F4032">
            <v>2250000</v>
          </cell>
          <cell r="G4032">
            <v>2250000</v>
          </cell>
          <cell r="H4032">
            <v>1413564.36</v>
          </cell>
          <cell r="I4032">
            <v>397267.5</v>
          </cell>
          <cell r="AY4032">
            <v>0</v>
          </cell>
          <cell r="CK4032">
            <v>0</v>
          </cell>
          <cell r="CL4032">
            <v>0</v>
          </cell>
          <cell r="CM4032">
            <v>0</v>
          </cell>
        </row>
        <row r="4033">
          <cell r="F4033">
            <v>100000</v>
          </cell>
          <cell r="G4033">
            <v>44557</v>
          </cell>
          <cell r="H4033">
            <v>13153.5</v>
          </cell>
          <cell r="I4033">
            <v>8625</v>
          </cell>
          <cell r="AY4033">
            <v>0</v>
          </cell>
          <cell r="CK4033">
            <v>0</v>
          </cell>
          <cell r="CL4033">
            <v>0</v>
          </cell>
          <cell r="CM4033">
            <v>500000</v>
          </cell>
        </row>
        <row r="4034">
          <cell r="F4034">
            <v>440000</v>
          </cell>
          <cell r="G4034">
            <v>202500</v>
          </cell>
          <cell r="H4034">
            <v>133983.01</v>
          </cell>
          <cell r="I4034">
            <v>32085</v>
          </cell>
          <cell r="AY4034">
            <v>0</v>
          </cell>
          <cell r="CK4034">
            <v>0</v>
          </cell>
          <cell r="CL4034">
            <v>0</v>
          </cell>
          <cell r="CM4034">
            <v>0</v>
          </cell>
        </row>
        <row r="4035">
          <cell r="F4035">
            <v>505000</v>
          </cell>
          <cell r="G4035">
            <v>605000</v>
          </cell>
          <cell r="H4035">
            <v>470915.55</v>
          </cell>
          <cell r="I4035">
            <v>27578.65</v>
          </cell>
          <cell r="AY4035">
            <v>0</v>
          </cell>
          <cell r="CK4035">
            <v>0</v>
          </cell>
          <cell r="CL4035">
            <v>0</v>
          </cell>
          <cell r="CM4035">
            <v>0</v>
          </cell>
        </row>
        <row r="4036">
          <cell r="F4036">
            <v>250000</v>
          </cell>
          <cell r="G4036">
            <v>250000</v>
          </cell>
          <cell r="H4036">
            <v>217118.4</v>
          </cell>
          <cell r="I4036">
            <v>160</v>
          </cell>
          <cell r="AY4036">
            <v>0</v>
          </cell>
          <cell r="CK4036">
            <v>0</v>
          </cell>
          <cell r="CL4036">
            <v>0</v>
          </cell>
          <cell r="CM4036">
            <v>0</v>
          </cell>
        </row>
        <row r="4037"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CK4037">
            <v>0</v>
          </cell>
          <cell r="CL4037">
            <v>0</v>
          </cell>
          <cell r="CM4037">
            <v>0</v>
          </cell>
        </row>
        <row r="4038">
          <cell r="F4038">
            <v>1630932</v>
          </cell>
          <cell r="G4038">
            <v>1630932</v>
          </cell>
          <cell r="H4038">
            <v>1253830.56</v>
          </cell>
          <cell r="I4038">
            <v>0</v>
          </cell>
          <cell r="AY4038">
            <v>142618.99</v>
          </cell>
          <cell r="CK4038">
            <v>0</v>
          </cell>
          <cell r="CL4038">
            <v>0</v>
          </cell>
          <cell r="CM4038">
            <v>0</v>
          </cell>
        </row>
        <row r="4039">
          <cell r="F4039">
            <v>4236</v>
          </cell>
          <cell r="G4039">
            <v>4236</v>
          </cell>
          <cell r="H4039">
            <v>3339</v>
          </cell>
          <cell r="I4039">
            <v>0</v>
          </cell>
          <cell r="AY4039">
            <v>371</v>
          </cell>
          <cell r="CK4039">
            <v>0</v>
          </cell>
          <cell r="CL4039">
            <v>0</v>
          </cell>
          <cell r="CM4039">
            <v>0</v>
          </cell>
        </row>
        <row r="4040">
          <cell r="F4040">
            <v>97906</v>
          </cell>
          <cell r="G4040">
            <v>97906</v>
          </cell>
          <cell r="H4040">
            <v>48221.73</v>
          </cell>
          <cell r="I4040">
            <v>0</v>
          </cell>
          <cell r="AY4040">
            <v>0</v>
          </cell>
          <cell r="CK4040">
            <v>0</v>
          </cell>
          <cell r="CL4040">
            <v>0</v>
          </cell>
          <cell r="CM4040">
            <v>0</v>
          </cell>
        </row>
        <row r="4041">
          <cell r="F4041">
            <v>317949</v>
          </cell>
          <cell r="G4041">
            <v>317949</v>
          </cell>
          <cell r="H4041">
            <v>18614.87</v>
          </cell>
          <cell r="I4041">
            <v>0</v>
          </cell>
          <cell r="AY4041">
            <v>0</v>
          </cell>
          <cell r="CK4041">
            <v>0</v>
          </cell>
          <cell r="CL4041">
            <v>0</v>
          </cell>
          <cell r="CM4041">
            <v>0</v>
          </cell>
        </row>
        <row r="4042">
          <cell r="F4042">
            <v>216556</v>
          </cell>
          <cell r="G4042">
            <v>216556</v>
          </cell>
          <cell r="H4042">
            <v>160375.79</v>
          </cell>
          <cell r="I4042">
            <v>0</v>
          </cell>
          <cell r="AY4042">
            <v>18686.7</v>
          </cell>
          <cell r="CK4042">
            <v>0</v>
          </cell>
          <cell r="CL4042">
            <v>0</v>
          </cell>
          <cell r="CM4042">
            <v>0</v>
          </cell>
        </row>
        <row r="4043">
          <cell r="F4043">
            <v>37458</v>
          </cell>
          <cell r="G4043">
            <v>37458</v>
          </cell>
          <cell r="H4043">
            <v>28487.54</v>
          </cell>
          <cell r="I4043">
            <v>0</v>
          </cell>
          <cell r="AY4043">
            <v>3332.6</v>
          </cell>
          <cell r="CK4043">
            <v>0</v>
          </cell>
          <cell r="CL4043">
            <v>0</v>
          </cell>
          <cell r="CM4043">
            <v>0</v>
          </cell>
        </row>
        <row r="4044">
          <cell r="F4044">
            <v>39600</v>
          </cell>
          <cell r="G4044">
            <v>39600</v>
          </cell>
          <cell r="H4044">
            <v>30712.06</v>
          </cell>
          <cell r="I4044">
            <v>0</v>
          </cell>
          <cell r="AY4044">
            <v>3510</v>
          </cell>
          <cell r="CK4044">
            <v>0</v>
          </cell>
          <cell r="CL4044">
            <v>0</v>
          </cell>
          <cell r="CM4044">
            <v>0</v>
          </cell>
        </row>
        <row r="4045">
          <cell r="F4045">
            <v>36337</v>
          </cell>
          <cell r="G4045">
            <v>37971.730000000003</v>
          </cell>
          <cell r="H4045">
            <v>37971.730000000003</v>
          </cell>
          <cell r="I4045">
            <v>0</v>
          </cell>
          <cell r="AY4045">
            <v>0</v>
          </cell>
          <cell r="CK4045">
            <v>0</v>
          </cell>
          <cell r="CL4045">
            <v>0</v>
          </cell>
          <cell r="CM4045">
            <v>0</v>
          </cell>
        </row>
        <row r="4046">
          <cell r="F4046">
            <v>211065</v>
          </cell>
          <cell r="G4046">
            <v>211065</v>
          </cell>
          <cell r="H4046">
            <v>142989.01999999999</v>
          </cell>
          <cell r="I4046">
            <v>0</v>
          </cell>
          <cell r="AY4046">
            <v>15696.24</v>
          </cell>
          <cell r="CK4046">
            <v>0</v>
          </cell>
          <cell r="CL4046">
            <v>0</v>
          </cell>
          <cell r="CM4046">
            <v>0</v>
          </cell>
        </row>
        <row r="4047">
          <cell r="F4047">
            <v>18011</v>
          </cell>
          <cell r="G4047">
            <v>18011</v>
          </cell>
          <cell r="H4047">
            <v>11904.63</v>
          </cell>
          <cell r="I4047">
            <v>0</v>
          </cell>
          <cell r="AY4047">
            <v>0</v>
          </cell>
          <cell r="CK4047">
            <v>0</v>
          </cell>
          <cell r="CL4047">
            <v>0</v>
          </cell>
          <cell r="CM4047">
            <v>0</v>
          </cell>
        </row>
        <row r="4048">
          <cell r="F4048">
            <v>5368</v>
          </cell>
          <cell r="G4048">
            <v>5368</v>
          </cell>
          <cell r="H4048">
            <v>2460.63</v>
          </cell>
          <cell r="I4048">
            <v>0</v>
          </cell>
          <cell r="AY4048">
            <v>180.69</v>
          </cell>
          <cell r="CK4048">
            <v>0</v>
          </cell>
          <cell r="CL4048">
            <v>0</v>
          </cell>
          <cell r="CM4048">
            <v>0</v>
          </cell>
        </row>
        <row r="4049">
          <cell r="F4049">
            <v>670</v>
          </cell>
          <cell r="G4049">
            <v>670</v>
          </cell>
          <cell r="H4049">
            <v>308.52</v>
          </cell>
          <cell r="I4049">
            <v>0</v>
          </cell>
          <cell r="AY4049">
            <v>38.89</v>
          </cell>
          <cell r="CK4049">
            <v>0</v>
          </cell>
          <cell r="CL4049">
            <v>0</v>
          </cell>
          <cell r="CM4049">
            <v>0</v>
          </cell>
        </row>
        <row r="4050">
          <cell r="F4050">
            <v>22593</v>
          </cell>
          <cell r="G4050">
            <v>22593</v>
          </cell>
          <cell r="H4050">
            <v>16019.63</v>
          </cell>
          <cell r="I4050">
            <v>0</v>
          </cell>
          <cell r="AY4050">
            <v>1087.47</v>
          </cell>
          <cell r="CK4050">
            <v>0</v>
          </cell>
          <cell r="CL4050">
            <v>0</v>
          </cell>
          <cell r="CM4050">
            <v>0</v>
          </cell>
        </row>
        <row r="4051">
          <cell r="F4051">
            <v>18000</v>
          </cell>
          <cell r="G4051">
            <v>18000</v>
          </cell>
          <cell r="H4051">
            <v>11597.63</v>
          </cell>
          <cell r="I4051">
            <v>6100</v>
          </cell>
          <cell r="AY4051">
            <v>0</v>
          </cell>
          <cell r="CK4051">
            <v>0</v>
          </cell>
          <cell r="CL4051">
            <v>0</v>
          </cell>
          <cell r="CM4051">
            <v>0</v>
          </cell>
        </row>
        <row r="4052">
          <cell r="F4052">
            <v>247999</v>
          </cell>
          <cell r="G4052">
            <v>247999</v>
          </cell>
          <cell r="H4052">
            <v>154269.85999999999</v>
          </cell>
          <cell r="I4052">
            <v>4158.1000000000004</v>
          </cell>
          <cell r="AY4052">
            <v>3085.79</v>
          </cell>
          <cell r="CK4052">
            <v>0</v>
          </cell>
          <cell r="CL4052">
            <v>0</v>
          </cell>
          <cell r="CM4052">
            <v>0</v>
          </cell>
        </row>
        <row r="4053">
          <cell r="F4053">
            <v>1370412</v>
          </cell>
          <cell r="G4053">
            <v>1370412</v>
          </cell>
          <cell r="H4053">
            <v>1089179.49</v>
          </cell>
          <cell r="I4053">
            <v>0</v>
          </cell>
          <cell r="AY4053">
            <v>121485.99</v>
          </cell>
          <cell r="CK4053">
            <v>0</v>
          </cell>
          <cell r="CL4053">
            <v>0</v>
          </cell>
          <cell r="CM4053">
            <v>0</v>
          </cell>
        </row>
        <row r="4054">
          <cell r="F4054">
            <v>4236</v>
          </cell>
          <cell r="G4054">
            <v>4236</v>
          </cell>
          <cell r="H4054">
            <v>3339</v>
          </cell>
          <cell r="I4054">
            <v>0</v>
          </cell>
          <cell r="AY4054">
            <v>371</v>
          </cell>
          <cell r="CK4054">
            <v>0</v>
          </cell>
          <cell r="CL4054">
            <v>0</v>
          </cell>
          <cell r="CM4054">
            <v>0</v>
          </cell>
        </row>
        <row r="4055">
          <cell r="F4055">
            <v>82208</v>
          </cell>
          <cell r="G4055">
            <v>78413.87</v>
          </cell>
          <cell r="H4055">
            <v>42910.48</v>
          </cell>
          <cell r="I4055">
            <v>0</v>
          </cell>
          <cell r="AY4055">
            <v>0</v>
          </cell>
          <cell r="CK4055">
            <v>0</v>
          </cell>
          <cell r="CL4055">
            <v>0</v>
          </cell>
          <cell r="CM4055">
            <v>0</v>
          </cell>
        </row>
        <row r="4056">
          <cell r="F4056">
            <v>267293</v>
          </cell>
          <cell r="G4056">
            <v>267293</v>
          </cell>
          <cell r="H4056">
            <v>0</v>
          </cell>
          <cell r="I4056">
            <v>0</v>
          </cell>
          <cell r="AY4056">
            <v>0</v>
          </cell>
          <cell r="CK4056">
            <v>0</v>
          </cell>
          <cell r="CL4056">
            <v>0</v>
          </cell>
          <cell r="CM4056">
            <v>0</v>
          </cell>
        </row>
        <row r="4057">
          <cell r="F4057">
            <v>196394</v>
          </cell>
          <cell r="G4057">
            <v>196394</v>
          </cell>
          <cell r="H4057">
            <v>152155.19</v>
          </cell>
          <cell r="I4057">
            <v>0</v>
          </cell>
          <cell r="AY4057">
            <v>17155.5</v>
          </cell>
          <cell r="CK4057">
            <v>0</v>
          </cell>
          <cell r="CL4057">
            <v>0</v>
          </cell>
          <cell r="CM4057">
            <v>0</v>
          </cell>
        </row>
        <row r="4058">
          <cell r="F4058">
            <v>33173</v>
          </cell>
          <cell r="G4058">
            <v>33173</v>
          </cell>
          <cell r="H4058">
            <v>26322.28</v>
          </cell>
          <cell r="I4058">
            <v>0</v>
          </cell>
          <cell r="AY4058">
            <v>2978.07</v>
          </cell>
          <cell r="CK4058">
            <v>0</v>
          </cell>
          <cell r="CL4058">
            <v>0</v>
          </cell>
          <cell r="CM4058">
            <v>0</v>
          </cell>
        </row>
        <row r="4059">
          <cell r="F4059">
            <v>46200</v>
          </cell>
          <cell r="G4059">
            <v>46200</v>
          </cell>
          <cell r="H4059">
            <v>36855</v>
          </cell>
          <cell r="I4059">
            <v>0</v>
          </cell>
          <cell r="AY4059">
            <v>4095</v>
          </cell>
          <cell r="CK4059">
            <v>0</v>
          </cell>
          <cell r="CL4059">
            <v>0</v>
          </cell>
          <cell r="CM4059">
            <v>0</v>
          </cell>
        </row>
        <row r="4060">
          <cell r="F4060">
            <v>30548</v>
          </cell>
          <cell r="G4060">
            <v>32360.85</v>
          </cell>
          <cell r="H4060">
            <v>32360.85</v>
          </cell>
          <cell r="I4060">
            <v>0</v>
          </cell>
          <cell r="AY4060">
            <v>0</v>
          </cell>
          <cell r="CK4060">
            <v>0</v>
          </cell>
          <cell r="CL4060">
            <v>0</v>
          </cell>
          <cell r="CM4060">
            <v>0</v>
          </cell>
        </row>
        <row r="4061">
          <cell r="F4061">
            <v>179146</v>
          </cell>
          <cell r="G4061">
            <v>179146</v>
          </cell>
          <cell r="H4061">
            <v>120012.91</v>
          </cell>
          <cell r="I4061">
            <v>0</v>
          </cell>
          <cell r="AY4061">
            <v>12934.32</v>
          </cell>
          <cell r="CK4061">
            <v>0</v>
          </cell>
          <cell r="CL4061">
            <v>0</v>
          </cell>
          <cell r="CM4061">
            <v>0</v>
          </cell>
        </row>
        <row r="4062">
          <cell r="F4062">
            <v>7157</v>
          </cell>
          <cell r="G4062">
            <v>7157</v>
          </cell>
          <cell r="H4062">
            <v>3280.84</v>
          </cell>
          <cell r="I4062">
            <v>0</v>
          </cell>
          <cell r="AY4062">
            <v>240.92</v>
          </cell>
          <cell r="CK4062">
            <v>0</v>
          </cell>
          <cell r="CL4062">
            <v>0</v>
          </cell>
          <cell r="CM4062">
            <v>0</v>
          </cell>
        </row>
        <row r="4063">
          <cell r="F4063">
            <v>568</v>
          </cell>
          <cell r="G4063">
            <v>568</v>
          </cell>
          <cell r="H4063">
            <v>261.57</v>
          </cell>
          <cell r="I4063">
            <v>0</v>
          </cell>
          <cell r="AY4063">
            <v>32.97</v>
          </cell>
          <cell r="CK4063">
            <v>0</v>
          </cell>
          <cell r="CL4063">
            <v>0</v>
          </cell>
          <cell r="CM4063">
            <v>0</v>
          </cell>
        </row>
        <row r="4064">
          <cell r="F4064">
            <v>20271</v>
          </cell>
          <cell r="G4064">
            <v>20271</v>
          </cell>
          <cell r="H4064">
            <v>10959.53</v>
          </cell>
          <cell r="I4064">
            <v>0</v>
          </cell>
          <cell r="AY4064">
            <v>265.43</v>
          </cell>
          <cell r="CK4064">
            <v>0</v>
          </cell>
          <cell r="CL4064">
            <v>0</v>
          </cell>
          <cell r="CM4064">
            <v>0</v>
          </cell>
        </row>
        <row r="4065">
          <cell r="F4065">
            <v>500000</v>
          </cell>
          <cell r="G4065">
            <v>714165</v>
          </cell>
          <cell r="H4065">
            <v>459655</v>
          </cell>
          <cell r="I4065">
            <v>254510</v>
          </cell>
          <cell r="AY4065">
            <v>0</v>
          </cell>
          <cell r="CK4065">
            <v>0</v>
          </cell>
          <cell r="CL4065">
            <v>0</v>
          </cell>
          <cell r="CM4065">
            <v>0</v>
          </cell>
        </row>
        <row r="4066">
          <cell r="F4066">
            <v>95000</v>
          </cell>
          <cell r="G4066">
            <v>33735</v>
          </cell>
          <cell r="H4066">
            <v>22234.5</v>
          </cell>
          <cell r="I4066">
            <v>0</v>
          </cell>
          <cell r="AY4066">
            <v>0</v>
          </cell>
          <cell r="CK4066">
            <v>0</v>
          </cell>
          <cell r="CL4066">
            <v>0</v>
          </cell>
          <cell r="CM4066">
            <v>0</v>
          </cell>
        </row>
        <row r="4067">
          <cell r="F4067">
            <v>8000</v>
          </cell>
          <cell r="G4067">
            <v>8000</v>
          </cell>
          <cell r="H4067">
            <v>245.82</v>
          </cell>
          <cell r="I4067">
            <v>0</v>
          </cell>
          <cell r="AY4067">
            <v>0</v>
          </cell>
          <cell r="CK4067">
            <v>0</v>
          </cell>
          <cell r="CL4067">
            <v>0</v>
          </cell>
          <cell r="CM4067">
            <v>0</v>
          </cell>
        </row>
        <row r="4068"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CK4068">
            <v>0</v>
          </cell>
          <cell r="CL4068">
            <v>0</v>
          </cell>
          <cell r="CM4068">
            <v>0</v>
          </cell>
        </row>
        <row r="4069">
          <cell r="F4069">
            <v>1030032</v>
          </cell>
          <cell r="G4069">
            <v>1030032</v>
          </cell>
          <cell r="H4069">
            <v>787381.69</v>
          </cell>
          <cell r="I4069">
            <v>0</v>
          </cell>
          <cell r="AY4069">
            <v>84623.16</v>
          </cell>
          <cell r="CK4069">
            <v>0</v>
          </cell>
          <cell r="CL4069">
            <v>0</v>
          </cell>
          <cell r="CM4069">
            <v>0</v>
          </cell>
        </row>
        <row r="4070">
          <cell r="F4070">
            <v>25416</v>
          </cell>
          <cell r="G4070">
            <v>25752.33</v>
          </cell>
          <cell r="H4070">
            <v>25752.33</v>
          </cell>
          <cell r="I4070">
            <v>0</v>
          </cell>
          <cell r="AY4070">
            <v>2226</v>
          </cell>
          <cell r="CK4070">
            <v>0</v>
          </cell>
          <cell r="CL4070">
            <v>0</v>
          </cell>
          <cell r="CM4070">
            <v>0</v>
          </cell>
        </row>
        <row r="4071">
          <cell r="F4071">
            <v>67209</v>
          </cell>
          <cell r="G4071">
            <v>108933.06</v>
          </cell>
          <cell r="H4071">
            <v>108933.06</v>
          </cell>
          <cell r="I4071">
            <v>0</v>
          </cell>
          <cell r="AY4071">
            <v>6050.13</v>
          </cell>
          <cell r="CK4071">
            <v>0</v>
          </cell>
          <cell r="CL4071">
            <v>0</v>
          </cell>
          <cell r="CM4071">
            <v>0</v>
          </cell>
        </row>
        <row r="4072">
          <cell r="F4072">
            <v>205226</v>
          </cell>
          <cell r="G4072">
            <v>205226</v>
          </cell>
          <cell r="H4072">
            <v>0</v>
          </cell>
          <cell r="I4072">
            <v>0</v>
          </cell>
          <cell r="AY4072">
            <v>0</v>
          </cell>
          <cell r="CK4072">
            <v>0</v>
          </cell>
          <cell r="CL4072">
            <v>0</v>
          </cell>
          <cell r="CM4072">
            <v>0</v>
          </cell>
        </row>
        <row r="4073">
          <cell r="F4073">
            <v>95172</v>
          </cell>
          <cell r="G4073">
            <v>109516.43</v>
          </cell>
          <cell r="H4073">
            <v>109516.43</v>
          </cell>
          <cell r="I4073">
            <v>0</v>
          </cell>
          <cell r="AY4073">
            <v>8321.2800000000007</v>
          </cell>
          <cell r="CK4073">
            <v>0</v>
          </cell>
          <cell r="CL4073">
            <v>0</v>
          </cell>
          <cell r="CM4073">
            <v>0</v>
          </cell>
        </row>
        <row r="4074">
          <cell r="F4074">
            <v>167940</v>
          </cell>
          <cell r="G4074">
            <v>167940</v>
          </cell>
          <cell r="H4074">
            <v>118302.56</v>
          </cell>
          <cell r="I4074">
            <v>0</v>
          </cell>
          <cell r="AY4074">
            <v>13214.11</v>
          </cell>
          <cell r="CK4074">
            <v>0</v>
          </cell>
          <cell r="CL4074">
            <v>0</v>
          </cell>
          <cell r="CM4074">
            <v>0</v>
          </cell>
        </row>
        <row r="4075">
          <cell r="F4075">
            <v>26738</v>
          </cell>
          <cell r="G4075">
            <v>26738</v>
          </cell>
          <cell r="H4075">
            <v>19219</v>
          </cell>
          <cell r="I4075">
            <v>0</v>
          </cell>
          <cell r="AY4075">
            <v>2151.4499999999998</v>
          </cell>
          <cell r="CK4075">
            <v>0</v>
          </cell>
          <cell r="CL4075">
            <v>0</v>
          </cell>
          <cell r="CM4075">
            <v>0</v>
          </cell>
        </row>
        <row r="4076">
          <cell r="F4076">
            <v>59400</v>
          </cell>
          <cell r="G4076">
            <v>59400</v>
          </cell>
          <cell r="H4076">
            <v>42385.2</v>
          </cell>
          <cell r="I4076">
            <v>0</v>
          </cell>
          <cell r="AY4076">
            <v>4680</v>
          </cell>
          <cell r="CK4076">
            <v>0</v>
          </cell>
          <cell r="CL4076">
            <v>0</v>
          </cell>
          <cell r="CM4076">
            <v>0</v>
          </cell>
        </row>
        <row r="4077">
          <cell r="F4077">
            <v>23454</v>
          </cell>
          <cell r="G4077">
            <v>23454</v>
          </cell>
          <cell r="H4077">
            <v>22418.7</v>
          </cell>
          <cell r="I4077">
            <v>0</v>
          </cell>
          <cell r="AY4077">
            <v>0</v>
          </cell>
          <cell r="CK4077">
            <v>0</v>
          </cell>
          <cell r="CL4077">
            <v>0</v>
          </cell>
          <cell r="CM4077">
            <v>0</v>
          </cell>
        </row>
        <row r="4078">
          <cell r="F4078">
            <v>118641</v>
          </cell>
          <cell r="G4078">
            <v>118641</v>
          </cell>
          <cell r="H4078">
            <v>102383.34</v>
          </cell>
          <cell r="I4078">
            <v>0</v>
          </cell>
          <cell r="AY4078">
            <v>9564.2000000000007</v>
          </cell>
          <cell r="CK4078">
            <v>0</v>
          </cell>
          <cell r="CL4078">
            <v>0</v>
          </cell>
          <cell r="CM4078">
            <v>0</v>
          </cell>
        </row>
        <row r="4079">
          <cell r="F4079">
            <v>16729</v>
          </cell>
          <cell r="G4079">
            <v>17465</v>
          </cell>
          <cell r="H4079">
            <v>16620.599999999999</v>
          </cell>
          <cell r="I4079">
            <v>0</v>
          </cell>
          <cell r="AY4079">
            <v>553.39</v>
          </cell>
          <cell r="CK4079">
            <v>0</v>
          </cell>
          <cell r="CL4079">
            <v>0</v>
          </cell>
          <cell r="CM4079">
            <v>0</v>
          </cell>
        </row>
        <row r="4080">
          <cell r="F4080">
            <v>80000</v>
          </cell>
          <cell r="G4080">
            <v>80000</v>
          </cell>
          <cell r="H4080">
            <v>65426.720000000001</v>
          </cell>
          <cell r="I4080">
            <v>10872</v>
          </cell>
          <cell r="AY4080">
            <v>4817.25</v>
          </cell>
          <cell r="CK4080">
            <v>0</v>
          </cell>
          <cell r="CL4080">
            <v>0</v>
          </cell>
          <cell r="CM4080">
            <v>0</v>
          </cell>
        </row>
        <row r="4081">
          <cell r="F4081">
            <v>971868</v>
          </cell>
          <cell r="G4081">
            <v>971868</v>
          </cell>
          <cell r="H4081">
            <v>771118.07999999996</v>
          </cell>
          <cell r="I4081">
            <v>0</v>
          </cell>
          <cell r="AY4081">
            <v>84882.74</v>
          </cell>
          <cell r="CK4081">
            <v>0</v>
          </cell>
          <cell r="CL4081">
            <v>0</v>
          </cell>
          <cell r="CM4081">
            <v>0</v>
          </cell>
        </row>
        <row r="4082">
          <cell r="F4082">
            <v>56692</v>
          </cell>
          <cell r="G4082">
            <v>56692</v>
          </cell>
          <cell r="H4082">
            <v>29764.03</v>
          </cell>
          <cell r="I4082">
            <v>0</v>
          </cell>
          <cell r="AY4082">
            <v>0</v>
          </cell>
          <cell r="CK4082">
            <v>0</v>
          </cell>
          <cell r="CL4082">
            <v>0</v>
          </cell>
          <cell r="CM4082">
            <v>0</v>
          </cell>
        </row>
        <row r="4083">
          <cell r="F4083">
            <v>188974</v>
          </cell>
          <cell r="G4083">
            <v>188974</v>
          </cell>
          <cell r="H4083">
            <v>0</v>
          </cell>
          <cell r="I4083">
            <v>0</v>
          </cell>
          <cell r="AY4083">
            <v>0</v>
          </cell>
          <cell r="CK4083">
            <v>0</v>
          </cell>
          <cell r="CL4083">
            <v>0</v>
          </cell>
          <cell r="CM4083">
            <v>0</v>
          </cell>
        </row>
        <row r="4084">
          <cell r="F4084">
            <v>133229</v>
          </cell>
          <cell r="G4084">
            <v>133229</v>
          </cell>
          <cell r="H4084">
            <v>102376.08</v>
          </cell>
          <cell r="I4084">
            <v>0</v>
          </cell>
          <cell r="AY4084">
            <v>11540.14</v>
          </cell>
          <cell r="CK4084">
            <v>0</v>
          </cell>
          <cell r="CL4084">
            <v>0</v>
          </cell>
          <cell r="CM4084">
            <v>0</v>
          </cell>
        </row>
        <row r="4085">
          <cell r="F4085">
            <v>22401</v>
          </cell>
          <cell r="G4085">
            <v>22401</v>
          </cell>
          <cell r="H4085">
            <v>17571.84</v>
          </cell>
          <cell r="I4085">
            <v>0</v>
          </cell>
          <cell r="AY4085">
            <v>1987.36</v>
          </cell>
          <cell r="CK4085">
            <v>0</v>
          </cell>
          <cell r="CL4085">
            <v>0</v>
          </cell>
          <cell r="CM4085">
            <v>0</v>
          </cell>
        </row>
        <row r="4086">
          <cell r="F4086">
            <v>33000</v>
          </cell>
          <cell r="G4086">
            <v>33000</v>
          </cell>
          <cell r="H4086">
            <v>26325</v>
          </cell>
          <cell r="I4086">
            <v>0</v>
          </cell>
          <cell r="AY4086">
            <v>2925</v>
          </cell>
          <cell r="CK4086">
            <v>0</v>
          </cell>
          <cell r="CL4086">
            <v>0</v>
          </cell>
          <cell r="CM4086">
            <v>0</v>
          </cell>
        </row>
        <row r="4087">
          <cell r="F4087">
            <v>21597</v>
          </cell>
          <cell r="G4087">
            <v>22677.360000000001</v>
          </cell>
          <cell r="H4087">
            <v>22677.360000000001</v>
          </cell>
          <cell r="I4087">
            <v>0</v>
          </cell>
          <cell r="AY4087">
            <v>0</v>
          </cell>
          <cell r="CK4087">
            <v>0</v>
          </cell>
          <cell r="CL4087">
            <v>0</v>
          </cell>
          <cell r="CM4087">
            <v>0</v>
          </cell>
        </row>
        <row r="4088">
          <cell r="F4088">
            <v>129239</v>
          </cell>
          <cell r="G4088">
            <v>129239</v>
          </cell>
          <cell r="H4088">
            <v>89628.42</v>
          </cell>
          <cell r="I4088">
            <v>0</v>
          </cell>
          <cell r="AY4088">
            <v>9486.59</v>
          </cell>
          <cell r="CK4088">
            <v>0</v>
          </cell>
          <cell r="CL4088">
            <v>0</v>
          </cell>
          <cell r="CM4088">
            <v>0</v>
          </cell>
        </row>
        <row r="4089">
          <cell r="F4089">
            <v>25499</v>
          </cell>
          <cell r="G4089">
            <v>25499</v>
          </cell>
          <cell r="H4089">
            <v>16404.2</v>
          </cell>
          <cell r="I4089">
            <v>0</v>
          </cell>
          <cell r="AY4089">
            <v>1204.5999999999999</v>
          </cell>
          <cell r="CK4089">
            <v>0</v>
          </cell>
          <cell r="CL4089">
            <v>0</v>
          </cell>
          <cell r="CM4089">
            <v>0</v>
          </cell>
        </row>
        <row r="4090">
          <cell r="F4090">
            <v>409</v>
          </cell>
          <cell r="G4090">
            <v>409</v>
          </cell>
          <cell r="H4090">
            <v>188.11</v>
          </cell>
          <cell r="I4090">
            <v>0</v>
          </cell>
          <cell r="AY4090">
            <v>23.71</v>
          </cell>
          <cell r="CK4090">
            <v>0</v>
          </cell>
          <cell r="CL4090">
            <v>0</v>
          </cell>
          <cell r="CM4090">
            <v>0</v>
          </cell>
        </row>
        <row r="4091">
          <cell r="F4091">
            <v>5549</v>
          </cell>
          <cell r="G4091">
            <v>5549</v>
          </cell>
          <cell r="H4091">
            <v>4706.12</v>
          </cell>
          <cell r="I4091">
            <v>0</v>
          </cell>
          <cell r="AY4091">
            <v>67.56</v>
          </cell>
          <cell r="CK4091">
            <v>0</v>
          </cell>
          <cell r="CL4091">
            <v>0</v>
          </cell>
          <cell r="CM4091">
            <v>0</v>
          </cell>
        </row>
        <row r="4092">
          <cell r="F4092">
            <v>9000</v>
          </cell>
          <cell r="G4092">
            <v>9000</v>
          </cell>
          <cell r="H4092">
            <v>21.02</v>
          </cell>
          <cell r="I4092">
            <v>4</v>
          </cell>
          <cell r="AY4092">
            <v>0</v>
          </cell>
          <cell r="CK4092">
            <v>0</v>
          </cell>
          <cell r="CL4092">
            <v>0</v>
          </cell>
          <cell r="CM4092">
            <v>0</v>
          </cell>
        </row>
        <row r="4093">
          <cell r="F4093">
            <v>0</v>
          </cell>
          <cell r="G4093">
            <v>1000</v>
          </cell>
          <cell r="H4093">
            <v>97.75</v>
          </cell>
          <cell r="I4093">
            <v>0</v>
          </cell>
          <cell r="AY4093">
            <v>0</v>
          </cell>
          <cell r="CK4093">
            <v>0</v>
          </cell>
          <cell r="CL4093">
            <v>0</v>
          </cell>
          <cell r="CM4093">
            <v>0</v>
          </cell>
        </row>
        <row r="4094">
          <cell r="F4094">
            <v>947200</v>
          </cell>
          <cell r="G4094">
            <v>946200</v>
          </cell>
          <cell r="H4094">
            <v>784925.35</v>
          </cell>
          <cell r="I4094">
            <v>124155.57</v>
          </cell>
          <cell r="AY4094">
            <v>1388.26</v>
          </cell>
          <cell r="CK4094">
            <v>0</v>
          </cell>
          <cell r="CL4094">
            <v>0</v>
          </cell>
          <cell r="CM4094">
            <v>0</v>
          </cell>
        </row>
        <row r="4095">
          <cell r="F4095">
            <v>250000</v>
          </cell>
          <cell r="G4095">
            <v>250000</v>
          </cell>
          <cell r="H4095">
            <v>0</v>
          </cell>
          <cell r="I4095">
            <v>0</v>
          </cell>
          <cell r="AY4095">
            <v>0</v>
          </cell>
          <cell r="CK4095">
            <v>0</v>
          </cell>
          <cell r="CL4095">
            <v>0</v>
          </cell>
          <cell r="CM4095">
            <v>0</v>
          </cell>
        </row>
        <row r="4096">
          <cell r="F4096">
            <v>4073400</v>
          </cell>
          <cell r="G4096">
            <v>4073400</v>
          </cell>
          <cell r="H4096">
            <v>2614567.0099999998</v>
          </cell>
          <cell r="I4096">
            <v>0</v>
          </cell>
          <cell r="AY4096">
            <v>303988</v>
          </cell>
          <cell r="CK4096">
            <v>0</v>
          </cell>
          <cell r="CL4096">
            <v>0</v>
          </cell>
          <cell r="CM4096">
            <v>0</v>
          </cell>
        </row>
        <row r="4097">
          <cell r="F4097">
            <v>103729</v>
          </cell>
          <cell r="G4097">
            <v>103729</v>
          </cell>
          <cell r="H4097">
            <v>96402.03</v>
          </cell>
          <cell r="I4097">
            <v>0</v>
          </cell>
          <cell r="AY4097">
            <v>10683.5</v>
          </cell>
          <cell r="CK4097">
            <v>0</v>
          </cell>
          <cell r="CL4097">
            <v>0</v>
          </cell>
          <cell r="CM4097">
            <v>0</v>
          </cell>
        </row>
        <row r="4098">
          <cell r="F4098">
            <v>271471</v>
          </cell>
          <cell r="G4098">
            <v>271471</v>
          </cell>
          <cell r="H4098">
            <v>114620.64</v>
          </cell>
          <cell r="I4098">
            <v>0</v>
          </cell>
          <cell r="AY4098">
            <v>0</v>
          </cell>
          <cell r="CK4098">
            <v>0</v>
          </cell>
          <cell r="CL4098">
            <v>0</v>
          </cell>
          <cell r="CM4098">
            <v>0</v>
          </cell>
        </row>
        <row r="4099">
          <cell r="F4099">
            <v>814968</v>
          </cell>
          <cell r="G4099">
            <v>814968</v>
          </cell>
          <cell r="H4099">
            <v>0</v>
          </cell>
          <cell r="I4099">
            <v>0</v>
          </cell>
          <cell r="AY4099">
            <v>0</v>
          </cell>
          <cell r="CK4099">
            <v>0</v>
          </cell>
          <cell r="CL4099">
            <v>0</v>
          </cell>
          <cell r="CM4099">
            <v>0</v>
          </cell>
        </row>
        <row r="4100">
          <cell r="F4100">
            <v>41593</v>
          </cell>
          <cell r="G4100">
            <v>41593</v>
          </cell>
          <cell r="H4100">
            <v>14729.22</v>
          </cell>
          <cell r="I4100">
            <v>0</v>
          </cell>
          <cell r="AY4100">
            <v>0</v>
          </cell>
          <cell r="CK4100">
            <v>0</v>
          </cell>
          <cell r="CL4100">
            <v>0</v>
          </cell>
          <cell r="CM4100">
            <v>0</v>
          </cell>
        </row>
        <row r="4101">
          <cell r="F4101">
            <v>423169</v>
          </cell>
          <cell r="G4101">
            <v>423169</v>
          </cell>
          <cell r="H4101">
            <v>253070.71</v>
          </cell>
          <cell r="I4101">
            <v>0</v>
          </cell>
          <cell r="AY4101">
            <v>31005.040000000001</v>
          </cell>
          <cell r="CK4101">
            <v>0</v>
          </cell>
          <cell r="CL4101">
            <v>0</v>
          </cell>
          <cell r="CM4101">
            <v>0</v>
          </cell>
        </row>
        <row r="4102">
          <cell r="F4102">
            <v>70558</v>
          </cell>
          <cell r="G4102">
            <v>70558</v>
          </cell>
          <cell r="H4102">
            <v>42530.87</v>
          </cell>
          <cell r="I4102">
            <v>0</v>
          </cell>
          <cell r="AY4102">
            <v>5222.3</v>
          </cell>
          <cell r="CK4102">
            <v>0</v>
          </cell>
          <cell r="CL4102">
            <v>0</v>
          </cell>
          <cell r="CM4102">
            <v>0</v>
          </cell>
        </row>
        <row r="4103">
          <cell r="F4103">
            <v>112200</v>
          </cell>
          <cell r="G4103">
            <v>112200</v>
          </cell>
          <cell r="H4103">
            <v>75457.2</v>
          </cell>
          <cell r="I4103">
            <v>0</v>
          </cell>
          <cell r="AY4103">
            <v>9360</v>
          </cell>
          <cell r="CK4103">
            <v>0</v>
          </cell>
          <cell r="CL4103">
            <v>0</v>
          </cell>
          <cell r="CM4103">
            <v>0</v>
          </cell>
        </row>
        <row r="4104">
          <cell r="F4104">
            <v>92728</v>
          </cell>
          <cell r="G4104">
            <v>91523.63</v>
          </cell>
          <cell r="H4104">
            <v>82111.48</v>
          </cell>
          <cell r="I4104">
            <v>0</v>
          </cell>
          <cell r="AY4104">
            <v>0</v>
          </cell>
          <cell r="CK4104">
            <v>0</v>
          </cell>
          <cell r="CL4104">
            <v>0</v>
          </cell>
          <cell r="CM4104">
            <v>0</v>
          </cell>
        </row>
        <row r="4105">
          <cell r="F4105">
            <v>782170</v>
          </cell>
          <cell r="G4105">
            <v>782170</v>
          </cell>
          <cell r="H4105">
            <v>408410.06</v>
          </cell>
          <cell r="I4105">
            <v>0</v>
          </cell>
          <cell r="AY4105">
            <v>43594.49</v>
          </cell>
          <cell r="CK4105">
            <v>0</v>
          </cell>
          <cell r="CL4105">
            <v>0</v>
          </cell>
          <cell r="CM4105">
            <v>0</v>
          </cell>
        </row>
        <row r="4106">
          <cell r="F4106">
            <v>382701</v>
          </cell>
          <cell r="G4106">
            <v>157423.26</v>
          </cell>
          <cell r="H4106">
            <v>0</v>
          </cell>
          <cell r="I4106">
            <v>0</v>
          </cell>
          <cell r="AY4106">
            <v>0</v>
          </cell>
          <cell r="CK4106">
            <v>0</v>
          </cell>
          <cell r="CL4106">
            <v>0</v>
          </cell>
          <cell r="CM4106">
            <v>0</v>
          </cell>
        </row>
        <row r="4107">
          <cell r="F4107">
            <v>1544602</v>
          </cell>
          <cell r="G4107">
            <v>1550151.15</v>
          </cell>
          <cell r="H4107">
            <v>1173591.46</v>
          </cell>
          <cell r="I4107">
            <v>0</v>
          </cell>
          <cell r="AY4107">
            <v>134564.6</v>
          </cell>
          <cell r="CK4107">
            <v>0</v>
          </cell>
          <cell r="CL4107">
            <v>0</v>
          </cell>
          <cell r="CM4107">
            <v>0</v>
          </cell>
        </row>
        <row r="4108">
          <cell r="F4108">
            <v>14047</v>
          </cell>
          <cell r="G4108">
            <v>14047</v>
          </cell>
          <cell r="H4108">
            <v>13030.48</v>
          </cell>
          <cell r="I4108">
            <v>0</v>
          </cell>
          <cell r="AY4108">
            <v>3000.28</v>
          </cell>
          <cell r="CK4108">
            <v>0</v>
          </cell>
          <cell r="CL4108">
            <v>0</v>
          </cell>
          <cell r="CM4108">
            <v>0</v>
          </cell>
        </row>
        <row r="4109">
          <cell r="F4109">
            <v>408975</v>
          </cell>
          <cell r="G4109">
            <v>408975</v>
          </cell>
          <cell r="H4109">
            <v>298078</v>
          </cell>
          <cell r="I4109">
            <v>0</v>
          </cell>
          <cell r="AY4109">
            <v>25337</v>
          </cell>
          <cell r="CK4109">
            <v>0</v>
          </cell>
          <cell r="CL4109">
            <v>0</v>
          </cell>
          <cell r="CM4109">
            <v>0</v>
          </cell>
        </row>
        <row r="4110">
          <cell r="F4110">
            <v>39085</v>
          </cell>
          <cell r="G4110">
            <v>39085</v>
          </cell>
          <cell r="H4110">
            <v>23661.360000000001</v>
          </cell>
          <cell r="I4110">
            <v>0</v>
          </cell>
          <cell r="AY4110">
            <v>3067.75</v>
          </cell>
          <cell r="CK4110">
            <v>0</v>
          </cell>
          <cell r="CL4110">
            <v>0</v>
          </cell>
          <cell r="CM4110">
            <v>0</v>
          </cell>
        </row>
        <row r="4111">
          <cell r="F4111">
            <v>2342419</v>
          </cell>
          <cell r="G4111">
            <v>2342419</v>
          </cell>
          <cell r="H4111">
            <v>1459890.83</v>
          </cell>
          <cell r="I4111">
            <v>0</v>
          </cell>
          <cell r="AY4111">
            <v>169942.74</v>
          </cell>
          <cell r="CK4111">
            <v>0</v>
          </cell>
          <cell r="CL4111">
            <v>0</v>
          </cell>
          <cell r="CM4111">
            <v>0</v>
          </cell>
        </row>
        <row r="4112">
          <cell r="F4112">
            <v>1447682</v>
          </cell>
          <cell r="G4112">
            <v>1447682</v>
          </cell>
          <cell r="H4112">
            <v>1047810.81</v>
          </cell>
          <cell r="I4112">
            <v>0</v>
          </cell>
          <cell r="AY4112">
            <v>111945.60000000001</v>
          </cell>
          <cell r="CK4112">
            <v>0</v>
          </cell>
          <cell r="CL4112">
            <v>0</v>
          </cell>
          <cell r="CM4112">
            <v>0</v>
          </cell>
        </row>
        <row r="4113">
          <cell r="F4113">
            <v>1444896</v>
          </cell>
          <cell r="G4113">
            <v>1444896</v>
          </cell>
          <cell r="H4113">
            <v>1010759.95</v>
          </cell>
          <cell r="I4113">
            <v>0</v>
          </cell>
          <cell r="AY4113">
            <v>0</v>
          </cell>
          <cell r="CK4113">
            <v>0</v>
          </cell>
          <cell r="CL4113">
            <v>0</v>
          </cell>
          <cell r="CM4113">
            <v>0</v>
          </cell>
        </row>
        <row r="4114">
          <cell r="F4114">
            <v>1695</v>
          </cell>
          <cell r="G4114">
            <v>1695</v>
          </cell>
          <cell r="H4114">
            <v>0</v>
          </cell>
          <cell r="I4114">
            <v>0</v>
          </cell>
          <cell r="AY4114">
            <v>0</v>
          </cell>
          <cell r="CK4114">
            <v>0</v>
          </cell>
          <cell r="CL4114">
            <v>0</v>
          </cell>
          <cell r="CM4114">
            <v>0</v>
          </cell>
        </row>
        <row r="4115">
          <cell r="F4115">
            <v>17000</v>
          </cell>
          <cell r="G4115">
            <v>17000</v>
          </cell>
          <cell r="H4115">
            <v>0</v>
          </cell>
          <cell r="I4115">
            <v>0</v>
          </cell>
          <cell r="AY4115">
            <v>0</v>
          </cell>
          <cell r="CK4115">
            <v>0</v>
          </cell>
          <cell r="CL4115">
            <v>0</v>
          </cell>
          <cell r="CM4115">
            <v>0</v>
          </cell>
        </row>
        <row r="4116">
          <cell r="F4116">
            <v>28000</v>
          </cell>
          <cell r="G4116">
            <v>28000</v>
          </cell>
          <cell r="H4116">
            <v>0</v>
          </cell>
          <cell r="I4116">
            <v>0</v>
          </cell>
          <cell r="AY4116">
            <v>0</v>
          </cell>
          <cell r="CK4116">
            <v>0</v>
          </cell>
          <cell r="CL4116">
            <v>0</v>
          </cell>
          <cell r="CM4116">
            <v>0</v>
          </cell>
        </row>
        <row r="4117">
          <cell r="F4117">
            <v>2000</v>
          </cell>
          <cell r="G4117">
            <v>2000</v>
          </cell>
          <cell r="H4117">
            <v>0</v>
          </cell>
          <cell r="I4117">
            <v>0</v>
          </cell>
          <cell r="AY4117">
            <v>0</v>
          </cell>
          <cell r="CK4117">
            <v>0</v>
          </cell>
          <cell r="CL4117">
            <v>0</v>
          </cell>
          <cell r="CM4117">
            <v>0</v>
          </cell>
        </row>
        <row r="4118">
          <cell r="F4118">
            <v>3823690</v>
          </cell>
          <cell r="G4118">
            <v>5823690</v>
          </cell>
          <cell r="H4118">
            <v>0</v>
          </cell>
          <cell r="I4118">
            <v>2125000</v>
          </cell>
          <cell r="AY4118">
            <v>0</v>
          </cell>
          <cell r="CK4118">
            <v>1199125</v>
          </cell>
          <cell r="CL4118">
            <v>0</v>
          </cell>
          <cell r="CM4118">
            <v>0</v>
          </cell>
        </row>
        <row r="4119">
          <cell r="F4119">
            <v>808812</v>
          </cell>
          <cell r="G4119">
            <v>808812</v>
          </cell>
          <cell r="H4119">
            <v>636939</v>
          </cell>
          <cell r="I4119">
            <v>0</v>
          </cell>
          <cell r="AY4119">
            <v>70771</v>
          </cell>
          <cell r="CK4119">
            <v>0</v>
          </cell>
          <cell r="CL4119">
            <v>0</v>
          </cell>
          <cell r="CM4119">
            <v>0</v>
          </cell>
        </row>
        <row r="4120">
          <cell r="F4120">
            <v>9178</v>
          </cell>
          <cell r="G4120">
            <v>13895.5</v>
          </cell>
          <cell r="H4120">
            <v>13895.5</v>
          </cell>
          <cell r="I4120">
            <v>0</v>
          </cell>
          <cell r="AY4120">
            <v>1112</v>
          </cell>
          <cell r="CK4120">
            <v>0</v>
          </cell>
          <cell r="CL4120">
            <v>0</v>
          </cell>
          <cell r="CM4120">
            <v>0</v>
          </cell>
        </row>
        <row r="4121">
          <cell r="F4121">
            <v>56758</v>
          </cell>
          <cell r="G4121">
            <v>56758</v>
          </cell>
          <cell r="H4121">
            <v>28615.09</v>
          </cell>
          <cell r="I4121">
            <v>0</v>
          </cell>
          <cell r="AY4121">
            <v>0</v>
          </cell>
          <cell r="CK4121">
            <v>0</v>
          </cell>
          <cell r="CL4121">
            <v>0</v>
          </cell>
          <cell r="CM4121">
            <v>0</v>
          </cell>
        </row>
        <row r="4122">
          <cell r="F4122">
            <v>159740</v>
          </cell>
          <cell r="G4122">
            <v>159740</v>
          </cell>
          <cell r="H4122">
            <v>0</v>
          </cell>
          <cell r="I4122">
            <v>0</v>
          </cell>
          <cell r="AY4122">
            <v>0</v>
          </cell>
          <cell r="CK4122">
            <v>0</v>
          </cell>
          <cell r="CL4122">
            <v>0</v>
          </cell>
          <cell r="CM4122">
            <v>0</v>
          </cell>
        </row>
        <row r="4123">
          <cell r="F4123">
            <v>109144</v>
          </cell>
          <cell r="G4123">
            <v>109144</v>
          </cell>
          <cell r="H4123">
            <v>84040</v>
          </cell>
          <cell r="I4123">
            <v>0</v>
          </cell>
          <cell r="AY4123">
            <v>9415.94</v>
          </cell>
          <cell r="CK4123">
            <v>0</v>
          </cell>
          <cell r="CL4123">
            <v>0</v>
          </cell>
          <cell r="CM4123">
            <v>0</v>
          </cell>
        </row>
        <row r="4124">
          <cell r="F4124">
            <v>18933</v>
          </cell>
          <cell r="G4124">
            <v>18933</v>
          </cell>
          <cell r="H4124">
            <v>14952.21</v>
          </cell>
          <cell r="I4124">
            <v>0</v>
          </cell>
          <cell r="AY4124">
            <v>1680.51</v>
          </cell>
          <cell r="CK4124">
            <v>0</v>
          </cell>
          <cell r="CL4124">
            <v>0</v>
          </cell>
          <cell r="CM4124">
            <v>0</v>
          </cell>
        </row>
        <row r="4125">
          <cell r="F4125">
            <v>19800</v>
          </cell>
          <cell r="G4125">
            <v>19800</v>
          </cell>
          <cell r="H4125">
            <v>15795</v>
          </cell>
          <cell r="I4125">
            <v>0</v>
          </cell>
          <cell r="AY4125">
            <v>1755</v>
          </cell>
          <cell r="CK4125">
            <v>0</v>
          </cell>
          <cell r="CL4125">
            <v>0</v>
          </cell>
          <cell r="CM4125">
            <v>0</v>
          </cell>
        </row>
        <row r="4126">
          <cell r="F4126">
            <v>18162</v>
          </cell>
          <cell r="G4126">
            <v>19366.37</v>
          </cell>
          <cell r="H4126">
            <v>19366.37</v>
          </cell>
          <cell r="I4126">
            <v>0</v>
          </cell>
          <cell r="AY4126">
            <v>0</v>
          </cell>
          <cell r="CK4126">
            <v>0</v>
          </cell>
          <cell r="CL4126">
            <v>0</v>
          </cell>
          <cell r="CM4126">
            <v>0</v>
          </cell>
        </row>
        <row r="4127">
          <cell r="F4127">
            <v>107625</v>
          </cell>
          <cell r="G4127">
            <v>107625</v>
          </cell>
          <cell r="H4127">
            <v>75770.899999999994</v>
          </cell>
          <cell r="I4127">
            <v>0</v>
          </cell>
          <cell r="AY4127">
            <v>7888.28</v>
          </cell>
          <cell r="CK4127">
            <v>0</v>
          </cell>
          <cell r="CL4127">
            <v>0</v>
          </cell>
          <cell r="CM4127">
            <v>0</v>
          </cell>
        </row>
        <row r="4128">
          <cell r="F4128">
            <v>5247540</v>
          </cell>
          <cell r="G4128">
            <v>5247540</v>
          </cell>
          <cell r="H4128">
            <v>3387691.03</v>
          </cell>
          <cell r="I4128">
            <v>0</v>
          </cell>
          <cell r="AY4128">
            <v>411957.41</v>
          </cell>
          <cell r="CK4128">
            <v>0</v>
          </cell>
          <cell r="CL4128">
            <v>0</v>
          </cell>
          <cell r="CM4128">
            <v>0</v>
          </cell>
        </row>
        <row r="4129">
          <cell r="F4129">
            <v>0</v>
          </cell>
          <cell r="G4129">
            <v>12367.08</v>
          </cell>
          <cell r="H4129">
            <v>12367.08</v>
          </cell>
          <cell r="I4129">
            <v>0</v>
          </cell>
          <cell r="AY4129">
            <v>12367.08</v>
          </cell>
          <cell r="CK4129">
            <v>0</v>
          </cell>
          <cell r="CL4129">
            <v>0</v>
          </cell>
          <cell r="CM4129">
            <v>0</v>
          </cell>
        </row>
        <row r="4130">
          <cell r="F4130">
            <v>0</v>
          </cell>
          <cell r="G4130">
            <v>23812.75</v>
          </cell>
          <cell r="H4130">
            <v>23812.75</v>
          </cell>
          <cell r="I4130">
            <v>0</v>
          </cell>
          <cell r="AY4130">
            <v>14576.03</v>
          </cell>
          <cell r="CK4130">
            <v>0</v>
          </cell>
          <cell r="CL4130">
            <v>0</v>
          </cell>
          <cell r="CM4130">
            <v>0</v>
          </cell>
        </row>
        <row r="4131">
          <cell r="F4131">
            <v>37595</v>
          </cell>
          <cell r="G4131">
            <v>37595</v>
          </cell>
          <cell r="H4131">
            <v>28238.17</v>
          </cell>
          <cell r="I4131">
            <v>0</v>
          </cell>
          <cell r="AY4131">
            <v>3337</v>
          </cell>
          <cell r="CK4131">
            <v>0</v>
          </cell>
          <cell r="CL4131">
            <v>0</v>
          </cell>
          <cell r="CM4131">
            <v>0</v>
          </cell>
        </row>
        <row r="4132">
          <cell r="F4132">
            <v>329372</v>
          </cell>
          <cell r="G4132">
            <v>329372</v>
          </cell>
          <cell r="H4132">
            <v>140237.87</v>
          </cell>
          <cell r="I4132">
            <v>0</v>
          </cell>
          <cell r="AY4132">
            <v>2938.28</v>
          </cell>
          <cell r="CK4132">
            <v>0</v>
          </cell>
          <cell r="CL4132">
            <v>0</v>
          </cell>
          <cell r="CM4132">
            <v>0</v>
          </cell>
        </row>
        <row r="4133">
          <cell r="F4133">
            <v>1027768</v>
          </cell>
          <cell r="G4133">
            <v>1027768</v>
          </cell>
          <cell r="H4133">
            <v>61461.87</v>
          </cell>
          <cell r="I4133">
            <v>0</v>
          </cell>
          <cell r="AY4133">
            <v>26864.23</v>
          </cell>
          <cell r="CK4133">
            <v>0</v>
          </cell>
          <cell r="CL4133">
            <v>0</v>
          </cell>
          <cell r="CM4133">
            <v>0</v>
          </cell>
        </row>
        <row r="4134">
          <cell r="F4134">
            <v>0</v>
          </cell>
          <cell r="G4134">
            <v>172040.35</v>
          </cell>
          <cell r="H4134">
            <v>172040.35</v>
          </cell>
          <cell r="I4134">
            <v>0</v>
          </cell>
          <cell r="AY4134">
            <v>0</v>
          </cell>
          <cell r="CK4134">
            <v>0</v>
          </cell>
          <cell r="CL4134">
            <v>0</v>
          </cell>
          <cell r="CM4134">
            <v>0</v>
          </cell>
        </row>
        <row r="4135">
          <cell r="F4135">
            <v>0</v>
          </cell>
          <cell r="G4135">
            <v>185899.72</v>
          </cell>
          <cell r="H4135">
            <v>185899.72</v>
          </cell>
          <cell r="I4135">
            <v>0</v>
          </cell>
          <cell r="AY4135">
            <v>0</v>
          </cell>
          <cell r="CK4135">
            <v>0</v>
          </cell>
          <cell r="CL4135">
            <v>0</v>
          </cell>
          <cell r="CM4135">
            <v>0</v>
          </cell>
        </row>
        <row r="4136">
          <cell r="F4136">
            <v>565934</v>
          </cell>
          <cell r="G4136">
            <v>565934</v>
          </cell>
          <cell r="H4136">
            <v>353224.01</v>
          </cell>
          <cell r="I4136">
            <v>0</v>
          </cell>
          <cell r="AY4136">
            <v>46737.81</v>
          </cell>
          <cell r="CK4136">
            <v>0</v>
          </cell>
          <cell r="CL4136">
            <v>0</v>
          </cell>
          <cell r="CM4136">
            <v>0</v>
          </cell>
        </row>
        <row r="4137">
          <cell r="F4137">
            <v>97926</v>
          </cell>
          <cell r="G4137">
            <v>97926</v>
          </cell>
          <cell r="H4137">
            <v>62394.79</v>
          </cell>
          <cell r="I4137">
            <v>0</v>
          </cell>
          <cell r="AY4137">
            <v>8279.27</v>
          </cell>
          <cell r="CK4137">
            <v>0</v>
          </cell>
          <cell r="CL4137">
            <v>0</v>
          </cell>
          <cell r="CM4137">
            <v>0</v>
          </cell>
        </row>
        <row r="4138">
          <cell r="F4138">
            <v>105600</v>
          </cell>
          <cell r="G4138">
            <v>105600</v>
          </cell>
          <cell r="H4138">
            <v>71370</v>
          </cell>
          <cell r="I4138">
            <v>0</v>
          </cell>
          <cell r="AY4138">
            <v>8931</v>
          </cell>
          <cell r="CK4138">
            <v>0</v>
          </cell>
          <cell r="CL4138">
            <v>0</v>
          </cell>
          <cell r="CM4138">
            <v>0</v>
          </cell>
        </row>
        <row r="4139">
          <cell r="F4139">
            <v>117459</v>
          </cell>
          <cell r="G4139">
            <v>102510.73</v>
          </cell>
          <cell r="H4139">
            <v>97901.43</v>
          </cell>
          <cell r="I4139">
            <v>0</v>
          </cell>
          <cell r="AY4139">
            <v>0</v>
          </cell>
          <cell r="CK4139">
            <v>0</v>
          </cell>
          <cell r="CL4139">
            <v>0</v>
          </cell>
          <cell r="CM4139">
            <v>0</v>
          </cell>
        </row>
        <row r="4140">
          <cell r="F4140">
            <v>942388</v>
          </cell>
          <cell r="G4140">
            <v>942388</v>
          </cell>
          <cell r="H4140">
            <v>489518.03</v>
          </cell>
          <cell r="I4140">
            <v>0</v>
          </cell>
          <cell r="AY4140">
            <v>56105.66</v>
          </cell>
          <cell r="CK4140">
            <v>0</v>
          </cell>
          <cell r="CL4140">
            <v>0</v>
          </cell>
          <cell r="CM4140">
            <v>0</v>
          </cell>
        </row>
        <row r="4141">
          <cell r="F4141">
            <v>8762893</v>
          </cell>
          <cell r="G4141">
            <v>5190906.8899999997</v>
          </cell>
          <cell r="H4141">
            <v>0</v>
          </cell>
          <cell r="I4141">
            <v>0</v>
          </cell>
          <cell r="AY4141">
            <v>0</v>
          </cell>
          <cell r="CK4141">
            <v>0</v>
          </cell>
          <cell r="CL4141">
            <v>0</v>
          </cell>
          <cell r="CM4141">
            <v>0</v>
          </cell>
        </row>
        <row r="4142">
          <cell r="F4142">
            <v>500</v>
          </cell>
          <cell r="G4142">
            <v>500</v>
          </cell>
          <cell r="H4142">
            <v>134</v>
          </cell>
          <cell r="I4142">
            <v>0</v>
          </cell>
          <cell r="AY4142">
            <v>0</v>
          </cell>
          <cell r="CK4142">
            <v>0</v>
          </cell>
          <cell r="CL4142">
            <v>0</v>
          </cell>
          <cell r="CM4142">
            <v>0</v>
          </cell>
        </row>
        <row r="4143">
          <cell r="F4143">
            <v>84679</v>
          </cell>
          <cell r="G4143">
            <v>92138</v>
          </cell>
          <cell r="H4143">
            <v>77165.149999999994</v>
          </cell>
          <cell r="I4143">
            <v>0</v>
          </cell>
          <cell r="AY4143">
            <v>0</v>
          </cell>
          <cell r="CK4143">
            <v>0</v>
          </cell>
          <cell r="CL4143">
            <v>0</v>
          </cell>
          <cell r="CM4143">
            <v>0</v>
          </cell>
        </row>
        <row r="4144">
          <cell r="F4144">
            <v>480000</v>
          </cell>
          <cell r="G4144">
            <v>527460.35</v>
          </cell>
          <cell r="H4144">
            <v>527460.35</v>
          </cell>
          <cell r="I4144">
            <v>0</v>
          </cell>
          <cell r="AY4144">
            <v>49860.75</v>
          </cell>
          <cell r="CK4144">
            <v>0</v>
          </cell>
          <cell r="CL4144">
            <v>0</v>
          </cell>
          <cell r="CM4144">
            <v>0</v>
          </cell>
        </row>
        <row r="4145">
          <cell r="F4145">
            <v>247830</v>
          </cell>
          <cell r="G4145">
            <v>247596.31</v>
          </cell>
          <cell r="H4145">
            <v>208046.28</v>
          </cell>
          <cell r="I4145">
            <v>0</v>
          </cell>
          <cell r="AY4145">
            <v>16523.28</v>
          </cell>
          <cell r="CK4145">
            <v>0</v>
          </cell>
          <cell r="CL4145">
            <v>0</v>
          </cell>
          <cell r="CM4145">
            <v>0</v>
          </cell>
        </row>
        <row r="4146">
          <cell r="F4146">
            <v>43682</v>
          </cell>
          <cell r="G4146">
            <v>43682</v>
          </cell>
          <cell r="H4146">
            <v>31466.07</v>
          </cell>
          <cell r="I4146">
            <v>0</v>
          </cell>
          <cell r="AY4146">
            <v>3795.33</v>
          </cell>
          <cell r="CK4146">
            <v>0</v>
          </cell>
          <cell r="CL4146">
            <v>0</v>
          </cell>
          <cell r="CM4146">
            <v>0</v>
          </cell>
        </row>
        <row r="4147">
          <cell r="F4147">
            <v>0</v>
          </cell>
          <cell r="G4147">
            <v>2845</v>
          </cell>
          <cell r="H4147">
            <v>0</v>
          </cell>
          <cell r="I4147">
            <v>2820</v>
          </cell>
          <cell r="AY4147">
            <v>0</v>
          </cell>
          <cell r="CK4147">
            <v>0</v>
          </cell>
          <cell r="CL4147">
            <v>0</v>
          </cell>
          <cell r="CM4147">
            <v>0</v>
          </cell>
        </row>
        <row r="4148">
          <cell r="F4148">
            <v>692169</v>
          </cell>
          <cell r="G4148">
            <v>440149.38</v>
          </cell>
          <cell r="H4148">
            <v>44788.19</v>
          </cell>
          <cell r="I4148">
            <v>0</v>
          </cell>
          <cell r="AY4148">
            <v>2540.12</v>
          </cell>
          <cell r="CK4148">
            <v>0</v>
          </cell>
          <cell r="CL4148">
            <v>0</v>
          </cell>
          <cell r="CM4148">
            <v>0</v>
          </cell>
        </row>
        <row r="4149">
          <cell r="F4149">
            <v>560779</v>
          </cell>
          <cell r="G4149">
            <v>1920.72</v>
          </cell>
          <cell r="H4149">
            <v>1400</v>
          </cell>
          <cell r="I4149">
            <v>200.01</v>
          </cell>
          <cell r="AY4149">
            <v>0</v>
          </cell>
          <cell r="CK4149">
            <v>0</v>
          </cell>
          <cell r="CL4149">
            <v>0</v>
          </cell>
          <cell r="CM4149">
            <v>0</v>
          </cell>
        </row>
        <row r="4150">
          <cell r="F4150">
            <v>10200000</v>
          </cell>
          <cell r="G4150">
            <v>9600445</v>
          </cell>
          <cell r="H4150">
            <v>575000</v>
          </cell>
          <cell r="I4150">
            <v>1630663.2</v>
          </cell>
          <cell r="AY4150">
            <v>0</v>
          </cell>
          <cell r="CK4150">
            <v>200000</v>
          </cell>
          <cell r="CL4150">
            <v>200000</v>
          </cell>
          <cell r="CM4150">
            <v>200000</v>
          </cell>
        </row>
        <row r="4151">
          <cell r="F4151">
            <v>419549</v>
          </cell>
          <cell r="G4151">
            <v>241581.96</v>
          </cell>
          <cell r="H4151">
            <v>228328.38</v>
          </cell>
          <cell r="I4151">
            <v>0</v>
          </cell>
          <cell r="AY4151">
            <v>39159.43</v>
          </cell>
          <cell r="CK4151">
            <v>0</v>
          </cell>
          <cell r="CL4151">
            <v>0</v>
          </cell>
          <cell r="CM4151">
            <v>0</v>
          </cell>
        </row>
        <row r="4152">
          <cell r="F4152">
            <v>4787</v>
          </cell>
          <cell r="G4152">
            <v>4787</v>
          </cell>
          <cell r="H4152">
            <v>3678.7</v>
          </cell>
          <cell r="I4152">
            <v>661.37</v>
          </cell>
          <cell r="AY4152">
            <v>0</v>
          </cell>
          <cell r="CK4152">
            <v>0</v>
          </cell>
          <cell r="CL4152">
            <v>0</v>
          </cell>
          <cell r="CM4152">
            <v>0</v>
          </cell>
        </row>
        <row r="4153">
          <cell r="F4153">
            <v>0</v>
          </cell>
          <cell r="G4153">
            <v>135997.04999999999</v>
          </cell>
          <cell r="H4153">
            <v>21303.88</v>
          </cell>
          <cell r="I4153">
            <v>110765.75</v>
          </cell>
          <cell r="AY4153">
            <v>0</v>
          </cell>
          <cell r="CK4153">
            <v>0</v>
          </cell>
          <cell r="CL4153">
            <v>0</v>
          </cell>
          <cell r="CM4153">
            <v>0</v>
          </cell>
        </row>
        <row r="4154">
          <cell r="F4154">
            <v>0</v>
          </cell>
          <cell r="G4154">
            <v>113709</v>
          </cell>
          <cell r="H4154">
            <v>113708.06</v>
          </cell>
          <cell r="I4154">
            <v>0</v>
          </cell>
          <cell r="AY4154">
            <v>0</v>
          </cell>
          <cell r="CK4154">
            <v>0</v>
          </cell>
          <cell r="CL4154">
            <v>0</v>
          </cell>
          <cell r="CM4154">
            <v>0</v>
          </cell>
        </row>
        <row r="4155">
          <cell r="F4155">
            <v>1500000</v>
          </cell>
          <cell r="G4155">
            <v>1513800</v>
          </cell>
          <cell r="H4155">
            <v>59876.05</v>
          </cell>
          <cell r="I4155">
            <v>1393864</v>
          </cell>
          <cell r="AY4155">
            <v>0</v>
          </cell>
          <cell r="CK4155">
            <v>0</v>
          </cell>
          <cell r="CL4155">
            <v>0</v>
          </cell>
          <cell r="CM4155">
            <v>0</v>
          </cell>
        </row>
        <row r="4156">
          <cell r="F4156">
            <v>200000</v>
          </cell>
          <cell r="G4156">
            <v>514201</v>
          </cell>
          <cell r="H4156">
            <v>514163.47</v>
          </cell>
          <cell r="I4156">
            <v>0</v>
          </cell>
          <cell r="AY4156">
            <v>23000</v>
          </cell>
          <cell r="CK4156">
            <v>50000</v>
          </cell>
          <cell r="CL4156">
            <v>0</v>
          </cell>
          <cell r="CM4156">
            <v>0</v>
          </cell>
        </row>
        <row r="4158">
          <cell r="F4158">
            <v>700</v>
          </cell>
          <cell r="G4158">
            <v>750</v>
          </cell>
          <cell r="H4158">
            <v>750</v>
          </cell>
          <cell r="I4158">
            <v>0</v>
          </cell>
          <cell r="AY4158">
            <v>0</v>
          </cell>
          <cell r="CK4158">
            <v>0</v>
          </cell>
          <cell r="CL4158">
            <v>0</v>
          </cell>
          <cell r="CM4158">
            <v>0</v>
          </cell>
        </row>
        <row r="4159">
          <cell r="F4159">
            <v>957</v>
          </cell>
          <cell r="G4159">
            <v>957</v>
          </cell>
          <cell r="H4159">
            <v>0</v>
          </cell>
          <cell r="I4159">
            <v>0</v>
          </cell>
          <cell r="AY4159">
            <v>0</v>
          </cell>
          <cell r="CK4159">
            <v>0</v>
          </cell>
          <cell r="CL4159">
            <v>0</v>
          </cell>
          <cell r="CM4159">
            <v>0</v>
          </cell>
        </row>
        <row r="4160">
          <cell r="F4160">
            <v>890</v>
          </cell>
          <cell r="G4160">
            <v>890</v>
          </cell>
          <cell r="H4160">
            <v>0</v>
          </cell>
          <cell r="I4160">
            <v>0</v>
          </cell>
          <cell r="AY4160">
            <v>0</v>
          </cell>
          <cell r="CK4160">
            <v>0</v>
          </cell>
          <cell r="CL4160">
            <v>0</v>
          </cell>
          <cell r="CM4160">
            <v>0</v>
          </cell>
        </row>
        <row r="4161">
          <cell r="F4161">
            <v>27000</v>
          </cell>
          <cell r="G4161">
            <v>81558.48</v>
          </cell>
          <cell r="H4161">
            <v>74569.460000000006</v>
          </cell>
          <cell r="I4161">
            <v>6463.46</v>
          </cell>
          <cell r="AY4161">
            <v>0</v>
          </cell>
          <cell r="CK4161">
            <v>0</v>
          </cell>
          <cell r="CL4161">
            <v>0</v>
          </cell>
          <cell r="CM4161">
            <v>0</v>
          </cell>
        </row>
        <row r="4163">
          <cell r="F4163">
            <v>64537</v>
          </cell>
          <cell r="G4163">
            <v>52537</v>
          </cell>
          <cell r="H4163">
            <v>23773.58</v>
          </cell>
          <cell r="I4163">
            <v>20154.669999999998</v>
          </cell>
          <cell r="AY4163">
            <v>0</v>
          </cell>
          <cell r="CK4163">
            <v>0</v>
          </cell>
          <cell r="CL4163">
            <v>0</v>
          </cell>
          <cell r="CM4163">
            <v>0</v>
          </cell>
        </row>
        <row r="4164">
          <cell r="F4164">
            <v>0</v>
          </cell>
          <cell r="G4164">
            <v>39100</v>
          </cell>
          <cell r="H4164">
            <v>21411.91</v>
          </cell>
          <cell r="I4164">
            <v>17688.09</v>
          </cell>
          <cell r="AY4164">
            <v>0</v>
          </cell>
          <cell r="CK4164">
            <v>0</v>
          </cell>
          <cell r="CL4164">
            <v>0</v>
          </cell>
          <cell r="CM4164">
            <v>0</v>
          </cell>
        </row>
        <row r="4165">
          <cell r="F4165">
            <v>16305</v>
          </cell>
          <cell r="G4165">
            <v>16305</v>
          </cell>
          <cell r="H4165">
            <v>10463.790000000001</v>
          </cell>
          <cell r="I4165">
            <v>0</v>
          </cell>
          <cell r="AY4165">
            <v>0</v>
          </cell>
          <cell r="CK4165">
            <v>0</v>
          </cell>
          <cell r="CL4165">
            <v>0</v>
          </cell>
          <cell r="CM4165">
            <v>0</v>
          </cell>
        </row>
        <row r="4166">
          <cell r="F4166">
            <v>400000</v>
          </cell>
          <cell r="G4166">
            <v>0</v>
          </cell>
          <cell r="H4166">
            <v>0</v>
          </cell>
          <cell r="I4166">
            <v>0</v>
          </cell>
          <cell r="AY4166">
            <v>0</v>
          </cell>
          <cell r="CK4166">
            <v>0</v>
          </cell>
          <cell r="CL4166">
            <v>0</v>
          </cell>
          <cell r="CM4166">
            <v>0</v>
          </cell>
        </row>
        <row r="4167">
          <cell r="F4167">
            <v>1015000</v>
          </cell>
          <cell r="G4167">
            <v>1515000</v>
          </cell>
          <cell r="H4167">
            <v>0</v>
          </cell>
          <cell r="I4167">
            <v>0</v>
          </cell>
          <cell r="AY4167">
            <v>0</v>
          </cell>
          <cell r="CK4167">
            <v>0</v>
          </cell>
          <cell r="CL4167">
            <v>0</v>
          </cell>
          <cell r="CM4167">
            <v>0</v>
          </cell>
        </row>
        <row r="4168">
          <cell r="F4168">
            <v>500000</v>
          </cell>
          <cell r="G4168">
            <v>0</v>
          </cell>
          <cell r="H4168">
            <v>0</v>
          </cell>
          <cell r="I4168">
            <v>0</v>
          </cell>
          <cell r="AY4168">
            <v>0</v>
          </cell>
          <cell r="CK4168">
            <v>0</v>
          </cell>
          <cell r="CL4168">
            <v>0</v>
          </cell>
          <cell r="CM4168">
            <v>0</v>
          </cell>
        </row>
        <row r="4169">
          <cell r="F4169">
            <v>40000</v>
          </cell>
          <cell r="G4169">
            <v>39800</v>
          </cell>
          <cell r="H4169">
            <v>887</v>
          </cell>
          <cell r="I4169">
            <v>0</v>
          </cell>
          <cell r="AY4169">
            <v>0</v>
          </cell>
          <cell r="CK4169">
            <v>0</v>
          </cell>
          <cell r="CL4169">
            <v>0</v>
          </cell>
          <cell r="CM4169">
            <v>0</v>
          </cell>
        </row>
        <row r="4170">
          <cell r="F4170">
            <v>750000</v>
          </cell>
          <cell r="G4170">
            <v>750000</v>
          </cell>
          <cell r="H4170">
            <v>2300</v>
          </cell>
          <cell r="I4170">
            <v>0</v>
          </cell>
          <cell r="AY4170">
            <v>0</v>
          </cell>
          <cell r="CK4170">
            <v>0</v>
          </cell>
          <cell r="CL4170">
            <v>0</v>
          </cell>
          <cell r="CM4170">
            <v>0</v>
          </cell>
        </row>
        <row r="4171">
          <cell r="F4171">
            <v>3000</v>
          </cell>
          <cell r="G4171">
            <v>3000</v>
          </cell>
          <cell r="H4171">
            <v>740</v>
          </cell>
          <cell r="I4171">
            <v>25</v>
          </cell>
          <cell r="AY4171">
            <v>0</v>
          </cell>
          <cell r="CK4171">
            <v>0</v>
          </cell>
          <cell r="CL4171">
            <v>0</v>
          </cell>
          <cell r="CM4171">
            <v>0</v>
          </cell>
        </row>
        <row r="4172">
          <cell r="F4172">
            <v>11262</v>
          </cell>
          <cell r="G4172">
            <v>11262</v>
          </cell>
          <cell r="H4172">
            <v>4959.8500000000004</v>
          </cell>
          <cell r="I4172">
            <v>1375</v>
          </cell>
          <cell r="AY4172">
            <v>0</v>
          </cell>
          <cell r="CK4172">
            <v>0</v>
          </cell>
          <cell r="CL4172">
            <v>0</v>
          </cell>
          <cell r="CM4172">
            <v>0</v>
          </cell>
        </row>
        <row r="4173">
          <cell r="F4173">
            <v>19452</v>
          </cell>
          <cell r="G4173">
            <v>19452</v>
          </cell>
          <cell r="H4173">
            <v>73</v>
          </cell>
          <cell r="I4173">
            <v>3600</v>
          </cell>
          <cell r="AY4173">
            <v>0</v>
          </cell>
          <cell r="CK4173">
            <v>0</v>
          </cell>
          <cell r="CL4173">
            <v>0</v>
          </cell>
          <cell r="CM4173">
            <v>0</v>
          </cell>
        </row>
        <row r="4174">
          <cell r="F4174">
            <v>8000</v>
          </cell>
          <cell r="G4174">
            <v>8000</v>
          </cell>
          <cell r="H4174">
            <v>5742.2</v>
          </cell>
          <cell r="I4174">
            <v>0</v>
          </cell>
          <cell r="AY4174">
            <v>0</v>
          </cell>
          <cell r="CK4174">
            <v>0</v>
          </cell>
          <cell r="CL4174">
            <v>0</v>
          </cell>
          <cell r="CM4174">
            <v>0</v>
          </cell>
        </row>
        <row r="4175">
          <cell r="F4175">
            <v>0</v>
          </cell>
          <cell r="G4175">
            <v>1683</v>
          </cell>
          <cell r="H4175">
            <v>1683</v>
          </cell>
          <cell r="I4175">
            <v>0</v>
          </cell>
          <cell r="AY4175">
            <v>0</v>
          </cell>
          <cell r="CK4175">
            <v>0</v>
          </cell>
          <cell r="CL4175">
            <v>0</v>
          </cell>
          <cell r="CM4175">
            <v>0</v>
          </cell>
        </row>
        <row r="4176">
          <cell r="F4176">
            <v>33603</v>
          </cell>
          <cell r="G4176">
            <v>33603</v>
          </cell>
          <cell r="H4176">
            <v>21749.15</v>
          </cell>
          <cell r="I4176">
            <v>420.29</v>
          </cell>
          <cell r="AY4176">
            <v>0</v>
          </cell>
          <cell r="CK4176">
            <v>0</v>
          </cell>
          <cell r="CL4176">
            <v>0</v>
          </cell>
          <cell r="CM4176">
            <v>0</v>
          </cell>
        </row>
        <row r="4177">
          <cell r="F4177">
            <v>2835</v>
          </cell>
          <cell r="G4177">
            <v>2835</v>
          </cell>
          <cell r="H4177">
            <v>1239.5999999999999</v>
          </cell>
          <cell r="I4177">
            <v>92</v>
          </cell>
          <cell r="AY4177">
            <v>0</v>
          </cell>
          <cell r="CK4177">
            <v>0</v>
          </cell>
          <cell r="CL4177">
            <v>0</v>
          </cell>
          <cell r="CM4177">
            <v>0</v>
          </cell>
        </row>
        <row r="4178">
          <cell r="F4178">
            <v>21553</v>
          </cell>
          <cell r="G4178">
            <v>27553</v>
          </cell>
          <cell r="H4178">
            <v>25604.16</v>
          </cell>
          <cell r="I4178">
            <v>0</v>
          </cell>
          <cell r="AY4178">
            <v>0</v>
          </cell>
          <cell r="CK4178">
            <v>0</v>
          </cell>
          <cell r="CL4178">
            <v>0</v>
          </cell>
          <cell r="CM4178">
            <v>0</v>
          </cell>
        </row>
        <row r="4179">
          <cell r="F4179">
            <v>22620</v>
          </cell>
          <cell r="G4179">
            <v>22620</v>
          </cell>
          <cell r="H4179">
            <v>18966</v>
          </cell>
          <cell r="I4179">
            <v>0</v>
          </cell>
          <cell r="AY4179">
            <v>4290</v>
          </cell>
          <cell r="CK4179">
            <v>0</v>
          </cell>
          <cell r="CL4179">
            <v>0</v>
          </cell>
          <cell r="CM4179">
            <v>0</v>
          </cell>
        </row>
        <row r="4180">
          <cell r="F4180">
            <v>16335</v>
          </cell>
          <cell r="G4180">
            <v>12299</v>
          </cell>
          <cell r="H4180">
            <v>1529.3</v>
          </cell>
          <cell r="I4180">
            <v>0</v>
          </cell>
          <cell r="AY4180">
            <v>1073.5</v>
          </cell>
          <cell r="CK4180">
            <v>0</v>
          </cell>
          <cell r="CL4180">
            <v>0</v>
          </cell>
          <cell r="CM4180">
            <v>0</v>
          </cell>
        </row>
        <row r="4181">
          <cell r="F4181">
            <v>6998</v>
          </cell>
          <cell r="G4181">
            <v>16034</v>
          </cell>
          <cell r="H4181">
            <v>15733.23</v>
          </cell>
          <cell r="I4181">
            <v>138.26</v>
          </cell>
          <cell r="AY4181">
            <v>0</v>
          </cell>
          <cell r="CK4181">
            <v>0</v>
          </cell>
          <cell r="CL4181">
            <v>0</v>
          </cell>
          <cell r="CM4181">
            <v>0</v>
          </cell>
        </row>
        <row r="4182">
          <cell r="F4182">
            <v>6900</v>
          </cell>
          <cell r="G4182">
            <v>163530</v>
          </cell>
          <cell r="H4182">
            <v>161108.13</v>
          </cell>
          <cell r="I4182">
            <v>99</v>
          </cell>
          <cell r="AY4182">
            <v>0</v>
          </cell>
          <cell r="CK4182">
            <v>0</v>
          </cell>
          <cell r="CL4182">
            <v>0</v>
          </cell>
          <cell r="CM4182">
            <v>0</v>
          </cell>
        </row>
        <row r="4183">
          <cell r="F4183">
            <v>569</v>
          </cell>
          <cell r="G4183">
            <v>569</v>
          </cell>
          <cell r="H4183">
            <v>150</v>
          </cell>
          <cell r="I4183">
            <v>0</v>
          </cell>
          <cell r="AY4183">
            <v>0</v>
          </cell>
          <cell r="CK4183">
            <v>0</v>
          </cell>
          <cell r="CL4183">
            <v>0</v>
          </cell>
          <cell r="CM4183">
            <v>0</v>
          </cell>
        </row>
        <row r="4184">
          <cell r="F4184">
            <v>0</v>
          </cell>
          <cell r="G4184">
            <v>4841.5</v>
          </cell>
          <cell r="H4184">
            <v>0</v>
          </cell>
          <cell r="I4184">
            <v>0</v>
          </cell>
          <cell r="AY4184">
            <v>0</v>
          </cell>
          <cell r="CK4184">
            <v>0</v>
          </cell>
          <cell r="CL4184">
            <v>0</v>
          </cell>
          <cell r="CM4184">
            <v>0</v>
          </cell>
        </row>
        <row r="4185">
          <cell r="F4185">
            <v>12105</v>
          </cell>
          <cell r="G4185">
            <v>12105</v>
          </cell>
          <cell r="H4185">
            <v>7441.67</v>
          </cell>
          <cell r="I4185">
            <v>3096.99</v>
          </cell>
          <cell r="AY4185">
            <v>0</v>
          </cell>
          <cell r="CK4185">
            <v>0</v>
          </cell>
          <cell r="CL4185">
            <v>0</v>
          </cell>
          <cell r="CM4185">
            <v>0</v>
          </cell>
        </row>
        <row r="4186">
          <cell r="F4186">
            <v>200000</v>
          </cell>
          <cell r="G4186">
            <v>0</v>
          </cell>
          <cell r="H4186">
            <v>0</v>
          </cell>
          <cell r="I4186">
            <v>0</v>
          </cell>
          <cell r="AY4186">
            <v>0</v>
          </cell>
          <cell r="CK4186">
            <v>0</v>
          </cell>
          <cell r="CL4186">
            <v>0</v>
          </cell>
          <cell r="CM4186">
            <v>0</v>
          </cell>
        </row>
        <row r="4187">
          <cell r="F4187">
            <v>123791</v>
          </cell>
          <cell r="G4187">
            <v>123791</v>
          </cell>
          <cell r="H4187">
            <v>50885.33</v>
          </cell>
          <cell r="I4187">
            <v>3744.99</v>
          </cell>
          <cell r="AY4187">
            <v>2574.44</v>
          </cell>
          <cell r="CK4187">
            <v>0</v>
          </cell>
          <cell r="CL4187">
            <v>0</v>
          </cell>
          <cell r="CM4187">
            <v>0</v>
          </cell>
        </row>
        <row r="4189">
          <cell r="F4189">
            <v>0</v>
          </cell>
          <cell r="G4189">
            <v>657352.89</v>
          </cell>
          <cell r="H4189">
            <v>476080.44</v>
          </cell>
          <cell r="I4189">
            <v>105458.02</v>
          </cell>
          <cell r="AY4189">
            <v>0</v>
          </cell>
          <cell r="CK4189">
            <v>0</v>
          </cell>
          <cell r="CL4189">
            <v>0</v>
          </cell>
          <cell r="CM4189">
            <v>5600000</v>
          </cell>
        </row>
        <row r="4190">
          <cell r="F4190">
            <v>0</v>
          </cell>
          <cell r="G4190">
            <v>125000</v>
          </cell>
          <cell r="H4190">
            <v>125000</v>
          </cell>
          <cell r="I4190">
            <v>0</v>
          </cell>
          <cell r="AY4190">
            <v>0</v>
          </cell>
          <cell r="CK4190">
            <v>0</v>
          </cell>
          <cell r="CL4190">
            <v>0</v>
          </cell>
          <cell r="CM4190">
            <v>0</v>
          </cell>
        </row>
        <row r="4191">
          <cell r="F4191">
            <v>0</v>
          </cell>
          <cell r="G4191">
            <v>97017</v>
          </cell>
          <cell r="H4191">
            <v>91360.34</v>
          </cell>
          <cell r="I4191">
            <v>1350.95</v>
          </cell>
          <cell r="AY4191">
            <v>0</v>
          </cell>
          <cell r="CK4191">
            <v>0</v>
          </cell>
          <cell r="CL4191">
            <v>0</v>
          </cell>
          <cell r="CM4191">
            <v>0</v>
          </cell>
        </row>
        <row r="4192">
          <cell r="F4192">
            <v>0</v>
          </cell>
          <cell r="G4192">
            <v>169435.75</v>
          </cell>
          <cell r="H4192">
            <v>169435.75</v>
          </cell>
          <cell r="I4192">
            <v>0</v>
          </cell>
          <cell r="AY4192">
            <v>0</v>
          </cell>
          <cell r="CK4192">
            <v>0</v>
          </cell>
          <cell r="CL4192">
            <v>0</v>
          </cell>
          <cell r="CM4192">
            <v>0</v>
          </cell>
        </row>
        <row r="4193">
          <cell r="F4193">
            <v>0</v>
          </cell>
          <cell r="G4193">
            <v>278308.07</v>
          </cell>
          <cell r="H4193">
            <v>277848</v>
          </cell>
          <cell r="I4193">
            <v>0</v>
          </cell>
          <cell r="AY4193">
            <v>0</v>
          </cell>
          <cell r="CK4193">
            <v>0</v>
          </cell>
          <cell r="CL4193">
            <v>0</v>
          </cell>
          <cell r="CM4193">
            <v>0</v>
          </cell>
        </row>
        <row r="4194">
          <cell r="F4194">
            <v>0</v>
          </cell>
          <cell r="G4194">
            <v>2641319</v>
          </cell>
          <cell r="H4194">
            <v>2308266.14</v>
          </cell>
          <cell r="I4194">
            <v>29250</v>
          </cell>
          <cell r="AY4194">
            <v>0</v>
          </cell>
          <cell r="CK4194">
            <v>0</v>
          </cell>
          <cell r="CL4194">
            <v>0</v>
          </cell>
          <cell r="CM4194">
            <v>0</v>
          </cell>
        </row>
        <row r="4195">
          <cell r="F4195">
            <v>0</v>
          </cell>
          <cell r="G4195">
            <v>2000000</v>
          </cell>
          <cell r="H4195">
            <v>1850000</v>
          </cell>
          <cell r="I4195">
            <v>0</v>
          </cell>
          <cell r="AY4195">
            <v>0</v>
          </cell>
          <cell r="CK4195">
            <v>0</v>
          </cell>
          <cell r="CL4195">
            <v>0</v>
          </cell>
          <cell r="CM4195">
            <v>0</v>
          </cell>
        </row>
        <row r="4196">
          <cell r="F4196">
            <v>0</v>
          </cell>
          <cell r="G4196">
            <v>81802842</v>
          </cell>
          <cell r="H4196">
            <v>81802842</v>
          </cell>
          <cell r="I4196">
            <v>0</v>
          </cell>
          <cell r="AY4196">
            <v>0</v>
          </cell>
          <cell r="CK4196">
            <v>0</v>
          </cell>
          <cell r="CL4196">
            <v>0</v>
          </cell>
          <cell r="CM4196">
            <v>0</v>
          </cell>
        </row>
        <row r="4197">
          <cell r="F4197">
            <v>0</v>
          </cell>
          <cell r="G4197">
            <v>57969574.490000002</v>
          </cell>
          <cell r="H4197">
            <v>57969574.490000002</v>
          </cell>
          <cell r="I4197">
            <v>0</v>
          </cell>
          <cell r="AY4197">
            <v>0</v>
          </cell>
          <cell r="CK4197">
            <v>0</v>
          </cell>
          <cell r="CL4197">
            <v>0</v>
          </cell>
          <cell r="CM4197">
            <v>0</v>
          </cell>
        </row>
        <row r="4198">
          <cell r="F4198">
            <v>0</v>
          </cell>
          <cell r="G4198">
            <v>25265</v>
          </cell>
          <cell r="H4198">
            <v>5563.7</v>
          </cell>
          <cell r="I4198">
            <v>0</v>
          </cell>
          <cell r="AY4198">
            <v>0</v>
          </cell>
          <cell r="CK4198">
            <v>0</v>
          </cell>
          <cell r="CL4198">
            <v>0</v>
          </cell>
          <cell r="CM4198">
            <v>0</v>
          </cell>
        </row>
        <row r="4199">
          <cell r="F4199">
            <v>3500000</v>
          </cell>
          <cell r="G4199">
            <v>2437007</v>
          </cell>
          <cell r="H4199">
            <v>1362171.63</v>
          </cell>
          <cell r="I4199">
            <v>221928.08</v>
          </cell>
          <cell r="AY4199">
            <v>50314.62</v>
          </cell>
          <cell r="CK4199">
            <v>0</v>
          </cell>
          <cell r="CL4199">
            <v>0</v>
          </cell>
          <cell r="CM4199">
            <v>0</v>
          </cell>
        </row>
        <row r="4200">
          <cell r="F4200">
            <v>541104</v>
          </cell>
          <cell r="G4200">
            <v>541104</v>
          </cell>
          <cell r="H4200">
            <v>426123</v>
          </cell>
          <cell r="I4200">
            <v>0</v>
          </cell>
          <cell r="AY4200">
            <v>47347</v>
          </cell>
          <cell r="CK4200">
            <v>0</v>
          </cell>
          <cell r="CL4200">
            <v>0</v>
          </cell>
          <cell r="CM4200">
            <v>0</v>
          </cell>
        </row>
        <row r="4201">
          <cell r="F4201">
            <v>8472</v>
          </cell>
          <cell r="G4201">
            <v>8472</v>
          </cell>
          <cell r="H4201">
            <v>6678</v>
          </cell>
          <cell r="I4201">
            <v>0</v>
          </cell>
          <cell r="AY4201">
            <v>742</v>
          </cell>
          <cell r="CK4201">
            <v>0</v>
          </cell>
          <cell r="CL4201">
            <v>0</v>
          </cell>
          <cell r="CM4201">
            <v>0</v>
          </cell>
        </row>
        <row r="4202">
          <cell r="F4202">
            <v>37249</v>
          </cell>
          <cell r="G4202">
            <v>37249</v>
          </cell>
          <cell r="H4202">
            <v>17953.38</v>
          </cell>
          <cell r="I4202">
            <v>0</v>
          </cell>
          <cell r="AY4202">
            <v>0</v>
          </cell>
          <cell r="CK4202">
            <v>0</v>
          </cell>
          <cell r="CL4202">
            <v>0</v>
          </cell>
          <cell r="CM4202">
            <v>0</v>
          </cell>
        </row>
        <row r="4203">
          <cell r="F4203">
            <v>106862</v>
          </cell>
          <cell r="G4203">
            <v>106862</v>
          </cell>
          <cell r="H4203">
            <v>0</v>
          </cell>
          <cell r="I4203">
            <v>0</v>
          </cell>
          <cell r="AY4203">
            <v>0</v>
          </cell>
          <cell r="CK4203">
            <v>0</v>
          </cell>
          <cell r="CL4203">
            <v>0</v>
          </cell>
          <cell r="CM4203">
            <v>0</v>
          </cell>
        </row>
        <row r="4204">
          <cell r="F4204">
            <v>75196</v>
          </cell>
          <cell r="G4204">
            <v>75196</v>
          </cell>
          <cell r="H4204">
            <v>57521.33</v>
          </cell>
          <cell r="I4204">
            <v>0</v>
          </cell>
          <cell r="AY4204">
            <v>6483.76</v>
          </cell>
          <cell r="CK4204">
            <v>0</v>
          </cell>
          <cell r="CL4204">
            <v>0</v>
          </cell>
          <cell r="CM4204">
            <v>0</v>
          </cell>
        </row>
        <row r="4205">
          <cell r="F4205">
            <v>13105</v>
          </cell>
          <cell r="G4205">
            <v>13105</v>
          </cell>
          <cell r="H4205">
            <v>10259.81</v>
          </cell>
          <cell r="I4205">
            <v>0</v>
          </cell>
          <cell r="AY4205">
            <v>1160.78</v>
          </cell>
          <cell r="CK4205">
            <v>0</v>
          </cell>
          <cell r="CL4205">
            <v>0</v>
          </cell>
          <cell r="CM4205">
            <v>0</v>
          </cell>
        </row>
        <row r="4206">
          <cell r="F4206">
            <v>13200</v>
          </cell>
          <cell r="G4206">
            <v>13200</v>
          </cell>
          <cell r="H4206">
            <v>10530</v>
          </cell>
          <cell r="I4206">
            <v>0</v>
          </cell>
          <cell r="AY4206">
            <v>1170</v>
          </cell>
          <cell r="CK4206">
            <v>0</v>
          </cell>
          <cell r="CL4206">
            <v>0</v>
          </cell>
          <cell r="CM4206">
            <v>0</v>
          </cell>
        </row>
        <row r="4207">
          <cell r="F4207">
            <v>12213</v>
          </cell>
          <cell r="G4207">
            <v>12823.78</v>
          </cell>
          <cell r="H4207">
            <v>12823.78</v>
          </cell>
          <cell r="I4207">
            <v>0</v>
          </cell>
          <cell r="AY4207">
            <v>0</v>
          </cell>
          <cell r="CK4207">
            <v>0</v>
          </cell>
          <cell r="CL4207">
            <v>0</v>
          </cell>
          <cell r="CM4207">
            <v>0</v>
          </cell>
        </row>
        <row r="4208">
          <cell r="F4208">
            <v>74663</v>
          </cell>
          <cell r="G4208">
            <v>74663</v>
          </cell>
          <cell r="H4208">
            <v>50733.15</v>
          </cell>
          <cell r="I4208">
            <v>0</v>
          </cell>
          <cell r="AY4208">
            <v>5339.31</v>
          </cell>
          <cell r="CK4208">
            <v>0</v>
          </cell>
          <cell r="CL4208">
            <v>0</v>
          </cell>
          <cell r="CM4208">
            <v>0</v>
          </cell>
        </row>
        <row r="4209">
          <cell r="F4209">
            <v>7674</v>
          </cell>
          <cell r="G4209">
            <v>7995.93</v>
          </cell>
          <cell r="H4209">
            <v>7907.69</v>
          </cell>
          <cell r="I4209">
            <v>0</v>
          </cell>
          <cell r="AY4209">
            <v>591.42999999999995</v>
          </cell>
          <cell r="CK4209">
            <v>0</v>
          </cell>
          <cell r="CL4209">
            <v>0</v>
          </cell>
          <cell r="CM4209">
            <v>0</v>
          </cell>
        </row>
        <row r="4210">
          <cell r="F4210">
            <v>1380</v>
          </cell>
          <cell r="G4210">
            <v>1380</v>
          </cell>
          <cell r="H4210">
            <v>0</v>
          </cell>
          <cell r="I4210">
            <v>0</v>
          </cell>
          <cell r="AY4210">
            <v>0</v>
          </cell>
          <cell r="CK4210">
            <v>0</v>
          </cell>
          <cell r="CL4210">
            <v>0</v>
          </cell>
          <cell r="CM4210">
            <v>0</v>
          </cell>
        </row>
        <row r="4211">
          <cell r="F4211">
            <v>5000</v>
          </cell>
          <cell r="G4211">
            <v>5000</v>
          </cell>
          <cell r="H4211">
            <v>0</v>
          </cell>
          <cell r="I4211">
            <v>0</v>
          </cell>
          <cell r="AY4211">
            <v>0</v>
          </cell>
          <cell r="CK4211">
            <v>0</v>
          </cell>
          <cell r="CL4211">
            <v>0</v>
          </cell>
          <cell r="CM4211">
            <v>0</v>
          </cell>
        </row>
        <row r="4212">
          <cell r="F4212">
            <v>12106</v>
          </cell>
          <cell r="G4212">
            <v>12106</v>
          </cell>
          <cell r="H4212">
            <v>9499.5</v>
          </cell>
          <cell r="I4212">
            <v>2000</v>
          </cell>
          <cell r="AY4212">
            <v>0</v>
          </cell>
          <cell r="CK4212">
            <v>0</v>
          </cell>
          <cell r="CL4212">
            <v>0</v>
          </cell>
          <cell r="CM4212">
            <v>0</v>
          </cell>
        </row>
        <row r="4213">
          <cell r="F4213">
            <v>4863</v>
          </cell>
          <cell r="G4213">
            <v>4863</v>
          </cell>
          <cell r="H4213">
            <v>3708.44</v>
          </cell>
          <cell r="I4213">
            <v>0</v>
          </cell>
          <cell r="AY4213">
            <v>0</v>
          </cell>
          <cell r="CK4213">
            <v>0</v>
          </cell>
          <cell r="CL4213">
            <v>0</v>
          </cell>
          <cell r="CM4213">
            <v>0</v>
          </cell>
        </row>
        <row r="4214">
          <cell r="F4214">
            <v>5777</v>
          </cell>
          <cell r="G4214">
            <v>5777</v>
          </cell>
          <cell r="H4214">
            <v>3238.76</v>
          </cell>
          <cell r="I4214">
            <v>530</v>
          </cell>
          <cell r="AY4214">
            <v>45</v>
          </cell>
          <cell r="CK4214">
            <v>0</v>
          </cell>
          <cell r="CL4214">
            <v>0</v>
          </cell>
          <cell r="CM4214">
            <v>0</v>
          </cell>
        </row>
        <row r="4215">
          <cell r="F4215">
            <v>24600</v>
          </cell>
          <cell r="G4215">
            <v>24600</v>
          </cell>
          <cell r="H4215">
            <v>13228.09</v>
          </cell>
          <cell r="I4215">
            <v>1220.8900000000001</v>
          </cell>
          <cell r="AY4215">
            <v>644.91999999999996</v>
          </cell>
          <cell r="CK4215">
            <v>0</v>
          </cell>
          <cell r="CL4215">
            <v>0</v>
          </cell>
          <cell r="CM4215">
            <v>0</v>
          </cell>
        </row>
        <row r="4216">
          <cell r="F4216">
            <v>3705252</v>
          </cell>
          <cell r="G4216">
            <v>3705252</v>
          </cell>
          <cell r="H4216">
            <v>2831325.37</v>
          </cell>
          <cell r="I4216">
            <v>0</v>
          </cell>
          <cell r="AY4216">
            <v>322390.15999999997</v>
          </cell>
          <cell r="CK4216">
            <v>0</v>
          </cell>
          <cell r="CL4216">
            <v>0</v>
          </cell>
          <cell r="CM4216">
            <v>0</v>
          </cell>
        </row>
        <row r="4217">
          <cell r="F4217">
            <v>0</v>
          </cell>
          <cell r="G4217">
            <v>2344.9899999999998</v>
          </cell>
          <cell r="H4217">
            <v>2344.9899999999998</v>
          </cell>
          <cell r="I4217">
            <v>0</v>
          </cell>
          <cell r="AY4217">
            <v>0</v>
          </cell>
          <cell r="CK4217">
            <v>0</v>
          </cell>
          <cell r="CL4217">
            <v>0</v>
          </cell>
          <cell r="CM4217">
            <v>0</v>
          </cell>
        </row>
        <row r="4218">
          <cell r="F4218">
            <v>0</v>
          </cell>
          <cell r="G4218">
            <v>90898.62</v>
          </cell>
          <cell r="H4218">
            <v>90898.62</v>
          </cell>
          <cell r="I4218">
            <v>0</v>
          </cell>
          <cell r="AY4218">
            <v>5307.24</v>
          </cell>
          <cell r="CK4218">
            <v>0</v>
          </cell>
          <cell r="CL4218">
            <v>0</v>
          </cell>
          <cell r="CM4218">
            <v>0</v>
          </cell>
        </row>
        <row r="4219">
          <cell r="F4219">
            <v>172720</v>
          </cell>
          <cell r="G4219">
            <v>172720</v>
          </cell>
          <cell r="H4219">
            <v>134520.5</v>
          </cell>
          <cell r="I4219">
            <v>0</v>
          </cell>
          <cell r="AY4219">
            <v>16097</v>
          </cell>
          <cell r="CK4219">
            <v>0</v>
          </cell>
          <cell r="CL4219">
            <v>0</v>
          </cell>
          <cell r="CM4219">
            <v>0</v>
          </cell>
        </row>
        <row r="4220">
          <cell r="F4220">
            <v>273579</v>
          </cell>
          <cell r="G4220">
            <v>273579</v>
          </cell>
          <cell r="H4220">
            <v>133465.20000000001</v>
          </cell>
          <cell r="I4220">
            <v>0</v>
          </cell>
          <cell r="AY4220">
            <v>2241.2800000000002</v>
          </cell>
          <cell r="CK4220">
            <v>0</v>
          </cell>
          <cell r="CL4220">
            <v>0</v>
          </cell>
          <cell r="CM4220">
            <v>0</v>
          </cell>
        </row>
        <row r="4221">
          <cell r="F4221">
            <v>755407</v>
          </cell>
          <cell r="G4221">
            <v>755407</v>
          </cell>
          <cell r="H4221">
            <v>26930.81</v>
          </cell>
          <cell r="I4221">
            <v>0</v>
          </cell>
          <cell r="AY4221">
            <v>0</v>
          </cell>
          <cell r="CK4221">
            <v>0</v>
          </cell>
          <cell r="CL4221">
            <v>0</v>
          </cell>
          <cell r="CM4221">
            <v>0</v>
          </cell>
        </row>
        <row r="4222">
          <cell r="F4222">
            <v>0</v>
          </cell>
          <cell r="G4222">
            <v>91605.26</v>
          </cell>
          <cell r="H4222">
            <v>91605.26</v>
          </cell>
          <cell r="I4222">
            <v>0</v>
          </cell>
          <cell r="AY4222">
            <v>0</v>
          </cell>
          <cell r="CK4222">
            <v>0</v>
          </cell>
          <cell r="CL4222">
            <v>0</v>
          </cell>
          <cell r="CM4222">
            <v>0</v>
          </cell>
        </row>
        <row r="4223">
          <cell r="F4223">
            <v>18375</v>
          </cell>
          <cell r="G4223">
            <v>74705.45</v>
          </cell>
          <cell r="H4223">
            <v>74705.45</v>
          </cell>
          <cell r="I4223">
            <v>0</v>
          </cell>
          <cell r="AY4223">
            <v>20549.330000000002</v>
          </cell>
          <cell r="CK4223">
            <v>0</v>
          </cell>
          <cell r="CL4223">
            <v>0</v>
          </cell>
          <cell r="CM4223">
            <v>0</v>
          </cell>
        </row>
        <row r="4224">
          <cell r="F4224">
            <v>0</v>
          </cell>
          <cell r="G4224">
            <v>128657.25</v>
          </cell>
          <cell r="H4224">
            <v>128657.25</v>
          </cell>
          <cell r="I4224">
            <v>0</v>
          </cell>
          <cell r="AY4224">
            <v>0</v>
          </cell>
          <cell r="CK4224">
            <v>0</v>
          </cell>
          <cell r="CL4224">
            <v>0</v>
          </cell>
          <cell r="CM4224">
            <v>0</v>
          </cell>
        </row>
        <row r="4225">
          <cell r="F4225">
            <v>336993</v>
          </cell>
          <cell r="G4225">
            <v>340808.51</v>
          </cell>
          <cell r="H4225">
            <v>340016.66</v>
          </cell>
          <cell r="I4225">
            <v>0</v>
          </cell>
          <cell r="AY4225">
            <v>0</v>
          </cell>
          <cell r="CK4225">
            <v>0</v>
          </cell>
          <cell r="CL4225">
            <v>0</v>
          </cell>
          <cell r="CM4225">
            <v>0</v>
          </cell>
        </row>
        <row r="4226">
          <cell r="F4226">
            <v>588406</v>
          </cell>
          <cell r="G4226">
            <v>588406</v>
          </cell>
          <cell r="H4226">
            <v>396633.73</v>
          </cell>
          <cell r="I4226">
            <v>0</v>
          </cell>
          <cell r="AY4226">
            <v>46426.53</v>
          </cell>
          <cell r="CK4226">
            <v>0</v>
          </cell>
          <cell r="CL4226">
            <v>0</v>
          </cell>
          <cell r="CM4226">
            <v>0</v>
          </cell>
        </row>
        <row r="4227">
          <cell r="F4227">
            <v>95590</v>
          </cell>
          <cell r="G4227">
            <v>95590</v>
          </cell>
          <cell r="H4227">
            <v>65247.37</v>
          </cell>
          <cell r="I4227">
            <v>0</v>
          </cell>
          <cell r="AY4227">
            <v>7676.41</v>
          </cell>
          <cell r="CK4227">
            <v>0</v>
          </cell>
          <cell r="CL4227">
            <v>0</v>
          </cell>
          <cell r="CM4227">
            <v>0</v>
          </cell>
        </row>
        <row r="4228">
          <cell r="F4228">
            <v>184800</v>
          </cell>
          <cell r="G4228">
            <v>184800</v>
          </cell>
          <cell r="H4228">
            <v>138511.07</v>
          </cell>
          <cell r="I4228">
            <v>0</v>
          </cell>
          <cell r="AY4228">
            <v>15767.7</v>
          </cell>
          <cell r="CK4228">
            <v>0</v>
          </cell>
          <cell r="CL4228">
            <v>0</v>
          </cell>
          <cell r="CM4228">
            <v>0</v>
          </cell>
        </row>
        <row r="4229">
          <cell r="F4229">
            <v>86332</v>
          </cell>
          <cell r="G4229">
            <v>88733.69</v>
          </cell>
          <cell r="H4229">
            <v>88733.69</v>
          </cell>
          <cell r="I4229">
            <v>0</v>
          </cell>
          <cell r="AY4229">
            <v>0</v>
          </cell>
          <cell r="CK4229">
            <v>0</v>
          </cell>
          <cell r="CL4229">
            <v>0</v>
          </cell>
          <cell r="CM4229">
            <v>0</v>
          </cell>
        </row>
        <row r="4230">
          <cell r="F4230">
            <v>476103</v>
          </cell>
          <cell r="G4230">
            <v>476103</v>
          </cell>
          <cell r="H4230">
            <v>318005.90999999997</v>
          </cell>
          <cell r="I4230">
            <v>0</v>
          </cell>
          <cell r="AY4230">
            <v>35400.25</v>
          </cell>
          <cell r="CK4230">
            <v>0</v>
          </cell>
          <cell r="CL4230">
            <v>0</v>
          </cell>
          <cell r="CM4230">
            <v>0</v>
          </cell>
        </row>
        <row r="4231">
          <cell r="F4231">
            <v>11248</v>
          </cell>
          <cell r="G4231">
            <v>11248</v>
          </cell>
          <cell r="H4231">
            <v>8259.7999999999993</v>
          </cell>
          <cell r="I4231">
            <v>111.52</v>
          </cell>
          <cell r="AY4231">
            <v>500</v>
          </cell>
          <cell r="CK4231">
            <v>0</v>
          </cell>
          <cell r="CL4231">
            <v>0</v>
          </cell>
          <cell r="CM4231">
            <v>0</v>
          </cell>
        </row>
        <row r="4232"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CK4232">
            <v>0</v>
          </cell>
          <cell r="CL4232">
            <v>0</v>
          </cell>
          <cell r="CM4232">
            <v>0</v>
          </cell>
        </row>
        <row r="4233">
          <cell r="F4233">
            <v>48180</v>
          </cell>
          <cell r="G4233">
            <v>48180</v>
          </cell>
          <cell r="H4233">
            <v>36209.050000000003</v>
          </cell>
          <cell r="I4233">
            <v>0</v>
          </cell>
          <cell r="AY4233">
            <v>3557.2</v>
          </cell>
          <cell r="CK4233">
            <v>0</v>
          </cell>
          <cell r="CL4233">
            <v>0</v>
          </cell>
          <cell r="CM4233">
            <v>0</v>
          </cell>
        </row>
        <row r="4234">
          <cell r="F4234">
            <v>3282</v>
          </cell>
          <cell r="G4234">
            <v>3282</v>
          </cell>
          <cell r="H4234">
            <v>1392.83</v>
          </cell>
          <cell r="I4234">
            <v>0</v>
          </cell>
          <cell r="AY4234">
            <v>176.57</v>
          </cell>
          <cell r="CK4234">
            <v>0</v>
          </cell>
          <cell r="CL4234">
            <v>0</v>
          </cell>
          <cell r="CM4234">
            <v>0</v>
          </cell>
        </row>
        <row r="4235">
          <cell r="F4235">
            <v>77490</v>
          </cell>
          <cell r="G4235">
            <v>294301.24</v>
          </cell>
          <cell r="H4235">
            <v>294301.24</v>
          </cell>
          <cell r="I4235">
            <v>0</v>
          </cell>
          <cell r="AY4235">
            <v>3162.68</v>
          </cell>
          <cell r="CK4235">
            <v>0</v>
          </cell>
          <cell r="CL4235">
            <v>0</v>
          </cell>
          <cell r="CM4235">
            <v>0</v>
          </cell>
        </row>
        <row r="4236">
          <cell r="F4236">
            <v>221407</v>
          </cell>
          <cell r="G4236">
            <v>221407</v>
          </cell>
          <cell r="H4236">
            <v>138228.54999999999</v>
          </cell>
          <cell r="I4236">
            <v>16110.82</v>
          </cell>
          <cell r="AY4236">
            <v>16251.55</v>
          </cell>
          <cell r="CK4236">
            <v>0</v>
          </cell>
          <cell r="CL4236">
            <v>0</v>
          </cell>
          <cell r="CM4236">
            <v>0</v>
          </cell>
        </row>
        <row r="4237">
          <cell r="F4237">
            <v>60752</v>
          </cell>
          <cell r="G4237">
            <v>26839.89</v>
          </cell>
          <cell r="H4237">
            <v>23704.5</v>
          </cell>
          <cell r="I4237">
            <v>0</v>
          </cell>
          <cell r="AY4237">
            <v>4740.8999999999996</v>
          </cell>
          <cell r="CK4237">
            <v>0</v>
          </cell>
          <cell r="CL4237">
            <v>0</v>
          </cell>
          <cell r="CM4237">
            <v>0</v>
          </cell>
        </row>
        <row r="4238">
          <cell r="F4238">
            <v>10635</v>
          </cell>
          <cell r="G4238">
            <v>10635</v>
          </cell>
          <cell r="H4238">
            <v>8192.23</v>
          </cell>
          <cell r="I4238">
            <v>0</v>
          </cell>
          <cell r="AY4238">
            <v>0</v>
          </cell>
          <cell r="CK4238">
            <v>0</v>
          </cell>
          <cell r="CL4238">
            <v>0</v>
          </cell>
          <cell r="CM4238">
            <v>0</v>
          </cell>
        </row>
        <row r="4239">
          <cell r="F4239">
            <v>5625</v>
          </cell>
          <cell r="G4239">
            <v>5625</v>
          </cell>
          <cell r="H4239">
            <v>0</v>
          </cell>
          <cell r="I4239">
            <v>0</v>
          </cell>
          <cell r="AY4239">
            <v>0</v>
          </cell>
          <cell r="CK4239">
            <v>0</v>
          </cell>
          <cell r="CL4239">
            <v>0</v>
          </cell>
          <cell r="CM4239">
            <v>0</v>
          </cell>
        </row>
        <row r="4240">
          <cell r="F4240">
            <v>371872</v>
          </cell>
          <cell r="G4240">
            <v>370189</v>
          </cell>
          <cell r="H4240">
            <v>74879.600000000006</v>
          </cell>
          <cell r="I4240">
            <v>3450</v>
          </cell>
          <cell r="AY4240">
            <v>0</v>
          </cell>
          <cell r="CK4240">
            <v>0</v>
          </cell>
          <cell r="CL4240">
            <v>0</v>
          </cell>
          <cell r="CM4240">
            <v>0</v>
          </cell>
        </row>
        <row r="4241">
          <cell r="F4241">
            <v>950</v>
          </cell>
          <cell r="G4241">
            <v>950</v>
          </cell>
          <cell r="H4241">
            <v>500</v>
          </cell>
          <cell r="I4241">
            <v>0</v>
          </cell>
          <cell r="AY4241">
            <v>0</v>
          </cell>
          <cell r="CK4241">
            <v>0</v>
          </cell>
          <cell r="CL4241">
            <v>0</v>
          </cell>
          <cell r="CM4241">
            <v>0</v>
          </cell>
        </row>
        <row r="4242">
          <cell r="F4242">
            <v>5000</v>
          </cell>
          <cell r="G4242">
            <v>5000</v>
          </cell>
          <cell r="H4242">
            <v>985.6</v>
          </cell>
          <cell r="I4242">
            <v>405.41</v>
          </cell>
          <cell r="AY4242">
            <v>0</v>
          </cell>
          <cell r="CK4242">
            <v>0</v>
          </cell>
          <cell r="CL4242">
            <v>0</v>
          </cell>
          <cell r="CM4242">
            <v>0</v>
          </cell>
        </row>
        <row r="4243">
          <cell r="F4243">
            <v>2901</v>
          </cell>
          <cell r="G4243">
            <v>2901</v>
          </cell>
          <cell r="H4243">
            <v>1069.5</v>
          </cell>
          <cell r="I4243">
            <v>990</v>
          </cell>
          <cell r="AY4243">
            <v>0</v>
          </cell>
          <cell r="CK4243">
            <v>0</v>
          </cell>
          <cell r="CL4243">
            <v>0</v>
          </cell>
          <cell r="CM4243">
            <v>0</v>
          </cell>
        </row>
        <row r="4244">
          <cell r="F4244">
            <v>10633</v>
          </cell>
          <cell r="G4244">
            <v>14505</v>
          </cell>
          <cell r="H4244">
            <v>12709.14</v>
          </cell>
          <cell r="I4244">
            <v>0</v>
          </cell>
          <cell r="AY4244">
            <v>0</v>
          </cell>
          <cell r="CK4244">
            <v>0</v>
          </cell>
          <cell r="CL4244">
            <v>0</v>
          </cell>
          <cell r="CM4244">
            <v>0</v>
          </cell>
        </row>
        <row r="4245">
          <cell r="F4245">
            <v>300000</v>
          </cell>
          <cell r="G4245">
            <v>251905.78</v>
          </cell>
          <cell r="H4245">
            <v>240327.5</v>
          </cell>
          <cell r="I4245">
            <v>11173.54</v>
          </cell>
          <cell r="AY4245">
            <v>13821.98</v>
          </cell>
          <cell r="CK4245">
            <v>0</v>
          </cell>
          <cell r="CL4245">
            <v>0</v>
          </cell>
          <cell r="CM4245">
            <v>0</v>
          </cell>
        </row>
        <row r="4246">
          <cell r="F4246">
            <v>39407</v>
          </cell>
          <cell r="G4246">
            <v>39407</v>
          </cell>
          <cell r="H4246">
            <v>10236.370000000001</v>
          </cell>
          <cell r="I4246">
            <v>3500</v>
          </cell>
          <cell r="AY4246">
            <v>0</v>
          </cell>
          <cell r="CK4246">
            <v>0</v>
          </cell>
          <cell r="CL4246">
            <v>0</v>
          </cell>
          <cell r="CM4246">
            <v>0</v>
          </cell>
        </row>
        <row r="4247"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CK4247">
            <v>0</v>
          </cell>
          <cell r="CL4247">
            <v>0</v>
          </cell>
          <cell r="CM4247">
            <v>0</v>
          </cell>
        </row>
        <row r="4248">
          <cell r="F4248">
            <v>12757</v>
          </cell>
          <cell r="G4248">
            <v>12757</v>
          </cell>
          <cell r="H4248">
            <v>7975.39</v>
          </cell>
          <cell r="I4248">
            <v>0</v>
          </cell>
          <cell r="AY4248">
            <v>797.5</v>
          </cell>
          <cell r="CK4248">
            <v>0</v>
          </cell>
          <cell r="CL4248">
            <v>0</v>
          </cell>
          <cell r="CM4248">
            <v>0</v>
          </cell>
        </row>
        <row r="4249">
          <cell r="F4249">
            <v>1279</v>
          </cell>
          <cell r="G4249">
            <v>1279</v>
          </cell>
          <cell r="H4249">
            <v>0</v>
          </cell>
          <cell r="I4249">
            <v>0</v>
          </cell>
          <cell r="AY4249">
            <v>0</v>
          </cell>
          <cell r="CK4249">
            <v>0</v>
          </cell>
          <cell r="CL4249">
            <v>0</v>
          </cell>
          <cell r="CM4249">
            <v>0</v>
          </cell>
        </row>
        <row r="4250">
          <cell r="F4250">
            <v>3700000</v>
          </cell>
          <cell r="G4250">
            <v>3700000</v>
          </cell>
          <cell r="H4250">
            <v>2742406.18</v>
          </cell>
          <cell r="I4250">
            <v>235582.19</v>
          </cell>
          <cell r="AY4250">
            <v>86796.79</v>
          </cell>
          <cell r="CK4250">
            <v>0</v>
          </cell>
          <cell r="CL4250">
            <v>0</v>
          </cell>
          <cell r="CM4250">
            <v>0</v>
          </cell>
        </row>
        <row r="4251">
          <cell r="F4251">
            <v>3000000</v>
          </cell>
          <cell r="G4251">
            <v>2789721.65</v>
          </cell>
          <cell r="H4251">
            <v>1592772.42</v>
          </cell>
          <cell r="I4251">
            <v>424906.62</v>
          </cell>
          <cell r="AY4251">
            <v>17378.330000000002</v>
          </cell>
          <cell r="CK4251">
            <v>0</v>
          </cell>
          <cell r="CL4251">
            <v>0</v>
          </cell>
          <cell r="CM4251">
            <v>0</v>
          </cell>
        </row>
        <row r="4252">
          <cell r="F4252">
            <v>22779</v>
          </cell>
          <cell r="G4252">
            <v>11907</v>
          </cell>
          <cell r="H4252">
            <v>0</v>
          </cell>
          <cell r="I4252">
            <v>0</v>
          </cell>
          <cell r="AY4252">
            <v>0</v>
          </cell>
          <cell r="CK4252">
            <v>0</v>
          </cell>
          <cell r="CL4252">
            <v>0</v>
          </cell>
          <cell r="CM4252">
            <v>0</v>
          </cell>
        </row>
        <row r="4253">
          <cell r="F4253">
            <v>1275</v>
          </cell>
          <cell r="G4253">
            <v>1275</v>
          </cell>
          <cell r="H4253">
            <v>0</v>
          </cell>
          <cell r="I4253">
            <v>0</v>
          </cell>
          <cell r="AY4253">
            <v>0</v>
          </cell>
          <cell r="CK4253">
            <v>0</v>
          </cell>
          <cell r="CL4253">
            <v>0</v>
          </cell>
          <cell r="CM4253">
            <v>0</v>
          </cell>
        </row>
        <row r="4254">
          <cell r="F4254">
            <v>26285</v>
          </cell>
          <cell r="G4254">
            <v>26285</v>
          </cell>
          <cell r="H4254">
            <v>16238.06</v>
          </cell>
          <cell r="I4254">
            <v>3582</v>
          </cell>
          <cell r="AY4254">
            <v>137.04</v>
          </cell>
          <cell r="CK4254">
            <v>0</v>
          </cell>
          <cell r="CL4254">
            <v>0</v>
          </cell>
          <cell r="CM4254">
            <v>0</v>
          </cell>
        </row>
        <row r="4255">
          <cell r="F4255">
            <v>53265</v>
          </cell>
          <cell r="G4255">
            <v>47265</v>
          </cell>
          <cell r="H4255">
            <v>28525.79</v>
          </cell>
          <cell r="I4255">
            <v>0</v>
          </cell>
          <cell r="AY4255">
            <v>2694.9</v>
          </cell>
          <cell r="CK4255">
            <v>0</v>
          </cell>
          <cell r="CL4255">
            <v>0</v>
          </cell>
          <cell r="CM4255">
            <v>0</v>
          </cell>
        </row>
        <row r="4256">
          <cell r="F4256">
            <v>8638</v>
          </cell>
          <cell r="G4256">
            <v>8638</v>
          </cell>
          <cell r="H4256">
            <v>2628</v>
          </cell>
          <cell r="I4256">
            <v>688</v>
          </cell>
          <cell r="AY4256">
            <v>224</v>
          </cell>
          <cell r="CK4256">
            <v>0</v>
          </cell>
          <cell r="CL4256">
            <v>0</v>
          </cell>
          <cell r="CM4256">
            <v>0</v>
          </cell>
        </row>
        <row r="4257">
          <cell r="F4257">
            <v>17405</v>
          </cell>
          <cell r="G4257">
            <v>17405</v>
          </cell>
          <cell r="H4257">
            <v>12337.29</v>
          </cell>
          <cell r="I4257">
            <v>148.09</v>
          </cell>
          <cell r="AY4257">
            <v>0</v>
          </cell>
          <cell r="CK4257">
            <v>0</v>
          </cell>
          <cell r="CL4257">
            <v>0</v>
          </cell>
          <cell r="CM4257">
            <v>0</v>
          </cell>
        </row>
        <row r="4258">
          <cell r="F4258">
            <v>4510</v>
          </cell>
          <cell r="G4258">
            <v>4510</v>
          </cell>
          <cell r="H4258">
            <v>2935.64</v>
          </cell>
          <cell r="I4258">
            <v>0</v>
          </cell>
          <cell r="AY4258">
            <v>0</v>
          </cell>
          <cell r="CK4258">
            <v>0</v>
          </cell>
          <cell r="CL4258">
            <v>0</v>
          </cell>
          <cell r="CM4258">
            <v>0</v>
          </cell>
        </row>
        <row r="4259">
          <cell r="F4259">
            <v>4268</v>
          </cell>
          <cell r="G4259">
            <v>4268</v>
          </cell>
          <cell r="H4259">
            <v>2842.29</v>
          </cell>
          <cell r="I4259">
            <v>0</v>
          </cell>
          <cell r="AY4259">
            <v>265.08</v>
          </cell>
          <cell r="CK4259">
            <v>0</v>
          </cell>
          <cell r="CL4259">
            <v>0</v>
          </cell>
          <cell r="CM4259">
            <v>0</v>
          </cell>
        </row>
        <row r="4260">
          <cell r="F4260">
            <v>4127</v>
          </cell>
          <cell r="G4260">
            <v>4127</v>
          </cell>
          <cell r="H4260">
            <v>3124.13</v>
          </cell>
          <cell r="I4260">
            <v>0</v>
          </cell>
          <cell r="AY4260">
            <v>0</v>
          </cell>
          <cell r="CK4260">
            <v>0</v>
          </cell>
          <cell r="CL4260">
            <v>0</v>
          </cell>
          <cell r="CM4260">
            <v>0</v>
          </cell>
        </row>
        <row r="4261">
          <cell r="F4261">
            <v>53283</v>
          </cell>
          <cell r="G4261">
            <v>53283</v>
          </cell>
          <cell r="H4261">
            <v>30951.53</v>
          </cell>
          <cell r="I4261">
            <v>834.48</v>
          </cell>
          <cell r="AY4261">
            <v>1248.51</v>
          </cell>
          <cell r="CK4261">
            <v>0</v>
          </cell>
          <cell r="CL4261">
            <v>0</v>
          </cell>
          <cell r="CM4261">
            <v>0</v>
          </cell>
        </row>
        <row r="4262">
          <cell r="F4262">
            <v>0</v>
          </cell>
          <cell r="G4262">
            <v>12000</v>
          </cell>
          <cell r="H4262">
            <v>11960</v>
          </cell>
          <cell r="I4262">
            <v>0</v>
          </cell>
          <cell r="AY4262">
            <v>11960</v>
          </cell>
          <cell r="CK4262">
            <v>0</v>
          </cell>
          <cell r="CL4262">
            <v>0</v>
          </cell>
          <cell r="CM4262">
            <v>0</v>
          </cell>
        </row>
        <row r="4263">
          <cell r="F4263">
            <v>7264248</v>
          </cell>
          <cell r="G4263">
            <v>7264248</v>
          </cell>
          <cell r="H4263">
            <v>5870778.5700000003</v>
          </cell>
          <cell r="I4263">
            <v>0</v>
          </cell>
          <cell r="AY4263">
            <v>647738.71</v>
          </cell>
          <cell r="CK4263">
            <v>0</v>
          </cell>
          <cell r="CL4263">
            <v>0</v>
          </cell>
          <cell r="CM4263">
            <v>0</v>
          </cell>
        </row>
        <row r="4264">
          <cell r="F4264">
            <v>0</v>
          </cell>
          <cell r="G4264">
            <v>241464.69</v>
          </cell>
          <cell r="H4264">
            <v>241464.69</v>
          </cell>
          <cell r="I4264">
            <v>0</v>
          </cell>
          <cell r="AY4264">
            <v>0</v>
          </cell>
          <cell r="CK4264">
            <v>0</v>
          </cell>
          <cell r="CL4264">
            <v>0</v>
          </cell>
          <cell r="CM4264">
            <v>0</v>
          </cell>
        </row>
        <row r="4265">
          <cell r="F4265">
            <v>316750</v>
          </cell>
          <cell r="G4265">
            <v>316750</v>
          </cell>
          <cell r="H4265">
            <v>263068.59999999998</v>
          </cell>
          <cell r="I4265">
            <v>0</v>
          </cell>
          <cell r="AY4265">
            <v>29349</v>
          </cell>
          <cell r="CK4265">
            <v>0</v>
          </cell>
          <cell r="CL4265">
            <v>0</v>
          </cell>
          <cell r="CM4265">
            <v>0</v>
          </cell>
        </row>
        <row r="4266">
          <cell r="F4266">
            <v>557535</v>
          </cell>
          <cell r="G4266">
            <v>557535</v>
          </cell>
          <cell r="H4266">
            <v>264783.49</v>
          </cell>
          <cell r="I4266">
            <v>0</v>
          </cell>
          <cell r="AY4266">
            <v>8439.33</v>
          </cell>
          <cell r="CK4266">
            <v>0</v>
          </cell>
          <cell r="CL4266">
            <v>0</v>
          </cell>
          <cell r="CM4266">
            <v>0</v>
          </cell>
        </row>
        <row r="4267">
          <cell r="F4267">
            <v>1477709</v>
          </cell>
          <cell r="G4267">
            <v>1477709</v>
          </cell>
          <cell r="H4267">
            <v>33666.910000000003</v>
          </cell>
          <cell r="I4267">
            <v>0</v>
          </cell>
          <cell r="AY4267">
            <v>0</v>
          </cell>
          <cell r="CK4267">
            <v>0</v>
          </cell>
          <cell r="CL4267">
            <v>0</v>
          </cell>
          <cell r="CM4267">
            <v>0</v>
          </cell>
        </row>
        <row r="4268">
          <cell r="F4268">
            <v>0</v>
          </cell>
          <cell r="G4268">
            <v>105812.02</v>
          </cell>
          <cell r="H4268">
            <v>52908.01</v>
          </cell>
          <cell r="I4268">
            <v>0</v>
          </cell>
          <cell r="AY4268">
            <v>0</v>
          </cell>
          <cell r="CK4268">
            <v>0</v>
          </cell>
          <cell r="CL4268">
            <v>0</v>
          </cell>
          <cell r="CM4268">
            <v>0</v>
          </cell>
        </row>
        <row r="4269">
          <cell r="F4269">
            <v>99866</v>
          </cell>
          <cell r="G4269">
            <v>99866</v>
          </cell>
          <cell r="H4269">
            <v>91620.27</v>
          </cell>
          <cell r="I4269">
            <v>0</v>
          </cell>
          <cell r="AY4269">
            <v>16090.47</v>
          </cell>
          <cell r="CK4269">
            <v>0</v>
          </cell>
          <cell r="CL4269">
            <v>0</v>
          </cell>
          <cell r="CM4269">
            <v>0</v>
          </cell>
        </row>
        <row r="4270">
          <cell r="F4270">
            <v>0</v>
          </cell>
          <cell r="G4270">
            <v>782333.21</v>
          </cell>
          <cell r="H4270">
            <v>782333.21</v>
          </cell>
          <cell r="I4270">
            <v>0</v>
          </cell>
          <cell r="AY4270">
            <v>0</v>
          </cell>
          <cell r="CK4270">
            <v>0</v>
          </cell>
          <cell r="CL4270">
            <v>0</v>
          </cell>
          <cell r="CM4270">
            <v>0</v>
          </cell>
        </row>
        <row r="4271">
          <cell r="F4271">
            <v>8200000</v>
          </cell>
          <cell r="G4271">
            <v>8200000</v>
          </cell>
          <cell r="H4271">
            <v>0</v>
          </cell>
          <cell r="I4271">
            <v>0</v>
          </cell>
          <cell r="AY4271">
            <v>0</v>
          </cell>
          <cell r="CK4271">
            <v>800000</v>
          </cell>
          <cell r="CL4271">
            <v>0</v>
          </cell>
          <cell r="CM4271">
            <v>0</v>
          </cell>
        </row>
        <row r="4272"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CK4272">
            <v>0</v>
          </cell>
          <cell r="CL4272">
            <v>0</v>
          </cell>
          <cell r="CM4272">
            <v>0</v>
          </cell>
        </row>
        <row r="4273">
          <cell r="F4273">
            <v>1022482</v>
          </cell>
          <cell r="G4273">
            <v>1022482</v>
          </cell>
          <cell r="H4273">
            <v>722736.88</v>
          </cell>
          <cell r="I4273">
            <v>0</v>
          </cell>
          <cell r="AY4273">
            <v>82401.55</v>
          </cell>
          <cell r="CK4273">
            <v>0</v>
          </cell>
          <cell r="CL4273">
            <v>0</v>
          </cell>
          <cell r="CM4273">
            <v>0</v>
          </cell>
        </row>
        <row r="4274">
          <cell r="F4274">
            <v>8037928</v>
          </cell>
          <cell r="G4274">
            <v>8037928</v>
          </cell>
          <cell r="H4274">
            <v>6396752.5</v>
          </cell>
          <cell r="I4274">
            <v>0</v>
          </cell>
          <cell r="AY4274">
            <v>659660</v>
          </cell>
          <cell r="CK4274">
            <v>0</v>
          </cell>
          <cell r="CL4274">
            <v>0</v>
          </cell>
          <cell r="CM4274">
            <v>0</v>
          </cell>
        </row>
        <row r="4275">
          <cell r="F4275">
            <v>172320</v>
          </cell>
          <cell r="G4275">
            <v>172320</v>
          </cell>
          <cell r="H4275">
            <v>124357.95</v>
          </cell>
          <cell r="I4275">
            <v>0</v>
          </cell>
          <cell r="AY4275">
            <v>14202.83</v>
          </cell>
          <cell r="CK4275">
            <v>0</v>
          </cell>
          <cell r="CL4275">
            <v>0</v>
          </cell>
          <cell r="CM4275">
            <v>0</v>
          </cell>
        </row>
        <row r="4276">
          <cell r="F4276">
            <v>1100000</v>
          </cell>
          <cell r="G4276">
            <v>1100000</v>
          </cell>
          <cell r="H4276">
            <v>1082198.05</v>
          </cell>
          <cell r="I4276">
            <v>0</v>
          </cell>
          <cell r="AY4276">
            <v>127335.73</v>
          </cell>
          <cell r="CK4276">
            <v>0</v>
          </cell>
          <cell r="CL4276">
            <v>0</v>
          </cell>
          <cell r="CM4276">
            <v>0</v>
          </cell>
        </row>
        <row r="4277">
          <cell r="F4277">
            <v>786667</v>
          </cell>
          <cell r="G4277">
            <v>820000</v>
          </cell>
          <cell r="H4277">
            <v>820000</v>
          </cell>
          <cell r="I4277">
            <v>0</v>
          </cell>
          <cell r="AY4277">
            <v>0</v>
          </cell>
          <cell r="CK4277">
            <v>0</v>
          </cell>
          <cell r="CL4277">
            <v>0</v>
          </cell>
          <cell r="CM4277">
            <v>200000</v>
          </cell>
        </row>
        <row r="4278">
          <cell r="F4278">
            <v>244200</v>
          </cell>
          <cell r="G4278">
            <v>244200</v>
          </cell>
          <cell r="H4278">
            <v>199022.28</v>
          </cell>
          <cell r="I4278">
            <v>0</v>
          </cell>
          <cell r="AY4278">
            <v>22520.28</v>
          </cell>
          <cell r="CK4278">
            <v>0</v>
          </cell>
          <cell r="CL4278">
            <v>0</v>
          </cell>
          <cell r="CM4278">
            <v>0</v>
          </cell>
        </row>
        <row r="4279">
          <cell r="F4279">
            <v>168462</v>
          </cell>
          <cell r="G4279">
            <v>173082.94</v>
          </cell>
          <cell r="H4279">
            <v>173082.94</v>
          </cell>
          <cell r="I4279">
            <v>0</v>
          </cell>
          <cell r="AY4279">
            <v>0</v>
          </cell>
          <cell r="CK4279">
            <v>0</v>
          </cell>
          <cell r="CL4279">
            <v>0</v>
          </cell>
          <cell r="CM4279">
            <v>0</v>
          </cell>
        </row>
        <row r="4280">
          <cell r="F4280">
            <v>1133245</v>
          </cell>
          <cell r="G4280">
            <v>1133245</v>
          </cell>
          <cell r="H4280">
            <v>750018.1</v>
          </cell>
          <cell r="I4280">
            <v>0</v>
          </cell>
          <cell r="AY4280">
            <v>80006.039999999994</v>
          </cell>
          <cell r="CK4280">
            <v>0</v>
          </cell>
          <cell r="CL4280">
            <v>0</v>
          </cell>
          <cell r="CM4280">
            <v>0</v>
          </cell>
        </row>
        <row r="4281">
          <cell r="F4281">
            <v>3000000</v>
          </cell>
          <cell r="G4281">
            <v>3358629.99</v>
          </cell>
          <cell r="H4281">
            <v>3358629.99</v>
          </cell>
          <cell r="I4281">
            <v>0</v>
          </cell>
          <cell r="AY4281">
            <v>469421.91</v>
          </cell>
          <cell r="CK4281">
            <v>0</v>
          </cell>
          <cell r="CL4281">
            <v>0</v>
          </cell>
          <cell r="CM4281">
            <v>0</v>
          </cell>
        </row>
        <row r="4282">
          <cell r="F4282">
            <v>23000</v>
          </cell>
          <cell r="G4282">
            <v>23000</v>
          </cell>
          <cell r="H4282">
            <v>0</v>
          </cell>
          <cell r="I4282">
            <v>0</v>
          </cell>
          <cell r="AY4282">
            <v>0</v>
          </cell>
          <cell r="CK4282">
            <v>0</v>
          </cell>
          <cell r="CL4282">
            <v>0</v>
          </cell>
          <cell r="CM4282">
            <v>0</v>
          </cell>
        </row>
        <row r="4283">
          <cell r="F4283">
            <v>230000</v>
          </cell>
          <cell r="G4283">
            <v>229864.1</v>
          </cell>
          <cell r="H4283">
            <v>198000</v>
          </cell>
          <cell r="I4283">
            <v>0</v>
          </cell>
          <cell r="AY4283">
            <v>28800</v>
          </cell>
          <cell r="CK4283">
            <v>0</v>
          </cell>
          <cell r="CL4283">
            <v>0</v>
          </cell>
          <cell r="CM4283">
            <v>0</v>
          </cell>
        </row>
        <row r="4284">
          <cell r="F4284">
            <v>800000</v>
          </cell>
          <cell r="G4284">
            <v>895461.92</v>
          </cell>
          <cell r="H4284">
            <v>895461.92</v>
          </cell>
          <cell r="I4284">
            <v>0</v>
          </cell>
          <cell r="AY4284">
            <v>150893.78</v>
          </cell>
          <cell r="CK4284">
            <v>0</v>
          </cell>
          <cell r="CL4284">
            <v>0</v>
          </cell>
          <cell r="CM4284">
            <v>0</v>
          </cell>
        </row>
        <row r="4285">
          <cell r="F4285">
            <v>1900000</v>
          </cell>
          <cell r="G4285">
            <v>1899109</v>
          </cell>
          <cell r="H4285">
            <v>1431462.58</v>
          </cell>
          <cell r="I4285">
            <v>86901.7</v>
          </cell>
          <cell r="AY4285">
            <v>3538.18</v>
          </cell>
          <cell r="CK4285">
            <v>0</v>
          </cell>
          <cell r="CL4285">
            <v>0</v>
          </cell>
          <cell r="CM4285">
            <v>0</v>
          </cell>
        </row>
        <row r="4286">
          <cell r="F4286">
            <v>800000</v>
          </cell>
          <cell r="G4286">
            <v>800400</v>
          </cell>
          <cell r="H4286">
            <v>705148</v>
          </cell>
          <cell r="I4286">
            <v>0</v>
          </cell>
          <cell r="AY4286">
            <v>97680</v>
          </cell>
          <cell r="CK4286">
            <v>0</v>
          </cell>
          <cell r="CL4286">
            <v>0</v>
          </cell>
          <cell r="CM4286">
            <v>0</v>
          </cell>
        </row>
        <row r="4287">
          <cell r="F4287">
            <v>23316183</v>
          </cell>
          <cell r="G4287">
            <v>23316183</v>
          </cell>
          <cell r="H4287">
            <v>15906806.890000001</v>
          </cell>
          <cell r="I4287">
            <v>0</v>
          </cell>
          <cell r="AY4287">
            <v>0</v>
          </cell>
          <cell r="CK4287">
            <v>0</v>
          </cell>
          <cell r="CL4287">
            <v>0</v>
          </cell>
          <cell r="CM4287">
            <v>0</v>
          </cell>
        </row>
        <row r="4288">
          <cell r="F4288">
            <v>0</v>
          </cell>
          <cell r="G4288">
            <v>21232.880000000001</v>
          </cell>
          <cell r="H4288">
            <v>21232.880000000001</v>
          </cell>
          <cell r="I4288">
            <v>0</v>
          </cell>
          <cell r="AY4288">
            <v>0</v>
          </cell>
          <cell r="CK4288">
            <v>0</v>
          </cell>
          <cell r="CL4288">
            <v>0</v>
          </cell>
          <cell r="CM4288">
            <v>0</v>
          </cell>
        </row>
        <row r="4289">
          <cell r="F4289">
            <v>6363</v>
          </cell>
          <cell r="G4289">
            <v>6923</v>
          </cell>
          <cell r="H4289">
            <v>5400.2</v>
          </cell>
          <cell r="I4289">
            <v>0</v>
          </cell>
          <cell r="AY4289">
            <v>0</v>
          </cell>
          <cell r="CK4289">
            <v>0</v>
          </cell>
          <cell r="CL4289">
            <v>0</v>
          </cell>
          <cell r="CM4289">
            <v>0</v>
          </cell>
        </row>
        <row r="4290">
          <cell r="F4290">
            <v>172043</v>
          </cell>
          <cell r="G4290">
            <v>175292.79999999999</v>
          </cell>
          <cell r="H4290">
            <v>157330.6</v>
          </cell>
          <cell r="I4290">
            <v>0</v>
          </cell>
          <cell r="AY4290">
            <v>14228.8</v>
          </cell>
          <cell r="CK4290">
            <v>0</v>
          </cell>
          <cell r="CL4290">
            <v>0</v>
          </cell>
          <cell r="CM4290">
            <v>0</v>
          </cell>
        </row>
        <row r="4291">
          <cell r="F4291">
            <v>12959</v>
          </cell>
          <cell r="G4291">
            <v>12959</v>
          </cell>
          <cell r="H4291">
            <v>5602.3</v>
          </cell>
          <cell r="I4291">
            <v>0</v>
          </cell>
          <cell r="AY4291">
            <v>687.96</v>
          </cell>
          <cell r="CK4291">
            <v>0</v>
          </cell>
          <cell r="CL4291">
            <v>0</v>
          </cell>
          <cell r="CM4291">
            <v>0</v>
          </cell>
        </row>
        <row r="4292">
          <cell r="F4292">
            <v>3076</v>
          </cell>
          <cell r="G4292">
            <v>231</v>
          </cell>
          <cell r="H4292">
            <v>157.66999999999999</v>
          </cell>
          <cell r="I4292">
            <v>0</v>
          </cell>
          <cell r="AY4292">
            <v>0</v>
          </cell>
          <cell r="CK4292">
            <v>0</v>
          </cell>
          <cell r="CL4292">
            <v>0</v>
          </cell>
          <cell r="CM4292">
            <v>0</v>
          </cell>
        </row>
        <row r="4293">
          <cell r="F4293">
            <v>65694</v>
          </cell>
          <cell r="G4293">
            <v>72707.17</v>
          </cell>
          <cell r="H4293">
            <v>72707.17</v>
          </cell>
          <cell r="I4293">
            <v>0</v>
          </cell>
          <cell r="AY4293">
            <v>958.78</v>
          </cell>
          <cell r="CK4293">
            <v>0</v>
          </cell>
          <cell r="CL4293">
            <v>0</v>
          </cell>
          <cell r="CM4293">
            <v>0</v>
          </cell>
        </row>
        <row r="4294">
          <cell r="F4294">
            <v>14283</v>
          </cell>
          <cell r="G4294">
            <v>14283</v>
          </cell>
          <cell r="H4294">
            <v>12487.28</v>
          </cell>
          <cell r="I4294">
            <v>0</v>
          </cell>
          <cell r="AY4294">
            <v>0</v>
          </cell>
          <cell r="CK4294">
            <v>0</v>
          </cell>
          <cell r="CL4294">
            <v>0</v>
          </cell>
          <cell r="CM4294">
            <v>0</v>
          </cell>
        </row>
        <row r="4295">
          <cell r="F4295">
            <v>2993</v>
          </cell>
          <cell r="G4295">
            <v>2993</v>
          </cell>
          <cell r="H4295">
            <v>1368.28</v>
          </cell>
          <cell r="I4295">
            <v>0</v>
          </cell>
          <cell r="AY4295">
            <v>0</v>
          </cell>
          <cell r="CK4295">
            <v>0</v>
          </cell>
          <cell r="CL4295">
            <v>0</v>
          </cell>
          <cell r="CM4295">
            <v>0</v>
          </cell>
        </row>
        <row r="4296">
          <cell r="F4296">
            <v>197150</v>
          </cell>
          <cell r="G4296">
            <v>197150</v>
          </cell>
          <cell r="H4296">
            <v>0</v>
          </cell>
          <cell r="I4296">
            <v>0</v>
          </cell>
          <cell r="AY4296">
            <v>0</v>
          </cell>
          <cell r="CK4296">
            <v>0</v>
          </cell>
          <cell r="CL4296">
            <v>0</v>
          </cell>
          <cell r="CM4296">
            <v>0</v>
          </cell>
        </row>
        <row r="4297">
          <cell r="F4297">
            <v>350</v>
          </cell>
          <cell r="G4297">
            <v>14270</v>
          </cell>
          <cell r="H4297">
            <v>0</v>
          </cell>
          <cell r="I4297">
            <v>0</v>
          </cell>
          <cell r="AY4297">
            <v>0</v>
          </cell>
          <cell r="CK4297">
            <v>0</v>
          </cell>
          <cell r="CL4297">
            <v>0</v>
          </cell>
          <cell r="CM4297">
            <v>0</v>
          </cell>
        </row>
        <row r="4298">
          <cell r="F4298">
            <v>4270</v>
          </cell>
          <cell r="G4298">
            <v>12370</v>
          </cell>
          <cell r="H4298">
            <v>10361.01</v>
          </cell>
          <cell r="I4298">
            <v>3</v>
          </cell>
          <cell r="AY4298">
            <v>0</v>
          </cell>
          <cell r="CK4298">
            <v>0</v>
          </cell>
          <cell r="CL4298">
            <v>0</v>
          </cell>
          <cell r="CM4298">
            <v>0</v>
          </cell>
        </row>
        <row r="4299">
          <cell r="F4299">
            <v>41380</v>
          </cell>
          <cell r="G4299">
            <v>41380</v>
          </cell>
          <cell r="H4299">
            <v>14317.5</v>
          </cell>
          <cell r="I4299">
            <v>5751</v>
          </cell>
          <cell r="AY4299">
            <v>0</v>
          </cell>
          <cell r="CK4299">
            <v>0</v>
          </cell>
          <cell r="CL4299">
            <v>0</v>
          </cell>
          <cell r="CM4299">
            <v>0</v>
          </cell>
        </row>
        <row r="4300">
          <cell r="F4300">
            <v>90000</v>
          </cell>
          <cell r="G4300">
            <v>90000</v>
          </cell>
          <cell r="H4300">
            <v>7455.9</v>
          </cell>
          <cell r="I4300">
            <v>19004</v>
          </cell>
          <cell r="AY4300">
            <v>0.02</v>
          </cell>
          <cell r="CK4300">
            <v>0</v>
          </cell>
          <cell r="CL4300">
            <v>0</v>
          </cell>
          <cell r="CM4300">
            <v>0</v>
          </cell>
        </row>
        <row r="4301">
          <cell r="F4301">
            <v>12578</v>
          </cell>
          <cell r="G4301">
            <v>12578</v>
          </cell>
          <cell r="H4301">
            <v>2159.13</v>
          </cell>
          <cell r="I4301">
            <v>1997.25</v>
          </cell>
          <cell r="AY4301">
            <v>0</v>
          </cell>
          <cell r="CK4301">
            <v>0</v>
          </cell>
          <cell r="CL4301">
            <v>0</v>
          </cell>
          <cell r="CM4301">
            <v>0</v>
          </cell>
        </row>
        <row r="4302">
          <cell r="F4302">
            <v>15990</v>
          </cell>
          <cell r="G4302">
            <v>25990</v>
          </cell>
          <cell r="H4302">
            <v>21694.11</v>
          </cell>
          <cell r="I4302">
            <v>0</v>
          </cell>
          <cell r="AY4302">
            <v>0</v>
          </cell>
          <cell r="CK4302">
            <v>0</v>
          </cell>
          <cell r="CL4302">
            <v>0</v>
          </cell>
          <cell r="CM4302">
            <v>0</v>
          </cell>
        </row>
        <row r="4303">
          <cell r="F4303">
            <v>12898</v>
          </cell>
          <cell r="G4303">
            <v>8898</v>
          </cell>
          <cell r="H4303">
            <v>5034.6499999999996</v>
          </cell>
          <cell r="I4303">
            <v>0</v>
          </cell>
          <cell r="AY4303">
            <v>0</v>
          </cell>
          <cell r="CK4303">
            <v>0</v>
          </cell>
          <cell r="CL4303">
            <v>0</v>
          </cell>
          <cell r="CM4303">
            <v>0</v>
          </cell>
        </row>
        <row r="4304">
          <cell r="F4304">
            <v>13943</v>
          </cell>
          <cell r="G4304">
            <v>13943</v>
          </cell>
          <cell r="H4304">
            <v>10321</v>
          </cell>
          <cell r="I4304">
            <v>907</v>
          </cell>
          <cell r="AY4304">
            <v>0</v>
          </cell>
          <cell r="CK4304">
            <v>0</v>
          </cell>
          <cell r="CL4304">
            <v>0</v>
          </cell>
          <cell r="CM4304">
            <v>0</v>
          </cell>
        </row>
        <row r="4305">
          <cell r="F4305">
            <v>1683</v>
          </cell>
          <cell r="G4305">
            <v>2183</v>
          </cell>
          <cell r="H4305">
            <v>0</v>
          </cell>
          <cell r="I4305">
            <v>0</v>
          </cell>
          <cell r="AY4305">
            <v>0</v>
          </cell>
          <cell r="CK4305">
            <v>0</v>
          </cell>
          <cell r="CL4305">
            <v>0</v>
          </cell>
          <cell r="CM4305">
            <v>0</v>
          </cell>
        </row>
        <row r="4306">
          <cell r="F4306">
            <v>2535</v>
          </cell>
          <cell r="G4306">
            <v>6435</v>
          </cell>
          <cell r="H4306">
            <v>0</v>
          </cell>
          <cell r="I4306">
            <v>0</v>
          </cell>
          <cell r="AY4306">
            <v>0</v>
          </cell>
          <cell r="CK4306">
            <v>0</v>
          </cell>
          <cell r="CL4306">
            <v>0</v>
          </cell>
          <cell r="CM4306">
            <v>0</v>
          </cell>
        </row>
        <row r="4307">
          <cell r="F4307">
            <v>70312</v>
          </cell>
          <cell r="G4307">
            <v>62212</v>
          </cell>
          <cell r="H4307">
            <v>35350.959999999999</v>
          </cell>
          <cell r="I4307">
            <v>4433.25</v>
          </cell>
          <cell r="AY4307">
            <v>0</v>
          </cell>
          <cell r="CK4307">
            <v>0</v>
          </cell>
          <cell r="CL4307">
            <v>0</v>
          </cell>
          <cell r="CM4307">
            <v>0</v>
          </cell>
        </row>
        <row r="4308">
          <cell r="F4308">
            <v>41351</v>
          </cell>
          <cell r="G4308">
            <v>41351</v>
          </cell>
          <cell r="H4308">
            <v>27447.24</v>
          </cell>
          <cell r="I4308">
            <v>7035.01</v>
          </cell>
          <cell r="AY4308">
            <v>0</v>
          </cell>
          <cell r="CK4308">
            <v>0</v>
          </cell>
          <cell r="CL4308">
            <v>0</v>
          </cell>
          <cell r="CM4308">
            <v>0</v>
          </cell>
        </row>
        <row r="4309">
          <cell r="F4309">
            <v>12064</v>
          </cell>
          <cell r="G4309">
            <v>12064</v>
          </cell>
          <cell r="H4309">
            <v>6669.5</v>
          </cell>
          <cell r="I4309">
            <v>0</v>
          </cell>
          <cell r="AY4309">
            <v>0</v>
          </cell>
          <cell r="CK4309">
            <v>0</v>
          </cell>
          <cell r="CL4309">
            <v>0</v>
          </cell>
          <cell r="CM4309">
            <v>0</v>
          </cell>
        </row>
        <row r="4310">
          <cell r="F4310">
            <v>5888</v>
          </cell>
          <cell r="G4310">
            <v>5888</v>
          </cell>
          <cell r="H4310">
            <v>2022.5</v>
          </cell>
          <cell r="I4310">
            <v>0</v>
          </cell>
          <cell r="AY4310">
            <v>0</v>
          </cell>
          <cell r="CK4310">
            <v>0</v>
          </cell>
          <cell r="CL4310">
            <v>0</v>
          </cell>
          <cell r="CM4310">
            <v>0</v>
          </cell>
        </row>
        <row r="4311">
          <cell r="F4311">
            <v>1112</v>
          </cell>
          <cell r="G4311">
            <v>1112</v>
          </cell>
          <cell r="H4311">
            <v>35.58</v>
          </cell>
          <cell r="I4311">
            <v>0</v>
          </cell>
          <cell r="AY4311">
            <v>0</v>
          </cell>
          <cell r="CK4311">
            <v>0</v>
          </cell>
          <cell r="CL4311">
            <v>0</v>
          </cell>
          <cell r="CM4311">
            <v>0</v>
          </cell>
        </row>
        <row r="4312">
          <cell r="F4312">
            <v>2726</v>
          </cell>
          <cell r="G4312">
            <v>2726</v>
          </cell>
          <cell r="H4312">
            <v>450</v>
          </cell>
          <cell r="I4312">
            <v>0</v>
          </cell>
          <cell r="AY4312">
            <v>0</v>
          </cell>
          <cell r="CK4312">
            <v>0</v>
          </cell>
          <cell r="CL4312">
            <v>0</v>
          </cell>
          <cell r="CM4312">
            <v>0</v>
          </cell>
        </row>
        <row r="4313">
          <cell r="F4313">
            <v>4532</v>
          </cell>
          <cell r="G4313">
            <v>4532</v>
          </cell>
          <cell r="H4313">
            <v>1561.13</v>
          </cell>
          <cell r="I4313">
            <v>0</v>
          </cell>
          <cell r="AY4313">
            <v>0</v>
          </cell>
          <cell r="CK4313">
            <v>0</v>
          </cell>
          <cell r="CL4313">
            <v>0</v>
          </cell>
          <cell r="CM4313">
            <v>0</v>
          </cell>
        </row>
        <row r="4314">
          <cell r="F4314">
            <v>34215</v>
          </cell>
          <cell r="G4314">
            <v>34215</v>
          </cell>
          <cell r="H4314">
            <v>19574.96</v>
          </cell>
          <cell r="I4314">
            <v>658.8</v>
          </cell>
          <cell r="AY4314">
            <v>750.07</v>
          </cell>
          <cell r="CK4314">
            <v>0</v>
          </cell>
          <cell r="CL4314">
            <v>0</v>
          </cell>
          <cell r="CM4314">
            <v>0</v>
          </cell>
        </row>
        <row r="4315">
          <cell r="F4315">
            <v>535699</v>
          </cell>
          <cell r="G4315">
            <v>942699</v>
          </cell>
          <cell r="H4315">
            <v>581582.72</v>
          </cell>
          <cell r="I4315">
            <v>0</v>
          </cell>
          <cell r="AY4315">
            <v>0</v>
          </cell>
          <cell r="CK4315">
            <v>0</v>
          </cell>
          <cell r="CL4315">
            <v>0</v>
          </cell>
          <cell r="CM4315">
            <v>0</v>
          </cell>
        </row>
        <row r="4316">
          <cell r="F4316">
            <v>1545</v>
          </cell>
          <cell r="G4316">
            <v>1545</v>
          </cell>
          <cell r="H4316">
            <v>0</v>
          </cell>
          <cell r="I4316">
            <v>0</v>
          </cell>
          <cell r="AY4316">
            <v>0</v>
          </cell>
          <cell r="CK4316">
            <v>0</v>
          </cell>
          <cell r="CL4316">
            <v>0</v>
          </cell>
          <cell r="CM4316">
            <v>0</v>
          </cell>
        </row>
        <row r="4317">
          <cell r="F4317">
            <v>65879676</v>
          </cell>
          <cell r="G4317">
            <v>65879676</v>
          </cell>
          <cell r="H4317">
            <v>43719506.43</v>
          </cell>
          <cell r="I4317">
            <v>0</v>
          </cell>
          <cell r="AY4317">
            <v>4577697</v>
          </cell>
          <cell r="CK4317">
            <v>0</v>
          </cell>
          <cell r="CL4317">
            <v>0</v>
          </cell>
          <cell r="CM4317">
            <v>0</v>
          </cell>
        </row>
        <row r="4318">
          <cell r="F4318">
            <v>18057016</v>
          </cell>
          <cell r="G4318">
            <v>18057016</v>
          </cell>
          <cell r="H4318">
            <v>12642056.130000001</v>
          </cell>
          <cell r="I4318">
            <v>0</v>
          </cell>
          <cell r="AY4318">
            <v>1280782.54</v>
          </cell>
          <cell r="CK4318">
            <v>0</v>
          </cell>
          <cell r="CL4318">
            <v>0</v>
          </cell>
          <cell r="CM4318">
            <v>0</v>
          </cell>
        </row>
        <row r="4319">
          <cell r="F4319">
            <v>11606270</v>
          </cell>
          <cell r="G4319">
            <v>11606270</v>
          </cell>
          <cell r="H4319">
            <v>9254166.5</v>
          </cell>
          <cell r="I4319">
            <v>15534.1</v>
          </cell>
          <cell r="AY4319">
            <v>6921.76</v>
          </cell>
          <cell r="CK4319">
            <v>0</v>
          </cell>
          <cell r="CL4319">
            <v>0</v>
          </cell>
          <cell r="CM4319">
            <v>0</v>
          </cell>
        </row>
        <row r="4320">
          <cell r="F4320">
            <v>3566016</v>
          </cell>
          <cell r="G4320">
            <v>3566016</v>
          </cell>
          <cell r="H4320">
            <v>2843675.55</v>
          </cell>
          <cell r="I4320">
            <v>0</v>
          </cell>
          <cell r="AY4320">
            <v>315889.86</v>
          </cell>
          <cell r="CK4320">
            <v>0</v>
          </cell>
          <cell r="CL4320">
            <v>0</v>
          </cell>
          <cell r="CM4320">
            <v>0</v>
          </cell>
        </row>
        <row r="4321">
          <cell r="F4321">
            <v>362250</v>
          </cell>
          <cell r="G4321">
            <v>379500</v>
          </cell>
          <cell r="H4321">
            <v>284625</v>
          </cell>
          <cell r="I4321">
            <v>94875</v>
          </cell>
          <cell r="AY4321">
            <v>0</v>
          </cell>
          <cell r="CK4321">
            <v>0</v>
          </cell>
          <cell r="CL4321">
            <v>0</v>
          </cell>
          <cell r="CM4321">
            <v>0</v>
          </cell>
        </row>
        <row r="4322">
          <cell r="F4322">
            <v>0</v>
          </cell>
          <cell r="G4322">
            <v>165543.98000000001</v>
          </cell>
          <cell r="H4322">
            <v>165543.98000000001</v>
          </cell>
          <cell r="I4322">
            <v>0</v>
          </cell>
          <cell r="AY4322">
            <v>41302.089999999997</v>
          </cell>
          <cell r="CK4322">
            <v>0</v>
          </cell>
          <cell r="CL4322">
            <v>0</v>
          </cell>
          <cell r="CM4322">
            <v>0</v>
          </cell>
        </row>
        <row r="4323">
          <cell r="F4323">
            <v>186408</v>
          </cell>
          <cell r="G4323">
            <v>186408</v>
          </cell>
          <cell r="H4323">
            <v>158454</v>
          </cell>
          <cell r="I4323">
            <v>0</v>
          </cell>
          <cell r="AY4323">
            <v>17338</v>
          </cell>
          <cell r="CK4323">
            <v>0</v>
          </cell>
          <cell r="CL4323">
            <v>0</v>
          </cell>
          <cell r="CM4323">
            <v>0</v>
          </cell>
        </row>
        <row r="4324">
          <cell r="F4324">
            <v>290074</v>
          </cell>
          <cell r="G4324">
            <v>290074</v>
          </cell>
          <cell r="H4324">
            <v>162047.89000000001</v>
          </cell>
          <cell r="I4324">
            <v>0</v>
          </cell>
          <cell r="AY4324">
            <v>0</v>
          </cell>
          <cell r="CK4324">
            <v>0</v>
          </cell>
          <cell r="CL4324">
            <v>0</v>
          </cell>
          <cell r="CM4324">
            <v>0</v>
          </cell>
        </row>
        <row r="4325">
          <cell r="F4325">
            <v>731913</v>
          </cell>
          <cell r="G4325">
            <v>731913</v>
          </cell>
          <cell r="H4325">
            <v>0</v>
          </cell>
          <cell r="I4325">
            <v>0</v>
          </cell>
          <cell r="AY4325">
            <v>0</v>
          </cell>
          <cell r="CK4325">
            <v>0</v>
          </cell>
          <cell r="CL4325">
            <v>0</v>
          </cell>
          <cell r="CM4325">
            <v>0</v>
          </cell>
        </row>
        <row r="4326">
          <cell r="F4326">
            <v>555300</v>
          </cell>
          <cell r="G4326">
            <v>555300</v>
          </cell>
          <cell r="H4326">
            <v>428486.71</v>
          </cell>
          <cell r="I4326">
            <v>0</v>
          </cell>
          <cell r="AY4326">
            <v>48298.17</v>
          </cell>
          <cell r="CK4326">
            <v>0</v>
          </cell>
          <cell r="CL4326">
            <v>0</v>
          </cell>
          <cell r="CM4326">
            <v>0</v>
          </cell>
        </row>
        <row r="4327">
          <cell r="F4327">
            <v>93019</v>
          </cell>
          <cell r="G4327">
            <v>93019</v>
          </cell>
          <cell r="H4327">
            <v>73515.8</v>
          </cell>
          <cell r="I4327">
            <v>0</v>
          </cell>
          <cell r="AY4327">
            <v>8313.58</v>
          </cell>
          <cell r="CK4327">
            <v>0</v>
          </cell>
          <cell r="CL4327">
            <v>0</v>
          </cell>
          <cell r="CM4327">
            <v>0</v>
          </cell>
        </row>
        <row r="4328">
          <cell r="F4328">
            <v>138600</v>
          </cell>
          <cell r="G4328">
            <v>138600</v>
          </cell>
          <cell r="H4328">
            <v>110510.39999999999</v>
          </cell>
          <cell r="I4328">
            <v>0</v>
          </cell>
          <cell r="AY4328">
            <v>12285</v>
          </cell>
          <cell r="CK4328">
            <v>0</v>
          </cell>
          <cell r="CL4328">
            <v>0</v>
          </cell>
          <cell r="CM4328">
            <v>0</v>
          </cell>
        </row>
        <row r="4329">
          <cell r="F4329">
            <v>83553</v>
          </cell>
          <cell r="G4329">
            <v>87974.07</v>
          </cell>
          <cell r="H4329">
            <v>87974.07</v>
          </cell>
          <cell r="I4329">
            <v>0</v>
          </cell>
          <cell r="AY4329">
            <v>0</v>
          </cell>
          <cell r="CK4329">
            <v>0</v>
          </cell>
          <cell r="CL4329">
            <v>0</v>
          </cell>
          <cell r="CM4329">
            <v>0</v>
          </cell>
        </row>
        <row r="4330">
          <cell r="F4330">
            <v>481763</v>
          </cell>
          <cell r="G4330">
            <v>481763</v>
          </cell>
          <cell r="H4330">
            <v>325505.34000000003</v>
          </cell>
          <cell r="I4330">
            <v>0</v>
          </cell>
          <cell r="AY4330">
            <v>33725.67</v>
          </cell>
          <cell r="CK4330">
            <v>0</v>
          </cell>
          <cell r="CL4330">
            <v>0</v>
          </cell>
          <cell r="CM4330">
            <v>0</v>
          </cell>
        </row>
        <row r="4331">
          <cell r="F4331">
            <v>1023</v>
          </cell>
          <cell r="G4331">
            <v>1023</v>
          </cell>
          <cell r="H4331">
            <v>0</v>
          </cell>
          <cell r="I4331">
            <v>0</v>
          </cell>
          <cell r="AY4331">
            <v>0</v>
          </cell>
          <cell r="CK4331">
            <v>0</v>
          </cell>
          <cell r="CL4331">
            <v>0</v>
          </cell>
          <cell r="CM4331">
            <v>0</v>
          </cell>
        </row>
        <row r="4332">
          <cell r="F4332">
            <v>50146</v>
          </cell>
          <cell r="G4332">
            <v>50146</v>
          </cell>
          <cell r="H4332">
            <v>37982</v>
          </cell>
          <cell r="I4332">
            <v>0</v>
          </cell>
          <cell r="AY4332">
            <v>0</v>
          </cell>
          <cell r="CK4332">
            <v>0</v>
          </cell>
          <cell r="CL4332">
            <v>0</v>
          </cell>
          <cell r="CM4332">
            <v>0</v>
          </cell>
        </row>
        <row r="4333">
          <cell r="F4333">
            <v>2362</v>
          </cell>
          <cell r="G4333">
            <v>2362</v>
          </cell>
          <cell r="H4333">
            <v>1002.2</v>
          </cell>
          <cell r="I4333">
            <v>0</v>
          </cell>
          <cell r="AY4333">
            <v>127.05</v>
          </cell>
          <cell r="CK4333">
            <v>0</v>
          </cell>
          <cell r="CL4333">
            <v>0</v>
          </cell>
          <cell r="CM4333">
            <v>0</v>
          </cell>
        </row>
        <row r="4334">
          <cell r="F4334">
            <v>14545</v>
          </cell>
          <cell r="G4334">
            <v>14545</v>
          </cell>
          <cell r="H4334">
            <v>335.86</v>
          </cell>
          <cell r="I4334">
            <v>0</v>
          </cell>
          <cell r="AY4334">
            <v>168.91</v>
          </cell>
          <cell r="CK4334">
            <v>0</v>
          </cell>
          <cell r="CL4334">
            <v>0</v>
          </cell>
          <cell r="CM4334">
            <v>0</v>
          </cell>
        </row>
        <row r="4335">
          <cell r="F4335">
            <v>102208</v>
          </cell>
          <cell r="G4335">
            <v>99612.29</v>
          </cell>
          <cell r="H4335">
            <v>65867.41</v>
          </cell>
          <cell r="I4335">
            <v>8436.2199999999993</v>
          </cell>
          <cell r="AY4335">
            <v>8111.75</v>
          </cell>
          <cell r="CK4335">
            <v>0</v>
          </cell>
          <cell r="CL4335">
            <v>0</v>
          </cell>
          <cell r="CM4335">
            <v>0</v>
          </cell>
        </row>
        <row r="4336">
          <cell r="F4336">
            <v>23751</v>
          </cell>
          <cell r="G4336">
            <v>24264</v>
          </cell>
          <cell r="H4336">
            <v>24262.69</v>
          </cell>
          <cell r="I4336">
            <v>0</v>
          </cell>
          <cell r="AY4336">
            <v>0</v>
          </cell>
          <cell r="CK4336">
            <v>0</v>
          </cell>
          <cell r="CL4336">
            <v>0</v>
          </cell>
          <cell r="CM4336">
            <v>0</v>
          </cell>
        </row>
        <row r="4337">
          <cell r="F4337">
            <v>1772240</v>
          </cell>
          <cell r="G4337">
            <v>1772240</v>
          </cell>
          <cell r="H4337">
            <v>1115298.7</v>
          </cell>
          <cell r="I4337">
            <v>389697</v>
          </cell>
          <cell r="AY4337">
            <v>10800</v>
          </cell>
          <cell r="CK4337">
            <v>0</v>
          </cell>
          <cell r="CL4337">
            <v>0</v>
          </cell>
          <cell r="CM4337">
            <v>0</v>
          </cell>
        </row>
        <row r="4338">
          <cell r="F4338">
            <v>0</v>
          </cell>
          <cell r="G4338">
            <v>500</v>
          </cell>
          <cell r="H4338">
            <v>461.55</v>
          </cell>
          <cell r="I4338">
            <v>17</v>
          </cell>
          <cell r="AY4338">
            <v>0</v>
          </cell>
          <cell r="CK4338">
            <v>0</v>
          </cell>
          <cell r="CL4338">
            <v>0</v>
          </cell>
          <cell r="CM4338">
            <v>0</v>
          </cell>
        </row>
        <row r="4339">
          <cell r="F4339">
            <v>5393</v>
          </cell>
          <cell r="G4339">
            <v>5393</v>
          </cell>
          <cell r="H4339">
            <v>2332.37</v>
          </cell>
          <cell r="I4339">
            <v>0</v>
          </cell>
          <cell r="AY4339">
            <v>0</v>
          </cell>
          <cell r="CK4339">
            <v>0</v>
          </cell>
          <cell r="CL4339">
            <v>0</v>
          </cell>
          <cell r="CM4339">
            <v>0</v>
          </cell>
        </row>
        <row r="4340">
          <cell r="F4340">
            <v>5769</v>
          </cell>
          <cell r="G4340">
            <v>28199</v>
          </cell>
          <cell r="H4340">
            <v>22015.119999999999</v>
          </cell>
          <cell r="I4340">
            <v>0</v>
          </cell>
          <cell r="AY4340">
            <v>0</v>
          </cell>
          <cell r="CK4340">
            <v>0</v>
          </cell>
          <cell r="CL4340">
            <v>0</v>
          </cell>
          <cell r="CM4340">
            <v>0</v>
          </cell>
        </row>
        <row r="4341">
          <cell r="F4341">
            <v>1314</v>
          </cell>
          <cell r="G4341">
            <v>1314</v>
          </cell>
          <cell r="H4341">
            <v>1314</v>
          </cell>
          <cell r="I4341">
            <v>0</v>
          </cell>
          <cell r="AY4341">
            <v>0</v>
          </cell>
          <cell r="CK4341">
            <v>0</v>
          </cell>
          <cell r="CL4341">
            <v>0</v>
          </cell>
          <cell r="CM4341">
            <v>0</v>
          </cell>
        </row>
        <row r="4342">
          <cell r="F4342">
            <v>31955</v>
          </cell>
          <cell r="G4342">
            <v>21055</v>
          </cell>
          <cell r="H4342">
            <v>1225</v>
          </cell>
          <cell r="I4342">
            <v>0</v>
          </cell>
          <cell r="AY4342">
            <v>0</v>
          </cell>
          <cell r="CK4342">
            <v>0</v>
          </cell>
          <cell r="CL4342">
            <v>0</v>
          </cell>
          <cell r="CM4342">
            <v>0</v>
          </cell>
        </row>
        <row r="4343">
          <cell r="F4343">
            <v>53902</v>
          </cell>
          <cell r="G4343">
            <v>53902</v>
          </cell>
          <cell r="H4343">
            <v>16979.41</v>
          </cell>
          <cell r="I4343">
            <v>7188.53</v>
          </cell>
          <cell r="AY4343">
            <v>0</v>
          </cell>
          <cell r="CK4343">
            <v>0</v>
          </cell>
          <cell r="CL4343">
            <v>0</v>
          </cell>
          <cell r="CM4343">
            <v>0</v>
          </cell>
        </row>
        <row r="4344">
          <cell r="F4344">
            <v>5474</v>
          </cell>
          <cell r="G4344">
            <v>5474</v>
          </cell>
          <cell r="H4344">
            <v>3101.62</v>
          </cell>
          <cell r="I4344">
            <v>225</v>
          </cell>
          <cell r="AY4344">
            <v>0</v>
          </cell>
          <cell r="CK4344">
            <v>0</v>
          </cell>
          <cell r="CL4344">
            <v>0</v>
          </cell>
          <cell r="CM4344">
            <v>0</v>
          </cell>
        </row>
        <row r="4345">
          <cell r="F4345">
            <v>12648</v>
          </cell>
          <cell r="G4345">
            <v>12648</v>
          </cell>
          <cell r="H4345">
            <v>9376.07</v>
          </cell>
          <cell r="I4345">
            <v>82.54</v>
          </cell>
          <cell r="AY4345">
            <v>0</v>
          </cell>
          <cell r="CK4345">
            <v>0</v>
          </cell>
          <cell r="CL4345">
            <v>0</v>
          </cell>
          <cell r="CM4345">
            <v>0</v>
          </cell>
        </row>
        <row r="4347">
          <cell r="F4347">
            <v>14413128</v>
          </cell>
          <cell r="G4347">
            <v>14413128</v>
          </cell>
          <cell r="H4347">
            <v>11157049.439999999</v>
          </cell>
          <cell r="I4347">
            <v>0</v>
          </cell>
          <cell r="AY4347">
            <v>1231540.79</v>
          </cell>
          <cell r="CK4347">
            <v>0</v>
          </cell>
          <cell r="CL4347">
            <v>0</v>
          </cell>
          <cell r="CM4347">
            <v>0</v>
          </cell>
        </row>
        <row r="4348">
          <cell r="F4348">
            <v>7369</v>
          </cell>
          <cell r="G4348">
            <v>15109.4</v>
          </cell>
          <cell r="H4348">
            <v>7740.4</v>
          </cell>
          <cell r="I4348">
            <v>0</v>
          </cell>
          <cell r="AY4348">
            <v>0</v>
          </cell>
          <cell r="CK4348">
            <v>0</v>
          </cell>
          <cell r="CL4348">
            <v>0</v>
          </cell>
          <cell r="CM4348">
            <v>0</v>
          </cell>
        </row>
        <row r="4349">
          <cell r="F4349">
            <v>0</v>
          </cell>
          <cell r="G4349">
            <v>7789.05</v>
          </cell>
          <cell r="H4349">
            <v>7789.05</v>
          </cell>
          <cell r="I4349">
            <v>0</v>
          </cell>
          <cell r="AY4349">
            <v>0</v>
          </cell>
          <cell r="CK4349">
            <v>0</v>
          </cell>
          <cell r="CL4349">
            <v>0</v>
          </cell>
          <cell r="CM4349">
            <v>0</v>
          </cell>
        </row>
        <row r="4350">
          <cell r="F4350">
            <v>551438</v>
          </cell>
          <cell r="G4350">
            <v>555146.86</v>
          </cell>
          <cell r="H4350">
            <v>482250.96</v>
          </cell>
          <cell r="I4350">
            <v>0</v>
          </cell>
          <cell r="AY4350">
            <v>52471</v>
          </cell>
          <cell r="CK4350">
            <v>0</v>
          </cell>
          <cell r="CL4350">
            <v>0</v>
          </cell>
          <cell r="CM4350">
            <v>0</v>
          </cell>
        </row>
        <row r="4351">
          <cell r="F4351">
            <v>1031019</v>
          </cell>
          <cell r="G4351">
            <v>1031019</v>
          </cell>
          <cell r="H4351">
            <v>479747.69</v>
          </cell>
          <cell r="I4351">
            <v>0</v>
          </cell>
          <cell r="AY4351">
            <v>0</v>
          </cell>
          <cell r="CK4351">
            <v>0</v>
          </cell>
          <cell r="CL4351">
            <v>0</v>
          </cell>
          <cell r="CM4351">
            <v>0</v>
          </cell>
        </row>
        <row r="4352">
          <cell r="F4352">
            <v>2916675</v>
          </cell>
          <cell r="G4352">
            <v>2916675</v>
          </cell>
          <cell r="H4352">
            <v>24409.24</v>
          </cell>
          <cell r="I4352">
            <v>0</v>
          </cell>
          <cell r="AY4352">
            <v>0</v>
          </cell>
          <cell r="CK4352">
            <v>0</v>
          </cell>
          <cell r="CL4352">
            <v>0</v>
          </cell>
          <cell r="CM4352">
            <v>0</v>
          </cell>
        </row>
        <row r="4353">
          <cell r="F4353">
            <v>612782</v>
          </cell>
          <cell r="G4353">
            <v>727318.69</v>
          </cell>
          <cell r="H4353">
            <v>727318.69</v>
          </cell>
          <cell r="I4353">
            <v>0</v>
          </cell>
          <cell r="AY4353">
            <v>85784.72</v>
          </cell>
          <cell r="CK4353">
            <v>0</v>
          </cell>
          <cell r="CL4353">
            <v>0</v>
          </cell>
          <cell r="CM4353">
            <v>0</v>
          </cell>
        </row>
        <row r="4354">
          <cell r="F4354">
            <v>0</v>
          </cell>
          <cell r="G4354">
            <v>432537.72</v>
          </cell>
          <cell r="H4354">
            <v>432537.72</v>
          </cell>
          <cell r="I4354">
            <v>0</v>
          </cell>
          <cell r="AY4354">
            <v>0</v>
          </cell>
          <cell r="CK4354">
            <v>0</v>
          </cell>
          <cell r="CL4354">
            <v>0</v>
          </cell>
          <cell r="CM4354">
            <v>0</v>
          </cell>
        </row>
        <row r="4355">
          <cell r="F4355">
            <v>1995828</v>
          </cell>
          <cell r="G4355">
            <v>1995828</v>
          </cell>
          <cell r="H4355">
            <v>1468453.48</v>
          </cell>
          <cell r="I4355">
            <v>0</v>
          </cell>
          <cell r="AY4355">
            <v>162382.46</v>
          </cell>
          <cell r="CK4355">
            <v>0</v>
          </cell>
          <cell r="CL4355">
            <v>0</v>
          </cell>
          <cell r="CM4355">
            <v>0</v>
          </cell>
        </row>
        <row r="4356">
          <cell r="F4356">
            <v>330541</v>
          </cell>
          <cell r="G4356">
            <v>330541</v>
          </cell>
          <cell r="H4356">
            <v>248240.98</v>
          </cell>
          <cell r="I4356">
            <v>0</v>
          </cell>
          <cell r="AY4356">
            <v>27521.53</v>
          </cell>
          <cell r="CK4356">
            <v>0</v>
          </cell>
          <cell r="CL4356">
            <v>0</v>
          </cell>
          <cell r="CM4356">
            <v>0</v>
          </cell>
        </row>
        <row r="4357">
          <cell r="F4357">
            <v>554400</v>
          </cell>
          <cell r="G4357">
            <v>554400</v>
          </cell>
          <cell r="H4357">
            <v>419202.86</v>
          </cell>
          <cell r="I4357">
            <v>0</v>
          </cell>
          <cell r="AY4357">
            <v>45895.199999999997</v>
          </cell>
          <cell r="CK4357">
            <v>0</v>
          </cell>
          <cell r="CL4357">
            <v>0</v>
          </cell>
          <cell r="CM4357">
            <v>0</v>
          </cell>
        </row>
        <row r="4358">
          <cell r="F4358">
            <v>332460</v>
          </cell>
          <cell r="G4358">
            <v>332755.40000000002</v>
          </cell>
          <cell r="H4358">
            <v>332755.40000000002</v>
          </cell>
          <cell r="I4358">
            <v>0</v>
          </cell>
          <cell r="AY4358">
            <v>0</v>
          </cell>
          <cell r="CK4358">
            <v>0</v>
          </cell>
          <cell r="CL4358">
            <v>0</v>
          </cell>
          <cell r="CM4358">
            <v>0</v>
          </cell>
        </row>
        <row r="4359">
          <cell r="F4359">
            <v>1929473</v>
          </cell>
          <cell r="G4359">
            <v>1929473</v>
          </cell>
          <cell r="H4359">
            <v>1476847.18</v>
          </cell>
          <cell r="I4359">
            <v>0</v>
          </cell>
          <cell r="AY4359">
            <v>148605.04999999999</v>
          </cell>
          <cell r="CK4359">
            <v>0</v>
          </cell>
          <cell r="CL4359">
            <v>0</v>
          </cell>
          <cell r="CM4359">
            <v>0</v>
          </cell>
        </row>
        <row r="4360">
          <cell r="F4360">
            <v>1000</v>
          </cell>
          <cell r="G4360">
            <v>2987</v>
          </cell>
          <cell r="H4360">
            <v>1309.52</v>
          </cell>
          <cell r="I4360">
            <v>1677.48</v>
          </cell>
          <cell r="AY4360">
            <v>16.059999999999999</v>
          </cell>
          <cell r="CK4360">
            <v>0</v>
          </cell>
          <cell r="CL4360">
            <v>0</v>
          </cell>
          <cell r="CM4360">
            <v>0</v>
          </cell>
        </row>
        <row r="4361">
          <cell r="F4361">
            <v>227317</v>
          </cell>
          <cell r="G4361">
            <v>219015.18</v>
          </cell>
          <cell r="H4361">
            <v>126977.08</v>
          </cell>
          <cell r="I4361">
            <v>0</v>
          </cell>
          <cell r="AY4361">
            <v>0</v>
          </cell>
          <cell r="CK4361">
            <v>0</v>
          </cell>
          <cell r="CL4361">
            <v>0</v>
          </cell>
          <cell r="CM4361">
            <v>0</v>
          </cell>
        </row>
        <row r="4362">
          <cell r="F4362">
            <v>240925</v>
          </cell>
          <cell r="G4362">
            <v>238387</v>
          </cell>
          <cell r="H4362">
            <v>207731.76</v>
          </cell>
          <cell r="I4362">
            <v>0</v>
          </cell>
          <cell r="AY4362">
            <v>32802.379999999997</v>
          </cell>
          <cell r="CK4362">
            <v>0</v>
          </cell>
          <cell r="CL4362">
            <v>0</v>
          </cell>
          <cell r="CM4362">
            <v>0</v>
          </cell>
        </row>
        <row r="4363">
          <cell r="F4363">
            <v>37450</v>
          </cell>
          <cell r="G4363">
            <v>37450</v>
          </cell>
          <cell r="H4363">
            <v>8136.4</v>
          </cell>
          <cell r="I4363">
            <v>0</v>
          </cell>
          <cell r="AY4363">
            <v>858</v>
          </cell>
          <cell r="CK4363">
            <v>0</v>
          </cell>
          <cell r="CL4363">
            <v>0</v>
          </cell>
          <cell r="CM4363">
            <v>0</v>
          </cell>
        </row>
        <row r="4364">
          <cell r="F4364">
            <v>5001</v>
          </cell>
          <cell r="G4364">
            <v>5507.35</v>
          </cell>
          <cell r="H4364">
            <v>5287.35</v>
          </cell>
          <cell r="I4364">
            <v>0</v>
          </cell>
          <cell r="AY4364">
            <v>0</v>
          </cell>
          <cell r="CK4364">
            <v>190000</v>
          </cell>
          <cell r="CL4364">
            <v>0</v>
          </cell>
          <cell r="CM4364">
            <v>0</v>
          </cell>
        </row>
        <row r="4365">
          <cell r="F4365">
            <v>0</v>
          </cell>
          <cell r="G4365">
            <v>2077.64</v>
          </cell>
          <cell r="H4365">
            <v>2007.64</v>
          </cell>
          <cell r="I4365">
            <v>0</v>
          </cell>
          <cell r="AY4365">
            <v>0</v>
          </cell>
          <cell r="CK4365">
            <v>0</v>
          </cell>
          <cell r="CL4365">
            <v>0</v>
          </cell>
          <cell r="CM4365">
            <v>0</v>
          </cell>
        </row>
        <row r="4366">
          <cell r="F4366">
            <v>420945</v>
          </cell>
          <cell r="G4366">
            <v>443661.63</v>
          </cell>
          <cell r="H4366">
            <v>233857.75</v>
          </cell>
          <cell r="I4366">
            <v>0</v>
          </cell>
          <cell r="AY4366">
            <v>0</v>
          </cell>
          <cell r="CK4366">
            <v>0</v>
          </cell>
          <cell r="CL4366">
            <v>0</v>
          </cell>
          <cell r="CM4366">
            <v>0</v>
          </cell>
        </row>
        <row r="4367">
          <cell r="F4367">
            <v>32538</v>
          </cell>
          <cell r="G4367">
            <v>38128</v>
          </cell>
          <cell r="H4367">
            <v>38126.51</v>
          </cell>
          <cell r="I4367">
            <v>0</v>
          </cell>
          <cell r="AY4367">
            <v>0</v>
          </cell>
          <cell r="CK4367">
            <v>0</v>
          </cell>
          <cell r="CL4367">
            <v>0</v>
          </cell>
          <cell r="CM4367">
            <v>0</v>
          </cell>
        </row>
        <row r="4368">
          <cell r="F4368">
            <v>32833</v>
          </cell>
          <cell r="G4368">
            <v>51371</v>
          </cell>
          <cell r="H4368">
            <v>28340.65</v>
          </cell>
          <cell r="I4368">
            <v>21242.42</v>
          </cell>
          <cell r="AY4368">
            <v>0</v>
          </cell>
          <cell r="CK4368">
            <v>0</v>
          </cell>
          <cell r="CL4368">
            <v>0</v>
          </cell>
          <cell r="CM4368">
            <v>0</v>
          </cell>
        </row>
        <row r="4369">
          <cell r="F4369">
            <v>515200</v>
          </cell>
          <cell r="G4369">
            <v>515200</v>
          </cell>
          <cell r="H4369">
            <v>353565.07</v>
          </cell>
          <cell r="I4369">
            <v>0</v>
          </cell>
          <cell r="AY4369">
            <v>0</v>
          </cell>
          <cell r="CK4369">
            <v>0</v>
          </cell>
          <cell r="CL4369">
            <v>0</v>
          </cell>
          <cell r="CM4369">
            <v>0</v>
          </cell>
        </row>
        <row r="4370">
          <cell r="F4370">
            <v>350362</v>
          </cell>
          <cell r="G4370">
            <v>350362</v>
          </cell>
          <cell r="H4370">
            <v>127050</v>
          </cell>
          <cell r="I4370">
            <v>0</v>
          </cell>
          <cell r="AY4370">
            <v>0</v>
          </cell>
          <cell r="CK4370">
            <v>542080</v>
          </cell>
          <cell r="CL4370">
            <v>0</v>
          </cell>
          <cell r="CM4370">
            <v>0</v>
          </cell>
        </row>
        <row r="4371">
          <cell r="F4371">
            <v>3218050</v>
          </cell>
          <cell r="G4371">
            <v>3112184.49</v>
          </cell>
          <cell r="H4371">
            <v>2009850.21</v>
          </cell>
          <cell r="I4371">
            <v>0</v>
          </cell>
          <cell r="AY4371">
            <v>0</v>
          </cell>
          <cell r="CK4371">
            <v>0</v>
          </cell>
          <cell r="CL4371">
            <v>0</v>
          </cell>
          <cell r="CM4371">
            <v>0</v>
          </cell>
        </row>
        <row r="4372">
          <cell r="F4372">
            <v>3672445</v>
          </cell>
          <cell r="G4372">
            <v>3332931</v>
          </cell>
          <cell r="H4372">
            <v>798501.99</v>
          </cell>
          <cell r="I4372">
            <v>71676.27</v>
          </cell>
          <cell r="AY4372">
            <v>27529.5</v>
          </cell>
          <cell r="CK4372">
            <v>0</v>
          </cell>
          <cell r="CL4372">
            <v>0</v>
          </cell>
          <cell r="CM4372">
            <v>0</v>
          </cell>
        </row>
        <row r="4373">
          <cell r="F4373">
            <v>32395</v>
          </cell>
          <cell r="G4373">
            <v>30608</v>
          </cell>
          <cell r="H4373">
            <v>12827.12</v>
          </cell>
          <cell r="I4373">
            <v>4913.3599999999997</v>
          </cell>
          <cell r="AY4373">
            <v>250</v>
          </cell>
          <cell r="CK4373">
            <v>0</v>
          </cell>
          <cell r="CL4373">
            <v>0</v>
          </cell>
          <cell r="CM4373">
            <v>0</v>
          </cell>
        </row>
        <row r="4374">
          <cell r="F4374">
            <v>7228</v>
          </cell>
          <cell r="G4374">
            <v>7228</v>
          </cell>
          <cell r="H4374">
            <v>5279.31</v>
          </cell>
          <cell r="I4374">
            <v>1</v>
          </cell>
          <cell r="AY4374">
            <v>0</v>
          </cell>
          <cell r="CK4374">
            <v>0</v>
          </cell>
          <cell r="CL4374">
            <v>0</v>
          </cell>
          <cell r="CM4374">
            <v>0</v>
          </cell>
        </row>
        <row r="4375">
          <cell r="F4375">
            <v>4625</v>
          </cell>
          <cell r="G4375">
            <v>4625</v>
          </cell>
          <cell r="H4375">
            <v>2415</v>
          </cell>
          <cell r="I4375">
            <v>0</v>
          </cell>
          <cell r="AY4375">
            <v>0</v>
          </cell>
          <cell r="CK4375">
            <v>0</v>
          </cell>
          <cell r="CL4375">
            <v>0</v>
          </cell>
          <cell r="CM4375">
            <v>0</v>
          </cell>
        </row>
        <row r="4376">
          <cell r="F4376">
            <v>16248</v>
          </cell>
          <cell r="G4376">
            <v>7848</v>
          </cell>
          <cell r="H4376">
            <v>542.04999999999995</v>
          </cell>
          <cell r="I4376">
            <v>1</v>
          </cell>
          <cell r="AY4376">
            <v>0</v>
          </cell>
          <cell r="CK4376">
            <v>0</v>
          </cell>
          <cell r="CL4376">
            <v>0</v>
          </cell>
          <cell r="CM4376">
            <v>0</v>
          </cell>
        </row>
        <row r="4377">
          <cell r="F4377">
            <v>150000</v>
          </cell>
          <cell r="G4377">
            <v>465196.42</v>
          </cell>
          <cell r="H4377">
            <v>438071.42</v>
          </cell>
          <cell r="I4377">
            <v>24963</v>
          </cell>
          <cell r="AY4377">
            <v>9871.91</v>
          </cell>
          <cell r="CK4377">
            <v>0</v>
          </cell>
          <cell r="CL4377">
            <v>0</v>
          </cell>
          <cell r="CM4377">
            <v>0</v>
          </cell>
        </row>
        <row r="4378">
          <cell r="F4378">
            <v>10579</v>
          </cell>
          <cell r="G4378">
            <v>20579</v>
          </cell>
          <cell r="H4378">
            <v>14422.84</v>
          </cell>
          <cell r="I4378">
            <v>3553.27</v>
          </cell>
          <cell r="AY4378">
            <v>0</v>
          </cell>
          <cell r="CK4378">
            <v>0</v>
          </cell>
          <cell r="CL4378">
            <v>0</v>
          </cell>
          <cell r="CM4378">
            <v>0</v>
          </cell>
        </row>
        <row r="4379">
          <cell r="F4379">
            <v>3000000</v>
          </cell>
          <cell r="G4379">
            <v>7971164.0499999998</v>
          </cell>
          <cell r="H4379">
            <v>7118694.4199999999</v>
          </cell>
          <cell r="I4379">
            <v>619441.78</v>
          </cell>
          <cell r="AY4379">
            <v>0</v>
          </cell>
          <cell r="CK4379">
            <v>0</v>
          </cell>
          <cell r="CL4379">
            <v>0</v>
          </cell>
          <cell r="CM4379">
            <v>0</v>
          </cell>
        </row>
        <row r="4380">
          <cell r="F4380">
            <v>200000</v>
          </cell>
          <cell r="G4380">
            <v>138550</v>
          </cell>
          <cell r="H4380">
            <v>39110.61</v>
          </cell>
          <cell r="I4380">
            <v>523.5</v>
          </cell>
          <cell r="AY4380">
            <v>0</v>
          </cell>
          <cell r="CK4380">
            <v>0</v>
          </cell>
          <cell r="CL4380">
            <v>0</v>
          </cell>
          <cell r="CM4380">
            <v>0</v>
          </cell>
        </row>
        <row r="4381">
          <cell r="F4381">
            <v>28736</v>
          </cell>
          <cell r="G4381">
            <v>67736</v>
          </cell>
          <cell r="H4381">
            <v>67503.199999999997</v>
          </cell>
          <cell r="I4381">
            <v>231</v>
          </cell>
          <cell r="AY4381">
            <v>0</v>
          </cell>
          <cell r="CK4381">
            <v>0</v>
          </cell>
          <cell r="CL4381">
            <v>0</v>
          </cell>
          <cell r="CM4381">
            <v>0</v>
          </cell>
        </row>
        <row r="4382">
          <cell r="F4382">
            <v>2362</v>
          </cell>
          <cell r="G4382">
            <v>8362</v>
          </cell>
          <cell r="H4382">
            <v>6092.93</v>
          </cell>
          <cell r="I4382">
            <v>0</v>
          </cell>
          <cell r="AY4382">
            <v>0</v>
          </cell>
          <cell r="CK4382">
            <v>0</v>
          </cell>
          <cell r="CL4382">
            <v>0</v>
          </cell>
          <cell r="CM4382">
            <v>0</v>
          </cell>
        </row>
        <row r="4383">
          <cell r="F4383">
            <v>1501</v>
          </cell>
          <cell r="G4383">
            <v>1501</v>
          </cell>
          <cell r="H4383">
            <v>1083</v>
          </cell>
          <cell r="I4383">
            <v>469</v>
          </cell>
          <cell r="AY4383">
            <v>0</v>
          </cell>
          <cell r="CK4383">
            <v>0</v>
          </cell>
          <cell r="CL4383">
            <v>0</v>
          </cell>
          <cell r="CM4383">
            <v>0</v>
          </cell>
        </row>
        <row r="4384">
          <cell r="F4384">
            <v>50409</v>
          </cell>
          <cell r="G4384">
            <v>50409</v>
          </cell>
          <cell r="H4384">
            <v>26265.55</v>
          </cell>
          <cell r="I4384">
            <v>6073.82</v>
          </cell>
          <cell r="AY4384">
            <v>250</v>
          </cell>
          <cell r="CK4384">
            <v>0</v>
          </cell>
          <cell r="CL4384">
            <v>0</v>
          </cell>
          <cell r="CM4384">
            <v>0</v>
          </cell>
        </row>
        <row r="4385">
          <cell r="F4385">
            <v>220000</v>
          </cell>
          <cell r="G4385">
            <v>92052.800000000003</v>
          </cell>
          <cell r="H4385">
            <v>13034.29</v>
          </cell>
          <cell r="I4385">
            <v>39384.94</v>
          </cell>
          <cell r="AY4385">
            <v>0</v>
          </cell>
          <cell r="CK4385">
            <v>0</v>
          </cell>
          <cell r="CL4385">
            <v>0</v>
          </cell>
          <cell r="CM4385">
            <v>0</v>
          </cell>
        </row>
        <row r="4386">
          <cell r="F4386">
            <v>24807</v>
          </cell>
          <cell r="G4386">
            <v>51828</v>
          </cell>
          <cell r="H4386">
            <v>37396.43</v>
          </cell>
          <cell r="I4386">
            <v>4270.7</v>
          </cell>
          <cell r="AY4386">
            <v>199</v>
          </cell>
          <cell r="CK4386">
            <v>0</v>
          </cell>
          <cell r="CL4386">
            <v>0</v>
          </cell>
          <cell r="CM4386">
            <v>0</v>
          </cell>
        </row>
        <row r="4387">
          <cell r="F4387">
            <v>80000</v>
          </cell>
          <cell r="G4387">
            <v>110292</v>
          </cell>
          <cell r="H4387">
            <v>102137.47</v>
          </cell>
          <cell r="I4387">
            <v>8114.98</v>
          </cell>
          <cell r="AY4387">
            <v>2630.98</v>
          </cell>
          <cell r="CK4387">
            <v>0</v>
          </cell>
          <cell r="CL4387">
            <v>0</v>
          </cell>
          <cell r="CM4387">
            <v>0</v>
          </cell>
        </row>
        <row r="4388">
          <cell r="F4388">
            <v>250000</v>
          </cell>
          <cell r="G4388">
            <v>312736.56</v>
          </cell>
          <cell r="H4388">
            <v>221184.81</v>
          </cell>
          <cell r="I4388">
            <v>86969.68</v>
          </cell>
          <cell r="AY4388">
            <v>752.64</v>
          </cell>
          <cell r="CK4388">
            <v>0</v>
          </cell>
          <cell r="CL4388">
            <v>0</v>
          </cell>
          <cell r="CM4388">
            <v>0</v>
          </cell>
        </row>
        <row r="4389">
          <cell r="F4389">
            <v>1914504</v>
          </cell>
          <cell r="G4389">
            <v>1914504</v>
          </cell>
          <cell r="H4389">
            <v>1291731.7</v>
          </cell>
          <cell r="I4389">
            <v>60990.55</v>
          </cell>
          <cell r="AY4389">
            <v>13805.68</v>
          </cell>
          <cell r="CK4389">
            <v>0</v>
          </cell>
          <cell r="CL4389">
            <v>0</v>
          </cell>
          <cell r="CM4389">
            <v>0</v>
          </cell>
        </row>
        <row r="4390">
          <cell r="F4390">
            <v>75703</v>
          </cell>
          <cell r="G4390">
            <v>68703</v>
          </cell>
          <cell r="H4390">
            <v>43897.93</v>
          </cell>
          <cell r="I4390">
            <v>837.52</v>
          </cell>
          <cell r="AY4390">
            <v>0</v>
          </cell>
          <cell r="CK4390">
            <v>0</v>
          </cell>
          <cell r="CL4390">
            <v>0</v>
          </cell>
          <cell r="CM4390">
            <v>0</v>
          </cell>
        </row>
        <row r="4391">
          <cell r="F4391">
            <v>11400</v>
          </cell>
          <cell r="G4391">
            <v>1400</v>
          </cell>
          <cell r="H4391">
            <v>1343.91</v>
          </cell>
          <cell r="I4391">
            <v>0</v>
          </cell>
          <cell r="AY4391">
            <v>0</v>
          </cell>
          <cell r="CK4391">
            <v>0</v>
          </cell>
          <cell r="CL4391">
            <v>0</v>
          </cell>
          <cell r="CM4391">
            <v>0</v>
          </cell>
        </row>
        <row r="4392">
          <cell r="F4392">
            <v>57953</v>
          </cell>
          <cell r="G4392">
            <v>57953</v>
          </cell>
          <cell r="H4392">
            <v>45953.43</v>
          </cell>
          <cell r="I4392">
            <v>200</v>
          </cell>
          <cell r="AY4392">
            <v>0</v>
          </cell>
          <cell r="CK4392">
            <v>0</v>
          </cell>
          <cell r="CL4392">
            <v>0</v>
          </cell>
          <cell r="CM4392">
            <v>0</v>
          </cell>
        </row>
        <row r="4393">
          <cell r="F4393">
            <v>6867</v>
          </cell>
          <cell r="G4393">
            <v>7217</v>
          </cell>
          <cell r="H4393">
            <v>5071</v>
          </cell>
          <cell r="I4393">
            <v>74</v>
          </cell>
          <cell r="AY4393">
            <v>0</v>
          </cell>
          <cell r="CK4393">
            <v>0</v>
          </cell>
          <cell r="CL4393">
            <v>0</v>
          </cell>
          <cell r="CM4393">
            <v>0</v>
          </cell>
        </row>
        <row r="4394">
          <cell r="F4394">
            <v>17353</v>
          </cell>
          <cell r="G4394">
            <v>16653</v>
          </cell>
          <cell r="H4394">
            <v>8466.2000000000007</v>
          </cell>
          <cell r="I4394">
            <v>2389</v>
          </cell>
          <cell r="AY4394">
            <v>0</v>
          </cell>
          <cell r="CK4394">
            <v>0</v>
          </cell>
          <cell r="CL4394">
            <v>0</v>
          </cell>
          <cell r="CM4394">
            <v>0</v>
          </cell>
        </row>
        <row r="4395">
          <cell r="F4395">
            <v>5859</v>
          </cell>
          <cell r="G4395">
            <v>20229</v>
          </cell>
          <cell r="H4395">
            <v>14033.9</v>
          </cell>
          <cell r="I4395">
            <v>3493.3</v>
          </cell>
          <cell r="AY4395">
            <v>0</v>
          </cell>
          <cell r="CK4395">
            <v>0</v>
          </cell>
          <cell r="CL4395">
            <v>0</v>
          </cell>
          <cell r="CM4395">
            <v>0</v>
          </cell>
        </row>
        <row r="4396">
          <cell r="F4396">
            <v>26600</v>
          </cell>
          <cell r="G4396">
            <v>51764</v>
          </cell>
          <cell r="H4396">
            <v>41063.870000000003</v>
          </cell>
          <cell r="I4396">
            <v>3047.35</v>
          </cell>
          <cell r="AY4396">
            <v>0</v>
          </cell>
          <cell r="CK4396">
            <v>0</v>
          </cell>
          <cell r="CL4396">
            <v>0</v>
          </cell>
          <cell r="CM4396">
            <v>0</v>
          </cell>
        </row>
        <row r="4397">
          <cell r="F4397">
            <v>11727</v>
          </cell>
          <cell r="G4397">
            <v>6727</v>
          </cell>
          <cell r="H4397">
            <v>1246.95</v>
          </cell>
          <cell r="I4397">
            <v>0</v>
          </cell>
          <cell r="AY4397">
            <v>900</v>
          </cell>
          <cell r="CK4397">
            <v>0</v>
          </cell>
          <cell r="CL4397">
            <v>0</v>
          </cell>
          <cell r="CM4397">
            <v>0</v>
          </cell>
        </row>
        <row r="4398">
          <cell r="F4398">
            <v>0</v>
          </cell>
          <cell r="G4398">
            <v>436</v>
          </cell>
          <cell r="H4398">
            <v>436</v>
          </cell>
          <cell r="I4398">
            <v>0</v>
          </cell>
          <cell r="AY4398">
            <v>0</v>
          </cell>
          <cell r="CK4398">
            <v>0</v>
          </cell>
          <cell r="CL4398">
            <v>0</v>
          </cell>
          <cell r="CM4398">
            <v>0</v>
          </cell>
        </row>
        <row r="4399">
          <cell r="F4399">
            <v>1127</v>
          </cell>
          <cell r="G4399">
            <v>1127</v>
          </cell>
          <cell r="H4399">
            <v>376.03</v>
          </cell>
          <cell r="I4399">
            <v>0</v>
          </cell>
          <cell r="AY4399">
            <v>0</v>
          </cell>
          <cell r="CK4399">
            <v>0</v>
          </cell>
          <cell r="CL4399">
            <v>0</v>
          </cell>
          <cell r="CM4399">
            <v>0</v>
          </cell>
        </row>
        <row r="4400">
          <cell r="F4400">
            <v>3530</v>
          </cell>
          <cell r="G4400">
            <v>3530</v>
          </cell>
          <cell r="H4400">
            <v>150</v>
          </cell>
          <cell r="I4400">
            <v>1900</v>
          </cell>
          <cell r="AY4400">
            <v>0</v>
          </cell>
          <cell r="CK4400">
            <v>0</v>
          </cell>
          <cell r="CL4400">
            <v>0</v>
          </cell>
          <cell r="CM4400">
            <v>0</v>
          </cell>
        </row>
        <row r="4401">
          <cell r="F4401">
            <v>5733</v>
          </cell>
          <cell r="G4401">
            <v>14233</v>
          </cell>
          <cell r="H4401">
            <v>12185.26</v>
          </cell>
          <cell r="I4401">
            <v>130.49</v>
          </cell>
          <cell r="AY4401">
            <v>0</v>
          </cell>
          <cell r="CK4401">
            <v>0</v>
          </cell>
          <cell r="CL4401">
            <v>0</v>
          </cell>
          <cell r="CM4401">
            <v>0</v>
          </cell>
        </row>
        <row r="4402">
          <cell r="F4402">
            <v>1606</v>
          </cell>
          <cell r="G4402">
            <v>1606</v>
          </cell>
          <cell r="H4402">
            <v>1277.0999999999999</v>
          </cell>
          <cell r="I4402">
            <v>0</v>
          </cell>
          <cell r="AY4402">
            <v>0</v>
          </cell>
          <cell r="CK4402">
            <v>0</v>
          </cell>
          <cell r="CL4402">
            <v>0</v>
          </cell>
          <cell r="CM4402">
            <v>0</v>
          </cell>
        </row>
        <row r="4403">
          <cell r="F4403">
            <v>2100000</v>
          </cell>
          <cell r="G4403">
            <v>4085400.03</v>
          </cell>
          <cell r="H4403">
            <v>3751705.32</v>
          </cell>
          <cell r="I4403">
            <v>359096.11</v>
          </cell>
          <cell r="AY4403">
            <v>26411.78</v>
          </cell>
          <cell r="CK4403">
            <v>0</v>
          </cell>
          <cell r="CL4403">
            <v>0</v>
          </cell>
          <cell r="CM4403">
            <v>200000</v>
          </cell>
        </row>
        <row r="4404">
          <cell r="F4404">
            <v>992</v>
          </cell>
          <cell r="G4404">
            <v>992</v>
          </cell>
          <cell r="H4404">
            <v>154.24</v>
          </cell>
          <cell r="I4404">
            <v>0</v>
          </cell>
          <cell r="AY4404">
            <v>40.92</v>
          </cell>
          <cell r="CK4404">
            <v>0</v>
          </cell>
          <cell r="CL4404">
            <v>0</v>
          </cell>
          <cell r="CM4404">
            <v>0</v>
          </cell>
        </row>
        <row r="4405">
          <cell r="F4405">
            <v>0</v>
          </cell>
          <cell r="G4405">
            <v>10675</v>
          </cell>
          <cell r="H4405">
            <v>0</v>
          </cell>
          <cell r="I4405">
            <v>0</v>
          </cell>
          <cell r="AY4405">
            <v>0</v>
          </cell>
          <cell r="CK4405">
            <v>0</v>
          </cell>
          <cell r="CL4405">
            <v>0</v>
          </cell>
          <cell r="CM4405">
            <v>0</v>
          </cell>
        </row>
        <row r="4406">
          <cell r="F4406">
            <v>0</v>
          </cell>
          <cell r="G4406">
            <v>121750</v>
          </cell>
          <cell r="H4406">
            <v>23460</v>
          </cell>
          <cell r="I4406">
            <v>98137.64</v>
          </cell>
          <cell r="AY4406">
            <v>0</v>
          </cell>
          <cell r="CK4406">
            <v>0</v>
          </cell>
          <cell r="CL4406">
            <v>0</v>
          </cell>
          <cell r="CM4406">
            <v>0</v>
          </cell>
        </row>
        <row r="4407">
          <cell r="F4407">
            <v>0</v>
          </cell>
          <cell r="G4407">
            <v>8000</v>
          </cell>
          <cell r="H4407">
            <v>0</v>
          </cell>
          <cell r="I4407">
            <v>0</v>
          </cell>
          <cell r="AY4407">
            <v>0</v>
          </cell>
          <cell r="CK4407">
            <v>0</v>
          </cell>
          <cell r="CL4407">
            <v>0</v>
          </cell>
          <cell r="CM4407">
            <v>0</v>
          </cell>
        </row>
        <row r="4408">
          <cell r="F4408">
            <v>0</v>
          </cell>
          <cell r="G4408">
            <v>12000</v>
          </cell>
          <cell r="H4408">
            <v>0</v>
          </cell>
          <cell r="I4408">
            <v>0</v>
          </cell>
          <cell r="AY4408">
            <v>0</v>
          </cell>
          <cell r="CK4408">
            <v>0</v>
          </cell>
          <cell r="CL4408">
            <v>0</v>
          </cell>
          <cell r="CM4408">
            <v>0</v>
          </cell>
        </row>
        <row r="4409">
          <cell r="F4409">
            <v>0</v>
          </cell>
          <cell r="G4409">
            <v>22125</v>
          </cell>
          <cell r="H4409">
            <v>20125</v>
          </cell>
          <cell r="I4409">
            <v>0</v>
          </cell>
          <cell r="AY4409">
            <v>0</v>
          </cell>
          <cell r="CK4409">
            <v>0</v>
          </cell>
          <cell r="CL4409">
            <v>0</v>
          </cell>
          <cell r="CM4409">
            <v>0</v>
          </cell>
        </row>
        <row r="4410">
          <cell r="F4410">
            <v>6574680</v>
          </cell>
          <cell r="G4410">
            <v>6574680</v>
          </cell>
          <cell r="H4410">
            <v>5225979.5599999996</v>
          </cell>
          <cell r="I4410">
            <v>0</v>
          </cell>
          <cell r="AY4410">
            <v>570769.29</v>
          </cell>
          <cell r="CK4410">
            <v>0</v>
          </cell>
          <cell r="CL4410">
            <v>0</v>
          </cell>
          <cell r="CM4410">
            <v>0</v>
          </cell>
        </row>
        <row r="4411">
          <cell r="F4411">
            <v>367783</v>
          </cell>
          <cell r="G4411">
            <v>367783</v>
          </cell>
          <cell r="H4411">
            <v>335435</v>
          </cell>
          <cell r="I4411">
            <v>0</v>
          </cell>
          <cell r="AY4411">
            <v>34984</v>
          </cell>
          <cell r="CK4411">
            <v>0</v>
          </cell>
          <cell r="CL4411">
            <v>0</v>
          </cell>
          <cell r="CM4411">
            <v>0</v>
          </cell>
        </row>
        <row r="4412">
          <cell r="F4412">
            <v>524222</v>
          </cell>
          <cell r="G4412">
            <v>524222</v>
          </cell>
          <cell r="H4412">
            <v>253306.25</v>
          </cell>
          <cell r="I4412">
            <v>0</v>
          </cell>
          <cell r="AY4412">
            <v>1016.66</v>
          </cell>
          <cell r="CK4412">
            <v>0</v>
          </cell>
          <cell r="CL4412">
            <v>0</v>
          </cell>
          <cell r="CM4412">
            <v>0</v>
          </cell>
        </row>
        <row r="4413">
          <cell r="F4413">
            <v>1354715</v>
          </cell>
          <cell r="G4413">
            <v>1354715</v>
          </cell>
          <cell r="H4413">
            <v>0</v>
          </cell>
          <cell r="I4413">
            <v>0</v>
          </cell>
          <cell r="AY4413">
            <v>0</v>
          </cell>
          <cell r="CK4413">
            <v>0</v>
          </cell>
          <cell r="CL4413">
            <v>0</v>
          </cell>
          <cell r="CM4413">
            <v>0</v>
          </cell>
        </row>
        <row r="4414">
          <cell r="F4414">
            <v>33469</v>
          </cell>
          <cell r="G4414">
            <v>52748.59</v>
          </cell>
          <cell r="H4414">
            <v>52748.59</v>
          </cell>
          <cell r="I4414">
            <v>0</v>
          </cell>
          <cell r="AY4414">
            <v>13745.5</v>
          </cell>
          <cell r="CK4414">
            <v>0</v>
          </cell>
          <cell r="CL4414">
            <v>0</v>
          </cell>
          <cell r="CM4414">
            <v>0</v>
          </cell>
        </row>
        <row r="4415">
          <cell r="F4415">
            <v>1009286</v>
          </cell>
          <cell r="G4415">
            <v>1009286</v>
          </cell>
          <cell r="H4415">
            <v>763857.28</v>
          </cell>
          <cell r="I4415">
            <v>0</v>
          </cell>
          <cell r="AY4415">
            <v>82681.14</v>
          </cell>
          <cell r="CK4415">
            <v>0</v>
          </cell>
          <cell r="CL4415">
            <v>0</v>
          </cell>
          <cell r="CM4415">
            <v>0</v>
          </cell>
        </row>
        <row r="4416">
          <cell r="F4416">
            <v>168229</v>
          </cell>
          <cell r="G4416">
            <v>168229</v>
          </cell>
          <cell r="H4416">
            <v>130028.23</v>
          </cell>
          <cell r="I4416">
            <v>0</v>
          </cell>
          <cell r="AY4416">
            <v>14120.03</v>
          </cell>
          <cell r="CK4416">
            <v>0</v>
          </cell>
          <cell r="CL4416">
            <v>0</v>
          </cell>
          <cell r="CM4416">
            <v>0</v>
          </cell>
        </row>
        <row r="4417">
          <cell r="F4417">
            <v>264000</v>
          </cell>
          <cell r="G4417">
            <v>264000</v>
          </cell>
          <cell r="H4417">
            <v>207908.45</v>
          </cell>
          <cell r="I4417">
            <v>0</v>
          </cell>
          <cell r="AY4417">
            <v>22230</v>
          </cell>
          <cell r="CK4417">
            <v>0</v>
          </cell>
          <cell r="CL4417">
            <v>0</v>
          </cell>
          <cell r="CM4417">
            <v>0</v>
          </cell>
        </row>
        <row r="4418">
          <cell r="F4418">
            <v>154381</v>
          </cell>
          <cell r="G4418">
            <v>163206.16</v>
          </cell>
          <cell r="H4418">
            <v>163206.16</v>
          </cell>
          <cell r="I4418">
            <v>0</v>
          </cell>
          <cell r="AY4418">
            <v>0</v>
          </cell>
          <cell r="CK4418">
            <v>0</v>
          </cell>
          <cell r="CL4418">
            <v>0</v>
          </cell>
          <cell r="CM4418">
            <v>0</v>
          </cell>
        </row>
        <row r="4419">
          <cell r="F4419">
            <v>899716</v>
          </cell>
          <cell r="G4419">
            <v>899716</v>
          </cell>
          <cell r="H4419">
            <v>645314.9</v>
          </cell>
          <cell r="I4419">
            <v>0</v>
          </cell>
          <cell r="AY4419">
            <v>68733.83</v>
          </cell>
          <cell r="CK4419">
            <v>0</v>
          </cell>
          <cell r="CL4419">
            <v>0</v>
          </cell>
          <cell r="CM4419">
            <v>0</v>
          </cell>
        </row>
        <row r="4420">
          <cell r="F4420">
            <v>6196</v>
          </cell>
          <cell r="G4420">
            <v>6196</v>
          </cell>
          <cell r="H4420">
            <v>6000</v>
          </cell>
          <cell r="I4420">
            <v>0</v>
          </cell>
          <cell r="AY4420">
            <v>0</v>
          </cell>
          <cell r="CK4420">
            <v>0</v>
          </cell>
          <cell r="CL4420">
            <v>0</v>
          </cell>
          <cell r="CM4420">
            <v>0</v>
          </cell>
        </row>
        <row r="4421">
          <cell r="F4421">
            <v>220025</v>
          </cell>
          <cell r="G4421">
            <v>212129.84</v>
          </cell>
          <cell r="H4421">
            <v>149460.10999999999</v>
          </cell>
          <cell r="I4421">
            <v>0</v>
          </cell>
          <cell r="AY4421">
            <v>0</v>
          </cell>
          <cell r="CK4421">
            <v>0</v>
          </cell>
          <cell r="CL4421">
            <v>0</v>
          </cell>
          <cell r="CM4421">
            <v>0</v>
          </cell>
        </row>
        <row r="4422">
          <cell r="F4422">
            <v>2714</v>
          </cell>
          <cell r="G4422">
            <v>2714</v>
          </cell>
          <cell r="H4422">
            <v>1519.07</v>
          </cell>
          <cell r="I4422">
            <v>0</v>
          </cell>
          <cell r="AY4422">
            <v>0</v>
          </cell>
          <cell r="CK4422">
            <v>0</v>
          </cell>
          <cell r="CL4422">
            <v>0</v>
          </cell>
          <cell r="CM4422">
            <v>0</v>
          </cell>
        </row>
        <row r="4423">
          <cell r="F4423">
            <v>45707</v>
          </cell>
          <cell r="G4423">
            <v>38109</v>
          </cell>
          <cell r="H4423">
            <v>37286.9</v>
          </cell>
          <cell r="I4423">
            <v>0</v>
          </cell>
          <cell r="AY4423">
            <v>0</v>
          </cell>
          <cell r="CK4423">
            <v>0</v>
          </cell>
          <cell r="CL4423">
            <v>0</v>
          </cell>
          <cell r="CM4423">
            <v>0</v>
          </cell>
        </row>
        <row r="4424">
          <cell r="F4424">
            <v>350</v>
          </cell>
          <cell r="G4424">
            <v>350</v>
          </cell>
          <cell r="H4424">
            <v>350</v>
          </cell>
          <cell r="I4424">
            <v>0</v>
          </cell>
          <cell r="AY4424">
            <v>0</v>
          </cell>
          <cell r="CK4424">
            <v>0</v>
          </cell>
          <cell r="CL4424">
            <v>0</v>
          </cell>
          <cell r="CM4424">
            <v>0</v>
          </cell>
        </row>
        <row r="4425">
          <cell r="F4425">
            <v>1135</v>
          </cell>
          <cell r="G4425">
            <v>1135</v>
          </cell>
          <cell r="H4425">
            <v>249</v>
          </cell>
          <cell r="I4425">
            <v>39</v>
          </cell>
          <cell r="AY4425">
            <v>0</v>
          </cell>
          <cell r="CK4425">
            <v>0</v>
          </cell>
          <cell r="CL4425">
            <v>0</v>
          </cell>
          <cell r="CM4425">
            <v>0</v>
          </cell>
        </row>
        <row r="4426">
          <cell r="F4426">
            <v>2095</v>
          </cell>
          <cell r="G4426">
            <v>2995</v>
          </cell>
          <cell r="H4426">
            <v>1600.76</v>
          </cell>
          <cell r="I4426">
            <v>1381</v>
          </cell>
          <cell r="AY4426">
            <v>0</v>
          </cell>
          <cell r="CK4426">
            <v>0</v>
          </cell>
          <cell r="CL4426">
            <v>0</v>
          </cell>
          <cell r="CM4426">
            <v>0</v>
          </cell>
        </row>
        <row r="4427">
          <cell r="F4427">
            <v>1300</v>
          </cell>
          <cell r="G4427">
            <v>1229</v>
          </cell>
          <cell r="H4427">
            <v>0</v>
          </cell>
          <cell r="I4427">
            <v>0</v>
          </cell>
          <cell r="AY4427">
            <v>0</v>
          </cell>
          <cell r="CK4427">
            <v>0</v>
          </cell>
          <cell r="CL4427">
            <v>0</v>
          </cell>
          <cell r="CM4427">
            <v>0</v>
          </cell>
        </row>
        <row r="4428">
          <cell r="F4428">
            <v>25000</v>
          </cell>
          <cell r="G4428">
            <v>25000</v>
          </cell>
          <cell r="H4428">
            <v>24997.09</v>
          </cell>
          <cell r="I4428">
            <v>2</v>
          </cell>
          <cell r="AY4428">
            <v>0</v>
          </cell>
          <cell r="CK4428">
            <v>0</v>
          </cell>
          <cell r="CL4428">
            <v>0</v>
          </cell>
          <cell r="CM4428">
            <v>0</v>
          </cell>
        </row>
        <row r="4429">
          <cell r="F4429">
            <v>53649</v>
          </cell>
          <cell r="G4429">
            <v>53649</v>
          </cell>
          <cell r="H4429">
            <v>19726.61</v>
          </cell>
          <cell r="I4429">
            <v>5604.81</v>
          </cell>
          <cell r="AY4429">
            <v>0</v>
          </cell>
          <cell r="CK4429">
            <v>0</v>
          </cell>
          <cell r="CL4429">
            <v>0</v>
          </cell>
          <cell r="CM4429">
            <v>0</v>
          </cell>
        </row>
        <row r="4430">
          <cell r="F4430">
            <v>8000</v>
          </cell>
          <cell r="G4430">
            <v>16000</v>
          </cell>
          <cell r="H4430">
            <v>10174.83</v>
          </cell>
          <cell r="I4430">
            <v>0</v>
          </cell>
          <cell r="AY4430">
            <v>0</v>
          </cell>
          <cell r="CK4430">
            <v>0</v>
          </cell>
          <cell r="CL4430">
            <v>0</v>
          </cell>
          <cell r="CM4430">
            <v>0</v>
          </cell>
        </row>
        <row r="4431">
          <cell r="F4431">
            <v>450</v>
          </cell>
          <cell r="G4431">
            <v>450</v>
          </cell>
          <cell r="H4431">
            <v>100</v>
          </cell>
          <cell r="I4431">
            <v>100</v>
          </cell>
          <cell r="AY4431">
            <v>0</v>
          </cell>
          <cell r="CK4431">
            <v>0</v>
          </cell>
          <cell r="CL4431">
            <v>0</v>
          </cell>
          <cell r="CM4431">
            <v>0</v>
          </cell>
        </row>
        <row r="4432">
          <cell r="F4432">
            <v>3927</v>
          </cell>
          <cell r="G4432">
            <v>3998</v>
          </cell>
          <cell r="H4432">
            <v>3758</v>
          </cell>
          <cell r="I4432">
            <v>240</v>
          </cell>
          <cell r="AY4432">
            <v>0</v>
          </cell>
          <cell r="CK4432">
            <v>0</v>
          </cell>
          <cell r="CL4432">
            <v>0</v>
          </cell>
          <cell r="CM4432">
            <v>0</v>
          </cell>
        </row>
        <row r="4433">
          <cell r="F4433">
            <v>4521</v>
          </cell>
          <cell r="G4433">
            <v>4521</v>
          </cell>
          <cell r="H4433">
            <v>2124.5</v>
          </cell>
          <cell r="I4433">
            <v>300</v>
          </cell>
          <cell r="AY4433">
            <v>0</v>
          </cell>
          <cell r="CK4433">
            <v>0</v>
          </cell>
          <cell r="CL4433">
            <v>0</v>
          </cell>
          <cell r="CM4433">
            <v>0</v>
          </cell>
        </row>
        <row r="4434">
          <cell r="F4434">
            <v>58678</v>
          </cell>
          <cell r="G4434">
            <v>58678</v>
          </cell>
          <cell r="H4434">
            <v>48087.13</v>
          </cell>
          <cell r="I4434">
            <v>0</v>
          </cell>
          <cell r="AY4434">
            <v>0</v>
          </cell>
          <cell r="CK4434">
            <v>0</v>
          </cell>
          <cell r="CL4434">
            <v>0</v>
          </cell>
          <cell r="CM4434">
            <v>0</v>
          </cell>
        </row>
        <row r="4435">
          <cell r="F4435">
            <v>28856</v>
          </cell>
          <cell r="G4435">
            <v>28856</v>
          </cell>
          <cell r="H4435">
            <v>19366.71</v>
          </cell>
          <cell r="I4435">
            <v>0</v>
          </cell>
          <cell r="AY4435">
            <v>0</v>
          </cell>
          <cell r="CK4435">
            <v>0</v>
          </cell>
          <cell r="CL4435">
            <v>0</v>
          </cell>
          <cell r="CM4435">
            <v>0</v>
          </cell>
        </row>
        <row r="4436">
          <cell r="F4436">
            <v>5541</v>
          </cell>
          <cell r="G4436">
            <v>5541</v>
          </cell>
          <cell r="H4436">
            <v>4285</v>
          </cell>
          <cell r="I4436">
            <v>750</v>
          </cell>
          <cell r="AY4436">
            <v>0</v>
          </cell>
          <cell r="CK4436">
            <v>0</v>
          </cell>
          <cell r="CL4436">
            <v>0</v>
          </cell>
          <cell r="CM4436">
            <v>0</v>
          </cell>
        </row>
        <row r="4437">
          <cell r="F4437">
            <v>46103</v>
          </cell>
          <cell r="G4437">
            <v>45203</v>
          </cell>
          <cell r="H4437">
            <v>13255.65</v>
          </cell>
          <cell r="I4437">
            <v>1949</v>
          </cell>
          <cell r="AY4437">
            <v>860</v>
          </cell>
          <cell r="CK4437">
            <v>0</v>
          </cell>
          <cell r="CL4437">
            <v>0</v>
          </cell>
          <cell r="CM4437">
            <v>0</v>
          </cell>
        </row>
        <row r="4438">
          <cell r="F4438">
            <v>249</v>
          </cell>
          <cell r="G4438">
            <v>249</v>
          </cell>
          <cell r="H4438">
            <v>0</v>
          </cell>
          <cell r="I4438">
            <v>0</v>
          </cell>
          <cell r="AY4438">
            <v>0</v>
          </cell>
          <cell r="CK4438">
            <v>0</v>
          </cell>
          <cell r="CL4438">
            <v>0</v>
          </cell>
          <cell r="CM4438">
            <v>0</v>
          </cell>
        </row>
        <row r="4439">
          <cell r="F4439">
            <v>3045</v>
          </cell>
          <cell r="G4439">
            <v>3045</v>
          </cell>
          <cell r="H4439">
            <v>300</v>
          </cell>
          <cell r="I4439">
            <v>0</v>
          </cell>
          <cell r="AY4439">
            <v>0</v>
          </cell>
          <cell r="CK4439">
            <v>0</v>
          </cell>
          <cell r="CL4439">
            <v>0</v>
          </cell>
          <cell r="CM4439">
            <v>0</v>
          </cell>
        </row>
        <row r="4440">
          <cell r="F4440">
            <v>383</v>
          </cell>
          <cell r="G4440">
            <v>383</v>
          </cell>
          <cell r="H4440">
            <v>0</v>
          </cell>
          <cell r="I4440">
            <v>230</v>
          </cell>
          <cell r="AY4440">
            <v>0</v>
          </cell>
          <cell r="CK4440">
            <v>0</v>
          </cell>
          <cell r="CL4440">
            <v>0</v>
          </cell>
          <cell r="CM4440">
            <v>0</v>
          </cell>
        </row>
        <row r="4441">
          <cell r="F4441">
            <v>71138</v>
          </cell>
          <cell r="G4441">
            <v>67335.95</v>
          </cell>
          <cell r="H4441">
            <v>48523.83</v>
          </cell>
          <cell r="I4441">
            <v>1734.84</v>
          </cell>
          <cell r="AY4441">
            <v>2720.61</v>
          </cell>
          <cell r="CK4441">
            <v>0</v>
          </cell>
          <cell r="CL4441">
            <v>0</v>
          </cell>
          <cell r="CM4441">
            <v>0</v>
          </cell>
        </row>
        <row r="4442">
          <cell r="F4442">
            <v>6148152</v>
          </cell>
          <cell r="G4442">
            <v>6148152</v>
          </cell>
          <cell r="H4442">
            <v>4842706.2699999996</v>
          </cell>
          <cell r="I4442">
            <v>0</v>
          </cell>
          <cell r="AY4442">
            <v>547373.61</v>
          </cell>
          <cell r="CK4442">
            <v>0</v>
          </cell>
          <cell r="CL4442">
            <v>0</v>
          </cell>
          <cell r="CM4442">
            <v>0</v>
          </cell>
        </row>
        <row r="4443">
          <cell r="F4443">
            <v>13539</v>
          </cell>
          <cell r="G4443">
            <v>26422.36</v>
          </cell>
          <cell r="H4443">
            <v>18662.04</v>
          </cell>
          <cell r="I4443">
            <v>0</v>
          </cell>
          <cell r="AY4443">
            <v>0</v>
          </cell>
          <cell r="CK4443">
            <v>0</v>
          </cell>
          <cell r="CL4443">
            <v>0</v>
          </cell>
          <cell r="CM4443">
            <v>0</v>
          </cell>
        </row>
        <row r="4444">
          <cell r="F4444">
            <v>0</v>
          </cell>
          <cell r="G4444">
            <v>10559.87</v>
          </cell>
          <cell r="H4444">
            <v>10559.87</v>
          </cell>
          <cell r="I4444">
            <v>0</v>
          </cell>
          <cell r="AY4444">
            <v>10559.87</v>
          </cell>
          <cell r="CK4444">
            <v>0</v>
          </cell>
          <cell r="CL4444">
            <v>0</v>
          </cell>
          <cell r="CM4444">
            <v>0</v>
          </cell>
        </row>
        <row r="4445">
          <cell r="F4445">
            <v>589104</v>
          </cell>
          <cell r="G4445">
            <v>589104</v>
          </cell>
          <cell r="H4445">
            <v>475473.4</v>
          </cell>
          <cell r="I4445">
            <v>0</v>
          </cell>
          <cell r="AY4445">
            <v>50900</v>
          </cell>
          <cell r="CK4445">
            <v>0</v>
          </cell>
          <cell r="CL4445">
            <v>0</v>
          </cell>
          <cell r="CM4445">
            <v>0</v>
          </cell>
        </row>
        <row r="4446">
          <cell r="F4446">
            <v>525993</v>
          </cell>
          <cell r="G4446">
            <v>525993</v>
          </cell>
          <cell r="H4446">
            <v>250946.21</v>
          </cell>
          <cell r="I4446">
            <v>0</v>
          </cell>
          <cell r="AY4446">
            <v>6150.41</v>
          </cell>
          <cell r="CK4446">
            <v>0</v>
          </cell>
          <cell r="CL4446">
            <v>0</v>
          </cell>
          <cell r="CM4446">
            <v>0</v>
          </cell>
        </row>
        <row r="4447">
          <cell r="F4447">
            <v>1311848</v>
          </cell>
          <cell r="G4447">
            <v>1311848</v>
          </cell>
          <cell r="H4447">
            <v>32836.93</v>
          </cell>
          <cell r="I4447">
            <v>0</v>
          </cell>
          <cell r="AY4447">
            <v>0</v>
          </cell>
          <cell r="CK4447">
            <v>0</v>
          </cell>
          <cell r="CL4447">
            <v>0</v>
          </cell>
          <cell r="CM4447">
            <v>0</v>
          </cell>
        </row>
        <row r="4448">
          <cell r="F4448">
            <v>1697526</v>
          </cell>
          <cell r="G4448">
            <v>1695316.02</v>
          </cell>
          <cell r="H4448">
            <v>1695316.02</v>
          </cell>
          <cell r="I4448">
            <v>0</v>
          </cell>
          <cell r="AY4448">
            <v>373012.14</v>
          </cell>
          <cell r="CK4448">
            <v>0</v>
          </cell>
          <cell r="CL4448">
            <v>0</v>
          </cell>
          <cell r="CM4448">
            <v>0</v>
          </cell>
        </row>
        <row r="4449">
          <cell r="F4449">
            <v>0</v>
          </cell>
          <cell r="G4449">
            <v>292308.87</v>
          </cell>
          <cell r="H4449">
            <v>292308.87</v>
          </cell>
          <cell r="I4449">
            <v>0</v>
          </cell>
          <cell r="AY4449">
            <v>0</v>
          </cell>
          <cell r="CK4449">
            <v>0</v>
          </cell>
          <cell r="CL4449">
            <v>0</v>
          </cell>
          <cell r="CM4449">
            <v>0</v>
          </cell>
        </row>
        <row r="4450">
          <cell r="F4450">
            <v>1020611</v>
          </cell>
          <cell r="G4450">
            <v>1020611</v>
          </cell>
          <cell r="H4450">
            <v>764212.3</v>
          </cell>
          <cell r="I4450">
            <v>0</v>
          </cell>
          <cell r="AY4450">
            <v>84531.23</v>
          </cell>
          <cell r="CK4450">
            <v>0</v>
          </cell>
          <cell r="CL4450">
            <v>0</v>
          </cell>
          <cell r="CM4450">
            <v>0</v>
          </cell>
        </row>
        <row r="4451">
          <cell r="F4451">
            <v>163576</v>
          </cell>
          <cell r="G4451">
            <v>163576</v>
          </cell>
          <cell r="H4451">
            <v>124539.41</v>
          </cell>
          <cell r="I4451">
            <v>0</v>
          </cell>
          <cell r="AY4451">
            <v>13827.19</v>
          </cell>
          <cell r="CK4451">
            <v>0</v>
          </cell>
          <cell r="CL4451">
            <v>0</v>
          </cell>
          <cell r="CM4451">
            <v>0</v>
          </cell>
        </row>
        <row r="4452">
          <cell r="F4452">
            <v>349800</v>
          </cell>
          <cell r="G4452">
            <v>349800</v>
          </cell>
          <cell r="H4452">
            <v>269310.59999999998</v>
          </cell>
          <cell r="I4452">
            <v>0</v>
          </cell>
          <cell r="AY4452">
            <v>29250</v>
          </cell>
          <cell r="CK4452">
            <v>0</v>
          </cell>
          <cell r="CL4452">
            <v>0</v>
          </cell>
          <cell r="CM4452">
            <v>0</v>
          </cell>
        </row>
        <row r="4453">
          <cell r="F4453">
            <v>149878</v>
          </cell>
          <cell r="G4453">
            <v>154019.17000000001</v>
          </cell>
          <cell r="H4453">
            <v>154019.17000000001</v>
          </cell>
          <cell r="I4453">
            <v>0</v>
          </cell>
          <cell r="AY4453">
            <v>0</v>
          </cell>
          <cell r="CK4453">
            <v>0</v>
          </cell>
          <cell r="CL4453">
            <v>0</v>
          </cell>
          <cell r="CM4453">
            <v>0</v>
          </cell>
        </row>
        <row r="4454">
          <cell r="F4454">
            <v>800134</v>
          </cell>
          <cell r="G4454">
            <v>800134</v>
          </cell>
          <cell r="H4454">
            <v>737458.39</v>
          </cell>
          <cell r="I4454">
            <v>0</v>
          </cell>
          <cell r="AY4454">
            <v>100030</v>
          </cell>
          <cell r="CK4454">
            <v>0</v>
          </cell>
          <cell r="CL4454">
            <v>0</v>
          </cell>
          <cell r="CM4454">
            <v>0</v>
          </cell>
        </row>
        <row r="4455">
          <cell r="F4455">
            <v>0</v>
          </cell>
          <cell r="G4455">
            <v>2000</v>
          </cell>
          <cell r="H4455">
            <v>129.01</v>
          </cell>
          <cell r="I4455">
            <v>0</v>
          </cell>
          <cell r="AY4455">
            <v>0</v>
          </cell>
          <cell r="CK4455">
            <v>0</v>
          </cell>
          <cell r="CL4455">
            <v>0</v>
          </cell>
          <cell r="CM4455">
            <v>0</v>
          </cell>
        </row>
        <row r="4456">
          <cell r="F4456">
            <v>129964</v>
          </cell>
          <cell r="G4456">
            <v>72660.98</v>
          </cell>
          <cell r="H4456">
            <v>72660.98</v>
          </cell>
          <cell r="I4456">
            <v>0</v>
          </cell>
          <cell r="AY4456">
            <v>0</v>
          </cell>
          <cell r="CK4456">
            <v>0</v>
          </cell>
          <cell r="CL4456">
            <v>0</v>
          </cell>
          <cell r="CM4456">
            <v>0</v>
          </cell>
        </row>
        <row r="4457">
          <cell r="F4457">
            <v>857560</v>
          </cell>
          <cell r="G4457">
            <v>1091941.83</v>
          </cell>
          <cell r="H4457">
            <v>1091941.83</v>
          </cell>
          <cell r="I4457">
            <v>0</v>
          </cell>
          <cell r="AY4457">
            <v>595327.84</v>
          </cell>
          <cell r="CK4457">
            <v>0</v>
          </cell>
          <cell r="CL4457">
            <v>0</v>
          </cell>
          <cell r="CM4457">
            <v>0</v>
          </cell>
        </row>
        <row r="4458">
          <cell r="F4458">
            <v>1444440</v>
          </cell>
          <cell r="G4458">
            <v>481043.92</v>
          </cell>
          <cell r="H4458">
            <v>19871</v>
          </cell>
          <cell r="I4458">
            <v>0</v>
          </cell>
          <cell r="AY4458">
            <v>2637.35</v>
          </cell>
          <cell r="CK4458">
            <v>0</v>
          </cell>
          <cell r="CL4458">
            <v>0</v>
          </cell>
          <cell r="CM4458">
            <v>0</v>
          </cell>
        </row>
        <row r="4459">
          <cell r="F4459">
            <v>45695</v>
          </cell>
          <cell r="G4459">
            <v>45695</v>
          </cell>
          <cell r="H4459">
            <v>30997</v>
          </cell>
          <cell r="I4459">
            <v>0</v>
          </cell>
          <cell r="AY4459">
            <v>629</v>
          </cell>
          <cell r="CK4459">
            <v>0</v>
          </cell>
          <cell r="CL4459">
            <v>0</v>
          </cell>
          <cell r="CM4459">
            <v>0</v>
          </cell>
        </row>
        <row r="4460">
          <cell r="F4460">
            <v>907517</v>
          </cell>
          <cell r="G4460">
            <v>954892.38</v>
          </cell>
          <cell r="H4460">
            <v>652023.31999999995</v>
          </cell>
          <cell r="I4460">
            <v>0</v>
          </cell>
          <cell r="AY4460">
            <v>44252</v>
          </cell>
          <cell r="CK4460">
            <v>0</v>
          </cell>
          <cell r="CL4460">
            <v>0</v>
          </cell>
          <cell r="CM4460">
            <v>0</v>
          </cell>
        </row>
        <row r="4461">
          <cell r="F4461">
            <v>9066</v>
          </cell>
          <cell r="G4461">
            <v>9356</v>
          </cell>
          <cell r="H4461">
            <v>9354.9</v>
          </cell>
          <cell r="I4461">
            <v>0</v>
          </cell>
          <cell r="AY4461">
            <v>0</v>
          </cell>
          <cell r="CK4461">
            <v>0</v>
          </cell>
          <cell r="CL4461">
            <v>0</v>
          </cell>
          <cell r="CM4461">
            <v>0</v>
          </cell>
        </row>
        <row r="4462">
          <cell r="F4462">
            <v>0</v>
          </cell>
          <cell r="G4462">
            <v>3600</v>
          </cell>
          <cell r="H4462">
            <v>1200</v>
          </cell>
          <cell r="I4462">
            <v>0</v>
          </cell>
          <cell r="AY4462">
            <v>0</v>
          </cell>
          <cell r="CK4462">
            <v>0</v>
          </cell>
          <cell r="CL4462">
            <v>0</v>
          </cell>
          <cell r="CM4462">
            <v>0</v>
          </cell>
        </row>
        <row r="4463">
          <cell r="F4463">
            <v>42207</v>
          </cell>
          <cell r="G4463">
            <v>85117</v>
          </cell>
          <cell r="H4463">
            <v>52915.18</v>
          </cell>
          <cell r="I4463">
            <v>12075</v>
          </cell>
          <cell r="AY4463">
            <v>0</v>
          </cell>
          <cell r="CK4463">
            <v>0</v>
          </cell>
          <cell r="CL4463">
            <v>0</v>
          </cell>
          <cell r="CM4463">
            <v>0</v>
          </cell>
        </row>
        <row r="4464">
          <cell r="F4464">
            <v>124403</v>
          </cell>
          <cell r="G4464">
            <v>124403</v>
          </cell>
          <cell r="H4464">
            <v>79973.179999999993</v>
          </cell>
          <cell r="I4464">
            <v>0</v>
          </cell>
          <cell r="AY4464">
            <v>0</v>
          </cell>
          <cell r="CK4464">
            <v>0</v>
          </cell>
          <cell r="CL4464">
            <v>0</v>
          </cell>
          <cell r="CM4464">
            <v>0</v>
          </cell>
        </row>
        <row r="4465">
          <cell r="F4465">
            <v>0</v>
          </cell>
          <cell r="G4465">
            <v>15913.7</v>
          </cell>
          <cell r="H4465">
            <v>15913.7</v>
          </cell>
          <cell r="I4465">
            <v>0</v>
          </cell>
          <cell r="AY4465">
            <v>0</v>
          </cell>
          <cell r="CK4465">
            <v>0</v>
          </cell>
          <cell r="CL4465">
            <v>0</v>
          </cell>
          <cell r="CM4465">
            <v>0</v>
          </cell>
        </row>
        <row r="4466">
          <cell r="F4466">
            <v>350</v>
          </cell>
          <cell r="G4466">
            <v>350</v>
          </cell>
          <cell r="H4466">
            <v>0</v>
          </cell>
          <cell r="I4466">
            <v>0</v>
          </cell>
          <cell r="AY4466">
            <v>0</v>
          </cell>
          <cell r="CK4466">
            <v>0</v>
          </cell>
          <cell r="CL4466">
            <v>0</v>
          </cell>
          <cell r="CM4466">
            <v>0</v>
          </cell>
        </row>
        <row r="4467">
          <cell r="F4467">
            <v>16161</v>
          </cell>
          <cell r="G4467">
            <v>10961</v>
          </cell>
          <cell r="H4467">
            <v>2368.4899999999998</v>
          </cell>
          <cell r="I4467">
            <v>217</v>
          </cell>
          <cell r="AY4467">
            <v>57.5</v>
          </cell>
          <cell r="CK4467">
            <v>0</v>
          </cell>
          <cell r="CL4467">
            <v>0</v>
          </cell>
          <cell r="CM4467">
            <v>0</v>
          </cell>
        </row>
        <row r="4468">
          <cell r="F4468">
            <v>639</v>
          </cell>
          <cell r="G4468">
            <v>21789</v>
          </cell>
          <cell r="H4468">
            <v>8780.59</v>
          </cell>
          <cell r="I4468">
            <v>12654</v>
          </cell>
          <cell r="AY4468">
            <v>160.30000000000001</v>
          </cell>
          <cell r="CK4468">
            <v>0</v>
          </cell>
          <cell r="CL4468">
            <v>0</v>
          </cell>
          <cell r="CM4468">
            <v>0</v>
          </cell>
        </row>
        <row r="4469">
          <cell r="F4469">
            <v>3978</v>
          </cell>
          <cell r="G4469">
            <v>23978</v>
          </cell>
          <cell r="H4469">
            <v>20865</v>
          </cell>
          <cell r="I4469">
            <v>1495</v>
          </cell>
          <cell r="AY4469">
            <v>0</v>
          </cell>
          <cell r="CK4469">
            <v>0</v>
          </cell>
          <cell r="CL4469">
            <v>0</v>
          </cell>
          <cell r="CM4469">
            <v>0</v>
          </cell>
        </row>
        <row r="4470">
          <cell r="F4470">
            <v>1009</v>
          </cell>
          <cell r="G4470">
            <v>1009</v>
          </cell>
          <cell r="H4470">
            <v>1007.71</v>
          </cell>
          <cell r="I4470">
            <v>0</v>
          </cell>
          <cell r="AY4470">
            <v>0</v>
          </cell>
          <cell r="CK4470">
            <v>0</v>
          </cell>
          <cell r="CL4470">
            <v>0</v>
          </cell>
          <cell r="CM4470">
            <v>0</v>
          </cell>
        </row>
        <row r="4471">
          <cell r="F4471">
            <v>200000</v>
          </cell>
          <cell r="G4471">
            <v>200000</v>
          </cell>
          <cell r="H4471">
            <v>171833</v>
          </cell>
          <cell r="I4471">
            <v>28167</v>
          </cell>
          <cell r="AY4471">
            <v>1978.13</v>
          </cell>
          <cell r="CK4471">
            <v>0</v>
          </cell>
          <cell r="CL4471">
            <v>0</v>
          </cell>
          <cell r="CM4471">
            <v>0</v>
          </cell>
        </row>
        <row r="4472">
          <cell r="F4472">
            <v>2339</v>
          </cell>
          <cell r="G4472">
            <v>2339</v>
          </cell>
          <cell r="H4472">
            <v>1997.5</v>
          </cell>
          <cell r="I4472">
            <v>0</v>
          </cell>
          <cell r="AY4472">
            <v>0</v>
          </cell>
          <cell r="CK4472">
            <v>0</v>
          </cell>
          <cell r="CL4472">
            <v>0</v>
          </cell>
          <cell r="CM4472">
            <v>0</v>
          </cell>
        </row>
        <row r="4473">
          <cell r="F4473">
            <v>156898</v>
          </cell>
          <cell r="G4473">
            <v>181898</v>
          </cell>
          <cell r="H4473">
            <v>137032.23000000001</v>
          </cell>
          <cell r="I4473">
            <v>25352</v>
          </cell>
          <cell r="AY4473">
            <v>0</v>
          </cell>
          <cell r="CK4473">
            <v>0</v>
          </cell>
          <cell r="CL4473">
            <v>0</v>
          </cell>
          <cell r="CM4473">
            <v>0</v>
          </cell>
        </row>
        <row r="4474">
          <cell r="F4474">
            <v>0</v>
          </cell>
          <cell r="G4474">
            <v>110000</v>
          </cell>
          <cell r="H4474">
            <v>0</v>
          </cell>
          <cell r="I4474">
            <v>110000</v>
          </cell>
          <cell r="AY4474">
            <v>0</v>
          </cell>
          <cell r="CK4474">
            <v>0</v>
          </cell>
          <cell r="CL4474">
            <v>0</v>
          </cell>
          <cell r="CM4474">
            <v>0</v>
          </cell>
        </row>
        <row r="4475">
          <cell r="F4475">
            <v>2862</v>
          </cell>
          <cell r="G4475">
            <v>2862</v>
          </cell>
          <cell r="H4475">
            <v>2281.1799999999998</v>
          </cell>
          <cell r="I4475">
            <v>0</v>
          </cell>
          <cell r="AY4475">
            <v>0</v>
          </cell>
          <cell r="CK4475">
            <v>0</v>
          </cell>
          <cell r="CL4475">
            <v>0</v>
          </cell>
          <cell r="CM4475">
            <v>0</v>
          </cell>
        </row>
        <row r="4476">
          <cell r="F4476">
            <v>650000</v>
          </cell>
          <cell r="G4476">
            <v>1701993</v>
          </cell>
          <cell r="H4476">
            <v>669644.99</v>
          </cell>
          <cell r="I4476">
            <v>951239.01</v>
          </cell>
          <cell r="AY4476">
            <v>0</v>
          </cell>
          <cell r="CK4476">
            <v>0</v>
          </cell>
          <cell r="CL4476">
            <v>0</v>
          </cell>
          <cell r="CM4476">
            <v>0</v>
          </cell>
        </row>
        <row r="4477">
          <cell r="F4477">
            <v>1042</v>
          </cell>
          <cell r="G4477">
            <v>1042</v>
          </cell>
          <cell r="H4477">
            <v>10</v>
          </cell>
          <cell r="I4477">
            <v>10</v>
          </cell>
          <cell r="AY4477">
            <v>0</v>
          </cell>
          <cell r="CK4477">
            <v>0</v>
          </cell>
          <cell r="CL4477">
            <v>0</v>
          </cell>
          <cell r="CM4477">
            <v>0</v>
          </cell>
        </row>
        <row r="4478">
          <cell r="F4478">
            <v>1701</v>
          </cell>
          <cell r="G4478">
            <v>14301</v>
          </cell>
          <cell r="H4478">
            <v>11817.7</v>
          </cell>
          <cell r="I4478">
            <v>0</v>
          </cell>
          <cell r="AY4478">
            <v>0</v>
          </cell>
          <cell r="CK4478">
            <v>0</v>
          </cell>
          <cell r="CL4478">
            <v>0</v>
          </cell>
          <cell r="CM4478">
            <v>0</v>
          </cell>
        </row>
        <row r="4479">
          <cell r="F4479">
            <v>1977</v>
          </cell>
          <cell r="G4479">
            <v>69025</v>
          </cell>
          <cell r="H4479">
            <v>25418.21</v>
          </cell>
          <cell r="I4479">
            <v>48605.81</v>
          </cell>
          <cell r="AY4479">
            <v>0</v>
          </cell>
          <cell r="CK4479">
            <v>0</v>
          </cell>
          <cell r="CL4479">
            <v>0</v>
          </cell>
          <cell r="CM4479">
            <v>0</v>
          </cell>
        </row>
        <row r="4480">
          <cell r="F4480">
            <v>2766</v>
          </cell>
          <cell r="G4480">
            <v>2766</v>
          </cell>
          <cell r="H4480">
            <v>1715</v>
          </cell>
          <cell r="I4480">
            <v>0</v>
          </cell>
          <cell r="AY4480">
            <v>0</v>
          </cell>
          <cell r="CK4480">
            <v>0</v>
          </cell>
          <cell r="CL4480">
            <v>0</v>
          </cell>
          <cell r="CM4480">
            <v>0</v>
          </cell>
        </row>
        <row r="4481">
          <cell r="F4481">
            <v>40917</v>
          </cell>
          <cell r="G4481">
            <v>40917</v>
          </cell>
          <cell r="H4481">
            <v>30785.57</v>
          </cell>
          <cell r="I4481">
            <v>6983.95</v>
          </cell>
          <cell r="AY4481">
            <v>0</v>
          </cell>
          <cell r="CK4481">
            <v>0</v>
          </cell>
          <cell r="CL4481">
            <v>0</v>
          </cell>
          <cell r="CM4481">
            <v>0</v>
          </cell>
        </row>
        <row r="4482">
          <cell r="F4482">
            <v>16356</v>
          </cell>
          <cell r="G4482">
            <v>16356</v>
          </cell>
          <cell r="H4482">
            <v>5121.53</v>
          </cell>
          <cell r="I4482">
            <v>36</v>
          </cell>
          <cell r="AY4482">
            <v>0</v>
          </cell>
          <cell r="CK4482">
            <v>0</v>
          </cell>
          <cell r="CL4482">
            <v>0</v>
          </cell>
          <cell r="CM4482">
            <v>0</v>
          </cell>
        </row>
        <row r="4483">
          <cell r="F4483">
            <v>8979</v>
          </cell>
          <cell r="G4483">
            <v>8979</v>
          </cell>
          <cell r="H4483">
            <v>8961.1</v>
          </cell>
          <cell r="I4483">
            <v>0</v>
          </cell>
          <cell r="AY4483">
            <v>0</v>
          </cell>
          <cell r="CK4483">
            <v>0</v>
          </cell>
          <cell r="CL4483">
            <v>0</v>
          </cell>
          <cell r="CM4483">
            <v>0</v>
          </cell>
        </row>
        <row r="4484">
          <cell r="F4484">
            <v>2000</v>
          </cell>
          <cell r="G4484">
            <v>2000</v>
          </cell>
          <cell r="H4484">
            <v>1500</v>
          </cell>
          <cell r="I4484">
            <v>0</v>
          </cell>
          <cell r="AY4484">
            <v>0</v>
          </cell>
          <cell r="CK4484">
            <v>0</v>
          </cell>
          <cell r="CL4484">
            <v>0</v>
          </cell>
          <cell r="CM4484">
            <v>0</v>
          </cell>
        </row>
        <row r="4485">
          <cell r="F4485">
            <v>5881</v>
          </cell>
          <cell r="G4485">
            <v>5881</v>
          </cell>
          <cell r="H4485">
            <v>3623</v>
          </cell>
          <cell r="I4485">
            <v>0</v>
          </cell>
          <cell r="AY4485">
            <v>0</v>
          </cell>
          <cell r="CK4485">
            <v>0</v>
          </cell>
          <cell r="CL4485">
            <v>0</v>
          </cell>
          <cell r="CM4485">
            <v>0</v>
          </cell>
        </row>
        <row r="4486">
          <cell r="F4486">
            <v>103877</v>
          </cell>
          <cell r="G4486">
            <v>86667</v>
          </cell>
          <cell r="H4486">
            <v>65023.07</v>
          </cell>
          <cell r="I4486">
            <v>5797.1</v>
          </cell>
          <cell r="AY4486">
            <v>1172.03</v>
          </cell>
          <cell r="CK4486">
            <v>0</v>
          </cell>
          <cell r="CL4486">
            <v>0</v>
          </cell>
          <cell r="CM4486">
            <v>0</v>
          </cell>
        </row>
        <row r="4487">
          <cell r="F4487">
            <v>4160</v>
          </cell>
          <cell r="G4487">
            <v>26160</v>
          </cell>
          <cell r="H4487">
            <v>17151.62</v>
          </cell>
          <cell r="I4487">
            <v>5642.32</v>
          </cell>
          <cell r="AY4487">
            <v>0</v>
          </cell>
          <cell r="CK4487">
            <v>0</v>
          </cell>
          <cell r="CL4487">
            <v>0</v>
          </cell>
          <cell r="CM4487">
            <v>0</v>
          </cell>
        </row>
        <row r="4488">
          <cell r="F4488">
            <v>1026</v>
          </cell>
          <cell r="G4488">
            <v>1026</v>
          </cell>
          <cell r="H4488">
            <v>810.54</v>
          </cell>
          <cell r="I4488">
            <v>0</v>
          </cell>
          <cell r="AY4488">
            <v>0</v>
          </cell>
          <cell r="CK4488">
            <v>0</v>
          </cell>
          <cell r="CL4488">
            <v>0</v>
          </cell>
          <cell r="CM4488">
            <v>0</v>
          </cell>
        </row>
        <row r="4489">
          <cell r="F4489">
            <v>1474</v>
          </cell>
          <cell r="G4489">
            <v>1474</v>
          </cell>
          <cell r="H4489">
            <v>540.51</v>
          </cell>
          <cell r="I4489">
            <v>0</v>
          </cell>
          <cell r="AY4489">
            <v>0</v>
          </cell>
          <cell r="CK4489">
            <v>0</v>
          </cell>
          <cell r="CL4489">
            <v>0</v>
          </cell>
          <cell r="CM4489">
            <v>0</v>
          </cell>
        </row>
        <row r="4490">
          <cell r="F4490">
            <v>78</v>
          </cell>
          <cell r="G4490">
            <v>78</v>
          </cell>
          <cell r="H4490">
            <v>71</v>
          </cell>
          <cell r="I4490">
            <v>0</v>
          </cell>
          <cell r="AY4490">
            <v>0</v>
          </cell>
          <cell r="CK4490">
            <v>0</v>
          </cell>
          <cell r="CL4490">
            <v>0</v>
          </cell>
          <cell r="CM4490">
            <v>0</v>
          </cell>
        </row>
        <row r="4491">
          <cell r="F4491">
            <v>0</v>
          </cell>
          <cell r="G4491">
            <v>6500</v>
          </cell>
          <cell r="H4491">
            <v>6300</v>
          </cell>
          <cell r="I4491">
            <v>0</v>
          </cell>
          <cell r="AY4491">
            <v>0</v>
          </cell>
          <cell r="CK4491">
            <v>0</v>
          </cell>
          <cell r="CL4491">
            <v>0</v>
          </cell>
          <cell r="CM4491">
            <v>0</v>
          </cell>
        </row>
        <row r="4492">
          <cell r="F4492">
            <v>7402</v>
          </cell>
          <cell r="G4492">
            <v>32402</v>
          </cell>
          <cell r="H4492">
            <v>31618.880000000001</v>
          </cell>
          <cell r="I4492">
            <v>340</v>
          </cell>
          <cell r="AY4492">
            <v>0</v>
          </cell>
          <cell r="CK4492">
            <v>0</v>
          </cell>
          <cell r="CL4492">
            <v>0</v>
          </cell>
          <cell r="CM4492">
            <v>0</v>
          </cell>
        </row>
        <row r="4493">
          <cell r="F4493">
            <v>400000</v>
          </cell>
          <cell r="G4493">
            <v>400000</v>
          </cell>
          <cell r="H4493">
            <v>174880.5</v>
          </cell>
          <cell r="I4493">
            <v>39235</v>
          </cell>
          <cell r="AY4493">
            <v>0</v>
          </cell>
          <cell r="CK4493">
            <v>0</v>
          </cell>
          <cell r="CL4493">
            <v>0</v>
          </cell>
          <cell r="CM4493">
            <v>0</v>
          </cell>
        </row>
        <row r="4494">
          <cell r="F4494">
            <v>352323</v>
          </cell>
          <cell r="G4494">
            <v>334697.21999999997</v>
          </cell>
          <cell r="H4494">
            <v>198731.85</v>
          </cell>
          <cell r="I4494">
            <v>7906.07</v>
          </cell>
          <cell r="AY4494">
            <v>2124.0300000000002</v>
          </cell>
          <cell r="CK4494">
            <v>0</v>
          </cell>
          <cell r="CL4494">
            <v>0</v>
          </cell>
          <cell r="CM4494">
            <v>0</v>
          </cell>
        </row>
        <row r="4495">
          <cell r="F4495">
            <v>30000</v>
          </cell>
          <cell r="G4495">
            <v>53000</v>
          </cell>
          <cell r="H4495">
            <v>38947.800000000003</v>
          </cell>
          <cell r="I4495">
            <v>9000</v>
          </cell>
          <cell r="AY4495">
            <v>0</v>
          </cell>
          <cell r="CK4495">
            <v>0</v>
          </cell>
          <cell r="CL4495">
            <v>0</v>
          </cell>
          <cell r="CM4495">
            <v>0</v>
          </cell>
        </row>
        <row r="4496">
          <cell r="F4496">
            <v>5356</v>
          </cell>
          <cell r="G4496">
            <v>9856</v>
          </cell>
          <cell r="H4496">
            <v>7498.81</v>
          </cell>
          <cell r="I4496">
            <v>105.8</v>
          </cell>
          <cell r="AY4496">
            <v>0</v>
          </cell>
          <cell r="CK4496">
            <v>0</v>
          </cell>
          <cell r="CL4496">
            <v>0</v>
          </cell>
          <cell r="CM4496">
            <v>0</v>
          </cell>
        </row>
        <row r="4497">
          <cell r="F4497">
            <v>0</v>
          </cell>
          <cell r="G4497">
            <v>115000</v>
          </cell>
          <cell r="H4497">
            <v>11992</v>
          </cell>
          <cell r="I4497">
            <v>29785.16</v>
          </cell>
          <cell r="AY4497">
            <v>0</v>
          </cell>
          <cell r="CK4497">
            <v>0</v>
          </cell>
          <cell r="CL4497">
            <v>0</v>
          </cell>
          <cell r="CM4497">
            <v>0</v>
          </cell>
        </row>
        <row r="4499">
          <cell r="F4499">
            <v>0</v>
          </cell>
          <cell r="G4499">
            <v>5000</v>
          </cell>
          <cell r="H4499">
            <v>4153.5</v>
          </cell>
          <cell r="I4499">
            <v>0</v>
          </cell>
          <cell r="AY4499">
            <v>0</v>
          </cell>
          <cell r="CK4499">
            <v>0</v>
          </cell>
          <cell r="CL4499">
            <v>0</v>
          </cell>
          <cell r="CM4499">
            <v>0</v>
          </cell>
        </row>
        <row r="4500">
          <cell r="F4500">
            <v>0</v>
          </cell>
          <cell r="G4500">
            <v>25000</v>
          </cell>
          <cell r="H4500">
            <v>14304.4</v>
          </cell>
          <cell r="I4500">
            <v>0</v>
          </cell>
          <cell r="AY4500">
            <v>0</v>
          </cell>
          <cell r="CK4500">
            <v>0</v>
          </cell>
          <cell r="CL4500">
            <v>0</v>
          </cell>
          <cell r="CM4500">
            <v>0</v>
          </cell>
        </row>
        <row r="4501">
          <cell r="F4501">
            <v>0</v>
          </cell>
          <cell r="G4501">
            <v>5000</v>
          </cell>
          <cell r="H4501">
            <v>0</v>
          </cell>
          <cell r="I4501">
            <v>0</v>
          </cell>
          <cell r="AY4501">
            <v>0</v>
          </cell>
          <cell r="CK4501">
            <v>0</v>
          </cell>
          <cell r="CL4501">
            <v>0</v>
          </cell>
          <cell r="CM4501">
            <v>0</v>
          </cell>
        </row>
        <row r="4502">
          <cell r="F4502">
            <v>7341991</v>
          </cell>
          <cell r="G4502">
            <v>7341991</v>
          </cell>
          <cell r="H4502">
            <v>4896476.75</v>
          </cell>
          <cell r="I4502">
            <v>0</v>
          </cell>
          <cell r="AY4502">
            <v>543851.88</v>
          </cell>
          <cell r="CK4502">
            <v>0</v>
          </cell>
          <cell r="CL4502">
            <v>0</v>
          </cell>
          <cell r="CM4502">
            <v>0</v>
          </cell>
        </row>
        <row r="4503">
          <cell r="F4503">
            <v>2543868</v>
          </cell>
          <cell r="G4503">
            <v>2543868</v>
          </cell>
          <cell r="H4503">
            <v>2062940.21</v>
          </cell>
          <cell r="I4503">
            <v>0</v>
          </cell>
          <cell r="AY4503">
            <v>242313.92</v>
          </cell>
          <cell r="CK4503">
            <v>0</v>
          </cell>
          <cell r="CL4503">
            <v>0</v>
          </cell>
          <cell r="CM4503">
            <v>0</v>
          </cell>
        </row>
        <row r="4504">
          <cell r="F4504">
            <v>157565</v>
          </cell>
          <cell r="G4504">
            <v>157565</v>
          </cell>
          <cell r="H4504">
            <v>65103.46</v>
          </cell>
          <cell r="I4504">
            <v>0</v>
          </cell>
          <cell r="AY4504">
            <v>7451.58</v>
          </cell>
          <cell r="CK4504">
            <v>0</v>
          </cell>
          <cell r="CL4504">
            <v>0</v>
          </cell>
          <cell r="CM4504">
            <v>0</v>
          </cell>
        </row>
        <row r="4505">
          <cell r="F4505">
            <v>247584</v>
          </cell>
          <cell r="G4505">
            <v>247584</v>
          </cell>
          <cell r="H4505">
            <v>200284.54</v>
          </cell>
          <cell r="I4505">
            <v>0</v>
          </cell>
          <cell r="AY4505">
            <v>21663</v>
          </cell>
          <cell r="CK4505">
            <v>0</v>
          </cell>
          <cell r="CL4505">
            <v>0</v>
          </cell>
          <cell r="CM4505">
            <v>0</v>
          </cell>
        </row>
        <row r="4506">
          <cell r="F4506">
            <v>212700</v>
          </cell>
          <cell r="G4506">
            <v>212700</v>
          </cell>
          <cell r="H4506">
            <v>114046.42</v>
          </cell>
          <cell r="I4506">
            <v>0</v>
          </cell>
          <cell r="AY4506">
            <v>6640.26</v>
          </cell>
          <cell r="CK4506">
            <v>0</v>
          </cell>
          <cell r="CL4506">
            <v>0</v>
          </cell>
          <cell r="CM4506">
            <v>0</v>
          </cell>
        </row>
        <row r="4507">
          <cell r="F4507">
            <v>543606</v>
          </cell>
          <cell r="G4507">
            <v>543606</v>
          </cell>
          <cell r="H4507">
            <v>0</v>
          </cell>
          <cell r="I4507">
            <v>0</v>
          </cell>
          <cell r="AY4507">
            <v>0</v>
          </cell>
          <cell r="CK4507">
            <v>0</v>
          </cell>
          <cell r="CL4507">
            <v>0</v>
          </cell>
          <cell r="CM4507">
            <v>0</v>
          </cell>
        </row>
        <row r="4508">
          <cell r="F4508">
            <v>759969</v>
          </cell>
          <cell r="G4508">
            <v>759624.26</v>
          </cell>
          <cell r="H4508">
            <v>549991.25</v>
          </cell>
          <cell r="I4508">
            <v>0</v>
          </cell>
          <cell r="AY4508">
            <v>137007.93</v>
          </cell>
          <cell r="CK4508">
            <v>0</v>
          </cell>
          <cell r="CL4508">
            <v>0</v>
          </cell>
          <cell r="CM4508">
            <v>0</v>
          </cell>
        </row>
        <row r="4509">
          <cell r="F4509">
            <v>464075</v>
          </cell>
          <cell r="G4509">
            <v>464075</v>
          </cell>
          <cell r="H4509">
            <v>353394.93</v>
          </cell>
          <cell r="I4509">
            <v>0</v>
          </cell>
          <cell r="AY4509">
            <v>39916.44</v>
          </cell>
          <cell r="CK4509">
            <v>0</v>
          </cell>
          <cell r="CL4509">
            <v>0</v>
          </cell>
          <cell r="CM4509">
            <v>0</v>
          </cell>
        </row>
        <row r="4510">
          <cell r="F4510">
            <v>70717</v>
          </cell>
          <cell r="G4510">
            <v>70717</v>
          </cell>
          <cell r="H4510">
            <v>54686.1</v>
          </cell>
          <cell r="I4510">
            <v>0</v>
          </cell>
          <cell r="AY4510">
            <v>6187.79</v>
          </cell>
          <cell r="CK4510">
            <v>0</v>
          </cell>
          <cell r="CL4510">
            <v>0</v>
          </cell>
          <cell r="CM4510">
            <v>0</v>
          </cell>
        </row>
        <row r="4511">
          <cell r="F4511">
            <v>204600</v>
          </cell>
          <cell r="G4511">
            <v>204600</v>
          </cell>
          <cell r="H4511">
            <v>156662.42000000001</v>
          </cell>
          <cell r="I4511">
            <v>0</v>
          </cell>
          <cell r="AY4511">
            <v>17468.099999999999</v>
          </cell>
          <cell r="CK4511">
            <v>0</v>
          </cell>
          <cell r="CL4511">
            <v>0</v>
          </cell>
          <cell r="CM4511">
            <v>0</v>
          </cell>
        </row>
        <row r="4512">
          <cell r="F4512">
            <v>62032</v>
          </cell>
          <cell r="G4512">
            <v>64630.39</v>
          </cell>
          <cell r="H4512">
            <v>64630.39</v>
          </cell>
          <cell r="I4512">
            <v>0</v>
          </cell>
          <cell r="AY4512">
            <v>0</v>
          </cell>
          <cell r="CK4512">
            <v>0</v>
          </cell>
          <cell r="CL4512">
            <v>0</v>
          </cell>
          <cell r="CM4512">
            <v>0</v>
          </cell>
        </row>
        <row r="4513">
          <cell r="F4513">
            <v>360592</v>
          </cell>
          <cell r="G4513">
            <v>360592</v>
          </cell>
          <cell r="H4513">
            <v>246248.34</v>
          </cell>
          <cell r="I4513">
            <v>0</v>
          </cell>
          <cell r="AY4513">
            <v>35916.76</v>
          </cell>
          <cell r="CK4513">
            <v>0</v>
          </cell>
          <cell r="CL4513">
            <v>0</v>
          </cell>
          <cell r="CM4513">
            <v>0</v>
          </cell>
        </row>
        <row r="4514">
          <cell r="F4514">
            <v>205999</v>
          </cell>
          <cell r="G4514">
            <v>205999</v>
          </cell>
          <cell r="H4514">
            <v>99903.57</v>
          </cell>
          <cell r="I4514">
            <v>0</v>
          </cell>
          <cell r="AY4514">
            <v>0</v>
          </cell>
          <cell r="CK4514">
            <v>0</v>
          </cell>
          <cell r="CL4514">
            <v>0</v>
          </cell>
          <cell r="CM4514">
            <v>0</v>
          </cell>
        </row>
        <row r="4515">
          <cell r="F4515">
            <v>2353016</v>
          </cell>
          <cell r="G4515">
            <v>2114303.17</v>
          </cell>
          <cell r="H4515">
            <v>1483489</v>
          </cell>
          <cell r="I4515">
            <v>0</v>
          </cell>
          <cell r="AY4515">
            <v>91222</v>
          </cell>
          <cell r="CK4515">
            <v>0</v>
          </cell>
          <cell r="CL4515">
            <v>0</v>
          </cell>
          <cell r="CM4515">
            <v>0</v>
          </cell>
        </row>
        <row r="4516">
          <cell r="F4516">
            <v>0</v>
          </cell>
          <cell r="G4516">
            <v>963396.08</v>
          </cell>
          <cell r="H4516">
            <v>897611.6</v>
          </cell>
          <cell r="I4516">
            <v>0</v>
          </cell>
          <cell r="AY4516">
            <v>98628.92</v>
          </cell>
          <cell r="CK4516">
            <v>0</v>
          </cell>
          <cell r="CL4516">
            <v>0</v>
          </cell>
          <cell r="CM4516">
            <v>0</v>
          </cell>
        </row>
        <row r="4517">
          <cell r="F4517">
            <v>5250</v>
          </cell>
          <cell r="G4517">
            <v>5250</v>
          </cell>
          <cell r="H4517">
            <v>5066.5200000000004</v>
          </cell>
          <cell r="I4517">
            <v>0</v>
          </cell>
          <cell r="AY4517">
            <v>355.5</v>
          </cell>
          <cell r="CK4517">
            <v>0</v>
          </cell>
          <cell r="CL4517">
            <v>0</v>
          </cell>
          <cell r="CM4517">
            <v>0</v>
          </cell>
        </row>
        <row r="4518">
          <cell r="F4518">
            <v>5001</v>
          </cell>
          <cell r="G4518">
            <v>5001</v>
          </cell>
          <cell r="H4518">
            <v>3493</v>
          </cell>
          <cell r="I4518">
            <v>0</v>
          </cell>
          <cell r="AY4518">
            <v>0</v>
          </cell>
          <cell r="CK4518">
            <v>0</v>
          </cell>
          <cell r="CL4518">
            <v>0</v>
          </cell>
          <cell r="CM4518">
            <v>0</v>
          </cell>
        </row>
        <row r="4519">
          <cell r="F4519">
            <v>5000</v>
          </cell>
          <cell r="G4519">
            <v>5000</v>
          </cell>
          <cell r="H4519">
            <v>463.8</v>
          </cell>
          <cell r="I4519">
            <v>0</v>
          </cell>
          <cell r="AY4519">
            <v>0</v>
          </cell>
          <cell r="CK4519">
            <v>0</v>
          </cell>
          <cell r="CL4519">
            <v>0</v>
          </cell>
          <cell r="CM4519">
            <v>0</v>
          </cell>
        </row>
        <row r="4520">
          <cell r="F4520">
            <v>2000</v>
          </cell>
          <cell r="G4520">
            <v>195000</v>
          </cell>
          <cell r="H4520">
            <v>180478.39</v>
          </cell>
          <cell r="I4520">
            <v>12535</v>
          </cell>
          <cell r="AY4520">
            <v>0</v>
          </cell>
          <cell r="CK4520">
            <v>0</v>
          </cell>
          <cell r="CL4520">
            <v>0</v>
          </cell>
          <cell r="CM4520">
            <v>0</v>
          </cell>
        </row>
        <row r="4521">
          <cell r="F4521">
            <v>105000</v>
          </cell>
          <cell r="G4521">
            <v>270850</v>
          </cell>
          <cell r="H4521">
            <v>56056.4</v>
          </cell>
          <cell r="I4521">
            <v>97446.49</v>
          </cell>
          <cell r="AY4521">
            <v>40</v>
          </cell>
          <cell r="CK4521">
            <v>0</v>
          </cell>
          <cell r="CL4521">
            <v>0</v>
          </cell>
          <cell r="CM4521">
            <v>0</v>
          </cell>
        </row>
        <row r="4522">
          <cell r="F4522">
            <v>0</v>
          </cell>
          <cell r="G4522">
            <v>1815554</v>
          </cell>
          <cell r="H4522">
            <v>994327.56</v>
          </cell>
          <cell r="I4522">
            <v>431175.34</v>
          </cell>
          <cell r="AY4522">
            <v>0</v>
          </cell>
          <cell r="CK4522">
            <v>400000</v>
          </cell>
          <cell r="CL4522">
            <v>400000</v>
          </cell>
          <cell r="CM4522">
            <v>400000</v>
          </cell>
        </row>
        <row r="4523">
          <cell r="F4523">
            <v>0</v>
          </cell>
          <cell r="G4523">
            <v>23162</v>
          </cell>
          <cell r="H4523">
            <v>70</v>
          </cell>
          <cell r="I4523">
            <v>101.63</v>
          </cell>
          <cell r="AY4523">
            <v>0</v>
          </cell>
          <cell r="CK4523">
            <v>0</v>
          </cell>
          <cell r="CL4523">
            <v>0</v>
          </cell>
          <cell r="CM4523">
            <v>0</v>
          </cell>
        </row>
        <row r="4524">
          <cell r="F4524">
            <v>44744</v>
          </cell>
          <cell r="G4524">
            <v>64744</v>
          </cell>
          <cell r="H4524">
            <v>26754.92</v>
          </cell>
          <cell r="I4524">
            <v>12127.44</v>
          </cell>
          <cell r="AY4524">
            <v>0</v>
          </cell>
          <cell r="CK4524">
            <v>0</v>
          </cell>
          <cell r="CL4524">
            <v>0</v>
          </cell>
          <cell r="CM4524">
            <v>0</v>
          </cell>
        </row>
        <row r="4525">
          <cell r="F4525">
            <v>10629</v>
          </cell>
          <cell r="G4525">
            <v>10629</v>
          </cell>
          <cell r="H4525">
            <v>9573.75</v>
          </cell>
          <cell r="I4525">
            <v>977.5</v>
          </cell>
          <cell r="AY4525">
            <v>270.18</v>
          </cell>
          <cell r="CK4525">
            <v>0</v>
          </cell>
          <cell r="CL4525">
            <v>0</v>
          </cell>
          <cell r="CM4525">
            <v>0</v>
          </cell>
        </row>
        <row r="4526">
          <cell r="F4526">
            <v>37492</v>
          </cell>
          <cell r="G4526">
            <v>37492</v>
          </cell>
          <cell r="H4526">
            <v>10676.59</v>
          </cell>
          <cell r="I4526">
            <v>793.86</v>
          </cell>
          <cell r="AY4526">
            <v>0</v>
          </cell>
          <cell r="CK4526">
            <v>0</v>
          </cell>
          <cell r="CL4526">
            <v>0</v>
          </cell>
          <cell r="CM4526">
            <v>0</v>
          </cell>
        </row>
        <row r="4527">
          <cell r="F4527">
            <v>248515</v>
          </cell>
          <cell r="G4527">
            <v>248515</v>
          </cell>
          <cell r="H4527">
            <v>102127.13</v>
          </cell>
          <cell r="I4527">
            <v>4356</v>
          </cell>
          <cell r="AY4527">
            <v>0</v>
          </cell>
          <cell r="CK4527">
            <v>0</v>
          </cell>
          <cell r="CL4527">
            <v>0</v>
          </cell>
          <cell r="CM4527">
            <v>0</v>
          </cell>
        </row>
        <row r="4528">
          <cell r="F4528">
            <v>6554</v>
          </cell>
          <cell r="G4528">
            <v>21554</v>
          </cell>
          <cell r="H4528">
            <v>11782.41</v>
          </cell>
          <cell r="I4528">
            <v>89</v>
          </cell>
          <cell r="AY4528">
            <v>0</v>
          </cell>
          <cell r="CK4528">
            <v>0</v>
          </cell>
          <cell r="CL4528">
            <v>0</v>
          </cell>
          <cell r="CM4528">
            <v>0</v>
          </cell>
        </row>
        <row r="4529">
          <cell r="F4529">
            <v>2000</v>
          </cell>
          <cell r="G4529">
            <v>2000</v>
          </cell>
          <cell r="H4529">
            <v>1500</v>
          </cell>
          <cell r="I4529">
            <v>0</v>
          </cell>
          <cell r="AY4529">
            <v>0</v>
          </cell>
          <cell r="CK4529">
            <v>0</v>
          </cell>
          <cell r="CL4529">
            <v>0</v>
          </cell>
          <cell r="CM4529">
            <v>0</v>
          </cell>
        </row>
        <row r="4530">
          <cell r="F4530">
            <v>82577</v>
          </cell>
          <cell r="G4530">
            <v>82577</v>
          </cell>
          <cell r="H4530">
            <v>61881.84</v>
          </cell>
          <cell r="I4530">
            <v>2846.02</v>
          </cell>
          <cell r="AY4530">
            <v>0</v>
          </cell>
          <cell r="CK4530">
            <v>0</v>
          </cell>
          <cell r="CL4530">
            <v>0</v>
          </cell>
          <cell r="CM4530">
            <v>0</v>
          </cell>
        </row>
        <row r="4531">
          <cell r="F4531">
            <v>58750</v>
          </cell>
          <cell r="G4531">
            <v>58750</v>
          </cell>
          <cell r="H4531">
            <v>45725.16</v>
          </cell>
          <cell r="I4531">
            <v>2578.29</v>
          </cell>
          <cell r="AY4531">
            <v>172.54</v>
          </cell>
          <cell r="CK4531">
            <v>0</v>
          </cell>
          <cell r="CL4531">
            <v>0</v>
          </cell>
          <cell r="CM4531">
            <v>0</v>
          </cell>
        </row>
        <row r="4532">
          <cell r="F4532">
            <v>55000</v>
          </cell>
          <cell r="G4532">
            <v>95000</v>
          </cell>
          <cell r="H4532">
            <v>90176.87</v>
          </cell>
          <cell r="I4532">
            <v>3126.82</v>
          </cell>
          <cell r="AY4532">
            <v>47</v>
          </cell>
          <cell r="CK4532">
            <v>0</v>
          </cell>
          <cell r="CL4532">
            <v>0</v>
          </cell>
          <cell r="CM4532">
            <v>0</v>
          </cell>
        </row>
        <row r="4533">
          <cell r="F4533">
            <v>0</v>
          </cell>
          <cell r="G4533">
            <v>40000</v>
          </cell>
          <cell r="H4533">
            <v>17798.82</v>
          </cell>
          <cell r="I4533">
            <v>0</v>
          </cell>
          <cell r="AY4533">
            <v>0</v>
          </cell>
          <cell r="CK4533">
            <v>0</v>
          </cell>
          <cell r="CL4533">
            <v>0</v>
          </cell>
          <cell r="CM4533">
            <v>0</v>
          </cell>
        </row>
        <row r="4534">
          <cell r="F4534">
            <v>1000</v>
          </cell>
          <cell r="G4534">
            <v>1000</v>
          </cell>
          <cell r="H4534">
            <v>885.09</v>
          </cell>
          <cell r="I4534">
            <v>0</v>
          </cell>
          <cell r="AY4534">
            <v>0</v>
          </cell>
          <cell r="CK4534">
            <v>0</v>
          </cell>
          <cell r="CL4534">
            <v>0</v>
          </cell>
          <cell r="CM4534">
            <v>0</v>
          </cell>
        </row>
        <row r="4535">
          <cell r="F4535">
            <v>125847</v>
          </cell>
          <cell r="G4535">
            <v>285660</v>
          </cell>
          <cell r="H4535">
            <v>221327.64</v>
          </cell>
          <cell r="I4535">
            <v>1133.23</v>
          </cell>
          <cell r="AY4535">
            <v>0</v>
          </cell>
          <cell r="CK4535">
            <v>0</v>
          </cell>
          <cell r="CL4535">
            <v>0</v>
          </cell>
          <cell r="CM4535">
            <v>0</v>
          </cell>
        </row>
        <row r="4536">
          <cell r="F4536">
            <v>0</v>
          </cell>
          <cell r="G4536">
            <v>30000</v>
          </cell>
          <cell r="H4536">
            <v>22897.46</v>
          </cell>
          <cell r="I4536">
            <v>2796.41</v>
          </cell>
          <cell r="AY4536">
            <v>0</v>
          </cell>
          <cell r="CK4536">
            <v>0</v>
          </cell>
          <cell r="CL4536">
            <v>0</v>
          </cell>
          <cell r="CM4536">
            <v>0</v>
          </cell>
        </row>
        <row r="4537">
          <cell r="F4537">
            <v>130077</v>
          </cell>
          <cell r="G4537">
            <v>130077</v>
          </cell>
          <cell r="H4537">
            <v>57919.12</v>
          </cell>
          <cell r="I4537">
            <v>3703.18</v>
          </cell>
          <cell r="AY4537">
            <v>820.17</v>
          </cell>
          <cell r="CK4537">
            <v>0</v>
          </cell>
          <cell r="CL4537">
            <v>0</v>
          </cell>
          <cell r="CM4537">
            <v>0</v>
          </cell>
        </row>
        <row r="4538">
          <cell r="F4538">
            <v>4689</v>
          </cell>
          <cell r="G4538">
            <v>4689</v>
          </cell>
          <cell r="H4538">
            <v>4305.25</v>
          </cell>
          <cell r="I4538">
            <v>42.56</v>
          </cell>
          <cell r="AY4538">
            <v>0</v>
          </cell>
          <cell r="CK4538">
            <v>0</v>
          </cell>
          <cell r="CL4538">
            <v>0</v>
          </cell>
          <cell r="CM4538">
            <v>0</v>
          </cell>
        </row>
        <row r="4539">
          <cell r="F4539">
            <v>54648</v>
          </cell>
          <cell r="G4539">
            <v>7648</v>
          </cell>
          <cell r="H4539">
            <v>2530</v>
          </cell>
          <cell r="I4539">
            <v>0</v>
          </cell>
          <cell r="AY4539">
            <v>0</v>
          </cell>
          <cell r="CK4539">
            <v>0</v>
          </cell>
          <cell r="CL4539">
            <v>0</v>
          </cell>
          <cell r="CM4539">
            <v>0</v>
          </cell>
        </row>
        <row r="4540">
          <cell r="F4540">
            <v>3749</v>
          </cell>
          <cell r="G4540">
            <v>3749</v>
          </cell>
          <cell r="H4540">
            <v>3622.08</v>
          </cell>
          <cell r="I4540">
            <v>0</v>
          </cell>
          <cell r="AY4540">
            <v>0</v>
          </cell>
          <cell r="CK4540">
            <v>0</v>
          </cell>
          <cell r="CL4540">
            <v>0</v>
          </cell>
          <cell r="CM4540">
            <v>0</v>
          </cell>
        </row>
        <row r="4541">
          <cell r="F4541">
            <v>0</v>
          </cell>
          <cell r="G4541">
            <v>16000</v>
          </cell>
          <cell r="H4541">
            <v>8993</v>
          </cell>
          <cell r="I4541">
            <v>0</v>
          </cell>
          <cell r="AY4541">
            <v>0</v>
          </cell>
          <cell r="CK4541">
            <v>0</v>
          </cell>
          <cell r="CL4541">
            <v>0</v>
          </cell>
          <cell r="CM4541">
            <v>0</v>
          </cell>
        </row>
        <row r="4542">
          <cell r="F4542">
            <v>0</v>
          </cell>
          <cell r="G4542">
            <v>45000</v>
          </cell>
          <cell r="H4542">
            <v>34362</v>
          </cell>
          <cell r="I4542">
            <v>0</v>
          </cell>
          <cell r="AY4542">
            <v>0</v>
          </cell>
          <cell r="CK4542">
            <v>0</v>
          </cell>
          <cell r="CL4542">
            <v>0</v>
          </cell>
          <cell r="CM4542">
            <v>0</v>
          </cell>
        </row>
        <row r="4543">
          <cell r="F4543">
            <v>0</v>
          </cell>
          <cell r="G4543">
            <v>15000</v>
          </cell>
          <cell r="H4543">
            <v>13938</v>
          </cell>
          <cell r="I4543">
            <v>0</v>
          </cell>
          <cell r="AY4543">
            <v>0</v>
          </cell>
          <cell r="CK4543">
            <v>0</v>
          </cell>
          <cell r="CL4543">
            <v>0</v>
          </cell>
          <cell r="CM4543">
            <v>0</v>
          </cell>
        </row>
        <row r="4544">
          <cell r="F4544">
            <v>0</v>
          </cell>
          <cell r="G4544">
            <v>2500</v>
          </cell>
          <cell r="H4544">
            <v>1382.3</v>
          </cell>
          <cell r="I4544">
            <v>0</v>
          </cell>
          <cell r="AY4544">
            <v>0</v>
          </cell>
          <cell r="CK4544">
            <v>0</v>
          </cell>
          <cell r="CL4544">
            <v>0</v>
          </cell>
          <cell r="CM4544">
            <v>0</v>
          </cell>
        </row>
        <row r="4545">
          <cell r="F4545">
            <v>0</v>
          </cell>
          <cell r="G4545">
            <v>2500</v>
          </cell>
          <cell r="H4545">
            <v>2200</v>
          </cell>
          <cell r="I4545">
            <v>0</v>
          </cell>
          <cell r="AY4545">
            <v>0</v>
          </cell>
          <cell r="CK4545">
            <v>0</v>
          </cell>
          <cell r="CL4545">
            <v>0</v>
          </cell>
          <cell r="CM4545">
            <v>0</v>
          </cell>
        </row>
        <row r="4546">
          <cell r="F4546">
            <v>3883644</v>
          </cell>
          <cell r="G4546">
            <v>3883644</v>
          </cell>
          <cell r="H4546">
            <v>2933535.17</v>
          </cell>
          <cell r="I4546">
            <v>0</v>
          </cell>
          <cell r="AY4546">
            <v>336647.9</v>
          </cell>
          <cell r="CK4546">
            <v>0</v>
          </cell>
          <cell r="CL4546">
            <v>0</v>
          </cell>
          <cell r="CM4546">
            <v>0</v>
          </cell>
        </row>
        <row r="4547">
          <cell r="F4547">
            <v>0</v>
          </cell>
          <cell r="G4547">
            <v>101744.57</v>
          </cell>
          <cell r="H4547">
            <v>101744.57</v>
          </cell>
          <cell r="I4547">
            <v>0</v>
          </cell>
          <cell r="AY4547">
            <v>0</v>
          </cell>
          <cell r="CK4547">
            <v>0</v>
          </cell>
          <cell r="CL4547">
            <v>0</v>
          </cell>
          <cell r="CM4547">
            <v>0</v>
          </cell>
        </row>
        <row r="4548">
          <cell r="F4548">
            <v>109268</v>
          </cell>
          <cell r="G4548">
            <v>110023</v>
          </cell>
          <cell r="H4548">
            <v>97098.77</v>
          </cell>
          <cell r="I4548">
            <v>0</v>
          </cell>
          <cell r="AY4548">
            <v>10135</v>
          </cell>
          <cell r="CK4548">
            <v>0</v>
          </cell>
          <cell r="CL4548">
            <v>0</v>
          </cell>
          <cell r="CM4548">
            <v>0</v>
          </cell>
        </row>
        <row r="4549">
          <cell r="F4549">
            <v>298883</v>
          </cell>
          <cell r="G4549">
            <v>298883</v>
          </cell>
          <cell r="H4549">
            <v>150723.76999999999</v>
          </cell>
          <cell r="I4549">
            <v>0</v>
          </cell>
          <cell r="AY4549">
            <v>540.55999999999995</v>
          </cell>
          <cell r="CK4549">
            <v>0</v>
          </cell>
          <cell r="CL4549">
            <v>0</v>
          </cell>
          <cell r="CM4549">
            <v>0</v>
          </cell>
        </row>
        <row r="4550">
          <cell r="F4550">
            <v>777672</v>
          </cell>
          <cell r="G4550">
            <v>777672</v>
          </cell>
          <cell r="H4550">
            <v>5971.63</v>
          </cell>
          <cell r="I4550">
            <v>0</v>
          </cell>
          <cell r="AY4550">
            <v>0</v>
          </cell>
          <cell r="CK4550">
            <v>0</v>
          </cell>
          <cell r="CL4550">
            <v>0</v>
          </cell>
          <cell r="CM4550">
            <v>0</v>
          </cell>
        </row>
        <row r="4551">
          <cell r="F4551">
            <v>1079</v>
          </cell>
          <cell r="G4551">
            <v>1079</v>
          </cell>
          <cell r="H4551">
            <v>0</v>
          </cell>
          <cell r="I4551">
            <v>0</v>
          </cell>
          <cell r="AY4551">
            <v>0</v>
          </cell>
          <cell r="CK4551">
            <v>0</v>
          </cell>
          <cell r="CL4551">
            <v>0</v>
          </cell>
          <cell r="CM4551">
            <v>0</v>
          </cell>
        </row>
        <row r="4552">
          <cell r="F4552">
            <v>539294</v>
          </cell>
          <cell r="G4552">
            <v>539294</v>
          </cell>
          <cell r="H4552">
            <v>395327.99</v>
          </cell>
          <cell r="I4552">
            <v>0</v>
          </cell>
          <cell r="AY4552">
            <v>46342.97</v>
          </cell>
          <cell r="CK4552">
            <v>0</v>
          </cell>
          <cell r="CL4552">
            <v>0</v>
          </cell>
          <cell r="CM4552">
            <v>0</v>
          </cell>
        </row>
        <row r="4553">
          <cell r="F4553">
            <v>91229</v>
          </cell>
          <cell r="G4553">
            <v>91229</v>
          </cell>
          <cell r="H4553">
            <v>68624.08</v>
          </cell>
          <cell r="I4553">
            <v>0</v>
          </cell>
          <cell r="AY4553">
            <v>8039.85</v>
          </cell>
          <cell r="CK4553">
            <v>0</v>
          </cell>
          <cell r="CL4553">
            <v>0</v>
          </cell>
          <cell r="CM4553">
            <v>0</v>
          </cell>
        </row>
        <row r="4554">
          <cell r="F4554">
            <v>125400</v>
          </cell>
          <cell r="G4554">
            <v>125400</v>
          </cell>
          <cell r="H4554">
            <v>93268.5</v>
          </cell>
          <cell r="I4554">
            <v>0</v>
          </cell>
          <cell r="AY4554">
            <v>11115</v>
          </cell>
          <cell r="CK4554">
            <v>0</v>
          </cell>
          <cell r="CL4554">
            <v>0</v>
          </cell>
          <cell r="CM4554">
            <v>0</v>
          </cell>
        </row>
        <row r="4555">
          <cell r="F4555">
            <v>88783</v>
          </cell>
          <cell r="G4555">
            <v>91068.76</v>
          </cell>
          <cell r="H4555">
            <v>91068.76</v>
          </cell>
          <cell r="I4555">
            <v>0</v>
          </cell>
          <cell r="AY4555">
            <v>0</v>
          </cell>
          <cell r="CK4555">
            <v>0</v>
          </cell>
          <cell r="CL4555">
            <v>0</v>
          </cell>
          <cell r="CM4555">
            <v>0</v>
          </cell>
        </row>
        <row r="4556">
          <cell r="F4556">
            <v>539683</v>
          </cell>
          <cell r="G4556">
            <v>539683</v>
          </cell>
          <cell r="H4556">
            <v>359774.87</v>
          </cell>
          <cell r="I4556">
            <v>0</v>
          </cell>
          <cell r="AY4556">
            <v>38565.07</v>
          </cell>
          <cell r="CK4556">
            <v>0</v>
          </cell>
          <cell r="CL4556">
            <v>0</v>
          </cell>
          <cell r="CM4556">
            <v>0</v>
          </cell>
        </row>
        <row r="4557">
          <cell r="F4557">
            <v>23715</v>
          </cell>
          <cell r="G4557">
            <v>23715</v>
          </cell>
          <cell r="H4557">
            <v>11100.9</v>
          </cell>
          <cell r="I4557">
            <v>0</v>
          </cell>
          <cell r="AY4557">
            <v>0</v>
          </cell>
          <cell r="CK4557">
            <v>0</v>
          </cell>
          <cell r="CL4557">
            <v>0</v>
          </cell>
          <cell r="CM4557">
            <v>0</v>
          </cell>
        </row>
        <row r="4558">
          <cell r="F4558">
            <v>12194</v>
          </cell>
          <cell r="G4558">
            <v>12194</v>
          </cell>
          <cell r="H4558">
            <v>8926</v>
          </cell>
          <cell r="I4558">
            <v>0</v>
          </cell>
          <cell r="AY4558">
            <v>1089.3599999999999</v>
          </cell>
          <cell r="CK4558">
            <v>0</v>
          </cell>
          <cell r="CL4558">
            <v>0</v>
          </cell>
          <cell r="CM4558">
            <v>0</v>
          </cell>
        </row>
        <row r="4559">
          <cell r="F4559">
            <v>3427</v>
          </cell>
          <cell r="G4559">
            <v>4072</v>
          </cell>
          <cell r="H4559">
            <v>3980.89</v>
          </cell>
          <cell r="I4559">
            <v>0</v>
          </cell>
          <cell r="AY4559">
            <v>0</v>
          </cell>
          <cell r="CK4559">
            <v>0</v>
          </cell>
          <cell r="CL4559">
            <v>0</v>
          </cell>
          <cell r="CM4559">
            <v>0</v>
          </cell>
        </row>
        <row r="4560">
          <cell r="F4560">
            <v>66000</v>
          </cell>
          <cell r="G4560">
            <v>66000</v>
          </cell>
          <cell r="H4560">
            <v>18819.12</v>
          </cell>
          <cell r="I4560">
            <v>6611.75</v>
          </cell>
          <cell r="AY4560">
            <v>0</v>
          </cell>
          <cell r="CK4560">
            <v>0</v>
          </cell>
          <cell r="CL4560">
            <v>0</v>
          </cell>
          <cell r="CM4560">
            <v>0</v>
          </cell>
        </row>
        <row r="4561">
          <cell r="F4561">
            <v>9257</v>
          </cell>
          <cell r="G4561">
            <v>9257</v>
          </cell>
          <cell r="H4561">
            <v>6999.14</v>
          </cell>
          <cell r="I4561">
            <v>2103.4</v>
          </cell>
          <cell r="AY4561">
            <v>95</v>
          </cell>
          <cell r="CK4561">
            <v>0</v>
          </cell>
          <cell r="CL4561">
            <v>0</v>
          </cell>
          <cell r="CM4561">
            <v>0</v>
          </cell>
        </row>
        <row r="4562">
          <cell r="F4562">
            <v>3901</v>
          </cell>
          <cell r="G4562">
            <v>3901</v>
          </cell>
          <cell r="H4562">
            <v>1730</v>
          </cell>
          <cell r="I4562">
            <v>325</v>
          </cell>
          <cell r="AY4562">
            <v>65</v>
          </cell>
          <cell r="CK4562">
            <v>0</v>
          </cell>
          <cell r="CL4562">
            <v>0</v>
          </cell>
          <cell r="CM4562">
            <v>0</v>
          </cell>
        </row>
        <row r="4563">
          <cell r="F4563">
            <v>3412</v>
          </cell>
          <cell r="G4563">
            <v>3412</v>
          </cell>
          <cell r="H4563">
            <v>0</v>
          </cell>
          <cell r="I4563">
            <v>0</v>
          </cell>
          <cell r="AY4563">
            <v>0</v>
          </cell>
          <cell r="CK4563">
            <v>0</v>
          </cell>
          <cell r="CL4563">
            <v>0</v>
          </cell>
          <cell r="CM4563">
            <v>0</v>
          </cell>
        </row>
        <row r="4564">
          <cell r="F4564">
            <v>9963</v>
          </cell>
          <cell r="G4564">
            <v>9963</v>
          </cell>
          <cell r="H4564">
            <v>0</v>
          </cell>
          <cell r="I4564">
            <v>0</v>
          </cell>
          <cell r="AY4564">
            <v>0</v>
          </cell>
          <cell r="CK4564">
            <v>0</v>
          </cell>
          <cell r="CL4564">
            <v>0</v>
          </cell>
          <cell r="CM4564">
            <v>0</v>
          </cell>
        </row>
        <row r="4565">
          <cell r="F4565">
            <v>35631</v>
          </cell>
          <cell r="G4565">
            <v>24131</v>
          </cell>
          <cell r="H4565">
            <v>14133.94</v>
          </cell>
          <cell r="I4565">
            <v>4705.38</v>
          </cell>
          <cell r="AY4565">
            <v>0</v>
          </cell>
          <cell r="CK4565">
            <v>0</v>
          </cell>
          <cell r="CL4565">
            <v>0</v>
          </cell>
          <cell r="CM4565">
            <v>0</v>
          </cell>
        </row>
        <row r="4566">
          <cell r="F4566">
            <v>14153</v>
          </cell>
          <cell r="G4566">
            <v>41513</v>
          </cell>
          <cell r="H4566">
            <v>38837.550000000003</v>
          </cell>
          <cell r="I4566">
            <v>0</v>
          </cell>
          <cell r="AY4566">
            <v>0</v>
          </cell>
          <cell r="CK4566">
            <v>0</v>
          </cell>
          <cell r="CL4566">
            <v>0</v>
          </cell>
          <cell r="CM4566">
            <v>0</v>
          </cell>
        </row>
        <row r="4567">
          <cell r="F4567">
            <v>3865</v>
          </cell>
          <cell r="G4567">
            <v>3865</v>
          </cell>
          <cell r="H4567">
            <v>2114.8000000000002</v>
          </cell>
          <cell r="I4567">
            <v>399</v>
          </cell>
          <cell r="AY4567">
            <v>0</v>
          </cell>
          <cell r="CK4567">
            <v>0</v>
          </cell>
          <cell r="CL4567">
            <v>0</v>
          </cell>
          <cell r="CM4567">
            <v>0</v>
          </cell>
        </row>
        <row r="4568">
          <cell r="F4568">
            <v>3436</v>
          </cell>
          <cell r="G4568">
            <v>3436</v>
          </cell>
          <cell r="H4568">
            <v>860.02</v>
          </cell>
          <cell r="I4568">
            <v>0</v>
          </cell>
          <cell r="AY4568">
            <v>0</v>
          </cell>
          <cell r="CK4568">
            <v>0</v>
          </cell>
          <cell r="CL4568">
            <v>0</v>
          </cell>
          <cell r="CM4568">
            <v>0</v>
          </cell>
        </row>
        <row r="4569">
          <cell r="F4569">
            <v>18176</v>
          </cell>
          <cell r="G4569">
            <v>16708.310000000001</v>
          </cell>
          <cell r="H4569">
            <v>6635.08</v>
          </cell>
          <cell r="I4569">
            <v>226.92</v>
          </cell>
          <cell r="AY4569">
            <v>448.77</v>
          </cell>
          <cell r="CK4569">
            <v>0</v>
          </cell>
          <cell r="CL4569">
            <v>0</v>
          </cell>
          <cell r="CM4569">
            <v>0</v>
          </cell>
        </row>
        <row r="4570">
          <cell r="F4570">
            <v>6434544</v>
          </cell>
          <cell r="G4570">
            <v>1463035.85</v>
          </cell>
          <cell r="H4570">
            <v>1463035.85</v>
          </cell>
          <cell r="I4570">
            <v>0</v>
          </cell>
          <cell r="AY4570">
            <v>602297.64</v>
          </cell>
          <cell r="CK4570">
            <v>0</v>
          </cell>
          <cell r="CL4570">
            <v>0</v>
          </cell>
          <cell r="CM4570">
            <v>0</v>
          </cell>
        </row>
        <row r="4571">
          <cell r="F4571">
            <v>682671</v>
          </cell>
          <cell r="G4571">
            <v>145178.84</v>
          </cell>
          <cell r="H4571">
            <v>145178.84</v>
          </cell>
          <cell r="I4571">
            <v>0</v>
          </cell>
          <cell r="AY4571">
            <v>59950.34</v>
          </cell>
          <cell r="CK4571">
            <v>0</v>
          </cell>
          <cell r="CL4571">
            <v>0</v>
          </cell>
          <cell r="CM4571">
            <v>0</v>
          </cell>
        </row>
        <row r="4572">
          <cell r="F4572">
            <v>586475</v>
          </cell>
          <cell r="G4572">
            <v>14882.61</v>
          </cell>
          <cell r="H4572">
            <v>14882.61</v>
          </cell>
          <cell r="I4572">
            <v>0</v>
          </cell>
          <cell r="AY4572">
            <v>12632.2</v>
          </cell>
          <cell r="CK4572">
            <v>0</v>
          </cell>
          <cell r="CL4572">
            <v>0</v>
          </cell>
          <cell r="CM4572">
            <v>0</v>
          </cell>
        </row>
        <row r="4573">
          <cell r="F4573">
            <v>1386490</v>
          </cell>
          <cell r="G4573">
            <v>6337.77</v>
          </cell>
          <cell r="H4573">
            <v>6337.77</v>
          </cell>
          <cell r="I4573">
            <v>0</v>
          </cell>
          <cell r="AY4573">
            <v>0</v>
          </cell>
          <cell r="CK4573">
            <v>0</v>
          </cell>
          <cell r="CL4573">
            <v>0</v>
          </cell>
          <cell r="CM4573">
            <v>0</v>
          </cell>
        </row>
        <row r="4574">
          <cell r="F4574">
            <v>262291</v>
          </cell>
          <cell r="G4574">
            <v>194405.08</v>
          </cell>
          <cell r="H4574">
            <v>194405.08</v>
          </cell>
          <cell r="I4574">
            <v>0</v>
          </cell>
          <cell r="AY4574">
            <v>50904.11</v>
          </cell>
          <cell r="CK4574">
            <v>0</v>
          </cell>
          <cell r="CL4574">
            <v>0</v>
          </cell>
          <cell r="CM4574">
            <v>0</v>
          </cell>
        </row>
        <row r="4575">
          <cell r="F4575">
            <v>0</v>
          </cell>
          <cell r="G4575">
            <v>555670.04</v>
          </cell>
          <cell r="H4575">
            <v>555670.04</v>
          </cell>
          <cell r="I4575">
            <v>0</v>
          </cell>
          <cell r="AY4575">
            <v>0</v>
          </cell>
          <cell r="CK4575">
            <v>0</v>
          </cell>
          <cell r="CL4575">
            <v>0</v>
          </cell>
          <cell r="CM4575">
            <v>0</v>
          </cell>
        </row>
        <row r="4576">
          <cell r="F4576">
            <v>1086999</v>
          </cell>
          <cell r="G4576">
            <v>212472.95</v>
          </cell>
          <cell r="H4576">
            <v>209550.01</v>
          </cell>
          <cell r="I4576">
            <v>0</v>
          </cell>
          <cell r="AY4576">
            <v>89400.02</v>
          </cell>
          <cell r="CK4576">
            <v>0</v>
          </cell>
          <cell r="CL4576">
            <v>0</v>
          </cell>
          <cell r="CM4576">
            <v>0</v>
          </cell>
        </row>
        <row r="4577">
          <cell r="F4577">
            <v>175474</v>
          </cell>
          <cell r="G4577">
            <v>34716.97</v>
          </cell>
          <cell r="H4577">
            <v>34716.97</v>
          </cell>
          <cell r="I4577">
            <v>0</v>
          </cell>
          <cell r="AY4577">
            <v>14647.62</v>
          </cell>
          <cell r="CK4577">
            <v>0</v>
          </cell>
          <cell r="CL4577">
            <v>0</v>
          </cell>
          <cell r="CM4577">
            <v>0</v>
          </cell>
        </row>
        <row r="4578">
          <cell r="F4578">
            <v>356400</v>
          </cell>
          <cell r="G4578">
            <v>76872.899999999994</v>
          </cell>
          <cell r="H4578">
            <v>76872.899999999994</v>
          </cell>
          <cell r="I4578">
            <v>0</v>
          </cell>
          <cell r="AY4578">
            <v>31270.2</v>
          </cell>
          <cell r="CK4578">
            <v>0</v>
          </cell>
          <cell r="CL4578">
            <v>0</v>
          </cell>
          <cell r="CM4578">
            <v>0</v>
          </cell>
        </row>
        <row r="4579">
          <cell r="F4579">
            <v>158362</v>
          </cell>
          <cell r="G4579">
            <v>0</v>
          </cell>
          <cell r="H4579">
            <v>0</v>
          </cell>
          <cell r="I4579">
            <v>0</v>
          </cell>
          <cell r="AY4579">
            <v>0</v>
          </cell>
          <cell r="CK4579">
            <v>0</v>
          </cell>
          <cell r="CL4579">
            <v>0</v>
          </cell>
          <cell r="CM4579">
            <v>0</v>
          </cell>
        </row>
        <row r="4580">
          <cell r="F4580">
            <v>888536</v>
          </cell>
          <cell r="G4580">
            <v>223425.2</v>
          </cell>
          <cell r="H4580">
            <v>223425.2</v>
          </cell>
          <cell r="I4580">
            <v>0</v>
          </cell>
          <cell r="AY4580">
            <v>75482.429999999993</v>
          </cell>
          <cell r="CK4580">
            <v>0</v>
          </cell>
          <cell r="CL4580">
            <v>0</v>
          </cell>
          <cell r="CM4580">
            <v>0</v>
          </cell>
        </row>
        <row r="4581">
          <cell r="F4581">
            <v>48023</v>
          </cell>
          <cell r="G4581">
            <v>9453.77</v>
          </cell>
          <cell r="H4581">
            <v>9453.77</v>
          </cell>
          <cell r="I4581">
            <v>0</v>
          </cell>
          <cell r="AY4581">
            <v>0</v>
          </cell>
          <cell r="CK4581">
            <v>0</v>
          </cell>
          <cell r="CL4581">
            <v>0</v>
          </cell>
          <cell r="CM4581">
            <v>0</v>
          </cell>
        </row>
        <row r="4582">
          <cell r="F4582">
            <v>286642</v>
          </cell>
          <cell r="G4582">
            <v>84512.320000000007</v>
          </cell>
          <cell r="H4582">
            <v>84512.320000000007</v>
          </cell>
          <cell r="I4582">
            <v>0</v>
          </cell>
          <cell r="AY4582">
            <v>18649.919999999998</v>
          </cell>
          <cell r="CK4582">
            <v>0</v>
          </cell>
          <cell r="CL4582">
            <v>0</v>
          </cell>
          <cell r="CM4582">
            <v>0</v>
          </cell>
        </row>
        <row r="4583">
          <cell r="F4583">
            <v>268200</v>
          </cell>
          <cell r="G4583">
            <v>53332.57</v>
          </cell>
          <cell r="H4583">
            <v>53332.57</v>
          </cell>
          <cell r="I4583">
            <v>0</v>
          </cell>
          <cell r="AY4583">
            <v>16749.27</v>
          </cell>
          <cell r="CK4583">
            <v>0</v>
          </cell>
          <cell r="CL4583">
            <v>0</v>
          </cell>
          <cell r="CM4583">
            <v>0</v>
          </cell>
        </row>
        <row r="4584">
          <cell r="F4584">
            <v>51975</v>
          </cell>
          <cell r="G4584">
            <v>3607.25</v>
          </cell>
          <cell r="H4584">
            <v>3607.25</v>
          </cell>
          <cell r="I4584">
            <v>0</v>
          </cell>
          <cell r="AY4584">
            <v>0</v>
          </cell>
          <cell r="CK4584">
            <v>0</v>
          </cell>
          <cell r="CL4584">
            <v>0</v>
          </cell>
          <cell r="CM4584">
            <v>0</v>
          </cell>
        </row>
        <row r="4585">
          <cell r="F4585">
            <v>350</v>
          </cell>
          <cell r="G4585">
            <v>0</v>
          </cell>
          <cell r="H4585">
            <v>0</v>
          </cell>
          <cell r="I4585">
            <v>0</v>
          </cell>
          <cell r="AY4585">
            <v>0</v>
          </cell>
          <cell r="CK4585">
            <v>0</v>
          </cell>
          <cell r="CL4585">
            <v>0</v>
          </cell>
          <cell r="CM4585">
            <v>0</v>
          </cell>
        </row>
        <row r="4586">
          <cell r="F4586">
            <v>557</v>
          </cell>
          <cell r="G4586">
            <v>362.95</v>
          </cell>
          <cell r="H4586">
            <v>362.95</v>
          </cell>
          <cell r="I4586">
            <v>0</v>
          </cell>
          <cell r="AY4586">
            <v>149.15</v>
          </cell>
          <cell r="CK4586">
            <v>0</v>
          </cell>
          <cell r="CL4586">
            <v>0</v>
          </cell>
          <cell r="CM4586">
            <v>0</v>
          </cell>
        </row>
        <row r="4587">
          <cell r="F4587">
            <v>4099</v>
          </cell>
          <cell r="G4587">
            <v>1</v>
          </cell>
          <cell r="H4587">
            <v>0</v>
          </cell>
          <cell r="I4587">
            <v>0</v>
          </cell>
          <cell r="AY4587">
            <v>0</v>
          </cell>
          <cell r="CK4587">
            <v>0</v>
          </cell>
          <cell r="CL4587">
            <v>0</v>
          </cell>
          <cell r="CM4587">
            <v>0</v>
          </cell>
        </row>
        <row r="4588">
          <cell r="F4588">
            <v>19263</v>
          </cell>
          <cell r="G4588">
            <v>0</v>
          </cell>
          <cell r="H4588">
            <v>0</v>
          </cell>
          <cell r="I4588">
            <v>0</v>
          </cell>
          <cell r="AY4588">
            <v>0</v>
          </cell>
          <cell r="CK4588">
            <v>0</v>
          </cell>
          <cell r="CL4588">
            <v>0</v>
          </cell>
          <cell r="CM4588">
            <v>0</v>
          </cell>
        </row>
        <row r="4589">
          <cell r="F4589">
            <v>405851</v>
          </cell>
          <cell r="G4589">
            <v>137988.14000000001</v>
          </cell>
          <cell r="H4589">
            <v>68078.64</v>
          </cell>
          <cell r="I4589">
            <v>69908.5</v>
          </cell>
          <cell r="AY4589">
            <v>170.36</v>
          </cell>
          <cell r="CK4589">
            <v>0</v>
          </cell>
          <cell r="CL4589">
            <v>0</v>
          </cell>
          <cell r="CM4589">
            <v>0</v>
          </cell>
        </row>
        <row r="4590">
          <cell r="F4590">
            <v>27000</v>
          </cell>
          <cell r="G4590">
            <v>237.01</v>
          </cell>
          <cell r="H4590">
            <v>235.01</v>
          </cell>
          <cell r="I4590">
            <v>2</v>
          </cell>
          <cell r="AY4590">
            <v>0</v>
          </cell>
          <cell r="CK4590">
            <v>0</v>
          </cell>
          <cell r="CL4590">
            <v>0</v>
          </cell>
          <cell r="CM4590">
            <v>0</v>
          </cell>
        </row>
        <row r="4591">
          <cell r="F4591">
            <v>12504</v>
          </cell>
          <cell r="G4591">
            <v>4672.25</v>
          </cell>
          <cell r="H4591">
            <v>4672.25</v>
          </cell>
          <cell r="I4591">
            <v>0</v>
          </cell>
          <cell r="AY4591">
            <v>0</v>
          </cell>
          <cell r="CK4591">
            <v>0</v>
          </cell>
          <cell r="CL4591">
            <v>0</v>
          </cell>
          <cell r="CM4591">
            <v>0</v>
          </cell>
        </row>
        <row r="4592">
          <cell r="F4592">
            <v>100906</v>
          </cell>
          <cell r="G4592">
            <v>11199.38</v>
          </cell>
          <cell r="H4592">
            <v>11199.38</v>
          </cell>
          <cell r="I4592">
            <v>0</v>
          </cell>
          <cell r="AY4592">
            <v>0</v>
          </cell>
          <cell r="CK4592">
            <v>0</v>
          </cell>
          <cell r="CL4592">
            <v>0</v>
          </cell>
          <cell r="CM4592">
            <v>0</v>
          </cell>
        </row>
        <row r="4593">
          <cell r="F4593">
            <v>54105</v>
          </cell>
          <cell r="G4593">
            <v>6817.71</v>
          </cell>
          <cell r="H4593">
            <v>6817.71</v>
          </cell>
          <cell r="I4593">
            <v>0</v>
          </cell>
          <cell r="AY4593">
            <v>190.92</v>
          </cell>
          <cell r="CK4593">
            <v>0</v>
          </cell>
          <cell r="CL4593">
            <v>0</v>
          </cell>
          <cell r="CM4593">
            <v>0</v>
          </cell>
        </row>
        <row r="4594">
          <cell r="F4594">
            <v>10007</v>
          </cell>
          <cell r="G4594">
            <v>3959.6</v>
          </cell>
          <cell r="H4594">
            <v>3959.6</v>
          </cell>
          <cell r="I4594">
            <v>0</v>
          </cell>
          <cell r="AY4594">
            <v>299</v>
          </cell>
          <cell r="CK4594">
            <v>0</v>
          </cell>
          <cell r="CL4594">
            <v>0</v>
          </cell>
          <cell r="CM4594">
            <v>0</v>
          </cell>
        </row>
        <row r="4595">
          <cell r="F4595">
            <v>28489</v>
          </cell>
          <cell r="G4595">
            <v>489.47</v>
          </cell>
          <cell r="H4595">
            <v>489.47</v>
          </cell>
          <cell r="I4595">
            <v>0</v>
          </cell>
          <cell r="AY4595">
            <v>122.47</v>
          </cell>
          <cell r="CK4595">
            <v>0</v>
          </cell>
          <cell r="CL4595">
            <v>0</v>
          </cell>
          <cell r="CM4595">
            <v>0</v>
          </cell>
        </row>
        <row r="4596">
          <cell r="F4596">
            <v>35171</v>
          </cell>
          <cell r="G4596">
            <v>10605.22</v>
          </cell>
          <cell r="H4596">
            <v>10605.22</v>
          </cell>
          <cell r="I4596">
            <v>0</v>
          </cell>
          <cell r="AY4596">
            <v>0</v>
          </cell>
          <cell r="CK4596">
            <v>0</v>
          </cell>
          <cell r="CL4596">
            <v>0</v>
          </cell>
          <cell r="CM4596">
            <v>0</v>
          </cell>
        </row>
        <row r="4597">
          <cell r="F4597">
            <v>11384</v>
          </cell>
          <cell r="G4597">
            <v>8000</v>
          </cell>
          <cell r="H4597">
            <v>8000</v>
          </cell>
          <cell r="I4597">
            <v>0</v>
          </cell>
          <cell r="AY4597">
            <v>0</v>
          </cell>
          <cell r="CK4597">
            <v>0</v>
          </cell>
          <cell r="CL4597">
            <v>0</v>
          </cell>
          <cell r="CM4597">
            <v>0</v>
          </cell>
        </row>
        <row r="4598">
          <cell r="F4598">
            <v>4666</v>
          </cell>
          <cell r="G4598">
            <v>339.1</v>
          </cell>
          <cell r="H4598">
            <v>319</v>
          </cell>
          <cell r="I4598">
            <v>0</v>
          </cell>
          <cell r="AY4598">
            <v>0</v>
          </cell>
          <cell r="CK4598">
            <v>0</v>
          </cell>
          <cell r="CL4598">
            <v>0</v>
          </cell>
          <cell r="CM4598">
            <v>0</v>
          </cell>
        </row>
        <row r="4599">
          <cell r="F4599">
            <v>40859</v>
          </cell>
          <cell r="G4599">
            <v>3048.8</v>
          </cell>
          <cell r="H4599">
            <v>3048.8</v>
          </cell>
          <cell r="I4599">
            <v>0</v>
          </cell>
          <cell r="AY4599">
            <v>0</v>
          </cell>
          <cell r="CK4599">
            <v>0</v>
          </cell>
          <cell r="CL4599">
            <v>0</v>
          </cell>
          <cell r="CM4599">
            <v>0</v>
          </cell>
        </row>
        <row r="4600">
          <cell r="F4600">
            <v>329</v>
          </cell>
          <cell r="G4600">
            <v>0</v>
          </cell>
          <cell r="H4600">
            <v>0</v>
          </cell>
          <cell r="I4600">
            <v>0</v>
          </cell>
          <cell r="AY4600">
            <v>0</v>
          </cell>
          <cell r="CK4600">
            <v>0</v>
          </cell>
          <cell r="CL4600">
            <v>0</v>
          </cell>
          <cell r="CM4600">
            <v>0</v>
          </cell>
        </row>
        <row r="4601">
          <cell r="F4601">
            <v>4602</v>
          </cell>
          <cell r="G4601">
            <v>1189.07</v>
          </cell>
          <cell r="H4601">
            <v>1189.07</v>
          </cell>
          <cell r="I4601">
            <v>0</v>
          </cell>
          <cell r="AY4601">
            <v>0</v>
          </cell>
          <cell r="CK4601">
            <v>0</v>
          </cell>
          <cell r="CL4601">
            <v>0</v>
          </cell>
          <cell r="CM4601">
            <v>0</v>
          </cell>
        </row>
        <row r="4602">
          <cell r="F4602">
            <v>21424</v>
          </cell>
          <cell r="G4602">
            <v>827.78</v>
          </cell>
          <cell r="H4602">
            <v>827.78</v>
          </cell>
          <cell r="I4602">
            <v>0</v>
          </cell>
          <cell r="AY4602">
            <v>0</v>
          </cell>
          <cell r="CK4602">
            <v>0</v>
          </cell>
          <cell r="CL4602">
            <v>0</v>
          </cell>
          <cell r="CM4602">
            <v>0</v>
          </cell>
        </row>
        <row r="4603">
          <cell r="F4603">
            <v>8821</v>
          </cell>
          <cell r="G4603">
            <v>392.5</v>
          </cell>
          <cell r="H4603">
            <v>300.5</v>
          </cell>
          <cell r="I4603">
            <v>92</v>
          </cell>
          <cell r="AY4603">
            <v>0</v>
          </cell>
          <cell r="CK4603">
            <v>0</v>
          </cell>
          <cell r="CL4603">
            <v>0</v>
          </cell>
          <cell r="CM4603">
            <v>0</v>
          </cell>
        </row>
        <row r="4604">
          <cell r="F4604">
            <v>39140</v>
          </cell>
          <cell r="G4604">
            <v>15724.9</v>
          </cell>
          <cell r="H4604">
            <v>14833.92</v>
          </cell>
          <cell r="I4604">
            <v>890.98</v>
          </cell>
          <cell r="AY4604">
            <v>0</v>
          </cell>
          <cell r="CK4604">
            <v>0</v>
          </cell>
          <cell r="CL4604">
            <v>0</v>
          </cell>
          <cell r="CM4604">
            <v>0</v>
          </cell>
        </row>
        <row r="4605">
          <cell r="F4605">
            <v>22199</v>
          </cell>
          <cell r="G4605">
            <v>11008.76</v>
          </cell>
          <cell r="H4605">
            <v>11008.76</v>
          </cell>
          <cell r="I4605">
            <v>0</v>
          </cell>
          <cell r="AY4605">
            <v>2020.67</v>
          </cell>
          <cell r="CK4605">
            <v>0</v>
          </cell>
          <cell r="CL4605">
            <v>0</v>
          </cell>
          <cell r="CM4605">
            <v>0</v>
          </cell>
        </row>
        <row r="4606">
          <cell r="F4606">
            <v>2598</v>
          </cell>
          <cell r="G4606">
            <v>1454</v>
          </cell>
          <cell r="H4606">
            <v>1454</v>
          </cell>
          <cell r="I4606">
            <v>0</v>
          </cell>
          <cell r="AY4606">
            <v>0</v>
          </cell>
          <cell r="CK4606">
            <v>0</v>
          </cell>
          <cell r="CL4606">
            <v>0</v>
          </cell>
          <cell r="CM4606">
            <v>0</v>
          </cell>
        </row>
        <row r="4607">
          <cell r="F4607">
            <v>26780</v>
          </cell>
          <cell r="G4607">
            <v>0</v>
          </cell>
          <cell r="H4607">
            <v>0</v>
          </cell>
          <cell r="I4607">
            <v>0</v>
          </cell>
          <cell r="AY4607">
            <v>0</v>
          </cell>
          <cell r="CK4607">
            <v>0</v>
          </cell>
          <cell r="CL4607">
            <v>0</v>
          </cell>
          <cell r="CM4607">
            <v>0</v>
          </cell>
        </row>
        <row r="4608">
          <cell r="F4608">
            <v>0</v>
          </cell>
          <cell r="G4608">
            <v>2347686.52</v>
          </cell>
          <cell r="H4608">
            <v>1785707.37</v>
          </cell>
          <cell r="I4608">
            <v>0</v>
          </cell>
          <cell r="AY4608">
            <v>0</v>
          </cell>
          <cell r="CK4608">
            <v>0</v>
          </cell>
          <cell r="CL4608">
            <v>0</v>
          </cell>
          <cell r="CM4608">
            <v>0</v>
          </cell>
        </row>
        <row r="4609">
          <cell r="F4609">
            <v>0</v>
          </cell>
          <cell r="G4609">
            <v>590859.16</v>
          </cell>
          <cell r="H4609">
            <v>234947</v>
          </cell>
          <cell r="I4609">
            <v>0</v>
          </cell>
          <cell r="AY4609">
            <v>0</v>
          </cell>
          <cell r="CK4609">
            <v>0</v>
          </cell>
          <cell r="CL4609">
            <v>0</v>
          </cell>
          <cell r="CM4609">
            <v>0</v>
          </cell>
        </row>
        <row r="4610">
          <cell r="F4610">
            <v>0</v>
          </cell>
          <cell r="G4610">
            <v>359815.79</v>
          </cell>
          <cell r="H4610">
            <v>127147.72</v>
          </cell>
          <cell r="I4610">
            <v>0</v>
          </cell>
          <cell r="AY4610">
            <v>0</v>
          </cell>
          <cell r="CK4610">
            <v>0</v>
          </cell>
          <cell r="CL4610">
            <v>0</v>
          </cell>
          <cell r="CM4610">
            <v>0</v>
          </cell>
        </row>
        <row r="4611">
          <cell r="F4611">
            <v>0</v>
          </cell>
          <cell r="G4611">
            <v>674230.26</v>
          </cell>
          <cell r="H4611">
            <v>0</v>
          </cell>
          <cell r="I4611">
            <v>0</v>
          </cell>
          <cell r="AY4611">
            <v>0</v>
          </cell>
          <cell r="CK4611">
            <v>0</v>
          </cell>
          <cell r="CL4611">
            <v>0</v>
          </cell>
          <cell r="CM4611">
            <v>0</v>
          </cell>
        </row>
        <row r="4612">
          <cell r="F4612">
            <v>0</v>
          </cell>
          <cell r="G4612">
            <v>200694.77</v>
          </cell>
          <cell r="H4612">
            <v>200694.77</v>
          </cell>
          <cell r="I4612">
            <v>0</v>
          </cell>
          <cell r="AY4612">
            <v>0</v>
          </cell>
          <cell r="CK4612">
            <v>0</v>
          </cell>
          <cell r="CL4612">
            <v>0</v>
          </cell>
          <cell r="CM4612">
            <v>0</v>
          </cell>
        </row>
        <row r="4614">
          <cell r="F4614">
            <v>0</v>
          </cell>
          <cell r="G4614">
            <v>490848.53</v>
          </cell>
          <cell r="H4614">
            <v>292763.44</v>
          </cell>
          <cell r="I4614">
            <v>0</v>
          </cell>
          <cell r="AY4614">
            <v>0</v>
          </cell>
          <cell r="CK4614">
            <v>0</v>
          </cell>
          <cell r="CL4614">
            <v>0</v>
          </cell>
          <cell r="CM4614">
            <v>0</v>
          </cell>
        </row>
        <row r="4615">
          <cell r="F4615">
            <v>0</v>
          </cell>
          <cell r="G4615">
            <v>77959.929999999993</v>
          </cell>
          <cell r="H4615">
            <v>47768.42</v>
          </cell>
          <cell r="I4615">
            <v>0</v>
          </cell>
          <cell r="AY4615">
            <v>0</v>
          </cell>
          <cell r="CK4615">
            <v>0</v>
          </cell>
          <cell r="CL4615">
            <v>0</v>
          </cell>
          <cell r="CM4615">
            <v>0</v>
          </cell>
        </row>
        <row r="4616">
          <cell r="F4616">
            <v>0</v>
          </cell>
          <cell r="G4616">
            <v>143432.70000000001</v>
          </cell>
          <cell r="H4616">
            <v>98564.7</v>
          </cell>
          <cell r="I4616">
            <v>0</v>
          </cell>
          <cell r="AY4616">
            <v>0</v>
          </cell>
          <cell r="CK4616">
            <v>0</v>
          </cell>
          <cell r="CL4616">
            <v>0</v>
          </cell>
          <cell r="CM4616">
            <v>0</v>
          </cell>
        </row>
        <row r="4617">
          <cell r="F4617">
            <v>0</v>
          </cell>
          <cell r="G4617">
            <v>82214.880000000005</v>
          </cell>
          <cell r="H4617">
            <v>82214.880000000005</v>
          </cell>
          <cell r="I4617">
            <v>0</v>
          </cell>
          <cell r="AY4617">
            <v>0</v>
          </cell>
          <cell r="CK4617">
            <v>0</v>
          </cell>
          <cell r="CL4617">
            <v>0</v>
          </cell>
          <cell r="CM4617">
            <v>0</v>
          </cell>
        </row>
        <row r="4618">
          <cell r="F4618">
            <v>0</v>
          </cell>
          <cell r="G4618">
            <v>419056.28</v>
          </cell>
          <cell r="H4618">
            <v>245926.17</v>
          </cell>
          <cell r="I4618">
            <v>0</v>
          </cell>
          <cell r="AY4618">
            <v>0</v>
          </cell>
          <cell r="CK4618">
            <v>0</v>
          </cell>
          <cell r="CL4618">
            <v>0</v>
          </cell>
          <cell r="CM4618">
            <v>0</v>
          </cell>
        </row>
        <row r="4619">
          <cell r="F4619">
            <v>0</v>
          </cell>
          <cell r="G4619">
            <v>37523.870000000003</v>
          </cell>
          <cell r="H4619">
            <v>7919.52</v>
          </cell>
          <cell r="I4619">
            <v>0</v>
          </cell>
          <cell r="AY4619">
            <v>0</v>
          </cell>
          <cell r="CK4619">
            <v>0</v>
          </cell>
          <cell r="CL4619">
            <v>0</v>
          </cell>
          <cell r="CM4619">
            <v>0</v>
          </cell>
        </row>
        <row r="4620">
          <cell r="F4620">
            <v>0</v>
          </cell>
          <cell r="G4620">
            <v>200660.2</v>
          </cell>
          <cell r="H4620">
            <v>114320.31</v>
          </cell>
          <cell r="I4620">
            <v>0</v>
          </cell>
          <cell r="AY4620">
            <v>0</v>
          </cell>
          <cell r="CK4620">
            <v>0</v>
          </cell>
          <cell r="CL4620">
            <v>0</v>
          </cell>
          <cell r="CM4620">
            <v>0</v>
          </cell>
        </row>
        <row r="4621">
          <cell r="F4621">
            <v>0</v>
          </cell>
          <cell r="G4621">
            <v>208906.15</v>
          </cell>
          <cell r="H4621">
            <v>80243.47</v>
          </cell>
          <cell r="I4621">
            <v>0</v>
          </cell>
          <cell r="AY4621">
            <v>0</v>
          </cell>
          <cell r="CK4621">
            <v>0</v>
          </cell>
          <cell r="CL4621">
            <v>0</v>
          </cell>
          <cell r="CM4621">
            <v>0</v>
          </cell>
        </row>
        <row r="4622"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CK4622">
            <v>0</v>
          </cell>
          <cell r="CL4622">
            <v>0</v>
          </cell>
          <cell r="CM4622">
            <v>0</v>
          </cell>
        </row>
        <row r="4623">
          <cell r="F4623">
            <v>0</v>
          </cell>
          <cell r="G4623">
            <v>7693.37</v>
          </cell>
          <cell r="H4623">
            <v>4346.37</v>
          </cell>
          <cell r="I4623">
            <v>93.93</v>
          </cell>
          <cell r="AY4623">
            <v>0</v>
          </cell>
          <cell r="CK4623">
            <v>0</v>
          </cell>
          <cell r="CL4623">
            <v>0</v>
          </cell>
          <cell r="CM4623">
            <v>0</v>
          </cell>
        </row>
        <row r="4624">
          <cell r="F4624">
            <v>0</v>
          </cell>
          <cell r="G4624">
            <v>350</v>
          </cell>
          <cell r="H4624">
            <v>0</v>
          </cell>
          <cell r="I4624">
            <v>0</v>
          </cell>
          <cell r="AY4624">
            <v>0</v>
          </cell>
          <cell r="CK4624">
            <v>0</v>
          </cell>
          <cell r="CL4624">
            <v>0</v>
          </cell>
          <cell r="CM4624">
            <v>0</v>
          </cell>
        </row>
        <row r="4625">
          <cell r="F4625">
            <v>0</v>
          </cell>
          <cell r="G4625">
            <v>1694.05</v>
          </cell>
          <cell r="H4625">
            <v>1380</v>
          </cell>
          <cell r="I4625">
            <v>0</v>
          </cell>
          <cell r="AY4625">
            <v>0</v>
          </cell>
          <cell r="CK4625">
            <v>0</v>
          </cell>
          <cell r="CL4625">
            <v>0</v>
          </cell>
          <cell r="CM4625">
            <v>0</v>
          </cell>
        </row>
        <row r="4626">
          <cell r="F4626">
            <v>0</v>
          </cell>
          <cell r="G4626">
            <v>1366</v>
          </cell>
          <cell r="H4626">
            <v>292.31</v>
          </cell>
          <cell r="I4626">
            <v>1</v>
          </cell>
          <cell r="AY4626">
            <v>0</v>
          </cell>
          <cell r="CK4626">
            <v>0</v>
          </cell>
          <cell r="CL4626">
            <v>0</v>
          </cell>
          <cell r="CM4626">
            <v>0</v>
          </cell>
        </row>
        <row r="4627">
          <cell r="F4627">
            <v>0</v>
          </cell>
          <cell r="G4627">
            <v>6421</v>
          </cell>
          <cell r="H4627">
            <v>3542</v>
          </cell>
          <cell r="I4627">
            <v>0</v>
          </cell>
          <cell r="AY4627">
            <v>0</v>
          </cell>
          <cell r="CK4627">
            <v>0</v>
          </cell>
          <cell r="CL4627">
            <v>0</v>
          </cell>
          <cell r="CM4627">
            <v>0</v>
          </cell>
        </row>
        <row r="4628">
          <cell r="F4628">
            <v>0</v>
          </cell>
          <cell r="G4628">
            <v>266362.86</v>
          </cell>
          <cell r="H4628">
            <v>53276.04</v>
          </cell>
          <cell r="I4628">
            <v>179645.72</v>
          </cell>
          <cell r="AY4628">
            <v>0</v>
          </cell>
          <cell r="CK4628">
            <v>0</v>
          </cell>
          <cell r="CL4628">
            <v>0</v>
          </cell>
          <cell r="CM4628">
            <v>0</v>
          </cell>
        </row>
        <row r="4629">
          <cell r="F4629">
            <v>0</v>
          </cell>
          <cell r="G4629">
            <v>8762.99</v>
          </cell>
          <cell r="H4629">
            <v>3699.75</v>
          </cell>
          <cell r="I4629">
            <v>99</v>
          </cell>
          <cell r="AY4629">
            <v>0</v>
          </cell>
          <cell r="CK4629">
            <v>0</v>
          </cell>
          <cell r="CL4629">
            <v>0</v>
          </cell>
          <cell r="CM4629">
            <v>0</v>
          </cell>
        </row>
        <row r="4630">
          <cell r="F4630">
            <v>0</v>
          </cell>
          <cell r="G4630">
            <v>7831.75</v>
          </cell>
          <cell r="H4630">
            <v>0</v>
          </cell>
          <cell r="I4630">
            <v>2043.53</v>
          </cell>
          <cell r="AY4630">
            <v>0</v>
          </cell>
          <cell r="CK4630">
            <v>0</v>
          </cell>
          <cell r="CL4630">
            <v>0</v>
          </cell>
          <cell r="CM4630">
            <v>0</v>
          </cell>
        </row>
        <row r="4631">
          <cell r="F4631">
            <v>0</v>
          </cell>
          <cell r="G4631">
            <v>91547.5</v>
          </cell>
          <cell r="H4631">
            <v>82472.929999999993</v>
          </cell>
          <cell r="I4631">
            <v>4600</v>
          </cell>
          <cell r="AY4631">
            <v>0</v>
          </cell>
          <cell r="CK4631">
            <v>0</v>
          </cell>
          <cell r="CL4631">
            <v>0</v>
          </cell>
          <cell r="CM4631">
            <v>0</v>
          </cell>
        </row>
        <row r="4632">
          <cell r="F4632">
            <v>0</v>
          </cell>
          <cell r="G4632">
            <v>12124.59</v>
          </cell>
          <cell r="H4632">
            <v>2046.08</v>
          </cell>
          <cell r="I4632">
            <v>219.9</v>
          </cell>
          <cell r="AY4632">
            <v>0</v>
          </cell>
          <cell r="CK4632">
            <v>0</v>
          </cell>
          <cell r="CL4632">
            <v>0</v>
          </cell>
          <cell r="CM4632">
            <v>0</v>
          </cell>
        </row>
        <row r="4633">
          <cell r="F4633">
            <v>0</v>
          </cell>
          <cell r="G4633">
            <v>6047.4</v>
          </cell>
          <cell r="H4633">
            <v>2623.45</v>
          </cell>
          <cell r="I4633">
            <v>546.25</v>
          </cell>
          <cell r="AY4633">
            <v>0</v>
          </cell>
          <cell r="CK4633">
            <v>0</v>
          </cell>
          <cell r="CL4633">
            <v>0</v>
          </cell>
          <cell r="CM4633">
            <v>0</v>
          </cell>
        </row>
        <row r="4634">
          <cell r="F4634">
            <v>0</v>
          </cell>
          <cell r="G4634">
            <v>9129.0300000000007</v>
          </cell>
          <cell r="H4634">
            <v>250.38</v>
          </cell>
          <cell r="I4634">
            <v>332.53</v>
          </cell>
          <cell r="AY4634">
            <v>0</v>
          </cell>
          <cell r="CK4634">
            <v>0</v>
          </cell>
          <cell r="CL4634">
            <v>0</v>
          </cell>
          <cell r="CM4634">
            <v>0</v>
          </cell>
        </row>
        <row r="4635">
          <cell r="F4635">
            <v>0</v>
          </cell>
          <cell r="G4635">
            <v>8458.3799999999992</v>
          </cell>
          <cell r="H4635">
            <v>0</v>
          </cell>
          <cell r="I4635">
            <v>3208.64</v>
          </cell>
          <cell r="AY4635">
            <v>0</v>
          </cell>
          <cell r="CK4635">
            <v>0</v>
          </cell>
          <cell r="CL4635">
            <v>0</v>
          </cell>
          <cell r="CM4635">
            <v>0</v>
          </cell>
        </row>
        <row r="4636">
          <cell r="F4636">
            <v>0</v>
          </cell>
          <cell r="G4636">
            <v>1215.9000000000001</v>
          </cell>
          <cell r="H4636">
            <v>285.60000000000002</v>
          </cell>
          <cell r="I4636">
            <v>575.29999999999995</v>
          </cell>
          <cell r="AY4636">
            <v>0</v>
          </cell>
          <cell r="CK4636">
            <v>0</v>
          </cell>
          <cell r="CL4636">
            <v>0</v>
          </cell>
          <cell r="CM4636">
            <v>0</v>
          </cell>
        </row>
        <row r="4637">
          <cell r="F4637">
            <v>0</v>
          </cell>
          <cell r="G4637">
            <v>25842.2</v>
          </cell>
          <cell r="H4637">
            <v>125.01</v>
          </cell>
          <cell r="I4637">
            <v>1360.2</v>
          </cell>
          <cell r="AY4637">
            <v>0</v>
          </cell>
          <cell r="CK4637">
            <v>0</v>
          </cell>
          <cell r="CL4637">
            <v>0</v>
          </cell>
          <cell r="CM4637">
            <v>0</v>
          </cell>
        </row>
        <row r="4638">
          <cell r="F4638">
            <v>0</v>
          </cell>
          <cell r="G4638">
            <v>329</v>
          </cell>
          <cell r="H4638">
            <v>0</v>
          </cell>
          <cell r="I4638">
            <v>0</v>
          </cell>
          <cell r="AY4638">
            <v>0</v>
          </cell>
          <cell r="CK4638">
            <v>0</v>
          </cell>
          <cell r="CL4638">
            <v>0</v>
          </cell>
          <cell r="CM4638">
            <v>0</v>
          </cell>
        </row>
        <row r="4639">
          <cell r="F4639">
            <v>0</v>
          </cell>
          <cell r="G4639">
            <v>544</v>
          </cell>
          <cell r="H4639">
            <v>212</v>
          </cell>
          <cell r="I4639">
            <v>0</v>
          </cell>
          <cell r="AY4639">
            <v>0</v>
          </cell>
          <cell r="CK4639">
            <v>0</v>
          </cell>
          <cell r="CL4639">
            <v>0</v>
          </cell>
          <cell r="CM4639">
            <v>0</v>
          </cell>
        </row>
        <row r="4640">
          <cell r="F4640">
            <v>0</v>
          </cell>
          <cell r="G4640">
            <v>4596.22</v>
          </cell>
          <cell r="H4640">
            <v>0</v>
          </cell>
          <cell r="I4640">
            <v>397.72</v>
          </cell>
          <cell r="AY4640">
            <v>0</v>
          </cell>
          <cell r="CK4640">
            <v>0</v>
          </cell>
          <cell r="CL4640">
            <v>0</v>
          </cell>
          <cell r="CM4640">
            <v>0</v>
          </cell>
        </row>
        <row r="4641">
          <cell r="F4641">
            <v>0</v>
          </cell>
          <cell r="G4641">
            <v>7.5</v>
          </cell>
          <cell r="H4641">
            <v>0</v>
          </cell>
          <cell r="I4641">
            <v>0</v>
          </cell>
          <cell r="AY4641">
            <v>0</v>
          </cell>
          <cell r="CK4641">
            <v>0</v>
          </cell>
          <cell r="CL4641">
            <v>0</v>
          </cell>
          <cell r="CM4641">
            <v>0</v>
          </cell>
        </row>
        <row r="4642">
          <cell r="F4642">
            <v>0</v>
          </cell>
          <cell r="G4642">
            <v>15.1</v>
          </cell>
          <cell r="H4642">
            <v>0</v>
          </cell>
          <cell r="I4642">
            <v>0</v>
          </cell>
          <cell r="AY4642">
            <v>0</v>
          </cell>
          <cell r="CK4642">
            <v>0</v>
          </cell>
          <cell r="CL4642">
            <v>0</v>
          </cell>
          <cell r="CM4642">
            <v>0</v>
          </cell>
        </row>
        <row r="4643">
          <cell r="F4643">
            <v>0</v>
          </cell>
          <cell r="G4643">
            <v>13279.25</v>
          </cell>
          <cell r="H4643">
            <v>7936.06</v>
          </cell>
          <cell r="I4643">
            <v>175.68</v>
          </cell>
          <cell r="AY4643">
            <v>0</v>
          </cell>
          <cell r="CK4643">
            <v>0</v>
          </cell>
          <cell r="CL4643">
            <v>0</v>
          </cell>
          <cell r="CM4643">
            <v>0</v>
          </cell>
        </row>
        <row r="4644">
          <cell r="F4644">
            <v>0</v>
          </cell>
          <cell r="G4644">
            <v>1144</v>
          </cell>
          <cell r="H4644">
            <v>885.28</v>
          </cell>
          <cell r="I4644">
            <v>0</v>
          </cell>
          <cell r="AY4644">
            <v>0</v>
          </cell>
          <cell r="CK4644">
            <v>0</v>
          </cell>
          <cell r="CL4644">
            <v>0</v>
          </cell>
          <cell r="CM4644">
            <v>0</v>
          </cell>
        </row>
        <row r="4645">
          <cell r="F4645">
            <v>0</v>
          </cell>
          <cell r="G4645">
            <v>16780</v>
          </cell>
          <cell r="H4645">
            <v>0</v>
          </cell>
          <cell r="I4645">
            <v>0</v>
          </cell>
          <cell r="AY4645">
            <v>0</v>
          </cell>
          <cell r="CK4645">
            <v>0</v>
          </cell>
          <cell r="CL4645">
            <v>0</v>
          </cell>
          <cell r="CM4645">
            <v>0</v>
          </cell>
        </row>
        <row r="4646">
          <cell r="F4646">
            <v>0</v>
          </cell>
          <cell r="G4646">
            <v>1109</v>
          </cell>
          <cell r="H4646">
            <v>0</v>
          </cell>
          <cell r="I4646">
            <v>0</v>
          </cell>
          <cell r="AY4646">
            <v>0</v>
          </cell>
          <cell r="CK4646">
            <v>0</v>
          </cell>
          <cell r="CL4646">
            <v>0</v>
          </cell>
          <cell r="CM4646">
            <v>0</v>
          </cell>
        </row>
        <row r="4647">
          <cell r="F4647">
            <v>2706676</v>
          </cell>
          <cell r="G4647">
            <v>2706676</v>
          </cell>
          <cell r="H4647">
            <v>2313970.2400000002</v>
          </cell>
          <cell r="I4647">
            <v>0</v>
          </cell>
          <cell r="AY4647">
            <v>241069.27</v>
          </cell>
          <cell r="CK4647">
            <v>0</v>
          </cell>
          <cell r="CL4647">
            <v>0</v>
          </cell>
          <cell r="CM4647">
            <v>0</v>
          </cell>
        </row>
        <row r="4648">
          <cell r="F4648">
            <v>7816</v>
          </cell>
          <cell r="G4648">
            <v>7816</v>
          </cell>
          <cell r="H4648">
            <v>5026.5600000000004</v>
          </cell>
          <cell r="I4648">
            <v>0</v>
          </cell>
          <cell r="AY4648">
            <v>0</v>
          </cell>
          <cell r="CK4648">
            <v>0</v>
          </cell>
          <cell r="CL4648">
            <v>0</v>
          </cell>
          <cell r="CM4648">
            <v>0</v>
          </cell>
        </row>
        <row r="4649">
          <cell r="F4649">
            <v>0</v>
          </cell>
          <cell r="G4649">
            <v>64567.53</v>
          </cell>
          <cell r="H4649">
            <v>64567.53</v>
          </cell>
          <cell r="I4649">
            <v>0</v>
          </cell>
          <cell r="AY4649">
            <v>10925.73</v>
          </cell>
          <cell r="CK4649">
            <v>0</v>
          </cell>
          <cell r="CL4649">
            <v>0</v>
          </cell>
          <cell r="CM4649">
            <v>0</v>
          </cell>
        </row>
        <row r="4650">
          <cell r="F4650">
            <v>55245</v>
          </cell>
          <cell r="G4650">
            <v>56617</v>
          </cell>
          <cell r="H4650">
            <v>56617</v>
          </cell>
          <cell r="I4650">
            <v>0</v>
          </cell>
          <cell r="AY4650">
            <v>5191</v>
          </cell>
          <cell r="CK4650">
            <v>0</v>
          </cell>
          <cell r="CL4650">
            <v>0</v>
          </cell>
          <cell r="CM4650">
            <v>0</v>
          </cell>
        </row>
        <row r="4651">
          <cell r="F4651">
            <v>175187</v>
          </cell>
          <cell r="G4651">
            <v>175187</v>
          </cell>
          <cell r="H4651">
            <v>112949.86</v>
          </cell>
          <cell r="I4651">
            <v>0</v>
          </cell>
          <cell r="AY4651">
            <v>4263.96</v>
          </cell>
          <cell r="CK4651">
            <v>0</v>
          </cell>
          <cell r="CL4651">
            <v>0</v>
          </cell>
          <cell r="CM4651">
            <v>0</v>
          </cell>
        </row>
        <row r="4652">
          <cell r="F4652">
            <v>518385</v>
          </cell>
          <cell r="G4652">
            <v>518385</v>
          </cell>
          <cell r="H4652">
            <v>14585.56</v>
          </cell>
          <cell r="I4652">
            <v>0</v>
          </cell>
          <cell r="AY4652">
            <v>14585.56</v>
          </cell>
          <cell r="CK4652">
            <v>0</v>
          </cell>
          <cell r="CL4652">
            <v>0</v>
          </cell>
          <cell r="CM4652">
            <v>0</v>
          </cell>
        </row>
        <row r="4653">
          <cell r="F4653">
            <v>11263</v>
          </cell>
          <cell r="G4653">
            <v>40237.42</v>
          </cell>
          <cell r="H4653">
            <v>40237.42</v>
          </cell>
          <cell r="I4653">
            <v>0</v>
          </cell>
          <cell r="AY4653">
            <v>1084.1199999999999</v>
          </cell>
          <cell r="CK4653">
            <v>0</v>
          </cell>
          <cell r="CL4653">
            <v>0</v>
          </cell>
          <cell r="CM4653">
            <v>0</v>
          </cell>
        </row>
        <row r="4654">
          <cell r="F4654">
            <v>0</v>
          </cell>
          <cell r="G4654">
            <v>272308.28999999998</v>
          </cell>
          <cell r="H4654">
            <v>272308.28999999998</v>
          </cell>
          <cell r="I4654">
            <v>0</v>
          </cell>
          <cell r="AY4654">
            <v>95618.880000000005</v>
          </cell>
          <cell r="CK4654">
            <v>0</v>
          </cell>
          <cell r="CL4654">
            <v>0</v>
          </cell>
          <cell r="CM4654">
            <v>0</v>
          </cell>
        </row>
        <row r="4655">
          <cell r="F4655">
            <v>376871</v>
          </cell>
          <cell r="G4655">
            <v>376871</v>
          </cell>
          <cell r="H4655">
            <v>322632.55</v>
          </cell>
          <cell r="I4655">
            <v>0</v>
          </cell>
          <cell r="AY4655">
            <v>32851.589999999997</v>
          </cell>
          <cell r="CK4655">
            <v>0</v>
          </cell>
          <cell r="CL4655">
            <v>0</v>
          </cell>
          <cell r="CM4655">
            <v>0</v>
          </cell>
        </row>
        <row r="4656">
          <cell r="F4656">
            <v>61821</v>
          </cell>
          <cell r="G4656">
            <v>61821</v>
          </cell>
          <cell r="H4656">
            <v>54027.040000000001</v>
          </cell>
          <cell r="I4656">
            <v>0</v>
          </cell>
          <cell r="AY4656">
            <v>5506.48</v>
          </cell>
          <cell r="CK4656">
            <v>0</v>
          </cell>
          <cell r="CL4656">
            <v>0</v>
          </cell>
          <cell r="CM4656">
            <v>0</v>
          </cell>
        </row>
        <row r="4657">
          <cell r="F4657">
            <v>112200</v>
          </cell>
          <cell r="G4657">
            <v>112200</v>
          </cell>
          <cell r="H4657">
            <v>97391.679999999993</v>
          </cell>
          <cell r="I4657">
            <v>0</v>
          </cell>
          <cell r="AY4657">
            <v>9945</v>
          </cell>
          <cell r="CK4657">
            <v>0</v>
          </cell>
          <cell r="CL4657">
            <v>0</v>
          </cell>
          <cell r="CM4657">
            <v>0</v>
          </cell>
        </row>
        <row r="4658">
          <cell r="F4658">
            <v>59150</v>
          </cell>
          <cell r="G4658">
            <v>73673.7</v>
          </cell>
          <cell r="H4658">
            <v>73673.7</v>
          </cell>
          <cell r="I4658">
            <v>0</v>
          </cell>
          <cell r="AY4658">
            <v>0</v>
          </cell>
          <cell r="CK4658">
            <v>0</v>
          </cell>
          <cell r="CL4658">
            <v>0</v>
          </cell>
          <cell r="CM4658">
            <v>0</v>
          </cell>
        </row>
        <row r="4659">
          <cell r="F4659">
            <v>350017</v>
          </cell>
          <cell r="G4659">
            <v>350017</v>
          </cell>
          <cell r="H4659">
            <v>270630.81</v>
          </cell>
          <cell r="I4659">
            <v>0</v>
          </cell>
          <cell r="AY4659">
            <v>26618.53</v>
          </cell>
          <cell r="CK4659">
            <v>0</v>
          </cell>
          <cell r="CL4659">
            <v>0</v>
          </cell>
          <cell r="CM4659">
            <v>0</v>
          </cell>
        </row>
        <row r="4660">
          <cell r="F4660">
            <v>141682</v>
          </cell>
          <cell r="G4660">
            <v>140841.29999999999</v>
          </cell>
          <cell r="H4660">
            <v>97091.61</v>
          </cell>
          <cell r="I4660">
            <v>0</v>
          </cell>
          <cell r="AY4660">
            <v>7012.67</v>
          </cell>
          <cell r="CK4660">
            <v>0</v>
          </cell>
          <cell r="CL4660">
            <v>0</v>
          </cell>
          <cell r="CM4660">
            <v>0</v>
          </cell>
        </row>
        <row r="4661">
          <cell r="F4661">
            <v>190000</v>
          </cell>
          <cell r="G4661">
            <v>174376.06</v>
          </cell>
          <cell r="H4661">
            <v>140812.6</v>
          </cell>
          <cell r="I4661">
            <v>0</v>
          </cell>
          <cell r="AY4661">
            <v>0</v>
          </cell>
          <cell r="CK4661">
            <v>0</v>
          </cell>
          <cell r="CL4661">
            <v>0</v>
          </cell>
          <cell r="CM4661">
            <v>0</v>
          </cell>
        </row>
        <row r="4662">
          <cell r="F4662">
            <v>0</v>
          </cell>
          <cell r="G4662">
            <v>700</v>
          </cell>
          <cell r="H4662">
            <v>700</v>
          </cell>
          <cell r="I4662">
            <v>0</v>
          </cell>
          <cell r="AY4662">
            <v>0</v>
          </cell>
          <cell r="CK4662">
            <v>0</v>
          </cell>
          <cell r="CL4662">
            <v>0</v>
          </cell>
          <cell r="CM4662">
            <v>0</v>
          </cell>
        </row>
        <row r="4663">
          <cell r="F4663">
            <v>0</v>
          </cell>
          <cell r="G4663">
            <v>158016.82999999999</v>
          </cell>
          <cell r="H4663">
            <v>67116.990000000005</v>
          </cell>
          <cell r="I4663">
            <v>22372.32</v>
          </cell>
          <cell r="AY4663">
            <v>0</v>
          </cell>
          <cell r="CK4663">
            <v>0</v>
          </cell>
          <cell r="CL4663">
            <v>0</v>
          </cell>
          <cell r="CM4663">
            <v>0</v>
          </cell>
        </row>
        <row r="4664"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CK4664">
            <v>0</v>
          </cell>
          <cell r="CL4664">
            <v>0</v>
          </cell>
          <cell r="CM4664">
            <v>0</v>
          </cell>
        </row>
        <row r="4665">
          <cell r="F4665">
            <v>19674</v>
          </cell>
          <cell r="G4665">
            <v>20839</v>
          </cell>
          <cell r="H4665">
            <v>20836.52</v>
          </cell>
          <cell r="I4665">
            <v>0</v>
          </cell>
          <cell r="AY4665">
            <v>0</v>
          </cell>
          <cell r="CK4665">
            <v>0</v>
          </cell>
          <cell r="CL4665">
            <v>0</v>
          </cell>
          <cell r="CM4665">
            <v>0</v>
          </cell>
        </row>
        <row r="4666">
          <cell r="F4666">
            <v>144029</v>
          </cell>
          <cell r="G4666">
            <v>144029</v>
          </cell>
          <cell r="H4666">
            <v>61180.81</v>
          </cell>
          <cell r="I4666">
            <v>0</v>
          </cell>
          <cell r="AY4666">
            <v>0</v>
          </cell>
          <cell r="CK4666">
            <v>0</v>
          </cell>
          <cell r="CL4666">
            <v>0</v>
          </cell>
          <cell r="CM4666">
            <v>0</v>
          </cell>
        </row>
        <row r="4667"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CK4667">
            <v>0</v>
          </cell>
          <cell r="CL4667">
            <v>0</v>
          </cell>
          <cell r="CM4667">
            <v>0</v>
          </cell>
        </row>
        <row r="4668">
          <cell r="F4668">
            <v>345</v>
          </cell>
          <cell r="G4668">
            <v>345</v>
          </cell>
          <cell r="H4668">
            <v>272.33999999999997</v>
          </cell>
          <cell r="I4668">
            <v>0</v>
          </cell>
          <cell r="AY4668">
            <v>0</v>
          </cell>
          <cell r="CK4668">
            <v>0</v>
          </cell>
          <cell r="CL4668">
            <v>0</v>
          </cell>
          <cell r="CM4668">
            <v>0</v>
          </cell>
        </row>
        <row r="4669">
          <cell r="F4669">
            <v>39261</v>
          </cell>
          <cell r="G4669">
            <v>34561</v>
          </cell>
          <cell r="H4669">
            <v>20476.740000000002</v>
          </cell>
          <cell r="I4669">
            <v>114.96</v>
          </cell>
          <cell r="AY4669">
            <v>0</v>
          </cell>
          <cell r="CK4669">
            <v>0</v>
          </cell>
          <cell r="CL4669">
            <v>0</v>
          </cell>
          <cell r="CM4669">
            <v>0</v>
          </cell>
        </row>
        <row r="4670">
          <cell r="F4670">
            <v>27000</v>
          </cell>
          <cell r="G4670">
            <v>27094.22</v>
          </cell>
          <cell r="H4670">
            <v>27094.22</v>
          </cell>
          <cell r="I4670">
            <v>0</v>
          </cell>
          <cell r="AY4670">
            <v>4580.47</v>
          </cell>
          <cell r="CK4670">
            <v>0</v>
          </cell>
          <cell r="CL4670">
            <v>0</v>
          </cell>
          <cell r="CM4670">
            <v>0</v>
          </cell>
        </row>
        <row r="4671">
          <cell r="F4671">
            <v>70000</v>
          </cell>
          <cell r="G4671">
            <v>82000</v>
          </cell>
          <cell r="H4671">
            <v>57406.42</v>
          </cell>
          <cell r="I4671">
            <v>13696.16</v>
          </cell>
          <cell r="AY4671">
            <v>0</v>
          </cell>
          <cell r="CK4671">
            <v>0</v>
          </cell>
          <cell r="CL4671">
            <v>0</v>
          </cell>
          <cell r="CM4671">
            <v>0</v>
          </cell>
        </row>
        <row r="4672">
          <cell r="F4672">
            <v>1250</v>
          </cell>
          <cell r="G4672">
            <v>1250</v>
          </cell>
          <cell r="H4672">
            <v>370</v>
          </cell>
          <cell r="I4672">
            <v>0</v>
          </cell>
          <cell r="AY4672">
            <v>0</v>
          </cell>
          <cell r="CK4672">
            <v>0</v>
          </cell>
          <cell r="CL4672">
            <v>0</v>
          </cell>
          <cell r="CM4672">
            <v>0</v>
          </cell>
        </row>
        <row r="4673">
          <cell r="F4673">
            <v>0</v>
          </cell>
          <cell r="G4673">
            <v>10114</v>
          </cell>
          <cell r="H4673">
            <v>10114</v>
          </cell>
          <cell r="I4673">
            <v>0</v>
          </cell>
          <cell r="AY4673">
            <v>0</v>
          </cell>
          <cell r="CK4673">
            <v>0</v>
          </cell>
          <cell r="CL4673">
            <v>0</v>
          </cell>
          <cell r="CM4673">
            <v>0</v>
          </cell>
        </row>
        <row r="4674">
          <cell r="F4674">
            <v>17915</v>
          </cell>
          <cell r="G4674">
            <v>17635</v>
          </cell>
          <cell r="H4674">
            <v>13536.83</v>
          </cell>
          <cell r="I4674">
            <v>1237.46</v>
          </cell>
          <cell r="AY4674">
            <v>634.6</v>
          </cell>
          <cell r="CK4674">
            <v>0</v>
          </cell>
          <cell r="CL4674">
            <v>0</v>
          </cell>
          <cell r="CM4674">
            <v>0</v>
          </cell>
        </row>
        <row r="4675">
          <cell r="F4675">
            <v>10871</v>
          </cell>
          <cell r="G4675">
            <v>10871</v>
          </cell>
          <cell r="H4675">
            <v>9197.98</v>
          </cell>
          <cell r="I4675">
            <v>0</v>
          </cell>
          <cell r="AY4675">
            <v>0</v>
          </cell>
          <cell r="CK4675">
            <v>0</v>
          </cell>
          <cell r="CL4675">
            <v>0</v>
          </cell>
          <cell r="CM4675">
            <v>0</v>
          </cell>
        </row>
        <row r="4676">
          <cell r="F4676">
            <v>1942</v>
          </cell>
          <cell r="G4676">
            <v>1942</v>
          </cell>
          <cell r="H4676">
            <v>1789</v>
          </cell>
          <cell r="I4676">
            <v>0</v>
          </cell>
          <cell r="AY4676">
            <v>354</v>
          </cell>
          <cell r="CK4676">
            <v>0</v>
          </cell>
          <cell r="CL4676">
            <v>0</v>
          </cell>
          <cell r="CM4676">
            <v>0</v>
          </cell>
        </row>
        <row r="4677">
          <cell r="F4677">
            <v>41598</v>
          </cell>
          <cell r="G4677">
            <v>41598</v>
          </cell>
          <cell r="H4677">
            <v>22772.51</v>
          </cell>
          <cell r="I4677">
            <v>1122.7</v>
          </cell>
          <cell r="AY4677">
            <v>0</v>
          </cell>
          <cell r="CK4677">
            <v>0</v>
          </cell>
          <cell r="CL4677">
            <v>0</v>
          </cell>
          <cell r="CM4677">
            <v>0</v>
          </cell>
        </row>
        <row r="4678">
          <cell r="F4678">
            <v>7935</v>
          </cell>
          <cell r="G4678">
            <v>6935</v>
          </cell>
          <cell r="H4678">
            <v>1897.04</v>
          </cell>
          <cell r="I4678">
            <v>0</v>
          </cell>
          <cell r="AY4678">
            <v>0</v>
          </cell>
          <cell r="CK4678">
            <v>0</v>
          </cell>
          <cell r="CL4678">
            <v>0</v>
          </cell>
          <cell r="CM4678">
            <v>0</v>
          </cell>
        </row>
        <row r="4679">
          <cell r="F4679">
            <v>0</v>
          </cell>
          <cell r="G4679">
            <v>850</v>
          </cell>
          <cell r="H4679">
            <v>841</v>
          </cell>
          <cell r="I4679">
            <v>0</v>
          </cell>
          <cell r="AY4679">
            <v>0</v>
          </cell>
          <cell r="CK4679">
            <v>0</v>
          </cell>
          <cell r="CL4679">
            <v>0</v>
          </cell>
          <cell r="CM4679">
            <v>0</v>
          </cell>
        </row>
        <row r="4680">
          <cell r="F4680">
            <v>38970</v>
          </cell>
          <cell r="G4680">
            <v>37629.93</v>
          </cell>
          <cell r="H4680">
            <v>29760.7</v>
          </cell>
          <cell r="I4680">
            <v>490.04</v>
          </cell>
          <cell r="AY4680">
            <v>1636.17</v>
          </cell>
          <cell r="CK4680">
            <v>0</v>
          </cell>
          <cell r="CL4680">
            <v>0</v>
          </cell>
          <cell r="CM4680">
            <v>0</v>
          </cell>
        </row>
        <row r="4681">
          <cell r="F4681">
            <v>629</v>
          </cell>
          <cell r="G4681">
            <v>909</v>
          </cell>
          <cell r="H4681">
            <v>908.18</v>
          </cell>
          <cell r="I4681">
            <v>0</v>
          </cell>
          <cell r="AY4681">
            <v>0</v>
          </cell>
          <cell r="CK4681">
            <v>0</v>
          </cell>
          <cell r="CL4681">
            <v>0</v>
          </cell>
          <cell r="CM4681">
            <v>0</v>
          </cell>
        </row>
        <row r="4682">
          <cell r="F4682">
            <v>0</v>
          </cell>
          <cell r="G4682">
            <v>10000</v>
          </cell>
          <cell r="H4682">
            <v>7000</v>
          </cell>
          <cell r="I4682">
            <v>0</v>
          </cell>
          <cell r="AY4682">
            <v>0</v>
          </cell>
          <cell r="CK4682">
            <v>0</v>
          </cell>
          <cell r="CL4682">
            <v>0</v>
          </cell>
          <cell r="CM4682">
            <v>0</v>
          </cell>
        </row>
        <row r="4683">
          <cell r="F4683">
            <v>1097616</v>
          </cell>
          <cell r="G4683">
            <v>1097616</v>
          </cell>
          <cell r="H4683">
            <v>795944.54</v>
          </cell>
          <cell r="I4683">
            <v>0</v>
          </cell>
          <cell r="AY4683">
            <v>86267.89</v>
          </cell>
          <cell r="CK4683">
            <v>0</v>
          </cell>
          <cell r="CL4683">
            <v>0</v>
          </cell>
          <cell r="CM4683">
            <v>0</v>
          </cell>
        </row>
        <row r="4684">
          <cell r="F4684">
            <v>0</v>
          </cell>
          <cell r="G4684">
            <v>60000</v>
          </cell>
          <cell r="H4684">
            <v>0</v>
          </cell>
          <cell r="I4684">
            <v>0</v>
          </cell>
          <cell r="AY4684">
            <v>0</v>
          </cell>
          <cell r="CK4684">
            <v>0</v>
          </cell>
          <cell r="CL4684">
            <v>0</v>
          </cell>
          <cell r="CM4684">
            <v>0</v>
          </cell>
        </row>
        <row r="4685">
          <cell r="F4685">
            <v>66637</v>
          </cell>
          <cell r="G4685">
            <v>66637</v>
          </cell>
          <cell r="H4685">
            <v>55032.5</v>
          </cell>
          <cell r="I4685">
            <v>0</v>
          </cell>
          <cell r="AY4685">
            <v>6259</v>
          </cell>
          <cell r="CK4685">
            <v>0</v>
          </cell>
          <cell r="CL4685">
            <v>0</v>
          </cell>
          <cell r="CM4685">
            <v>0</v>
          </cell>
        </row>
        <row r="4686">
          <cell r="F4686">
            <v>93610</v>
          </cell>
          <cell r="G4686">
            <v>93610</v>
          </cell>
          <cell r="H4686">
            <v>51516.11</v>
          </cell>
          <cell r="I4686">
            <v>0</v>
          </cell>
          <cell r="AY4686">
            <v>6057.73</v>
          </cell>
          <cell r="CK4686">
            <v>0</v>
          </cell>
          <cell r="CL4686">
            <v>0</v>
          </cell>
          <cell r="CM4686">
            <v>0</v>
          </cell>
        </row>
        <row r="4687">
          <cell r="F4687">
            <v>227332</v>
          </cell>
          <cell r="G4687">
            <v>227332</v>
          </cell>
          <cell r="H4687">
            <v>0</v>
          </cell>
          <cell r="I4687">
            <v>0</v>
          </cell>
          <cell r="AY4687">
            <v>0</v>
          </cell>
          <cell r="CK4687">
            <v>0</v>
          </cell>
          <cell r="CL4687">
            <v>0</v>
          </cell>
          <cell r="CM4687">
            <v>0</v>
          </cell>
        </row>
        <row r="4688">
          <cell r="F4688">
            <v>499</v>
          </cell>
          <cell r="G4688">
            <v>27289.9</v>
          </cell>
          <cell r="H4688">
            <v>27289.9</v>
          </cell>
          <cell r="I4688">
            <v>0</v>
          </cell>
          <cell r="AY4688">
            <v>213.6</v>
          </cell>
          <cell r="CK4688">
            <v>0</v>
          </cell>
          <cell r="CL4688">
            <v>0</v>
          </cell>
          <cell r="CM4688">
            <v>0</v>
          </cell>
        </row>
        <row r="4689">
          <cell r="F4689">
            <v>170724</v>
          </cell>
          <cell r="G4689">
            <v>170724</v>
          </cell>
          <cell r="H4689">
            <v>119868.62</v>
          </cell>
          <cell r="I4689">
            <v>0</v>
          </cell>
          <cell r="AY4689">
            <v>12568.37</v>
          </cell>
          <cell r="CK4689">
            <v>0</v>
          </cell>
          <cell r="CL4689">
            <v>0</v>
          </cell>
          <cell r="CM4689">
            <v>0</v>
          </cell>
        </row>
        <row r="4690">
          <cell r="F4690">
            <v>28375</v>
          </cell>
          <cell r="G4690">
            <v>28375</v>
          </cell>
          <cell r="H4690">
            <v>20298.95</v>
          </cell>
          <cell r="I4690">
            <v>0</v>
          </cell>
          <cell r="AY4690">
            <v>2134.19</v>
          </cell>
          <cell r="CK4690">
            <v>0</v>
          </cell>
          <cell r="CL4690">
            <v>0</v>
          </cell>
          <cell r="CM4690">
            <v>0</v>
          </cell>
        </row>
        <row r="4691">
          <cell r="F4691">
            <v>46200</v>
          </cell>
          <cell r="G4691">
            <v>46200</v>
          </cell>
          <cell r="H4691">
            <v>32974.5</v>
          </cell>
          <cell r="I4691">
            <v>0</v>
          </cell>
          <cell r="AY4691">
            <v>3510</v>
          </cell>
          <cell r="CK4691">
            <v>0</v>
          </cell>
          <cell r="CL4691">
            <v>0</v>
          </cell>
          <cell r="CM4691">
            <v>0</v>
          </cell>
        </row>
        <row r="4692">
          <cell r="F4692">
            <v>25844</v>
          </cell>
          <cell r="G4692">
            <v>23558.240000000002</v>
          </cell>
          <cell r="H4692">
            <v>23524.53</v>
          </cell>
          <cell r="I4692">
            <v>0</v>
          </cell>
          <cell r="AY4692">
            <v>0</v>
          </cell>
          <cell r="CK4692">
            <v>0</v>
          </cell>
          <cell r="CL4692">
            <v>0</v>
          </cell>
          <cell r="CM4692">
            <v>0</v>
          </cell>
        </row>
        <row r="4693">
          <cell r="F4693">
            <v>150058</v>
          </cell>
          <cell r="G4693">
            <v>150058</v>
          </cell>
          <cell r="H4693">
            <v>97251.24</v>
          </cell>
          <cell r="I4693">
            <v>0</v>
          </cell>
          <cell r="AY4693">
            <v>10649.02</v>
          </cell>
          <cell r="CK4693">
            <v>0</v>
          </cell>
          <cell r="CL4693">
            <v>0</v>
          </cell>
          <cell r="CM4693">
            <v>0</v>
          </cell>
        </row>
        <row r="4694">
          <cell r="F4694">
            <v>10456</v>
          </cell>
          <cell r="G4694">
            <v>11341.8</v>
          </cell>
          <cell r="H4694">
            <v>11296.7</v>
          </cell>
          <cell r="I4694">
            <v>0</v>
          </cell>
          <cell r="AY4694">
            <v>844.9</v>
          </cell>
          <cell r="CK4694">
            <v>0</v>
          </cell>
          <cell r="CL4694">
            <v>0</v>
          </cell>
          <cell r="CM4694">
            <v>0</v>
          </cell>
        </row>
        <row r="4695">
          <cell r="F4695">
            <v>34590</v>
          </cell>
          <cell r="G4695">
            <v>34590</v>
          </cell>
          <cell r="H4695">
            <v>12105.9</v>
          </cell>
          <cell r="I4695">
            <v>0</v>
          </cell>
          <cell r="AY4695">
            <v>2522.81</v>
          </cell>
          <cell r="CK4695">
            <v>0</v>
          </cell>
          <cell r="CL4695">
            <v>0</v>
          </cell>
          <cell r="CM4695">
            <v>0</v>
          </cell>
        </row>
        <row r="4696">
          <cell r="F4696">
            <v>31925</v>
          </cell>
          <cell r="G4696">
            <v>31925</v>
          </cell>
          <cell r="H4696">
            <v>12500</v>
          </cell>
          <cell r="I4696">
            <v>0</v>
          </cell>
          <cell r="AY4696">
            <v>0</v>
          </cell>
          <cell r="CK4696">
            <v>0</v>
          </cell>
          <cell r="CL4696">
            <v>0</v>
          </cell>
          <cell r="CM4696">
            <v>0</v>
          </cell>
        </row>
        <row r="4697"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CK4697">
            <v>0</v>
          </cell>
          <cell r="CL4697">
            <v>0</v>
          </cell>
          <cell r="CM4697">
            <v>0</v>
          </cell>
        </row>
        <row r="4698">
          <cell r="F4698">
            <v>18000</v>
          </cell>
          <cell r="G4698">
            <v>18000</v>
          </cell>
          <cell r="H4698">
            <v>7531.09</v>
          </cell>
          <cell r="I4698">
            <v>10392.02</v>
          </cell>
          <cell r="AY4698">
            <v>0</v>
          </cell>
          <cell r="CK4698">
            <v>0</v>
          </cell>
          <cell r="CL4698">
            <v>0</v>
          </cell>
          <cell r="CM4698">
            <v>0</v>
          </cell>
        </row>
        <row r="4699">
          <cell r="F4699">
            <v>10240</v>
          </cell>
          <cell r="G4699">
            <v>10240</v>
          </cell>
          <cell r="H4699">
            <v>9543.82</v>
          </cell>
          <cell r="I4699">
            <v>0</v>
          </cell>
          <cell r="AY4699">
            <v>0</v>
          </cell>
          <cell r="CK4699">
            <v>0</v>
          </cell>
          <cell r="CL4699">
            <v>0</v>
          </cell>
          <cell r="CM4699">
            <v>0</v>
          </cell>
        </row>
        <row r="4700">
          <cell r="F4700">
            <v>5546</v>
          </cell>
          <cell r="G4700">
            <v>5546</v>
          </cell>
          <cell r="H4700">
            <v>4694.7</v>
          </cell>
          <cell r="I4700">
            <v>850</v>
          </cell>
          <cell r="AY4700">
            <v>0</v>
          </cell>
          <cell r="CK4700">
            <v>0</v>
          </cell>
          <cell r="CL4700">
            <v>0</v>
          </cell>
          <cell r="CM4700">
            <v>0</v>
          </cell>
        </row>
        <row r="4701">
          <cell r="F4701">
            <v>26668</v>
          </cell>
          <cell r="G4701">
            <v>27841.55</v>
          </cell>
          <cell r="H4701">
            <v>27841.55</v>
          </cell>
          <cell r="I4701">
            <v>0</v>
          </cell>
          <cell r="AY4701">
            <v>217.31</v>
          </cell>
          <cell r="CK4701">
            <v>0</v>
          </cell>
          <cell r="CL4701">
            <v>0</v>
          </cell>
          <cell r="CM4701">
            <v>0</v>
          </cell>
        </row>
        <row r="4702">
          <cell r="F4702">
            <v>10911588</v>
          </cell>
          <cell r="G4702">
            <v>10911588</v>
          </cell>
          <cell r="H4702">
            <v>8968961.2799999993</v>
          </cell>
          <cell r="I4702">
            <v>0</v>
          </cell>
          <cell r="AY4702">
            <v>1025893.25</v>
          </cell>
          <cell r="CK4702">
            <v>0</v>
          </cell>
          <cell r="CL4702">
            <v>0</v>
          </cell>
          <cell r="CM4702">
            <v>0</v>
          </cell>
        </row>
        <row r="4703">
          <cell r="F4703">
            <v>269132</v>
          </cell>
          <cell r="G4703">
            <v>248508.24</v>
          </cell>
          <cell r="H4703">
            <v>165952.94</v>
          </cell>
          <cell r="I4703">
            <v>0</v>
          </cell>
          <cell r="AY4703">
            <v>17313.78</v>
          </cell>
          <cell r="CK4703">
            <v>0</v>
          </cell>
          <cell r="CL4703">
            <v>0</v>
          </cell>
          <cell r="CM4703">
            <v>0</v>
          </cell>
        </row>
        <row r="4704">
          <cell r="F4704">
            <v>0</v>
          </cell>
          <cell r="G4704">
            <v>24667.07</v>
          </cell>
          <cell r="H4704">
            <v>24667.07</v>
          </cell>
          <cell r="I4704">
            <v>0</v>
          </cell>
          <cell r="AY4704">
            <v>0</v>
          </cell>
          <cell r="CK4704">
            <v>0</v>
          </cell>
          <cell r="CL4704">
            <v>0</v>
          </cell>
          <cell r="CM4704">
            <v>0</v>
          </cell>
        </row>
        <row r="4705">
          <cell r="F4705">
            <v>1607608</v>
          </cell>
          <cell r="G4705">
            <v>1607608</v>
          </cell>
          <cell r="H4705">
            <v>1331797.6399999999</v>
          </cell>
          <cell r="I4705">
            <v>0</v>
          </cell>
          <cell r="AY4705">
            <v>147001.37</v>
          </cell>
          <cell r="CK4705">
            <v>0</v>
          </cell>
          <cell r="CL4705">
            <v>0</v>
          </cell>
          <cell r="CM4705">
            <v>0</v>
          </cell>
        </row>
        <row r="4706">
          <cell r="F4706">
            <v>991438</v>
          </cell>
          <cell r="G4706">
            <v>991438</v>
          </cell>
          <cell r="H4706">
            <v>448559.02</v>
          </cell>
          <cell r="I4706">
            <v>0</v>
          </cell>
          <cell r="AY4706">
            <v>304.77</v>
          </cell>
          <cell r="CK4706">
            <v>0</v>
          </cell>
          <cell r="CL4706">
            <v>0</v>
          </cell>
          <cell r="CM4706">
            <v>0</v>
          </cell>
        </row>
        <row r="4707">
          <cell r="F4707">
            <v>2445464</v>
          </cell>
          <cell r="G4707">
            <v>2445464</v>
          </cell>
          <cell r="H4707">
            <v>12516.57</v>
          </cell>
          <cell r="I4707">
            <v>0</v>
          </cell>
          <cell r="AY4707">
            <v>0</v>
          </cell>
          <cell r="CK4707">
            <v>0</v>
          </cell>
          <cell r="CL4707">
            <v>0</v>
          </cell>
          <cell r="CM4707">
            <v>0</v>
          </cell>
        </row>
        <row r="4708">
          <cell r="F4708">
            <v>920086</v>
          </cell>
          <cell r="G4708">
            <v>1023501.81</v>
          </cell>
          <cell r="H4708">
            <v>1023501.81</v>
          </cell>
          <cell r="I4708">
            <v>0</v>
          </cell>
          <cell r="AY4708">
            <v>111984.75</v>
          </cell>
          <cell r="CK4708">
            <v>0</v>
          </cell>
          <cell r="CL4708">
            <v>0</v>
          </cell>
          <cell r="CM4708">
            <v>0</v>
          </cell>
        </row>
        <row r="4709">
          <cell r="F4709">
            <v>2080910</v>
          </cell>
          <cell r="G4709">
            <v>2080910</v>
          </cell>
          <cell r="H4709">
            <v>1612317.78</v>
          </cell>
          <cell r="I4709">
            <v>0</v>
          </cell>
          <cell r="AY4709">
            <v>183205.5</v>
          </cell>
          <cell r="CK4709">
            <v>0</v>
          </cell>
          <cell r="CL4709">
            <v>0</v>
          </cell>
          <cell r="CM4709">
            <v>0</v>
          </cell>
        </row>
        <row r="4710">
          <cell r="F4710">
            <v>316650</v>
          </cell>
          <cell r="G4710">
            <v>316650</v>
          </cell>
          <cell r="H4710">
            <v>248761.64</v>
          </cell>
          <cell r="I4710">
            <v>0</v>
          </cell>
          <cell r="AY4710">
            <v>28338.01</v>
          </cell>
          <cell r="CK4710">
            <v>0</v>
          </cell>
          <cell r="CL4710">
            <v>0</v>
          </cell>
          <cell r="CM4710">
            <v>0</v>
          </cell>
        </row>
        <row r="4711">
          <cell r="F4711">
            <v>924000</v>
          </cell>
          <cell r="G4711">
            <v>924000</v>
          </cell>
          <cell r="H4711">
            <v>722365.55</v>
          </cell>
          <cell r="I4711">
            <v>0</v>
          </cell>
          <cell r="AY4711">
            <v>80839.199999999997</v>
          </cell>
          <cell r="CK4711">
            <v>0</v>
          </cell>
          <cell r="CL4711">
            <v>0</v>
          </cell>
          <cell r="CM4711">
            <v>0</v>
          </cell>
        </row>
        <row r="4712">
          <cell r="F4712">
            <v>278813</v>
          </cell>
          <cell r="G4712">
            <v>285232.61</v>
          </cell>
          <cell r="H4712">
            <v>285232.61</v>
          </cell>
          <cell r="I4712">
            <v>0</v>
          </cell>
          <cell r="AY4712">
            <v>0</v>
          </cell>
          <cell r="CK4712">
            <v>0</v>
          </cell>
          <cell r="CL4712">
            <v>0</v>
          </cell>
          <cell r="CM4712">
            <v>0</v>
          </cell>
        </row>
        <row r="4713">
          <cell r="F4713">
            <v>1132441</v>
          </cell>
          <cell r="G4713">
            <v>1132441</v>
          </cell>
          <cell r="H4713">
            <v>982226.77</v>
          </cell>
          <cell r="I4713">
            <v>0</v>
          </cell>
          <cell r="AY4713">
            <v>103635.75</v>
          </cell>
          <cell r="CK4713">
            <v>0</v>
          </cell>
          <cell r="CL4713">
            <v>0</v>
          </cell>
          <cell r="CM4713">
            <v>0</v>
          </cell>
        </row>
        <row r="4714">
          <cell r="F4714">
            <v>14731</v>
          </cell>
          <cell r="G4714">
            <v>14731</v>
          </cell>
          <cell r="H4714">
            <v>13813.98</v>
          </cell>
          <cell r="I4714">
            <v>0</v>
          </cell>
          <cell r="AY4714">
            <v>1516.48</v>
          </cell>
          <cell r="CK4714">
            <v>0</v>
          </cell>
          <cell r="CL4714">
            <v>0</v>
          </cell>
          <cell r="CM4714">
            <v>0</v>
          </cell>
        </row>
        <row r="4715">
          <cell r="F4715">
            <v>19419</v>
          </cell>
          <cell r="G4715">
            <v>19132.650000000001</v>
          </cell>
          <cell r="H4715">
            <v>12111.82</v>
          </cell>
          <cell r="I4715">
            <v>0</v>
          </cell>
          <cell r="AY4715">
            <v>519.61</v>
          </cell>
          <cell r="CK4715">
            <v>0</v>
          </cell>
          <cell r="CL4715">
            <v>0</v>
          </cell>
          <cell r="CM4715">
            <v>0</v>
          </cell>
        </row>
        <row r="4716">
          <cell r="F4716">
            <v>586560</v>
          </cell>
          <cell r="G4716">
            <v>646875</v>
          </cell>
          <cell r="H4716">
            <v>474375</v>
          </cell>
          <cell r="I4716">
            <v>0</v>
          </cell>
          <cell r="AY4716">
            <v>48875</v>
          </cell>
          <cell r="CK4716">
            <v>0</v>
          </cell>
          <cell r="CL4716">
            <v>0</v>
          </cell>
          <cell r="CM4716">
            <v>0</v>
          </cell>
        </row>
        <row r="4717">
          <cell r="F4717">
            <v>149005</v>
          </cell>
          <cell r="G4717">
            <v>149005</v>
          </cell>
          <cell r="H4717">
            <v>124382.75</v>
          </cell>
          <cell r="I4717">
            <v>0</v>
          </cell>
          <cell r="AY4717">
            <v>0</v>
          </cell>
          <cell r="CK4717">
            <v>0</v>
          </cell>
          <cell r="CL4717">
            <v>0</v>
          </cell>
          <cell r="CM4717">
            <v>0</v>
          </cell>
        </row>
        <row r="4718">
          <cell r="F4718">
            <v>4327</v>
          </cell>
          <cell r="G4718">
            <v>4327</v>
          </cell>
          <cell r="H4718">
            <v>3821.32</v>
          </cell>
          <cell r="I4718">
            <v>380.4</v>
          </cell>
          <cell r="AY4718">
            <v>388</v>
          </cell>
          <cell r="CK4718">
            <v>0</v>
          </cell>
          <cell r="CL4718">
            <v>0</v>
          </cell>
          <cell r="CM4718">
            <v>0</v>
          </cell>
        </row>
        <row r="4719">
          <cell r="F4719">
            <v>2914</v>
          </cell>
          <cell r="G4719">
            <v>2914</v>
          </cell>
          <cell r="H4719">
            <v>460</v>
          </cell>
          <cell r="I4719">
            <v>1315.6</v>
          </cell>
          <cell r="AY4719">
            <v>0</v>
          </cell>
          <cell r="CK4719">
            <v>0</v>
          </cell>
          <cell r="CL4719">
            <v>0</v>
          </cell>
          <cell r="CM4719">
            <v>0</v>
          </cell>
        </row>
        <row r="4720">
          <cell r="F4720">
            <v>0</v>
          </cell>
          <cell r="G4720">
            <v>1500</v>
          </cell>
          <cell r="H4720">
            <v>0</v>
          </cell>
          <cell r="I4720">
            <v>0</v>
          </cell>
          <cell r="AY4720">
            <v>0</v>
          </cell>
          <cell r="CK4720">
            <v>0</v>
          </cell>
          <cell r="CL4720">
            <v>0</v>
          </cell>
          <cell r="CM4720">
            <v>0</v>
          </cell>
        </row>
        <row r="4721">
          <cell r="F4721">
            <v>1424</v>
          </cell>
          <cell r="G4721">
            <v>1424</v>
          </cell>
          <cell r="H4721">
            <v>1090.77</v>
          </cell>
          <cell r="I4721">
            <v>0</v>
          </cell>
          <cell r="AY4721">
            <v>0</v>
          </cell>
          <cell r="CK4721">
            <v>0</v>
          </cell>
          <cell r="CL4721">
            <v>0</v>
          </cell>
          <cell r="CM4721">
            <v>0</v>
          </cell>
        </row>
        <row r="4722">
          <cell r="F4722">
            <v>180000</v>
          </cell>
          <cell r="G4722">
            <v>180000</v>
          </cell>
          <cell r="H4722">
            <v>179999.26</v>
          </cell>
          <cell r="I4722">
            <v>0.74</v>
          </cell>
          <cell r="AY4722">
            <v>4669.5</v>
          </cell>
          <cell r="CK4722">
            <v>0</v>
          </cell>
          <cell r="CL4722">
            <v>0</v>
          </cell>
          <cell r="CM4722">
            <v>0</v>
          </cell>
        </row>
        <row r="4723">
          <cell r="F4723">
            <v>1615</v>
          </cell>
          <cell r="G4723">
            <v>1615</v>
          </cell>
          <cell r="H4723">
            <v>555.75</v>
          </cell>
          <cell r="I4723">
            <v>0</v>
          </cell>
          <cell r="AY4723">
            <v>355</v>
          </cell>
          <cell r="CK4723">
            <v>0</v>
          </cell>
          <cell r="CL4723">
            <v>0</v>
          </cell>
          <cell r="CM4723">
            <v>0</v>
          </cell>
        </row>
        <row r="4724">
          <cell r="F4724">
            <v>129920</v>
          </cell>
          <cell r="G4724">
            <v>129920</v>
          </cell>
          <cell r="H4724">
            <v>94897.35</v>
          </cell>
          <cell r="I4724">
            <v>14332.27</v>
          </cell>
          <cell r="AY4724">
            <v>0</v>
          </cell>
          <cell r="CK4724">
            <v>0</v>
          </cell>
          <cell r="CL4724">
            <v>0</v>
          </cell>
          <cell r="CM4724">
            <v>0</v>
          </cell>
        </row>
        <row r="4725">
          <cell r="F4725">
            <v>1881</v>
          </cell>
          <cell r="G4725">
            <v>1881</v>
          </cell>
          <cell r="H4725">
            <v>473.64</v>
          </cell>
          <cell r="I4725">
            <v>1</v>
          </cell>
          <cell r="AY4725">
            <v>0</v>
          </cell>
          <cell r="CK4725">
            <v>0</v>
          </cell>
          <cell r="CL4725">
            <v>0</v>
          </cell>
          <cell r="CM4725">
            <v>0</v>
          </cell>
        </row>
        <row r="4726">
          <cell r="F4726">
            <v>0</v>
          </cell>
          <cell r="G4726">
            <v>500</v>
          </cell>
          <cell r="H4726">
            <v>500</v>
          </cell>
          <cell r="I4726">
            <v>0</v>
          </cell>
          <cell r="AY4726">
            <v>0</v>
          </cell>
          <cell r="CK4726">
            <v>0</v>
          </cell>
          <cell r="CL4726">
            <v>0</v>
          </cell>
          <cell r="CM4726">
            <v>0</v>
          </cell>
        </row>
        <row r="4727">
          <cell r="F4727">
            <v>19195</v>
          </cell>
          <cell r="G4727">
            <v>47095</v>
          </cell>
          <cell r="H4727">
            <v>46415.78</v>
          </cell>
          <cell r="I4727">
            <v>5191.05</v>
          </cell>
          <cell r="AY4727">
            <v>0</v>
          </cell>
          <cell r="CK4727">
            <v>0</v>
          </cell>
          <cell r="CL4727">
            <v>0</v>
          </cell>
          <cell r="CM4727">
            <v>0</v>
          </cell>
        </row>
        <row r="4728">
          <cell r="F4728">
            <v>81029</v>
          </cell>
          <cell r="G4728">
            <v>78029</v>
          </cell>
          <cell r="H4728">
            <v>39803.42</v>
          </cell>
          <cell r="I4728">
            <v>1977.7</v>
          </cell>
          <cell r="AY4728">
            <v>0</v>
          </cell>
          <cell r="CK4728">
            <v>0</v>
          </cell>
          <cell r="CL4728">
            <v>0</v>
          </cell>
          <cell r="CM4728">
            <v>0</v>
          </cell>
        </row>
        <row r="4729">
          <cell r="F4729">
            <v>496108</v>
          </cell>
          <cell r="G4729">
            <v>496108</v>
          </cell>
          <cell r="H4729">
            <v>404747.87</v>
          </cell>
          <cell r="I4729">
            <v>9792.9</v>
          </cell>
          <cell r="AY4729">
            <v>0</v>
          </cell>
          <cell r="CK4729">
            <v>0</v>
          </cell>
          <cell r="CL4729">
            <v>0</v>
          </cell>
          <cell r="CM4729">
            <v>0</v>
          </cell>
        </row>
        <row r="4730">
          <cell r="F4730">
            <v>25853</v>
          </cell>
          <cell r="G4730">
            <v>25853</v>
          </cell>
          <cell r="H4730">
            <v>18139.48</v>
          </cell>
          <cell r="I4730">
            <v>0</v>
          </cell>
          <cell r="AY4730">
            <v>0</v>
          </cell>
          <cell r="CK4730">
            <v>0</v>
          </cell>
          <cell r="CL4730">
            <v>0</v>
          </cell>
          <cell r="CM4730">
            <v>0</v>
          </cell>
        </row>
        <row r="4731">
          <cell r="F4731">
            <v>19913</v>
          </cell>
          <cell r="G4731">
            <v>19913</v>
          </cell>
          <cell r="H4731">
            <v>1610</v>
          </cell>
          <cell r="I4731">
            <v>0</v>
          </cell>
          <cell r="AY4731">
            <v>0</v>
          </cell>
          <cell r="CK4731">
            <v>0</v>
          </cell>
          <cell r="CL4731">
            <v>0</v>
          </cell>
          <cell r="CM4731">
            <v>0</v>
          </cell>
        </row>
        <row r="4732">
          <cell r="F4732">
            <v>3085</v>
          </cell>
          <cell r="G4732">
            <v>3185</v>
          </cell>
          <cell r="H4732">
            <v>3148</v>
          </cell>
          <cell r="I4732">
            <v>0</v>
          </cell>
          <cell r="AY4732">
            <v>0</v>
          </cell>
          <cell r="CK4732">
            <v>0</v>
          </cell>
          <cell r="CL4732">
            <v>0</v>
          </cell>
          <cell r="CM4732">
            <v>0</v>
          </cell>
        </row>
        <row r="4733">
          <cell r="F4733">
            <v>23375</v>
          </cell>
          <cell r="G4733">
            <v>23625</v>
          </cell>
          <cell r="H4733">
            <v>23617.23</v>
          </cell>
          <cell r="I4733">
            <v>0</v>
          </cell>
          <cell r="AY4733">
            <v>0</v>
          </cell>
          <cell r="CK4733">
            <v>0</v>
          </cell>
          <cell r="CL4733">
            <v>0</v>
          </cell>
          <cell r="CM4733">
            <v>0</v>
          </cell>
        </row>
        <row r="4734">
          <cell r="F4734">
            <v>25750</v>
          </cell>
          <cell r="G4734">
            <v>7650</v>
          </cell>
          <cell r="H4734">
            <v>197.6</v>
          </cell>
          <cell r="I4734">
            <v>0</v>
          </cell>
          <cell r="AY4734">
            <v>0</v>
          </cell>
          <cell r="CK4734">
            <v>0</v>
          </cell>
          <cell r="CL4734">
            <v>0</v>
          </cell>
          <cell r="CM4734">
            <v>0</v>
          </cell>
        </row>
        <row r="4735">
          <cell r="F4735">
            <v>1569</v>
          </cell>
          <cell r="G4735">
            <v>1569</v>
          </cell>
          <cell r="H4735">
            <v>702.14</v>
          </cell>
          <cell r="I4735">
            <v>0</v>
          </cell>
          <cell r="AY4735">
            <v>0</v>
          </cell>
          <cell r="CK4735">
            <v>0</v>
          </cell>
          <cell r="CL4735">
            <v>0</v>
          </cell>
          <cell r="CM4735">
            <v>0</v>
          </cell>
        </row>
        <row r="4736">
          <cell r="F4736">
            <v>347336</v>
          </cell>
          <cell r="G4736">
            <v>347336</v>
          </cell>
          <cell r="H4736">
            <v>248267.99</v>
          </cell>
          <cell r="I4736">
            <v>6120.96</v>
          </cell>
          <cell r="AY4736">
            <v>6037.13</v>
          </cell>
          <cell r="CK4736">
            <v>0</v>
          </cell>
          <cell r="CL4736">
            <v>0</v>
          </cell>
          <cell r="CM4736">
            <v>0</v>
          </cell>
        </row>
        <row r="4737">
          <cell r="F4737">
            <v>26030</v>
          </cell>
          <cell r="G4737">
            <v>28272.5</v>
          </cell>
          <cell r="H4737">
            <v>18531.32</v>
          </cell>
          <cell r="I4737">
            <v>7871.1</v>
          </cell>
          <cell r="AY4737">
            <v>0</v>
          </cell>
          <cell r="CK4737">
            <v>0</v>
          </cell>
          <cell r="CL4737">
            <v>0</v>
          </cell>
          <cell r="CM4737">
            <v>0</v>
          </cell>
        </row>
        <row r="4738">
          <cell r="F4738">
            <v>0</v>
          </cell>
          <cell r="G4738">
            <v>48000</v>
          </cell>
          <cell r="H4738">
            <v>47793.279999999999</v>
          </cell>
          <cell r="I4738">
            <v>0</v>
          </cell>
          <cell r="AY4738">
            <v>0</v>
          </cell>
          <cell r="CK4738">
            <v>0</v>
          </cell>
          <cell r="CL4738">
            <v>0</v>
          </cell>
          <cell r="CM4738">
            <v>0</v>
          </cell>
        </row>
        <row r="4740">
          <cell r="F4740">
            <v>5758492</v>
          </cell>
          <cell r="G4740">
            <v>5758492</v>
          </cell>
          <cell r="H4740">
            <v>3844367.26</v>
          </cell>
          <cell r="I4740">
            <v>0</v>
          </cell>
          <cell r="AY4740">
            <v>385093.3</v>
          </cell>
          <cell r="CK4740">
            <v>0</v>
          </cell>
          <cell r="CL4740">
            <v>0</v>
          </cell>
          <cell r="CM4740">
            <v>0</v>
          </cell>
        </row>
        <row r="4741">
          <cell r="F4741">
            <v>1000000</v>
          </cell>
          <cell r="G4741">
            <v>1511344.46</v>
          </cell>
          <cell r="H4741">
            <v>1085779.51</v>
          </cell>
          <cell r="I4741">
            <v>472117.17</v>
          </cell>
          <cell r="AY4741">
            <v>0</v>
          </cell>
          <cell r="CK4741">
            <v>0</v>
          </cell>
          <cell r="CL4741">
            <v>0</v>
          </cell>
          <cell r="CM4741">
            <v>68038</v>
          </cell>
        </row>
        <row r="4742">
          <cell r="F4742">
            <v>0</v>
          </cell>
          <cell r="G4742">
            <v>120806.19</v>
          </cell>
          <cell r="H4742">
            <v>120806.19</v>
          </cell>
          <cell r="I4742">
            <v>0</v>
          </cell>
          <cell r="AY4742">
            <v>0</v>
          </cell>
          <cell r="CK4742">
            <v>0</v>
          </cell>
          <cell r="CL4742">
            <v>0</v>
          </cell>
          <cell r="CM4742">
            <v>0</v>
          </cell>
        </row>
        <row r="4743">
          <cell r="F4743">
            <v>0</v>
          </cell>
          <cell r="G4743">
            <v>35909.25</v>
          </cell>
          <cell r="H4743">
            <v>35909.25</v>
          </cell>
          <cell r="I4743">
            <v>0</v>
          </cell>
          <cell r="AY4743">
            <v>0</v>
          </cell>
          <cell r="CK4743">
            <v>0</v>
          </cell>
          <cell r="CL4743">
            <v>0</v>
          </cell>
          <cell r="CM4743">
            <v>0</v>
          </cell>
        </row>
        <row r="4744">
          <cell r="F4744">
            <v>162119</v>
          </cell>
          <cell r="G4744">
            <v>162119</v>
          </cell>
          <cell r="H4744">
            <v>151669.07</v>
          </cell>
          <cell r="I4744">
            <v>0</v>
          </cell>
          <cell r="AY4744">
            <v>16210.3</v>
          </cell>
          <cell r="CK4744">
            <v>0</v>
          </cell>
          <cell r="CL4744">
            <v>0</v>
          </cell>
          <cell r="CM4744">
            <v>0</v>
          </cell>
        </row>
        <row r="4745">
          <cell r="F4745">
            <v>430055</v>
          </cell>
          <cell r="G4745">
            <v>430055</v>
          </cell>
          <cell r="H4745">
            <v>212619.18</v>
          </cell>
          <cell r="I4745">
            <v>0</v>
          </cell>
          <cell r="AY4745">
            <v>0</v>
          </cell>
          <cell r="CK4745">
            <v>0</v>
          </cell>
          <cell r="CL4745">
            <v>0</v>
          </cell>
          <cell r="CM4745">
            <v>0</v>
          </cell>
        </row>
        <row r="4746">
          <cell r="F4746">
            <v>1076068</v>
          </cell>
          <cell r="G4746">
            <v>1076068</v>
          </cell>
          <cell r="H4746">
            <v>0</v>
          </cell>
          <cell r="I4746">
            <v>0</v>
          </cell>
          <cell r="AY4746">
            <v>0</v>
          </cell>
          <cell r="CK4746">
            <v>0</v>
          </cell>
          <cell r="CL4746">
            <v>0</v>
          </cell>
          <cell r="CM4746">
            <v>0</v>
          </cell>
        </row>
        <row r="4747">
          <cell r="F4747">
            <v>0</v>
          </cell>
          <cell r="G4747">
            <v>625.72</v>
          </cell>
          <cell r="H4747">
            <v>625.72</v>
          </cell>
          <cell r="I4747">
            <v>0</v>
          </cell>
          <cell r="AY4747">
            <v>0</v>
          </cell>
          <cell r="CK4747">
            <v>0</v>
          </cell>
          <cell r="CL4747">
            <v>0</v>
          </cell>
          <cell r="CM4747">
            <v>0</v>
          </cell>
        </row>
        <row r="4748">
          <cell r="F4748">
            <v>219130</v>
          </cell>
          <cell r="G4748">
            <v>219130</v>
          </cell>
          <cell r="H4748">
            <v>0</v>
          </cell>
          <cell r="I4748">
            <v>0</v>
          </cell>
          <cell r="AY4748">
            <v>0</v>
          </cell>
          <cell r="CK4748">
            <v>158975.5</v>
          </cell>
          <cell r="CL4748">
            <v>0</v>
          </cell>
          <cell r="CM4748">
            <v>0</v>
          </cell>
        </row>
        <row r="4749">
          <cell r="F4749">
            <v>578707</v>
          </cell>
          <cell r="G4749">
            <v>578707</v>
          </cell>
          <cell r="H4749">
            <v>425317.79</v>
          </cell>
          <cell r="I4749">
            <v>0</v>
          </cell>
          <cell r="AY4749">
            <v>44974.48</v>
          </cell>
          <cell r="CK4749">
            <v>0</v>
          </cell>
          <cell r="CL4749">
            <v>0</v>
          </cell>
          <cell r="CM4749">
            <v>0</v>
          </cell>
        </row>
        <row r="4750">
          <cell r="F4750">
            <v>95987</v>
          </cell>
          <cell r="G4750">
            <v>95987</v>
          </cell>
          <cell r="H4750">
            <v>72089.919999999998</v>
          </cell>
          <cell r="I4750">
            <v>0</v>
          </cell>
          <cell r="AY4750">
            <v>7607.96</v>
          </cell>
          <cell r="CK4750">
            <v>0</v>
          </cell>
          <cell r="CL4750">
            <v>0</v>
          </cell>
          <cell r="CM4750">
            <v>0</v>
          </cell>
        </row>
        <row r="4751">
          <cell r="F4751">
            <v>158400</v>
          </cell>
          <cell r="G4751">
            <v>158400</v>
          </cell>
          <cell r="H4751">
            <v>119019.04</v>
          </cell>
          <cell r="I4751">
            <v>0</v>
          </cell>
          <cell r="AY4751">
            <v>12870</v>
          </cell>
          <cell r="CK4751">
            <v>0</v>
          </cell>
          <cell r="CL4751">
            <v>0</v>
          </cell>
          <cell r="CM4751">
            <v>0</v>
          </cell>
        </row>
        <row r="4752">
          <cell r="F4752">
            <v>122767</v>
          </cell>
          <cell r="G4752">
            <v>122896.55</v>
          </cell>
          <cell r="H4752">
            <v>122896.55</v>
          </cell>
          <cell r="I4752">
            <v>0</v>
          </cell>
          <cell r="AY4752">
            <v>0</v>
          </cell>
          <cell r="CK4752">
            <v>0</v>
          </cell>
          <cell r="CL4752">
            <v>0</v>
          </cell>
          <cell r="CM4752">
            <v>0</v>
          </cell>
        </row>
        <row r="4753">
          <cell r="F4753">
            <v>963297</v>
          </cell>
          <cell r="G4753">
            <v>963297</v>
          </cell>
          <cell r="H4753">
            <v>561449.47</v>
          </cell>
          <cell r="I4753">
            <v>0</v>
          </cell>
          <cell r="AY4753">
            <v>56094.52</v>
          </cell>
          <cell r="CK4753">
            <v>0</v>
          </cell>
          <cell r="CL4753">
            <v>0</v>
          </cell>
          <cell r="CM4753">
            <v>0</v>
          </cell>
        </row>
        <row r="4754">
          <cell r="F4754">
            <v>14078661</v>
          </cell>
          <cell r="G4754">
            <v>9615445.3499999996</v>
          </cell>
          <cell r="H4754">
            <v>0</v>
          </cell>
          <cell r="I4754">
            <v>0</v>
          </cell>
          <cell r="AY4754">
            <v>0</v>
          </cell>
          <cell r="CK4754">
            <v>0</v>
          </cell>
          <cell r="CL4754">
            <v>0</v>
          </cell>
          <cell r="CM4754">
            <v>0</v>
          </cell>
        </row>
        <row r="4755">
          <cell r="F4755">
            <v>132000</v>
          </cell>
          <cell r="G4755">
            <v>132000</v>
          </cell>
          <cell r="H4755">
            <v>64229.85</v>
          </cell>
          <cell r="I4755">
            <v>7631.55</v>
          </cell>
          <cell r="AY4755">
            <v>211.01</v>
          </cell>
          <cell r="CK4755">
            <v>0</v>
          </cell>
          <cell r="CL4755">
            <v>0</v>
          </cell>
          <cell r="CM4755">
            <v>0</v>
          </cell>
        </row>
        <row r="4756">
          <cell r="F4756">
            <v>39410</v>
          </cell>
          <cell r="G4756">
            <v>39410</v>
          </cell>
          <cell r="H4756">
            <v>16550.93</v>
          </cell>
          <cell r="I4756">
            <v>0</v>
          </cell>
          <cell r="AY4756">
            <v>0</v>
          </cell>
          <cell r="CK4756">
            <v>0</v>
          </cell>
          <cell r="CL4756">
            <v>0</v>
          </cell>
          <cell r="CM4756">
            <v>0</v>
          </cell>
        </row>
        <row r="4757">
          <cell r="F4757">
            <v>41458</v>
          </cell>
          <cell r="G4757">
            <v>44599</v>
          </cell>
          <cell r="H4757">
            <v>38715.040000000001</v>
          </cell>
          <cell r="I4757">
            <v>0</v>
          </cell>
          <cell r="AY4757">
            <v>3249.71</v>
          </cell>
          <cell r="CK4757">
            <v>0</v>
          </cell>
          <cell r="CL4757">
            <v>0</v>
          </cell>
          <cell r="CM4757">
            <v>0</v>
          </cell>
        </row>
        <row r="4758">
          <cell r="F4758">
            <v>468427</v>
          </cell>
          <cell r="G4758">
            <v>475801.06</v>
          </cell>
          <cell r="H4758">
            <v>420611.78</v>
          </cell>
          <cell r="I4758">
            <v>0</v>
          </cell>
          <cell r="AY4758">
            <v>39329.129999999997</v>
          </cell>
          <cell r="CK4758">
            <v>0</v>
          </cell>
          <cell r="CL4758">
            <v>0</v>
          </cell>
          <cell r="CM4758">
            <v>0</v>
          </cell>
        </row>
        <row r="4759">
          <cell r="F4759">
            <v>9884</v>
          </cell>
          <cell r="G4759">
            <v>15961.84</v>
          </cell>
          <cell r="H4759">
            <v>15961.84</v>
          </cell>
          <cell r="I4759">
            <v>0</v>
          </cell>
          <cell r="AY4759">
            <v>629.59</v>
          </cell>
          <cell r="CK4759">
            <v>0</v>
          </cell>
          <cell r="CL4759">
            <v>0</v>
          </cell>
          <cell r="CM4759">
            <v>0</v>
          </cell>
        </row>
        <row r="4760">
          <cell r="F4760">
            <v>6207</v>
          </cell>
          <cell r="G4760">
            <v>6207</v>
          </cell>
          <cell r="H4760">
            <v>4409.5</v>
          </cell>
          <cell r="I4760">
            <v>0</v>
          </cell>
          <cell r="AY4760">
            <v>449.5</v>
          </cell>
          <cell r="CK4760">
            <v>0</v>
          </cell>
          <cell r="CL4760">
            <v>0</v>
          </cell>
          <cell r="CM4760">
            <v>0</v>
          </cell>
        </row>
        <row r="4761">
          <cell r="F4761">
            <v>26260</v>
          </cell>
          <cell r="G4761">
            <v>26260</v>
          </cell>
          <cell r="H4761">
            <v>21968.35</v>
          </cell>
          <cell r="I4761">
            <v>0</v>
          </cell>
          <cell r="AY4761">
            <v>1983.75</v>
          </cell>
          <cell r="CK4761">
            <v>0</v>
          </cell>
          <cell r="CL4761">
            <v>0</v>
          </cell>
          <cell r="CM4761">
            <v>0</v>
          </cell>
        </row>
        <row r="4762">
          <cell r="F4762">
            <v>11948</v>
          </cell>
          <cell r="G4762">
            <v>11948</v>
          </cell>
          <cell r="H4762">
            <v>11000.09</v>
          </cell>
          <cell r="I4762">
            <v>400</v>
          </cell>
          <cell r="AY4762">
            <v>1000.01</v>
          </cell>
          <cell r="CK4762">
            <v>0</v>
          </cell>
          <cell r="CL4762">
            <v>0</v>
          </cell>
          <cell r="CM4762">
            <v>0</v>
          </cell>
        </row>
        <row r="4763">
          <cell r="F4763">
            <v>2288915</v>
          </cell>
          <cell r="G4763">
            <v>1050554.1000000001</v>
          </cell>
          <cell r="H4763">
            <v>912262.4</v>
          </cell>
          <cell r="I4763">
            <v>0</v>
          </cell>
          <cell r="AY4763">
            <v>112310.55</v>
          </cell>
          <cell r="CK4763">
            <v>0</v>
          </cell>
          <cell r="CL4763">
            <v>0</v>
          </cell>
          <cell r="CM4763">
            <v>0</v>
          </cell>
        </row>
        <row r="4764">
          <cell r="F4764">
            <v>30605</v>
          </cell>
          <cell r="G4764">
            <v>41930.5</v>
          </cell>
          <cell r="H4764">
            <v>12030.5</v>
          </cell>
          <cell r="I4764">
            <v>29900</v>
          </cell>
          <cell r="AY4764">
            <v>287.5</v>
          </cell>
          <cell r="CK4764">
            <v>0</v>
          </cell>
          <cell r="CL4764">
            <v>0</v>
          </cell>
          <cell r="CM4764">
            <v>0</v>
          </cell>
        </row>
        <row r="4765">
          <cell r="F4765">
            <v>8925</v>
          </cell>
          <cell r="G4765">
            <v>8925</v>
          </cell>
          <cell r="H4765">
            <v>0</v>
          </cell>
          <cell r="I4765">
            <v>0</v>
          </cell>
          <cell r="AY4765">
            <v>0</v>
          </cell>
          <cell r="CK4765">
            <v>0</v>
          </cell>
          <cell r="CL4765">
            <v>0</v>
          </cell>
          <cell r="CM4765">
            <v>0</v>
          </cell>
        </row>
        <row r="4766">
          <cell r="F4766">
            <v>0</v>
          </cell>
          <cell r="G4766">
            <v>11500</v>
          </cell>
          <cell r="H4766">
            <v>11500</v>
          </cell>
          <cell r="I4766">
            <v>0</v>
          </cell>
          <cell r="AY4766">
            <v>0</v>
          </cell>
          <cell r="CK4766">
            <v>0</v>
          </cell>
          <cell r="CL4766">
            <v>0</v>
          </cell>
          <cell r="CM4766">
            <v>0</v>
          </cell>
        </row>
        <row r="4767">
          <cell r="F4767">
            <v>113283</v>
          </cell>
          <cell r="G4767">
            <v>217542.92</v>
          </cell>
          <cell r="H4767">
            <v>86826</v>
          </cell>
          <cell r="I4767">
            <v>0</v>
          </cell>
          <cell r="AY4767">
            <v>0</v>
          </cell>
          <cell r="CK4767">
            <v>0</v>
          </cell>
          <cell r="CL4767">
            <v>0</v>
          </cell>
          <cell r="CM4767">
            <v>0</v>
          </cell>
        </row>
        <row r="4768">
          <cell r="F4768">
            <v>153718</v>
          </cell>
          <cell r="G4768">
            <v>399416.47</v>
          </cell>
          <cell r="H4768">
            <v>0</v>
          </cell>
          <cell r="I4768">
            <v>98155.46</v>
          </cell>
          <cell r="AY4768">
            <v>0</v>
          </cell>
          <cell r="CK4768">
            <v>0</v>
          </cell>
          <cell r="CL4768">
            <v>0</v>
          </cell>
          <cell r="CM4768">
            <v>0</v>
          </cell>
        </row>
        <row r="4769">
          <cell r="F4769">
            <v>350000</v>
          </cell>
          <cell r="G4769">
            <v>350000</v>
          </cell>
          <cell r="H4769">
            <v>0</v>
          </cell>
          <cell r="I4769">
            <v>0</v>
          </cell>
          <cell r="AY4769">
            <v>0</v>
          </cell>
          <cell r="CK4769">
            <v>0</v>
          </cell>
          <cell r="CL4769">
            <v>0</v>
          </cell>
          <cell r="CM4769">
            <v>0</v>
          </cell>
        </row>
        <row r="4770">
          <cell r="F4770">
            <v>0</v>
          </cell>
          <cell r="G4770">
            <v>7475</v>
          </cell>
          <cell r="H4770">
            <v>0</v>
          </cell>
          <cell r="I4770">
            <v>0</v>
          </cell>
          <cell r="AY4770">
            <v>0</v>
          </cell>
          <cell r="CK4770">
            <v>0</v>
          </cell>
          <cell r="CL4770">
            <v>0</v>
          </cell>
          <cell r="CM4770">
            <v>0</v>
          </cell>
        </row>
        <row r="4771">
          <cell r="F4771">
            <v>57913</v>
          </cell>
          <cell r="G4771">
            <v>57913</v>
          </cell>
          <cell r="H4771">
            <v>0</v>
          </cell>
          <cell r="I4771">
            <v>0</v>
          </cell>
          <cell r="AY4771">
            <v>0</v>
          </cell>
          <cell r="CK4771">
            <v>0</v>
          </cell>
          <cell r="CL4771">
            <v>0</v>
          </cell>
          <cell r="CM4771">
            <v>0</v>
          </cell>
        </row>
        <row r="4772">
          <cell r="F4772">
            <v>50000</v>
          </cell>
          <cell r="G4772">
            <v>74879.63</v>
          </cell>
          <cell r="H4772">
            <v>39303.629999999997</v>
          </cell>
          <cell r="I4772">
            <v>35576</v>
          </cell>
          <cell r="AY4772">
            <v>1757</v>
          </cell>
          <cell r="CK4772">
            <v>0</v>
          </cell>
          <cell r="CL4772">
            <v>0</v>
          </cell>
          <cell r="CM4772">
            <v>0</v>
          </cell>
        </row>
        <row r="4773">
          <cell r="F4773">
            <v>0</v>
          </cell>
          <cell r="G4773">
            <v>914900.96</v>
          </cell>
          <cell r="H4773">
            <v>914896.35</v>
          </cell>
          <cell r="I4773">
            <v>0</v>
          </cell>
          <cell r="AY4773">
            <v>0</v>
          </cell>
          <cell r="CK4773">
            <v>0</v>
          </cell>
          <cell r="CL4773">
            <v>0</v>
          </cell>
          <cell r="CM4773">
            <v>0</v>
          </cell>
        </row>
        <row r="4774">
          <cell r="F4774">
            <v>239941</v>
          </cell>
          <cell r="G4774">
            <v>94139.41</v>
          </cell>
          <cell r="H4774">
            <v>41904.57</v>
          </cell>
          <cell r="I4774">
            <v>46400.79</v>
          </cell>
          <cell r="AY4774">
            <v>638.38</v>
          </cell>
          <cell r="CK4774">
            <v>0</v>
          </cell>
          <cell r="CL4774">
            <v>0</v>
          </cell>
          <cell r="CM4774">
            <v>0</v>
          </cell>
        </row>
        <row r="4775">
          <cell r="F4775">
            <v>25000</v>
          </cell>
          <cell r="G4775">
            <v>25000</v>
          </cell>
          <cell r="H4775">
            <v>8133.4</v>
          </cell>
          <cell r="I4775">
            <v>14526.5</v>
          </cell>
          <cell r="AY4775">
            <v>0</v>
          </cell>
          <cell r="CK4775">
            <v>0</v>
          </cell>
          <cell r="CL4775">
            <v>0</v>
          </cell>
          <cell r="CM4775">
            <v>0</v>
          </cell>
        </row>
        <row r="4776">
          <cell r="F4776">
            <v>246600</v>
          </cell>
          <cell r="G4776">
            <v>189524.5</v>
          </cell>
          <cell r="H4776">
            <v>32299.5</v>
          </cell>
          <cell r="I4776">
            <v>342.05</v>
          </cell>
          <cell r="AY4776">
            <v>0</v>
          </cell>
          <cell r="CK4776">
            <v>0</v>
          </cell>
          <cell r="CL4776">
            <v>0</v>
          </cell>
          <cell r="CM4776">
            <v>0</v>
          </cell>
        </row>
        <row r="4778">
          <cell r="F4778">
            <v>35000</v>
          </cell>
          <cell r="G4778">
            <v>35000</v>
          </cell>
          <cell r="H4778">
            <v>19899.45</v>
          </cell>
          <cell r="I4778">
            <v>4343.25</v>
          </cell>
          <cell r="AY4778">
            <v>0</v>
          </cell>
          <cell r="CK4778">
            <v>0</v>
          </cell>
          <cell r="CL4778">
            <v>0</v>
          </cell>
          <cell r="CM4778">
            <v>0</v>
          </cell>
        </row>
        <row r="4779">
          <cell r="F4779">
            <v>364485</v>
          </cell>
          <cell r="G4779">
            <v>364485</v>
          </cell>
          <cell r="H4779">
            <v>240612.45</v>
          </cell>
          <cell r="I4779">
            <v>46866.71</v>
          </cell>
          <cell r="AY4779">
            <v>0</v>
          </cell>
          <cell r="CK4779">
            <v>0</v>
          </cell>
          <cell r="CL4779">
            <v>0</v>
          </cell>
          <cell r="CM4779">
            <v>0</v>
          </cell>
        </row>
        <row r="4780">
          <cell r="F4780">
            <v>56540</v>
          </cell>
          <cell r="G4780">
            <v>58540</v>
          </cell>
          <cell r="H4780">
            <v>54600.99</v>
          </cell>
          <cell r="I4780">
            <v>5</v>
          </cell>
          <cell r="AY4780">
            <v>620</v>
          </cell>
          <cell r="CK4780">
            <v>0</v>
          </cell>
          <cell r="CL4780">
            <v>0</v>
          </cell>
          <cell r="CM4780">
            <v>0</v>
          </cell>
        </row>
        <row r="4781">
          <cell r="F4781">
            <v>410000</v>
          </cell>
          <cell r="G4781">
            <v>360000</v>
          </cell>
          <cell r="H4781">
            <v>188363.46</v>
          </cell>
          <cell r="I4781">
            <v>30000</v>
          </cell>
          <cell r="AY4781">
            <v>0</v>
          </cell>
          <cell r="CK4781">
            <v>0</v>
          </cell>
          <cell r="CL4781">
            <v>0</v>
          </cell>
          <cell r="CM4781">
            <v>0</v>
          </cell>
        </row>
        <row r="4782">
          <cell r="F4782">
            <v>6000</v>
          </cell>
          <cell r="G4782">
            <v>307013.7</v>
          </cell>
          <cell r="H4782">
            <v>29147.759999999998</v>
          </cell>
          <cell r="I4782">
            <v>645.15</v>
          </cell>
          <cell r="AY4782">
            <v>0</v>
          </cell>
          <cell r="CK4782">
            <v>0</v>
          </cell>
          <cell r="CL4782">
            <v>0</v>
          </cell>
          <cell r="CM4782">
            <v>0</v>
          </cell>
        </row>
        <row r="4783">
          <cell r="F4783">
            <v>3532000</v>
          </cell>
          <cell r="G4783">
            <v>5532000</v>
          </cell>
          <cell r="H4783">
            <v>553840</v>
          </cell>
          <cell r="I4783">
            <v>207690</v>
          </cell>
          <cell r="AY4783">
            <v>0</v>
          </cell>
          <cell r="CK4783">
            <v>0</v>
          </cell>
          <cell r="CL4783">
            <v>0</v>
          </cell>
          <cell r="CM4783">
            <v>0</v>
          </cell>
        </row>
        <row r="4784">
          <cell r="F4784">
            <v>15000</v>
          </cell>
          <cell r="G4784">
            <v>15000</v>
          </cell>
          <cell r="H4784">
            <v>0</v>
          </cell>
          <cell r="I4784">
            <v>0</v>
          </cell>
          <cell r="AY4784">
            <v>0</v>
          </cell>
          <cell r="CK4784">
            <v>0</v>
          </cell>
          <cell r="CL4784">
            <v>0</v>
          </cell>
          <cell r="CM4784">
            <v>0</v>
          </cell>
        </row>
        <row r="4785">
          <cell r="F4785">
            <v>55000</v>
          </cell>
          <cell r="G4785">
            <v>55000</v>
          </cell>
          <cell r="H4785">
            <v>22135.86</v>
          </cell>
          <cell r="I4785">
            <v>9820</v>
          </cell>
          <cell r="AY4785">
            <v>0</v>
          </cell>
          <cell r="CK4785">
            <v>0</v>
          </cell>
          <cell r="CL4785">
            <v>0</v>
          </cell>
          <cell r="CM4785">
            <v>0</v>
          </cell>
        </row>
        <row r="4786">
          <cell r="F4786">
            <v>302169</v>
          </cell>
          <cell r="G4786">
            <v>302169</v>
          </cell>
          <cell r="H4786">
            <v>1954</v>
          </cell>
          <cell r="I4786">
            <v>600</v>
          </cell>
          <cell r="AY4786">
            <v>1954</v>
          </cell>
          <cell r="CK4786">
            <v>0</v>
          </cell>
          <cell r="CL4786">
            <v>0</v>
          </cell>
          <cell r="CM4786">
            <v>0</v>
          </cell>
        </row>
        <row r="4787">
          <cell r="F4787">
            <v>80000</v>
          </cell>
          <cell r="G4787">
            <v>118967.29</v>
          </cell>
          <cell r="H4787">
            <v>97097.64</v>
          </cell>
          <cell r="I4787">
            <v>19377.099999999999</v>
          </cell>
          <cell r="AY4787">
            <v>1498.96</v>
          </cell>
          <cell r="CK4787">
            <v>0</v>
          </cell>
          <cell r="CL4787">
            <v>0</v>
          </cell>
          <cell r="CM4787">
            <v>0</v>
          </cell>
        </row>
        <row r="4788">
          <cell r="F4788">
            <v>4000</v>
          </cell>
          <cell r="G4788">
            <v>4000</v>
          </cell>
          <cell r="H4788">
            <v>1150</v>
          </cell>
          <cell r="I4788">
            <v>0</v>
          </cell>
          <cell r="AY4788">
            <v>0</v>
          </cell>
          <cell r="CK4788">
            <v>0</v>
          </cell>
          <cell r="CL4788">
            <v>0</v>
          </cell>
          <cell r="CM4788">
            <v>0</v>
          </cell>
        </row>
        <row r="4789">
          <cell r="F4789">
            <v>0</v>
          </cell>
          <cell r="G4789">
            <v>600</v>
          </cell>
          <cell r="H4789">
            <v>293</v>
          </cell>
          <cell r="I4789">
            <v>0</v>
          </cell>
          <cell r="AY4789">
            <v>0</v>
          </cell>
          <cell r="CK4789">
            <v>0</v>
          </cell>
          <cell r="CL4789">
            <v>0</v>
          </cell>
          <cell r="CM4789">
            <v>0</v>
          </cell>
        </row>
        <row r="4790">
          <cell r="F4790">
            <v>145000</v>
          </cell>
          <cell r="G4790">
            <v>119639.05</v>
          </cell>
          <cell r="H4790">
            <v>41451.040000000001</v>
          </cell>
          <cell r="I4790">
            <v>7464.71</v>
          </cell>
          <cell r="AY4790">
            <v>1676</v>
          </cell>
          <cell r="CK4790">
            <v>0</v>
          </cell>
          <cell r="CL4790">
            <v>0</v>
          </cell>
          <cell r="CM4790">
            <v>0</v>
          </cell>
        </row>
        <row r="4791">
          <cell r="F4791">
            <v>145000</v>
          </cell>
          <cell r="G4791">
            <v>145000</v>
          </cell>
          <cell r="H4791">
            <v>50616.67</v>
          </cell>
          <cell r="I4791">
            <v>10559</v>
          </cell>
          <cell r="AY4791">
            <v>958</v>
          </cell>
          <cell r="CK4791">
            <v>0</v>
          </cell>
          <cell r="CL4791">
            <v>0</v>
          </cell>
          <cell r="CM4791">
            <v>0</v>
          </cell>
        </row>
        <row r="4792">
          <cell r="F4792">
            <v>73503</v>
          </cell>
          <cell r="G4792">
            <v>73503</v>
          </cell>
          <cell r="H4792">
            <v>0</v>
          </cell>
          <cell r="I4792">
            <v>8768</v>
          </cell>
          <cell r="AY4792">
            <v>0</v>
          </cell>
          <cell r="CK4792">
            <v>0</v>
          </cell>
          <cell r="CL4792">
            <v>0</v>
          </cell>
          <cell r="CM4792">
            <v>0</v>
          </cell>
        </row>
        <row r="4794">
          <cell r="F4794">
            <v>93000</v>
          </cell>
          <cell r="G4794">
            <v>57340.39</v>
          </cell>
          <cell r="H4794">
            <v>18170.939999999999</v>
          </cell>
          <cell r="I4794">
            <v>2539</v>
          </cell>
          <cell r="AY4794">
            <v>654.20000000000005</v>
          </cell>
          <cell r="CK4794">
            <v>0</v>
          </cell>
          <cell r="CL4794">
            <v>0</v>
          </cell>
          <cell r="CM4794">
            <v>0</v>
          </cell>
        </row>
        <row r="4795">
          <cell r="F4795">
            <v>145000</v>
          </cell>
          <cell r="G4795">
            <v>145000</v>
          </cell>
          <cell r="H4795">
            <v>75969.38</v>
          </cell>
          <cell r="I4795">
            <v>12092.32</v>
          </cell>
          <cell r="AY4795">
            <v>3823.5</v>
          </cell>
          <cell r="CK4795">
            <v>0</v>
          </cell>
          <cell r="CL4795">
            <v>0</v>
          </cell>
          <cell r="CM4795">
            <v>0</v>
          </cell>
        </row>
        <row r="4796">
          <cell r="F4796">
            <v>165000</v>
          </cell>
          <cell r="G4796">
            <v>165000</v>
          </cell>
          <cell r="H4796">
            <v>110390.94</v>
          </cell>
          <cell r="I4796">
            <v>32425</v>
          </cell>
          <cell r="AY4796">
            <v>1172</v>
          </cell>
          <cell r="CK4796">
            <v>0</v>
          </cell>
          <cell r="CL4796">
            <v>0</v>
          </cell>
          <cell r="CM4796">
            <v>0</v>
          </cell>
        </row>
        <row r="4797">
          <cell r="F4797">
            <v>100000</v>
          </cell>
          <cell r="G4797">
            <v>88500</v>
          </cell>
          <cell r="H4797">
            <v>0</v>
          </cell>
          <cell r="I4797">
            <v>10750</v>
          </cell>
          <cell r="AY4797">
            <v>0</v>
          </cell>
          <cell r="CK4797">
            <v>0</v>
          </cell>
          <cell r="CL4797">
            <v>0</v>
          </cell>
          <cell r="CM4797">
            <v>0</v>
          </cell>
        </row>
        <row r="4799">
          <cell r="F4799">
            <v>33687</v>
          </cell>
          <cell r="G4799">
            <v>33687</v>
          </cell>
          <cell r="H4799">
            <v>23463.75</v>
          </cell>
          <cell r="I4799">
            <v>9081.1</v>
          </cell>
          <cell r="AY4799">
            <v>373</v>
          </cell>
          <cell r="CK4799">
            <v>0</v>
          </cell>
          <cell r="CL4799">
            <v>0</v>
          </cell>
          <cell r="CM4799">
            <v>0</v>
          </cell>
        </row>
        <row r="4800">
          <cell r="F4800">
            <v>1418253</v>
          </cell>
          <cell r="G4800">
            <v>1285033</v>
          </cell>
          <cell r="H4800">
            <v>756479.21</v>
          </cell>
          <cell r="I4800">
            <v>238733.85</v>
          </cell>
          <cell r="AY4800">
            <v>407.7</v>
          </cell>
          <cell r="CK4800">
            <v>0</v>
          </cell>
          <cell r="CL4800">
            <v>0</v>
          </cell>
          <cell r="CM4800">
            <v>0</v>
          </cell>
        </row>
        <row r="4801">
          <cell r="F4801">
            <v>65638</v>
          </cell>
          <cell r="G4801">
            <v>65638</v>
          </cell>
          <cell r="H4801">
            <v>59583.35</v>
          </cell>
          <cell r="I4801">
            <v>0</v>
          </cell>
          <cell r="AY4801">
            <v>0</v>
          </cell>
          <cell r="CK4801">
            <v>0</v>
          </cell>
          <cell r="CL4801">
            <v>0</v>
          </cell>
          <cell r="CM4801">
            <v>0</v>
          </cell>
        </row>
        <row r="4802">
          <cell r="F4802">
            <v>0</v>
          </cell>
          <cell r="G4802">
            <v>7500</v>
          </cell>
          <cell r="H4802">
            <v>7499.38</v>
          </cell>
          <cell r="I4802">
            <v>0</v>
          </cell>
          <cell r="AY4802">
            <v>0</v>
          </cell>
          <cell r="CK4802">
            <v>0</v>
          </cell>
          <cell r="CL4802">
            <v>0</v>
          </cell>
          <cell r="CM4802">
            <v>0</v>
          </cell>
        </row>
        <row r="4803">
          <cell r="F4803">
            <v>2667</v>
          </cell>
          <cell r="G4803">
            <v>5667</v>
          </cell>
          <cell r="H4803">
            <v>3000</v>
          </cell>
          <cell r="I4803">
            <v>0</v>
          </cell>
          <cell r="AY4803">
            <v>0</v>
          </cell>
          <cell r="CK4803">
            <v>0</v>
          </cell>
          <cell r="CL4803">
            <v>0</v>
          </cell>
          <cell r="CM4803">
            <v>0</v>
          </cell>
        </row>
        <row r="4804">
          <cell r="F4804">
            <v>1495051</v>
          </cell>
          <cell r="G4804">
            <v>1495051</v>
          </cell>
          <cell r="H4804">
            <v>1247416.78</v>
          </cell>
          <cell r="I4804">
            <v>86931.55</v>
          </cell>
          <cell r="AY4804">
            <v>0</v>
          </cell>
          <cell r="CK4804">
            <v>0</v>
          </cell>
          <cell r="CL4804">
            <v>0</v>
          </cell>
          <cell r="CM4804">
            <v>0</v>
          </cell>
        </row>
        <row r="4805">
          <cell r="F4805">
            <v>89049</v>
          </cell>
          <cell r="G4805">
            <v>90065.49</v>
          </cell>
          <cell r="H4805">
            <v>86113.59</v>
          </cell>
          <cell r="I4805">
            <v>3951.9</v>
          </cell>
          <cell r="AY4805">
            <v>28820</v>
          </cell>
          <cell r="CK4805">
            <v>0</v>
          </cell>
          <cell r="CL4805">
            <v>0</v>
          </cell>
          <cell r="CM4805">
            <v>0</v>
          </cell>
        </row>
        <row r="4806">
          <cell r="F4806">
            <v>78425</v>
          </cell>
          <cell r="G4806">
            <v>108736.47</v>
          </cell>
          <cell r="H4806">
            <v>77310.47</v>
          </cell>
          <cell r="I4806">
            <v>11426</v>
          </cell>
          <cell r="AY4806">
            <v>3588.55</v>
          </cell>
          <cell r="CK4806">
            <v>0</v>
          </cell>
          <cell r="CL4806">
            <v>0</v>
          </cell>
          <cell r="CM4806">
            <v>0</v>
          </cell>
        </row>
        <row r="4807">
          <cell r="F4807">
            <v>6337</v>
          </cell>
          <cell r="G4807">
            <v>37441.769999999997</v>
          </cell>
          <cell r="H4807">
            <v>11999.82</v>
          </cell>
          <cell r="I4807">
            <v>2701.65</v>
          </cell>
          <cell r="AY4807">
            <v>1863.99</v>
          </cell>
          <cell r="CK4807">
            <v>0</v>
          </cell>
          <cell r="CL4807">
            <v>0</v>
          </cell>
          <cell r="CM4807">
            <v>0</v>
          </cell>
        </row>
        <row r="4808">
          <cell r="F4808">
            <v>90174</v>
          </cell>
          <cell r="G4808">
            <v>47182.41</v>
          </cell>
          <cell r="H4808">
            <v>10960.38</v>
          </cell>
          <cell r="I4808">
            <v>36222.03</v>
          </cell>
          <cell r="AY4808">
            <v>1190</v>
          </cell>
          <cell r="CK4808">
            <v>0</v>
          </cell>
          <cell r="CL4808">
            <v>0</v>
          </cell>
          <cell r="CM4808">
            <v>0</v>
          </cell>
        </row>
        <row r="4809">
          <cell r="F4809">
            <v>70000</v>
          </cell>
          <cell r="G4809">
            <v>70000</v>
          </cell>
          <cell r="H4809">
            <v>15937.18</v>
          </cell>
          <cell r="I4809">
            <v>3719.7</v>
          </cell>
          <cell r="AY4809">
            <v>1393</v>
          </cell>
          <cell r="CK4809">
            <v>0</v>
          </cell>
          <cell r="CL4809">
            <v>0</v>
          </cell>
          <cell r="CM4809">
            <v>0</v>
          </cell>
        </row>
        <row r="4810">
          <cell r="F4810">
            <v>100000</v>
          </cell>
          <cell r="G4810">
            <v>100000</v>
          </cell>
          <cell r="H4810">
            <v>50883</v>
          </cell>
          <cell r="I4810">
            <v>0</v>
          </cell>
          <cell r="AY4810">
            <v>0</v>
          </cell>
          <cell r="CK4810">
            <v>0</v>
          </cell>
          <cell r="CL4810">
            <v>0</v>
          </cell>
          <cell r="CM4810">
            <v>0</v>
          </cell>
        </row>
        <row r="4811">
          <cell r="F4811">
            <v>30000</v>
          </cell>
          <cell r="G4811">
            <v>125099.94</v>
          </cell>
          <cell r="H4811">
            <v>121841.71</v>
          </cell>
          <cell r="I4811">
            <v>3229.73</v>
          </cell>
          <cell r="AY4811">
            <v>28.18</v>
          </cell>
          <cell r="CK4811">
            <v>0</v>
          </cell>
          <cell r="CL4811">
            <v>0</v>
          </cell>
          <cell r="CM4811">
            <v>0</v>
          </cell>
        </row>
        <row r="4812">
          <cell r="F4812">
            <v>104133</v>
          </cell>
          <cell r="G4812">
            <v>104903.5</v>
          </cell>
          <cell r="H4812">
            <v>94314.76</v>
          </cell>
          <cell r="I4812">
            <v>8293.5</v>
          </cell>
          <cell r="AY4812">
            <v>655.53</v>
          </cell>
          <cell r="CK4812">
            <v>0</v>
          </cell>
          <cell r="CL4812">
            <v>0</v>
          </cell>
          <cell r="CM4812">
            <v>0</v>
          </cell>
        </row>
        <row r="4813">
          <cell r="F4813">
            <v>5000</v>
          </cell>
          <cell r="G4813">
            <v>5000</v>
          </cell>
          <cell r="H4813">
            <v>0</v>
          </cell>
          <cell r="I4813">
            <v>0</v>
          </cell>
          <cell r="AY4813">
            <v>0</v>
          </cell>
          <cell r="CK4813">
            <v>0</v>
          </cell>
          <cell r="CL4813">
            <v>0</v>
          </cell>
          <cell r="CM4813">
            <v>0</v>
          </cell>
        </row>
        <row r="4814">
          <cell r="F4814">
            <v>112374</v>
          </cell>
          <cell r="G4814">
            <v>112374</v>
          </cell>
          <cell r="H4814">
            <v>76376.75</v>
          </cell>
          <cell r="I4814">
            <v>51.4</v>
          </cell>
          <cell r="AY4814">
            <v>189.44</v>
          </cell>
          <cell r="CK4814">
            <v>0</v>
          </cell>
          <cell r="CL4814">
            <v>0</v>
          </cell>
          <cell r="CM4814">
            <v>0</v>
          </cell>
        </row>
        <row r="4815">
          <cell r="F4815">
            <v>43179</v>
          </cell>
          <cell r="G4815">
            <v>43179</v>
          </cell>
          <cell r="H4815">
            <v>32467.87</v>
          </cell>
          <cell r="I4815">
            <v>8580.26</v>
          </cell>
          <cell r="AY4815">
            <v>0</v>
          </cell>
          <cell r="CK4815">
            <v>0</v>
          </cell>
          <cell r="CL4815">
            <v>0</v>
          </cell>
          <cell r="CM4815">
            <v>0</v>
          </cell>
        </row>
        <row r="4816">
          <cell r="F4816">
            <v>32528</v>
          </cell>
          <cell r="G4816">
            <v>32528</v>
          </cell>
          <cell r="H4816">
            <v>24135</v>
          </cell>
          <cell r="I4816">
            <v>1822.6</v>
          </cell>
          <cell r="AY4816">
            <v>0</v>
          </cell>
          <cell r="CK4816">
            <v>0</v>
          </cell>
          <cell r="CL4816">
            <v>0</v>
          </cell>
          <cell r="CM4816">
            <v>0</v>
          </cell>
        </row>
        <row r="4817">
          <cell r="F4817">
            <v>181074</v>
          </cell>
          <cell r="G4817">
            <v>181074</v>
          </cell>
          <cell r="H4817">
            <v>102426</v>
          </cell>
          <cell r="I4817">
            <v>35414.97</v>
          </cell>
          <cell r="AY4817">
            <v>792.98</v>
          </cell>
          <cell r="CK4817">
            <v>0</v>
          </cell>
          <cell r="CL4817">
            <v>0</v>
          </cell>
          <cell r="CM4817">
            <v>0</v>
          </cell>
        </row>
        <row r="4818">
          <cell r="F4818">
            <v>0</v>
          </cell>
          <cell r="G4818">
            <v>20000</v>
          </cell>
          <cell r="H4818">
            <v>16097.57</v>
          </cell>
          <cell r="I4818">
            <v>0</v>
          </cell>
          <cell r="AY4818">
            <v>0</v>
          </cell>
          <cell r="CK4818">
            <v>0</v>
          </cell>
          <cell r="CL4818">
            <v>0</v>
          </cell>
          <cell r="CM4818">
            <v>0</v>
          </cell>
        </row>
        <row r="4819">
          <cell r="F4819">
            <v>33733</v>
          </cell>
          <cell r="G4819">
            <v>33733</v>
          </cell>
          <cell r="H4819">
            <v>11878.42</v>
          </cell>
          <cell r="I4819">
            <v>0</v>
          </cell>
          <cell r="AY4819">
            <v>0</v>
          </cell>
          <cell r="CK4819">
            <v>0</v>
          </cell>
          <cell r="CL4819">
            <v>0</v>
          </cell>
          <cell r="CM4819">
            <v>0</v>
          </cell>
        </row>
        <row r="4820">
          <cell r="F4820">
            <v>3805</v>
          </cell>
          <cell r="G4820">
            <v>3805</v>
          </cell>
          <cell r="H4820">
            <v>120</v>
          </cell>
          <cell r="I4820">
            <v>883</v>
          </cell>
          <cell r="AY4820">
            <v>0</v>
          </cell>
          <cell r="CK4820">
            <v>0</v>
          </cell>
          <cell r="CL4820">
            <v>0</v>
          </cell>
          <cell r="CM4820">
            <v>0</v>
          </cell>
        </row>
        <row r="4821">
          <cell r="F4821">
            <v>45000</v>
          </cell>
          <cell r="G4821">
            <v>45000</v>
          </cell>
          <cell r="H4821">
            <v>13211</v>
          </cell>
          <cell r="I4821">
            <v>0</v>
          </cell>
          <cell r="AY4821">
            <v>0</v>
          </cell>
          <cell r="CK4821">
            <v>0</v>
          </cell>
          <cell r="CL4821">
            <v>0</v>
          </cell>
          <cell r="CM4821">
            <v>0</v>
          </cell>
        </row>
        <row r="4822">
          <cell r="F4822">
            <v>145000</v>
          </cell>
          <cell r="G4822">
            <v>230012.1</v>
          </cell>
          <cell r="H4822">
            <v>48322.04</v>
          </cell>
          <cell r="I4822">
            <v>181690</v>
          </cell>
          <cell r="AY4822">
            <v>0</v>
          </cell>
          <cell r="CK4822">
            <v>0</v>
          </cell>
          <cell r="CL4822">
            <v>0</v>
          </cell>
          <cell r="CM4822">
            <v>0</v>
          </cell>
        </row>
        <row r="4823">
          <cell r="F4823">
            <v>1622250</v>
          </cell>
          <cell r="G4823">
            <v>1374127.92</v>
          </cell>
          <cell r="H4823">
            <v>284765.49</v>
          </cell>
          <cell r="I4823">
            <v>191523.99</v>
          </cell>
          <cell r="AY4823">
            <v>0</v>
          </cell>
          <cell r="CK4823">
            <v>0</v>
          </cell>
          <cell r="CL4823">
            <v>0</v>
          </cell>
          <cell r="CM4823">
            <v>0</v>
          </cell>
        </row>
        <row r="4824"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CK4824">
            <v>0</v>
          </cell>
          <cell r="CL4824">
            <v>0</v>
          </cell>
          <cell r="CM4824">
            <v>0</v>
          </cell>
        </row>
        <row r="4825">
          <cell r="F4825">
            <v>475159</v>
          </cell>
          <cell r="G4825">
            <v>453755.93</v>
          </cell>
          <cell r="H4825">
            <v>261732.13</v>
          </cell>
          <cell r="I4825">
            <v>17633.009999999998</v>
          </cell>
          <cell r="AY4825">
            <v>18993.689999999999</v>
          </cell>
          <cell r="CK4825">
            <v>0</v>
          </cell>
          <cell r="CL4825">
            <v>0</v>
          </cell>
          <cell r="CM4825">
            <v>0</v>
          </cell>
        </row>
        <row r="4826">
          <cell r="F4826">
            <v>10322</v>
          </cell>
          <cell r="G4826">
            <v>10322</v>
          </cell>
          <cell r="H4826">
            <v>8596.56</v>
          </cell>
          <cell r="I4826">
            <v>399.76</v>
          </cell>
          <cell r="AY4826">
            <v>1048.05</v>
          </cell>
          <cell r="CK4826">
            <v>0</v>
          </cell>
          <cell r="CL4826">
            <v>0</v>
          </cell>
          <cell r="CM4826">
            <v>0</v>
          </cell>
        </row>
        <row r="4827">
          <cell r="F4827">
            <v>691048</v>
          </cell>
          <cell r="G4827">
            <v>691048</v>
          </cell>
          <cell r="H4827">
            <v>80687.42</v>
          </cell>
          <cell r="I4827">
            <v>75590.600000000006</v>
          </cell>
          <cell r="AY4827">
            <v>0</v>
          </cell>
          <cell r="CK4827">
            <v>0</v>
          </cell>
          <cell r="CL4827">
            <v>0</v>
          </cell>
          <cell r="CM4827">
            <v>0</v>
          </cell>
        </row>
        <row r="4828">
          <cell r="F4828">
            <v>15965</v>
          </cell>
          <cell r="G4828">
            <v>15965</v>
          </cell>
          <cell r="H4828">
            <v>1307.1400000000001</v>
          </cell>
          <cell r="I4828">
            <v>0</v>
          </cell>
          <cell r="AY4828">
            <v>0</v>
          </cell>
          <cell r="CK4828">
            <v>0</v>
          </cell>
          <cell r="CL4828">
            <v>0</v>
          </cell>
          <cell r="CM4828">
            <v>0</v>
          </cell>
        </row>
        <row r="4829">
          <cell r="F4829">
            <v>15759</v>
          </cell>
          <cell r="G4829">
            <v>12809</v>
          </cell>
          <cell r="H4829">
            <v>1493.05</v>
          </cell>
          <cell r="I4829">
            <v>0</v>
          </cell>
          <cell r="AY4829">
            <v>0</v>
          </cell>
          <cell r="CK4829">
            <v>0</v>
          </cell>
          <cell r="CL4829">
            <v>0</v>
          </cell>
          <cell r="CM4829">
            <v>0</v>
          </cell>
        </row>
        <row r="4830">
          <cell r="F4830">
            <v>500</v>
          </cell>
          <cell r="G4830">
            <v>500</v>
          </cell>
          <cell r="H4830">
            <v>0</v>
          </cell>
          <cell r="I4830">
            <v>0</v>
          </cell>
          <cell r="AY4830">
            <v>0</v>
          </cell>
          <cell r="CK4830">
            <v>0</v>
          </cell>
          <cell r="CL4830">
            <v>0</v>
          </cell>
          <cell r="CM4830">
            <v>0</v>
          </cell>
        </row>
        <row r="4831">
          <cell r="F4831">
            <v>0</v>
          </cell>
          <cell r="G4831">
            <v>2950</v>
          </cell>
          <cell r="H4831">
            <v>0</v>
          </cell>
          <cell r="I4831">
            <v>2950</v>
          </cell>
          <cell r="AY4831">
            <v>0</v>
          </cell>
          <cell r="CK4831">
            <v>0</v>
          </cell>
          <cell r="CL4831">
            <v>0</v>
          </cell>
          <cell r="CM4831">
            <v>0</v>
          </cell>
        </row>
        <row r="4832">
          <cell r="F4832">
            <v>0</v>
          </cell>
          <cell r="G4832">
            <v>2634825.4700000002</v>
          </cell>
          <cell r="H4832">
            <v>1826447.47</v>
          </cell>
          <cell r="I4832">
            <v>309056.06</v>
          </cell>
          <cell r="AY4832">
            <v>0</v>
          </cell>
          <cell r="CK4832">
            <v>0</v>
          </cell>
          <cell r="CL4832">
            <v>0</v>
          </cell>
          <cell r="CM4832">
            <v>6000000</v>
          </cell>
        </row>
        <row r="4834">
          <cell r="F4834">
            <v>0</v>
          </cell>
          <cell r="G4834">
            <v>4000</v>
          </cell>
          <cell r="H4834">
            <v>3520</v>
          </cell>
          <cell r="I4834">
            <v>0</v>
          </cell>
          <cell r="AY4834">
            <v>0</v>
          </cell>
          <cell r="CK4834">
            <v>0</v>
          </cell>
          <cell r="CL4834">
            <v>0</v>
          </cell>
          <cell r="CM4834">
            <v>0</v>
          </cell>
        </row>
        <row r="4835">
          <cell r="F4835">
            <v>0</v>
          </cell>
          <cell r="G4835">
            <v>318176.78999999998</v>
          </cell>
          <cell r="H4835">
            <v>252338.01</v>
          </cell>
          <cell r="I4835">
            <v>0</v>
          </cell>
          <cell r="AY4835">
            <v>0</v>
          </cell>
          <cell r="CK4835">
            <v>0</v>
          </cell>
          <cell r="CL4835">
            <v>0</v>
          </cell>
          <cell r="CM4835">
            <v>0</v>
          </cell>
        </row>
        <row r="4836">
          <cell r="F4836">
            <v>0</v>
          </cell>
          <cell r="G4836">
            <v>3806213.8</v>
          </cell>
          <cell r="H4836">
            <v>2931124.61</v>
          </cell>
          <cell r="I4836">
            <v>700022.25</v>
          </cell>
          <cell r="AY4836">
            <v>0</v>
          </cell>
          <cell r="CK4836">
            <v>0</v>
          </cell>
          <cell r="CL4836">
            <v>0</v>
          </cell>
          <cell r="CM4836">
            <v>0</v>
          </cell>
        </row>
        <row r="4837">
          <cell r="F4837">
            <v>3202188</v>
          </cell>
          <cell r="G4837">
            <v>3202188</v>
          </cell>
          <cell r="H4837">
            <v>2401221.34</v>
          </cell>
          <cell r="I4837">
            <v>0</v>
          </cell>
          <cell r="AY4837">
            <v>267082.76</v>
          </cell>
          <cell r="CK4837">
            <v>0</v>
          </cell>
          <cell r="CL4837">
            <v>0</v>
          </cell>
          <cell r="CM4837">
            <v>0</v>
          </cell>
        </row>
        <row r="4838">
          <cell r="F4838">
            <v>0</v>
          </cell>
          <cell r="G4838">
            <v>9709.25</v>
          </cell>
          <cell r="H4838">
            <v>9709.25</v>
          </cell>
          <cell r="I4838">
            <v>0</v>
          </cell>
          <cell r="AY4838">
            <v>5712.29</v>
          </cell>
          <cell r="CK4838">
            <v>0</v>
          </cell>
          <cell r="CL4838">
            <v>0</v>
          </cell>
          <cell r="CM4838">
            <v>0</v>
          </cell>
        </row>
        <row r="4839">
          <cell r="F4839">
            <v>54167</v>
          </cell>
          <cell r="G4839">
            <v>54167</v>
          </cell>
          <cell r="H4839">
            <v>50776.2</v>
          </cell>
          <cell r="I4839">
            <v>0</v>
          </cell>
          <cell r="AY4839">
            <v>5430.07</v>
          </cell>
          <cell r="CK4839">
            <v>0</v>
          </cell>
          <cell r="CL4839">
            <v>0</v>
          </cell>
          <cell r="CM4839">
            <v>0</v>
          </cell>
        </row>
        <row r="4840">
          <cell r="F4840">
            <v>226340</v>
          </cell>
          <cell r="G4840">
            <v>226340</v>
          </cell>
          <cell r="H4840">
            <v>114463.99</v>
          </cell>
          <cell r="I4840">
            <v>0</v>
          </cell>
          <cell r="AY4840">
            <v>0</v>
          </cell>
          <cell r="CK4840">
            <v>0</v>
          </cell>
          <cell r="CL4840">
            <v>0</v>
          </cell>
          <cell r="CM4840">
            <v>0</v>
          </cell>
        </row>
        <row r="4841">
          <cell r="F4841">
            <v>634107</v>
          </cell>
          <cell r="G4841">
            <v>634107</v>
          </cell>
          <cell r="H4841">
            <v>6856.56</v>
          </cell>
          <cell r="I4841">
            <v>0</v>
          </cell>
          <cell r="AY4841">
            <v>0</v>
          </cell>
          <cell r="CK4841">
            <v>0</v>
          </cell>
          <cell r="CL4841">
            <v>0</v>
          </cell>
          <cell r="CM4841">
            <v>0</v>
          </cell>
        </row>
        <row r="4843">
          <cell r="F4843">
            <v>476060</v>
          </cell>
          <cell r="G4843">
            <v>476060</v>
          </cell>
          <cell r="H4843">
            <v>348017.69</v>
          </cell>
          <cell r="I4843">
            <v>0</v>
          </cell>
          <cell r="AY4843">
            <v>39277.21</v>
          </cell>
          <cell r="CK4843">
            <v>0</v>
          </cell>
          <cell r="CL4843">
            <v>0</v>
          </cell>
          <cell r="CM4843">
            <v>0</v>
          </cell>
        </row>
        <row r="4844">
          <cell r="F4844">
            <v>78209</v>
          </cell>
          <cell r="G4844">
            <v>78209</v>
          </cell>
          <cell r="H4844">
            <v>58538.34</v>
          </cell>
          <cell r="I4844">
            <v>0</v>
          </cell>
          <cell r="AY4844">
            <v>6629.45</v>
          </cell>
          <cell r="CK4844">
            <v>0</v>
          </cell>
          <cell r="CL4844">
            <v>0</v>
          </cell>
          <cell r="CM4844">
            <v>0</v>
          </cell>
        </row>
        <row r="4845">
          <cell r="F4845">
            <v>138600</v>
          </cell>
          <cell r="G4845">
            <v>138600</v>
          </cell>
          <cell r="H4845">
            <v>102550.5</v>
          </cell>
          <cell r="I4845">
            <v>0</v>
          </cell>
          <cell r="AY4845">
            <v>11407.5</v>
          </cell>
          <cell r="CK4845">
            <v>0</v>
          </cell>
          <cell r="CL4845">
            <v>0</v>
          </cell>
          <cell r="CM4845">
            <v>0</v>
          </cell>
        </row>
        <row r="4846">
          <cell r="F4846">
            <v>72469</v>
          </cell>
          <cell r="G4846">
            <v>74868.3</v>
          </cell>
          <cell r="H4846">
            <v>74868.3</v>
          </cell>
          <cell r="I4846">
            <v>0</v>
          </cell>
          <cell r="AY4846">
            <v>0</v>
          </cell>
          <cell r="CK4846">
            <v>0</v>
          </cell>
          <cell r="CL4846">
            <v>0</v>
          </cell>
          <cell r="CM4846">
            <v>0</v>
          </cell>
        </row>
        <row r="4847">
          <cell r="F4847">
            <v>383713</v>
          </cell>
          <cell r="G4847">
            <v>383713</v>
          </cell>
          <cell r="H4847">
            <v>252965.83</v>
          </cell>
          <cell r="I4847">
            <v>0</v>
          </cell>
          <cell r="AY4847">
            <v>26789.48</v>
          </cell>
          <cell r="CK4847">
            <v>0</v>
          </cell>
          <cell r="CL4847">
            <v>0</v>
          </cell>
          <cell r="CM4847">
            <v>0</v>
          </cell>
        </row>
        <row r="4848">
          <cell r="F4848">
            <v>48148</v>
          </cell>
          <cell r="G4848">
            <v>48148</v>
          </cell>
          <cell r="H4848">
            <v>7149.7</v>
          </cell>
          <cell r="I4848">
            <v>0</v>
          </cell>
          <cell r="AY4848">
            <v>0</v>
          </cell>
          <cell r="CK4848">
            <v>0</v>
          </cell>
          <cell r="CL4848">
            <v>0</v>
          </cell>
          <cell r="CM4848">
            <v>0</v>
          </cell>
        </row>
        <row r="4849">
          <cell r="F4849">
            <v>0</v>
          </cell>
          <cell r="G4849">
            <v>73549.2</v>
          </cell>
          <cell r="H4849">
            <v>27580.95</v>
          </cell>
          <cell r="I4849">
            <v>0</v>
          </cell>
          <cell r="AY4849">
            <v>0</v>
          </cell>
          <cell r="CK4849">
            <v>0</v>
          </cell>
          <cell r="CL4849">
            <v>0</v>
          </cell>
          <cell r="CM4849">
            <v>0</v>
          </cell>
        </row>
        <row r="4850"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CK4850">
            <v>0</v>
          </cell>
          <cell r="CL4850">
            <v>0</v>
          </cell>
          <cell r="CM4850">
            <v>0</v>
          </cell>
        </row>
        <row r="4851">
          <cell r="F4851">
            <v>61588404</v>
          </cell>
          <cell r="G4851">
            <v>61588404</v>
          </cell>
          <cell r="H4851">
            <v>44294138.799999997</v>
          </cell>
          <cell r="I4851">
            <v>0</v>
          </cell>
          <cell r="AY4851">
            <v>4996190.59</v>
          </cell>
          <cell r="CK4851">
            <v>0</v>
          </cell>
          <cell r="CL4851">
            <v>0</v>
          </cell>
          <cell r="CM4851">
            <v>0</v>
          </cell>
        </row>
        <row r="4852">
          <cell r="F4852">
            <v>258083</v>
          </cell>
          <cell r="G4852">
            <v>92949.16</v>
          </cell>
          <cell r="H4852">
            <v>92949.16</v>
          </cell>
          <cell r="I4852">
            <v>0</v>
          </cell>
          <cell r="AY4852">
            <v>27296.67</v>
          </cell>
          <cell r="CK4852">
            <v>0</v>
          </cell>
          <cell r="CL4852">
            <v>0</v>
          </cell>
          <cell r="CM4852">
            <v>0</v>
          </cell>
        </row>
        <row r="4853">
          <cell r="F4853">
            <v>2722487</v>
          </cell>
          <cell r="G4853">
            <v>2722487</v>
          </cell>
          <cell r="H4853">
            <v>2327903.3199999998</v>
          </cell>
          <cell r="I4853">
            <v>0</v>
          </cell>
          <cell r="AY4853">
            <v>255840.82</v>
          </cell>
          <cell r="CK4853">
            <v>0</v>
          </cell>
          <cell r="CL4853">
            <v>0</v>
          </cell>
          <cell r="CM4853">
            <v>0</v>
          </cell>
        </row>
        <row r="4854">
          <cell r="F4854">
            <v>4600393</v>
          </cell>
          <cell r="G4854">
            <v>4600393</v>
          </cell>
          <cell r="H4854">
            <v>2248286.83</v>
          </cell>
          <cell r="I4854">
            <v>0</v>
          </cell>
          <cell r="AY4854">
            <v>9568.07</v>
          </cell>
          <cell r="CK4854">
            <v>0</v>
          </cell>
          <cell r="CL4854">
            <v>0</v>
          </cell>
          <cell r="CM4854">
            <v>0</v>
          </cell>
        </row>
        <row r="4855">
          <cell r="F4855">
            <v>12555498</v>
          </cell>
          <cell r="G4855">
            <v>12555498</v>
          </cell>
          <cell r="H4855">
            <v>188844.94</v>
          </cell>
          <cell r="I4855">
            <v>0</v>
          </cell>
          <cell r="AY4855">
            <v>31586.83</v>
          </cell>
          <cell r="CK4855">
            <v>0</v>
          </cell>
          <cell r="CL4855">
            <v>0</v>
          </cell>
          <cell r="CM4855">
            <v>0</v>
          </cell>
        </row>
        <row r="4856">
          <cell r="F4856">
            <v>0</v>
          </cell>
          <cell r="G4856">
            <v>174874.83</v>
          </cell>
          <cell r="H4856">
            <v>174874.83</v>
          </cell>
          <cell r="I4856">
            <v>0</v>
          </cell>
          <cell r="AY4856">
            <v>0</v>
          </cell>
          <cell r="CK4856">
            <v>0</v>
          </cell>
          <cell r="CL4856">
            <v>0</v>
          </cell>
          <cell r="CM4856">
            <v>0</v>
          </cell>
        </row>
        <row r="4857">
          <cell r="F4857">
            <v>149487</v>
          </cell>
          <cell r="G4857">
            <v>128637.7</v>
          </cell>
          <cell r="H4857">
            <v>104012.58</v>
          </cell>
          <cell r="I4857">
            <v>0</v>
          </cell>
          <cell r="AY4857">
            <v>17115.990000000002</v>
          </cell>
          <cell r="CK4857">
            <v>0</v>
          </cell>
          <cell r="CL4857">
            <v>0</v>
          </cell>
          <cell r="CM4857">
            <v>0</v>
          </cell>
        </row>
        <row r="4858">
          <cell r="F4858">
            <v>1100000</v>
          </cell>
          <cell r="G4858">
            <v>1192836.67</v>
          </cell>
          <cell r="H4858">
            <v>1192836.67</v>
          </cell>
          <cell r="I4858">
            <v>0</v>
          </cell>
          <cell r="AY4858">
            <v>0</v>
          </cell>
          <cell r="CK4858">
            <v>0</v>
          </cell>
          <cell r="CL4858">
            <v>0</v>
          </cell>
          <cell r="CM4858">
            <v>0</v>
          </cell>
        </row>
        <row r="4859">
          <cell r="F4859">
            <v>0</v>
          </cell>
          <cell r="G4859">
            <v>1362365.56</v>
          </cell>
          <cell r="H4859">
            <v>1347808.22</v>
          </cell>
          <cell r="I4859">
            <v>0</v>
          </cell>
          <cell r="AY4859">
            <v>15380.99</v>
          </cell>
          <cell r="CK4859">
            <v>0</v>
          </cell>
          <cell r="CL4859">
            <v>0</v>
          </cell>
          <cell r="CM4859">
            <v>0</v>
          </cell>
        </row>
        <row r="4860">
          <cell r="F4860">
            <v>10124897</v>
          </cell>
          <cell r="G4860">
            <v>10124897</v>
          </cell>
          <cell r="H4860">
            <v>7144310.8700000001</v>
          </cell>
          <cell r="I4860">
            <v>0</v>
          </cell>
          <cell r="AY4860">
            <v>802193.48</v>
          </cell>
          <cell r="CK4860">
            <v>0</v>
          </cell>
          <cell r="CL4860">
            <v>0</v>
          </cell>
          <cell r="CM4860">
            <v>0</v>
          </cell>
        </row>
        <row r="4861">
          <cell r="F4861">
            <v>1614504</v>
          </cell>
          <cell r="G4861">
            <v>1614504</v>
          </cell>
          <cell r="H4861">
            <v>1164908.31</v>
          </cell>
          <cell r="I4861">
            <v>0</v>
          </cell>
          <cell r="AY4861">
            <v>131219.29</v>
          </cell>
          <cell r="CK4861">
            <v>0</v>
          </cell>
          <cell r="CL4861">
            <v>0</v>
          </cell>
          <cell r="CM4861">
            <v>0</v>
          </cell>
        </row>
        <row r="4862">
          <cell r="F4862">
            <v>3550800</v>
          </cell>
          <cell r="G4862">
            <v>3550800</v>
          </cell>
          <cell r="H4862">
            <v>2513898.08</v>
          </cell>
          <cell r="I4862">
            <v>0</v>
          </cell>
          <cell r="AY4862">
            <v>277446</v>
          </cell>
          <cell r="CK4862">
            <v>0</v>
          </cell>
          <cell r="CL4862">
            <v>0</v>
          </cell>
          <cell r="CM4862">
            <v>0</v>
          </cell>
        </row>
        <row r="4863">
          <cell r="F4863">
            <v>1429739</v>
          </cell>
          <cell r="G4863">
            <v>1347174.68</v>
          </cell>
          <cell r="H4863">
            <v>1343583.94</v>
          </cell>
          <cell r="I4863">
            <v>0</v>
          </cell>
          <cell r="AY4863">
            <v>0</v>
          </cell>
          <cell r="CK4863">
            <v>0</v>
          </cell>
          <cell r="CL4863">
            <v>0</v>
          </cell>
          <cell r="CM4863">
            <v>0</v>
          </cell>
        </row>
        <row r="4864">
          <cell r="F4864">
            <v>7925397</v>
          </cell>
          <cell r="G4864">
            <v>7925397</v>
          </cell>
          <cell r="H4864">
            <v>5118909.4800000004</v>
          </cell>
          <cell r="I4864">
            <v>0</v>
          </cell>
          <cell r="AY4864">
            <v>524481.18000000005</v>
          </cell>
          <cell r="CK4864">
            <v>0</v>
          </cell>
          <cell r="CL4864">
            <v>0</v>
          </cell>
          <cell r="CM4864">
            <v>0</v>
          </cell>
        </row>
        <row r="4865">
          <cell r="F4865">
            <v>1038214</v>
          </cell>
          <cell r="G4865">
            <v>1023101.64</v>
          </cell>
          <cell r="H4865">
            <v>639949.82999999996</v>
          </cell>
          <cell r="I4865">
            <v>0</v>
          </cell>
          <cell r="AY4865">
            <v>0</v>
          </cell>
          <cell r="CK4865">
            <v>0</v>
          </cell>
          <cell r="CL4865">
            <v>0</v>
          </cell>
          <cell r="CM4865">
            <v>0</v>
          </cell>
        </row>
        <row r="4866">
          <cell r="F4866">
            <v>149237</v>
          </cell>
          <cell r="G4866">
            <v>161652.10999999999</v>
          </cell>
          <cell r="H4866">
            <v>155683.04999999999</v>
          </cell>
          <cell r="I4866">
            <v>0</v>
          </cell>
          <cell r="AY4866">
            <v>11992.08</v>
          </cell>
          <cell r="CK4866">
            <v>0</v>
          </cell>
          <cell r="CL4866">
            <v>0</v>
          </cell>
          <cell r="CM4866">
            <v>0</v>
          </cell>
        </row>
        <row r="4867">
          <cell r="F4867">
            <v>70619</v>
          </cell>
          <cell r="G4867">
            <v>73433.039999999994</v>
          </cell>
          <cell r="H4867">
            <v>73433.039999999994</v>
          </cell>
          <cell r="I4867">
            <v>0</v>
          </cell>
          <cell r="AY4867">
            <v>14130.29</v>
          </cell>
          <cell r="CK4867">
            <v>0</v>
          </cell>
          <cell r="CL4867">
            <v>0</v>
          </cell>
          <cell r="CM4867">
            <v>0</v>
          </cell>
        </row>
        <row r="4868"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CK4868">
            <v>0</v>
          </cell>
          <cell r="CL4868">
            <v>0</v>
          </cell>
          <cell r="CM4868">
            <v>0</v>
          </cell>
        </row>
        <row r="4869">
          <cell r="F4869">
            <v>0</v>
          </cell>
          <cell r="G4869">
            <v>159712</v>
          </cell>
          <cell r="H4869">
            <v>80500</v>
          </cell>
          <cell r="I4869">
            <v>0</v>
          </cell>
          <cell r="AY4869">
            <v>0</v>
          </cell>
          <cell r="CK4869">
            <v>0</v>
          </cell>
          <cell r="CL4869">
            <v>0</v>
          </cell>
          <cell r="CM4869">
            <v>0</v>
          </cell>
        </row>
        <row r="4870">
          <cell r="F4870">
            <v>50000</v>
          </cell>
          <cell r="G4870">
            <v>50000</v>
          </cell>
          <cell r="H4870">
            <v>46422.51</v>
          </cell>
          <cell r="I4870">
            <v>3214.25</v>
          </cell>
          <cell r="AY4870">
            <v>0</v>
          </cell>
          <cell r="CK4870">
            <v>0</v>
          </cell>
          <cell r="CL4870">
            <v>0</v>
          </cell>
          <cell r="CM4870">
            <v>0</v>
          </cell>
        </row>
        <row r="4871">
          <cell r="F4871">
            <v>5122363</v>
          </cell>
          <cell r="G4871">
            <v>5122363</v>
          </cell>
          <cell r="H4871">
            <v>3811435.56</v>
          </cell>
          <cell r="I4871">
            <v>641386.73</v>
          </cell>
          <cell r="AY4871">
            <v>0</v>
          </cell>
          <cell r="CK4871">
            <v>0</v>
          </cell>
          <cell r="CL4871">
            <v>0</v>
          </cell>
          <cell r="CM4871">
            <v>0</v>
          </cell>
        </row>
        <row r="4872">
          <cell r="F4872">
            <v>44000</v>
          </cell>
          <cell r="G4872">
            <v>44000</v>
          </cell>
          <cell r="H4872">
            <v>0</v>
          </cell>
          <cell r="I4872">
            <v>0</v>
          </cell>
          <cell r="AY4872">
            <v>0</v>
          </cell>
          <cell r="CK4872">
            <v>0</v>
          </cell>
          <cell r="CL4872">
            <v>0</v>
          </cell>
          <cell r="CM4872">
            <v>0</v>
          </cell>
        </row>
        <row r="4873">
          <cell r="F4873">
            <v>0</v>
          </cell>
          <cell r="G4873">
            <v>30000</v>
          </cell>
          <cell r="H4873">
            <v>0</v>
          </cell>
          <cell r="I4873">
            <v>0</v>
          </cell>
          <cell r="AY4873">
            <v>0</v>
          </cell>
          <cell r="CK4873">
            <v>0</v>
          </cell>
          <cell r="CL4873">
            <v>0</v>
          </cell>
          <cell r="CM4873">
            <v>0</v>
          </cell>
        </row>
        <row r="4874">
          <cell r="F4874">
            <v>29348</v>
          </cell>
          <cell r="G4874">
            <v>29348</v>
          </cell>
          <cell r="H4874">
            <v>29323.34</v>
          </cell>
          <cell r="I4874">
            <v>0</v>
          </cell>
          <cell r="AY4874">
            <v>0</v>
          </cell>
          <cell r="CK4874">
            <v>0</v>
          </cell>
          <cell r="CL4874">
            <v>0</v>
          </cell>
          <cell r="CM4874">
            <v>0</v>
          </cell>
        </row>
        <row r="4875">
          <cell r="F4875">
            <v>55648</v>
          </cell>
          <cell r="G4875">
            <v>55648</v>
          </cell>
          <cell r="H4875">
            <v>49116.800000000003</v>
          </cell>
          <cell r="I4875">
            <v>0</v>
          </cell>
          <cell r="AY4875">
            <v>0</v>
          </cell>
          <cell r="CK4875">
            <v>0</v>
          </cell>
          <cell r="CL4875">
            <v>0</v>
          </cell>
          <cell r="CM4875">
            <v>0</v>
          </cell>
        </row>
        <row r="4876">
          <cell r="F4876">
            <v>10469120</v>
          </cell>
          <cell r="G4876">
            <v>10469120</v>
          </cell>
          <cell r="H4876">
            <v>6288585.7599999998</v>
          </cell>
          <cell r="I4876">
            <v>301979.90999999997</v>
          </cell>
          <cell r="AY4876">
            <v>371340.25</v>
          </cell>
          <cell r="CK4876">
            <v>0</v>
          </cell>
          <cell r="CL4876">
            <v>0</v>
          </cell>
          <cell r="CM4876">
            <v>0</v>
          </cell>
        </row>
        <row r="4877">
          <cell r="F4877">
            <v>5334</v>
          </cell>
          <cell r="G4877">
            <v>12885.27</v>
          </cell>
          <cell r="H4877">
            <v>12885.27</v>
          </cell>
          <cell r="I4877">
            <v>0</v>
          </cell>
          <cell r="AY4877">
            <v>0</v>
          </cell>
          <cell r="CK4877">
            <v>0</v>
          </cell>
          <cell r="CL4877">
            <v>0</v>
          </cell>
          <cell r="CM4877">
            <v>0</v>
          </cell>
        </row>
        <row r="4880">
          <cell r="F4880">
            <v>3359652</v>
          </cell>
          <cell r="G4880">
            <v>3359652</v>
          </cell>
          <cell r="H4880">
            <v>2700669</v>
          </cell>
          <cell r="I4880">
            <v>0</v>
          </cell>
          <cell r="AY4880">
            <v>306374.94</v>
          </cell>
          <cell r="CK4880">
            <v>0</v>
          </cell>
          <cell r="CL4880">
            <v>0</v>
          </cell>
          <cell r="CM4880">
            <v>0</v>
          </cell>
        </row>
        <row r="4881">
          <cell r="F4881">
            <v>0</v>
          </cell>
          <cell r="G4881">
            <v>27727.88</v>
          </cell>
          <cell r="H4881">
            <v>27727.88</v>
          </cell>
          <cell r="I4881">
            <v>0</v>
          </cell>
          <cell r="AY4881">
            <v>0</v>
          </cell>
          <cell r="CK4881">
            <v>0</v>
          </cell>
          <cell r="CL4881">
            <v>0</v>
          </cell>
          <cell r="CM4881">
            <v>0</v>
          </cell>
        </row>
        <row r="4882">
          <cell r="F4882">
            <v>244235</v>
          </cell>
          <cell r="G4882">
            <v>244235</v>
          </cell>
          <cell r="H4882">
            <v>212257.63</v>
          </cell>
          <cell r="I4882">
            <v>0</v>
          </cell>
          <cell r="AY4882">
            <v>22834</v>
          </cell>
          <cell r="CK4882">
            <v>0</v>
          </cell>
          <cell r="CL4882">
            <v>0</v>
          </cell>
          <cell r="CM4882">
            <v>0</v>
          </cell>
        </row>
        <row r="4883">
          <cell r="F4883">
            <v>258839</v>
          </cell>
          <cell r="G4883">
            <v>258839</v>
          </cell>
          <cell r="H4883">
            <v>169181.63</v>
          </cell>
          <cell r="I4883">
            <v>0</v>
          </cell>
          <cell r="AY4883">
            <v>8544.91</v>
          </cell>
          <cell r="CK4883">
            <v>0</v>
          </cell>
          <cell r="CL4883">
            <v>0</v>
          </cell>
          <cell r="CM4883">
            <v>0</v>
          </cell>
        </row>
        <row r="4884">
          <cell r="F4884">
            <v>703757</v>
          </cell>
          <cell r="G4884">
            <v>703757</v>
          </cell>
          <cell r="H4884">
            <v>9684.7099999999991</v>
          </cell>
          <cell r="I4884">
            <v>0</v>
          </cell>
          <cell r="AY4884">
            <v>0</v>
          </cell>
          <cell r="CK4884">
            <v>0</v>
          </cell>
          <cell r="CL4884">
            <v>0</v>
          </cell>
          <cell r="CM4884">
            <v>0</v>
          </cell>
        </row>
        <row r="4885">
          <cell r="F4885">
            <v>0</v>
          </cell>
          <cell r="G4885">
            <v>44860.39</v>
          </cell>
          <cell r="H4885">
            <v>44860.39</v>
          </cell>
          <cell r="I4885">
            <v>0</v>
          </cell>
          <cell r="AY4885">
            <v>0</v>
          </cell>
          <cell r="CK4885">
            <v>0</v>
          </cell>
          <cell r="CL4885">
            <v>0</v>
          </cell>
          <cell r="CM4885">
            <v>0</v>
          </cell>
        </row>
        <row r="4886">
          <cell r="F4886">
            <v>94377</v>
          </cell>
          <cell r="G4886">
            <v>126424.77</v>
          </cell>
          <cell r="H4886">
            <v>126424.77</v>
          </cell>
          <cell r="I4886">
            <v>0</v>
          </cell>
          <cell r="AY4886">
            <v>13094.67</v>
          </cell>
          <cell r="CK4886">
            <v>0</v>
          </cell>
          <cell r="CL4886">
            <v>0</v>
          </cell>
          <cell r="CM4886">
            <v>0</v>
          </cell>
        </row>
        <row r="4887">
          <cell r="F4887">
            <v>596317</v>
          </cell>
          <cell r="G4887">
            <v>596317</v>
          </cell>
          <cell r="H4887">
            <v>461356.46</v>
          </cell>
          <cell r="I4887">
            <v>0</v>
          </cell>
          <cell r="AY4887">
            <v>51537.36</v>
          </cell>
          <cell r="CK4887">
            <v>0</v>
          </cell>
          <cell r="CL4887">
            <v>0</v>
          </cell>
          <cell r="CM4887">
            <v>0</v>
          </cell>
        </row>
        <row r="4888">
          <cell r="F4888">
            <v>91298</v>
          </cell>
          <cell r="G4888">
            <v>91298</v>
          </cell>
          <cell r="H4888">
            <v>71597.48</v>
          </cell>
          <cell r="I4888">
            <v>0</v>
          </cell>
          <cell r="AY4888">
            <v>8018.05</v>
          </cell>
          <cell r="CK4888">
            <v>0</v>
          </cell>
          <cell r="CL4888">
            <v>0</v>
          </cell>
          <cell r="CM4888">
            <v>0</v>
          </cell>
        </row>
        <row r="4889">
          <cell r="F4889">
            <v>257400</v>
          </cell>
          <cell r="G4889">
            <v>257400</v>
          </cell>
          <cell r="H4889">
            <v>202285.21</v>
          </cell>
          <cell r="I4889">
            <v>0</v>
          </cell>
          <cell r="AY4889">
            <v>22230</v>
          </cell>
          <cell r="CK4889">
            <v>0</v>
          </cell>
          <cell r="CL4889">
            <v>0</v>
          </cell>
          <cell r="CM4889">
            <v>0</v>
          </cell>
        </row>
        <row r="4890">
          <cell r="F4890">
            <v>80107</v>
          </cell>
          <cell r="G4890">
            <v>84799.65</v>
          </cell>
          <cell r="H4890">
            <v>84799.65</v>
          </cell>
          <cell r="I4890">
            <v>0</v>
          </cell>
          <cell r="AY4890">
            <v>0</v>
          </cell>
          <cell r="CK4890">
            <v>0</v>
          </cell>
          <cell r="CL4890">
            <v>0</v>
          </cell>
          <cell r="CM4890">
            <v>0</v>
          </cell>
        </row>
        <row r="4891">
          <cell r="F4891">
            <v>334694</v>
          </cell>
          <cell r="G4891">
            <v>334694</v>
          </cell>
          <cell r="H4891">
            <v>273551.38</v>
          </cell>
          <cell r="I4891">
            <v>0</v>
          </cell>
          <cell r="AY4891">
            <v>34063.97</v>
          </cell>
          <cell r="CK4891">
            <v>0</v>
          </cell>
          <cell r="CL4891">
            <v>0</v>
          </cell>
          <cell r="CM4891">
            <v>0</v>
          </cell>
        </row>
        <row r="4892">
          <cell r="F4892">
            <v>41169</v>
          </cell>
          <cell r="G4892">
            <v>41169</v>
          </cell>
          <cell r="H4892">
            <v>33987.599999999999</v>
          </cell>
          <cell r="I4892">
            <v>0</v>
          </cell>
          <cell r="AY4892">
            <v>3308.16</v>
          </cell>
          <cell r="CK4892">
            <v>0</v>
          </cell>
          <cell r="CL4892">
            <v>0</v>
          </cell>
          <cell r="CM4892">
            <v>0</v>
          </cell>
        </row>
        <row r="4893">
          <cell r="F4893">
            <v>5507</v>
          </cell>
          <cell r="G4893">
            <v>6636.93</v>
          </cell>
          <cell r="H4893">
            <v>6636.93</v>
          </cell>
          <cell r="I4893">
            <v>0</v>
          </cell>
          <cell r="AY4893">
            <v>1101.8499999999999</v>
          </cell>
          <cell r="CK4893">
            <v>0</v>
          </cell>
          <cell r="CL4893">
            <v>0</v>
          </cell>
          <cell r="CM4893">
            <v>0</v>
          </cell>
        </row>
        <row r="4894">
          <cell r="F4894">
            <v>11000</v>
          </cell>
          <cell r="G4894">
            <v>11000</v>
          </cell>
          <cell r="H4894">
            <v>0</v>
          </cell>
          <cell r="I4894">
            <v>0</v>
          </cell>
          <cell r="AY4894">
            <v>0</v>
          </cell>
          <cell r="CK4894">
            <v>0</v>
          </cell>
          <cell r="CL4894">
            <v>0</v>
          </cell>
          <cell r="CM4894">
            <v>0</v>
          </cell>
        </row>
        <row r="4895">
          <cell r="F4895">
            <v>6938</v>
          </cell>
          <cell r="G4895">
            <v>6938</v>
          </cell>
          <cell r="H4895">
            <v>0</v>
          </cell>
          <cell r="I4895">
            <v>0</v>
          </cell>
          <cell r="AY4895">
            <v>0</v>
          </cell>
          <cell r="CK4895">
            <v>0</v>
          </cell>
          <cell r="CL4895">
            <v>0</v>
          </cell>
          <cell r="CM4895">
            <v>0</v>
          </cell>
        </row>
        <row r="4896">
          <cell r="F4896">
            <v>111505</v>
          </cell>
          <cell r="G4896">
            <v>111505</v>
          </cell>
          <cell r="H4896">
            <v>56232.03</v>
          </cell>
          <cell r="I4896">
            <v>4595.05</v>
          </cell>
          <cell r="AY4896">
            <v>1584.99</v>
          </cell>
          <cell r="CK4896">
            <v>0</v>
          </cell>
          <cell r="CL4896">
            <v>0</v>
          </cell>
          <cell r="CM4896">
            <v>0</v>
          </cell>
        </row>
        <row r="4898">
          <cell r="F4898">
            <v>15101556</v>
          </cell>
          <cell r="G4898">
            <v>15101556</v>
          </cell>
          <cell r="H4898">
            <v>11849780.460000001</v>
          </cell>
          <cell r="I4898">
            <v>0</v>
          </cell>
          <cell r="AY4898">
            <v>1359867.79</v>
          </cell>
          <cell r="CK4898">
            <v>0</v>
          </cell>
          <cell r="CL4898">
            <v>0</v>
          </cell>
          <cell r="CM4898">
            <v>0</v>
          </cell>
        </row>
        <row r="4899">
          <cell r="F4899">
            <v>0</v>
          </cell>
          <cell r="G4899">
            <v>9594.61</v>
          </cell>
          <cell r="H4899">
            <v>9594.61</v>
          </cell>
          <cell r="I4899">
            <v>0</v>
          </cell>
          <cell r="AY4899">
            <v>0</v>
          </cell>
          <cell r="CK4899">
            <v>0</v>
          </cell>
          <cell r="CL4899">
            <v>0</v>
          </cell>
          <cell r="CM4899">
            <v>0</v>
          </cell>
        </row>
        <row r="4900">
          <cell r="F4900">
            <v>0</v>
          </cell>
          <cell r="G4900">
            <v>1068113.1299999999</v>
          </cell>
          <cell r="H4900">
            <v>1068113.1299999999</v>
          </cell>
          <cell r="I4900">
            <v>0</v>
          </cell>
          <cell r="AY4900">
            <v>186163.02</v>
          </cell>
          <cell r="CK4900">
            <v>0</v>
          </cell>
          <cell r="CL4900">
            <v>0</v>
          </cell>
          <cell r="CM4900">
            <v>0</v>
          </cell>
        </row>
        <row r="4901">
          <cell r="F4901">
            <v>809362</v>
          </cell>
          <cell r="G4901">
            <v>809362</v>
          </cell>
          <cell r="H4901">
            <v>693814.03</v>
          </cell>
          <cell r="I4901">
            <v>0</v>
          </cell>
          <cell r="AY4901">
            <v>76765.5</v>
          </cell>
          <cell r="CK4901">
            <v>0</v>
          </cell>
          <cell r="CL4901">
            <v>0</v>
          </cell>
          <cell r="CM4901">
            <v>0</v>
          </cell>
        </row>
        <row r="4902">
          <cell r="F4902">
            <v>1171192</v>
          </cell>
          <cell r="G4902">
            <v>1171192</v>
          </cell>
          <cell r="H4902">
            <v>544499.96</v>
          </cell>
          <cell r="I4902">
            <v>0</v>
          </cell>
          <cell r="AY4902">
            <v>11202.61</v>
          </cell>
          <cell r="CK4902">
            <v>0</v>
          </cell>
          <cell r="CL4902">
            <v>0</v>
          </cell>
          <cell r="CM4902">
            <v>0</v>
          </cell>
        </row>
        <row r="4903">
          <cell r="F4903">
            <v>3106776</v>
          </cell>
          <cell r="G4903">
            <v>3106776</v>
          </cell>
          <cell r="H4903">
            <v>64250.1</v>
          </cell>
          <cell r="I4903">
            <v>0</v>
          </cell>
          <cell r="AY4903">
            <v>15061.43</v>
          </cell>
          <cell r="CK4903">
            <v>0</v>
          </cell>
          <cell r="CL4903">
            <v>0</v>
          </cell>
          <cell r="CM4903">
            <v>0</v>
          </cell>
        </row>
        <row r="4904">
          <cell r="F4904">
            <v>0</v>
          </cell>
          <cell r="G4904">
            <v>91136.23</v>
          </cell>
          <cell r="H4904">
            <v>91136.23</v>
          </cell>
          <cell r="I4904">
            <v>0</v>
          </cell>
          <cell r="AY4904">
            <v>58085.99</v>
          </cell>
          <cell r="CK4904">
            <v>0</v>
          </cell>
          <cell r="CL4904">
            <v>0</v>
          </cell>
          <cell r="CM4904">
            <v>0</v>
          </cell>
        </row>
        <row r="4905">
          <cell r="F4905">
            <v>269883</v>
          </cell>
          <cell r="G4905">
            <v>356470.41</v>
          </cell>
          <cell r="H4905">
            <v>356470.41</v>
          </cell>
          <cell r="I4905">
            <v>0</v>
          </cell>
          <cell r="AY4905">
            <v>23795.27</v>
          </cell>
          <cell r="CK4905">
            <v>0</v>
          </cell>
          <cell r="CL4905">
            <v>0</v>
          </cell>
          <cell r="CM4905">
            <v>0</v>
          </cell>
        </row>
        <row r="4906">
          <cell r="F4906">
            <v>0</v>
          </cell>
          <cell r="G4906">
            <v>213681.36</v>
          </cell>
          <cell r="H4906">
            <v>213681.36</v>
          </cell>
          <cell r="I4906">
            <v>0</v>
          </cell>
          <cell r="AY4906">
            <v>0</v>
          </cell>
          <cell r="CK4906">
            <v>0</v>
          </cell>
          <cell r="CL4906">
            <v>0</v>
          </cell>
          <cell r="CM4906">
            <v>0</v>
          </cell>
        </row>
        <row r="4907">
          <cell r="F4907">
            <v>2452863</v>
          </cell>
          <cell r="G4907">
            <v>2452863</v>
          </cell>
          <cell r="H4907">
            <v>1843540.9</v>
          </cell>
          <cell r="I4907">
            <v>0</v>
          </cell>
          <cell r="AY4907">
            <v>209435.96</v>
          </cell>
          <cell r="CK4907">
            <v>0</v>
          </cell>
          <cell r="CL4907">
            <v>0</v>
          </cell>
          <cell r="CM4907">
            <v>0</v>
          </cell>
        </row>
        <row r="4908">
          <cell r="F4908">
            <v>397037</v>
          </cell>
          <cell r="G4908">
            <v>397037</v>
          </cell>
          <cell r="H4908">
            <v>303998.73</v>
          </cell>
          <cell r="I4908">
            <v>0</v>
          </cell>
          <cell r="AY4908">
            <v>34667.339999999997</v>
          </cell>
          <cell r="CK4908">
            <v>0</v>
          </cell>
          <cell r="CL4908">
            <v>0</v>
          </cell>
          <cell r="CM4908">
            <v>0</v>
          </cell>
        </row>
        <row r="4909">
          <cell r="F4909">
            <v>785400</v>
          </cell>
          <cell r="G4909">
            <v>785400</v>
          </cell>
          <cell r="H4909">
            <v>629291.52000000002</v>
          </cell>
          <cell r="I4909">
            <v>0</v>
          </cell>
          <cell r="AY4909">
            <v>73827.66</v>
          </cell>
          <cell r="CK4909">
            <v>0</v>
          </cell>
          <cell r="CL4909">
            <v>0</v>
          </cell>
          <cell r="CM4909">
            <v>0</v>
          </cell>
        </row>
        <row r="4910">
          <cell r="F4910">
            <v>354035</v>
          </cell>
          <cell r="G4910">
            <v>361871.24</v>
          </cell>
          <cell r="H4910">
            <v>361871.24</v>
          </cell>
          <cell r="I4910">
            <v>0</v>
          </cell>
          <cell r="AY4910">
            <v>0</v>
          </cell>
          <cell r="CK4910">
            <v>0</v>
          </cell>
          <cell r="CL4910">
            <v>0</v>
          </cell>
          <cell r="CM4910">
            <v>0</v>
          </cell>
        </row>
        <row r="4911">
          <cell r="F4911">
            <v>2025998</v>
          </cell>
          <cell r="G4911">
            <v>2025998</v>
          </cell>
          <cell r="H4911">
            <v>1416081.45</v>
          </cell>
          <cell r="I4911">
            <v>0</v>
          </cell>
          <cell r="AY4911">
            <v>158600.84</v>
          </cell>
          <cell r="CK4911">
            <v>0</v>
          </cell>
          <cell r="CL4911">
            <v>0</v>
          </cell>
          <cell r="CM4911">
            <v>0</v>
          </cell>
        </row>
        <row r="4912">
          <cell r="F4912">
            <v>184002</v>
          </cell>
          <cell r="G4912">
            <v>184002</v>
          </cell>
          <cell r="H4912">
            <v>116292.6</v>
          </cell>
          <cell r="I4912">
            <v>0</v>
          </cell>
          <cell r="AY4912">
            <v>0</v>
          </cell>
          <cell r="CK4912">
            <v>0</v>
          </cell>
          <cell r="CL4912">
            <v>0</v>
          </cell>
          <cell r="CM4912">
            <v>0</v>
          </cell>
        </row>
        <row r="4913">
          <cell r="F4913">
            <v>324203</v>
          </cell>
          <cell r="G4913">
            <v>324203</v>
          </cell>
          <cell r="H4913">
            <v>267652.34999999998</v>
          </cell>
          <cell r="I4913">
            <v>0</v>
          </cell>
          <cell r="AY4913">
            <v>26051.759999999998</v>
          </cell>
          <cell r="CK4913">
            <v>0</v>
          </cell>
          <cell r="CL4913">
            <v>0</v>
          </cell>
          <cell r="CM4913">
            <v>0</v>
          </cell>
        </row>
        <row r="4914">
          <cell r="F4914">
            <v>17173</v>
          </cell>
          <cell r="G4914">
            <v>20697.330000000002</v>
          </cell>
          <cell r="H4914">
            <v>20697.330000000002</v>
          </cell>
          <cell r="I4914">
            <v>0</v>
          </cell>
          <cell r="AY4914">
            <v>3436.13</v>
          </cell>
          <cell r="CK4914">
            <v>0</v>
          </cell>
          <cell r="CL4914">
            <v>0</v>
          </cell>
          <cell r="CM4914">
            <v>0</v>
          </cell>
        </row>
        <row r="4915">
          <cell r="F4915">
            <v>5001</v>
          </cell>
          <cell r="G4915">
            <v>5001</v>
          </cell>
          <cell r="H4915">
            <v>3192</v>
          </cell>
          <cell r="I4915">
            <v>0</v>
          </cell>
          <cell r="AY4915">
            <v>0</v>
          </cell>
          <cell r="CK4915">
            <v>0</v>
          </cell>
          <cell r="CL4915">
            <v>0</v>
          </cell>
          <cell r="CM4915">
            <v>0</v>
          </cell>
        </row>
        <row r="4916"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CK4916">
            <v>0</v>
          </cell>
          <cell r="CL4916">
            <v>0</v>
          </cell>
          <cell r="CM4916">
            <v>0</v>
          </cell>
        </row>
        <row r="4917">
          <cell r="F4917">
            <v>200000</v>
          </cell>
          <cell r="G4917">
            <v>200000</v>
          </cell>
          <cell r="H4917">
            <v>45508.75</v>
          </cell>
          <cell r="I4917">
            <v>130026</v>
          </cell>
          <cell r="AY4917">
            <v>0</v>
          </cell>
          <cell r="CK4917">
            <v>0</v>
          </cell>
          <cell r="CL4917">
            <v>0</v>
          </cell>
          <cell r="CM4917">
            <v>0</v>
          </cell>
        </row>
        <row r="4918">
          <cell r="F4918">
            <v>303872</v>
          </cell>
          <cell r="G4918">
            <v>303872</v>
          </cell>
          <cell r="H4918">
            <v>291226.56</v>
          </cell>
          <cell r="I4918">
            <v>12485.45</v>
          </cell>
          <cell r="AY4918">
            <v>0</v>
          </cell>
          <cell r="CK4918">
            <v>0</v>
          </cell>
          <cell r="CL4918">
            <v>0</v>
          </cell>
          <cell r="CM4918">
            <v>0</v>
          </cell>
        </row>
        <row r="4919">
          <cell r="F4919">
            <v>16500</v>
          </cell>
          <cell r="G4919">
            <v>16500</v>
          </cell>
          <cell r="H4919">
            <v>0</v>
          </cell>
          <cell r="I4919">
            <v>0</v>
          </cell>
          <cell r="AY4919">
            <v>0</v>
          </cell>
          <cell r="CK4919">
            <v>0</v>
          </cell>
          <cell r="CL4919">
            <v>0</v>
          </cell>
          <cell r="CM4919">
            <v>0</v>
          </cell>
        </row>
        <row r="4920">
          <cell r="F4920">
            <v>326223</v>
          </cell>
          <cell r="G4920">
            <v>326223</v>
          </cell>
          <cell r="H4920">
            <v>291691.23</v>
          </cell>
          <cell r="I4920">
            <v>3892.32</v>
          </cell>
          <cell r="AY4920">
            <v>0</v>
          </cell>
          <cell r="CK4920">
            <v>0</v>
          </cell>
          <cell r="CL4920">
            <v>0</v>
          </cell>
          <cell r="CM4920">
            <v>0</v>
          </cell>
        </row>
        <row r="4921">
          <cell r="F4921">
            <v>35083</v>
          </cell>
          <cell r="G4921">
            <v>35083</v>
          </cell>
          <cell r="H4921">
            <v>33613.199999999997</v>
          </cell>
          <cell r="I4921">
            <v>0</v>
          </cell>
          <cell r="AY4921">
            <v>0</v>
          </cell>
          <cell r="CK4921">
            <v>0</v>
          </cell>
          <cell r="CL4921">
            <v>0</v>
          </cell>
          <cell r="CM4921">
            <v>0</v>
          </cell>
        </row>
        <row r="4922">
          <cell r="F4922">
            <v>790587</v>
          </cell>
          <cell r="G4922">
            <v>790587</v>
          </cell>
          <cell r="H4922">
            <v>488797.38</v>
          </cell>
          <cell r="I4922">
            <v>21276.880000000001</v>
          </cell>
          <cell r="AY4922">
            <v>30220.22</v>
          </cell>
          <cell r="CK4922">
            <v>0</v>
          </cell>
          <cell r="CL4922">
            <v>0</v>
          </cell>
          <cell r="CM4922">
            <v>0</v>
          </cell>
        </row>
        <row r="4923">
          <cell r="F4923">
            <v>43978752</v>
          </cell>
          <cell r="G4923">
            <v>43974813.299999997</v>
          </cell>
          <cell r="H4923">
            <v>34648686.149999999</v>
          </cell>
          <cell r="I4923">
            <v>0</v>
          </cell>
          <cell r="AY4923">
            <v>3695493.35</v>
          </cell>
          <cell r="CK4923">
            <v>0</v>
          </cell>
          <cell r="CL4923">
            <v>0</v>
          </cell>
          <cell r="CM4923">
            <v>0</v>
          </cell>
        </row>
        <row r="4924">
          <cell r="F4924">
            <v>0</v>
          </cell>
          <cell r="G4924">
            <v>98732.85</v>
          </cell>
          <cell r="H4924">
            <v>98732.85</v>
          </cell>
          <cell r="I4924">
            <v>0</v>
          </cell>
          <cell r="AY4924">
            <v>0</v>
          </cell>
          <cell r="CK4924">
            <v>0</v>
          </cell>
          <cell r="CL4924">
            <v>0</v>
          </cell>
          <cell r="CM4924">
            <v>0</v>
          </cell>
        </row>
        <row r="4925">
          <cell r="F4925">
            <v>0</v>
          </cell>
          <cell r="G4925">
            <v>2966916.56</v>
          </cell>
          <cell r="H4925">
            <v>2966916.56</v>
          </cell>
          <cell r="I4925">
            <v>0</v>
          </cell>
          <cell r="AY4925">
            <v>416065.82</v>
          </cell>
          <cell r="CK4925">
            <v>0</v>
          </cell>
          <cell r="CL4925">
            <v>0</v>
          </cell>
          <cell r="CM4925">
            <v>0</v>
          </cell>
        </row>
        <row r="4926">
          <cell r="F4926">
            <v>1574815</v>
          </cell>
          <cell r="G4926">
            <v>1574815</v>
          </cell>
          <cell r="H4926">
            <v>1303172.25</v>
          </cell>
          <cell r="I4926">
            <v>0</v>
          </cell>
          <cell r="AY4926">
            <v>144365.84</v>
          </cell>
          <cell r="CK4926">
            <v>0</v>
          </cell>
          <cell r="CL4926">
            <v>0</v>
          </cell>
          <cell r="CM4926">
            <v>0</v>
          </cell>
        </row>
        <row r="4927">
          <cell r="F4927">
            <v>3170783</v>
          </cell>
          <cell r="G4927">
            <v>3170783</v>
          </cell>
          <cell r="H4927">
            <v>1636623.48</v>
          </cell>
          <cell r="I4927">
            <v>0</v>
          </cell>
          <cell r="AY4927">
            <v>0</v>
          </cell>
          <cell r="CK4927">
            <v>0</v>
          </cell>
          <cell r="CL4927">
            <v>0</v>
          </cell>
          <cell r="CM4927">
            <v>0</v>
          </cell>
        </row>
        <row r="4928">
          <cell r="F4928">
            <v>8872487</v>
          </cell>
          <cell r="G4928">
            <v>8872487</v>
          </cell>
          <cell r="H4928">
            <v>244189.32</v>
          </cell>
          <cell r="I4928">
            <v>0</v>
          </cell>
          <cell r="AY4928">
            <v>0</v>
          </cell>
          <cell r="CK4928">
            <v>0</v>
          </cell>
          <cell r="CL4928">
            <v>0</v>
          </cell>
          <cell r="CM4928">
            <v>0</v>
          </cell>
        </row>
        <row r="4929">
          <cell r="F4929">
            <v>0</v>
          </cell>
          <cell r="G4929">
            <v>736569.2</v>
          </cell>
          <cell r="H4929">
            <v>736569.2</v>
          </cell>
          <cell r="I4929">
            <v>0</v>
          </cell>
          <cell r="AY4929">
            <v>0</v>
          </cell>
          <cell r="CK4929">
            <v>0</v>
          </cell>
          <cell r="CL4929">
            <v>0</v>
          </cell>
          <cell r="CM4929">
            <v>0</v>
          </cell>
        </row>
        <row r="4930">
          <cell r="F4930">
            <v>86969</v>
          </cell>
          <cell r="G4930">
            <v>74543.600000000006</v>
          </cell>
          <cell r="H4930">
            <v>58595.76</v>
          </cell>
          <cell r="I4930">
            <v>0</v>
          </cell>
          <cell r="AY4930">
            <v>11338.06</v>
          </cell>
          <cell r="CK4930">
            <v>0</v>
          </cell>
          <cell r="CL4930">
            <v>0</v>
          </cell>
          <cell r="CM4930">
            <v>0</v>
          </cell>
        </row>
        <row r="4931">
          <cell r="F4931">
            <v>0</v>
          </cell>
          <cell r="G4931">
            <v>93092.5</v>
          </cell>
          <cell r="H4931">
            <v>93092.5</v>
          </cell>
          <cell r="I4931">
            <v>0</v>
          </cell>
          <cell r="AY4931">
            <v>0</v>
          </cell>
          <cell r="CK4931">
            <v>0</v>
          </cell>
          <cell r="CL4931">
            <v>100000</v>
          </cell>
          <cell r="CM4931">
            <v>0</v>
          </cell>
        </row>
        <row r="4932">
          <cell r="F4932">
            <v>0</v>
          </cell>
          <cell r="G4932">
            <v>976408.32</v>
          </cell>
          <cell r="H4932">
            <v>976408.32</v>
          </cell>
          <cell r="I4932">
            <v>0</v>
          </cell>
          <cell r="AY4932">
            <v>0</v>
          </cell>
          <cell r="CK4932">
            <v>0</v>
          </cell>
          <cell r="CL4932">
            <v>0</v>
          </cell>
          <cell r="CM4932">
            <v>0</v>
          </cell>
        </row>
        <row r="4933">
          <cell r="F4933">
            <v>7026585</v>
          </cell>
          <cell r="G4933">
            <v>7026585</v>
          </cell>
          <cell r="H4933">
            <v>5372425.6799999997</v>
          </cell>
          <cell r="I4933">
            <v>0</v>
          </cell>
          <cell r="AY4933">
            <v>580601.85</v>
          </cell>
          <cell r="CK4933">
            <v>0</v>
          </cell>
          <cell r="CL4933">
            <v>0</v>
          </cell>
          <cell r="CM4933">
            <v>0</v>
          </cell>
        </row>
        <row r="4934">
          <cell r="F4934">
            <v>1137216</v>
          </cell>
          <cell r="G4934">
            <v>1137216</v>
          </cell>
          <cell r="H4934">
            <v>887333.8</v>
          </cell>
          <cell r="I4934">
            <v>0</v>
          </cell>
          <cell r="AY4934">
            <v>95991.33</v>
          </cell>
          <cell r="CK4934">
            <v>0</v>
          </cell>
          <cell r="CL4934">
            <v>0</v>
          </cell>
          <cell r="CM4934">
            <v>0</v>
          </cell>
        </row>
        <row r="4935">
          <cell r="F4935">
            <v>2263800</v>
          </cell>
          <cell r="G4935">
            <v>2263800</v>
          </cell>
          <cell r="H4935">
            <v>1793962.2</v>
          </cell>
          <cell r="I4935">
            <v>0</v>
          </cell>
          <cell r="AY4935">
            <v>202675.75</v>
          </cell>
          <cell r="CK4935">
            <v>0</v>
          </cell>
          <cell r="CL4935">
            <v>0</v>
          </cell>
          <cell r="CM4935">
            <v>0</v>
          </cell>
        </row>
        <row r="4936">
          <cell r="F4936">
            <v>1012648</v>
          </cell>
          <cell r="G4936">
            <v>1087181.51</v>
          </cell>
          <cell r="H4936">
            <v>1087181.51</v>
          </cell>
          <cell r="I4936">
            <v>0</v>
          </cell>
          <cell r="AY4936">
            <v>0</v>
          </cell>
          <cell r="CK4936">
            <v>0</v>
          </cell>
          <cell r="CL4936">
            <v>0</v>
          </cell>
          <cell r="CM4936">
            <v>0</v>
          </cell>
        </row>
        <row r="4937">
          <cell r="F4937">
            <v>4781685</v>
          </cell>
          <cell r="G4937">
            <v>4781685</v>
          </cell>
          <cell r="H4937">
            <v>3416861.04</v>
          </cell>
          <cell r="I4937">
            <v>0</v>
          </cell>
          <cell r="AY4937">
            <v>346378.99</v>
          </cell>
          <cell r="CK4937">
            <v>0</v>
          </cell>
          <cell r="CL4937">
            <v>0</v>
          </cell>
          <cell r="CM4937">
            <v>0</v>
          </cell>
        </row>
        <row r="4938">
          <cell r="F4938">
            <v>1403228</v>
          </cell>
          <cell r="G4938">
            <v>1389632.2</v>
          </cell>
          <cell r="H4938">
            <v>894265.44</v>
          </cell>
          <cell r="I4938">
            <v>0</v>
          </cell>
          <cell r="AY4938">
            <v>0</v>
          </cell>
          <cell r="CK4938">
            <v>0</v>
          </cell>
          <cell r="CL4938">
            <v>0</v>
          </cell>
          <cell r="CM4938">
            <v>0</v>
          </cell>
        </row>
        <row r="4939">
          <cell r="F4939">
            <v>213680</v>
          </cell>
          <cell r="G4939">
            <v>217519.18</v>
          </cell>
          <cell r="H4939">
            <v>186413.18</v>
          </cell>
          <cell r="I4939">
            <v>85</v>
          </cell>
          <cell r="AY4939">
            <v>19908.88</v>
          </cell>
          <cell r="CK4939">
            <v>0</v>
          </cell>
          <cell r="CL4939">
            <v>0</v>
          </cell>
          <cell r="CM4939">
            <v>0</v>
          </cell>
        </row>
        <row r="4940">
          <cell r="F4940">
            <v>868947</v>
          </cell>
          <cell r="G4940">
            <v>862500.95</v>
          </cell>
          <cell r="H4940">
            <v>656930.86</v>
          </cell>
          <cell r="I4940">
            <v>0</v>
          </cell>
          <cell r="AY4940">
            <v>58332.14</v>
          </cell>
          <cell r="CK4940">
            <v>0</v>
          </cell>
          <cell r="CL4940">
            <v>0</v>
          </cell>
          <cell r="CM4940">
            <v>0</v>
          </cell>
        </row>
        <row r="4941">
          <cell r="F4941">
            <v>458218</v>
          </cell>
          <cell r="G4941">
            <v>445128.8</v>
          </cell>
          <cell r="H4941">
            <v>167891.17</v>
          </cell>
          <cell r="I4941">
            <v>0</v>
          </cell>
          <cell r="AY4941">
            <v>17930.23</v>
          </cell>
          <cell r="CK4941">
            <v>0</v>
          </cell>
          <cell r="CL4941">
            <v>0</v>
          </cell>
          <cell r="CM4941">
            <v>0</v>
          </cell>
        </row>
        <row r="4942">
          <cell r="F4942">
            <v>44726</v>
          </cell>
          <cell r="G4942">
            <v>44726</v>
          </cell>
          <cell r="H4942">
            <v>29597.02</v>
          </cell>
          <cell r="I4942">
            <v>0</v>
          </cell>
          <cell r="AY4942">
            <v>0</v>
          </cell>
          <cell r="CK4942">
            <v>0</v>
          </cell>
          <cell r="CL4942">
            <v>0</v>
          </cell>
          <cell r="CM4942">
            <v>0</v>
          </cell>
        </row>
        <row r="4943">
          <cell r="F4943">
            <v>0</v>
          </cell>
          <cell r="G4943">
            <v>1106692.17</v>
          </cell>
          <cell r="H4943">
            <v>618529.97</v>
          </cell>
          <cell r="I4943">
            <v>8227.99</v>
          </cell>
          <cell r="AY4943">
            <v>0</v>
          </cell>
          <cell r="CK4943">
            <v>172000</v>
          </cell>
          <cell r="CL4943">
            <v>86000</v>
          </cell>
          <cell r="CM4943">
            <v>86000</v>
          </cell>
        </row>
        <row r="4944">
          <cell r="F4944">
            <v>120000</v>
          </cell>
          <cell r="G4944">
            <v>120000</v>
          </cell>
          <cell r="H4944">
            <v>91204.34</v>
          </cell>
          <cell r="I4944">
            <v>20679.82</v>
          </cell>
          <cell r="AY4944">
            <v>0</v>
          </cell>
          <cell r="CK4944">
            <v>0</v>
          </cell>
          <cell r="CL4944">
            <v>0</v>
          </cell>
          <cell r="CM4944">
            <v>0</v>
          </cell>
        </row>
        <row r="4945">
          <cell r="F4945">
            <v>391030</v>
          </cell>
          <cell r="G4945">
            <v>391030</v>
          </cell>
          <cell r="H4945">
            <v>343361.5</v>
          </cell>
          <cell r="I4945">
            <v>10769.96</v>
          </cell>
          <cell r="AY4945">
            <v>0</v>
          </cell>
          <cell r="CK4945">
            <v>0</v>
          </cell>
          <cell r="CL4945">
            <v>0</v>
          </cell>
          <cell r="CM4945">
            <v>0</v>
          </cell>
        </row>
        <row r="4946">
          <cell r="F4946">
            <v>49748</v>
          </cell>
          <cell r="G4946">
            <v>49748</v>
          </cell>
          <cell r="H4946">
            <v>32482.46</v>
          </cell>
          <cell r="I4946">
            <v>0</v>
          </cell>
          <cell r="AY4946">
            <v>0</v>
          </cell>
          <cell r="CK4946">
            <v>150000</v>
          </cell>
          <cell r="CL4946">
            <v>150000</v>
          </cell>
          <cell r="CM4946">
            <v>150000</v>
          </cell>
        </row>
        <row r="4947">
          <cell r="F4947">
            <v>610298</v>
          </cell>
          <cell r="G4947">
            <v>610298</v>
          </cell>
          <cell r="H4947">
            <v>449073.57</v>
          </cell>
          <cell r="I4947">
            <v>17277.86</v>
          </cell>
          <cell r="AY4947">
            <v>26930.97</v>
          </cell>
          <cell r="CK4947">
            <v>0</v>
          </cell>
          <cell r="CL4947">
            <v>0</v>
          </cell>
          <cell r="CM4947">
            <v>0</v>
          </cell>
        </row>
        <row r="4948">
          <cell r="F4948">
            <v>76030</v>
          </cell>
          <cell r="G4948">
            <v>150265.84</v>
          </cell>
          <cell r="H4948">
            <v>150806.79999999999</v>
          </cell>
          <cell r="I4948">
            <v>-540.96</v>
          </cell>
          <cell r="AY4948">
            <v>11903.23</v>
          </cell>
          <cell r="CK4948">
            <v>0</v>
          </cell>
          <cell r="CL4948">
            <v>0</v>
          </cell>
          <cell r="CM4948">
            <v>0</v>
          </cell>
        </row>
        <row r="4949">
          <cell r="F4949">
            <v>15674232</v>
          </cell>
          <cell r="G4949">
            <v>15670009.92</v>
          </cell>
          <cell r="H4949">
            <v>12286676.560000001</v>
          </cell>
          <cell r="I4949">
            <v>0</v>
          </cell>
          <cell r="AY4949">
            <v>1355599.73</v>
          </cell>
          <cell r="CK4949">
            <v>0</v>
          </cell>
          <cell r="CL4949">
            <v>0</v>
          </cell>
          <cell r="CM4949">
            <v>0</v>
          </cell>
        </row>
        <row r="4950">
          <cell r="F4950">
            <v>0</v>
          </cell>
          <cell r="G4950">
            <v>5170.78</v>
          </cell>
          <cell r="H4950">
            <v>5170.78</v>
          </cell>
          <cell r="I4950">
            <v>0</v>
          </cell>
          <cell r="AY4950">
            <v>0</v>
          </cell>
          <cell r="CK4950">
            <v>0</v>
          </cell>
          <cell r="CL4950">
            <v>0</v>
          </cell>
          <cell r="CM4950">
            <v>0</v>
          </cell>
        </row>
        <row r="4951">
          <cell r="F4951">
            <v>0</v>
          </cell>
          <cell r="G4951">
            <v>446452.27</v>
          </cell>
          <cell r="H4951">
            <v>446452.27</v>
          </cell>
          <cell r="I4951">
            <v>0</v>
          </cell>
          <cell r="AY4951">
            <v>58337.07</v>
          </cell>
          <cell r="CK4951">
            <v>0</v>
          </cell>
          <cell r="CL4951">
            <v>0</v>
          </cell>
          <cell r="CM4951">
            <v>0</v>
          </cell>
        </row>
        <row r="4952">
          <cell r="F4952">
            <v>622513</v>
          </cell>
          <cell r="G4952">
            <v>640945</v>
          </cell>
          <cell r="H4952">
            <v>576015.93000000005</v>
          </cell>
          <cell r="I4952">
            <v>0</v>
          </cell>
          <cell r="AY4952">
            <v>59501.94</v>
          </cell>
          <cell r="CK4952">
            <v>0</v>
          </cell>
          <cell r="CL4952">
            <v>0</v>
          </cell>
          <cell r="CM4952">
            <v>0</v>
          </cell>
        </row>
        <row r="4953">
          <cell r="F4953">
            <v>1180205</v>
          </cell>
          <cell r="G4953">
            <v>1180205</v>
          </cell>
          <cell r="H4953">
            <v>628231.44999999995</v>
          </cell>
          <cell r="I4953">
            <v>0</v>
          </cell>
          <cell r="AY4953">
            <v>5590.98</v>
          </cell>
          <cell r="CK4953">
            <v>0</v>
          </cell>
          <cell r="CL4953">
            <v>0</v>
          </cell>
          <cell r="CM4953">
            <v>0</v>
          </cell>
        </row>
        <row r="4954">
          <cell r="F4954">
            <v>3174831</v>
          </cell>
          <cell r="G4954">
            <v>3174831</v>
          </cell>
          <cell r="H4954">
            <v>41257.72</v>
          </cell>
          <cell r="I4954">
            <v>0</v>
          </cell>
          <cell r="AY4954">
            <v>0</v>
          </cell>
          <cell r="CK4954">
            <v>0</v>
          </cell>
          <cell r="CL4954">
            <v>0</v>
          </cell>
          <cell r="CM4954">
            <v>0</v>
          </cell>
        </row>
        <row r="4955">
          <cell r="F4955">
            <v>6922</v>
          </cell>
          <cell r="G4955">
            <v>30747.31</v>
          </cell>
          <cell r="H4955">
            <v>30747.31</v>
          </cell>
          <cell r="I4955">
            <v>0</v>
          </cell>
          <cell r="AY4955">
            <v>2752.25</v>
          </cell>
          <cell r="CK4955">
            <v>0</v>
          </cell>
          <cell r="CL4955">
            <v>0</v>
          </cell>
          <cell r="CM4955">
            <v>0</v>
          </cell>
        </row>
        <row r="4956">
          <cell r="F4956">
            <v>0</v>
          </cell>
          <cell r="G4956">
            <v>67639.22</v>
          </cell>
          <cell r="H4956">
            <v>67639.22</v>
          </cell>
          <cell r="I4956">
            <v>0</v>
          </cell>
          <cell r="AY4956">
            <v>0</v>
          </cell>
          <cell r="CK4956">
            <v>0</v>
          </cell>
          <cell r="CL4956">
            <v>0</v>
          </cell>
          <cell r="CM4956">
            <v>0</v>
          </cell>
        </row>
        <row r="4957">
          <cell r="F4957">
            <v>2458643</v>
          </cell>
          <cell r="G4957">
            <v>2458643</v>
          </cell>
          <cell r="H4957">
            <v>1869751.26</v>
          </cell>
          <cell r="I4957">
            <v>0</v>
          </cell>
          <cell r="AY4957">
            <v>208232.25</v>
          </cell>
          <cell r="CK4957">
            <v>0</v>
          </cell>
          <cell r="CL4957">
            <v>0</v>
          </cell>
          <cell r="CM4957">
            <v>0</v>
          </cell>
        </row>
        <row r="4958">
          <cell r="F4958">
            <v>407422</v>
          </cell>
          <cell r="G4958">
            <v>407422</v>
          </cell>
          <cell r="H4958">
            <v>317243.11</v>
          </cell>
          <cell r="I4958">
            <v>0</v>
          </cell>
          <cell r="AY4958">
            <v>35460.51</v>
          </cell>
          <cell r="CK4958">
            <v>0</v>
          </cell>
          <cell r="CL4958">
            <v>0</v>
          </cell>
          <cell r="CM4958">
            <v>0</v>
          </cell>
        </row>
        <row r="4959">
          <cell r="F4959">
            <v>666600</v>
          </cell>
          <cell r="G4959">
            <v>666600</v>
          </cell>
          <cell r="H4959">
            <v>524526.54</v>
          </cell>
          <cell r="I4959">
            <v>0</v>
          </cell>
          <cell r="AY4959">
            <v>57582.92</v>
          </cell>
          <cell r="CK4959">
            <v>0</v>
          </cell>
          <cell r="CL4959">
            <v>0</v>
          </cell>
          <cell r="CM4959">
            <v>0</v>
          </cell>
        </row>
        <row r="4960">
          <cell r="F4960">
            <v>362225</v>
          </cell>
          <cell r="G4960">
            <v>375702.64</v>
          </cell>
          <cell r="H4960">
            <v>375702.64</v>
          </cell>
          <cell r="I4960">
            <v>0</v>
          </cell>
          <cell r="AY4960">
            <v>0</v>
          </cell>
          <cell r="CK4960">
            <v>0</v>
          </cell>
          <cell r="CL4960">
            <v>0</v>
          </cell>
          <cell r="CM4960">
            <v>0</v>
          </cell>
        </row>
        <row r="4961">
          <cell r="F4961">
            <v>1819293</v>
          </cell>
          <cell r="G4961">
            <v>1819293</v>
          </cell>
          <cell r="H4961">
            <v>1331827.99</v>
          </cell>
          <cell r="I4961">
            <v>0</v>
          </cell>
          <cell r="AY4961">
            <v>134772.45000000001</v>
          </cell>
          <cell r="CK4961">
            <v>0</v>
          </cell>
          <cell r="CL4961">
            <v>0</v>
          </cell>
          <cell r="CM4961">
            <v>0</v>
          </cell>
        </row>
        <row r="4962">
          <cell r="F4962">
            <v>134955</v>
          </cell>
          <cell r="G4962">
            <v>158311.07</v>
          </cell>
          <cell r="H4962">
            <v>150031.81</v>
          </cell>
          <cell r="I4962">
            <v>0</v>
          </cell>
          <cell r="AY4962">
            <v>0</v>
          </cell>
          <cell r="CK4962">
            <v>0</v>
          </cell>
          <cell r="CL4962">
            <v>0</v>
          </cell>
          <cell r="CM4962">
            <v>0</v>
          </cell>
        </row>
        <row r="4963">
          <cell r="F4963">
            <v>402247</v>
          </cell>
          <cell r="G4963">
            <v>402247</v>
          </cell>
          <cell r="H4963">
            <v>332243.52</v>
          </cell>
          <cell r="I4963">
            <v>0</v>
          </cell>
          <cell r="AY4963">
            <v>29507.56</v>
          </cell>
          <cell r="CK4963">
            <v>0</v>
          </cell>
          <cell r="CL4963">
            <v>0</v>
          </cell>
          <cell r="CM4963">
            <v>0</v>
          </cell>
        </row>
        <row r="4964">
          <cell r="F4964">
            <v>0</v>
          </cell>
          <cell r="G4964">
            <v>23690</v>
          </cell>
          <cell r="H4964">
            <v>11500</v>
          </cell>
          <cell r="I4964">
            <v>0</v>
          </cell>
          <cell r="AY4964">
            <v>0</v>
          </cell>
          <cell r="CK4964">
            <v>0</v>
          </cell>
          <cell r="CL4964">
            <v>0</v>
          </cell>
          <cell r="CM4964">
            <v>0</v>
          </cell>
        </row>
        <row r="4965">
          <cell r="F4965">
            <v>120000</v>
          </cell>
          <cell r="G4965">
            <v>120000</v>
          </cell>
          <cell r="H4965">
            <v>88079.67</v>
          </cell>
          <cell r="I4965">
            <v>777.34</v>
          </cell>
          <cell r="AY4965">
            <v>0</v>
          </cell>
          <cell r="CK4965">
            <v>0</v>
          </cell>
          <cell r="CL4965">
            <v>0</v>
          </cell>
          <cell r="CM4965">
            <v>0</v>
          </cell>
        </row>
        <row r="4966">
          <cell r="F4966">
            <v>100282</v>
          </cell>
          <cell r="G4966">
            <v>100282</v>
          </cell>
          <cell r="H4966">
            <v>69284.75</v>
          </cell>
          <cell r="I4966">
            <v>9081.5</v>
          </cell>
          <cell r="AY4966">
            <v>0</v>
          </cell>
          <cell r="CK4966">
            <v>0</v>
          </cell>
          <cell r="CL4966">
            <v>0</v>
          </cell>
          <cell r="CM4966">
            <v>0</v>
          </cell>
        </row>
        <row r="4967">
          <cell r="F4967">
            <v>22941</v>
          </cell>
          <cell r="G4967">
            <v>22941</v>
          </cell>
          <cell r="H4967">
            <v>13553.5</v>
          </cell>
          <cell r="I4967">
            <v>0</v>
          </cell>
          <cell r="AY4967">
            <v>0</v>
          </cell>
          <cell r="CK4967">
            <v>0</v>
          </cell>
          <cell r="CL4967">
            <v>0</v>
          </cell>
          <cell r="CM4967">
            <v>0</v>
          </cell>
        </row>
        <row r="4968">
          <cell r="F4968">
            <v>85936</v>
          </cell>
          <cell r="G4968">
            <v>85936</v>
          </cell>
          <cell r="H4968">
            <v>51589.37</v>
          </cell>
          <cell r="I4968">
            <v>3791.96</v>
          </cell>
          <cell r="AY4968">
            <v>1450.44</v>
          </cell>
          <cell r="CK4968">
            <v>0</v>
          </cell>
          <cell r="CL4968">
            <v>0</v>
          </cell>
          <cell r="CM4968">
            <v>0</v>
          </cell>
        </row>
        <row r="4969">
          <cell r="F4969">
            <v>7206325</v>
          </cell>
          <cell r="G4969">
            <v>7206325</v>
          </cell>
          <cell r="H4969">
            <v>5222737.37</v>
          </cell>
          <cell r="I4969">
            <v>0</v>
          </cell>
          <cell r="AY4969">
            <v>591334.56000000006</v>
          </cell>
          <cell r="CK4969">
            <v>0</v>
          </cell>
          <cell r="CL4969">
            <v>0</v>
          </cell>
          <cell r="CM4969">
            <v>0</v>
          </cell>
        </row>
        <row r="4970">
          <cell r="F4970">
            <v>0</v>
          </cell>
          <cell r="G4970">
            <v>435893.98</v>
          </cell>
          <cell r="H4970">
            <v>435893.98</v>
          </cell>
          <cell r="I4970">
            <v>0</v>
          </cell>
          <cell r="AY4970">
            <v>23949.8</v>
          </cell>
          <cell r="CK4970">
            <v>0</v>
          </cell>
          <cell r="CL4970">
            <v>0</v>
          </cell>
          <cell r="CM4970">
            <v>0</v>
          </cell>
        </row>
        <row r="4971">
          <cell r="F4971">
            <v>195237</v>
          </cell>
          <cell r="G4971">
            <v>195237</v>
          </cell>
          <cell r="H4971">
            <v>158170.82999999999</v>
          </cell>
          <cell r="I4971">
            <v>0</v>
          </cell>
          <cell r="AY4971">
            <v>19304</v>
          </cell>
          <cell r="CK4971">
            <v>0</v>
          </cell>
          <cell r="CL4971">
            <v>0</v>
          </cell>
          <cell r="CM4971">
            <v>0</v>
          </cell>
        </row>
        <row r="4972">
          <cell r="F4972">
            <v>461624</v>
          </cell>
          <cell r="G4972">
            <v>461624</v>
          </cell>
          <cell r="H4972">
            <v>272261.64</v>
          </cell>
          <cell r="I4972">
            <v>0</v>
          </cell>
          <cell r="AY4972">
            <v>8198.81</v>
          </cell>
          <cell r="CK4972">
            <v>0</v>
          </cell>
          <cell r="CL4972">
            <v>0</v>
          </cell>
          <cell r="CM4972">
            <v>0</v>
          </cell>
        </row>
        <row r="4973">
          <cell r="F4973">
            <v>1334671</v>
          </cell>
          <cell r="G4973">
            <v>1334671</v>
          </cell>
          <cell r="H4973">
            <v>15199.37</v>
          </cell>
          <cell r="I4973">
            <v>0</v>
          </cell>
          <cell r="AY4973">
            <v>0</v>
          </cell>
          <cell r="CK4973">
            <v>0</v>
          </cell>
          <cell r="CL4973">
            <v>0</v>
          </cell>
          <cell r="CM4973">
            <v>0</v>
          </cell>
        </row>
        <row r="4974">
          <cell r="F4974">
            <v>2680</v>
          </cell>
          <cell r="G4974">
            <v>13752.51</v>
          </cell>
          <cell r="H4974">
            <v>13752.51</v>
          </cell>
          <cell r="I4974">
            <v>0</v>
          </cell>
          <cell r="AY4974">
            <v>1415.05</v>
          </cell>
          <cell r="CK4974">
            <v>0</v>
          </cell>
          <cell r="CL4974">
            <v>0</v>
          </cell>
          <cell r="CM4974">
            <v>0</v>
          </cell>
        </row>
        <row r="4975">
          <cell r="F4975">
            <v>0</v>
          </cell>
          <cell r="G4975">
            <v>373033.2</v>
          </cell>
          <cell r="H4975">
            <v>373033.2</v>
          </cell>
          <cell r="I4975">
            <v>0</v>
          </cell>
          <cell r="AY4975">
            <v>0</v>
          </cell>
          <cell r="CK4975">
            <v>0</v>
          </cell>
          <cell r="CL4975">
            <v>0</v>
          </cell>
          <cell r="CM4975">
            <v>0</v>
          </cell>
        </row>
        <row r="4976">
          <cell r="F4976">
            <v>259193</v>
          </cell>
          <cell r="G4976">
            <v>259193</v>
          </cell>
          <cell r="H4976">
            <v>188396.99</v>
          </cell>
          <cell r="I4976">
            <v>0</v>
          </cell>
          <cell r="AY4976">
            <v>0</v>
          </cell>
          <cell r="CK4976">
            <v>0</v>
          </cell>
          <cell r="CL4976">
            <v>0</v>
          </cell>
          <cell r="CM4976">
            <v>0</v>
          </cell>
        </row>
        <row r="4977">
          <cell r="F4977">
            <v>1091623</v>
          </cell>
          <cell r="G4977">
            <v>1091623</v>
          </cell>
          <cell r="H4977">
            <v>817648.07</v>
          </cell>
          <cell r="I4977">
            <v>0</v>
          </cell>
          <cell r="AY4977">
            <v>92427.44</v>
          </cell>
          <cell r="CK4977">
            <v>0</v>
          </cell>
          <cell r="CL4977">
            <v>0</v>
          </cell>
          <cell r="CM4977">
            <v>0</v>
          </cell>
        </row>
        <row r="4978">
          <cell r="F4978">
            <v>167418</v>
          </cell>
          <cell r="G4978">
            <v>167418</v>
          </cell>
          <cell r="H4978">
            <v>126770.7</v>
          </cell>
          <cell r="I4978">
            <v>0</v>
          </cell>
          <cell r="AY4978">
            <v>14395.93</v>
          </cell>
          <cell r="CK4978">
            <v>0</v>
          </cell>
          <cell r="CL4978">
            <v>0</v>
          </cell>
          <cell r="CM4978">
            <v>0</v>
          </cell>
        </row>
        <row r="4979">
          <cell r="F4979">
            <v>468600</v>
          </cell>
          <cell r="G4979">
            <v>468600</v>
          </cell>
          <cell r="H4979">
            <v>359868.11</v>
          </cell>
          <cell r="I4979">
            <v>0</v>
          </cell>
          <cell r="AY4979">
            <v>39723.660000000003</v>
          </cell>
          <cell r="CK4979">
            <v>0</v>
          </cell>
          <cell r="CL4979">
            <v>0</v>
          </cell>
          <cell r="CM4979">
            <v>0</v>
          </cell>
        </row>
        <row r="4980">
          <cell r="F4980">
            <v>152346</v>
          </cell>
          <cell r="G4980">
            <v>152346</v>
          </cell>
          <cell r="H4980">
            <v>151927.35</v>
          </cell>
          <cell r="I4980">
            <v>0</v>
          </cell>
          <cell r="AY4980">
            <v>0</v>
          </cell>
          <cell r="CK4980">
            <v>0</v>
          </cell>
          <cell r="CL4980">
            <v>0</v>
          </cell>
          <cell r="CM4980">
            <v>0</v>
          </cell>
        </row>
        <row r="4981">
          <cell r="F4981">
            <v>628748</v>
          </cell>
          <cell r="G4981">
            <v>628748</v>
          </cell>
          <cell r="H4981">
            <v>479481.37</v>
          </cell>
          <cell r="I4981">
            <v>0</v>
          </cell>
          <cell r="AY4981">
            <v>48233.35</v>
          </cell>
          <cell r="CK4981">
            <v>0</v>
          </cell>
          <cell r="CL4981">
            <v>0</v>
          </cell>
          <cell r="CM4981">
            <v>0</v>
          </cell>
        </row>
        <row r="4982">
          <cell r="F4982">
            <v>3202</v>
          </cell>
          <cell r="G4982">
            <v>16833.349999999999</v>
          </cell>
          <cell r="H4982">
            <v>16833.349999999999</v>
          </cell>
          <cell r="I4982">
            <v>0</v>
          </cell>
          <cell r="AY4982">
            <v>0</v>
          </cell>
          <cell r="CK4982">
            <v>0</v>
          </cell>
          <cell r="CL4982">
            <v>0</v>
          </cell>
          <cell r="CM4982">
            <v>0</v>
          </cell>
        </row>
        <row r="4983">
          <cell r="F4983">
            <v>115764</v>
          </cell>
          <cell r="G4983">
            <v>115764</v>
          </cell>
          <cell r="H4983">
            <v>96886.37</v>
          </cell>
          <cell r="I4983">
            <v>0</v>
          </cell>
          <cell r="AY4983">
            <v>8876.6299999999992</v>
          </cell>
          <cell r="CK4983">
            <v>0</v>
          </cell>
          <cell r="CL4983">
            <v>0</v>
          </cell>
          <cell r="CM4983">
            <v>0</v>
          </cell>
        </row>
        <row r="4984">
          <cell r="F4984">
            <v>14293</v>
          </cell>
          <cell r="G4984">
            <v>13836.06</v>
          </cell>
          <cell r="H4984">
            <v>6191.54</v>
          </cell>
          <cell r="I4984">
            <v>0</v>
          </cell>
          <cell r="AY4984">
            <v>910.37</v>
          </cell>
          <cell r="CK4984">
            <v>0</v>
          </cell>
          <cell r="CL4984">
            <v>0</v>
          </cell>
          <cell r="CM4984">
            <v>0</v>
          </cell>
        </row>
        <row r="4985">
          <cell r="F4985">
            <v>583044</v>
          </cell>
          <cell r="G4985">
            <v>583044</v>
          </cell>
          <cell r="H4985">
            <v>337604.17</v>
          </cell>
          <cell r="I4985">
            <v>0</v>
          </cell>
          <cell r="AY4985">
            <v>9834.35</v>
          </cell>
          <cell r="CK4985">
            <v>0</v>
          </cell>
          <cell r="CL4985">
            <v>0</v>
          </cell>
          <cell r="CM4985">
            <v>0</v>
          </cell>
        </row>
        <row r="4986">
          <cell r="F4986">
            <v>0</v>
          </cell>
          <cell r="G4986">
            <v>326885.02</v>
          </cell>
          <cell r="H4986">
            <v>150236</v>
          </cell>
          <cell r="I4986">
            <v>0</v>
          </cell>
          <cell r="AY4986">
            <v>0</v>
          </cell>
          <cell r="CK4986">
            <v>0</v>
          </cell>
          <cell r="CL4986">
            <v>0</v>
          </cell>
          <cell r="CM4986">
            <v>0</v>
          </cell>
        </row>
        <row r="4987">
          <cell r="F4987">
            <v>751589</v>
          </cell>
          <cell r="G4987">
            <v>751589</v>
          </cell>
          <cell r="H4987">
            <v>692987.04</v>
          </cell>
          <cell r="I4987">
            <v>13886.25</v>
          </cell>
          <cell r="AY4987">
            <v>0</v>
          </cell>
          <cell r="CK4987">
            <v>0</v>
          </cell>
          <cell r="CL4987">
            <v>0</v>
          </cell>
          <cell r="CM4987">
            <v>0</v>
          </cell>
        </row>
        <row r="4988">
          <cell r="F4988">
            <v>30000</v>
          </cell>
          <cell r="G4988">
            <v>21580</v>
          </cell>
          <cell r="H4988">
            <v>0</v>
          </cell>
          <cell r="I4988">
            <v>0</v>
          </cell>
          <cell r="AY4988">
            <v>0</v>
          </cell>
          <cell r="CK4988">
            <v>0</v>
          </cell>
          <cell r="CL4988">
            <v>0</v>
          </cell>
          <cell r="CM4988">
            <v>0</v>
          </cell>
        </row>
        <row r="4989">
          <cell r="F4989">
            <v>50000</v>
          </cell>
          <cell r="G4989">
            <v>50000</v>
          </cell>
          <cell r="H4989">
            <v>12780</v>
          </cell>
          <cell r="I4989">
            <v>5911</v>
          </cell>
          <cell r="AY4989">
            <v>0</v>
          </cell>
          <cell r="CK4989">
            <v>0</v>
          </cell>
          <cell r="CL4989">
            <v>0</v>
          </cell>
          <cell r="CM4989">
            <v>0</v>
          </cell>
        </row>
        <row r="4990">
          <cell r="F4990">
            <v>1300000</v>
          </cell>
          <cell r="G4990">
            <v>1300000</v>
          </cell>
          <cell r="H4990">
            <v>884742.71</v>
          </cell>
          <cell r="I4990">
            <v>167393.18</v>
          </cell>
          <cell r="AY4990">
            <v>0</v>
          </cell>
          <cell r="CK4990">
            <v>0</v>
          </cell>
          <cell r="CL4990">
            <v>0</v>
          </cell>
          <cell r="CM4990">
            <v>0</v>
          </cell>
        </row>
        <row r="4991">
          <cell r="F4991">
            <v>203135</v>
          </cell>
          <cell r="G4991">
            <v>203135</v>
          </cell>
          <cell r="H4991">
            <v>189154.47</v>
          </cell>
          <cell r="I4991">
            <v>12052.38</v>
          </cell>
          <cell r="AY4991">
            <v>0</v>
          </cell>
          <cell r="CK4991">
            <v>0</v>
          </cell>
          <cell r="CL4991">
            <v>0</v>
          </cell>
          <cell r="CM4991">
            <v>0</v>
          </cell>
        </row>
        <row r="4992">
          <cell r="F4992">
            <v>0</v>
          </cell>
          <cell r="G4992">
            <v>10590</v>
          </cell>
          <cell r="H4992">
            <v>10590</v>
          </cell>
          <cell r="I4992">
            <v>0</v>
          </cell>
          <cell r="AY4992">
            <v>0</v>
          </cell>
          <cell r="CK4992">
            <v>0</v>
          </cell>
          <cell r="CL4992">
            <v>0</v>
          </cell>
          <cell r="CM4992">
            <v>0</v>
          </cell>
        </row>
        <row r="4993">
          <cell r="F4993">
            <v>1000</v>
          </cell>
          <cell r="G4993">
            <v>1000</v>
          </cell>
          <cell r="H4993">
            <v>0</v>
          </cell>
          <cell r="I4993">
            <v>0</v>
          </cell>
          <cell r="AY4993">
            <v>0</v>
          </cell>
          <cell r="CK4993">
            <v>0</v>
          </cell>
          <cell r="CL4993">
            <v>0</v>
          </cell>
          <cell r="CM4993">
            <v>0</v>
          </cell>
        </row>
        <row r="4994">
          <cell r="F4994">
            <v>90029</v>
          </cell>
          <cell r="G4994">
            <v>90029</v>
          </cell>
          <cell r="H4994">
            <v>77231.53</v>
          </cell>
          <cell r="I4994">
            <v>0</v>
          </cell>
          <cell r="AY4994">
            <v>0</v>
          </cell>
          <cell r="CK4994">
            <v>0</v>
          </cell>
          <cell r="CL4994">
            <v>0</v>
          </cell>
          <cell r="CM4994">
            <v>0</v>
          </cell>
        </row>
        <row r="4995">
          <cell r="F4995">
            <v>109197</v>
          </cell>
          <cell r="G4995">
            <v>109197</v>
          </cell>
          <cell r="H4995">
            <v>68646.84</v>
          </cell>
          <cell r="I4995">
            <v>0</v>
          </cell>
          <cell r="AY4995">
            <v>0</v>
          </cell>
          <cell r="CK4995">
            <v>0</v>
          </cell>
          <cell r="CL4995">
            <v>0</v>
          </cell>
          <cell r="CM4995">
            <v>0</v>
          </cell>
        </row>
        <row r="4996">
          <cell r="F4996">
            <v>27536</v>
          </cell>
          <cell r="G4996">
            <v>27536</v>
          </cell>
          <cell r="H4996">
            <v>582.67999999999995</v>
          </cell>
          <cell r="I4996">
            <v>2456.5100000000002</v>
          </cell>
          <cell r="AY4996">
            <v>0</v>
          </cell>
          <cell r="CK4996">
            <v>0</v>
          </cell>
          <cell r="CL4996">
            <v>0</v>
          </cell>
          <cell r="CM4996">
            <v>0</v>
          </cell>
        </row>
        <row r="4997">
          <cell r="F4997">
            <v>249700</v>
          </cell>
          <cell r="G4997">
            <v>249700</v>
          </cell>
          <cell r="H4997">
            <v>104214.76</v>
          </cell>
          <cell r="I4997">
            <v>12090.13</v>
          </cell>
          <cell r="AY4997">
            <v>0</v>
          </cell>
          <cell r="CK4997">
            <v>0</v>
          </cell>
          <cell r="CL4997">
            <v>0</v>
          </cell>
          <cell r="CM4997">
            <v>0</v>
          </cell>
        </row>
        <row r="4998">
          <cell r="F4998">
            <v>320001</v>
          </cell>
          <cell r="G4998">
            <v>259616.96</v>
          </cell>
          <cell r="H4998">
            <v>231918.01</v>
          </cell>
          <cell r="I4998">
            <v>23956.49</v>
          </cell>
          <cell r="AY4998">
            <v>11037.69</v>
          </cell>
          <cell r="CK4998">
            <v>0</v>
          </cell>
          <cell r="CL4998">
            <v>0</v>
          </cell>
          <cell r="CM4998">
            <v>0</v>
          </cell>
        </row>
        <row r="4999">
          <cell r="F4999">
            <v>3540564</v>
          </cell>
          <cell r="G4999">
            <v>3540564</v>
          </cell>
          <cell r="H4999">
            <v>2891427.51</v>
          </cell>
          <cell r="I4999">
            <v>0</v>
          </cell>
          <cell r="AY4999">
            <v>328852.24</v>
          </cell>
          <cell r="CK4999">
            <v>0</v>
          </cell>
          <cell r="CL4999">
            <v>0</v>
          </cell>
          <cell r="CM4999">
            <v>0</v>
          </cell>
        </row>
        <row r="5000">
          <cell r="F5000">
            <v>135747</v>
          </cell>
          <cell r="G5000">
            <v>135747</v>
          </cell>
          <cell r="H5000">
            <v>131812.67000000001</v>
          </cell>
          <cell r="I5000">
            <v>0</v>
          </cell>
          <cell r="AY5000">
            <v>14170</v>
          </cell>
          <cell r="CK5000">
            <v>0</v>
          </cell>
          <cell r="CL5000">
            <v>0</v>
          </cell>
          <cell r="CM5000">
            <v>0</v>
          </cell>
        </row>
        <row r="5001">
          <cell r="F5001">
            <v>247665</v>
          </cell>
          <cell r="G5001">
            <v>247665</v>
          </cell>
          <cell r="H5001">
            <v>148265.51</v>
          </cell>
          <cell r="I5001">
            <v>0</v>
          </cell>
          <cell r="AY5001">
            <v>4711.6000000000004</v>
          </cell>
          <cell r="CK5001">
            <v>0</v>
          </cell>
          <cell r="CL5001">
            <v>0</v>
          </cell>
          <cell r="CM5001">
            <v>0</v>
          </cell>
        </row>
        <row r="5002">
          <cell r="F5002">
            <v>715216</v>
          </cell>
          <cell r="G5002">
            <v>715216</v>
          </cell>
          <cell r="H5002">
            <v>4703.7700000000004</v>
          </cell>
          <cell r="I5002">
            <v>0</v>
          </cell>
          <cell r="AY5002">
            <v>2846.43</v>
          </cell>
          <cell r="CK5002">
            <v>0</v>
          </cell>
          <cell r="CL5002">
            <v>0</v>
          </cell>
          <cell r="CM5002">
            <v>0</v>
          </cell>
        </row>
        <row r="5003">
          <cell r="F5003">
            <v>11200</v>
          </cell>
          <cell r="G5003">
            <v>8555.8700000000008</v>
          </cell>
          <cell r="H5003">
            <v>0</v>
          </cell>
          <cell r="I5003">
            <v>0</v>
          </cell>
          <cell r="AY5003">
            <v>0</v>
          </cell>
          <cell r="CK5003">
            <v>0</v>
          </cell>
          <cell r="CL5003">
            <v>0</v>
          </cell>
          <cell r="CM5003">
            <v>0</v>
          </cell>
        </row>
        <row r="5004">
          <cell r="F5004">
            <v>548788</v>
          </cell>
          <cell r="G5004">
            <v>548788</v>
          </cell>
          <cell r="H5004">
            <v>426789.32</v>
          </cell>
          <cell r="I5004">
            <v>0</v>
          </cell>
          <cell r="AY5004">
            <v>48129.57</v>
          </cell>
          <cell r="CK5004">
            <v>0</v>
          </cell>
          <cell r="CL5004">
            <v>0</v>
          </cell>
          <cell r="CM5004">
            <v>0</v>
          </cell>
        </row>
        <row r="5005">
          <cell r="F5005">
            <v>89217</v>
          </cell>
          <cell r="G5005">
            <v>89217</v>
          </cell>
          <cell r="H5005">
            <v>70809.14</v>
          </cell>
          <cell r="I5005">
            <v>0</v>
          </cell>
          <cell r="AY5005">
            <v>8007.58</v>
          </cell>
          <cell r="CK5005">
            <v>0</v>
          </cell>
          <cell r="CL5005">
            <v>0</v>
          </cell>
          <cell r="CM5005">
            <v>0</v>
          </cell>
        </row>
        <row r="5006">
          <cell r="F5006">
            <v>171600</v>
          </cell>
          <cell r="G5006">
            <v>171600</v>
          </cell>
          <cell r="H5006">
            <v>136687.04000000001</v>
          </cell>
          <cell r="I5006">
            <v>0</v>
          </cell>
          <cell r="AY5006">
            <v>15210</v>
          </cell>
          <cell r="CK5006">
            <v>0</v>
          </cell>
          <cell r="CL5006">
            <v>0</v>
          </cell>
          <cell r="CM5006">
            <v>0</v>
          </cell>
        </row>
        <row r="5007">
          <cell r="F5007">
            <v>81739</v>
          </cell>
          <cell r="G5007">
            <v>86634.52</v>
          </cell>
          <cell r="H5007">
            <v>86634.52</v>
          </cell>
          <cell r="I5007">
            <v>0</v>
          </cell>
          <cell r="AY5007">
            <v>0</v>
          </cell>
          <cell r="CK5007">
            <v>0</v>
          </cell>
          <cell r="CL5007">
            <v>0</v>
          </cell>
          <cell r="CM5007">
            <v>0</v>
          </cell>
        </row>
        <row r="5008">
          <cell r="F5008">
            <v>472303</v>
          </cell>
          <cell r="G5008">
            <v>472303</v>
          </cell>
          <cell r="H5008">
            <v>341751.79</v>
          </cell>
          <cell r="I5008">
            <v>0</v>
          </cell>
          <cell r="AY5008">
            <v>37412.559999999998</v>
          </cell>
          <cell r="CK5008">
            <v>0</v>
          </cell>
          <cell r="CL5008">
            <v>0</v>
          </cell>
          <cell r="CM5008">
            <v>0</v>
          </cell>
        </row>
        <row r="5009">
          <cell r="F5009">
            <v>5581</v>
          </cell>
          <cell r="G5009">
            <v>5581</v>
          </cell>
          <cell r="H5009">
            <v>2418.5500000000002</v>
          </cell>
          <cell r="I5009">
            <v>0</v>
          </cell>
          <cell r="AY5009">
            <v>355.44</v>
          </cell>
          <cell r="CK5009">
            <v>0</v>
          </cell>
          <cell r="CL5009">
            <v>0</v>
          </cell>
          <cell r="CM5009">
            <v>0</v>
          </cell>
        </row>
        <row r="5010">
          <cell r="F5010">
            <v>79122</v>
          </cell>
          <cell r="G5010">
            <v>79122</v>
          </cell>
          <cell r="H5010">
            <v>25300</v>
          </cell>
          <cell r="I5010">
            <v>0</v>
          </cell>
          <cell r="AY5010">
            <v>0</v>
          </cell>
          <cell r="CK5010">
            <v>0</v>
          </cell>
          <cell r="CL5010">
            <v>0</v>
          </cell>
          <cell r="CM5010">
            <v>0</v>
          </cell>
        </row>
        <row r="5011">
          <cell r="F5011">
            <v>3389</v>
          </cell>
          <cell r="G5011">
            <v>3389</v>
          </cell>
          <cell r="H5011">
            <v>3197</v>
          </cell>
          <cell r="I5011">
            <v>0</v>
          </cell>
          <cell r="AY5011">
            <v>0</v>
          </cell>
          <cell r="CK5011">
            <v>0</v>
          </cell>
          <cell r="CL5011">
            <v>0</v>
          </cell>
          <cell r="CM5011">
            <v>0</v>
          </cell>
        </row>
        <row r="5012">
          <cell r="F5012">
            <v>5668</v>
          </cell>
          <cell r="G5012">
            <v>5668</v>
          </cell>
          <cell r="H5012">
            <v>4773.3999999999996</v>
          </cell>
          <cell r="I5012">
            <v>0</v>
          </cell>
          <cell r="AY5012">
            <v>0</v>
          </cell>
          <cell r="CK5012">
            <v>0</v>
          </cell>
          <cell r="CL5012">
            <v>0</v>
          </cell>
          <cell r="CM5012">
            <v>0</v>
          </cell>
        </row>
        <row r="5013">
          <cell r="F5013">
            <v>14957</v>
          </cell>
          <cell r="G5013">
            <v>14957</v>
          </cell>
          <cell r="H5013">
            <v>1544</v>
          </cell>
          <cell r="I5013">
            <v>1770</v>
          </cell>
          <cell r="AY5013">
            <v>0</v>
          </cell>
          <cell r="CK5013">
            <v>0</v>
          </cell>
          <cell r="CL5013">
            <v>0</v>
          </cell>
          <cell r="CM5013">
            <v>0</v>
          </cell>
        </row>
        <row r="5014">
          <cell r="F5014">
            <v>3840</v>
          </cell>
          <cell r="G5014">
            <v>3840</v>
          </cell>
          <cell r="H5014">
            <v>3678.82</v>
          </cell>
          <cell r="I5014">
            <v>0</v>
          </cell>
          <cell r="AY5014">
            <v>0</v>
          </cell>
          <cell r="CK5014">
            <v>0</v>
          </cell>
          <cell r="CL5014">
            <v>0</v>
          </cell>
          <cell r="CM5014">
            <v>0</v>
          </cell>
        </row>
        <row r="5015">
          <cell r="F5015">
            <v>6002</v>
          </cell>
          <cell r="G5015">
            <v>110009</v>
          </cell>
          <cell r="H5015">
            <v>93950.34</v>
          </cell>
          <cell r="I5015">
            <v>13167.3</v>
          </cell>
          <cell r="AY5015">
            <v>0</v>
          </cell>
          <cell r="CK5015">
            <v>0</v>
          </cell>
          <cell r="CL5015">
            <v>0</v>
          </cell>
          <cell r="CM5015">
            <v>0</v>
          </cell>
        </row>
        <row r="5016">
          <cell r="F5016">
            <v>59369</v>
          </cell>
          <cell r="G5016">
            <v>59369</v>
          </cell>
          <cell r="H5016">
            <v>24470.76</v>
          </cell>
          <cell r="I5016">
            <v>1621.73</v>
          </cell>
          <cell r="AY5016">
            <v>1805.14</v>
          </cell>
          <cell r="CK5016">
            <v>0</v>
          </cell>
          <cell r="CL5016">
            <v>0</v>
          </cell>
          <cell r="CM5016">
            <v>0</v>
          </cell>
        </row>
        <row r="5017">
          <cell r="F5017">
            <v>1563264</v>
          </cell>
          <cell r="G5017">
            <v>1563264</v>
          </cell>
          <cell r="H5017">
            <v>1263870.27</v>
          </cell>
          <cell r="I5017">
            <v>0</v>
          </cell>
          <cell r="AY5017">
            <v>139799.45000000001</v>
          </cell>
          <cell r="CK5017">
            <v>0</v>
          </cell>
          <cell r="CL5017">
            <v>0</v>
          </cell>
          <cell r="CM5017">
            <v>0</v>
          </cell>
        </row>
        <row r="5018">
          <cell r="F5018">
            <v>66675</v>
          </cell>
          <cell r="G5018">
            <v>66675</v>
          </cell>
          <cell r="H5018">
            <v>57629.5</v>
          </cell>
          <cell r="I5018">
            <v>0</v>
          </cell>
          <cell r="AY5018">
            <v>6259</v>
          </cell>
          <cell r="CK5018">
            <v>0</v>
          </cell>
          <cell r="CL5018">
            <v>0</v>
          </cell>
          <cell r="CM5018">
            <v>0</v>
          </cell>
        </row>
        <row r="5019">
          <cell r="F5019">
            <v>129293</v>
          </cell>
          <cell r="G5019">
            <v>129293</v>
          </cell>
          <cell r="H5019">
            <v>67561.13</v>
          </cell>
          <cell r="I5019">
            <v>0</v>
          </cell>
          <cell r="AY5019">
            <v>0</v>
          </cell>
          <cell r="CK5019">
            <v>0</v>
          </cell>
          <cell r="CL5019">
            <v>0</v>
          </cell>
          <cell r="CM5019">
            <v>0</v>
          </cell>
        </row>
        <row r="5020">
          <cell r="F5020">
            <v>317875</v>
          </cell>
          <cell r="G5020">
            <v>317875</v>
          </cell>
          <cell r="H5020">
            <v>0</v>
          </cell>
          <cell r="I5020">
            <v>0</v>
          </cell>
          <cell r="AY5020">
            <v>0</v>
          </cell>
          <cell r="CK5020">
            <v>0</v>
          </cell>
          <cell r="CL5020">
            <v>0</v>
          </cell>
          <cell r="CM5020">
            <v>0</v>
          </cell>
        </row>
        <row r="5021">
          <cell r="F5021">
            <v>0</v>
          </cell>
          <cell r="G5021">
            <v>114.3</v>
          </cell>
          <cell r="H5021">
            <v>114.3</v>
          </cell>
          <cell r="I5021">
            <v>0</v>
          </cell>
          <cell r="AY5021">
            <v>0</v>
          </cell>
          <cell r="CK5021">
            <v>0</v>
          </cell>
          <cell r="CL5021">
            <v>0</v>
          </cell>
          <cell r="CM5021">
            <v>0</v>
          </cell>
        </row>
        <row r="5022">
          <cell r="F5022">
            <v>214495</v>
          </cell>
          <cell r="G5022">
            <v>214495</v>
          </cell>
          <cell r="H5022">
            <v>168390.86</v>
          </cell>
          <cell r="I5022">
            <v>0</v>
          </cell>
          <cell r="AY5022">
            <v>18696.8</v>
          </cell>
          <cell r="CK5022">
            <v>0</v>
          </cell>
          <cell r="CL5022">
            <v>0</v>
          </cell>
          <cell r="CM5022">
            <v>0</v>
          </cell>
        </row>
        <row r="5023">
          <cell r="F5023">
            <v>35523</v>
          </cell>
          <cell r="G5023">
            <v>35523</v>
          </cell>
          <cell r="H5023">
            <v>28488.03</v>
          </cell>
          <cell r="I5023">
            <v>0</v>
          </cell>
          <cell r="AY5023">
            <v>3170.75</v>
          </cell>
          <cell r="CK5023">
            <v>0</v>
          </cell>
          <cell r="CL5023">
            <v>0</v>
          </cell>
          <cell r="CM5023">
            <v>0</v>
          </cell>
        </row>
        <row r="5024">
          <cell r="F5024">
            <v>59400</v>
          </cell>
          <cell r="G5024">
            <v>59400</v>
          </cell>
          <cell r="H5024">
            <v>47833.5</v>
          </cell>
          <cell r="I5024">
            <v>0</v>
          </cell>
          <cell r="AY5024">
            <v>5265</v>
          </cell>
          <cell r="CK5024">
            <v>0</v>
          </cell>
          <cell r="CL5024">
            <v>0</v>
          </cell>
          <cell r="CM5024">
            <v>0</v>
          </cell>
        </row>
        <row r="5025">
          <cell r="F5025">
            <v>36329</v>
          </cell>
          <cell r="G5025">
            <v>38244.07</v>
          </cell>
          <cell r="H5025">
            <v>38244.07</v>
          </cell>
          <cell r="I5025">
            <v>0</v>
          </cell>
          <cell r="AY5025">
            <v>0</v>
          </cell>
          <cell r="CK5025">
            <v>0</v>
          </cell>
          <cell r="CL5025">
            <v>0</v>
          </cell>
          <cell r="CM5025">
            <v>0</v>
          </cell>
        </row>
        <row r="5026">
          <cell r="F5026">
            <v>204237</v>
          </cell>
          <cell r="G5026">
            <v>204237</v>
          </cell>
          <cell r="H5026">
            <v>146654.34</v>
          </cell>
          <cell r="I5026">
            <v>0</v>
          </cell>
          <cell r="AY5026">
            <v>15383.33</v>
          </cell>
          <cell r="CK5026">
            <v>0</v>
          </cell>
          <cell r="CL5026">
            <v>0</v>
          </cell>
          <cell r="CM5026">
            <v>0</v>
          </cell>
        </row>
        <row r="5027">
          <cell r="F5027">
            <v>8502</v>
          </cell>
          <cell r="G5027">
            <v>8502</v>
          </cell>
          <cell r="H5027">
            <v>6238.86</v>
          </cell>
          <cell r="I5027">
            <v>0</v>
          </cell>
          <cell r="AY5027">
            <v>0</v>
          </cell>
          <cell r="CK5027">
            <v>0</v>
          </cell>
          <cell r="CL5027">
            <v>0</v>
          </cell>
          <cell r="CM5027">
            <v>0</v>
          </cell>
        </row>
        <row r="5028">
          <cell r="F5028">
            <v>99838</v>
          </cell>
          <cell r="G5028">
            <v>99838</v>
          </cell>
          <cell r="H5028">
            <v>83045.399999999994</v>
          </cell>
          <cell r="I5028">
            <v>0</v>
          </cell>
          <cell r="AY5028">
            <v>7608.54</v>
          </cell>
          <cell r="CK5028">
            <v>0</v>
          </cell>
          <cell r="CL5028">
            <v>0</v>
          </cell>
          <cell r="CM5028">
            <v>0</v>
          </cell>
        </row>
        <row r="5029">
          <cell r="F5029">
            <v>136914</v>
          </cell>
          <cell r="G5029">
            <v>10448.25</v>
          </cell>
          <cell r="H5029">
            <v>10448.25</v>
          </cell>
          <cell r="I5029">
            <v>0</v>
          </cell>
          <cell r="AY5029">
            <v>10448.25</v>
          </cell>
          <cell r="CK5029">
            <v>0</v>
          </cell>
          <cell r="CL5029">
            <v>0</v>
          </cell>
          <cell r="CM5029">
            <v>0</v>
          </cell>
        </row>
        <row r="5030">
          <cell r="F5030">
            <v>15374</v>
          </cell>
          <cell r="G5030">
            <v>15374</v>
          </cell>
          <cell r="H5030">
            <v>0</v>
          </cell>
          <cell r="I5030">
            <v>0</v>
          </cell>
          <cell r="AY5030">
            <v>0</v>
          </cell>
          <cell r="CK5030">
            <v>0</v>
          </cell>
          <cell r="CL5030">
            <v>0</v>
          </cell>
          <cell r="CM5030">
            <v>0</v>
          </cell>
        </row>
        <row r="5031">
          <cell r="F5031">
            <v>43530</v>
          </cell>
          <cell r="G5031">
            <v>43530</v>
          </cell>
          <cell r="H5031">
            <v>7591.97</v>
          </cell>
          <cell r="I5031">
            <v>717.36</v>
          </cell>
          <cell r="AY5031">
            <v>281.13</v>
          </cell>
          <cell r="CK5031">
            <v>0</v>
          </cell>
          <cell r="CL5031">
            <v>0</v>
          </cell>
          <cell r="CM5031">
            <v>0</v>
          </cell>
        </row>
        <row r="5032">
          <cell r="F5032">
            <v>1297596</v>
          </cell>
          <cell r="G5032">
            <v>1297596</v>
          </cell>
          <cell r="H5032">
            <v>1019826.82</v>
          </cell>
          <cell r="I5032">
            <v>0</v>
          </cell>
          <cell r="AY5032">
            <v>114207.07</v>
          </cell>
          <cell r="CK5032">
            <v>0</v>
          </cell>
          <cell r="CL5032">
            <v>0</v>
          </cell>
          <cell r="CM5032">
            <v>0</v>
          </cell>
        </row>
        <row r="5033">
          <cell r="F5033">
            <v>0</v>
          </cell>
          <cell r="G5033">
            <v>36833.269999999997</v>
          </cell>
          <cell r="H5033">
            <v>36833.269999999997</v>
          </cell>
          <cell r="I5033">
            <v>0</v>
          </cell>
          <cell r="AY5033">
            <v>0</v>
          </cell>
          <cell r="CK5033">
            <v>0</v>
          </cell>
          <cell r="CL5033">
            <v>0</v>
          </cell>
          <cell r="CM5033">
            <v>0</v>
          </cell>
        </row>
        <row r="5034">
          <cell r="F5034">
            <v>18876</v>
          </cell>
          <cell r="G5034">
            <v>16115.5</v>
          </cell>
          <cell r="H5034">
            <v>6678</v>
          </cell>
          <cell r="I5034">
            <v>0</v>
          </cell>
          <cell r="AY5034">
            <v>742</v>
          </cell>
          <cell r="CK5034">
            <v>0</v>
          </cell>
          <cell r="CL5034">
            <v>0</v>
          </cell>
          <cell r="CM5034">
            <v>0</v>
          </cell>
        </row>
        <row r="5035">
          <cell r="F5035">
            <v>106468</v>
          </cell>
          <cell r="G5035">
            <v>106468</v>
          </cell>
          <cell r="H5035">
            <v>41160.81</v>
          </cell>
          <cell r="I5035">
            <v>0</v>
          </cell>
          <cell r="AY5035">
            <v>0</v>
          </cell>
          <cell r="CK5035">
            <v>0</v>
          </cell>
          <cell r="CL5035">
            <v>0</v>
          </cell>
          <cell r="CM5035">
            <v>0</v>
          </cell>
        </row>
        <row r="5036">
          <cell r="F5036">
            <v>260000</v>
          </cell>
          <cell r="G5036">
            <v>260000</v>
          </cell>
          <cell r="H5036">
            <v>0</v>
          </cell>
          <cell r="I5036">
            <v>0</v>
          </cell>
          <cell r="AY5036">
            <v>0</v>
          </cell>
          <cell r="CK5036">
            <v>0</v>
          </cell>
          <cell r="CL5036">
            <v>0</v>
          </cell>
          <cell r="CM5036">
            <v>0</v>
          </cell>
        </row>
        <row r="5037">
          <cell r="F5037">
            <v>105478</v>
          </cell>
          <cell r="G5037">
            <v>105478</v>
          </cell>
          <cell r="H5037">
            <v>80755.37</v>
          </cell>
          <cell r="I5037">
            <v>0</v>
          </cell>
          <cell r="AY5037">
            <v>9104.09</v>
          </cell>
          <cell r="CK5037">
            <v>0</v>
          </cell>
          <cell r="CL5037">
            <v>0</v>
          </cell>
          <cell r="CM5037">
            <v>0</v>
          </cell>
        </row>
        <row r="5038">
          <cell r="F5038">
            <v>18248</v>
          </cell>
          <cell r="G5038">
            <v>18248</v>
          </cell>
          <cell r="H5038">
            <v>14312.49</v>
          </cell>
          <cell r="I5038">
            <v>0</v>
          </cell>
          <cell r="AY5038">
            <v>1619.43</v>
          </cell>
          <cell r="CK5038">
            <v>0</v>
          </cell>
          <cell r="CL5038">
            <v>0</v>
          </cell>
          <cell r="CM5038">
            <v>0</v>
          </cell>
        </row>
        <row r="5039">
          <cell r="F5039">
            <v>19800</v>
          </cell>
          <cell r="G5039">
            <v>19800</v>
          </cell>
          <cell r="H5039">
            <v>15791.59</v>
          </cell>
          <cell r="I5039">
            <v>0</v>
          </cell>
          <cell r="AY5039">
            <v>1755</v>
          </cell>
          <cell r="CK5039">
            <v>0</v>
          </cell>
          <cell r="CL5039">
            <v>0</v>
          </cell>
          <cell r="CM5039">
            <v>0</v>
          </cell>
        </row>
        <row r="5040">
          <cell r="F5040">
            <v>29255</v>
          </cell>
          <cell r="G5040">
            <v>30475.22</v>
          </cell>
          <cell r="H5040">
            <v>30475.22</v>
          </cell>
          <cell r="I5040">
            <v>0</v>
          </cell>
          <cell r="AY5040">
            <v>0</v>
          </cell>
          <cell r="CK5040">
            <v>0</v>
          </cell>
          <cell r="CL5040">
            <v>0</v>
          </cell>
          <cell r="CM5040">
            <v>0</v>
          </cell>
        </row>
        <row r="5041">
          <cell r="F5041">
            <v>188993</v>
          </cell>
          <cell r="G5041">
            <v>188993</v>
          </cell>
          <cell r="H5041">
            <v>143363.87</v>
          </cell>
          <cell r="I5041">
            <v>0</v>
          </cell>
          <cell r="AY5041">
            <v>15198.11</v>
          </cell>
          <cell r="CK5041">
            <v>0</v>
          </cell>
          <cell r="CL5041">
            <v>0</v>
          </cell>
          <cell r="CM5041">
            <v>0</v>
          </cell>
        </row>
        <row r="5042">
          <cell r="F5042">
            <v>2879148</v>
          </cell>
          <cell r="G5042">
            <v>2879148</v>
          </cell>
          <cell r="H5042">
            <v>2180122.2000000002</v>
          </cell>
          <cell r="I5042">
            <v>0</v>
          </cell>
          <cell r="AY5042">
            <v>244009.2</v>
          </cell>
          <cell r="CK5042">
            <v>0</v>
          </cell>
          <cell r="CL5042">
            <v>0</v>
          </cell>
          <cell r="CM5042">
            <v>0</v>
          </cell>
        </row>
        <row r="5043">
          <cell r="F5043">
            <v>0</v>
          </cell>
          <cell r="G5043">
            <v>54110.68</v>
          </cell>
          <cell r="H5043">
            <v>54110.68</v>
          </cell>
          <cell r="I5043">
            <v>0</v>
          </cell>
          <cell r="AY5043">
            <v>0</v>
          </cell>
          <cell r="CK5043">
            <v>0</v>
          </cell>
          <cell r="CL5043">
            <v>0</v>
          </cell>
          <cell r="CM5043">
            <v>0</v>
          </cell>
        </row>
        <row r="5044">
          <cell r="F5044">
            <v>44325</v>
          </cell>
          <cell r="G5044">
            <v>44325</v>
          </cell>
          <cell r="H5044">
            <v>37569.440000000002</v>
          </cell>
          <cell r="I5044">
            <v>0</v>
          </cell>
          <cell r="AY5044">
            <v>3973</v>
          </cell>
          <cell r="CK5044">
            <v>0</v>
          </cell>
          <cell r="CL5044">
            <v>0</v>
          </cell>
          <cell r="CM5044">
            <v>0</v>
          </cell>
        </row>
        <row r="5045">
          <cell r="F5045">
            <v>218895</v>
          </cell>
          <cell r="G5045">
            <v>218895</v>
          </cell>
          <cell r="H5045">
            <v>107325.43</v>
          </cell>
          <cell r="I5045">
            <v>0</v>
          </cell>
          <cell r="AY5045">
            <v>0</v>
          </cell>
          <cell r="CK5045">
            <v>0</v>
          </cell>
          <cell r="CL5045">
            <v>0</v>
          </cell>
          <cell r="CM5045">
            <v>0</v>
          </cell>
        </row>
        <row r="5046">
          <cell r="F5046">
            <v>568659</v>
          </cell>
          <cell r="G5046">
            <v>568659</v>
          </cell>
          <cell r="H5046">
            <v>0</v>
          </cell>
          <cell r="I5046">
            <v>0</v>
          </cell>
          <cell r="AY5046">
            <v>0</v>
          </cell>
          <cell r="CK5046">
            <v>0</v>
          </cell>
          <cell r="CL5046">
            <v>0</v>
          </cell>
          <cell r="CM5046">
            <v>0</v>
          </cell>
        </row>
        <row r="5047">
          <cell r="F5047">
            <v>348848</v>
          </cell>
          <cell r="G5047">
            <v>348848</v>
          </cell>
          <cell r="H5047">
            <v>254219.2</v>
          </cell>
          <cell r="I5047">
            <v>0</v>
          </cell>
          <cell r="AY5047">
            <v>28552.71</v>
          </cell>
          <cell r="CK5047">
            <v>0</v>
          </cell>
          <cell r="CL5047">
            <v>0</v>
          </cell>
          <cell r="CM5047">
            <v>0</v>
          </cell>
        </row>
        <row r="5048">
          <cell r="F5048">
            <v>58651</v>
          </cell>
          <cell r="G5048">
            <v>58651</v>
          </cell>
          <cell r="H5048">
            <v>43970.92</v>
          </cell>
          <cell r="I5048">
            <v>0</v>
          </cell>
          <cell r="AY5048">
            <v>4965.6400000000003</v>
          </cell>
          <cell r="CK5048">
            <v>0</v>
          </cell>
          <cell r="CL5048">
            <v>0</v>
          </cell>
          <cell r="CM5048">
            <v>0</v>
          </cell>
        </row>
        <row r="5049">
          <cell r="F5049">
            <v>85800</v>
          </cell>
          <cell r="G5049">
            <v>85800</v>
          </cell>
          <cell r="H5049">
            <v>61989.919999999998</v>
          </cell>
          <cell r="I5049">
            <v>0</v>
          </cell>
          <cell r="AY5049">
            <v>6727.5</v>
          </cell>
          <cell r="CK5049">
            <v>0</v>
          </cell>
          <cell r="CL5049">
            <v>0</v>
          </cell>
          <cell r="CM5049">
            <v>0</v>
          </cell>
        </row>
        <row r="5050">
          <cell r="F5050">
            <v>64990</v>
          </cell>
          <cell r="G5050">
            <v>66626.12</v>
          </cell>
          <cell r="H5050">
            <v>66626.12</v>
          </cell>
          <cell r="I5050">
            <v>0</v>
          </cell>
          <cell r="AY5050">
            <v>0</v>
          </cell>
          <cell r="CK5050">
            <v>0</v>
          </cell>
          <cell r="CL5050">
            <v>0</v>
          </cell>
          <cell r="CM5050">
            <v>0</v>
          </cell>
        </row>
        <row r="5051">
          <cell r="F5051">
            <v>361158</v>
          </cell>
          <cell r="G5051">
            <v>361158</v>
          </cell>
          <cell r="H5051">
            <v>256889.64</v>
          </cell>
          <cell r="I5051">
            <v>0</v>
          </cell>
          <cell r="AY5051">
            <v>27135.32</v>
          </cell>
          <cell r="CK5051">
            <v>0</v>
          </cell>
          <cell r="CL5051">
            <v>0</v>
          </cell>
          <cell r="CM5051">
            <v>0</v>
          </cell>
        </row>
        <row r="5052"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CK5052">
            <v>0</v>
          </cell>
          <cell r="CL5052">
            <v>0</v>
          </cell>
          <cell r="CM5052">
            <v>0</v>
          </cell>
        </row>
        <row r="5053">
          <cell r="F5053">
            <v>3854700</v>
          </cell>
          <cell r="G5053">
            <v>3854700</v>
          </cell>
          <cell r="H5053">
            <v>2580476.69</v>
          </cell>
          <cell r="I5053">
            <v>0</v>
          </cell>
          <cell r="AY5053">
            <v>287487.18</v>
          </cell>
          <cell r="CK5053">
            <v>0</v>
          </cell>
          <cell r="CL5053">
            <v>0</v>
          </cell>
          <cell r="CM5053">
            <v>0</v>
          </cell>
        </row>
        <row r="5054">
          <cell r="F5054">
            <v>0</v>
          </cell>
          <cell r="G5054">
            <v>64727.57</v>
          </cell>
          <cell r="H5054">
            <v>64727.57</v>
          </cell>
          <cell r="I5054">
            <v>0</v>
          </cell>
          <cell r="AY5054">
            <v>10252.9</v>
          </cell>
          <cell r="CK5054">
            <v>0</v>
          </cell>
          <cell r="CL5054">
            <v>0</v>
          </cell>
          <cell r="CM5054">
            <v>0</v>
          </cell>
        </row>
        <row r="5055">
          <cell r="F5055">
            <v>142553</v>
          </cell>
          <cell r="G5055">
            <v>142319.46</v>
          </cell>
          <cell r="H5055">
            <v>129314.9</v>
          </cell>
          <cell r="I5055">
            <v>0</v>
          </cell>
          <cell r="AY5055">
            <v>13383.5</v>
          </cell>
          <cell r="CK5055">
            <v>0</v>
          </cell>
          <cell r="CL5055">
            <v>0</v>
          </cell>
          <cell r="CM5055">
            <v>0</v>
          </cell>
        </row>
        <row r="5056">
          <cell r="F5056">
            <v>279894</v>
          </cell>
          <cell r="G5056">
            <v>260062.06</v>
          </cell>
          <cell r="H5056">
            <v>127744.83</v>
          </cell>
          <cell r="I5056">
            <v>0</v>
          </cell>
          <cell r="AY5056">
            <v>0</v>
          </cell>
          <cell r="CK5056">
            <v>0</v>
          </cell>
          <cell r="CL5056">
            <v>0</v>
          </cell>
          <cell r="CM5056">
            <v>0</v>
          </cell>
        </row>
        <row r="5057">
          <cell r="F5057">
            <v>779669</v>
          </cell>
          <cell r="G5057">
            <v>779669</v>
          </cell>
          <cell r="H5057">
            <v>0</v>
          </cell>
          <cell r="I5057">
            <v>0</v>
          </cell>
          <cell r="AY5057">
            <v>0</v>
          </cell>
          <cell r="CK5057">
            <v>0</v>
          </cell>
          <cell r="CL5057">
            <v>0</v>
          </cell>
          <cell r="CM5057">
            <v>0</v>
          </cell>
        </row>
        <row r="5058">
          <cell r="F5058">
            <v>571709</v>
          </cell>
          <cell r="G5058">
            <v>571709</v>
          </cell>
          <cell r="H5058">
            <v>398703.63</v>
          </cell>
          <cell r="I5058">
            <v>0</v>
          </cell>
          <cell r="AY5058">
            <v>44699.99</v>
          </cell>
          <cell r="CK5058">
            <v>0</v>
          </cell>
          <cell r="CL5058">
            <v>0</v>
          </cell>
          <cell r="CM5058">
            <v>0</v>
          </cell>
        </row>
        <row r="5059">
          <cell r="F5059">
            <v>95221</v>
          </cell>
          <cell r="G5059">
            <v>95221</v>
          </cell>
          <cell r="H5059">
            <v>67408.81</v>
          </cell>
          <cell r="I5059">
            <v>0</v>
          </cell>
          <cell r="AY5059">
            <v>7582.49</v>
          </cell>
          <cell r="CK5059">
            <v>0</v>
          </cell>
          <cell r="CL5059">
            <v>0</v>
          </cell>
          <cell r="CM5059">
            <v>0</v>
          </cell>
        </row>
        <row r="5060">
          <cell r="F5060">
            <v>151800</v>
          </cell>
          <cell r="G5060">
            <v>151800</v>
          </cell>
          <cell r="H5060">
            <v>114575.02</v>
          </cell>
          <cell r="I5060">
            <v>0</v>
          </cell>
          <cell r="AY5060">
            <v>12576.34</v>
          </cell>
          <cell r="CK5060">
            <v>0</v>
          </cell>
          <cell r="CL5060">
            <v>0</v>
          </cell>
          <cell r="CM5060">
            <v>0</v>
          </cell>
        </row>
        <row r="5061">
          <cell r="F5061">
            <v>88756</v>
          </cell>
          <cell r="G5061">
            <v>81284.86</v>
          </cell>
          <cell r="H5061">
            <v>80365.94</v>
          </cell>
          <cell r="I5061">
            <v>0</v>
          </cell>
          <cell r="AY5061">
            <v>0</v>
          </cell>
          <cell r="CK5061">
            <v>0</v>
          </cell>
          <cell r="CL5061">
            <v>0</v>
          </cell>
          <cell r="CM5061">
            <v>0</v>
          </cell>
        </row>
        <row r="5062">
          <cell r="F5062">
            <v>468220</v>
          </cell>
          <cell r="G5062">
            <v>463779.34</v>
          </cell>
          <cell r="H5062">
            <v>273647.74</v>
          </cell>
          <cell r="I5062">
            <v>0</v>
          </cell>
          <cell r="AY5062">
            <v>28050.2</v>
          </cell>
          <cell r="CK5062">
            <v>0</v>
          </cell>
          <cell r="CL5062">
            <v>0</v>
          </cell>
          <cell r="CM5062">
            <v>0</v>
          </cell>
        </row>
        <row r="5063">
          <cell r="F5063">
            <v>28532</v>
          </cell>
          <cell r="G5063">
            <v>28532</v>
          </cell>
          <cell r="H5063">
            <v>13748.96</v>
          </cell>
          <cell r="I5063">
            <v>0</v>
          </cell>
          <cell r="AY5063">
            <v>0</v>
          </cell>
          <cell r="CK5063">
            <v>0</v>
          </cell>
          <cell r="CL5063">
            <v>0</v>
          </cell>
          <cell r="CM5063">
            <v>0</v>
          </cell>
        </row>
        <row r="5064">
          <cell r="F5064">
            <v>2714</v>
          </cell>
          <cell r="G5064">
            <v>2714</v>
          </cell>
          <cell r="H5064">
            <v>1736.08</v>
          </cell>
          <cell r="I5064">
            <v>0</v>
          </cell>
          <cell r="AY5064">
            <v>0</v>
          </cell>
          <cell r="CK5064">
            <v>0</v>
          </cell>
          <cell r="CL5064">
            <v>0</v>
          </cell>
          <cell r="CM5064">
            <v>0</v>
          </cell>
        </row>
        <row r="5065">
          <cell r="F5065">
            <v>457164</v>
          </cell>
          <cell r="G5065">
            <v>457164</v>
          </cell>
          <cell r="H5065">
            <v>388454.24</v>
          </cell>
          <cell r="I5065">
            <v>0</v>
          </cell>
          <cell r="AY5065">
            <v>46766.3</v>
          </cell>
          <cell r="CK5065">
            <v>0</v>
          </cell>
          <cell r="CL5065">
            <v>0</v>
          </cell>
          <cell r="CM5065">
            <v>0</v>
          </cell>
        </row>
        <row r="5066">
          <cell r="F5066">
            <v>19000</v>
          </cell>
          <cell r="G5066">
            <v>26716.5</v>
          </cell>
          <cell r="H5066">
            <v>26716.5</v>
          </cell>
          <cell r="I5066">
            <v>0</v>
          </cell>
          <cell r="AY5066">
            <v>2022</v>
          </cell>
          <cell r="CK5066">
            <v>0</v>
          </cell>
          <cell r="CL5066">
            <v>0</v>
          </cell>
          <cell r="CM5066">
            <v>0</v>
          </cell>
        </row>
        <row r="5067">
          <cell r="F5067">
            <v>31230</v>
          </cell>
          <cell r="G5067">
            <v>51061.94</v>
          </cell>
          <cell r="H5067">
            <v>51061.94</v>
          </cell>
          <cell r="I5067">
            <v>0</v>
          </cell>
          <cell r="AY5067">
            <v>5261.87</v>
          </cell>
          <cell r="CK5067">
            <v>0</v>
          </cell>
          <cell r="CL5067">
            <v>0</v>
          </cell>
          <cell r="CM5067">
            <v>0</v>
          </cell>
        </row>
        <row r="5068">
          <cell r="F5068">
            <v>93387</v>
          </cell>
          <cell r="G5068">
            <v>93387</v>
          </cell>
          <cell r="H5068">
            <v>0</v>
          </cell>
          <cell r="I5068">
            <v>0</v>
          </cell>
          <cell r="AY5068">
            <v>0</v>
          </cell>
          <cell r="CK5068">
            <v>0</v>
          </cell>
          <cell r="CL5068">
            <v>0</v>
          </cell>
          <cell r="CM5068">
            <v>0</v>
          </cell>
        </row>
        <row r="5069">
          <cell r="F5069">
            <v>10203</v>
          </cell>
          <cell r="G5069">
            <v>10789.63</v>
          </cell>
          <cell r="H5069">
            <v>10789.63</v>
          </cell>
          <cell r="I5069">
            <v>0</v>
          </cell>
          <cell r="AY5069">
            <v>441.26</v>
          </cell>
          <cell r="CK5069">
            <v>0</v>
          </cell>
          <cell r="CL5069">
            <v>0</v>
          </cell>
          <cell r="CM5069">
            <v>0</v>
          </cell>
        </row>
        <row r="5070">
          <cell r="F5070">
            <v>81130</v>
          </cell>
          <cell r="G5070">
            <v>81130</v>
          </cell>
          <cell r="H5070">
            <v>65005.79</v>
          </cell>
          <cell r="I5070">
            <v>0</v>
          </cell>
          <cell r="AY5070">
            <v>7212.2</v>
          </cell>
          <cell r="CK5070">
            <v>0</v>
          </cell>
          <cell r="CL5070">
            <v>0</v>
          </cell>
          <cell r="CM5070">
            <v>0</v>
          </cell>
        </row>
        <row r="5071">
          <cell r="F5071">
            <v>12063</v>
          </cell>
          <cell r="G5071">
            <v>12063</v>
          </cell>
          <cell r="H5071">
            <v>9806.7999999999993</v>
          </cell>
          <cell r="I5071">
            <v>0</v>
          </cell>
          <cell r="AY5071">
            <v>1085.08</v>
          </cell>
          <cell r="CK5071">
            <v>0</v>
          </cell>
          <cell r="CL5071">
            <v>0</v>
          </cell>
          <cell r="CM5071">
            <v>0</v>
          </cell>
        </row>
        <row r="5072">
          <cell r="F5072">
            <v>39600</v>
          </cell>
          <cell r="G5072">
            <v>39600</v>
          </cell>
          <cell r="H5072">
            <v>31588.84</v>
          </cell>
          <cell r="I5072">
            <v>0</v>
          </cell>
          <cell r="AY5072">
            <v>3510</v>
          </cell>
          <cell r="CK5072">
            <v>0</v>
          </cell>
          <cell r="CL5072">
            <v>0</v>
          </cell>
          <cell r="CM5072">
            <v>0</v>
          </cell>
        </row>
        <row r="5073">
          <cell r="F5073">
            <v>10536</v>
          </cell>
          <cell r="G5073">
            <v>11548.82</v>
          </cell>
          <cell r="H5073">
            <v>11548.82</v>
          </cell>
          <cell r="I5073">
            <v>0</v>
          </cell>
          <cell r="AY5073">
            <v>0</v>
          </cell>
          <cell r="CK5073">
            <v>0</v>
          </cell>
          <cell r="CL5073">
            <v>0</v>
          </cell>
          <cell r="CM5073">
            <v>0</v>
          </cell>
        </row>
        <row r="5074">
          <cell r="F5074">
            <v>37208</v>
          </cell>
          <cell r="G5074">
            <v>41857.379999999997</v>
          </cell>
          <cell r="H5074">
            <v>41857.379999999997</v>
          </cell>
          <cell r="I5074">
            <v>0</v>
          </cell>
          <cell r="AY5074">
            <v>5008.12</v>
          </cell>
          <cell r="CK5074">
            <v>0</v>
          </cell>
          <cell r="CL5074">
            <v>0</v>
          </cell>
          <cell r="CM5074">
            <v>0</v>
          </cell>
        </row>
        <row r="5075">
          <cell r="F5075">
            <v>34758</v>
          </cell>
          <cell r="G5075">
            <v>34758</v>
          </cell>
          <cell r="H5075">
            <v>26344.59</v>
          </cell>
          <cell r="I5075">
            <v>0</v>
          </cell>
          <cell r="AY5075">
            <v>0</v>
          </cell>
          <cell r="CK5075">
            <v>0</v>
          </cell>
          <cell r="CL5075">
            <v>0</v>
          </cell>
          <cell r="CM5075">
            <v>0</v>
          </cell>
        </row>
        <row r="5076">
          <cell r="BJ5076">
            <v>0</v>
          </cell>
        </row>
        <row r="12820">
          <cell r="F12820">
            <v>0</v>
          </cell>
          <cell r="G12820">
            <v>703757</v>
          </cell>
          <cell r="H12820">
            <v>9684.7099999999991</v>
          </cell>
          <cell r="I12820">
            <v>0</v>
          </cell>
        </row>
      </sheetData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mod04oficios"/>
      <sheetName val="Sufe2004"/>
      <sheetName val="Radmod04pptto"/>
      <sheetName val="1RA. QNA. ENERO 2013"/>
      <sheetName val="2DA. ENERO 2013"/>
      <sheetName val="1RA QNA. FEBRERO 2013"/>
      <sheetName val="2DA. QNA. FEBRERO 2013"/>
      <sheetName val="1RA..QNA. MARZO 2013"/>
      <sheetName val="2DA. QNA, MARZO 2013"/>
      <sheetName val="1RA. QNA. ABRIL 2013"/>
      <sheetName val="2DA. QNA. ABRIL 2013"/>
      <sheetName val="1RA. QNA. MAYO 2013"/>
      <sheetName val="2da.QNA.MAYO 2013"/>
      <sheetName val="1ra, QNA.JUNIO 2013"/>
      <sheetName val="2da. QNA.JUNIO 2013"/>
      <sheetName val="1ra. QNA.JULIO 2013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E.R."/>
      <sheetName val="CTAS. BAN"/>
      <sheetName val="O Y APL"/>
      <sheetName val="FLUJO E"/>
      <sheetName val="GOB. EDO"/>
      <sheetName val="R. SUB"/>
      <sheetName val="BALANZA DE COMPROBACION"/>
      <sheetName val="DET. SUB."/>
      <sheetName val="GF FEDERAL"/>
      <sheetName val="GF ESTATAL"/>
      <sheetName val="GF PROPIOS"/>
      <sheetName val="GDF PIFI (2)"/>
      <sheetName val="GF PROMEP"/>
      <sheetName val="GF CAU"/>
      <sheetName val="GF FOMIX"/>
      <sheetName val="GF FAC FEDERAL"/>
      <sheetName val="CONCYTEQ"/>
      <sheetName val="GF FAM "/>
      <sheetName val="ESTIMULOS FISCALES"/>
      <sheetName val="GF FONDO"/>
    </sheetNames>
    <sheetDataSet>
      <sheetData sheetId="0"/>
      <sheetData sheetId="1"/>
      <sheetData sheetId="2"/>
      <sheetData sheetId="3"/>
      <sheetData sheetId="4">
        <row r="14">
          <cell r="C14">
            <v>615644.63</v>
          </cell>
        </row>
        <row r="19">
          <cell r="C19">
            <v>11048079.240000002</v>
          </cell>
        </row>
        <row r="24">
          <cell r="C24">
            <v>328767.19999999995</v>
          </cell>
        </row>
        <row r="34">
          <cell r="C34">
            <v>6981842.8999999985</v>
          </cell>
        </row>
        <row r="35">
          <cell r="C35">
            <v>1266443.6100000003</v>
          </cell>
        </row>
        <row r="36">
          <cell r="C36">
            <v>339148.41999999993</v>
          </cell>
        </row>
        <row r="38">
          <cell r="C38">
            <v>176455.26000000024</v>
          </cell>
        </row>
        <row r="42">
          <cell r="C42">
            <v>256142.95000000298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Ctas"/>
      <sheetName val="Hoja3"/>
    </sheetNames>
    <sheetDataSet>
      <sheetData sheetId="0">
        <row r="4">
          <cell r="A4" t="str">
            <v>A001</v>
          </cell>
          <cell r="B4" t="str">
            <v>Oficina del Despacho del C. Gobernador</v>
          </cell>
          <cell r="C4" t="str">
            <v>A000</v>
          </cell>
          <cell r="D4" t="str">
            <v>DESP.DEL C. GOBERNADOR</v>
          </cell>
          <cell r="E4" t="str">
            <v>1BGU</v>
          </cell>
          <cell r="F4" t="str">
            <v>GUBERNATURA</v>
          </cell>
          <cell r="G4" t="str">
            <v>1BGU</v>
          </cell>
          <cell r="H4" t="str">
            <v>GUBERNATURA</v>
          </cell>
          <cell r="I4" t="str">
            <v>SBGU</v>
          </cell>
          <cell r="J4" t="str">
            <v>SECTOR GUBERNATURA</v>
          </cell>
          <cell r="K4" t="str">
            <v>260402</v>
          </cell>
          <cell r="L4" t="str">
            <v>26</v>
          </cell>
          <cell r="M4" t="str">
            <v>04</v>
          </cell>
          <cell r="N4" t="str">
            <v>02</v>
          </cell>
        </row>
        <row r="5">
          <cell r="A5" t="str">
            <v>A300</v>
          </cell>
          <cell r="B5" t="str">
            <v>Vocalía Ejecutiva</v>
          </cell>
          <cell r="C5" t="str">
            <v>A300</v>
          </cell>
          <cell r="D5" t="str">
            <v>VOCALIA EJECUTIVA</v>
          </cell>
          <cell r="E5" t="str">
            <v>3BCA</v>
          </cell>
          <cell r="F5" t="str">
            <v>COMISION ESTATAL DEL AGUA</v>
          </cell>
          <cell r="G5" t="str">
            <v>3BGU</v>
          </cell>
          <cell r="H5" t="str">
            <v>ENT. PARAEST. SECT. GUBERNATURA</v>
          </cell>
          <cell r="I5" t="str">
            <v>SBGU</v>
          </cell>
          <cell r="J5" t="str">
            <v>SECTOR GUBERNATURA</v>
          </cell>
          <cell r="K5" t="str">
            <v>210302</v>
          </cell>
          <cell r="L5" t="str">
            <v>21</v>
          </cell>
          <cell r="M5" t="str">
            <v>03</v>
          </cell>
          <cell r="N5" t="str">
            <v>02</v>
          </cell>
        </row>
        <row r="6">
          <cell r="A6" t="str">
            <v>B001</v>
          </cell>
          <cell r="B6" t="str">
            <v>Ofic. Del C. Secretario Part.</v>
          </cell>
          <cell r="C6" t="str">
            <v>B000</v>
          </cell>
          <cell r="D6" t="str">
            <v>SECRETARIA PARTICULAR</v>
          </cell>
          <cell r="E6" t="str">
            <v>1JPA</v>
          </cell>
          <cell r="F6" t="str">
            <v>SRIA. PARTICULAR</v>
          </cell>
          <cell r="G6" t="str">
            <v>1JPA</v>
          </cell>
          <cell r="H6" t="str">
            <v>SRIA. PARTICULAR</v>
          </cell>
          <cell r="I6" t="str">
            <v>SJPA</v>
          </cell>
          <cell r="J6" t="str">
            <v>SECTOR SECRETARIA PARTICULAR</v>
          </cell>
          <cell r="K6" t="str">
            <v>260402</v>
          </cell>
          <cell r="L6" t="str">
            <v>26</v>
          </cell>
          <cell r="M6" t="str">
            <v>04</v>
          </cell>
          <cell r="N6" t="str">
            <v>02</v>
          </cell>
        </row>
        <row r="7">
          <cell r="A7" t="str">
            <v>C001</v>
          </cell>
          <cell r="B7" t="str">
            <v>Ofna. del C. Coord. De Com. Soc.</v>
          </cell>
          <cell r="C7" t="str">
            <v>C000</v>
          </cell>
          <cell r="D7" t="str">
            <v>OFNA. DEL C. COORD. DE COM. SOC.</v>
          </cell>
          <cell r="E7" t="str">
            <v>1CCS</v>
          </cell>
          <cell r="F7" t="str">
            <v>COORD. DE COMUNICACION SOCIAL</v>
          </cell>
          <cell r="G7" t="str">
            <v>1CCS</v>
          </cell>
          <cell r="H7" t="str">
            <v>COORD. DE COMUNICACION SOCIAL</v>
          </cell>
          <cell r="I7" t="str">
            <v>SCCS</v>
          </cell>
          <cell r="J7" t="str">
            <v>AREA COMUNICACION SOCIAL</v>
          </cell>
          <cell r="K7" t="str">
            <v>260601</v>
          </cell>
          <cell r="L7" t="str">
            <v>26</v>
          </cell>
          <cell r="M7" t="str">
            <v>06</v>
          </cell>
          <cell r="N7" t="str">
            <v>01</v>
          </cell>
        </row>
        <row r="8">
          <cell r="A8" t="str">
            <v>C006</v>
          </cell>
          <cell r="B8" t="str">
            <v>Unidad de Apoyo Admvo. Com. Soc.</v>
          </cell>
          <cell r="C8" t="str">
            <v>C000</v>
          </cell>
          <cell r="D8" t="str">
            <v>OFNA. DEL C. COORD. DE COM. SOC.</v>
          </cell>
          <cell r="E8" t="str">
            <v>1CCS</v>
          </cell>
          <cell r="F8" t="str">
            <v>COORD. DE COMUNICACION SOCIAL</v>
          </cell>
          <cell r="G8" t="str">
            <v>1CCS</v>
          </cell>
          <cell r="H8" t="str">
            <v>COORD. DE COMUNICACION SOCIAL</v>
          </cell>
          <cell r="I8" t="str">
            <v>SCCS</v>
          </cell>
          <cell r="J8" t="str">
            <v>AREA COMUNICACION SOCIAL</v>
          </cell>
          <cell r="K8" t="str">
            <v>260402</v>
          </cell>
          <cell r="L8" t="str">
            <v>26</v>
          </cell>
          <cell r="M8" t="str">
            <v>04</v>
          </cell>
          <cell r="N8" t="str">
            <v>02</v>
          </cell>
        </row>
        <row r="9">
          <cell r="A9" t="str">
            <v>C301</v>
          </cell>
          <cell r="B9" t="str">
            <v>Ofna. del C. Dir. Del SECCE</v>
          </cell>
          <cell r="C9" t="str">
            <v>C300</v>
          </cell>
          <cell r="D9" t="str">
            <v>DIR. GRAL. SECCE</v>
          </cell>
          <cell r="E9" t="str">
            <v>3CRQ</v>
          </cell>
          <cell r="F9" t="str">
            <v>SIST. EST. COM. CULT Y EDUC.</v>
          </cell>
          <cell r="G9" t="str">
            <v>3CCS</v>
          </cell>
          <cell r="H9" t="str">
            <v>ENT PARAEST. SECTOR COM. SOC.</v>
          </cell>
          <cell r="I9" t="str">
            <v>SCCS</v>
          </cell>
          <cell r="J9" t="str">
            <v>AREA COMUNICACION SOCIAL</v>
          </cell>
          <cell r="K9" t="str">
            <v>260601</v>
          </cell>
          <cell r="L9" t="str">
            <v>26</v>
          </cell>
          <cell r="M9" t="str">
            <v>06</v>
          </cell>
          <cell r="N9" t="str">
            <v>01</v>
          </cell>
        </row>
        <row r="10">
          <cell r="A10" t="str">
            <v>E001</v>
          </cell>
          <cell r="B10" t="str">
            <v>Ofna. del C. Srio. De Gobierno</v>
          </cell>
          <cell r="C10" t="str">
            <v>E000</v>
          </cell>
          <cell r="D10" t="str">
            <v>OFNA. DEL C. SRIO. DE GOBIERNO</v>
          </cell>
          <cell r="E10" t="str">
            <v>1GOB</v>
          </cell>
          <cell r="F10" t="str">
            <v>SRIA. DE GOBIERNO</v>
          </cell>
          <cell r="G10" t="str">
            <v>1GOB</v>
          </cell>
          <cell r="H10" t="str">
            <v>SRIA. DE GOBIERNO</v>
          </cell>
          <cell r="I10" t="str">
            <v>SGOB</v>
          </cell>
          <cell r="J10" t="str">
            <v>SECTOR GOBIERNO</v>
          </cell>
          <cell r="K10" t="str">
            <v>240401</v>
          </cell>
          <cell r="L10" t="str">
            <v>24</v>
          </cell>
          <cell r="M10" t="str">
            <v>04</v>
          </cell>
          <cell r="N10" t="str">
            <v>01</v>
          </cell>
        </row>
        <row r="11">
          <cell r="A11" t="str">
            <v>E004</v>
          </cell>
          <cell r="B11" t="str">
            <v>Organo Interno de Control Sria. Gob.</v>
          </cell>
          <cell r="C11" t="str">
            <v>E000</v>
          </cell>
          <cell r="D11" t="str">
            <v>OFNA. DEL C. SRIO. DE GOBIERNO</v>
          </cell>
          <cell r="E11" t="str">
            <v>1GOB</v>
          </cell>
          <cell r="F11" t="str">
            <v>SRIA. DE GOBIERNO</v>
          </cell>
          <cell r="G11" t="str">
            <v>1GOB</v>
          </cell>
          <cell r="H11" t="str">
            <v>SRIA. DE GOBIERNO</v>
          </cell>
          <cell r="I11" t="str">
            <v>SGOB</v>
          </cell>
          <cell r="J11" t="str">
            <v>SECTOR GOBIERNO</v>
          </cell>
          <cell r="K11" t="str">
            <v>260301</v>
          </cell>
          <cell r="L11" t="str">
            <v>26</v>
          </cell>
          <cell r="M11" t="str">
            <v>03</v>
          </cell>
          <cell r="N11" t="str">
            <v>01</v>
          </cell>
        </row>
        <row r="12">
          <cell r="A12" t="str">
            <v>E005</v>
          </cell>
          <cell r="B12" t="str">
            <v>Coord. De Política Social</v>
          </cell>
          <cell r="C12" t="str">
            <v>E000</v>
          </cell>
          <cell r="D12" t="str">
            <v>OFNA. DEL C. SRIO. DE GOBIERNO</v>
          </cell>
          <cell r="E12" t="str">
            <v>1GOB</v>
          </cell>
          <cell r="F12" t="str">
            <v>SRIA. DE GOBIERNO</v>
          </cell>
          <cell r="G12" t="str">
            <v>1GOB</v>
          </cell>
          <cell r="H12" t="str">
            <v>SRIA. DE GOBIERNO</v>
          </cell>
          <cell r="I12" t="str">
            <v>SGOB</v>
          </cell>
          <cell r="J12" t="str">
            <v>SECTOR GOBIERNO</v>
          </cell>
          <cell r="K12" t="str">
            <v>260603</v>
          </cell>
          <cell r="L12" t="str">
            <v>26</v>
          </cell>
          <cell r="M12" t="str">
            <v>06</v>
          </cell>
          <cell r="N12" t="str">
            <v>03</v>
          </cell>
        </row>
        <row r="13">
          <cell r="A13" t="str">
            <v>E021</v>
          </cell>
          <cell r="B13" t="str">
            <v>Ofna. del C. Coord. De Control Admvo.</v>
          </cell>
          <cell r="C13" t="str">
            <v>E020</v>
          </cell>
          <cell r="D13" t="str">
            <v>COORD. DE CONTROL ADMVO.</v>
          </cell>
          <cell r="E13" t="str">
            <v>1GOB</v>
          </cell>
          <cell r="F13" t="str">
            <v>SRIA. DE GOBIERNO</v>
          </cell>
          <cell r="G13" t="str">
            <v>1GOB</v>
          </cell>
          <cell r="H13" t="str">
            <v>SRIA. DE GOBIERNO</v>
          </cell>
          <cell r="I13" t="str">
            <v>SGOB</v>
          </cell>
          <cell r="J13" t="str">
            <v>SECTOR GOBIERNO</v>
          </cell>
          <cell r="K13" t="str">
            <v>260402</v>
          </cell>
          <cell r="L13" t="str">
            <v>26</v>
          </cell>
          <cell r="M13" t="str">
            <v>04</v>
          </cell>
          <cell r="N13" t="str">
            <v>02</v>
          </cell>
        </row>
        <row r="14">
          <cell r="A14" t="str">
            <v>E041</v>
          </cell>
          <cell r="B14" t="str">
            <v>Ofna. del C. Subsrio. De Gobierno</v>
          </cell>
          <cell r="C14" t="str">
            <v>E040</v>
          </cell>
          <cell r="D14" t="str">
            <v>OFNA. DEL C. SUBSRIO. DE GOB.</v>
          </cell>
          <cell r="E14" t="str">
            <v>1GSG</v>
          </cell>
          <cell r="F14" t="str">
            <v>SUBSRIA. DE GOBIERNO</v>
          </cell>
          <cell r="G14" t="str">
            <v>1GOB</v>
          </cell>
          <cell r="H14" t="str">
            <v>SRIA. DE GOBIERNO</v>
          </cell>
          <cell r="I14" t="str">
            <v>SGOB</v>
          </cell>
          <cell r="J14" t="str">
            <v>SECTOR GOBIERNO</v>
          </cell>
          <cell r="K14" t="str">
            <v>240401</v>
          </cell>
          <cell r="L14" t="str">
            <v>24</v>
          </cell>
          <cell r="M14" t="str">
            <v>04</v>
          </cell>
          <cell r="N14" t="str">
            <v>01</v>
          </cell>
        </row>
        <row r="15">
          <cell r="A15" t="str">
            <v>E042</v>
          </cell>
          <cell r="B15" t="str">
            <v>Coord. P/ Prot. Y Prom. De los Der. Humanos</v>
          </cell>
          <cell r="C15" t="str">
            <v>E040</v>
          </cell>
          <cell r="D15" t="str">
            <v>OFNA. DEL C. SUBSRIO. DE GOB.</v>
          </cell>
          <cell r="E15" t="str">
            <v>1GSG</v>
          </cell>
          <cell r="F15" t="str">
            <v>SUBSRIA. DE GOBIERNO</v>
          </cell>
          <cell r="G15" t="str">
            <v>1GOB</v>
          </cell>
          <cell r="H15" t="str">
            <v>SRIA. DE GOBIERNO</v>
          </cell>
          <cell r="I15" t="str">
            <v>SGOB</v>
          </cell>
          <cell r="J15" t="str">
            <v>SECTOR GOBIERNO</v>
          </cell>
          <cell r="K15" t="str">
            <v>240403</v>
          </cell>
          <cell r="L15" t="str">
            <v>24</v>
          </cell>
          <cell r="M15" t="str">
            <v>04</v>
          </cell>
          <cell r="N15" t="str">
            <v>03</v>
          </cell>
        </row>
        <row r="16">
          <cell r="A16" t="str">
            <v>E061</v>
          </cell>
          <cell r="B16" t="str">
            <v>Ofna. del C. Dir. De Prev. Y Readap. Soc.</v>
          </cell>
          <cell r="C16" t="str">
            <v>E060</v>
          </cell>
          <cell r="D16" t="str">
            <v>DIR. GRAL. DE PREV. Y READAP. SOCIAL</v>
          </cell>
          <cell r="E16" t="str">
            <v>1GSG</v>
          </cell>
          <cell r="F16" t="str">
            <v>SUBSRIA. DE GOBIERNO</v>
          </cell>
          <cell r="G16" t="str">
            <v>1GOB</v>
          </cell>
          <cell r="H16" t="str">
            <v>SRIA. DE GOBIERNO</v>
          </cell>
          <cell r="I16" t="str">
            <v>SGOB</v>
          </cell>
          <cell r="J16" t="str">
            <v>SECTOR GOBIERNO</v>
          </cell>
          <cell r="K16" t="str">
            <v>240404</v>
          </cell>
          <cell r="L16" t="str">
            <v>24</v>
          </cell>
          <cell r="M16" t="str">
            <v>04</v>
          </cell>
          <cell r="N16" t="str">
            <v>04</v>
          </cell>
        </row>
        <row r="17">
          <cell r="A17" t="str">
            <v>E063</v>
          </cell>
          <cell r="B17" t="str">
            <v>Subdir Admva de Prev. Y Readapt. Soc.</v>
          </cell>
          <cell r="C17" t="str">
            <v>E060</v>
          </cell>
          <cell r="D17" t="str">
            <v>DIR. GRAL. DE PREV. Y READAP. SOCIAL</v>
          </cell>
          <cell r="E17" t="str">
            <v>1GSG</v>
          </cell>
          <cell r="F17" t="str">
            <v>SUBSRIA. DE GOBIERNO</v>
          </cell>
          <cell r="G17" t="str">
            <v>1GOB</v>
          </cell>
          <cell r="H17" t="str">
            <v>SRIA. DE GOBIERNO</v>
          </cell>
          <cell r="I17" t="str">
            <v>SGOB</v>
          </cell>
          <cell r="J17" t="str">
            <v>SECTOR GOBIERNO</v>
          </cell>
          <cell r="K17" t="str">
            <v>260402</v>
          </cell>
          <cell r="L17" t="str">
            <v>26</v>
          </cell>
          <cell r="M17" t="str">
            <v>04</v>
          </cell>
          <cell r="N17" t="str">
            <v>02</v>
          </cell>
        </row>
        <row r="18">
          <cell r="A18" t="str">
            <v>E065</v>
          </cell>
          <cell r="B18" t="str">
            <v>CERESO Jalpan</v>
          </cell>
          <cell r="C18" t="str">
            <v>E060</v>
          </cell>
          <cell r="D18" t="str">
            <v>DIR. GRAL. DE PREV. Y READAP. SOCIAL</v>
          </cell>
          <cell r="E18" t="str">
            <v>1GSG</v>
          </cell>
          <cell r="F18" t="str">
            <v>SUBSRIA. DE GOBIERNO</v>
          </cell>
          <cell r="G18" t="str">
            <v>1GOB</v>
          </cell>
          <cell r="H18" t="str">
            <v>SRIA. DE GOBIERNO</v>
          </cell>
          <cell r="I18" t="str">
            <v>SGOB</v>
          </cell>
          <cell r="J18" t="str">
            <v>SECTOR GOBIERNO</v>
          </cell>
          <cell r="K18" t="str">
            <v>240404</v>
          </cell>
          <cell r="L18" t="str">
            <v>24</v>
          </cell>
          <cell r="M18" t="str">
            <v>04</v>
          </cell>
          <cell r="N18" t="str">
            <v>04</v>
          </cell>
        </row>
        <row r="19">
          <cell r="A19" t="str">
            <v>E066</v>
          </cell>
          <cell r="B19" t="str">
            <v>CERESO San Jose El Alto</v>
          </cell>
          <cell r="C19" t="str">
            <v>E060</v>
          </cell>
          <cell r="D19" t="str">
            <v>DIR. GRAL. DE PREV. Y READAP. SOCIAL</v>
          </cell>
          <cell r="E19" t="str">
            <v>1GSG</v>
          </cell>
          <cell r="F19" t="str">
            <v>SUBSRIA. DE GOBIERNO</v>
          </cell>
          <cell r="G19" t="str">
            <v>1GOB</v>
          </cell>
          <cell r="H19" t="str">
            <v>SRIA. DE GOBIERNO</v>
          </cell>
          <cell r="I19" t="str">
            <v>SGOB</v>
          </cell>
          <cell r="J19" t="str">
            <v>SECTOR GOBIERNO</v>
          </cell>
          <cell r="K19" t="str">
            <v>240404</v>
          </cell>
          <cell r="L19" t="str">
            <v>24</v>
          </cell>
          <cell r="M19" t="str">
            <v>04</v>
          </cell>
          <cell r="N19" t="str">
            <v>04</v>
          </cell>
        </row>
        <row r="20">
          <cell r="A20" t="str">
            <v>E067</v>
          </cell>
          <cell r="B20" t="str">
            <v>Centro de Obs. Y Trat. P/Menores Infract.</v>
          </cell>
          <cell r="C20" t="str">
            <v>E060</v>
          </cell>
          <cell r="D20" t="str">
            <v>DIR. GRAL. DE PREV. Y READAP. SOCIAL</v>
          </cell>
          <cell r="E20" t="str">
            <v>1GSG</v>
          </cell>
          <cell r="F20" t="str">
            <v>SUBSRIA. DE GOBIERNO</v>
          </cell>
          <cell r="G20" t="str">
            <v>1GOB</v>
          </cell>
          <cell r="H20" t="str">
            <v>SRIA. DE GOBIERNO</v>
          </cell>
          <cell r="I20" t="str">
            <v>SGOB</v>
          </cell>
          <cell r="J20" t="str">
            <v>SECTOR GOBIERNO</v>
          </cell>
          <cell r="K20" t="str">
            <v>240404</v>
          </cell>
          <cell r="L20" t="str">
            <v>24</v>
          </cell>
          <cell r="M20" t="str">
            <v>04</v>
          </cell>
          <cell r="N20" t="str">
            <v>04</v>
          </cell>
        </row>
        <row r="21">
          <cell r="A21" t="str">
            <v>E068</v>
          </cell>
          <cell r="B21" t="str">
            <v>CERESO San Juan del Río</v>
          </cell>
          <cell r="C21" t="str">
            <v>E060</v>
          </cell>
          <cell r="D21" t="str">
            <v>DIR. GRAL. DE PREV. Y READAP. SOCIAL</v>
          </cell>
          <cell r="E21" t="str">
            <v>1GSG</v>
          </cell>
          <cell r="F21" t="str">
            <v>SUBSRIA. DE GOBIERNO</v>
          </cell>
          <cell r="G21" t="str">
            <v>1GOB</v>
          </cell>
          <cell r="H21" t="str">
            <v>SRIA. DE GOBIERNO</v>
          </cell>
          <cell r="I21" t="str">
            <v>SGOB</v>
          </cell>
          <cell r="J21" t="str">
            <v>SECTOR GOBIERNO</v>
          </cell>
          <cell r="K21" t="str">
            <v>240404</v>
          </cell>
          <cell r="L21" t="str">
            <v>24</v>
          </cell>
          <cell r="M21" t="str">
            <v>04</v>
          </cell>
          <cell r="N21" t="str">
            <v>04</v>
          </cell>
        </row>
        <row r="22">
          <cell r="A22" t="str">
            <v>E069</v>
          </cell>
          <cell r="B22" t="str">
            <v>CERESO Femenil</v>
          </cell>
          <cell r="C22" t="str">
            <v>E060</v>
          </cell>
          <cell r="D22" t="str">
            <v>DIR. GRAL. DE PREV. Y READAP. SOCIAL</v>
          </cell>
          <cell r="E22" t="str">
            <v>1GSG</v>
          </cell>
          <cell r="F22" t="str">
            <v>SUBSRIA. DE GOBIERNO</v>
          </cell>
          <cell r="G22" t="str">
            <v>1GOB</v>
          </cell>
          <cell r="H22" t="str">
            <v>SRIA. DE GOBIERNO</v>
          </cell>
          <cell r="I22" t="str">
            <v>SGOB</v>
          </cell>
          <cell r="J22" t="str">
            <v>SECTOR GOBIERNO</v>
          </cell>
          <cell r="K22" t="str">
            <v>240404</v>
          </cell>
          <cell r="L22" t="str">
            <v>24</v>
          </cell>
          <cell r="M22" t="str">
            <v>04</v>
          </cell>
          <cell r="N22" t="str">
            <v>04</v>
          </cell>
        </row>
        <row r="23">
          <cell r="A23" t="str">
            <v>E070</v>
          </cell>
          <cell r="B23" t="str">
            <v>Unidad de Ejecución de Medidas y Centros de Internam</v>
          </cell>
          <cell r="C23" t="str">
            <v>E060</v>
          </cell>
          <cell r="D23" t="str">
            <v>DIR. GRAL. DE PREV. Y READAP. SOCIAL</v>
          </cell>
          <cell r="E23" t="str">
            <v>1GSG</v>
          </cell>
          <cell r="F23" t="str">
            <v>SUBSRIA. DE GOBIERNO</v>
          </cell>
          <cell r="G23" t="str">
            <v>1GOB</v>
          </cell>
          <cell r="H23" t="str">
            <v>SRIA. DE GOBIERNO</v>
          </cell>
          <cell r="I23" t="str">
            <v>SGOB</v>
          </cell>
          <cell r="J23" t="str">
            <v>SECTOR GOBIERNO</v>
          </cell>
          <cell r="K23" t="str">
            <v>240404</v>
          </cell>
          <cell r="L23" t="str">
            <v>24</v>
          </cell>
          <cell r="M23" t="str">
            <v>04</v>
          </cell>
          <cell r="N23" t="str">
            <v>04</v>
          </cell>
        </row>
        <row r="24">
          <cell r="A24" t="str">
            <v>E081</v>
          </cell>
          <cell r="B24" t="str">
            <v>Ofna. del C. Dir. Jurídico y Consultivo</v>
          </cell>
          <cell r="C24" t="str">
            <v>E080</v>
          </cell>
          <cell r="D24" t="str">
            <v>DIR. JURIDICA Y CONSULTIVA</v>
          </cell>
          <cell r="E24" t="str">
            <v>1GSG</v>
          </cell>
          <cell r="F24" t="str">
            <v>SUBSRIA. DE GOBIERNO</v>
          </cell>
          <cell r="G24" t="str">
            <v>1GOB</v>
          </cell>
          <cell r="H24" t="str">
            <v>SRIA. DE GOBIERNO</v>
          </cell>
          <cell r="I24" t="str">
            <v>SGOB</v>
          </cell>
          <cell r="J24" t="str">
            <v>SECTOR GOBIERNO</v>
          </cell>
          <cell r="K24" t="str">
            <v>260401</v>
          </cell>
          <cell r="L24" t="str">
            <v>26</v>
          </cell>
          <cell r="M24" t="str">
            <v>04</v>
          </cell>
          <cell r="N24" t="str">
            <v>01</v>
          </cell>
        </row>
        <row r="25">
          <cell r="A25" t="str">
            <v>E082</v>
          </cell>
          <cell r="B25" t="str">
            <v>Depto. Corporativo</v>
          </cell>
          <cell r="C25" t="str">
            <v>E080</v>
          </cell>
          <cell r="D25" t="str">
            <v>DIR. JURIDICA Y CONSULTIVA</v>
          </cell>
          <cell r="E25" t="str">
            <v>1GSG</v>
          </cell>
          <cell r="F25" t="str">
            <v>SUBSRIA. DE GOBIERNO</v>
          </cell>
          <cell r="G25" t="str">
            <v>1GOB</v>
          </cell>
          <cell r="H25" t="str">
            <v>SRIA. DE GOBIERNO</v>
          </cell>
          <cell r="I25" t="str">
            <v>SGOB</v>
          </cell>
          <cell r="J25" t="str">
            <v>SECTOR GOBIERNO</v>
          </cell>
          <cell r="K25" t="str">
            <v>260401</v>
          </cell>
          <cell r="L25" t="str">
            <v>26</v>
          </cell>
          <cell r="M25" t="str">
            <v>04</v>
          </cell>
          <cell r="N25" t="str">
            <v>01</v>
          </cell>
        </row>
        <row r="26">
          <cell r="A26" t="str">
            <v>E083</v>
          </cell>
          <cell r="B26" t="str">
            <v>Depto. De Defensoría de Oficio</v>
          </cell>
          <cell r="C26" t="str">
            <v>E080</v>
          </cell>
          <cell r="D26" t="str">
            <v>DIR. JURIDICA Y CONSULTIVA</v>
          </cell>
          <cell r="E26" t="str">
            <v>1GSG</v>
          </cell>
          <cell r="F26" t="str">
            <v>SUBSRIA. DE GOBIERNO</v>
          </cell>
          <cell r="G26" t="str">
            <v>1GOB</v>
          </cell>
          <cell r="H26" t="str">
            <v>SRIA. DE GOBIERNO</v>
          </cell>
          <cell r="I26" t="str">
            <v>SGOB</v>
          </cell>
          <cell r="J26" t="str">
            <v>SECTOR GOBIERNO</v>
          </cell>
          <cell r="K26" t="str">
            <v>240401</v>
          </cell>
          <cell r="L26" t="str">
            <v>24</v>
          </cell>
          <cell r="M26" t="str">
            <v>04</v>
          </cell>
          <cell r="N26" t="str">
            <v>01</v>
          </cell>
        </row>
        <row r="27">
          <cell r="A27" t="str">
            <v>E084</v>
          </cell>
          <cell r="B27" t="str">
            <v>Depto de Publicaciones</v>
          </cell>
          <cell r="C27" t="str">
            <v>E080</v>
          </cell>
          <cell r="D27" t="str">
            <v>DIR. JURIDICA Y CONSULTIVA</v>
          </cell>
          <cell r="E27" t="str">
            <v>1GSG</v>
          </cell>
          <cell r="F27" t="str">
            <v>SUBSRIA. DE GOBIERNO</v>
          </cell>
          <cell r="G27" t="str">
            <v>1GOB</v>
          </cell>
          <cell r="H27" t="str">
            <v>SRIA. DE GOBIERNO</v>
          </cell>
          <cell r="I27" t="str">
            <v>SGOB</v>
          </cell>
          <cell r="J27" t="str">
            <v>SECTOR GOBIERNO</v>
          </cell>
          <cell r="K27" t="str">
            <v>260401</v>
          </cell>
          <cell r="L27" t="str">
            <v>26</v>
          </cell>
          <cell r="M27" t="str">
            <v>04</v>
          </cell>
          <cell r="N27" t="str">
            <v>01</v>
          </cell>
        </row>
        <row r="28">
          <cell r="A28" t="str">
            <v>E101</v>
          </cell>
          <cell r="B28" t="str">
            <v>Ofna. del C. Dir. Del Registro Civil.</v>
          </cell>
          <cell r="C28" t="str">
            <v>E100</v>
          </cell>
          <cell r="D28" t="str">
            <v>DIR. DEL REGISTRO CIVIL</v>
          </cell>
          <cell r="E28" t="str">
            <v>1GSG</v>
          </cell>
          <cell r="F28" t="str">
            <v>SUBSRIA. DE GOBIERNO</v>
          </cell>
          <cell r="G28" t="str">
            <v>1GOB</v>
          </cell>
          <cell r="H28" t="str">
            <v>SRIA. DE GOBIERNO</v>
          </cell>
          <cell r="I28" t="str">
            <v>SGOB</v>
          </cell>
          <cell r="J28" t="str">
            <v>SECTOR GOBIERNO</v>
          </cell>
          <cell r="K28" t="str">
            <v>260404</v>
          </cell>
          <cell r="L28" t="str">
            <v>26</v>
          </cell>
          <cell r="M28" t="str">
            <v>04</v>
          </cell>
          <cell r="N28" t="str">
            <v>04</v>
          </cell>
        </row>
        <row r="29">
          <cell r="A29" t="str">
            <v>E121</v>
          </cell>
          <cell r="B29" t="str">
            <v>Ofna. del C. Dir. Del Reg. Pub. Prop. Y Comerc.</v>
          </cell>
          <cell r="C29" t="str">
            <v>E120</v>
          </cell>
          <cell r="D29" t="str">
            <v>DIR. DEL REG. PUB. DE LA PROP Y EL COMERC.</v>
          </cell>
          <cell r="E29" t="str">
            <v>1GSG</v>
          </cell>
          <cell r="F29" t="str">
            <v>SUBSRIA. DE GOBIERNO</v>
          </cell>
          <cell r="G29" t="str">
            <v>1GOB</v>
          </cell>
          <cell r="H29" t="str">
            <v>SRIA. DE GOBIERNO</v>
          </cell>
          <cell r="I29" t="str">
            <v>SGOB</v>
          </cell>
          <cell r="J29" t="str">
            <v>SECTOR GOBIERNO</v>
          </cell>
          <cell r="K29" t="str">
            <v>260402</v>
          </cell>
          <cell r="L29" t="str">
            <v>26</v>
          </cell>
          <cell r="M29" t="str">
            <v>04</v>
          </cell>
          <cell r="N29" t="str">
            <v>02</v>
          </cell>
        </row>
        <row r="30">
          <cell r="A30" t="str">
            <v>E122</v>
          </cell>
          <cell r="B30" t="str">
            <v>Depto. De Apoyo Administrativo</v>
          </cell>
          <cell r="C30" t="str">
            <v>E120</v>
          </cell>
          <cell r="D30" t="str">
            <v>DIR. DEL REG. PUB. DE LA PROP Y EL COMERC.</v>
          </cell>
          <cell r="E30" t="str">
            <v>1GSG</v>
          </cell>
          <cell r="F30" t="str">
            <v>SUBSRIA. DE GOBIERNO</v>
          </cell>
          <cell r="G30" t="str">
            <v>1GOB</v>
          </cell>
          <cell r="H30" t="str">
            <v>SRIA. DE GOBIERNO</v>
          </cell>
          <cell r="I30" t="str">
            <v>SGOB</v>
          </cell>
          <cell r="J30" t="str">
            <v>SECTOR GOBIERNO</v>
          </cell>
          <cell r="K30" t="str">
            <v>260402</v>
          </cell>
          <cell r="L30" t="str">
            <v>26</v>
          </cell>
          <cell r="M30" t="str">
            <v>04</v>
          </cell>
          <cell r="N30" t="str">
            <v>02</v>
          </cell>
        </row>
        <row r="31">
          <cell r="A31" t="str">
            <v>E141</v>
          </cell>
          <cell r="B31" t="str">
            <v>Ofna. del C. Dir. De Gobierno</v>
          </cell>
          <cell r="C31" t="str">
            <v>E140</v>
          </cell>
          <cell r="D31" t="str">
            <v>DIR. DE GOBIERNO</v>
          </cell>
          <cell r="E31" t="str">
            <v>1GSG</v>
          </cell>
          <cell r="F31" t="str">
            <v>SUBSRIA. DE GOBIERNO</v>
          </cell>
          <cell r="G31" t="str">
            <v>1GOB</v>
          </cell>
          <cell r="H31" t="str">
            <v>SRIA. DE GOBIERNO</v>
          </cell>
          <cell r="I31" t="str">
            <v>SGOB</v>
          </cell>
          <cell r="J31" t="str">
            <v>SECTOR GOBIERNO</v>
          </cell>
          <cell r="K31" t="str">
            <v>260401</v>
          </cell>
          <cell r="L31" t="str">
            <v>26</v>
          </cell>
          <cell r="M31" t="str">
            <v>04</v>
          </cell>
          <cell r="N31" t="str">
            <v>01</v>
          </cell>
        </row>
        <row r="32">
          <cell r="A32" t="str">
            <v>E181</v>
          </cell>
          <cell r="B32" t="str">
            <v>Ofna. del C. Subsrio de Des. Polít. Y Social</v>
          </cell>
          <cell r="C32" t="str">
            <v>E180</v>
          </cell>
          <cell r="D32" t="str">
            <v>OFNA. DEL C. SUBSRIO. DES. POLIT. Y SOC.</v>
          </cell>
          <cell r="E32" t="str">
            <v>1GDP</v>
          </cell>
          <cell r="F32" t="str">
            <v>SUBSRIA. DE DESARROLLO POLITICO Y SOC.</v>
          </cell>
          <cell r="G32" t="str">
            <v>1GOB</v>
          </cell>
          <cell r="H32" t="str">
            <v>SRIA. DE GOBIERNO</v>
          </cell>
          <cell r="I32" t="str">
            <v>SGOB</v>
          </cell>
          <cell r="J32" t="str">
            <v>SECTOR GOBIERNO</v>
          </cell>
          <cell r="K32" t="str">
            <v>240402</v>
          </cell>
          <cell r="L32" t="str">
            <v>24</v>
          </cell>
          <cell r="M32" t="str">
            <v>04</v>
          </cell>
          <cell r="N32" t="str">
            <v>02</v>
          </cell>
        </row>
        <row r="33">
          <cell r="A33" t="str">
            <v>E182</v>
          </cell>
          <cell r="B33" t="str">
            <v>Coord. De Promoción Social</v>
          </cell>
          <cell r="C33" t="str">
            <v>E180</v>
          </cell>
          <cell r="D33" t="str">
            <v>OFNA. DEL C. SUBSRIO. DES. POLIT. Y SOC.</v>
          </cell>
          <cell r="E33" t="str">
            <v>1GDP</v>
          </cell>
          <cell r="F33" t="str">
            <v>SUBSRIA. DE DESARROLLO POLITICO Y SOC.</v>
          </cell>
          <cell r="G33" t="str">
            <v>1GOB</v>
          </cell>
          <cell r="H33" t="str">
            <v>SRIA. DE GOBIERNO</v>
          </cell>
          <cell r="I33" t="str">
            <v>SGOB</v>
          </cell>
          <cell r="J33" t="str">
            <v>SECTOR GOBIERNO</v>
          </cell>
          <cell r="K33" t="str">
            <v>260604</v>
          </cell>
          <cell r="L33" t="str">
            <v>26</v>
          </cell>
          <cell r="M33" t="str">
            <v>06</v>
          </cell>
          <cell r="N33" t="str">
            <v>04</v>
          </cell>
        </row>
        <row r="34">
          <cell r="A34" t="str">
            <v>E201</v>
          </cell>
          <cell r="B34" t="str">
            <v>Ofna. del C. Dir. De Desarrollo Político</v>
          </cell>
          <cell r="C34" t="str">
            <v>E200</v>
          </cell>
          <cell r="D34" t="str">
            <v>DIR. DE DESARROLLO POLITICO</v>
          </cell>
          <cell r="E34" t="str">
            <v>1GDP</v>
          </cell>
          <cell r="F34" t="str">
            <v>SUBSRIA. DE DESARROLLO POLITICO Y SOC.</v>
          </cell>
          <cell r="G34" t="str">
            <v>1GOB</v>
          </cell>
          <cell r="H34" t="str">
            <v>SRIA. DE GOBIERNO</v>
          </cell>
          <cell r="I34" t="str">
            <v>SGOB</v>
          </cell>
          <cell r="J34" t="str">
            <v>SECTOR GOBIERNO</v>
          </cell>
          <cell r="K34" t="str">
            <v>240402</v>
          </cell>
          <cell r="L34" t="str">
            <v>24</v>
          </cell>
          <cell r="M34" t="str">
            <v>04</v>
          </cell>
          <cell r="N34" t="str">
            <v>02</v>
          </cell>
        </row>
        <row r="35">
          <cell r="A35" t="str">
            <v>E202</v>
          </cell>
          <cell r="B35" t="str">
            <v>Coord. Regional Centro-Norte</v>
          </cell>
          <cell r="C35" t="str">
            <v>E200</v>
          </cell>
          <cell r="D35" t="str">
            <v>DIR. DE DESARROLLO POLITICO</v>
          </cell>
          <cell r="E35" t="str">
            <v>1GDP</v>
          </cell>
          <cell r="F35" t="str">
            <v>SUBSRIA. DE DESARROLLO POLITICO Y SOC.</v>
          </cell>
          <cell r="G35" t="str">
            <v>1GOB</v>
          </cell>
          <cell r="H35" t="str">
            <v>SRIA. DE GOBIERNO</v>
          </cell>
          <cell r="I35" t="str">
            <v>SGOB</v>
          </cell>
          <cell r="J35" t="str">
            <v>SECTOR GOBIERNO</v>
          </cell>
          <cell r="K35" t="str">
            <v>260603</v>
          </cell>
          <cell r="L35" t="str">
            <v>26</v>
          </cell>
          <cell r="M35" t="str">
            <v>06</v>
          </cell>
          <cell r="N35" t="str">
            <v>03</v>
          </cell>
        </row>
        <row r="36">
          <cell r="A36" t="str">
            <v>E221</v>
          </cell>
          <cell r="B36" t="str">
            <v>Ofna. del C. Dir. De Análisis Político</v>
          </cell>
          <cell r="C36" t="str">
            <v>E220</v>
          </cell>
          <cell r="D36" t="str">
            <v>DIR. DE ANALISIS POLITICO</v>
          </cell>
          <cell r="E36" t="str">
            <v>1GDP</v>
          </cell>
          <cell r="F36" t="str">
            <v>SUBSRIA. DE DES. POLITICO Y SOCIAL</v>
          </cell>
          <cell r="G36" t="str">
            <v>1GOB</v>
          </cell>
          <cell r="H36" t="str">
            <v>SRIA. DE GOBIERNO</v>
          </cell>
          <cell r="I36" t="str">
            <v>SGOB</v>
          </cell>
          <cell r="J36" t="str">
            <v>SECTOR GOBIERNO</v>
          </cell>
          <cell r="K36" t="str">
            <v>260601</v>
          </cell>
          <cell r="L36" t="str">
            <v>26</v>
          </cell>
          <cell r="M36" t="str">
            <v>06</v>
          </cell>
          <cell r="N36" t="str">
            <v>01</v>
          </cell>
        </row>
        <row r="37">
          <cell r="A37" t="str">
            <v>E400</v>
          </cell>
          <cell r="B37" t="str">
            <v>Coord. General de la (CEDM)</v>
          </cell>
          <cell r="C37" t="str">
            <v>E400</v>
          </cell>
          <cell r="D37" t="str">
            <v>COORD. GRAL. CEDM</v>
          </cell>
          <cell r="E37" t="str">
            <v>2GDM</v>
          </cell>
          <cell r="F37" t="str">
            <v>COORD. EST. DE DES. MUNICIPAL</v>
          </cell>
          <cell r="G37" t="str">
            <v>2GOB</v>
          </cell>
          <cell r="H37" t="str">
            <v>ORG. DESCONC. SECTOR GOBIERNO</v>
          </cell>
          <cell r="I37" t="str">
            <v>SGOB</v>
          </cell>
          <cell r="J37" t="str">
            <v>SECTOR GOBIERNO</v>
          </cell>
          <cell r="K37" t="str">
            <v>260501</v>
          </cell>
          <cell r="L37" t="str">
            <v>26</v>
          </cell>
          <cell r="M37" t="str">
            <v>05</v>
          </cell>
          <cell r="N37" t="str">
            <v>01</v>
          </cell>
        </row>
        <row r="38">
          <cell r="A38" t="str">
            <v>E501</v>
          </cell>
          <cell r="B38" t="str">
            <v>Ofna. Dir. Gral. Inst. Queret. De la  Mujer</v>
          </cell>
          <cell r="C38" t="str">
            <v>E500</v>
          </cell>
          <cell r="D38" t="str">
            <v>DIR. GRAL. INST. QUERETANO DE LA MUJER</v>
          </cell>
          <cell r="E38" t="str">
            <v>2GCM</v>
          </cell>
          <cell r="F38" t="str">
            <v>INSTITUTO QUERETANO DE LA MUJER</v>
          </cell>
          <cell r="G38" t="str">
            <v>2GOB</v>
          </cell>
          <cell r="H38" t="str">
            <v>ORG. DESCONC. SECTOR GOBIERNO</v>
          </cell>
          <cell r="I38" t="str">
            <v>SGOB</v>
          </cell>
          <cell r="J38" t="str">
            <v>SECTOR GOBIERNO</v>
          </cell>
          <cell r="K38" t="str">
            <v>250602</v>
          </cell>
          <cell r="L38" t="str">
            <v>25</v>
          </cell>
          <cell r="M38" t="str">
            <v>06</v>
          </cell>
          <cell r="N38" t="str">
            <v>02</v>
          </cell>
        </row>
        <row r="39">
          <cell r="A39" t="str">
            <v>E502</v>
          </cell>
          <cell r="B39" t="str">
            <v>Ofna. del Coord. De Refugio de Mujeres Maltratadas</v>
          </cell>
          <cell r="C39" t="str">
            <v>E510</v>
          </cell>
          <cell r="D39" t="str">
            <v>COORD. DE REFUGIO DE MUJERES MALTRATADAS</v>
          </cell>
          <cell r="E39" t="str">
            <v>2GCM</v>
          </cell>
          <cell r="F39" t="str">
            <v>INSTITUTO QUERETANO DE LA MUJER</v>
          </cell>
          <cell r="G39" t="str">
            <v>2GOB</v>
          </cell>
          <cell r="H39" t="str">
            <v>ORG. DESCONC. SECTOR GOBIERNO</v>
          </cell>
          <cell r="I39" t="str">
            <v>SGOB</v>
          </cell>
          <cell r="J39" t="str">
            <v>SECTOR GOBIERNO</v>
          </cell>
          <cell r="K39" t="str">
            <v>250605</v>
          </cell>
          <cell r="L39" t="str">
            <v>25</v>
          </cell>
          <cell r="M39" t="str">
            <v>06</v>
          </cell>
          <cell r="N39" t="str">
            <v>05</v>
          </cell>
        </row>
        <row r="40">
          <cell r="A40" t="str">
            <v>E551</v>
          </cell>
          <cell r="B40" t="str">
            <v>Ofna. del Srio Ejecutivo JASP</v>
          </cell>
          <cell r="C40" t="str">
            <v>E550</v>
          </cell>
          <cell r="D40" t="str">
            <v>SRIA. EJECUTIVA DE LA JASP</v>
          </cell>
          <cell r="E40" t="str">
            <v>2GAP</v>
          </cell>
          <cell r="F40" t="str">
            <v>JUNTA DE ASISTENCIA PRIVADA</v>
          </cell>
          <cell r="G40" t="str">
            <v>2GOB</v>
          </cell>
          <cell r="H40" t="str">
            <v>ORG. DESCONC. SECTOR GOBIERNO</v>
          </cell>
          <cell r="I40" t="str">
            <v>SGOB</v>
          </cell>
          <cell r="J40" t="str">
            <v>SECTOR GOBIERNO</v>
          </cell>
          <cell r="K40" t="str">
            <v>250404</v>
          </cell>
          <cell r="L40" t="str">
            <v>25</v>
          </cell>
          <cell r="M40" t="str">
            <v>04</v>
          </cell>
          <cell r="N40" t="str">
            <v>04</v>
          </cell>
        </row>
        <row r="41">
          <cell r="A41" t="str">
            <v>E601</v>
          </cell>
          <cell r="B41" t="str">
            <v>Ofna. del C. Dir. De IESC</v>
          </cell>
          <cell r="C41" t="str">
            <v>E600</v>
          </cell>
          <cell r="D41" t="str">
            <v>DIR. DEL IESC</v>
          </cell>
          <cell r="E41" t="str">
            <v>2GEC</v>
          </cell>
          <cell r="F41" t="str">
            <v>INST. DE ESTUDIOS CONSTITUCIONALES</v>
          </cell>
          <cell r="G41" t="str">
            <v>2GOB</v>
          </cell>
          <cell r="H41" t="str">
            <v>ORG. DESCONC. SECTOR GOBIERNO</v>
          </cell>
          <cell r="I41" t="str">
            <v>SGOB</v>
          </cell>
          <cell r="J41" t="str">
            <v>SECTOR GOBIERNO</v>
          </cell>
          <cell r="K41" t="str">
            <v>220206</v>
          </cell>
          <cell r="L41" t="str">
            <v>22</v>
          </cell>
          <cell r="M41" t="str">
            <v>02</v>
          </cell>
          <cell r="N41" t="str">
            <v>06</v>
          </cell>
        </row>
        <row r="42">
          <cell r="A42" t="str">
            <v>E651</v>
          </cell>
          <cell r="B42" t="str">
            <v>Ofna. del C. Srio. Técnico del CEPO</v>
          </cell>
          <cell r="C42" t="str">
            <v>E650</v>
          </cell>
          <cell r="D42" t="str">
            <v>SRIA. TECNICA DEL CEPO</v>
          </cell>
          <cell r="E42" t="str">
            <v>2GCP</v>
          </cell>
          <cell r="F42" t="str">
            <v>CONS. ESTATAL DE POBLACION</v>
          </cell>
          <cell r="G42" t="str">
            <v>2GOB</v>
          </cell>
          <cell r="H42" t="str">
            <v>ORG. DESCONC. SECTOR GOBIERNO</v>
          </cell>
          <cell r="I42" t="str">
            <v>SGOB</v>
          </cell>
          <cell r="J42" t="str">
            <v>SECTOR GOBIERNO</v>
          </cell>
          <cell r="K42" t="str">
            <v>210406</v>
          </cell>
          <cell r="L42" t="str">
            <v>21</v>
          </cell>
          <cell r="M42" t="str">
            <v>04</v>
          </cell>
          <cell r="N42" t="str">
            <v>06</v>
          </cell>
        </row>
        <row r="43">
          <cell r="A43" t="str">
            <v>E701</v>
          </cell>
          <cell r="B43" t="str">
            <v>Ofna. del C. Dir. Del Cons. P/Menores Infractores</v>
          </cell>
          <cell r="C43" t="str">
            <v>E700</v>
          </cell>
          <cell r="D43" t="str">
            <v>DIR. DEL CONS. DE MENORES INFRACTORES</v>
          </cell>
          <cell r="E43" t="str">
            <v>2GMI</v>
          </cell>
          <cell r="F43" t="str">
            <v>CONS. PARA MENORES INFRACTORES</v>
          </cell>
          <cell r="G43" t="str">
            <v>2GOB</v>
          </cell>
          <cell r="H43" t="str">
            <v>ORG. DESCONC. SECTOR GOBIERNO</v>
          </cell>
          <cell r="I43" t="str">
            <v>SGOB</v>
          </cell>
          <cell r="J43" t="str">
            <v>SECTOR GOBIERNO</v>
          </cell>
          <cell r="K43" t="str">
            <v>240401</v>
          </cell>
          <cell r="L43" t="str">
            <v>24</v>
          </cell>
          <cell r="M43" t="str">
            <v>04</v>
          </cell>
          <cell r="N43" t="str">
            <v>01</v>
          </cell>
        </row>
        <row r="44">
          <cell r="A44" t="str">
            <v>E801</v>
          </cell>
          <cell r="B44" t="str">
            <v>Ofna. del C. Dir. Gral DIF</v>
          </cell>
          <cell r="C44" t="str">
            <v>E800</v>
          </cell>
          <cell r="D44" t="str">
            <v>DIR. GRAL. DEL DIF</v>
          </cell>
          <cell r="E44" t="str">
            <v>3GSF</v>
          </cell>
          <cell r="F44" t="str">
            <v>SIST. P/DES INT. DE LA FAMILIA DEL EDO DE QRO.</v>
          </cell>
          <cell r="G44" t="str">
            <v>3GOB</v>
          </cell>
          <cell r="H44" t="str">
            <v>ENT. PARAEST. SECT. GOBIERNO</v>
          </cell>
          <cell r="I44" t="str">
            <v>SGOB</v>
          </cell>
          <cell r="J44" t="str">
            <v>SECTOR GOBIERNO</v>
          </cell>
          <cell r="K44" t="str">
            <v>250305</v>
          </cell>
          <cell r="L44" t="str">
            <v>25</v>
          </cell>
          <cell r="M44" t="str">
            <v>03</v>
          </cell>
          <cell r="N44" t="str">
            <v>05</v>
          </cell>
        </row>
        <row r="45">
          <cell r="A45" t="str">
            <v>F001</v>
          </cell>
          <cell r="B45" t="str">
            <v>Ofna. del C. Srio. De Seguridad Ciudadana</v>
          </cell>
          <cell r="C45" t="str">
            <v>F000</v>
          </cell>
          <cell r="D45" t="str">
            <v>OFNA. DEL C. SRIO. DE SEG. CIUDADANA</v>
          </cell>
          <cell r="E45" t="str">
            <v>1IPP</v>
          </cell>
          <cell r="F45" t="str">
            <v>SRIA. DE SEG. CIUDADANA</v>
          </cell>
          <cell r="G45" t="str">
            <v>1IPP</v>
          </cell>
          <cell r="H45" t="str">
            <v>SRIA. DE SEG. CIUDADANA</v>
          </cell>
          <cell r="I45" t="str">
            <v>SIPP</v>
          </cell>
          <cell r="J45" t="str">
            <v>SECTOR SEG. CIUDADANA</v>
          </cell>
          <cell r="K45" t="str">
            <v>240101</v>
          </cell>
          <cell r="L45" t="str">
            <v>24</v>
          </cell>
          <cell r="M45" t="str">
            <v>01</v>
          </cell>
          <cell r="N45" t="str">
            <v>01</v>
          </cell>
        </row>
        <row r="46">
          <cell r="A46" t="str">
            <v>F004</v>
          </cell>
          <cell r="B46" t="str">
            <v>Coord. De Asuntos Internos</v>
          </cell>
          <cell r="C46" t="str">
            <v>F000</v>
          </cell>
          <cell r="D46" t="str">
            <v>OFNA. DEL C. SRIO. DE SEG. CIUDADANA</v>
          </cell>
          <cell r="E46" t="str">
            <v>1IPP</v>
          </cell>
          <cell r="F46" t="str">
            <v>SRIA. DE SEG. CIUDADANA</v>
          </cell>
          <cell r="G46" t="str">
            <v>1IPP</v>
          </cell>
          <cell r="H46" t="str">
            <v>SRIA. DE SEG. CIUDADANA</v>
          </cell>
          <cell r="I46" t="str">
            <v>SIPP</v>
          </cell>
          <cell r="J46" t="str">
            <v>SECTOR SEG. CIUDADANA</v>
          </cell>
          <cell r="K46" t="str">
            <v>240105</v>
          </cell>
          <cell r="L46" t="str">
            <v>24</v>
          </cell>
          <cell r="M46" t="str">
            <v>01</v>
          </cell>
          <cell r="N46" t="str">
            <v>05</v>
          </cell>
        </row>
        <row r="47">
          <cell r="A47" t="str">
            <v>F005</v>
          </cell>
          <cell r="B47" t="str">
            <v>Organo Interno de Control</v>
          </cell>
          <cell r="C47" t="str">
            <v>F000</v>
          </cell>
          <cell r="D47" t="str">
            <v>OFNA. DEL C. SRIO. DE SEG. CIUDADANA</v>
          </cell>
          <cell r="E47" t="str">
            <v>1IPP</v>
          </cell>
          <cell r="F47" t="str">
            <v>SRIA. DE SEG. CIUDADANA</v>
          </cell>
          <cell r="G47" t="str">
            <v>1IPP</v>
          </cell>
          <cell r="H47" t="str">
            <v>SRIA. DE SEG. CIUDADANA</v>
          </cell>
          <cell r="I47" t="str">
            <v>SIPP</v>
          </cell>
          <cell r="J47" t="str">
            <v>SECTOR SEG. CIUDADANA</v>
          </cell>
          <cell r="K47" t="str">
            <v>260301</v>
          </cell>
          <cell r="L47" t="str">
            <v>26</v>
          </cell>
          <cell r="M47" t="str">
            <v>03</v>
          </cell>
          <cell r="N47" t="str">
            <v>01</v>
          </cell>
        </row>
        <row r="48">
          <cell r="A48" t="str">
            <v>F011</v>
          </cell>
          <cell r="B48" t="str">
            <v>Ofna. del C. Dir. De Serv. Admvos.</v>
          </cell>
          <cell r="C48" t="str">
            <v>F010</v>
          </cell>
          <cell r="D48" t="str">
            <v>DIR. ADMINISTRATIVA</v>
          </cell>
          <cell r="E48" t="str">
            <v>1IPP</v>
          </cell>
          <cell r="F48" t="str">
            <v>SRIA. DE SEG. CIUDADANA</v>
          </cell>
          <cell r="G48" t="str">
            <v>1IPP</v>
          </cell>
          <cell r="H48" t="str">
            <v>SRIA. DE SEG. CIUDADANA</v>
          </cell>
          <cell r="I48" t="str">
            <v>SIPP</v>
          </cell>
          <cell r="J48" t="str">
            <v>SECTOR SEG. CIUDADANA</v>
          </cell>
          <cell r="K48" t="str">
            <v>260402</v>
          </cell>
          <cell r="L48" t="str">
            <v>26</v>
          </cell>
          <cell r="M48" t="str">
            <v>04</v>
          </cell>
          <cell r="N48" t="str">
            <v>02</v>
          </cell>
        </row>
        <row r="49">
          <cell r="A49" t="str">
            <v>F021</v>
          </cell>
          <cell r="B49" t="str">
            <v>Ofna. del C. Dir. De Policía Estatal</v>
          </cell>
          <cell r="C49" t="str">
            <v>F020</v>
          </cell>
          <cell r="D49" t="str">
            <v>DIR. DE POLICIA ESTATAL</v>
          </cell>
          <cell r="E49" t="str">
            <v>1IPP</v>
          </cell>
          <cell r="F49" t="str">
            <v>SRIA. DE SEG. CIUDADANA</v>
          </cell>
          <cell r="G49" t="str">
            <v>1IPP</v>
          </cell>
          <cell r="H49" t="str">
            <v>SRIA. DE SEG. CIUDADANA</v>
          </cell>
          <cell r="I49" t="str">
            <v>SIPP</v>
          </cell>
          <cell r="J49" t="str">
            <v>SECTOR SEG. CIUDADANA</v>
          </cell>
          <cell r="K49" t="str">
            <v>240104</v>
          </cell>
          <cell r="L49" t="str">
            <v>24</v>
          </cell>
          <cell r="M49" t="str">
            <v>01</v>
          </cell>
          <cell r="N49" t="str">
            <v>04</v>
          </cell>
        </row>
        <row r="50">
          <cell r="A50" t="str">
            <v>F031</v>
          </cell>
          <cell r="B50" t="str">
            <v>Ofna. del C. Dir. De Prevención</v>
          </cell>
          <cell r="C50" t="str">
            <v>F030</v>
          </cell>
          <cell r="D50" t="str">
            <v>DIR. DE PREVENCION</v>
          </cell>
          <cell r="E50" t="str">
            <v>1IPP</v>
          </cell>
          <cell r="F50" t="str">
            <v>SRIA. DE SEG. CIUDADANA</v>
          </cell>
          <cell r="G50" t="str">
            <v>1IPP</v>
          </cell>
          <cell r="H50" t="str">
            <v>SRIA. DE SEG. CIUDADANA</v>
          </cell>
          <cell r="I50" t="str">
            <v>SIPP</v>
          </cell>
          <cell r="J50" t="str">
            <v>SECTOR SEG. CIUDADANA</v>
          </cell>
          <cell r="K50" t="str">
            <v>240102</v>
          </cell>
          <cell r="L50" t="str">
            <v>24</v>
          </cell>
          <cell r="M50" t="str">
            <v>01</v>
          </cell>
          <cell r="N50" t="str">
            <v>02</v>
          </cell>
        </row>
        <row r="51">
          <cell r="A51" t="str">
            <v>F041</v>
          </cell>
          <cell r="B51" t="str">
            <v>Ofna. del C. Dir. De Informática y Telecom.</v>
          </cell>
          <cell r="C51" t="str">
            <v>F040</v>
          </cell>
          <cell r="D51" t="str">
            <v>DIR. DE INFORMATICA Y TELECOMUNIC.</v>
          </cell>
          <cell r="E51" t="str">
            <v>1IPP</v>
          </cell>
          <cell r="F51" t="str">
            <v>SRIA. DE SEG. CIUDADANA</v>
          </cell>
          <cell r="G51" t="str">
            <v>1IPP</v>
          </cell>
          <cell r="H51" t="str">
            <v>SRIA. DE SEG. CIUDADANA</v>
          </cell>
          <cell r="I51" t="str">
            <v>SIPP</v>
          </cell>
          <cell r="J51" t="str">
            <v>SECTOR SEG. CIUDADANA</v>
          </cell>
          <cell r="K51" t="str">
            <v>240103</v>
          </cell>
          <cell r="L51" t="str">
            <v>24</v>
          </cell>
          <cell r="M51" t="str">
            <v>01</v>
          </cell>
          <cell r="N51" t="str">
            <v>03</v>
          </cell>
        </row>
        <row r="52">
          <cell r="A52" t="str">
            <v>F051</v>
          </cell>
          <cell r="B52" t="str">
            <v>Ofna. del C. Dir. De Transporte</v>
          </cell>
          <cell r="C52" t="str">
            <v>F050</v>
          </cell>
          <cell r="D52" t="str">
            <v>DIR. DE TRANSPORTES</v>
          </cell>
          <cell r="E52" t="str">
            <v>1IPP</v>
          </cell>
          <cell r="F52" t="str">
            <v>SRIA. DE SEG. CIUDADANA</v>
          </cell>
          <cell r="G52" t="str">
            <v>1IPP</v>
          </cell>
          <cell r="H52" t="str">
            <v>SRIA. DE SEG. CIUDADANA</v>
          </cell>
          <cell r="I52" t="str">
            <v>SIPP</v>
          </cell>
          <cell r="J52" t="str">
            <v>SECTOR SEG. CIUDADANA</v>
          </cell>
          <cell r="K52" t="str">
            <v>240105</v>
          </cell>
          <cell r="L52" t="str">
            <v>24</v>
          </cell>
          <cell r="M52" t="str">
            <v>01</v>
          </cell>
          <cell r="N52" t="str">
            <v>05</v>
          </cell>
        </row>
        <row r="53">
          <cell r="A53" t="str">
            <v>F171</v>
          </cell>
          <cell r="B53" t="str">
            <v>Ofna del C Dir de Gestión</v>
          </cell>
          <cell r="C53" t="str">
            <v>F170</v>
          </cell>
          <cell r="D53" t="str">
            <v>DIRECCIÓN DE GESTIO</v>
          </cell>
          <cell r="E53" t="str">
            <v>1IPP</v>
          </cell>
          <cell r="F53" t="str">
            <v>SRIA. DE SEG. CIUDADANA</v>
          </cell>
          <cell r="G53" t="str">
            <v>1IPP</v>
          </cell>
          <cell r="H53" t="str">
            <v>SRIA. DE SEG. CIUDADANA</v>
          </cell>
          <cell r="I53" t="str">
            <v>SIPP</v>
          </cell>
          <cell r="J53" t="str">
            <v>SECTOR SEG. CIUDADANA</v>
          </cell>
          <cell r="K53" t="str">
            <v>240102</v>
          </cell>
          <cell r="L53" t="str">
            <v>24</v>
          </cell>
          <cell r="M53" t="str">
            <v>01</v>
          </cell>
          <cell r="N53" t="str">
            <v>02</v>
          </cell>
        </row>
        <row r="54">
          <cell r="A54" t="str">
            <v>F060</v>
          </cell>
          <cell r="B54" t="str">
            <v>Sria. Tecnica del UEPC</v>
          </cell>
          <cell r="C54" t="str">
            <v>F060</v>
          </cell>
          <cell r="D54" t="str">
            <v>SRIA. TECNICA DEL UEPC</v>
          </cell>
          <cell r="E54" t="str">
            <v>2IPC</v>
          </cell>
          <cell r="F54" t="str">
            <v>UNIDAD ESTATAL DE PROTECCION CIVIL</v>
          </cell>
          <cell r="G54" t="str">
            <v>2IPP</v>
          </cell>
          <cell r="H54" t="str">
            <v>ORG. DESCONC. SECTOR SEG. CIUDADANA</v>
          </cell>
          <cell r="I54" t="str">
            <v>SIPP</v>
          </cell>
          <cell r="J54" t="str">
            <v>SECTOR SEG. CIUDADANA</v>
          </cell>
          <cell r="K54" t="str">
            <v>240102</v>
          </cell>
          <cell r="L54" t="str">
            <v>24</v>
          </cell>
          <cell r="M54" t="str">
            <v>01</v>
          </cell>
          <cell r="N54" t="str">
            <v>02</v>
          </cell>
        </row>
        <row r="55">
          <cell r="A55" t="str">
            <v>F100</v>
          </cell>
          <cell r="B55" t="str">
            <v>Srio. Ejecutivo del CESP</v>
          </cell>
          <cell r="C55" t="str">
            <v>F100</v>
          </cell>
          <cell r="D55" t="str">
            <v>SRIO. EJECUTIVO DEL CESP</v>
          </cell>
          <cell r="E55" t="str">
            <v>2ICE</v>
          </cell>
          <cell r="F55" t="str">
            <v>CONS. EST. DE SEG. PUBLICA</v>
          </cell>
          <cell r="G55" t="str">
            <v>2IPP</v>
          </cell>
          <cell r="H55" t="str">
            <v>ORG. DESCONC. SECTOR SEG. CIUDADANA</v>
          </cell>
          <cell r="I55" t="str">
            <v>SIPP</v>
          </cell>
          <cell r="J55" t="str">
            <v>SECTOR SEG. CIUDADANA</v>
          </cell>
          <cell r="K55" t="str">
            <v>240104</v>
          </cell>
          <cell r="L55" t="str">
            <v>24</v>
          </cell>
          <cell r="M55" t="str">
            <v>01</v>
          </cell>
          <cell r="N55" t="str">
            <v>04</v>
          </cell>
        </row>
        <row r="56">
          <cell r="A56" t="str">
            <v>F130</v>
          </cell>
          <cell r="B56" t="str">
            <v>Dir. Del Colegio de Policia</v>
          </cell>
          <cell r="C56" t="str">
            <v>F130</v>
          </cell>
          <cell r="D56" t="str">
            <v>DIR. DEL COLEGIO DE POLICIA</v>
          </cell>
          <cell r="E56" t="str">
            <v>3ICP</v>
          </cell>
          <cell r="F56" t="str">
            <v>COLEGIO DE POLICIA</v>
          </cell>
          <cell r="G56" t="str">
            <v>3IPP</v>
          </cell>
          <cell r="H56" t="str">
            <v>ENT. PARAEST. SECT. SEG. CIUDADANA</v>
          </cell>
          <cell r="I56" t="str">
            <v>SIPP</v>
          </cell>
          <cell r="J56" t="str">
            <v>SECTOR SEG. CIUDADANA</v>
          </cell>
          <cell r="K56" t="str">
            <v>240104</v>
          </cell>
          <cell r="L56" t="str">
            <v>24</v>
          </cell>
          <cell r="M56" t="str">
            <v>01</v>
          </cell>
          <cell r="N56" t="str">
            <v>04</v>
          </cell>
        </row>
        <row r="57">
          <cell r="A57" t="str">
            <v>G001</v>
          </cell>
          <cell r="B57" t="str">
            <v>Ofna. del C. Srio. De PYF</v>
          </cell>
          <cell r="C57" t="str">
            <v>G000</v>
          </cell>
          <cell r="D57" t="str">
            <v>OFNA. DEL C. SRIO. DE PYF</v>
          </cell>
          <cell r="E57" t="str">
            <v>1FIN</v>
          </cell>
          <cell r="F57" t="str">
            <v>SRIA. DE PLANEAC. Y FINANZAS</v>
          </cell>
          <cell r="G57" t="str">
            <v>1FIN</v>
          </cell>
          <cell r="H57" t="str">
            <v>SRIA. DE PLANEAC. Y FINANZAS</v>
          </cell>
          <cell r="I57" t="str">
            <v>SFIN</v>
          </cell>
          <cell r="J57" t="str">
            <v>SECTOR PLANEAC. Y FINANZAS</v>
          </cell>
          <cell r="K57" t="str">
            <v>260202</v>
          </cell>
          <cell r="L57" t="str">
            <v>26</v>
          </cell>
          <cell r="M57" t="str">
            <v>02</v>
          </cell>
          <cell r="N57" t="str">
            <v>02</v>
          </cell>
        </row>
        <row r="58">
          <cell r="A58" t="str">
            <v>G061</v>
          </cell>
          <cell r="B58" t="str">
            <v>Ofna. del C. Dir. De Tesorería</v>
          </cell>
          <cell r="C58" t="str">
            <v>G060</v>
          </cell>
          <cell r="D58" t="str">
            <v>TESORERIA</v>
          </cell>
          <cell r="E58" t="str">
            <v>1FIN</v>
          </cell>
          <cell r="F58" t="str">
            <v>SRIA. DE PLANEAC. Y FINANZAS</v>
          </cell>
          <cell r="G58" t="str">
            <v>1FIN</v>
          </cell>
          <cell r="H58" t="str">
            <v>SRIA. DE PLANEAC. Y FINANZAS</v>
          </cell>
          <cell r="I58" t="str">
            <v>SFIN</v>
          </cell>
          <cell r="J58" t="str">
            <v>SECTOR PLANEAC. Y FINANZAS</v>
          </cell>
          <cell r="K58" t="str">
            <v>260201</v>
          </cell>
          <cell r="L58" t="str">
            <v>26</v>
          </cell>
          <cell r="M58" t="str">
            <v>02</v>
          </cell>
          <cell r="N58" t="str">
            <v>01</v>
          </cell>
        </row>
        <row r="59">
          <cell r="A59" t="str">
            <v>G081</v>
          </cell>
          <cell r="B59" t="str">
            <v>Ofna. del C. Procurador Fiscal</v>
          </cell>
          <cell r="C59" t="str">
            <v>G080</v>
          </cell>
          <cell r="D59" t="str">
            <v>PROCURADURIA FISCAL</v>
          </cell>
          <cell r="E59" t="str">
            <v>1FIN</v>
          </cell>
          <cell r="F59" t="str">
            <v>SRIA. DE PLANEAC. Y FINANZAS</v>
          </cell>
          <cell r="G59" t="str">
            <v>1FIN</v>
          </cell>
          <cell r="H59" t="str">
            <v>SRIA. DE PLANEAC. Y FINANZAS</v>
          </cell>
          <cell r="I59" t="str">
            <v>SFIN</v>
          </cell>
          <cell r="J59" t="str">
            <v>SECTOR PLANEAC. Y FINANZAS</v>
          </cell>
          <cell r="K59" t="str">
            <v>260202</v>
          </cell>
          <cell r="L59" t="str">
            <v>26</v>
          </cell>
          <cell r="M59" t="str">
            <v>02</v>
          </cell>
          <cell r="N59" t="str">
            <v>02</v>
          </cell>
        </row>
        <row r="60">
          <cell r="A60" t="str">
            <v>G101</v>
          </cell>
          <cell r="B60" t="str">
            <v>Ofna. del C. Dir. De Ingresos</v>
          </cell>
          <cell r="C60" t="str">
            <v>G100</v>
          </cell>
          <cell r="D60" t="str">
            <v>DIR. DE INGRESOS</v>
          </cell>
          <cell r="E60" t="str">
            <v>1FIN</v>
          </cell>
          <cell r="F60" t="str">
            <v>SRIA. DE PLANEAC. Y FINANZAS</v>
          </cell>
          <cell r="G60" t="str">
            <v>1FIN</v>
          </cell>
          <cell r="H60" t="str">
            <v>SRIA. DE PLANEAC. Y FINANZAS</v>
          </cell>
          <cell r="I60" t="str">
            <v>SFIN</v>
          </cell>
          <cell r="J60" t="str">
            <v>SECTOR PLANEAC. Y FINANZAS</v>
          </cell>
          <cell r="K60" t="str">
            <v>260201</v>
          </cell>
          <cell r="L60" t="str">
            <v>26</v>
          </cell>
          <cell r="M60" t="str">
            <v>02</v>
          </cell>
          <cell r="N60" t="str">
            <v>01</v>
          </cell>
        </row>
        <row r="61">
          <cell r="A61" t="str">
            <v>G104</v>
          </cell>
          <cell r="B61" t="str">
            <v>Depto. De Recaudación</v>
          </cell>
          <cell r="C61" t="str">
            <v>G100</v>
          </cell>
          <cell r="D61" t="str">
            <v>DIR. DE INGRESOS</v>
          </cell>
          <cell r="E61" t="str">
            <v>1FIN</v>
          </cell>
          <cell r="F61" t="str">
            <v>SRIA. DE PLANEAC. Y FINANZAS</v>
          </cell>
          <cell r="G61" t="str">
            <v>1FIN</v>
          </cell>
          <cell r="H61" t="str">
            <v>SRIA. DE PLANEAC. Y FINANZAS</v>
          </cell>
          <cell r="I61" t="str">
            <v>SFIN</v>
          </cell>
          <cell r="J61" t="str">
            <v>SECTOR PLANEAC. Y FINANZAS</v>
          </cell>
          <cell r="K61" t="str">
            <v>260203</v>
          </cell>
          <cell r="L61" t="str">
            <v>26</v>
          </cell>
          <cell r="M61" t="str">
            <v>02</v>
          </cell>
          <cell r="N61" t="str">
            <v>03</v>
          </cell>
        </row>
        <row r="62">
          <cell r="A62" t="str">
            <v>G106</v>
          </cell>
          <cell r="B62" t="str">
            <v>Depto. De Control Vehicular</v>
          </cell>
          <cell r="C62" t="str">
            <v>G100</v>
          </cell>
          <cell r="D62" t="str">
            <v>DIR. DE INGRESOS</v>
          </cell>
          <cell r="E62" t="str">
            <v>1FIN</v>
          </cell>
          <cell r="F62" t="str">
            <v>SRIA. DE PLANEAC. Y FINANZAS</v>
          </cell>
          <cell r="G62" t="str">
            <v>1FIN</v>
          </cell>
          <cell r="H62" t="str">
            <v>SRIA. DE PLANEAC. Y FINANZAS</v>
          </cell>
          <cell r="I62" t="str">
            <v>SFIN</v>
          </cell>
          <cell r="J62" t="str">
            <v>SECTOR PLANEAC. Y FINANZAS</v>
          </cell>
          <cell r="K62" t="str">
            <v>260201</v>
          </cell>
          <cell r="L62" t="str">
            <v>26</v>
          </cell>
          <cell r="M62" t="str">
            <v>02</v>
          </cell>
          <cell r="N62" t="str">
            <v>01</v>
          </cell>
        </row>
        <row r="63">
          <cell r="A63" t="str">
            <v>G109</v>
          </cell>
          <cell r="B63" t="str">
            <v>Depto. De  Administración  de Contribuciones.</v>
          </cell>
          <cell r="C63" t="str">
            <v>G100</v>
          </cell>
          <cell r="D63" t="str">
            <v>DIR. DE INGRESOS</v>
          </cell>
          <cell r="E63" t="str">
            <v>1FIN</v>
          </cell>
          <cell r="F63" t="str">
            <v>SRIA. DE PLANEAC. Y FINANZAS</v>
          </cell>
          <cell r="G63" t="str">
            <v>1FIN</v>
          </cell>
          <cell r="H63" t="str">
            <v>SRIA. DE PLANEAC. Y FINANZAS</v>
          </cell>
          <cell r="I63" t="str">
            <v>SFIN</v>
          </cell>
          <cell r="J63" t="str">
            <v>SECTOR PLANEAC. Y FINANZAS</v>
          </cell>
          <cell r="K63" t="str">
            <v>260203</v>
          </cell>
          <cell r="L63" t="str">
            <v>26</v>
          </cell>
          <cell r="M63" t="str">
            <v>02</v>
          </cell>
          <cell r="N63" t="str">
            <v>03</v>
          </cell>
        </row>
        <row r="64">
          <cell r="A64" t="str">
            <v>G112</v>
          </cell>
          <cell r="B64" t="str">
            <v>Depto. Apoyo Técnico</v>
          </cell>
          <cell r="C64" t="str">
            <v>G100</v>
          </cell>
          <cell r="D64" t="str">
            <v>DIR. DE INGRESOS</v>
          </cell>
          <cell r="E64" t="str">
            <v>1FIN</v>
          </cell>
          <cell r="F64" t="str">
            <v>SRIA. DE PLANEAC. Y FINANZAS</v>
          </cell>
          <cell r="G64" t="str">
            <v>1FIN</v>
          </cell>
          <cell r="H64" t="str">
            <v>SRIA. DE PLANEAC. Y FINANZAS</v>
          </cell>
          <cell r="I64" t="str">
            <v>SFIN</v>
          </cell>
          <cell r="J64" t="str">
            <v>SECTOR PLANEAC. Y FINANZAS</v>
          </cell>
          <cell r="K64" t="str">
            <v>260403</v>
          </cell>
          <cell r="L64" t="str">
            <v>26</v>
          </cell>
          <cell r="M64" t="str">
            <v>04</v>
          </cell>
          <cell r="N64" t="str">
            <v>03</v>
          </cell>
        </row>
        <row r="65">
          <cell r="A65" t="str">
            <v>G121</v>
          </cell>
          <cell r="B65" t="str">
            <v>Ofna. del C. Dir. De Fiscalización</v>
          </cell>
          <cell r="C65" t="str">
            <v>G120</v>
          </cell>
          <cell r="D65" t="str">
            <v>DIR. DE FISCALIZACION</v>
          </cell>
          <cell r="E65" t="str">
            <v>1FIN</v>
          </cell>
          <cell r="F65" t="str">
            <v>SRIA. DE PLANEAC. Y FINANZAS</v>
          </cell>
          <cell r="G65" t="str">
            <v>1FIN</v>
          </cell>
          <cell r="H65" t="str">
            <v>SRIA. DE PLANEAC. Y FINANZAS</v>
          </cell>
          <cell r="I65" t="str">
            <v>SFIN</v>
          </cell>
          <cell r="J65" t="str">
            <v>SECTOR PLANEAC. Y FINANZAS</v>
          </cell>
          <cell r="K65" t="str">
            <v>260202</v>
          </cell>
          <cell r="L65" t="str">
            <v>26</v>
          </cell>
          <cell r="M65" t="str">
            <v>02</v>
          </cell>
          <cell r="N65" t="str">
            <v>02</v>
          </cell>
        </row>
        <row r="66">
          <cell r="A66" t="str">
            <v>G141</v>
          </cell>
          <cell r="B66" t="str">
            <v>Ofna. del C. Dir. De Catastro</v>
          </cell>
          <cell r="C66" t="str">
            <v>G140</v>
          </cell>
          <cell r="D66" t="str">
            <v>DIR. DE CATASTRO</v>
          </cell>
          <cell r="E66" t="str">
            <v>1FIN</v>
          </cell>
          <cell r="F66" t="str">
            <v>SRIA. DE PLANEAC. Y FINANZAS</v>
          </cell>
          <cell r="G66" t="str">
            <v>1FIN</v>
          </cell>
          <cell r="H66" t="str">
            <v>SRIA. DE PLANEAC. Y FINANZAS</v>
          </cell>
          <cell r="I66" t="str">
            <v>SFIN</v>
          </cell>
          <cell r="J66" t="str">
            <v>SECTOR PLANEAC. Y FINANZAS</v>
          </cell>
          <cell r="K66" t="str">
            <v>260404</v>
          </cell>
          <cell r="L66" t="str">
            <v>26</v>
          </cell>
          <cell r="M66" t="str">
            <v>04</v>
          </cell>
          <cell r="N66" t="str">
            <v>04</v>
          </cell>
        </row>
        <row r="67">
          <cell r="A67" t="str">
            <v>G144</v>
          </cell>
          <cell r="B67" t="str">
            <v>Depto. de Cartografía Digital</v>
          </cell>
          <cell r="C67" t="str">
            <v>G140</v>
          </cell>
          <cell r="D67" t="str">
            <v>DIR. DE CATASTRO</v>
          </cell>
          <cell r="E67" t="str">
            <v>1FIN</v>
          </cell>
          <cell r="F67" t="str">
            <v>SRIA. DE PLANEAC. Y FINANZAS</v>
          </cell>
          <cell r="G67" t="str">
            <v>1FIN</v>
          </cell>
          <cell r="H67" t="str">
            <v>SRIA. DE PLANEAC. Y FINANZAS</v>
          </cell>
          <cell r="I67" t="str">
            <v>SFIN</v>
          </cell>
          <cell r="J67" t="str">
            <v>SECTOR PLANEAC. Y FINANZAS</v>
          </cell>
          <cell r="K67" t="str">
            <v>260403</v>
          </cell>
          <cell r="L67" t="str">
            <v>26</v>
          </cell>
          <cell r="M67" t="str">
            <v>04</v>
          </cell>
          <cell r="N67" t="str">
            <v>03</v>
          </cell>
        </row>
        <row r="68">
          <cell r="A68" t="str">
            <v>G147</v>
          </cell>
          <cell r="B68" t="str">
            <v>Deleg. San Juan del Río</v>
          </cell>
          <cell r="C68" t="str">
            <v>G140</v>
          </cell>
          <cell r="D68" t="str">
            <v>DIR. DE CATASTRO</v>
          </cell>
          <cell r="E68" t="str">
            <v>1FIN</v>
          </cell>
          <cell r="F68" t="str">
            <v>SRIA. DE PLANEAC. Y FINANZAS</v>
          </cell>
          <cell r="G68" t="str">
            <v>1FIN</v>
          </cell>
          <cell r="H68" t="str">
            <v>SRIA. DE PLANEAC. Y FINANZAS</v>
          </cell>
          <cell r="I68" t="str">
            <v>SFIN</v>
          </cell>
          <cell r="J68" t="str">
            <v>SECTOR PLANEAC. Y FINANZAS</v>
          </cell>
          <cell r="K68" t="str">
            <v>260404</v>
          </cell>
          <cell r="L68" t="str">
            <v>26</v>
          </cell>
          <cell r="M68" t="str">
            <v>04</v>
          </cell>
          <cell r="N68" t="str">
            <v>04</v>
          </cell>
        </row>
        <row r="69">
          <cell r="A69" t="str">
            <v>G148</v>
          </cell>
          <cell r="B69" t="str">
            <v>Deleg. Cadereyta</v>
          </cell>
          <cell r="C69" t="str">
            <v>G140</v>
          </cell>
          <cell r="D69" t="str">
            <v>DIR. DE CATASTRO</v>
          </cell>
          <cell r="E69" t="str">
            <v>1FIN</v>
          </cell>
          <cell r="F69" t="str">
            <v>SRIA. DE PLANEAC. Y FINANZAS</v>
          </cell>
          <cell r="G69" t="str">
            <v>1FIN</v>
          </cell>
          <cell r="H69" t="str">
            <v>SRIA. DE PLANEAC. Y FINANZAS</v>
          </cell>
          <cell r="I69" t="str">
            <v>SFIN</v>
          </cell>
          <cell r="J69" t="str">
            <v>SECTOR PLANEAC. Y FINANZAS</v>
          </cell>
          <cell r="K69" t="str">
            <v>260404</v>
          </cell>
          <cell r="L69" t="str">
            <v>26</v>
          </cell>
          <cell r="M69" t="str">
            <v>04</v>
          </cell>
          <cell r="N69" t="str">
            <v>04</v>
          </cell>
        </row>
        <row r="70">
          <cell r="A70" t="str">
            <v>G149</v>
          </cell>
          <cell r="B70" t="str">
            <v>Deleg. Jalpan</v>
          </cell>
          <cell r="C70" t="str">
            <v>G140</v>
          </cell>
          <cell r="D70" t="str">
            <v>DIR. DE CATASTRO</v>
          </cell>
          <cell r="E70" t="str">
            <v>1FIN</v>
          </cell>
          <cell r="F70" t="str">
            <v>SRIA. DE PLANEAC. Y FINANZAS</v>
          </cell>
          <cell r="G70" t="str">
            <v>1FIN</v>
          </cell>
          <cell r="H70" t="str">
            <v>SRIA. DE PLANEAC. Y FINANZAS</v>
          </cell>
          <cell r="I70" t="str">
            <v>SFIN</v>
          </cell>
          <cell r="J70" t="str">
            <v>SECTOR PLANEAC. Y FINANZAS</v>
          </cell>
          <cell r="K70" t="str">
            <v>260404</v>
          </cell>
          <cell r="L70" t="str">
            <v>26</v>
          </cell>
          <cell r="M70" t="str">
            <v>04</v>
          </cell>
          <cell r="N70" t="str">
            <v>04</v>
          </cell>
        </row>
        <row r="71">
          <cell r="A71" t="str">
            <v>G161</v>
          </cell>
          <cell r="B71" t="str">
            <v>Ofna. del C. Dir de Plan y Prog.</v>
          </cell>
          <cell r="C71" t="str">
            <v>G160</v>
          </cell>
          <cell r="D71" t="str">
            <v>DIR. DE PLANEAC. Y PROG.</v>
          </cell>
          <cell r="E71" t="str">
            <v>1FIN</v>
          </cell>
          <cell r="F71" t="str">
            <v>SRIA. DE PLANEAC. Y FINANZAS</v>
          </cell>
          <cell r="G71" t="str">
            <v>1FIN</v>
          </cell>
          <cell r="H71" t="str">
            <v>SRIA. DE PLANEAC. Y FINANZAS</v>
          </cell>
          <cell r="I71" t="str">
            <v>SFIN</v>
          </cell>
          <cell r="J71" t="str">
            <v>SECTOR PLANEAC. Y FINANZAS</v>
          </cell>
          <cell r="K71" t="str">
            <v>260101</v>
          </cell>
          <cell r="L71" t="str">
            <v>26</v>
          </cell>
          <cell r="M71" t="str">
            <v>01</v>
          </cell>
          <cell r="N71" t="str">
            <v>01</v>
          </cell>
        </row>
        <row r="72">
          <cell r="A72" t="str">
            <v>G181</v>
          </cell>
          <cell r="B72" t="str">
            <v>Ofna. del C. Dir. De Obra Pub. Y Gto. Soc.</v>
          </cell>
          <cell r="C72" t="str">
            <v>G180</v>
          </cell>
          <cell r="D72" t="str">
            <v>DIR. DE OBRA PUBLICA Y GTO. SOC.</v>
          </cell>
          <cell r="E72" t="str">
            <v>1FIN</v>
          </cell>
          <cell r="F72" t="str">
            <v>SRIA. DE PLANEAC. Y FINANZAS</v>
          </cell>
          <cell r="G72" t="str">
            <v>1FIN</v>
          </cell>
          <cell r="H72" t="str">
            <v>SRIA. DE PLANEAC. Y FINANZAS</v>
          </cell>
          <cell r="I72" t="str">
            <v>SFIN</v>
          </cell>
          <cell r="J72" t="str">
            <v>SECTOR PLANEAC. Y FINANZAS</v>
          </cell>
          <cell r="K72" t="str">
            <v>210401</v>
          </cell>
          <cell r="L72" t="str">
            <v>21</v>
          </cell>
          <cell r="M72" t="str">
            <v>04</v>
          </cell>
          <cell r="N72" t="str">
            <v>01</v>
          </cell>
        </row>
        <row r="73">
          <cell r="A73" t="str">
            <v>G201</v>
          </cell>
          <cell r="B73" t="str">
            <v>Ofna. del C. Dir. De Ppto. Y Gto Pub.</v>
          </cell>
          <cell r="C73" t="str">
            <v>G200</v>
          </cell>
          <cell r="D73" t="str">
            <v>DIR. DE PRESUP. Y GASTO PUBLICO</v>
          </cell>
          <cell r="E73" t="str">
            <v>1FIN</v>
          </cell>
          <cell r="F73" t="str">
            <v>SRIA. DE PLANEAC. Y FINANZAS</v>
          </cell>
          <cell r="G73" t="str">
            <v>1FIN</v>
          </cell>
          <cell r="H73" t="str">
            <v>SRIA. DE PLANEAC. Y FINANZAS</v>
          </cell>
          <cell r="I73" t="str">
            <v>SFIN</v>
          </cell>
          <cell r="J73" t="str">
            <v>SECTOR PLANEAC. Y FINANZAS</v>
          </cell>
          <cell r="K73" t="str">
            <v>260204</v>
          </cell>
          <cell r="L73" t="str">
            <v>26</v>
          </cell>
          <cell r="M73" t="str">
            <v>02</v>
          </cell>
          <cell r="N73" t="str">
            <v>04</v>
          </cell>
        </row>
        <row r="74">
          <cell r="A74" t="str">
            <v>G221</v>
          </cell>
          <cell r="B74" t="str">
            <v>Ofna. del C. Dir. De Contabilidad</v>
          </cell>
          <cell r="C74" t="str">
            <v>G220</v>
          </cell>
          <cell r="D74" t="str">
            <v>DIR. DE CONTABILIDAD</v>
          </cell>
          <cell r="E74" t="str">
            <v>1FIN</v>
          </cell>
          <cell r="F74" t="str">
            <v>SRIA. DE PLANEAC. Y FINANZAS</v>
          </cell>
          <cell r="G74" t="str">
            <v>1FIN</v>
          </cell>
          <cell r="H74" t="str">
            <v>SRIA. DE PLANEAC. Y FINANZAS</v>
          </cell>
          <cell r="I74" t="str">
            <v>SFIN</v>
          </cell>
          <cell r="J74" t="str">
            <v>SECTOR PLANEAC. Y FINANZAS</v>
          </cell>
          <cell r="K74" t="str">
            <v>260204</v>
          </cell>
          <cell r="L74" t="str">
            <v>26</v>
          </cell>
          <cell r="M74" t="str">
            <v>02</v>
          </cell>
          <cell r="N74" t="str">
            <v>04</v>
          </cell>
        </row>
        <row r="75">
          <cell r="A75" t="str">
            <v>G223</v>
          </cell>
          <cell r="B75" t="str">
            <v>Depto. De Contabilidad de Ingresos</v>
          </cell>
          <cell r="C75" t="str">
            <v>G220</v>
          </cell>
          <cell r="D75" t="str">
            <v>DIR. DE CONTABILIDAD</v>
          </cell>
          <cell r="E75" t="str">
            <v>1FIN</v>
          </cell>
          <cell r="F75" t="str">
            <v>SRIA. DE PLANEAC. Y FINANZAS</v>
          </cell>
          <cell r="G75" t="str">
            <v>1FIN</v>
          </cell>
          <cell r="H75" t="str">
            <v>SRIA. DE PLANEAC. Y FINANZAS</v>
          </cell>
          <cell r="I75" t="str">
            <v>SFIN</v>
          </cell>
          <cell r="J75" t="str">
            <v>SECTOR PLANEAC. Y FINANZAS</v>
          </cell>
          <cell r="K75" t="str">
            <v>260201</v>
          </cell>
          <cell r="L75" t="str">
            <v>26</v>
          </cell>
          <cell r="M75" t="str">
            <v>02</v>
          </cell>
          <cell r="N75" t="str">
            <v>01</v>
          </cell>
        </row>
        <row r="76">
          <cell r="A76" t="str">
            <v>G241</v>
          </cell>
          <cell r="B76" t="str">
            <v>Ofna. del C. Director del Org. De Control Interno.</v>
          </cell>
          <cell r="C76" t="str">
            <v>G240</v>
          </cell>
          <cell r="D76" t="str">
            <v>ORGANO INTERNO DE CONTROL</v>
          </cell>
          <cell r="E76" t="str">
            <v>1FIN</v>
          </cell>
          <cell r="F76" t="str">
            <v>SRIA. DE PLANEAC. Y FINANZAS</v>
          </cell>
          <cell r="G76" t="str">
            <v>1FIN</v>
          </cell>
          <cell r="H76" t="str">
            <v>SRIA. DE PLANEAC. Y FINANZAS</v>
          </cell>
          <cell r="I76" t="str">
            <v>SFIN</v>
          </cell>
          <cell r="J76" t="str">
            <v>SECTOR PLANEAC. Y FINANZAS</v>
          </cell>
          <cell r="K76" t="str">
            <v>260301</v>
          </cell>
          <cell r="L76" t="str">
            <v>26</v>
          </cell>
          <cell r="M76" t="str">
            <v>03</v>
          </cell>
          <cell r="N76" t="str">
            <v>01</v>
          </cell>
        </row>
        <row r="77">
          <cell r="A77" t="str">
            <v>G261</v>
          </cell>
          <cell r="B77" t="str">
            <v>Ofna. del C. Dir. De Informática</v>
          </cell>
          <cell r="C77" t="str">
            <v>G260</v>
          </cell>
          <cell r="D77" t="str">
            <v>DIR. DE INFORMATICA</v>
          </cell>
          <cell r="E77" t="str">
            <v>1FIN</v>
          </cell>
          <cell r="F77" t="str">
            <v>SRIA. DE PLANEAC. Y FINANZAS</v>
          </cell>
          <cell r="G77" t="str">
            <v>1FIN</v>
          </cell>
          <cell r="H77" t="str">
            <v>SRIA. DE PLANEAC. Y FINANZAS</v>
          </cell>
          <cell r="I77" t="str">
            <v>SFIN</v>
          </cell>
          <cell r="J77" t="str">
            <v>SECTOR PLANEAC. Y FINANZAS</v>
          </cell>
          <cell r="K77" t="str">
            <v>260403</v>
          </cell>
          <cell r="L77" t="str">
            <v>26</v>
          </cell>
          <cell r="M77" t="str">
            <v>04</v>
          </cell>
          <cell r="N77" t="str">
            <v>03</v>
          </cell>
        </row>
        <row r="78">
          <cell r="A78" t="str">
            <v>G262</v>
          </cell>
          <cell r="B78" t="str">
            <v>Depto. De Administración de Sistemas</v>
          </cell>
          <cell r="C78" t="str">
            <v>G260</v>
          </cell>
          <cell r="D78" t="str">
            <v>DIR. DE INFORMATICA</v>
          </cell>
          <cell r="E78" t="str">
            <v>1FIN</v>
          </cell>
          <cell r="F78" t="str">
            <v>SRIA. DE PLANEAC. Y FINANZAS</v>
          </cell>
          <cell r="G78" t="str">
            <v>1FIN</v>
          </cell>
          <cell r="H78" t="str">
            <v>SRIA. DE PLANEAC. Y FINANZAS</v>
          </cell>
          <cell r="I78" t="str">
            <v>SFIN</v>
          </cell>
          <cell r="J78" t="str">
            <v>SECTOR PLANEAC. Y FINANZAS</v>
          </cell>
          <cell r="K78" t="str">
            <v>260403</v>
          </cell>
          <cell r="L78" t="str">
            <v>26</v>
          </cell>
          <cell r="M78" t="str">
            <v>04</v>
          </cell>
          <cell r="N78" t="str">
            <v>03</v>
          </cell>
        </row>
        <row r="79">
          <cell r="A79" t="str">
            <v>G264</v>
          </cell>
          <cell r="B79" t="str">
            <v>Depto. De Desarrollo de Sistemas de Información</v>
          </cell>
          <cell r="C79" t="str">
            <v>G260</v>
          </cell>
          <cell r="D79" t="str">
            <v>DIR. DE INFORMATICA</v>
          </cell>
          <cell r="E79" t="str">
            <v>1FIN</v>
          </cell>
          <cell r="F79" t="str">
            <v>SRIA. DE PLANEAC. Y FINANZAS</v>
          </cell>
          <cell r="G79" t="str">
            <v>1FIN</v>
          </cell>
          <cell r="H79" t="str">
            <v>SRIA. DE PLANEAC. Y FINANZAS</v>
          </cell>
          <cell r="I79" t="str">
            <v>SFIN</v>
          </cell>
          <cell r="J79" t="str">
            <v>SECTOR PLANEAC. Y FINANZAS</v>
          </cell>
          <cell r="K79" t="str">
            <v>260402</v>
          </cell>
          <cell r="L79" t="str">
            <v>26</v>
          </cell>
          <cell r="M79" t="str">
            <v>04</v>
          </cell>
          <cell r="N79" t="str">
            <v>02</v>
          </cell>
        </row>
        <row r="80">
          <cell r="A80" t="str">
            <v>G284</v>
          </cell>
          <cell r="B80" t="str">
            <v>Banobras</v>
          </cell>
          <cell r="C80" t="str">
            <v>G280</v>
          </cell>
          <cell r="D80" t="str">
            <v>DEUDA PUBLICA</v>
          </cell>
          <cell r="E80" t="str">
            <v>1FIN</v>
          </cell>
          <cell r="F80" t="str">
            <v>SRIA. DE PLANEAC. Y FINANZAS</v>
          </cell>
          <cell r="G80" t="str">
            <v>1FIN</v>
          </cell>
          <cell r="H80" t="str">
            <v>SRIA. DE PLANEAC. Y FINANZAS</v>
          </cell>
          <cell r="I80" t="str">
            <v>SFIN</v>
          </cell>
          <cell r="J80" t="str">
            <v>SECTOR PLANEAC. Y FINANZAS</v>
          </cell>
          <cell r="K80" t="str">
            <v>260204</v>
          </cell>
          <cell r="L80" t="str">
            <v>26</v>
          </cell>
          <cell r="M80" t="str">
            <v>02</v>
          </cell>
          <cell r="N80" t="str">
            <v>04</v>
          </cell>
        </row>
        <row r="81">
          <cell r="A81" t="str">
            <v>G285</v>
          </cell>
          <cell r="B81" t="str">
            <v>Banco Santander Mexicano</v>
          </cell>
          <cell r="C81" t="str">
            <v>G280</v>
          </cell>
          <cell r="D81" t="str">
            <v>DEUDA PUBLICA</v>
          </cell>
          <cell r="E81" t="str">
            <v>1FIN</v>
          </cell>
          <cell r="F81" t="str">
            <v>SRIA. DE PLANEAC. Y FINANZAS</v>
          </cell>
          <cell r="G81" t="str">
            <v>1FIN</v>
          </cell>
          <cell r="H81" t="str">
            <v>SRIA. DE PLANEAC. Y FINANZAS</v>
          </cell>
          <cell r="I81" t="str">
            <v>SFIN</v>
          </cell>
          <cell r="J81" t="str">
            <v>SECTOR PLANEAC. Y FINANZAS</v>
          </cell>
          <cell r="K81" t="str">
            <v>260204</v>
          </cell>
          <cell r="L81" t="str">
            <v>26</v>
          </cell>
          <cell r="M81" t="str">
            <v>02</v>
          </cell>
          <cell r="N81" t="str">
            <v>04</v>
          </cell>
        </row>
        <row r="82">
          <cell r="A82" t="str">
            <v>G286</v>
          </cell>
          <cell r="B82" t="str">
            <v>DEXIA</v>
          </cell>
          <cell r="C82" t="str">
            <v>G280</v>
          </cell>
          <cell r="D82" t="str">
            <v>DEUDA PUBLICA</v>
          </cell>
          <cell r="E82" t="str">
            <v>1FIN</v>
          </cell>
          <cell r="F82" t="str">
            <v>SRIA. DE PLANEAC. Y FINANZAS</v>
          </cell>
          <cell r="G82" t="str">
            <v>1FIN</v>
          </cell>
          <cell r="H82" t="str">
            <v>SRIA. DE PLANEAC. Y FINANZAS</v>
          </cell>
          <cell r="I82" t="str">
            <v>SFIN</v>
          </cell>
          <cell r="J82" t="str">
            <v>SECTOR PLANEAC. Y FINANZAS</v>
          </cell>
          <cell r="K82" t="str">
            <v>260204</v>
          </cell>
          <cell r="L82" t="str">
            <v>26</v>
          </cell>
          <cell r="M82" t="str">
            <v>02</v>
          </cell>
          <cell r="N82" t="str">
            <v>04</v>
          </cell>
        </row>
        <row r="83">
          <cell r="A83" t="str">
            <v>G291</v>
          </cell>
          <cell r="B83" t="str">
            <v>Ofna. del C. Director Administrativo</v>
          </cell>
          <cell r="C83" t="str">
            <v>G290</v>
          </cell>
          <cell r="D83" t="str">
            <v>Ofna. del C. Dir. Administrativo</v>
          </cell>
          <cell r="E83" t="str">
            <v>1FIN</v>
          </cell>
          <cell r="F83" t="str">
            <v>SRIA. DE PLANEAC. Y FINANZAS</v>
          </cell>
          <cell r="G83" t="str">
            <v>1FIN</v>
          </cell>
          <cell r="H83" t="str">
            <v>SRIA. DE PLANEAC. Y FINANZAS</v>
          </cell>
          <cell r="I83" t="str">
            <v>SFIN</v>
          </cell>
          <cell r="J83" t="str">
            <v>SECTOR PLANEAC. Y FINANZAS</v>
          </cell>
          <cell r="K83" t="str">
            <v>260402</v>
          </cell>
          <cell r="L83" t="str">
            <v>26</v>
          </cell>
          <cell r="M83" t="str">
            <v>04</v>
          </cell>
          <cell r="N83" t="str">
            <v>02</v>
          </cell>
        </row>
        <row r="84">
          <cell r="A84" t="str">
            <v>G351</v>
          </cell>
          <cell r="B84" t="str">
            <v xml:space="preserve">Regularizacion de Predios </v>
          </cell>
          <cell r="C84" t="str">
            <v xml:space="preserve">G350 </v>
          </cell>
          <cell r="D84" t="str">
            <v>PROG. ESP. DE PLANEAC. Y FINANZAS</v>
          </cell>
          <cell r="E84" t="str">
            <v>1FIN</v>
          </cell>
          <cell r="F84" t="str">
            <v>SRIA. DE PLANEAC. Y FINANZAS</v>
          </cell>
          <cell r="G84" t="str">
            <v>1FIN</v>
          </cell>
          <cell r="H84" t="str">
            <v>SRIA. DE PLANEAC. Y FINANZAS</v>
          </cell>
          <cell r="I84" t="str">
            <v>SFIN</v>
          </cell>
          <cell r="J84" t="str">
            <v>SECTOR PLANEAC. Y FINANZAS</v>
          </cell>
          <cell r="K84" t="str">
            <v>210204</v>
          </cell>
          <cell r="L84" t="str">
            <v>21</v>
          </cell>
          <cell r="M84" t="str">
            <v>02</v>
          </cell>
          <cell r="N84" t="str">
            <v>04</v>
          </cell>
        </row>
        <row r="85">
          <cell r="A85" t="str">
            <v>G352</v>
          </cell>
          <cell r="B85" t="str">
            <v>Proyecto de Modernización de Informática</v>
          </cell>
          <cell r="C85" t="str">
            <v xml:space="preserve">G350 </v>
          </cell>
          <cell r="D85" t="str">
            <v>PROG. ESP. DE PLANEAC. Y FINANZAS</v>
          </cell>
          <cell r="E85" t="str">
            <v>1FIN</v>
          </cell>
          <cell r="F85" t="str">
            <v>SRIA. DE PLANEAC. Y FINANZAS</v>
          </cell>
          <cell r="G85" t="str">
            <v>1FIN</v>
          </cell>
          <cell r="H85" t="str">
            <v>SRIA. DE PLANEAC. Y FINANZAS</v>
          </cell>
          <cell r="I85" t="str">
            <v>SFIN</v>
          </cell>
          <cell r="J85" t="str">
            <v>SECTOR PLANEAC. Y FINANZAS</v>
          </cell>
          <cell r="K85" t="str">
            <v>260403</v>
          </cell>
          <cell r="L85" t="str">
            <v>26</v>
          </cell>
          <cell r="M85" t="str">
            <v>04</v>
          </cell>
          <cell r="N85" t="str">
            <v>03</v>
          </cell>
        </row>
        <row r="86">
          <cell r="A86" t="str">
            <v>G353</v>
          </cell>
          <cell r="B86" t="str">
            <v>Programa de Control Vehicular</v>
          </cell>
          <cell r="C86" t="str">
            <v xml:space="preserve">G350 </v>
          </cell>
          <cell r="D86" t="str">
            <v>PROG. ESP. DE PLANEAC. Y FINANZAS</v>
          </cell>
          <cell r="E86" t="str">
            <v>1FIN</v>
          </cell>
          <cell r="F86" t="str">
            <v>SRIA. DE PLANEAC. Y FINANZAS</v>
          </cell>
          <cell r="G86" t="str">
            <v>1FIN</v>
          </cell>
          <cell r="H86" t="str">
            <v>SRIA. DE PLANEAC. Y FINANZAS</v>
          </cell>
          <cell r="I86" t="str">
            <v>SFIN</v>
          </cell>
          <cell r="J86" t="str">
            <v>SECTOR PLANEAC. Y FINANZAS</v>
          </cell>
          <cell r="K86" t="str">
            <v>260203</v>
          </cell>
          <cell r="L86" t="str">
            <v>26</v>
          </cell>
          <cell r="M86" t="str">
            <v>02</v>
          </cell>
          <cell r="N86" t="str">
            <v>03</v>
          </cell>
        </row>
        <row r="87">
          <cell r="A87" t="str">
            <v>G354</v>
          </cell>
          <cell r="B87" t="str">
            <v>Notificación y Cobranza</v>
          </cell>
          <cell r="C87" t="str">
            <v xml:space="preserve">G350 </v>
          </cell>
          <cell r="D87" t="str">
            <v>PROG. ESP. DE PLANEAC. Y FINANZAS</v>
          </cell>
          <cell r="E87" t="str">
            <v>1FIN</v>
          </cell>
          <cell r="F87" t="str">
            <v>SRIA. DE PLANEAC. Y FINANZAS</v>
          </cell>
          <cell r="G87" t="str">
            <v>1FIN</v>
          </cell>
          <cell r="H87" t="str">
            <v>SRIA. DE PLANEAC. Y FINANZAS</v>
          </cell>
          <cell r="I87" t="str">
            <v>SFIN</v>
          </cell>
          <cell r="J87" t="str">
            <v>SECTOR PLANEAC. Y FINANZAS</v>
          </cell>
          <cell r="K87" t="str">
            <v>260203</v>
          </cell>
          <cell r="L87" t="str">
            <v>26</v>
          </cell>
          <cell r="M87" t="str">
            <v>02</v>
          </cell>
          <cell r="N87" t="str">
            <v>03</v>
          </cell>
        </row>
        <row r="88">
          <cell r="A88" t="str">
            <v>G401</v>
          </cell>
          <cell r="B88" t="str">
            <v>Ofna. del C. Coord. De COPLADEQ</v>
          </cell>
          <cell r="C88" t="str">
            <v>G400</v>
          </cell>
          <cell r="D88" t="str">
            <v>OFNA. DEL C. COORDINADOR OPERATIVO</v>
          </cell>
          <cell r="E88" t="str">
            <v>2FCQ</v>
          </cell>
          <cell r="F88" t="str">
            <v>COPLADEQ</v>
          </cell>
          <cell r="G88" t="str">
            <v>2FIN</v>
          </cell>
          <cell r="H88" t="str">
            <v>ORG. DESCONC. SECTOR PLAN. Y FIN.</v>
          </cell>
          <cell r="I88" t="str">
            <v>SFIN</v>
          </cell>
          <cell r="J88" t="str">
            <v>SECTOR PLANEAC. Y FINANZAS</v>
          </cell>
          <cell r="K88" t="str">
            <v>210406</v>
          </cell>
          <cell r="L88" t="str">
            <v>21</v>
          </cell>
          <cell r="M88" t="str">
            <v>04</v>
          </cell>
          <cell r="N88" t="str">
            <v>06</v>
          </cell>
        </row>
        <row r="89">
          <cell r="A89" t="str">
            <v>G402</v>
          </cell>
          <cell r="B89" t="str">
            <v>Depto. Administrativo COPLADEQ</v>
          </cell>
          <cell r="C89" t="str">
            <v>G400</v>
          </cell>
          <cell r="D89" t="str">
            <v>OFNA. DEL C. COORDINADOR OPERATIVO</v>
          </cell>
          <cell r="E89" t="str">
            <v>2FCQ</v>
          </cell>
          <cell r="F89" t="str">
            <v>COPLADEQ</v>
          </cell>
          <cell r="G89" t="str">
            <v>2FIN</v>
          </cell>
          <cell r="H89" t="str">
            <v>ORG. DESCONC. SECTOR PLAN. Y FIN.</v>
          </cell>
          <cell r="I89" t="str">
            <v>SFIN</v>
          </cell>
          <cell r="J89" t="str">
            <v>SECTOR PLANEAC. Y FINANZAS</v>
          </cell>
          <cell r="K89" t="str">
            <v>260402</v>
          </cell>
          <cell r="L89" t="str">
            <v>26</v>
          </cell>
          <cell r="M89" t="str">
            <v>04</v>
          </cell>
          <cell r="N89" t="str">
            <v>02</v>
          </cell>
        </row>
        <row r="90">
          <cell r="A90" t="str">
            <v>G421</v>
          </cell>
          <cell r="B90" t="str">
            <v>Ofna. del C. Coord. Cons. Concert. Ciud.</v>
          </cell>
          <cell r="C90" t="str">
            <v>G420</v>
          </cell>
          <cell r="D90" t="str">
            <v>COORD. CONS. CONCERT. CIUDADANA</v>
          </cell>
          <cell r="E90" t="str">
            <v>2FCQ</v>
          </cell>
          <cell r="F90" t="str">
            <v>COPLADEQ</v>
          </cell>
          <cell r="G90" t="str">
            <v>2FIN</v>
          </cell>
          <cell r="H90" t="str">
            <v>ORG. DESCONC. SECTOR PLAN. Y FIN.</v>
          </cell>
          <cell r="I90" t="str">
            <v>SFIN</v>
          </cell>
          <cell r="J90" t="str">
            <v>SECTOR PLANEAC. Y FINANZAS</v>
          </cell>
          <cell r="K90" t="str">
            <v>210406</v>
          </cell>
          <cell r="L90" t="str">
            <v>21</v>
          </cell>
          <cell r="M90" t="str">
            <v>04</v>
          </cell>
          <cell r="N90" t="str">
            <v>06</v>
          </cell>
        </row>
        <row r="91">
          <cell r="A91" t="str">
            <v>G461</v>
          </cell>
          <cell r="B91" t="str">
            <v>Ofna. del C. Dir de Programas Fid. 1350</v>
          </cell>
          <cell r="C91" t="str">
            <v>G460</v>
          </cell>
          <cell r="D91" t="str">
            <v>DIR. DE PROGRAMAS</v>
          </cell>
          <cell r="E91" t="str">
            <v>2FFA</v>
          </cell>
          <cell r="F91" t="str">
            <v>FIDEICOMISO 1350</v>
          </cell>
          <cell r="G91" t="str">
            <v>2FIN</v>
          </cell>
          <cell r="H91" t="str">
            <v>ORG. DESCONC. SECTOR PLAN. Y FIN.</v>
          </cell>
          <cell r="I91" t="str">
            <v>SFIN</v>
          </cell>
          <cell r="J91" t="str">
            <v>SECTOR PLANEAC. Y FINANZAS</v>
          </cell>
          <cell r="K91" t="str">
            <v>250503</v>
          </cell>
          <cell r="L91" t="str">
            <v>25</v>
          </cell>
          <cell r="M91" t="str">
            <v>05</v>
          </cell>
          <cell r="N91" t="str">
            <v>03</v>
          </cell>
        </row>
        <row r="92">
          <cell r="A92" t="str">
            <v>G481</v>
          </cell>
          <cell r="B92" t="str">
            <v>Ofna. del C. Dir. De Prog. FOGAESEQ</v>
          </cell>
          <cell r="C92" t="str">
            <v>G480</v>
          </cell>
          <cell r="D92" t="str">
            <v>DIR. DE PROGRAMAS</v>
          </cell>
          <cell r="E92" t="str">
            <v>2FFG</v>
          </cell>
          <cell r="F92" t="str">
            <v>FOGAESEQ</v>
          </cell>
          <cell r="G92" t="str">
            <v>2FIN</v>
          </cell>
          <cell r="H92" t="str">
            <v>ORG. DESCONC. SECTOR PLAN. Y FIN.</v>
          </cell>
          <cell r="I92" t="str">
            <v>SFIN</v>
          </cell>
          <cell r="J92" t="str">
            <v>SECTOR PLANEAC. Y FINANZAS</v>
          </cell>
          <cell r="K92" t="str">
            <v>230404</v>
          </cell>
          <cell r="L92" t="str">
            <v>23</v>
          </cell>
          <cell r="M92" t="str">
            <v>04</v>
          </cell>
          <cell r="N92" t="str">
            <v>04</v>
          </cell>
        </row>
        <row r="93">
          <cell r="A93" t="str">
            <v>I001</v>
          </cell>
          <cell r="B93" t="str">
            <v>Ofna. del C. Srio. De la Contraloria</v>
          </cell>
          <cell r="C93" t="str">
            <v>I000</v>
          </cell>
          <cell r="D93" t="str">
            <v>OFNA. DEL C. SRIO. DE LA CONTRALORIA</v>
          </cell>
          <cell r="E93" t="str">
            <v>1CON</v>
          </cell>
          <cell r="F93" t="str">
            <v>SRIA. DE LA CONTRALORIA</v>
          </cell>
          <cell r="G93" t="str">
            <v>1CON</v>
          </cell>
          <cell r="H93" t="str">
            <v>SRIA. DE LA CONTRALORIA</v>
          </cell>
          <cell r="I93" t="str">
            <v>SCON</v>
          </cell>
          <cell r="J93" t="str">
            <v>SECTOR CONTRALORIA</v>
          </cell>
          <cell r="K93" t="str">
            <v>260503</v>
          </cell>
          <cell r="L93" t="str">
            <v>26</v>
          </cell>
          <cell r="M93" t="str">
            <v>05</v>
          </cell>
          <cell r="N93" t="str">
            <v>03</v>
          </cell>
        </row>
        <row r="94">
          <cell r="A94" t="str">
            <v>I002</v>
          </cell>
          <cell r="B94" t="str">
            <v>Unidad de Apoyo Admvo de Contraloria.</v>
          </cell>
          <cell r="C94" t="str">
            <v>I000</v>
          </cell>
          <cell r="D94" t="str">
            <v>OFNA. DEL C. SRIO. DE LA CONTRALORIA</v>
          </cell>
          <cell r="E94" t="str">
            <v>1CON</v>
          </cell>
          <cell r="F94" t="str">
            <v>SRIA. DE LA CONTRALORIA</v>
          </cell>
          <cell r="G94" t="str">
            <v>1CON</v>
          </cell>
          <cell r="H94" t="str">
            <v>SRIA. DE LA CONTRALORIA</v>
          </cell>
          <cell r="I94" t="str">
            <v>SCON</v>
          </cell>
          <cell r="J94" t="str">
            <v>SECTOR CONTRALORIA</v>
          </cell>
          <cell r="K94" t="str">
            <v>260402</v>
          </cell>
          <cell r="L94" t="str">
            <v>26</v>
          </cell>
          <cell r="M94" t="str">
            <v>04</v>
          </cell>
          <cell r="N94" t="str">
            <v>02</v>
          </cell>
        </row>
        <row r="95">
          <cell r="A95" t="str">
            <v>I003</v>
          </cell>
          <cell r="B95" t="str">
            <v>Depto.de Informática de Contraloria</v>
          </cell>
          <cell r="C95" t="str">
            <v>I000</v>
          </cell>
          <cell r="D95" t="str">
            <v>OFNA. DEL C. SRIO. DE LA CONTRALORIA</v>
          </cell>
          <cell r="E95" t="str">
            <v>1CON</v>
          </cell>
          <cell r="F95" t="str">
            <v>SRIA. DE LA CONTRALORIA</v>
          </cell>
          <cell r="G95" t="str">
            <v>1CON</v>
          </cell>
          <cell r="H95" t="str">
            <v>SRIA. DE LA CONTRALORIA</v>
          </cell>
          <cell r="I95" t="str">
            <v>SCON</v>
          </cell>
          <cell r="J95" t="str">
            <v>SECTOR CONTRALORIA</v>
          </cell>
          <cell r="K95" t="str">
            <v>260403</v>
          </cell>
          <cell r="L95" t="str">
            <v>26</v>
          </cell>
          <cell r="M95" t="str">
            <v>04</v>
          </cell>
          <cell r="N95" t="str">
            <v>03</v>
          </cell>
        </row>
        <row r="96">
          <cell r="A96" t="str">
            <v>I021</v>
          </cell>
          <cell r="B96" t="str">
            <v>Ofna. del C. Dir. Juridico y Atenc. Ciudadana</v>
          </cell>
          <cell r="C96" t="str">
            <v>I020</v>
          </cell>
          <cell r="D96" t="str">
            <v>DIR. JURIDICA Y ATENC. A LA CIUDADANIA</v>
          </cell>
          <cell r="E96" t="str">
            <v>1CON</v>
          </cell>
          <cell r="F96" t="str">
            <v>SRIA. DE LA CONTRALORIA</v>
          </cell>
          <cell r="G96" t="str">
            <v>1CON</v>
          </cell>
          <cell r="H96" t="str">
            <v>SRIA. DE LA CONTRALORIA</v>
          </cell>
          <cell r="I96" t="str">
            <v>SCON</v>
          </cell>
          <cell r="J96" t="str">
            <v>SECTOR CONTRALORIA</v>
          </cell>
          <cell r="K96" t="str">
            <v>260401</v>
          </cell>
          <cell r="L96" t="str">
            <v>26</v>
          </cell>
          <cell r="M96" t="str">
            <v>04</v>
          </cell>
          <cell r="N96" t="str">
            <v>01</v>
          </cell>
        </row>
        <row r="97">
          <cell r="A97" t="str">
            <v>I023</v>
          </cell>
          <cell r="B97" t="str">
            <v>Depto. De Atenc. Ciudadana y Quejas</v>
          </cell>
          <cell r="C97" t="str">
            <v>I020</v>
          </cell>
          <cell r="D97" t="str">
            <v>DIR. JURIDICA Y ATENC. A LA CIUDADANIA</v>
          </cell>
          <cell r="E97" t="str">
            <v>1CON</v>
          </cell>
          <cell r="F97" t="str">
            <v>SRIA. DE LA CONTRALORIA</v>
          </cell>
          <cell r="G97" t="str">
            <v>1CON</v>
          </cell>
          <cell r="H97" t="str">
            <v>SRIA. DE LA CONTRALORIA</v>
          </cell>
          <cell r="I97" t="str">
            <v>SCON</v>
          </cell>
          <cell r="J97" t="str">
            <v>SECTOR CONTRALORIA</v>
          </cell>
          <cell r="K97" t="str">
            <v>260405</v>
          </cell>
          <cell r="L97" t="str">
            <v>26</v>
          </cell>
          <cell r="M97" t="str">
            <v>04</v>
          </cell>
          <cell r="N97" t="str">
            <v>05</v>
          </cell>
        </row>
        <row r="98">
          <cell r="A98" t="str">
            <v>I024</v>
          </cell>
          <cell r="B98" t="str">
            <v>Depto. De Resp. Y Situac. Patrimonial</v>
          </cell>
          <cell r="C98" t="str">
            <v>I020</v>
          </cell>
          <cell r="D98" t="str">
            <v>DIR. JURIDICA Y ATENC. A LA CIUDADANIA</v>
          </cell>
          <cell r="E98" t="str">
            <v>1CON</v>
          </cell>
          <cell r="F98" t="str">
            <v>SRIA. DE LA CONTRALORIA</v>
          </cell>
          <cell r="G98" t="str">
            <v>1CON</v>
          </cell>
          <cell r="H98" t="str">
            <v>SRIA. DE LA CONTRALORIA</v>
          </cell>
          <cell r="I98" t="str">
            <v>SCON</v>
          </cell>
          <cell r="J98" t="str">
            <v>SECTOR CONTRALORIA</v>
          </cell>
          <cell r="K98" t="str">
            <v>260503</v>
          </cell>
          <cell r="L98" t="str">
            <v>26</v>
          </cell>
          <cell r="M98" t="str">
            <v>05</v>
          </cell>
          <cell r="N98" t="str">
            <v>03</v>
          </cell>
        </row>
        <row r="99">
          <cell r="A99" t="str">
            <v>I041</v>
          </cell>
          <cell r="B99" t="str">
            <v>Ofna. del C. Dir. De Auditoría</v>
          </cell>
          <cell r="C99" t="str">
            <v>I040</v>
          </cell>
          <cell r="D99" t="str">
            <v>DIR. DE AUDITORIA</v>
          </cell>
          <cell r="E99" t="str">
            <v>1CON</v>
          </cell>
          <cell r="F99" t="str">
            <v>SRIA. DE LA CONTRALORIA</v>
          </cell>
          <cell r="G99" t="str">
            <v>1CON</v>
          </cell>
          <cell r="H99" t="str">
            <v>SRIA. DE LA CONTRALORIA</v>
          </cell>
          <cell r="I99" t="str">
            <v>SCON</v>
          </cell>
          <cell r="J99" t="str">
            <v>SECTOR CONTRALORIA</v>
          </cell>
          <cell r="K99" t="str">
            <v>260302</v>
          </cell>
          <cell r="L99" t="str">
            <v>26</v>
          </cell>
          <cell r="M99" t="str">
            <v>03</v>
          </cell>
          <cell r="N99" t="str">
            <v>02</v>
          </cell>
        </row>
        <row r="100">
          <cell r="A100" t="str">
            <v>I061</v>
          </cell>
          <cell r="B100" t="str">
            <v>Ofna. del C. Dir. De Prevenc. Y Evaluac.</v>
          </cell>
          <cell r="C100" t="str">
            <v>I060</v>
          </cell>
          <cell r="D100" t="str">
            <v>DIR. DE PREVENC. Y EVALUACION</v>
          </cell>
          <cell r="E100" t="str">
            <v>1CON</v>
          </cell>
          <cell r="F100" t="str">
            <v>SRIA. DE LA CONTRALORIA</v>
          </cell>
          <cell r="G100" t="str">
            <v>1CON</v>
          </cell>
          <cell r="H100" t="str">
            <v>SRIA. DE LA CONTRALORIA</v>
          </cell>
          <cell r="I100" t="str">
            <v>SCON</v>
          </cell>
          <cell r="J100" t="str">
            <v>SECTOR CONTRALORIA</v>
          </cell>
          <cell r="K100" t="str">
            <v>260503</v>
          </cell>
          <cell r="L100" t="str">
            <v>26</v>
          </cell>
          <cell r="M100" t="str">
            <v>05</v>
          </cell>
          <cell r="N100" t="str">
            <v>03</v>
          </cell>
        </row>
        <row r="101">
          <cell r="A101" t="str">
            <v>I064</v>
          </cell>
          <cell r="B101" t="str">
            <v>Depto. De Contraloría Social</v>
          </cell>
          <cell r="C101" t="str">
            <v>I060</v>
          </cell>
          <cell r="D101" t="str">
            <v>DIR. DE PREVENC. Y EVALUACION</v>
          </cell>
          <cell r="E101" t="str">
            <v>1CON</v>
          </cell>
          <cell r="F101" t="str">
            <v>SRIA. DE LA CONTRALORIA</v>
          </cell>
          <cell r="G101" t="str">
            <v>1CON</v>
          </cell>
          <cell r="H101" t="str">
            <v>SRIA. DE LA CONTRALORIA</v>
          </cell>
          <cell r="I101" t="str">
            <v>SCON</v>
          </cell>
          <cell r="J101" t="str">
            <v>SECTOR CONTRALORIA</v>
          </cell>
          <cell r="K101" t="str">
            <v>260405</v>
          </cell>
          <cell r="L101" t="str">
            <v>26</v>
          </cell>
          <cell r="M101" t="str">
            <v>04</v>
          </cell>
          <cell r="N101" t="str">
            <v>05</v>
          </cell>
        </row>
        <row r="102">
          <cell r="A102" t="str">
            <v>I066</v>
          </cell>
          <cell r="B102" t="str">
            <v>Depto. De Simplific. Administrativa</v>
          </cell>
          <cell r="C102" t="str">
            <v>I060</v>
          </cell>
          <cell r="D102" t="str">
            <v>DIR. DE PREVENC. Y EVALUACION</v>
          </cell>
          <cell r="E102" t="str">
            <v>1CON</v>
          </cell>
          <cell r="F102" t="str">
            <v>SRIA. DE LA CONTRALORIA</v>
          </cell>
          <cell r="G102" t="str">
            <v>1CON</v>
          </cell>
          <cell r="H102" t="str">
            <v>SRIA. DE LA CONTRALORIA</v>
          </cell>
          <cell r="I102" t="str">
            <v>SCON</v>
          </cell>
          <cell r="J102" t="str">
            <v>SECTOR CONTRALORIA</v>
          </cell>
          <cell r="K102" t="str">
            <v>260403</v>
          </cell>
          <cell r="L102" t="str">
            <v>26</v>
          </cell>
          <cell r="M102" t="str">
            <v>04</v>
          </cell>
          <cell r="N102" t="str">
            <v>03</v>
          </cell>
        </row>
        <row r="103">
          <cell r="A103" t="str">
            <v>I201</v>
          </cell>
          <cell r="B103" t="str">
            <v>Ofna. del Vocal Ejecutivo UAIP</v>
          </cell>
          <cell r="C103" t="str">
            <v>I200</v>
          </cell>
          <cell r="D103" t="str">
            <v>OFNA. DEL C. VOCAL EJECUTICO</v>
          </cell>
          <cell r="E103" t="str">
            <v>2CAI</v>
          </cell>
          <cell r="F103" t="str">
            <v>UNIDAD DE ACCESO A LA INF. PUB. DEL PODER EJEC.</v>
          </cell>
          <cell r="G103" t="str">
            <v>2CON</v>
          </cell>
          <cell r="H103" t="str">
            <v>ORG. DESCONC. SECTOR CONTRALORIA</v>
          </cell>
          <cell r="I103" t="str">
            <v>SCON</v>
          </cell>
          <cell r="J103" t="str">
            <v>SECTOR CONTRALORIA</v>
          </cell>
          <cell r="K103" t="str">
            <v>260304</v>
          </cell>
          <cell r="L103" t="str">
            <v>26</v>
          </cell>
          <cell r="M103" t="str">
            <v>03</v>
          </cell>
          <cell r="N103" t="str">
            <v>04</v>
          </cell>
        </row>
        <row r="104">
          <cell r="A104" t="str">
            <v>K001</v>
          </cell>
          <cell r="B104" t="str">
            <v>Ofna. del C. Srio. De Des. Sustent.</v>
          </cell>
          <cell r="C104" t="str">
            <v>K000</v>
          </cell>
          <cell r="D104" t="str">
            <v>OFNA. DEL C. SRIO. DES. SUSTENT.</v>
          </cell>
          <cell r="E104" t="str">
            <v>1DES</v>
          </cell>
          <cell r="F104" t="str">
            <v>SRIA. DE DESARROLLO SUSTENTABLE</v>
          </cell>
          <cell r="G104" t="str">
            <v>1DES</v>
          </cell>
          <cell r="H104" t="str">
            <v>SRIA. DE DESARROLLO SUSTENTABLE</v>
          </cell>
          <cell r="I104" t="str">
            <v>SDES</v>
          </cell>
          <cell r="J104" t="str">
            <v>SECTOR DESARROLLO SUSTENTABLE</v>
          </cell>
          <cell r="K104" t="str">
            <v>230102</v>
          </cell>
          <cell r="L104" t="str">
            <v>23</v>
          </cell>
          <cell r="M104" t="str">
            <v>01</v>
          </cell>
          <cell r="N104" t="str">
            <v>02</v>
          </cell>
        </row>
        <row r="105">
          <cell r="A105" t="str">
            <v>K002</v>
          </cell>
          <cell r="B105" t="str">
            <v>Unidad de Apoyo Administrativo</v>
          </cell>
          <cell r="C105" t="str">
            <v>K000</v>
          </cell>
          <cell r="D105" t="str">
            <v>OFNA. DEL C. SRIO. DES. SUSTENT.</v>
          </cell>
          <cell r="E105" t="str">
            <v>1DES</v>
          </cell>
          <cell r="F105" t="str">
            <v>SRIA. DE DESARROLLO SUSTENTABLE</v>
          </cell>
          <cell r="G105" t="str">
            <v>1DES</v>
          </cell>
          <cell r="H105" t="str">
            <v>SRIA. DE DESARROLLO SUSTENTABLE</v>
          </cell>
          <cell r="I105" t="str">
            <v>SDES</v>
          </cell>
          <cell r="J105" t="str">
            <v>SECTOR DESARROLLO SUSTENTABLE</v>
          </cell>
          <cell r="K105" t="str">
            <v>260402</v>
          </cell>
          <cell r="L105" t="str">
            <v>26</v>
          </cell>
          <cell r="M105" t="str">
            <v>04</v>
          </cell>
          <cell r="N105" t="str">
            <v>02</v>
          </cell>
        </row>
        <row r="106">
          <cell r="A106" t="str">
            <v>K003</v>
          </cell>
          <cell r="B106" t="str">
            <v>Unidad de Información y Difusión</v>
          </cell>
          <cell r="C106" t="str">
            <v>K000</v>
          </cell>
          <cell r="D106" t="str">
            <v>OFNA. DEL C. SRIO. DES. SUSTENT.</v>
          </cell>
          <cell r="E106" t="str">
            <v>1DES</v>
          </cell>
          <cell r="F106" t="str">
            <v>SRIA. DE DESARROLLO SUSTENTABLE</v>
          </cell>
          <cell r="G106" t="str">
            <v>1DES</v>
          </cell>
          <cell r="H106" t="str">
            <v>SRIA. DE DESARROLLO SUSTENTABLE</v>
          </cell>
          <cell r="I106" t="str">
            <v>SDES</v>
          </cell>
          <cell r="J106" t="str">
            <v>SECTOR DESARROLLO SUSTENTABLE</v>
          </cell>
          <cell r="K106" t="str">
            <v>230108</v>
          </cell>
          <cell r="L106" t="str">
            <v>23</v>
          </cell>
          <cell r="M106" t="str">
            <v>01</v>
          </cell>
          <cell r="N106" t="str">
            <v>08</v>
          </cell>
        </row>
        <row r="107">
          <cell r="A107" t="str">
            <v>K021</v>
          </cell>
          <cell r="B107" t="str">
            <v>Ofna. del C. Dir. De Estudios y Polit. Econ.</v>
          </cell>
          <cell r="C107" t="str">
            <v>K020</v>
          </cell>
          <cell r="D107" t="str">
            <v>DIR. DE EST. Y POLIT. ECONOMICAS</v>
          </cell>
          <cell r="E107" t="str">
            <v>1DES</v>
          </cell>
          <cell r="F107" t="str">
            <v>SRIA. DE DESARROLLO SUSTENTABLE</v>
          </cell>
          <cell r="G107" t="str">
            <v>1DES</v>
          </cell>
          <cell r="H107" t="str">
            <v>SRIA. DE DESARROLLO SUSTENTABLE</v>
          </cell>
          <cell r="I107" t="str">
            <v>SDES</v>
          </cell>
          <cell r="J107" t="str">
            <v>SECTOR DESARROLLO SUSTENTABLE</v>
          </cell>
          <cell r="K107" t="str">
            <v>230102</v>
          </cell>
          <cell r="L107" t="str">
            <v>23</v>
          </cell>
          <cell r="M107" t="str">
            <v>01</v>
          </cell>
          <cell r="N107" t="str">
            <v>02</v>
          </cell>
        </row>
        <row r="108">
          <cell r="A108" t="str">
            <v>K103</v>
          </cell>
          <cell r="B108" t="str">
            <v>Depto. De Estudios Económicos</v>
          </cell>
          <cell r="C108" t="str">
            <v>K020</v>
          </cell>
          <cell r="D108" t="str">
            <v>DIR. DE EST. Y POLIT. ECONOMICAS</v>
          </cell>
          <cell r="E108" t="str">
            <v>1DES</v>
          </cell>
          <cell r="F108" t="str">
            <v>SRIA. DE DESARROLLO SUSTENTABLE</v>
          </cell>
          <cell r="G108" t="str">
            <v>1DES</v>
          </cell>
          <cell r="H108" t="str">
            <v>SRIA. DE DESARROLLO SUSTENTABLE</v>
          </cell>
          <cell r="I108" t="str">
            <v>SDES</v>
          </cell>
          <cell r="J108" t="str">
            <v>SECTOR DESARROLLO SUSTENTABLE</v>
          </cell>
          <cell r="K108" t="str">
            <v>230102</v>
          </cell>
          <cell r="L108" t="str">
            <v>23</v>
          </cell>
          <cell r="M108" t="str">
            <v>01</v>
          </cell>
          <cell r="N108" t="str">
            <v>02</v>
          </cell>
        </row>
        <row r="109">
          <cell r="A109" t="str">
            <v>K061</v>
          </cell>
          <cell r="B109" t="str">
            <v>Ofna. del C. Subsrio. De Des. Econ.</v>
          </cell>
          <cell r="C109" t="str">
            <v>K060</v>
          </cell>
          <cell r="D109" t="str">
            <v>OFNA. DEL C. SUBSRIO. DE DES.ECON.</v>
          </cell>
          <cell r="E109" t="str">
            <v>1DSD</v>
          </cell>
          <cell r="F109" t="str">
            <v>SUBSRIA. DE DESARROLLO ECONOMICO</v>
          </cell>
          <cell r="G109" t="str">
            <v>1DES</v>
          </cell>
          <cell r="H109" t="str">
            <v>SRIA. DE DESARROLLO SUSTENTABLE</v>
          </cell>
          <cell r="I109" t="str">
            <v>SDES</v>
          </cell>
          <cell r="J109" t="str">
            <v>SECTOR DESARROLLO SUSTENTABLE</v>
          </cell>
          <cell r="K109" t="str">
            <v>230101</v>
          </cell>
          <cell r="L109" t="str">
            <v>23</v>
          </cell>
          <cell r="M109" t="str">
            <v>01</v>
          </cell>
          <cell r="N109" t="str">
            <v>01</v>
          </cell>
        </row>
        <row r="110">
          <cell r="A110" t="str">
            <v>K081</v>
          </cell>
          <cell r="B110" t="str">
            <v>Ofna. del C. Dir. De Fomento Industrial</v>
          </cell>
          <cell r="C110" t="str">
            <v>K080</v>
          </cell>
          <cell r="D110" t="str">
            <v>DIR. DE FOMENTO INDUSTRIAL</v>
          </cell>
          <cell r="E110" t="str">
            <v>1DSD</v>
          </cell>
          <cell r="F110" t="str">
            <v>SUBSRIA. DE DESARROLLO ECONOMICO</v>
          </cell>
          <cell r="G110" t="str">
            <v>1DES</v>
          </cell>
          <cell r="H110" t="str">
            <v>SRIA. DE DESARROLLO SUSTENTABLE</v>
          </cell>
          <cell r="I110" t="str">
            <v>SDES</v>
          </cell>
          <cell r="J110" t="str">
            <v>SECTOR DESARROLLO SUSTENTABLE</v>
          </cell>
          <cell r="K110" t="str">
            <v>230105</v>
          </cell>
          <cell r="L110" t="str">
            <v>23</v>
          </cell>
          <cell r="M110" t="str">
            <v>01</v>
          </cell>
          <cell r="N110" t="str">
            <v>05</v>
          </cell>
        </row>
        <row r="111">
          <cell r="A111" t="str">
            <v>K082</v>
          </cell>
          <cell r="B111" t="str">
            <v>Depto. De Gestión e Infraest. Industrial</v>
          </cell>
          <cell r="C111" t="str">
            <v>K080</v>
          </cell>
          <cell r="D111" t="str">
            <v>DIR. DE FOMENTO INDUSTRIAL</v>
          </cell>
          <cell r="E111" t="str">
            <v>1DSD</v>
          </cell>
          <cell r="F111" t="str">
            <v>SUBSRIA. DE DESARROLLO ECONOMICO</v>
          </cell>
          <cell r="G111" t="str">
            <v>1DES</v>
          </cell>
          <cell r="H111" t="str">
            <v>SRIA. DE DESARROLLO SUSTENTABLE</v>
          </cell>
          <cell r="I111" t="str">
            <v>SDES</v>
          </cell>
          <cell r="J111" t="str">
            <v>SECTOR DESARROLLO SUSTENTABLE</v>
          </cell>
          <cell r="K111" t="str">
            <v>230104</v>
          </cell>
          <cell r="L111" t="str">
            <v>23</v>
          </cell>
          <cell r="M111" t="str">
            <v>01</v>
          </cell>
          <cell r="N111" t="str">
            <v>04</v>
          </cell>
        </row>
        <row r="112">
          <cell r="A112" t="str">
            <v>K101</v>
          </cell>
          <cell r="B112" t="str">
            <v>Ofna. del C. Dir. De Comercio y Est. Econ.</v>
          </cell>
          <cell r="C112" t="str">
            <v>K100</v>
          </cell>
          <cell r="D112" t="str">
            <v>DIR. DE COMERCIO Y EST. ECONOMICOS</v>
          </cell>
          <cell r="E112" t="str">
            <v>1DSD</v>
          </cell>
          <cell r="F112" t="str">
            <v>SUBSRIA. DE DESARROLLO ECONOMICO</v>
          </cell>
          <cell r="G112" t="str">
            <v>1DES</v>
          </cell>
          <cell r="H112" t="str">
            <v>SRIA. DE DESARROLLO SUSTENTABLE</v>
          </cell>
          <cell r="I112" t="str">
            <v>SDES</v>
          </cell>
          <cell r="J112" t="str">
            <v>SECTOR DESARROLLO SUSTENTABLE</v>
          </cell>
          <cell r="K112" t="str">
            <v>230301</v>
          </cell>
          <cell r="L112" t="str">
            <v>23</v>
          </cell>
          <cell r="M112" t="str">
            <v>03</v>
          </cell>
          <cell r="N112" t="str">
            <v>01</v>
          </cell>
        </row>
        <row r="113">
          <cell r="A113" t="str">
            <v>K102</v>
          </cell>
          <cell r="B113" t="str">
            <v>Depto. De Promoción al Comercio Exterior</v>
          </cell>
          <cell r="C113" t="str">
            <v>K100</v>
          </cell>
          <cell r="D113" t="str">
            <v>DIR. DE COMERCIO Y EST. ECONOMICOS</v>
          </cell>
          <cell r="E113" t="str">
            <v>1DSD</v>
          </cell>
          <cell r="F113" t="str">
            <v>SUBSRIA. DE DESARROLLO ECONOMICO</v>
          </cell>
          <cell r="G113" t="str">
            <v>1DES</v>
          </cell>
          <cell r="H113" t="str">
            <v>SRIA. DE DESARROLLO SUSTENTABLE</v>
          </cell>
          <cell r="I113" t="str">
            <v>SDES</v>
          </cell>
          <cell r="J113" t="str">
            <v>SECTOR DESARROLLO SUSTENTABLE</v>
          </cell>
          <cell r="K113" t="str">
            <v>230301</v>
          </cell>
          <cell r="L113" t="str">
            <v>23</v>
          </cell>
          <cell r="M113" t="str">
            <v>03</v>
          </cell>
          <cell r="N113" t="str">
            <v>01</v>
          </cell>
        </row>
        <row r="114">
          <cell r="A114" t="str">
            <v>K121</v>
          </cell>
          <cell r="B114" t="str">
            <v>Ofna. del C. Dir. Des. Regional</v>
          </cell>
          <cell r="C114" t="str">
            <v>K120</v>
          </cell>
          <cell r="D114" t="str">
            <v>DIR. DE DESARROLLO REGIONAL</v>
          </cell>
          <cell r="E114" t="str">
            <v>1DSD</v>
          </cell>
          <cell r="F114" t="str">
            <v>SUBSRIA. DE DESARROLLO ECONOMICO</v>
          </cell>
          <cell r="G114" t="str">
            <v>1DES</v>
          </cell>
          <cell r="H114" t="str">
            <v>SRIA. DE DESARROLLO SUSTENTABLE</v>
          </cell>
          <cell r="I114" t="str">
            <v>SDES</v>
          </cell>
          <cell r="J114" t="str">
            <v>SECTOR DESARROLLO SUSTENTABLE</v>
          </cell>
          <cell r="K114" t="str">
            <v>230408</v>
          </cell>
          <cell r="L114" t="str">
            <v>23</v>
          </cell>
          <cell r="M114" t="str">
            <v>04</v>
          </cell>
          <cell r="N114" t="str">
            <v>08</v>
          </cell>
        </row>
        <row r="115">
          <cell r="A115" t="str">
            <v>K123</v>
          </cell>
          <cell r="B115" t="str">
            <v>Depto. De Desarrollo de Proyectos Productivos</v>
          </cell>
          <cell r="C115" t="str">
            <v>K120</v>
          </cell>
          <cell r="D115" t="str">
            <v>DIR. DE DESARROLLO REGIONAL</v>
          </cell>
          <cell r="E115" t="str">
            <v>1DSD</v>
          </cell>
          <cell r="F115" t="str">
            <v>SUBSRIA. DE DESARROLLO ECONOMICO</v>
          </cell>
          <cell r="G115" t="str">
            <v>1DES</v>
          </cell>
          <cell r="H115" t="str">
            <v>SRIA. DE DESARROLLO SUSTENTABLE</v>
          </cell>
          <cell r="I115" t="str">
            <v>SDES</v>
          </cell>
          <cell r="J115" t="str">
            <v>SECTOR DESARROLLO SUSTENTABLE</v>
          </cell>
          <cell r="K115" t="str">
            <v>230101</v>
          </cell>
          <cell r="L115" t="str">
            <v>23</v>
          </cell>
          <cell r="M115" t="str">
            <v>01</v>
          </cell>
          <cell r="N115" t="str">
            <v>01</v>
          </cell>
        </row>
        <row r="116">
          <cell r="A116" t="str">
            <v>K131</v>
          </cell>
          <cell r="B116" t="str">
            <v>Ofna del Dir. Micro. Peq. Y Med. Empresa</v>
          </cell>
          <cell r="C116" t="str">
            <v>K130</v>
          </cell>
          <cell r="D116" t="str">
            <v>DIR. DE DES. MICRO PEQ. Y MED. EMPRESA</v>
          </cell>
          <cell r="E116" t="str">
            <v>1DSD</v>
          </cell>
          <cell r="F116" t="str">
            <v>SUBSRIA. DE DESARROLLO ECONOMICO</v>
          </cell>
          <cell r="G116" t="str">
            <v>1DES</v>
          </cell>
          <cell r="H116" t="str">
            <v>SRIA. DE DESARROLLO SUSTENTABLE</v>
          </cell>
          <cell r="I116" t="str">
            <v>SDES</v>
          </cell>
          <cell r="J116" t="str">
            <v>SECTOR DESARROLLO SUSTENTABLE</v>
          </cell>
          <cell r="K116" t="str">
            <v>230104</v>
          </cell>
          <cell r="L116" t="str">
            <v>23</v>
          </cell>
          <cell r="M116" t="str">
            <v>01</v>
          </cell>
          <cell r="N116" t="str">
            <v>04</v>
          </cell>
        </row>
        <row r="117">
          <cell r="A117" t="str">
            <v>K141</v>
          </cell>
          <cell r="B117" t="str">
            <v>Ofna. del C. Subsrio del Medio Ambiente</v>
          </cell>
          <cell r="C117" t="str">
            <v>K140</v>
          </cell>
          <cell r="D117" t="str">
            <v>OFNA. DEL C. SUBSRIO. DEL MEDIO AMB.</v>
          </cell>
          <cell r="E117" t="str">
            <v>1DMA</v>
          </cell>
          <cell r="F117" t="str">
            <v>SUBSRIA. DEL MEDIO AMBIENTE</v>
          </cell>
          <cell r="G117" t="str">
            <v>1DES</v>
          </cell>
          <cell r="H117" t="str">
            <v>SRIA. DE DESARROLLO SUSTENTABLE</v>
          </cell>
          <cell r="I117" t="str">
            <v>SDES</v>
          </cell>
          <cell r="J117" t="str">
            <v>SECTOR DESARROLLO SUSTENTABLE</v>
          </cell>
          <cell r="K117" t="str">
            <v>230501</v>
          </cell>
          <cell r="L117" t="str">
            <v>23</v>
          </cell>
          <cell r="M117" t="str">
            <v>05</v>
          </cell>
          <cell r="N117" t="str">
            <v>01</v>
          </cell>
        </row>
        <row r="118">
          <cell r="A118" t="str">
            <v>K161</v>
          </cell>
          <cell r="B118" t="str">
            <v>Ofna. del C. Dir de Planeac. Ambiental</v>
          </cell>
          <cell r="C118" t="str">
            <v>K160</v>
          </cell>
          <cell r="D118" t="str">
            <v>DIR. DE PLANEAC. AMBIENTAL</v>
          </cell>
          <cell r="E118" t="str">
            <v>1DMA</v>
          </cell>
          <cell r="F118" t="str">
            <v>SUBSRIA. DEL MEDIO AMBIENTE</v>
          </cell>
          <cell r="G118" t="str">
            <v>1DES</v>
          </cell>
          <cell r="H118" t="str">
            <v>SRIA. DE DESARROLLO SUSTENTABLE</v>
          </cell>
          <cell r="I118" t="str">
            <v>SDES</v>
          </cell>
          <cell r="J118" t="str">
            <v>SECTOR DESARROLLO SUSTENTABLE</v>
          </cell>
          <cell r="K118" t="str">
            <v>230501</v>
          </cell>
          <cell r="L118" t="str">
            <v>23</v>
          </cell>
          <cell r="M118" t="str">
            <v>05</v>
          </cell>
          <cell r="N118" t="str">
            <v>01</v>
          </cell>
        </row>
        <row r="119">
          <cell r="A119" t="str">
            <v>K163</v>
          </cell>
          <cell r="B119" t="str">
            <v>Depto. De Educación Ambiental</v>
          </cell>
          <cell r="C119" t="str">
            <v>K160</v>
          </cell>
          <cell r="D119" t="str">
            <v>DIR. DE PLANEAC. AMBIENTAL</v>
          </cell>
          <cell r="E119" t="str">
            <v>1DMA</v>
          </cell>
          <cell r="F119" t="str">
            <v>SUBSRIA. DEL MEDIO AMBIENTE</v>
          </cell>
          <cell r="G119" t="str">
            <v>1DES</v>
          </cell>
          <cell r="H119" t="str">
            <v>SRIA. DE DESARROLLO SUSTENTABLE</v>
          </cell>
          <cell r="I119" t="str">
            <v>SDES</v>
          </cell>
          <cell r="J119" t="str">
            <v>SECTOR DESARROLLO SUSTENTABLE</v>
          </cell>
          <cell r="K119" t="str">
            <v>230503</v>
          </cell>
          <cell r="L119" t="str">
            <v>23</v>
          </cell>
          <cell r="M119" t="str">
            <v>05</v>
          </cell>
          <cell r="N119" t="str">
            <v>03</v>
          </cell>
        </row>
        <row r="120">
          <cell r="A120" t="str">
            <v>K165</v>
          </cell>
          <cell r="B120" t="str">
            <v>Depto. De Conserv. Y Areas Nat. Protegidas</v>
          </cell>
          <cell r="C120" t="str">
            <v>K160</v>
          </cell>
          <cell r="D120" t="str">
            <v>DIR. DE PLANEAC. AMBIENTAL</v>
          </cell>
          <cell r="E120" t="str">
            <v>1DMA</v>
          </cell>
          <cell r="F120" t="str">
            <v>SUBSRIA. DEL MEDIO AMBIENTE</v>
          </cell>
          <cell r="G120" t="str">
            <v>1DES</v>
          </cell>
          <cell r="H120" t="str">
            <v>SRIA. DE DESARROLLO SUSTENTABLE</v>
          </cell>
          <cell r="I120" t="str">
            <v>SDES</v>
          </cell>
          <cell r="J120" t="str">
            <v>SECTOR DESARROLLO SUSTENTABLE</v>
          </cell>
          <cell r="K120" t="str">
            <v>230505</v>
          </cell>
          <cell r="L120" t="str">
            <v>23</v>
          </cell>
          <cell r="M120" t="str">
            <v>05</v>
          </cell>
          <cell r="N120" t="str">
            <v>05</v>
          </cell>
        </row>
        <row r="121">
          <cell r="A121" t="str">
            <v>K181</v>
          </cell>
          <cell r="B121" t="str">
            <v>Ofna. del C. Dir. De Control Ambiental</v>
          </cell>
          <cell r="C121" t="str">
            <v>K180</v>
          </cell>
          <cell r="D121" t="str">
            <v>DIR. DE CONTROL AMBIENTAL</v>
          </cell>
          <cell r="E121" t="str">
            <v>1DMA</v>
          </cell>
          <cell r="F121" t="str">
            <v>SUBSRIA. DEL MEDIO AMBIENTE</v>
          </cell>
          <cell r="G121" t="str">
            <v>1DES</v>
          </cell>
          <cell r="H121" t="str">
            <v>SRIA. DE DESARROLLO SUSTENTABLE</v>
          </cell>
          <cell r="I121" t="str">
            <v>SDES</v>
          </cell>
          <cell r="J121" t="str">
            <v>SECTOR DESARROLLO SUSTENTABLE</v>
          </cell>
          <cell r="K121" t="str">
            <v>230501</v>
          </cell>
          <cell r="L121" t="str">
            <v>23</v>
          </cell>
          <cell r="M121" t="str">
            <v>05</v>
          </cell>
          <cell r="N121" t="str">
            <v>01</v>
          </cell>
        </row>
        <row r="122">
          <cell r="A122" t="str">
            <v>K182</v>
          </cell>
          <cell r="B122" t="str">
            <v>Depto.de Verificación Ambiental</v>
          </cell>
          <cell r="C122" t="str">
            <v>K180</v>
          </cell>
          <cell r="D122" t="str">
            <v>DIR. DE CONTROL AMBIENTAL</v>
          </cell>
          <cell r="E122" t="str">
            <v>1DMA</v>
          </cell>
          <cell r="F122" t="str">
            <v>SUBSRIA. DEL MEDIO AMBIENTE</v>
          </cell>
          <cell r="G122" t="str">
            <v>1DES</v>
          </cell>
          <cell r="H122" t="str">
            <v>SRIA. DE DESARROLLO SUSTENTABLE</v>
          </cell>
          <cell r="I122" t="str">
            <v>SDES</v>
          </cell>
          <cell r="J122" t="str">
            <v>SECTOR DESARROLLO SUSTENTABLE</v>
          </cell>
          <cell r="K122" t="str">
            <v>230506</v>
          </cell>
          <cell r="L122" t="str">
            <v>23</v>
          </cell>
          <cell r="M122" t="str">
            <v>05</v>
          </cell>
          <cell r="N122" t="str">
            <v>06</v>
          </cell>
        </row>
        <row r="123">
          <cell r="A123" t="str">
            <v>K183</v>
          </cell>
          <cell r="B123" t="str">
            <v>Depto. De Desarrollo Ecológico</v>
          </cell>
          <cell r="C123" t="str">
            <v>K180</v>
          </cell>
          <cell r="D123" t="str">
            <v>DIR. DE CONTROL AMBIENTAL</v>
          </cell>
          <cell r="E123" t="str">
            <v>1DMA</v>
          </cell>
          <cell r="F123" t="str">
            <v>SUBSRIA. DEL MEDIO AMBIENTE</v>
          </cell>
          <cell r="G123" t="str">
            <v>1DES</v>
          </cell>
          <cell r="H123" t="str">
            <v>SRIA. DE DESARROLLO SUSTENTABLE</v>
          </cell>
          <cell r="I123" t="str">
            <v>SDES</v>
          </cell>
          <cell r="J123" t="str">
            <v>SECTOR DESARROLLO SUSTENTABLE</v>
          </cell>
          <cell r="K123" t="str">
            <v>230507</v>
          </cell>
          <cell r="L123" t="str">
            <v>23</v>
          </cell>
          <cell r="M123" t="str">
            <v>05</v>
          </cell>
          <cell r="N123" t="str">
            <v>07</v>
          </cell>
        </row>
        <row r="124">
          <cell r="A124" t="str">
            <v>K351</v>
          </cell>
          <cell r="B124" t="str">
            <v>Ofna. del Dir. Gral. FIPROE</v>
          </cell>
          <cell r="C124" t="str">
            <v>K350</v>
          </cell>
          <cell r="D124" t="str">
            <v>DIR. GENERAL FIPROE</v>
          </cell>
          <cell r="E124" t="str">
            <v>2DPE</v>
          </cell>
          <cell r="F124" t="str">
            <v>FIDEICOMISO PROMOTOR DEL EMPLEO (FIPROE)</v>
          </cell>
          <cell r="G124" t="str">
            <v>2DES</v>
          </cell>
          <cell r="H124" t="str">
            <v>ORG. DESCONC. SECTOR. DES. SUSTENTABLE</v>
          </cell>
          <cell r="I124" t="str">
            <v>SDES</v>
          </cell>
          <cell r="J124" t="str">
            <v>SECTOR DESARROLLO SUSTENTABLE</v>
          </cell>
          <cell r="K124" t="str">
            <v>230301</v>
          </cell>
          <cell r="L124" t="str">
            <v>23</v>
          </cell>
          <cell r="M124" t="str">
            <v>03</v>
          </cell>
          <cell r="N124" t="str">
            <v>01</v>
          </cell>
        </row>
        <row r="125">
          <cell r="A125" t="str">
            <v>K301</v>
          </cell>
          <cell r="B125" t="str">
            <v>Ofna. de la Vocalía Ejecutiva CQA</v>
          </cell>
          <cell r="C125" t="str">
            <v>K300</v>
          </cell>
          <cell r="D125" t="str">
            <v>VOCALIA EJECUTIVA</v>
          </cell>
          <cell r="E125" t="str">
            <v>3DCQ</v>
          </cell>
          <cell r="F125" t="str">
            <v>CASA QUERETANA DE LAS ARTESANIAS</v>
          </cell>
          <cell r="G125" t="str">
            <v>3DES</v>
          </cell>
          <cell r="H125" t="str">
            <v>ENT. PARAEST. SECT. DES. SUST.</v>
          </cell>
          <cell r="I125" t="str">
            <v>SDES</v>
          </cell>
          <cell r="J125" t="str">
            <v>SECTOR DESARROLLO SUSTENTABLE</v>
          </cell>
          <cell r="K125" t="str">
            <v>230201</v>
          </cell>
          <cell r="L125" t="str">
            <v>23</v>
          </cell>
          <cell r="M125" t="str">
            <v>02</v>
          </cell>
          <cell r="N125" t="str">
            <v>01</v>
          </cell>
        </row>
        <row r="126">
          <cell r="A126" t="str">
            <v>K401</v>
          </cell>
          <cell r="B126" t="str">
            <v>Ofna. del C. Dir. Gral. QRONOS</v>
          </cell>
          <cell r="C126" t="str">
            <v>K400</v>
          </cell>
          <cell r="D126" t="str">
            <v>DIR. GRAL. QRONOS</v>
          </cell>
          <cell r="E126" t="str">
            <v>3DQR</v>
          </cell>
          <cell r="F126" t="str">
            <v>QRONOS</v>
          </cell>
          <cell r="G126" t="str">
            <v>3DES</v>
          </cell>
          <cell r="H126" t="str">
            <v>ENT. PARAEST. SECT. DES. SUSTENTABLE</v>
          </cell>
          <cell r="I126" t="str">
            <v>SDES</v>
          </cell>
          <cell r="J126" t="str">
            <v>SECTOR DESARROLLO SUSTENTABLE</v>
          </cell>
          <cell r="K126" t="str">
            <v>230104</v>
          </cell>
          <cell r="L126" t="str">
            <v>23</v>
          </cell>
          <cell r="M126" t="str">
            <v>01</v>
          </cell>
          <cell r="N126" t="str">
            <v>04</v>
          </cell>
        </row>
        <row r="127">
          <cell r="A127" t="str">
            <v>K441</v>
          </cell>
          <cell r="B127" t="str">
            <v>Ofna. del C. Director General</v>
          </cell>
          <cell r="C127" t="str">
            <v>K440</v>
          </cell>
          <cell r="D127" t="str">
            <v>DIRECCION GENERAL</v>
          </cell>
          <cell r="E127" t="str">
            <v>3DFM</v>
          </cell>
          <cell r="F127" t="str">
            <v>FIMINSSE</v>
          </cell>
          <cell r="G127" t="str">
            <v>3DES</v>
          </cell>
          <cell r="H127" t="str">
            <v>ENT. PARAEST. SECT. DES. SUSTENTABLE</v>
          </cell>
          <cell r="I127" t="str">
            <v>SDES</v>
          </cell>
          <cell r="J127" t="str">
            <v>SECTOR DESARROLLO SUSTENTABLE</v>
          </cell>
          <cell r="K127" t="str">
            <v>230101</v>
          </cell>
          <cell r="L127" t="str">
            <v>23</v>
          </cell>
          <cell r="M127" t="str">
            <v>01</v>
          </cell>
          <cell r="N127" t="str">
            <v>01</v>
          </cell>
        </row>
        <row r="128">
          <cell r="A128" t="str">
            <v>K461</v>
          </cell>
          <cell r="B128" t="str">
            <v>Ofna. del C. Gerente FIDEQRO</v>
          </cell>
          <cell r="C128" t="str">
            <v>K460</v>
          </cell>
          <cell r="D128" t="str">
            <v>GERENCIA FIDEQRO (EN LIQUIDACION)</v>
          </cell>
          <cell r="E128" t="str">
            <v>3DFI</v>
          </cell>
          <cell r="F128" t="str">
            <v>FIDEICOMISOS INDUST. DEL G.E.Q.</v>
          </cell>
          <cell r="G128" t="str">
            <v>3DES</v>
          </cell>
          <cell r="H128" t="str">
            <v>ENT. PARAEST. SECT. DES. SUSTENTABLE</v>
          </cell>
          <cell r="I128" t="str">
            <v>SDES</v>
          </cell>
          <cell r="J128" t="str">
            <v>SECTOR DESARROLLO SUSTENTABLE</v>
          </cell>
          <cell r="K128" t="str">
            <v>230103</v>
          </cell>
          <cell r="L128" t="str">
            <v>23</v>
          </cell>
          <cell r="M128" t="str">
            <v>01</v>
          </cell>
          <cell r="N128" t="str">
            <v>03</v>
          </cell>
        </row>
        <row r="129">
          <cell r="A129" t="str">
            <v>K501</v>
          </cell>
          <cell r="B129" t="str">
            <v>Ofna. del C. Dir. Gral A.I.Q.</v>
          </cell>
          <cell r="C129" t="str">
            <v>K500</v>
          </cell>
          <cell r="D129" t="str">
            <v>DIR. GRAL. AIQ</v>
          </cell>
          <cell r="E129" t="str">
            <v>3DAI</v>
          </cell>
          <cell r="F129" t="str">
            <v>AEROPUERTO INTERCONTINENTAL DE QRO.</v>
          </cell>
          <cell r="G129" t="str">
            <v>3DES</v>
          </cell>
          <cell r="H129" t="str">
            <v>ENT. PARAEST. SECT. DES. SUSTENTABLE</v>
          </cell>
          <cell r="I129" t="str">
            <v>SDES</v>
          </cell>
          <cell r="J129" t="str">
            <v>SECTOR DESARROLLO SUSTENTABLE</v>
          </cell>
          <cell r="K129" t="str">
            <v>230103</v>
          </cell>
          <cell r="L129" t="str">
            <v>23</v>
          </cell>
          <cell r="M129" t="str">
            <v>01</v>
          </cell>
          <cell r="N129" t="str">
            <v>03</v>
          </cell>
        </row>
        <row r="130">
          <cell r="A130" t="str">
            <v>K551</v>
          </cell>
          <cell r="B130" t="str">
            <v>Ofna. del C. Dir. Gral COFESIAQ</v>
          </cell>
          <cell r="C130" t="str">
            <v>K550</v>
          </cell>
          <cell r="D130" t="str">
            <v>DIR. GRAL. COFESIAQ</v>
          </cell>
          <cell r="E130" t="str">
            <v>3DCF</v>
          </cell>
          <cell r="F130" t="str">
            <v>COM. P/FOM. ECON. EMP. SECT. IND AEROESP. COM Y SERV. EDO. QRO.</v>
          </cell>
          <cell r="G130" t="str">
            <v>3DES</v>
          </cell>
          <cell r="H130" t="str">
            <v>ENT. PARAEST. SECT. DES. SUSTENTABLE</v>
          </cell>
          <cell r="I130" t="str">
            <v>SDES</v>
          </cell>
          <cell r="J130" t="str">
            <v>SECTOR DESARROLLO SUSTENTABLE</v>
          </cell>
          <cell r="K130" t="str">
            <v>230101</v>
          </cell>
          <cell r="L130" t="str">
            <v>23</v>
          </cell>
          <cell r="M130" t="str">
            <v>01</v>
          </cell>
          <cell r="N130" t="str">
            <v>01</v>
          </cell>
        </row>
        <row r="131">
          <cell r="A131" t="str">
            <v>M001</v>
          </cell>
          <cell r="B131" t="str">
            <v>Ofna. del C. Srio.  De Des. Agropec.</v>
          </cell>
          <cell r="C131" t="str">
            <v>M000</v>
          </cell>
          <cell r="D131" t="str">
            <v>OFNA. DEL C. SRIO. DE DES. AGROP.</v>
          </cell>
          <cell r="E131" t="str">
            <v>1AGR</v>
          </cell>
          <cell r="F131" t="str">
            <v>SRIA. DE DESARROLLO AGROPECUARIO</v>
          </cell>
          <cell r="G131" t="str">
            <v>1AGR</v>
          </cell>
          <cell r="H131" t="str">
            <v>SRIA. DE DESARROLLO AGROPECUARIO</v>
          </cell>
          <cell r="I131" t="str">
            <v>SAGR</v>
          </cell>
          <cell r="J131" t="str">
            <v>SECTOR DESARROLLO AGROPECUARIO</v>
          </cell>
          <cell r="K131" t="str">
            <v>230401</v>
          </cell>
          <cell r="L131" t="str">
            <v>23</v>
          </cell>
          <cell r="M131" t="str">
            <v>04</v>
          </cell>
          <cell r="N131" t="str">
            <v>01</v>
          </cell>
        </row>
        <row r="132">
          <cell r="A132" t="str">
            <v>M007</v>
          </cell>
          <cell r="B132" t="str">
            <v>Organo Interno de Control</v>
          </cell>
          <cell r="C132" t="str">
            <v>M000</v>
          </cell>
          <cell r="D132" t="str">
            <v>OFNA. DEL C. SRIO. DE DES. AGROP.</v>
          </cell>
          <cell r="E132" t="str">
            <v>1AGR</v>
          </cell>
          <cell r="F132" t="str">
            <v>SRIA. DE DESARROLLO AGROPECUARIO</v>
          </cell>
          <cell r="G132" t="str">
            <v>1AGR</v>
          </cell>
          <cell r="H132" t="str">
            <v>SRIA. DE DESARROLLO AGROPECUARIO</v>
          </cell>
          <cell r="I132" t="str">
            <v>SAGR</v>
          </cell>
          <cell r="J132" t="str">
            <v>SECTOR DESARROLLO AGROPECUARIO</v>
          </cell>
          <cell r="K132" t="str">
            <v>260301</v>
          </cell>
          <cell r="L132" t="str">
            <v>26</v>
          </cell>
          <cell r="M132" t="str">
            <v>03</v>
          </cell>
          <cell r="N132" t="str">
            <v>01</v>
          </cell>
        </row>
        <row r="133">
          <cell r="A133" t="str">
            <v>M008</v>
          </cell>
          <cell r="B133" t="str">
            <v>Parque Mundo Cimacuático</v>
          </cell>
          <cell r="C133" t="str">
            <v>M000</v>
          </cell>
          <cell r="D133" t="str">
            <v>OFNA. DEL C. SRIO. DE DES. AGROP.</v>
          </cell>
          <cell r="E133" t="str">
            <v>1AGR</v>
          </cell>
          <cell r="F133" t="str">
            <v>SRIA. DE DESARROLLO AGROPECUARIO</v>
          </cell>
          <cell r="G133" t="str">
            <v>1AGR</v>
          </cell>
          <cell r="H133" t="str">
            <v>SRIA. DE DESARROLLO AGROPECUARIO</v>
          </cell>
          <cell r="I133" t="str">
            <v>SAGR</v>
          </cell>
          <cell r="J133" t="str">
            <v>SECTOR DESARROLLO AGROPECUARIO</v>
          </cell>
          <cell r="K133" t="str">
            <v>230505</v>
          </cell>
          <cell r="L133" t="str">
            <v>23</v>
          </cell>
          <cell r="M133" t="str">
            <v>05</v>
          </cell>
          <cell r="N133" t="str">
            <v>05</v>
          </cell>
        </row>
        <row r="134">
          <cell r="A134" t="str">
            <v>M021</v>
          </cell>
          <cell r="B134" t="str">
            <v>Ofna. del C. Dir. Admvo.</v>
          </cell>
          <cell r="C134" t="str">
            <v>M020</v>
          </cell>
          <cell r="D134" t="str">
            <v>DIR. ADMINISTRATIVA</v>
          </cell>
          <cell r="E134" t="str">
            <v>1AGR</v>
          </cell>
          <cell r="F134" t="str">
            <v>SRIA. DE DESARROLLO AGROPECUARIO</v>
          </cell>
          <cell r="G134" t="str">
            <v>1AGR</v>
          </cell>
          <cell r="H134" t="str">
            <v>SRIA. DE DESARROLLO AGROPECUARIO</v>
          </cell>
          <cell r="I134" t="str">
            <v>SAGR</v>
          </cell>
          <cell r="J134" t="str">
            <v>SECTOR DESARROLLO AGROPECUARIO</v>
          </cell>
          <cell r="K134" t="str">
            <v>260402</v>
          </cell>
          <cell r="L134" t="str">
            <v>26</v>
          </cell>
          <cell r="M134" t="str">
            <v>04</v>
          </cell>
          <cell r="N134" t="str">
            <v>02</v>
          </cell>
        </row>
        <row r="135">
          <cell r="A135" t="str">
            <v>M041</v>
          </cell>
          <cell r="B135" t="str">
            <v>Ofna. del C. Dir. Ifraest. Hidroagrícola</v>
          </cell>
          <cell r="C135" t="str">
            <v>M040</v>
          </cell>
          <cell r="D135" t="str">
            <v>DIR. DE INFRAEST. HIDROAGRICOLA</v>
          </cell>
          <cell r="E135" t="str">
            <v>1AGR</v>
          </cell>
          <cell r="F135" t="str">
            <v>SRIA. DE DESARROLLO AGROPECUARIO</v>
          </cell>
          <cell r="G135" t="str">
            <v>1AGR</v>
          </cell>
          <cell r="H135" t="str">
            <v>SRIA. DE DESARROLLO AGROPECUARIO</v>
          </cell>
          <cell r="I135" t="str">
            <v>SAGR</v>
          </cell>
          <cell r="J135" t="str">
            <v>SECTOR DESARROLLO AGROPECUARIO</v>
          </cell>
          <cell r="K135" t="str">
            <v>230402</v>
          </cell>
          <cell r="L135" t="str">
            <v>23</v>
          </cell>
          <cell r="M135" t="str">
            <v>04</v>
          </cell>
          <cell r="N135" t="str">
            <v>02</v>
          </cell>
        </row>
        <row r="136">
          <cell r="A136" t="str">
            <v>M042</v>
          </cell>
          <cell r="B136" t="str">
            <v>Depto. De Construcción</v>
          </cell>
          <cell r="C136" t="str">
            <v>M040</v>
          </cell>
          <cell r="D136" t="str">
            <v>DIR. DE INFRAEST. HIDROAGRICOLA</v>
          </cell>
          <cell r="E136" t="str">
            <v>1AGR</v>
          </cell>
          <cell r="F136" t="str">
            <v>SRIA. DE DESARROLLO AGROPECUARIO</v>
          </cell>
          <cell r="G136" t="str">
            <v>1AGR</v>
          </cell>
          <cell r="H136" t="str">
            <v>SRIA. DE DESARROLLO AGROPECUARIO</v>
          </cell>
          <cell r="I136" t="str">
            <v>SAGR</v>
          </cell>
          <cell r="J136" t="str">
            <v>SECTOR DESARROLLO AGROPECUARIO</v>
          </cell>
          <cell r="K136" t="str">
            <v>230407</v>
          </cell>
          <cell r="L136" t="str">
            <v>23</v>
          </cell>
          <cell r="M136" t="str">
            <v>04</v>
          </cell>
          <cell r="N136" t="str">
            <v>07</v>
          </cell>
        </row>
        <row r="137">
          <cell r="A137" t="str">
            <v>M061</v>
          </cell>
          <cell r="B137" t="str">
            <v>Ofna. del C. Dir. De Fomento y Des. Agropec.</v>
          </cell>
          <cell r="C137" t="str">
            <v>M060</v>
          </cell>
          <cell r="D137" t="str">
            <v>DIR. DE FOMENTO Y DES. AGROPEC.</v>
          </cell>
          <cell r="E137" t="str">
            <v>1AGR</v>
          </cell>
          <cell r="F137" t="str">
            <v>SRIA. DE DESARROLLO AGROPECUARIO</v>
          </cell>
          <cell r="G137" t="str">
            <v>1AGR</v>
          </cell>
          <cell r="H137" t="str">
            <v>SRIA. DE DESARROLLO AGROPECUARIO</v>
          </cell>
          <cell r="I137" t="str">
            <v>SAGR</v>
          </cell>
          <cell r="J137" t="str">
            <v>SECTOR DESARROLLO AGROPECUARIO</v>
          </cell>
          <cell r="K137" t="str">
            <v>230402</v>
          </cell>
          <cell r="L137" t="str">
            <v>23</v>
          </cell>
          <cell r="M137" t="str">
            <v>04</v>
          </cell>
          <cell r="N137" t="str">
            <v>02</v>
          </cell>
        </row>
        <row r="138">
          <cell r="A138" t="str">
            <v>M062</v>
          </cell>
          <cell r="B138" t="str">
            <v>Depto. Agrícola</v>
          </cell>
          <cell r="C138" t="str">
            <v>M060</v>
          </cell>
          <cell r="D138" t="str">
            <v>DIR. DE FOMENTO Y DES. AGROPEC.</v>
          </cell>
          <cell r="E138" t="str">
            <v>1AGR</v>
          </cell>
          <cell r="F138" t="str">
            <v>SRIA. DE DESARROLLO AGROPECUARIO</v>
          </cell>
          <cell r="G138" t="str">
            <v>1AGR</v>
          </cell>
          <cell r="H138" t="str">
            <v>SRIA. DE DESARROLLO AGROPECUARIO</v>
          </cell>
          <cell r="I138" t="str">
            <v>SAGR</v>
          </cell>
          <cell r="J138" t="str">
            <v>SECTOR DESARROLLO AGROPECUARIO</v>
          </cell>
          <cell r="K138" t="str">
            <v>230405</v>
          </cell>
          <cell r="L138" t="str">
            <v>23</v>
          </cell>
          <cell r="M138" t="str">
            <v>04</v>
          </cell>
          <cell r="N138" t="str">
            <v>05</v>
          </cell>
        </row>
        <row r="139">
          <cell r="A139" t="str">
            <v>M081</v>
          </cell>
          <cell r="B139" t="str">
            <v>Ofna. del C. Dir. Reg. Cadereyta</v>
          </cell>
          <cell r="C139" t="str">
            <v>M080</v>
          </cell>
          <cell r="D139" t="str">
            <v>DIR. REGIONAL CADEREYTA</v>
          </cell>
          <cell r="E139" t="str">
            <v>1AGR</v>
          </cell>
          <cell r="F139" t="str">
            <v>SRIA. DE DESARROLLO AGROPECUARIO</v>
          </cell>
          <cell r="G139" t="str">
            <v>1AGR</v>
          </cell>
          <cell r="H139" t="str">
            <v>SRIA. DE DESARROLLO AGROPECUARIO</v>
          </cell>
          <cell r="I139" t="str">
            <v>SAGR</v>
          </cell>
          <cell r="J139" t="str">
            <v>SECTOR DESARROLLO AGROPECUARIO</v>
          </cell>
          <cell r="K139" t="str">
            <v>230408</v>
          </cell>
          <cell r="L139" t="str">
            <v>23</v>
          </cell>
          <cell r="M139" t="str">
            <v>04</v>
          </cell>
          <cell r="N139" t="str">
            <v>08</v>
          </cell>
        </row>
        <row r="140">
          <cell r="A140" t="str">
            <v>M091</v>
          </cell>
          <cell r="B140" t="str">
            <v>Ofna. del C. Dir. Reg. Querétaro</v>
          </cell>
          <cell r="C140" t="str">
            <v>M090</v>
          </cell>
          <cell r="D140" t="str">
            <v>DIR. REGIONAL QUERETARO</v>
          </cell>
          <cell r="E140" t="str">
            <v>1AGR</v>
          </cell>
          <cell r="F140" t="str">
            <v>SRIA. DE DESARROLLO AGROPECUARIO</v>
          </cell>
          <cell r="G140" t="str">
            <v>1AGR</v>
          </cell>
          <cell r="H140" t="str">
            <v>SRIA. DE DESARROLLO AGROPECUARIO</v>
          </cell>
          <cell r="I140" t="str">
            <v>SAGR</v>
          </cell>
          <cell r="J140" t="str">
            <v>SECTOR DESARROLLO AGROPECUARIO</v>
          </cell>
          <cell r="K140" t="str">
            <v>230408</v>
          </cell>
          <cell r="L140" t="str">
            <v>23</v>
          </cell>
          <cell r="M140" t="str">
            <v>04</v>
          </cell>
          <cell r="N140" t="str">
            <v>08</v>
          </cell>
        </row>
        <row r="141">
          <cell r="A141" t="str">
            <v>M101</v>
          </cell>
          <cell r="B141" t="str">
            <v>Ofna. del  C. Dir. Regional Jalpan</v>
          </cell>
          <cell r="C141" t="str">
            <v>M100</v>
          </cell>
          <cell r="D141" t="str">
            <v>DIR. REGIONAL JALPAN</v>
          </cell>
          <cell r="E141" t="str">
            <v>1AGR</v>
          </cell>
          <cell r="F141" t="str">
            <v>SRIA. DE DESARROLLO AGROPECUARIO</v>
          </cell>
          <cell r="G141" t="str">
            <v>1AGR</v>
          </cell>
          <cell r="H141" t="str">
            <v>SRIA. DE DESARROLLO AGROPECUARIO</v>
          </cell>
          <cell r="I141" t="str">
            <v>SAGR</v>
          </cell>
          <cell r="J141" t="str">
            <v>SECTOR DESARROLLO AGROPECUARIO</v>
          </cell>
          <cell r="K141" t="str">
            <v>230408</v>
          </cell>
          <cell r="L141" t="str">
            <v>23</v>
          </cell>
          <cell r="M141" t="str">
            <v>04</v>
          </cell>
          <cell r="N141" t="str">
            <v>08</v>
          </cell>
        </row>
        <row r="142">
          <cell r="A142" t="str">
            <v>M121</v>
          </cell>
          <cell r="B142" t="str">
            <v>Ofna. del C. Dir. Reg. S.J.R.</v>
          </cell>
          <cell r="C142" t="str">
            <v>M120</v>
          </cell>
          <cell r="D142" t="str">
            <v>DIR. REGIONAL SAN JUAN DEL RIO</v>
          </cell>
          <cell r="E142" t="str">
            <v>1AGR</v>
          </cell>
          <cell r="F142" t="str">
            <v>SRIA. DE DESARROLLO AGROPECUARIO</v>
          </cell>
          <cell r="G142" t="str">
            <v>1AGR</v>
          </cell>
          <cell r="H142" t="str">
            <v>SRIA. DE DESARROLLO AGROPECUARIO</v>
          </cell>
          <cell r="I142" t="str">
            <v>SAGR</v>
          </cell>
          <cell r="J142" t="str">
            <v>SECTOR DESARROLLO AGROPECUARIO</v>
          </cell>
          <cell r="K142" t="str">
            <v>230408</v>
          </cell>
          <cell r="L142" t="str">
            <v>23</v>
          </cell>
          <cell r="M142" t="str">
            <v>04</v>
          </cell>
          <cell r="N142" t="str">
            <v>08</v>
          </cell>
        </row>
        <row r="143">
          <cell r="A143" t="str">
            <v>N001</v>
          </cell>
          <cell r="B143" t="str">
            <v>Ofna. de C. Srio. De Des. Urb. Y Obras Pub.</v>
          </cell>
          <cell r="C143" t="str">
            <v>N000</v>
          </cell>
          <cell r="D143" t="str">
            <v>OFNA. DEL C. SRIO. DES. URB. Y OB. PUB.</v>
          </cell>
          <cell r="E143" t="str">
            <v>1UOP</v>
          </cell>
          <cell r="F143" t="str">
            <v>SRIA. DE DES. URBANO Y OBRAS PUBLICAS</v>
          </cell>
          <cell r="G143" t="str">
            <v>1UOP</v>
          </cell>
          <cell r="H143" t="str">
            <v>SRIA. DE DES. URBANO Y OBRAS PUBLICAS</v>
          </cell>
          <cell r="I143" t="str">
            <v>SUOP</v>
          </cell>
          <cell r="J143" t="str">
            <v>SECTOR DESARR. URBANO Y OBRAS PUBLICAS</v>
          </cell>
          <cell r="K143" t="str">
            <v>210401</v>
          </cell>
          <cell r="L143" t="str">
            <v>21</v>
          </cell>
          <cell r="M143" t="str">
            <v>04</v>
          </cell>
          <cell r="N143" t="str">
            <v>01</v>
          </cell>
        </row>
        <row r="144">
          <cell r="A144" t="str">
            <v>N002</v>
          </cell>
          <cell r="B144" t="str">
            <v>Unidad de Apoyo Administrativo</v>
          </cell>
          <cell r="C144" t="str">
            <v>N000</v>
          </cell>
          <cell r="D144" t="str">
            <v>OFNA. DEL C. SRIO. DES. URB. Y OB. PUB.</v>
          </cell>
          <cell r="E144" t="str">
            <v>1UOP</v>
          </cell>
          <cell r="F144" t="str">
            <v>SRIA. DE DES. URBANO Y OBRAS PUBLICAS</v>
          </cell>
          <cell r="G144" t="str">
            <v>1UOP</v>
          </cell>
          <cell r="H144" t="str">
            <v>SRIA. DE DES. URBANO Y OBRAS PUBLICAS</v>
          </cell>
          <cell r="I144" t="str">
            <v>SUOP</v>
          </cell>
          <cell r="J144" t="str">
            <v>SECTOR DESARR. URBANO Y OBRAS PUBLICAS</v>
          </cell>
          <cell r="K144" t="str">
            <v>260402</v>
          </cell>
          <cell r="L144" t="str">
            <v>26</v>
          </cell>
          <cell r="M144" t="str">
            <v>04</v>
          </cell>
          <cell r="N144" t="str">
            <v>02</v>
          </cell>
        </row>
        <row r="145">
          <cell r="A145" t="str">
            <v>N005</v>
          </cell>
          <cell r="B145" t="str">
            <v>Coord. De Informática</v>
          </cell>
          <cell r="C145" t="str">
            <v>N000</v>
          </cell>
          <cell r="D145" t="str">
            <v>OFNA. DEL C. SRIO. DES. URB. Y OB. PUB.</v>
          </cell>
          <cell r="E145" t="str">
            <v>1UOP</v>
          </cell>
          <cell r="F145" t="str">
            <v>SRIA. DE DES. URBANO Y OBRAS PUBLICAS</v>
          </cell>
          <cell r="G145" t="str">
            <v>1UOP</v>
          </cell>
          <cell r="H145" t="str">
            <v>SRIA. DE DES. URBANO Y OBRAS PUBLICAS</v>
          </cell>
          <cell r="I145" t="str">
            <v>SUOP</v>
          </cell>
          <cell r="J145" t="str">
            <v>SECTOR DESARR. URBANO Y OBRAS PUBLICAS</v>
          </cell>
          <cell r="K145" t="str">
            <v>260403</v>
          </cell>
          <cell r="L145" t="str">
            <v>26</v>
          </cell>
          <cell r="M145" t="str">
            <v>04</v>
          </cell>
          <cell r="N145" t="str">
            <v>03</v>
          </cell>
        </row>
        <row r="146">
          <cell r="A146" t="str">
            <v>N006</v>
          </cell>
          <cell r="B146" t="str">
            <v>Coord. De Asuntos Jurídicos</v>
          </cell>
          <cell r="C146" t="str">
            <v>N000</v>
          </cell>
          <cell r="D146" t="str">
            <v>OFNA. DEL C. SRIO. DES. URB. Y OB. PUB.</v>
          </cell>
          <cell r="E146" t="str">
            <v>1UOP</v>
          </cell>
          <cell r="F146" t="str">
            <v>SRIA. DE DES. URBANO Y OBRAS PUBLICAS</v>
          </cell>
          <cell r="G146" t="str">
            <v>1UOP</v>
          </cell>
          <cell r="H146" t="str">
            <v>SRIA. DE DES. URBANO Y OBRAS PUBLICAS</v>
          </cell>
          <cell r="I146" t="str">
            <v>SUOP</v>
          </cell>
          <cell r="J146" t="str">
            <v>SECTOR DESARR. URBANO Y OBRAS PUBLICAS</v>
          </cell>
          <cell r="K146" t="str">
            <v>260401</v>
          </cell>
          <cell r="L146" t="str">
            <v>26</v>
          </cell>
          <cell r="M146" t="str">
            <v>04</v>
          </cell>
          <cell r="N146" t="str">
            <v>01</v>
          </cell>
        </row>
        <row r="147">
          <cell r="A147" t="str">
            <v>N007</v>
          </cell>
          <cell r="B147" t="str">
            <v>Organo Interno de Control</v>
          </cell>
          <cell r="C147" t="str">
            <v>N000</v>
          </cell>
          <cell r="D147" t="str">
            <v>OFNA. DEL C. SRIO. DES. URB. Y OB. PUB.</v>
          </cell>
          <cell r="E147" t="str">
            <v>1UOP</v>
          </cell>
          <cell r="F147" t="str">
            <v>SRIA. DE DES. URBANO Y OBRAS PUBLICAS</v>
          </cell>
          <cell r="G147" t="str">
            <v>1UOP</v>
          </cell>
          <cell r="H147" t="str">
            <v>SRIA. DE DES. URBANO Y OBRAS PUBLICAS</v>
          </cell>
          <cell r="I147" t="str">
            <v>SUOP</v>
          </cell>
          <cell r="J147" t="str">
            <v>SECTOR DESARR. URBANO Y OBRAS PUBLICAS</v>
          </cell>
          <cell r="K147" t="str">
            <v>260301</v>
          </cell>
          <cell r="L147" t="str">
            <v>26</v>
          </cell>
          <cell r="M147" t="str">
            <v>03</v>
          </cell>
          <cell r="N147" t="str">
            <v>01</v>
          </cell>
        </row>
        <row r="148">
          <cell r="A148" t="str">
            <v>N021</v>
          </cell>
          <cell r="B148" t="str">
            <v>Ofna. del C. Dir. De Obras Públicas</v>
          </cell>
          <cell r="C148" t="str">
            <v>N020</v>
          </cell>
          <cell r="D148" t="str">
            <v>DIR. DE OBRAS PUBLICAS</v>
          </cell>
          <cell r="E148" t="str">
            <v>1UOP</v>
          </cell>
          <cell r="F148" t="str">
            <v>SRIA. DE DES. URBANO Y OBRAS PUBLICAS</v>
          </cell>
          <cell r="G148" t="str">
            <v>1UOP</v>
          </cell>
          <cell r="H148" t="str">
            <v>SRIA. DE DES. URBANO Y OBRAS PUBLICAS</v>
          </cell>
          <cell r="I148" t="str">
            <v>SUOP</v>
          </cell>
          <cell r="J148" t="str">
            <v>SECTOR DESARR. URBANO Y OBRAS PUBLICAS</v>
          </cell>
          <cell r="K148" t="str">
            <v>210401</v>
          </cell>
          <cell r="L148" t="str">
            <v>21</v>
          </cell>
          <cell r="M148" t="str">
            <v>04</v>
          </cell>
          <cell r="N148" t="str">
            <v>01</v>
          </cell>
        </row>
        <row r="149">
          <cell r="A149" t="str">
            <v>N022</v>
          </cell>
          <cell r="B149" t="str">
            <v>Subdir. De Admon. De Obras Pub.</v>
          </cell>
          <cell r="C149" t="str">
            <v>N020</v>
          </cell>
          <cell r="D149" t="str">
            <v>DIR. DE OBRAS PUBLICAS</v>
          </cell>
          <cell r="E149" t="str">
            <v>1UOP</v>
          </cell>
          <cell r="F149" t="str">
            <v>SRIA. DE DES. URBANO Y OBRAS PUBLICAS</v>
          </cell>
          <cell r="G149" t="str">
            <v>1UOP</v>
          </cell>
          <cell r="H149" t="str">
            <v>SRIA. DE DES. URBANO Y OBRAS PUBLICAS</v>
          </cell>
          <cell r="I149" t="str">
            <v>SUOP</v>
          </cell>
          <cell r="J149" t="str">
            <v>SECTOR DESARR. URBANO Y OBRAS PUBLICAS</v>
          </cell>
          <cell r="K149" t="str">
            <v>210401</v>
          </cell>
          <cell r="L149" t="str">
            <v>21</v>
          </cell>
          <cell r="M149" t="str">
            <v>04</v>
          </cell>
          <cell r="N149" t="str">
            <v>01</v>
          </cell>
        </row>
        <row r="150">
          <cell r="A150" t="str">
            <v>N031</v>
          </cell>
          <cell r="B150" t="str">
            <v>Subdir. De Const. De Obras Pub.</v>
          </cell>
          <cell r="C150" t="str">
            <v>N020</v>
          </cell>
          <cell r="D150" t="str">
            <v>DIR. DE OBRAS PUBLICAS</v>
          </cell>
          <cell r="E150" t="str">
            <v>1UOP</v>
          </cell>
          <cell r="F150" t="str">
            <v>SRIA. DE DES. URBANO Y OBRAS PUBLICAS</v>
          </cell>
          <cell r="G150" t="str">
            <v>1UOP</v>
          </cell>
          <cell r="H150" t="str">
            <v>SRIA. DE DES. URBANO Y OBRAS PUBLICAS</v>
          </cell>
          <cell r="I150" t="str">
            <v>SUOP</v>
          </cell>
          <cell r="J150" t="str">
            <v>SECTOR DESARR. URBANO Y OBRAS PUBLICAS</v>
          </cell>
          <cell r="K150" t="str">
            <v>210401</v>
          </cell>
          <cell r="L150" t="str">
            <v>21</v>
          </cell>
          <cell r="M150" t="str">
            <v>04</v>
          </cell>
          <cell r="N150" t="str">
            <v>01</v>
          </cell>
        </row>
        <row r="151">
          <cell r="A151" t="str">
            <v>N041</v>
          </cell>
          <cell r="B151" t="str">
            <v>Ofna. del C. Dir. De Sitios y Monumentos</v>
          </cell>
          <cell r="C151" t="str">
            <v>N040</v>
          </cell>
          <cell r="D151" t="str">
            <v>DIR. DE SITIOS Y MONUMENTOS</v>
          </cell>
          <cell r="E151" t="str">
            <v>1UOP</v>
          </cell>
          <cell r="F151" t="str">
            <v>SRIA. DE DES. URBANO Y OBRAS PUBLICAS</v>
          </cell>
          <cell r="G151" t="str">
            <v>1UOP</v>
          </cell>
          <cell r="H151" t="str">
            <v>SRIA. DE DES. URBANO Y OBRAS PUBLICAS</v>
          </cell>
          <cell r="I151" t="str">
            <v>SUOP</v>
          </cell>
          <cell r="J151" t="str">
            <v>SECTOR DESARR. URBANO Y OBRAS PUBLICAS</v>
          </cell>
          <cell r="K151" t="str">
            <v>220206</v>
          </cell>
          <cell r="L151" t="str">
            <v>22</v>
          </cell>
          <cell r="M151" t="str">
            <v>02</v>
          </cell>
          <cell r="N151" t="str">
            <v>06</v>
          </cell>
        </row>
        <row r="152">
          <cell r="A152" t="str">
            <v>N061</v>
          </cell>
          <cell r="B152" t="str">
            <v>Ofna. del C. Dir. Des. Urb. Y Vivienda</v>
          </cell>
          <cell r="C152" t="str">
            <v>N060</v>
          </cell>
          <cell r="D152" t="str">
            <v>DIR. DE DESARR., URBANO Y VIVIENDA</v>
          </cell>
          <cell r="E152" t="str">
            <v>1UOP</v>
          </cell>
          <cell r="F152" t="str">
            <v>SRIA. DE DES. URBANO Y OBRAS PUBLICAS</v>
          </cell>
          <cell r="G152" t="str">
            <v>1UOP</v>
          </cell>
          <cell r="H152" t="str">
            <v>SRIA. DE DES. URBANO Y OBRAS PUBLICAS</v>
          </cell>
          <cell r="I152" t="str">
            <v>SUOP</v>
          </cell>
          <cell r="J152" t="str">
            <v>SECTOR DESARR. URBANO Y OBRAS PUBLICAS</v>
          </cell>
          <cell r="K152" t="str">
            <v>210404</v>
          </cell>
          <cell r="L152" t="str">
            <v>21</v>
          </cell>
          <cell r="M152" t="str">
            <v>04</v>
          </cell>
          <cell r="N152" t="str">
            <v>04</v>
          </cell>
        </row>
        <row r="153">
          <cell r="A153" t="str">
            <v>N081</v>
          </cell>
          <cell r="B153" t="str">
            <v>Ofna. del C. Dir. De Const. Esp. Educ.</v>
          </cell>
          <cell r="C153" t="str">
            <v>N080</v>
          </cell>
          <cell r="D153" t="str">
            <v>DIR. DE CONTRUCC. DE ESPACIOS EDUCATIVOS</v>
          </cell>
          <cell r="E153" t="str">
            <v>1UOP</v>
          </cell>
          <cell r="F153" t="str">
            <v>SRIA. DE DES. URBANO Y OBRAS PUBLICAS</v>
          </cell>
          <cell r="G153" t="str">
            <v>1UOP</v>
          </cell>
          <cell r="H153" t="str">
            <v>SRIA. DE DES. URBANO Y OBRAS PUBLICAS</v>
          </cell>
          <cell r="I153" t="str">
            <v>SUOP</v>
          </cell>
          <cell r="J153" t="str">
            <v>SECTOR DESARR. URBANO Y OBRAS PUBLICAS</v>
          </cell>
          <cell r="K153" t="str">
            <v>210401</v>
          </cell>
          <cell r="L153" t="str">
            <v>21</v>
          </cell>
          <cell r="M153" t="str">
            <v>04</v>
          </cell>
          <cell r="N153" t="str">
            <v>01</v>
          </cell>
        </row>
        <row r="154">
          <cell r="A154" t="str">
            <v>N101</v>
          </cell>
          <cell r="B154" t="str">
            <v>Ofna. del C. Dir. De Proyectos Estratégicos</v>
          </cell>
          <cell r="C154" t="str">
            <v>N100</v>
          </cell>
          <cell r="D154" t="str">
            <v>DIR. DE PROY. ESTRATEGICOS</v>
          </cell>
          <cell r="E154" t="str">
            <v>1UOP</v>
          </cell>
          <cell r="F154" t="str">
            <v>SRIA. DE DES. URBANO Y OBRAS PUBLICAS</v>
          </cell>
          <cell r="G154" t="str">
            <v>1UOP</v>
          </cell>
          <cell r="H154" t="str">
            <v>SRIA. DE DES. URBANO Y OBRAS PUBLICAS</v>
          </cell>
          <cell r="I154" t="str">
            <v>SUOP</v>
          </cell>
          <cell r="J154" t="str">
            <v>SECTOR DESARR. URBANO Y OBRAS PUBLICAS</v>
          </cell>
          <cell r="K154" t="str">
            <v>210401</v>
          </cell>
          <cell r="L154" t="str">
            <v>21</v>
          </cell>
          <cell r="M154" t="str">
            <v>04</v>
          </cell>
          <cell r="N154" t="str">
            <v>01</v>
          </cell>
        </row>
        <row r="155">
          <cell r="A155" t="str">
            <v>N108</v>
          </cell>
          <cell r="B155" t="str">
            <v>Depto. De Planeación PACO Urbano</v>
          </cell>
          <cell r="C155" t="str">
            <v>N100</v>
          </cell>
          <cell r="D155" t="str">
            <v>DIR. DE PROY. ESTRATEGICOS</v>
          </cell>
          <cell r="E155" t="str">
            <v>1UOP</v>
          </cell>
          <cell r="F155" t="str">
            <v>SRIA. DE DES. URBANO Y OBRAS PUBLICAS</v>
          </cell>
          <cell r="G155" t="str">
            <v>1UOP</v>
          </cell>
          <cell r="H155" t="str">
            <v>SRIA. DE DES. URBANO Y OBRAS PUBLICAS</v>
          </cell>
          <cell r="I155" t="str">
            <v>SUOP</v>
          </cell>
          <cell r="J155" t="str">
            <v>SECTOR DESARR. URBANO Y OBRAS PUBLICAS</v>
          </cell>
          <cell r="K155" t="str">
            <v>210401</v>
          </cell>
          <cell r="L155" t="str">
            <v>21</v>
          </cell>
          <cell r="M155" t="str">
            <v>04</v>
          </cell>
          <cell r="N155" t="str">
            <v>01</v>
          </cell>
        </row>
        <row r="156">
          <cell r="A156" t="str">
            <v>N121</v>
          </cell>
          <cell r="B156" t="str">
            <v>Ofna. del C. Dir. De Admón de Obras Pub.</v>
          </cell>
          <cell r="C156" t="str">
            <v>N120</v>
          </cell>
          <cell r="D156" t="str">
            <v>DIR. DE ADMÓN. DE OBRA PUB.</v>
          </cell>
          <cell r="E156" t="str">
            <v>1UOP</v>
          </cell>
          <cell r="F156" t="str">
            <v>SRIA. DE DES. URBANO Y OBRAS PUBLICAS</v>
          </cell>
          <cell r="G156" t="str">
            <v>1UOP</v>
          </cell>
          <cell r="H156" t="str">
            <v>SRIA. DE DES. URBANO Y OBRAS PUBLICAS</v>
          </cell>
          <cell r="I156" t="str">
            <v>SUOP</v>
          </cell>
          <cell r="J156" t="str">
            <v>SECTOR DESARR. URBANO Y OBRAS PUBLICAS</v>
          </cell>
          <cell r="K156" t="str">
            <v>210401</v>
          </cell>
          <cell r="L156" t="str">
            <v>21</v>
          </cell>
          <cell r="M156" t="str">
            <v>04</v>
          </cell>
          <cell r="N156" t="str">
            <v>01</v>
          </cell>
        </row>
        <row r="157">
          <cell r="A157" t="str">
            <v>N220</v>
          </cell>
          <cell r="B157" t="str">
            <v>Dirección Gral IVEQ</v>
          </cell>
          <cell r="C157" t="str">
            <v>N220</v>
          </cell>
          <cell r="D157" t="str">
            <v>DIRECC. GRAL DE IVEQ</v>
          </cell>
          <cell r="E157" t="str">
            <v>3UEV</v>
          </cell>
          <cell r="F157" t="str">
            <v>INST. DE LA VIVIENDA DEL EDO. DE QRO.</v>
          </cell>
          <cell r="G157" t="str">
            <v>3UOP</v>
          </cell>
          <cell r="H157" t="str">
            <v>ENT. PARAEST. SECT. DES. URB Y OBRAS PUB.</v>
          </cell>
          <cell r="I157" t="str">
            <v>SUOP</v>
          </cell>
          <cell r="J157" t="str">
            <v>SECTOR DESARR. URBANO Y OBRAS PUBLICAS</v>
          </cell>
          <cell r="K157" t="str">
            <v>210202</v>
          </cell>
          <cell r="L157" t="str">
            <v>21</v>
          </cell>
          <cell r="M157" t="str">
            <v>02</v>
          </cell>
          <cell r="N157" t="str">
            <v>02</v>
          </cell>
        </row>
        <row r="158">
          <cell r="A158" t="str">
            <v>N240</v>
          </cell>
          <cell r="B158" t="str">
            <v>Coordinacón Gral. CEC</v>
          </cell>
          <cell r="C158" t="str">
            <v>N240</v>
          </cell>
          <cell r="D158" t="str">
            <v>COORD. GRAL. DE IVEQ</v>
          </cell>
          <cell r="E158" t="str">
            <v>3UEC</v>
          </cell>
          <cell r="F158" t="str">
            <v>COMISION ESTATAL DE CAMINOS</v>
          </cell>
          <cell r="G158" t="str">
            <v>3UOP</v>
          </cell>
          <cell r="H158" t="str">
            <v>ENT. PARAEST. SECT. DES. URB Y OBRAS PUB.</v>
          </cell>
          <cell r="I158" t="str">
            <v>SUOP</v>
          </cell>
          <cell r="J158" t="str">
            <v>SECTOR DESARR. URBANO Y OBRAS PUBLICAS</v>
          </cell>
          <cell r="K158" t="str">
            <v>210501</v>
          </cell>
          <cell r="L158" t="str">
            <v>21</v>
          </cell>
          <cell r="M158" t="str">
            <v>05</v>
          </cell>
          <cell r="N158" t="str">
            <v>01</v>
          </cell>
        </row>
        <row r="159">
          <cell r="A159" t="str">
            <v>P001</v>
          </cell>
          <cell r="B159" t="str">
            <v>Ofna. del C. Secretario de Educación</v>
          </cell>
          <cell r="C159" t="str">
            <v>P000</v>
          </cell>
          <cell r="D159" t="str">
            <v>OFNA. DEL C. SRIO. DE EDUCACION</v>
          </cell>
          <cell r="E159" t="str">
            <v>1EDU</v>
          </cell>
          <cell r="F159" t="str">
            <v>SRIA. DE EDUCACION</v>
          </cell>
          <cell r="G159" t="str">
            <v>1EDU</v>
          </cell>
          <cell r="H159" t="str">
            <v>SRIA. DE EDUCACION</v>
          </cell>
          <cell r="I159" t="str">
            <v>SEDU</v>
          </cell>
          <cell r="J159" t="str">
            <v>SECTOR EDUCACION</v>
          </cell>
          <cell r="K159" t="str">
            <v>220102</v>
          </cell>
          <cell r="L159" t="str">
            <v>22</v>
          </cell>
          <cell r="M159" t="str">
            <v>01</v>
          </cell>
          <cell r="N159" t="str">
            <v>02</v>
          </cell>
        </row>
        <row r="160">
          <cell r="A160" t="str">
            <v>P003</v>
          </cell>
          <cell r="B160" t="str">
            <v>Organo Interno de Control</v>
          </cell>
          <cell r="C160" t="str">
            <v>P000</v>
          </cell>
          <cell r="D160" t="str">
            <v>OFNA. DEL C. SRIO. DE EDUCACION</v>
          </cell>
          <cell r="E160" t="str">
            <v>1EDU</v>
          </cell>
          <cell r="F160" t="str">
            <v>SRIA. DE EDUCACION</v>
          </cell>
          <cell r="G160" t="str">
            <v>1EDU</v>
          </cell>
          <cell r="H160" t="str">
            <v>SRIA. DE EDUCACION</v>
          </cell>
          <cell r="I160" t="str">
            <v>SEDU</v>
          </cell>
          <cell r="J160" t="str">
            <v>SECTOR EDUCACION</v>
          </cell>
          <cell r="K160" t="str">
            <v>260301</v>
          </cell>
          <cell r="L160" t="str">
            <v>26</v>
          </cell>
          <cell r="M160" t="str">
            <v>03</v>
          </cell>
          <cell r="N160" t="str">
            <v>01</v>
          </cell>
        </row>
        <row r="161">
          <cell r="A161" t="str">
            <v>P005</v>
          </cell>
          <cell r="B161" t="str">
            <v>Unidad de Difusión y Publicaciones</v>
          </cell>
          <cell r="C161" t="str">
            <v>P000</v>
          </cell>
          <cell r="D161" t="str">
            <v>OFNA. DEL C. SRIO. DE EDUCACION</v>
          </cell>
          <cell r="E161" t="str">
            <v>1EDU</v>
          </cell>
          <cell r="F161" t="str">
            <v>SRIA. DE EDUCACION</v>
          </cell>
          <cell r="G161" t="str">
            <v>1EDU</v>
          </cell>
          <cell r="H161" t="str">
            <v>SRIA. DE EDUCACION</v>
          </cell>
          <cell r="I161" t="str">
            <v>SEDU</v>
          </cell>
          <cell r="J161" t="str">
            <v>SECTOR EDUCACION</v>
          </cell>
          <cell r="K161" t="str">
            <v>220102</v>
          </cell>
          <cell r="L161" t="str">
            <v>22</v>
          </cell>
          <cell r="M161" t="str">
            <v>01</v>
          </cell>
          <cell r="N161" t="str">
            <v>02</v>
          </cell>
        </row>
        <row r="162">
          <cell r="A162" t="str">
            <v>P171</v>
          </cell>
          <cell r="B162" t="str">
            <v>Oficina del Coord. De Des. Educativo</v>
          </cell>
          <cell r="C162" t="str">
            <v>P170</v>
          </cell>
          <cell r="D162" t="str">
            <v>OFNA DEL C. COORD. DE DES. EDUCATIVO</v>
          </cell>
          <cell r="E162" t="str">
            <v>1EDE</v>
          </cell>
          <cell r="F162" t="str">
            <v>COORD. DE DESARROLLO EDUCATIVO</v>
          </cell>
          <cell r="G162" t="str">
            <v>1EDU</v>
          </cell>
          <cell r="H162" t="str">
            <v>SRIA. DE EDUCACION</v>
          </cell>
          <cell r="I162" t="str">
            <v>SEDU</v>
          </cell>
          <cell r="J162" t="str">
            <v>SECTOR EDUCACION</v>
          </cell>
          <cell r="K162" t="str">
            <v>220102</v>
          </cell>
          <cell r="L162" t="str">
            <v>22</v>
          </cell>
          <cell r="M162" t="str">
            <v>01</v>
          </cell>
          <cell r="N162" t="str">
            <v>02</v>
          </cell>
        </row>
        <row r="163">
          <cell r="A163" t="str">
            <v>P041</v>
          </cell>
          <cell r="B163" t="str">
            <v>Ofna. del C. Dir. De Educación</v>
          </cell>
          <cell r="C163" t="str">
            <v>P040</v>
          </cell>
          <cell r="D163" t="str">
            <v>DIR. DE EDUCACION</v>
          </cell>
          <cell r="E163" t="str">
            <v>1EDE</v>
          </cell>
          <cell r="F163" t="str">
            <v>COORD. DE DESARROLLO EDUCATIVO</v>
          </cell>
          <cell r="G163" t="str">
            <v>1EDU</v>
          </cell>
          <cell r="H163" t="str">
            <v>SRIA. DE EDUCACION</v>
          </cell>
          <cell r="I163" t="str">
            <v>SEDU</v>
          </cell>
          <cell r="J163" t="str">
            <v>SECTOR EDUCACION</v>
          </cell>
          <cell r="K163" t="str">
            <v>220102</v>
          </cell>
          <cell r="L163" t="str">
            <v>22</v>
          </cell>
          <cell r="M163" t="str">
            <v>01</v>
          </cell>
          <cell r="N163" t="str">
            <v>02</v>
          </cell>
        </row>
        <row r="164">
          <cell r="A164" t="str">
            <v>P044</v>
          </cell>
          <cell r="B164" t="str">
            <v>Depto. De Desarrollo Docente</v>
          </cell>
          <cell r="C164" t="str">
            <v>P040</v>
          </cell>
          <cell r="D164" t="str">
            <v>DIR. DE EDUCACION</v>
          </cell>
          <cell r="E164" t="str">
            <v>1EDE</v>
          </cell>
          <cell r="F164" t="str">
            <v>COORD. DE DESARROLLO EDUCATIVO</v>
          </cell>
          <cell r="G164" t="str">
            <v>1EDU</v>
          </cell>
          <cell r="H164" t="str">
            <v>SRIA. DE EDUCACION</v>
          </cell>
          <cell r="I164" t="str">
            <v>SEDU</v>
          </cell>
          <cell r="J164" t="str">
            <v>SECTOR EDUCACION</v>
          </cell>
          <cell r="K164" t="str">
            <v>220104</v>
          </cell>
          <cell r="L164" t="str">
            <v>22</v>
          </cell>
          <cell r="M164" t="str">
            <v>01</v>
          </cell>
          <cell r="N164" t="str">
            <v>04</v>
          </cell>
        </row>
        <row r="165">
          <cell r="A165" t="str">
            <v>P081</v>
          </cell>
          <cell r="B165" t="str">
            <v>Ofna. del C. Dir. De Profesiones</v>
          </cell>
          <cell r="C165" t="str">
            <v>P080</v>
          </cell>
          <cell r="D165" t="str">
            <v>DIR. DE PROFESIONES</v>
          </cell>
          <cell r="E165" t="str">
            <v>1EDE</v>
          </cell>
          <cell r="F165" t="str">
            <v>COORD. DE DESARROLLO EDUCATIVO</v>
          </cell>
          <cell r="G165" t="str">
            <v>1EDU</v>
          </cell>
          <cell r="H165" t="str">
            <v>SRIA. DE EDUCACION</v>
          </cell>
          <cell r="I165" t="str">
            <v>SEDU</v>
          </cell>
          <cell r="J165" t="str">
            <v>SECTOR EDUCACION</v>
          </cell>
          <cell r="K165" t="str">
            <v>220102</v>
          </cell>
          <cell r="L165" t="str">
            <v>22</v>
          </cell>
          <cell r="M165" t="str">
            <v>01</v>
          </cell>
          <cell r="N165" t="str">
            <v>02</v>
          </cell>
        </row>
        <row r="166">
          <cell r="A166" t="str">
            <v>P176</v>
          </cell>
          <cell r="B166" t="str">
            <v>Ofna. del C. Coord. De Apoyo Intitucional</v>
          </cell>
          <cell r="C166" t="str">
            <v>P175</v>
          </cell>
          <cell r="D166" t="str">
            <v>COORD. DE APOYO INSTITUCIONAL</v>
          </cell>
          <cell r="E166" t="str">
            <v>1EAI</v>
          </cell>
          <cell r="F166" t="str">
            <v>COORD. DE APOYO INSTITUCIONAL</v>
          </cell>
          <cell r="G166" t="str">
            <v>1EDU</v>
          </cell>
          <cell r="H166" t="str">
            <v>SRIA. DE EDUCACION</v>
          </cell>
          <cell r="I166" t="str">
            <v>SEDU</v>
          </cell>
          <cell r="J166" t="str">
            <v>SECTOR EDUCACION</v>
          </cell>
          <cell r="K166" t="str">
            <v>220102</v>
          </cell>
          <cell r="L166" t="str">
            <v>22</v>
          </cell>
          <cell r="M166" t="str">
            <v>01</v>
          </cell>
          <cell r="N166" t="str">
            <v>02</v>
          </cell>
        </row>
        <row r="167">
          <cell r="A167" t="str">
            <v>P109</v>
          </cell>
          <cell r="B167" t="str">
            <v>Programas Compensatorios</v>
          </cell>
          <cell r="C167" t="str">
            <v>P175</v>
          </cell>
          <cell r="D167" t="str">
            <v>COORD. DE APOYO INSTITUCIONAL</v>
          </cell>
          <cell r="E167" t="str">
            <v>1EAI</v>
          </cell>
          <cell r="F167" t="str">
            <v>COORD. DE APOYO INSTITUCIONAL</v>
          </cell>
          <cell r="G167" t="str">
            <v>1EDU</v>
          </cell>
          <cell r="H167" t="str">
            <v>SRIA. DE EDUCACION</v>
          </cell>
          <cell r="I167" t="str">
            <v>SEDU</v>
          </cell>
          <cell r="J167" t="str">
            <v>SECTOR EDUCACION</v>
          </cell>
          <cell r="K167" t="str">
            <v>220105</v>
          </cell>
          <cell r="L167" t="str">
            <v>22</v>
          </cell>
          <cell r="M167" t="str">
            <v>01</v>
          </cell>
          <cell r="N167" t="str">
            <v>05</v>
          </cell>
        </row>
        <row r="168">
          <cell r="A168" t="str">
            <v>P004</v>
          </cell>
          <cell r="B168" t="str">
            <v>Depto. De Becas</v>
          </cell>
          <cell r="C168" t="str">
            <v>P175</v>
          </cell>
          <cell r="D168" t="str">
            <v>COORD. DE APOYO INSTITUCIONAL</v>
          </cell>
          <cell r="E168" t="str">
            <v>1EAI</v>
          </cell>
          <cell r="F168" t="str">
            <v>COORD. DE APOYO INSTITUCIONAL</v>
          </cell>
          <cell r="G168" t="str">
            <v>1EDU</v>
          </cell>
          <cell r="H168" t="str">
            <v>SRIA. DE EDUCACION</v>
          </cell>
          <cell r="I168" t="str">
            <v>SEDU</v>
          </cell>
          <cell r="J168" t="str">
            <v>SECTOR EDUCACION</v>
          </cell>
          <cell r="K168" t="str">
            <v>220105</v>
          </cell>
          <cell r="L168" t="str">
            <v>22</v>
          </cell>
          <cell r="M168" t="str">
            <v>01</v>
          </cell>
          <cell r="N168" t="str">
            <v>05</v>
          </cell>
        </row>
        <row r="169">
          <cell r="A169" t="str">
            <v>P061</v>
          </cell>
          <cell r="B169" t="str">
            <v>Ofna. del C. Dir. Admvo.</v>
          </cell>
          <cell r="C169" t="str">
            <v>P060</v>
          </cell>
          <cell r="D169" t="str">
            <v>DIR. DE ADMON.Y DES. INSTITUCIONAL</v>
          </cell>
          <cell r="E169" t="str">
            <v>1EAI</v>
          </cell>
          <cell r="F169" t="str">
            <v>COORD. DE APOYO INSTITUCIONAL</v>
          </cell>
          <cell r="G169" t="str">
            <v>1EDU</v>
          </cell>
          <cell r="H169" t="str">
            <v>SRIA. DE EDUCACION</v>
          </cell>
          <cell r="I169" t="str">
            <v>SEDU</v>
          </cell>
          <cell r="J169" t="str">
            <v>SECTOR EDUCACION</v>
          </cell>
          <cell r="K169" t="str">
            <v>260402</v>
          </cell>
          <cell r="L169" t="str">
            <v>26</v>
          </cell>
          <cell r="M169" t="str">
            <v>04</v>
          </cell>
          <cell r="N169" t="str">
            <v>02</v>
          </cell>
        </row>
        <row r="170">
          <cell r="A170" t="str">
            <v>P021</v>
          </cell>
          <cell r="B170" t="str">
            <v>Ofa. Del C. Dir. De Plan., Prog. Y Eval. Educ.</v>
          </cell>
          <cell r="C170" t="str">
            <v>P020</v>
          </cell>
          <cell r="D170" t="str">
            <v>DIR. DE PLAN., PROG. Y EVAL EDUCAT.</v>
          </cell>
          <cell r="E170" t="str">
            <v>1EAI</v>
          </cell>
          <cell r="F170" t="str">
            <v>COORD. DE APOYO INSTITUCIONAL</v>
          </cell>
          <cell r="G170" t="str">
            <v>1EDU</v>
          </cell>
          <cell r="H170" t="str">
            <v>SRIA. DE EDUCACION</v>
          </cell>
          <cell r="I170" t="str">
            <v>SEDU</v>
          </cell>
          <cell r="J170" t="str">
            <v>SECTOR EDUCACION</v>
          </cell>
          <cell r="K170" t="str">
            <v>220102</v>
          </cell>
          <cell r="L170" t="str">
            <v>22</v>
          </cell>
          <cell r="M170" t="str">
            <v>01</v>
          </cell>
          <cell r="N170" t="str">
            <v>02</v>
          </cell>
        </row>
        <row r="171">
          <cell r="A171" t="str">
            <v>P022</v>
          </cell>
          <cell r="B171" t="str">
            <v>Coord. Intersectorial</v>
          </cell>
          <cell r="C171" t="str">
            <v>P020</v>
          </cell>
          <cell r="D171" t="str">
            <v>DIR. DE PLAN., PROG. Y EVAL EDUCAT.</v>
          </cell>
          <cell r="E171" t="str">
            <v>1EAI</v>
          </cell>
          <cell r="F171" t="str">
            <v>COORD. DE APOYO INSTITUCIONAL</v>
          </cell>
          <cell r="G171" t="str">
            <v>1EDU</v>
          </cell>
          <cell r="H171" t="str">
            <v>SRIA. DE EDUCACION</v>
          </cell>
          <cell r="I171" t="str">
            <v>SEDU</v>
          </cell>
          <cell r="J171" t="str">
            <v>SECTOR EDUCACION</v>
          </cell>
          <cell r="K171" t="str">
            <v>220103</v>
          </cell>
          <cell r="L171" t="str">
            <v>22</v>
          </cell>
          <cell r="M171" t="str">
            <v>01</v>
          </cell>
          <cell r="N171" t="str">
            <v>03</v>
          </cell>
        </row>
        <row r="172">
          <cell r="A172" t="str">
            <v>P023</v>
          </cell>
          <cell r="B172" t="str">
            <v>Depto. De Planeación Educativa</v>
          </cell>
          <cell r="C172" t="str">
            <v>P020</v>
          </cell>
          <cell r="D172" t="str">
            <v>DIR. DE PLAN., PROG. Y EVAL EDUCAT.</v>
          </cell>
          <cell r="E172" t="str">
            <v>1EAI</v>
          </cell>
          <cell r="F172" t="str">
            <v>COORD. DE APOYO INSTITUCIONAL</v>
          </cell>
          <cell r="G172" t="str">
            <v>1EDU</v>
          </cell>
          <cell r="H172" t="str">
            <v>SRIA. DE EDUCACION</v>
          </cell>
          <cell r="I172" t="str">
            <v>SEDU</v>
          </cell>
          <cell r="J172" t="str">
            <v>SECTOR EDUCACION</v>
          </cell>
          <cell r="K172" t="str">
            <v>260101</v>
          </cell>
          <cell r="L172" t="str">
            <v>26</v>
          </cell>
          <cell r="M172" t="str">
            <v>01</v>
          </cell>
          <cell r="N172" t="str">
            <v>01</v>
          </cell>
        </row>
        <row r="173">
          <cell r="A173" t="str">
            <v>P121</v>
          </cell>
          <cell r="B173" t="str">
            <v>Ofna. del C. Dir. De Servicios Jurídicos</v>
          </cell>
          <cell r="C173" t="str">
            <v>P120</v>
          </cell>
          <cell r="D173" t="str">
            <v>DIR. DE SERVICIOS JURÍDICOS</v>
          </cell>
          <cell r="E173" t="str">
            <v>1EAI</v>
          </cell>
          <cell r="F173" t="str">
            <v>COORD. DE APOYO INSTITUCIONAL</v>
          </cell>
          <cell r="G173" t="str">
            <v>1EDU</v>
          </cell>
          <cell r="H173" t="str">
            <v>SRIA. DE EDUCACION</v>
          </cell>
          <cell r="I173" t="str">
            <v>SEDU</v>
          </cell>
          <cell r="J173" t="str">
            <v>SECTOR EDUCACION</v>
          </cell>
          <cell r="K173">
            <v>260401</v>
          </cell>
          <cell r="L173">
            <v>26</v>
          </cell>
          <cell r="M173" t="str">
            <v>04</v>
          </cell>
          <cell r="N173" t="str">
            <v>01</v>
          </cell>
        </row>
        <row r="174">
          <cell r="A174" t="str">
            <v>P181</v>
          </cell>
          <cell r="B174" t="str">
            <v>Ofna. del C. Coord. De  Des. Integral</v>
          </cell>
          <cell r="C174" t="str">
            <v>P180</v>
          </cell>
          <cell r="D174" t="str">
            <v>COORD. DE DES. INTEGRAL</v>
          </cell>
          <cell r="E174" t="str">
            <v>1EDI</v>
          </cell>
          <cell r="F174" t="str">
            <v>COORD. DE DES. INTEGRAL</v>
          </cell>
          <cell r="G174" t="str">
            <v>1EDU</v>
          </cell>
          <cell r="H174" t="str">
            <v>SRIA. DE EDUCACION</v>
          </cell>
          <cell r="I174" t="str">
            <v>SEDU</v>
          </cell>
          <cell r="J174" t="str">
            <v>SECTOR EDUCACION</v>
          </cell>
          <cell r="K174" t="str">
            <v>220102</v>
          </cell>
          <cell r="L174" t="str">
            <v>22</v>
          </cell>
          <cell r="M174" t="str">
            <v>01</v>
          </cell>
          <cell r="N174" t="str">
            <v>02</v>
          </cell>
        </row>
        <row r="175">
          <cell r="A175" t="str">
            <v>P186</v>
          </cell>
          <cell r="B175" t="str">
            <v>Ofna. del C. Coord. De  Educ. Media Sup. Y Form. p/ Trab.</v>
          </cell>
          <cell r="C175" t="str">
            <v>P185</v>
          </cell>
          <cell r="D175" t="str">
            <v>COORD. DE EDUC. MEDIA SUP. Y FORM P/TRAB.</v>
          </cell>
          <cell r="E175" t="str">
            <v>1EMS</v>
          </cell>
          <cell r="F175" t="str">
            <v>COORD. DE EDUC. MEDIA SUP. Y FORM P/TRAB.</v>
          </cell>
          <cell r="G175" t="str">
            <v>1EDU</v>
          </cell>
          <cell r="H175" t="str">
            <v>SRIA. DE EDUCACION</v>
          </cell>
          <cell r="I175" t="str">
            <v>SEDU</v>
          </cell>
          <cell r="J175" t="str">
            <v>SECTOR EDUCACION</v>
          </cell>
          <cell r="K175" t="str">
            <v>220106</v>
          </cell>
          <cell r="L175" t="str">
            <v>22</v>
          </cell>
          <cell r="M175" t="str">
            <v>01</v>
          </cell>
          <cell r="N175" t="str">
            <v>06</v>
          </cell>
        </row>
        <row r="176">
          <cell r="A176" t="str">
            <v>P191</v>
          </cell>
          <cell r="B176" t="str">
            <v>Ofna. del C. Coord. De Educ. Sup., Ciencia y Tecnol.</v>
          </cell>
          <cell r="C176" t="str">
            <v>P190</v>
          </cell>
          <cell r="D176" t="str">
            <v>COORD. DE EDUC. SUPERIOR, CIENCIA Y TECNOL.</v>
          </cell>
          <cell r="E176" t="str">
            <v>1EES</v>
          </cell>
          <cell r="F176" t="str">
            <v>COORD. DE EDUC. SUPERIOR, CIENCIA Y TECNOL.</v>
          </cell>
          <cell r="G176" t="str">
            <v>1EDU</v>
          </cell>
          <cell r="H176" t="str">
            <v>SRIA. DE EDUCACION</v>
          </cell>
          <cell r="I176" t="str">
            <v>SEDU</v>
          </cell>
          <cell r="J176" t="str">
            <v>SECTOR EDUCACION</v>
          </cell>
          <cell r="K176" t="str">
            <v>220102</v>
          </cell>
          <cell r="L176" t="str">
            <v>22</v>
          </cell>
          <cell r="M176" t="str">
            <v>01</v>
          </cell>
          <cell r="N176" t="str">
            <v>02</v>
          </cell>
        </row>
        <row r="177">
          <cell r="A177" t="str">
            <v>P101</v>
          </cell>
          <cell r="B177" t="str">
            <v>Becas</v>
          </cell>
          <cell r="C177" t="str">
            <v>P100</v>
          </cell>
          <cell r="D177" t="str">
            <v>PROG. ESP. DEL SECTOR EDUCATIVO</v>
          </cell>
          <cell r="E177" t="str">
            <v>1EES</v>
          </cell>
          <cell r="F177" t="str">
            <v>COORD. DE EDUC. SUPERIOR, CIENCIA Y TECNOL.</v>
          </cell>
          <cell r="G177" t="str">
            <v>1EDU</v>
          </cell>
          <cell r="H177" t="str">
            <v>SRIA. DE EDUCACION</v>
          </cell>
          <cell r="I177" t="str">
            <v>SEDU</v>
          </cell>
          <cell r="J177" t="str">
            <v>SECTOR EDUCACION</v>
          </cell>
          <cell r="K177" t="str">
            <v>220105</v>
          </cell>
          <cell r="L177" t="str">
            <v>22</v>
          </cell>
          <cell r="M177" t="str">
            <v>01</v>
          </cell>
          <cell r="N177" t="str">
            <v>05</v>
          </cell>
        </row>
        <row r="178">
          <cell r="A178" t="str">
            <v>P102</v>
          </cell>
          <cell r="B178" t="str">
            <v>Prog. Est. De Actualizac. Docente</v>
          </cell>
          <cell r="C178" t="str">
            <v>P100</v>
          </cell>
          <cell r="D178" t="str">
            <v>PROG. ESP. DEL SECTOR EDUCATIVO</v>
          </cell>
          <cell r="E178" t="str">
            <v>1EES</v>
          </cell>
          <cell r="F178" t="str">
            <v>COORD. DE EDUC. SUPERIOR, CIENCIA Y TECNOL.</v>
          </cell>
          <cell r="G178" t="str">
            <v>1EDU</v>
          </cell>
          <cell r="H178" t="str">
            <v>SRIA. DE EDUCACION</v>
          </cell>
          <cell r="I178" t="str">
            <v>SEDU</v>
          </cell>
          <cell r="J178" t="str">
            <v>SECTOR EDUCACION</v>
          </cell>
          <cell r="K178" t="str">
            <v>220104</v>
          </cell>
          <cell r="L178" t="str">
            <v>22</v>
          </cell>
          <cell r="M178" t="str">
            <v>01</v>
          </cell>
          <cell r="N178" t="str">
            <v>04</v>
          </cell>
        </row>
        <row r="179">
          <cell r="A179" t="str">
            <v>P103</v>
          </cell>
          <cell r="B179" t="str">
            <v>Prog. Nal. De Actualizac. Permanente</v>
          </cell>
          <cell r="C179" t="str">
            <v>P100</v>
          </cell>
          <cell r="D179" t="str">
            <v>PROG. ESP. DEL SECTOR EDUCATIVO</v>
          </cell>
          <cell r="E179" t="str">
            <v>1EES</v>
          </cell>
          <cell r="F179" t="str">
            <v>COORD. DE EDUC. SUPERIOR, CIENCIA Y TECNOL.</v>
          </cell>
          <cell r="G179" t="str">
            <v>1EDU</v>
          </cell>
          <cell r="H179" t="str">
            <v>SRIA. DE EDUCACION</v>
          </cell>
          <cell r="I179" t="str">
            <v>SEDU</v>
          </cell>
          <cell r="J179" t="str">
            <v>SECTOR EDUCACION</v>
          </cell>
          <cell r="K179" t="str">
            <v>220104</v>
          </cell>
          <cell r="L179" t="str">
            <v>22</v>
          </cell>
          <cell r="M179" t="str">
            <v>01</v>
          </cell>
          <cell r="N179" t="str">
            <v>04</v>
          </cell>
        </row>
        <row r="180">
          <cell r="A180" t="str">
            <v>P104</v>
          </cell>
          <cell r="B180" t="str">
            <v>Centro de Actualización del Magisterio</v>
          </cell>
          <cell r="C180" t="str">
            <v>P100</v>
          </cell>
          <cell r="D180" t="str">
            <v>PROG. ESP. DEL SECTOR EDUCATIVO</v>
          </cell>
          <cell r="E180" t="str">
            <v>1EES</v>
          </cell>
          <cell r="F180" t="str">
            <v>COORD. DE EDUC. SUPERIOR, CIENCIA Y TECNOL.</v>
          </cell>
          <cell r="G180" t="str">
            <v>1EDU</v>
          </cell>
          <cell r="H180" t="str">
            <v>SRIA. DE EDUCACION</v>
          </cell>
          <cell r="I180" t="str">
            <v>SEDU</v>
          </cell>
          <cell r="J180" t="str">
            <v>SECTOR EDUCACION</v>
          </cell>
          <cell r="K180" t="str">
            <v>220104</v>
          </cell>
          <cell r="L180" t="str">
            <v>22</v>
          </cell>
          <cell r="M180" t="str">
            <v>01</v>
          </cell>
          <cell r="N180" t="str">
            <v>04</v>
          </cell>
        </row>
        <row r="181">
          <cell r="A181" t="str">
            <v>P105</v>
          </cell>
          <cell r="B181" t="str">
            <v>CONACYT</v>
          </cell>
          <cell r="C181" t="str">
            <v>P100</v>
          </cell>
          <cell r="D181" t="str">
            <v>PROG. ESP. DEL SECTOR EDUCATIVO</v>
          </cell>
          <cell r="E181" t="str">
            <v>1EES</v>
          </cell>
          <cell r="F181" t="str">
            <v>COORD. DE EDUC. SUPERIOR, CIENCIA Y TECNOL.</v>
          </cell>
          <cell r="G181" t="str">
            <v>1EDU</v>
          </cell>
          <cell r="H181" t="str">
            <v>SRIA. DE EDUCACION</v>
          </cell>
          <cell r="I181" t="str">
            <v>SEDU</v>
          </cell>
          <cell r="J181" t="str">
            <v>SECTOR EDUCACION</v>
          </cell>
          <cell r="K181" t="str">
            <v>220401</v>
          </cell>
          <cell r="L181" t="str">
            <v>22</v>
          </cell>
          <cell r="M181" t="str">
            <v>04</v>
          </cell>
          <cell r="N181" t="str">
            <v>01</v>
          </cell>
        </row>
        <row r="182">
          <cell r="A182" t="str">
            <v>P106</v>
          </cell>
          <cell r="B182" t="str">
            <v>SIGHO</v>
          </cell>
          <cell r="C182" t="str">
            <v>P100</v>
          </cell>
          <cell r="D182" t="str">
            <v>PROG. ESP. DEL SECTOR EDUCATIVO</v>
          </cell>
          <cell r="E182" t="str">
            <v>1EES</v>
          </cell>
          <cell r="F182" t="str">
            <v>COORD. DE EDUC. SUPERIOR, CIENCIA Y TECNOL.</v>
          </cell>
          <cell r="G182" t="str">
            <v>1EDU</v>
          </cell>
          <cell r="H182" t="str">
            <v>SRIA. DE EDUCACION</v>
          </cell>
          <cell r="I182" t="str">
            <v>SEDU</v>
          </cell>
          <cell r="J182" t="str">
            <v>SECTOR EDUCACION</v>
          </cell>
          <cell r="K182" t="str">
            <v>220402</v>
          </cell>
          <cell r="L182" t="str">
            <v>22</v>
          </cell>
          <cell r="M182" t="str">
            <v>04</v>
          </cell>
          <cell r="N182" t="str">
            <v>02</v>
          </cell>
        </row>
        <row r="183">
          <cell r="A183" t="str">
            <v>P107</v>
          </cell>
          <cell r="B183" t="str">
            <v>Subsidio a Instituciones Diversas</v>
          </cell>
          <cell r="C183" t="str">
            <v>P100</v>
          </cell>
          <cell r="D183" t="str">
            <v>PROG. ESP. DEL SECTOR EDUCATIVO</v>
          </cell>
          <cell r="E183" t="str">
            <v>1EES</v>
          </cell>
          <cell r="F183" t="str">
            <v>COORD. DE EDUC. SUPERIOR, CIENCIA Y TECNOL.</v>
          </cell>
          <cell r="G183" t="str">
            <v>1EDU</v>
          </cell>
          <cell r="H183" t="str">
            <v>SRIA. DE EDUCACION</v>
          </cell>
          <cell r="I183" t="str">
            <v>SEDU</v>
          </cell>
          <cell r="J183" t="str">
            <v>SECTOR EDUCACION</v>
          </cell>
          <cell r="K183" t="str">
            <v>220102</v>
          </cell>
          <cell r="L183" t="str">
            <v>22</v>
          </cell>
          <cell r="M183" t="str">
            <v>01</v>
          </cell>
          <cell r="N183" t="str">
            <v>02</v>
          </cell>
        </row>
        <row r="184">
          <cell r="A184" t="str">
            <v>P108</v>
          </cell>
          <cell r="B184" t="str">
            <v>Nuevos Proyectos</v>
          </cell>
          <cell r="C184" t="str">
            <v>P100</v>
          </cell>
          <cell r="D184" t="str">
            <v>PROG. ESP. DEL SECTOR EDUCATIVO</v>
          </cell>
          <cell r="E184" t="str">
            <v>1EES</v>
          </cell>
          <cell r="F184" t="str">
            <v>COORD. DE EDUC. SUPERIOR, CIENCIA Y TECNOL.</v>
          </cell>
          <cell r="G184" t="str">
            <v>1EDU</v>
          </cell>
          <cell r="H184" t="str">
            <v>SRIA. DE EDUCACION</v>
          </cell>
          <cell r="I184" t="str">
            <v>SEDU</v>
          </cell>
          <cell r="J184" t="str">
            <v>SECTOR EDUCACION</v>
          </cell>
          <cell r="K184" t="str">
            <v>220101</v>
          </cell>
          <cell r="L184" t="str">
            <v>22</v>
          </cell>
          <cell r="M184" t="str">
            <v>01</v>
          </cell>
          <cell r="N184" t="str">
            <v>01</v>
          </cell>
        </row>
        <row r="185">
          <cell r="A185" t="str">
            <v>P110</v>
          </cell>
          <cell r="B185" t="str">
            <v>Desconcent. De la Educ. Superior al Int. Del Edo.</v>
          </cell>
          <cell r="C185" t="str">
            <v>P100</v>
          </cell>
          <cell r="D185" t="str">
            <v>PROG. ESP. DEL SECTOR EDUCATIVO</v>
          </cell>
          <cell r="E185" t="str">
            <v>1EES</v>
          </cell>
          <cell r="F185" t="str">
            <v>COORD. DE EDUC. SUPERIOR, CIENCIA Y TECNOL.</v>
          </cell>
          <cell r="G185" t="str">
            <v>1EDU</v>
          </cell>
          <cell r="H185" t="str">
            <v>SRIA. DE EDUCACION</v>
          </cell>
          <cell r="I185" t="str">
            <v>SEDU</v>
          </cell>
          <cell r="J185" t="str">
            <v>SECTOR EDUCACION</v>
          </cell>
          <cell r="K185" t="str">
            <v>220106</v>
          </cell>
          <cell r="L185" t="str">
            <v>22</v>
          </cell>
          <cell r="M185" t="str">
            <v>01</v>
          </cell>
          <cell r="N185" t="str">
            <v>06</v>
          </cell>
        </row>
        <row r="186">
          <cell r="A186" t="str">
            <v>P201</v>
          </cell>
          <cell r="B186" t="str">
            <v>Ofna. del C. Director General</v>
          </cell>
          <cell r="C186" t="str">
            <v>P200</v>
          </cell>
          <cell r="D186" t="str">
            <v>DIR. GRAL. INDEREQ</v>
          </cell>
          <cell r="E186" t="str">
            <v>2EIN</v>
          </cell>
          <cell r="F186" t="str">
            <v>INST. DEL DEP. Y REC. EDO. QRO. (INDEREQ)</v>
          </cell>
          <cell r="G186" t="str">
            <v>2EDU</v>
          </cell>
          <cell r="H186" t="str">
            <v>ORG. DESCONC. SECTOR EDUCACION</v>
          </cell>
          <cell r="I186" t="str">
            <v>SEDU</v>
          </cell>
          <cell r="J186" t="str">
            <v>SECTOR EDUCACION</v>
          </cell>
          <cell r="K186" t="str">
            <v>220301</v>
          </cell>
          <cell r="L186" t="str">
            <v>22</v>
          </cell>
          <cell r="M186" t="str">
            <v>03</v>
          </cell>
          <cell r="N186" t="str">
            <v>01</v>
          </cell>
        </row>
        <row r="187">
          <cell r="A187" t="str">
            <v>P202</v>
          </cell>
          <cell r="B187" t="str">
            <v>U. Deport. Querétaro 2000</v>
          </cell>
          <cell r="C187" t="str">
            <v>P200</v>
          </cell>
          <cell r="D187" t="str">
            <v>DIR. GRAL. INDEREQ</v>
          </cell>
          <cell r="E187" t="str">
            <v>2EIN</v>
          </cell>
          <cell r="F187" t="str">
            <v>INST. DEL DEP. Y REC. EDO. QRO. (INDEREQ)</v>
          </cell>
          <cell r="G187" t="str">
            <v>2EDU</v>
          </cell>
          <cell r="H187" t="str">
            <v>ORG. DESCONC. SECTOR EDUCACION</v>
          </cell>
          <cell r="I187" t="str">
            <v>SEDU</v>
          </cell>
          <cell r="J187" t="str">
            <v>SECTOR EDUCACION</v>
          </cell>
          <cell r="K187" t="str">
            <v>220303</v>
          </cell>
          <cell r="L187" t="str">
            <v>22</v>
          </cell>
          <cell r="M187" t="str">
            <v>03</v>
          </cell>
          <cell r="N187" t="str">
            <v>03</v>
          </cell>
        </row>
        <row r="188">
          <cell r="A188" t="str">
            <v>P203</v>
          </cell>
          <cell r="B188" t="str">
            <v>U. Deport. Casa de la Juventud</v>
          </cell>
          <cell r="C188" t="str">
            <v>P200</v>
          </cell>
          <cell r="D188" t="str">
            <v>DIR. GRAL. INDEREQ</v>
          </cell>
          <cell r="E188" t="str">
            <v>2EIN</v>
          </cell>
          <cell r="F188" t="str">
            <v>INST. DEL DEP. Y REC. EDO. QRO. (INDEREQ)</v>
          </cell>
          <cell r="G188" t="str">
            <v>2EDU</v>
          </cell>
          <cell r="H188" t="str">
            <v>ORG. DESCONC. SECTOR EDUCACION</v>
          </cell>
          <cell r="I188" t="str">
            <v>SEDU</v>
          </cell>
          <cell r="J188" t="str">
            <v>SECTOR EDUCACION</v>
          </cell>
          <cell r="K188" t="str">
            <v>220303</v>
          </cell>
          <cell r="L188" t="str">
            <v>22</v>
          </cell>
          <cell r="M188" t="str">
            <v>03</v>
          </cell>
          <cell r="N188" t="str">
            <v>03</v>
          </cell>
        </row>
        <row r="189">
          <cell r="A189" t="str">
            <v>P204</v>
          </cell>
          <cell r="B189" t="str">
            <v>U. Deport. Plutarco Elías Calles</v>
          </cell>
          <cell r="C189" t="str">
            <v>P200</v>
          </cell>
          <cell r="D189" t="str">
            <v>DIR. GRAL. INDEREQ</v>
          </cell>
          <cell r="E189" t="str">
            <v>2EIN</v>
          </cell>
          <cell r="F189" t="str">
            <v>INST. DEL DEP. Y REC. EDO. QRO. (INDEREQ)</v>
          </cell>
          <cell r="G189" t="str">
            <v>2EDU</v>
          </cell>
          <cell r="H189" t="str">
            <v>ORG. DESCONC. SECTOR EDUCACION</v>
          </cell>
          <cell r="I189" t="str">
            <v>SEDU</v>
          </cell>
          <cell r="J189" t="str">
            <v>SECTOR EDUCACION</v>
          </cell>
          <cell r="K189" t="str">
            <v>220303</v>
          </cell>
          <cell r="L189" t="str">
            <v>22</v>
          </cell>
          <cell r="M189" t="str">
            <v>03</v>
          </cell>
          <cell r="N189" t="str">
            <v>03</v>
          </cell>
        </row>
        <row r="190">
          <cell r="A190" t="str">
            <v>P205</v>
          </cell>
          <cell r="B190" t="str">
            <v>Auditrorio General Arteaga</v>
          </cell>
          <cell r="C190" t="str">
            <v>P200</v>
          </cell>
          <cell r="D190" t="str">
            <v>DIR. GRAL. INDEREQ</v>
          </cell>
          <cell r="E190" t="str">
            <v>2EIN</v>
          </cell>
          <cell r="F190" t="str">
            <v>INST. DEL DEP. Y REC. EDO. QRO. (INDEREQ)</v>
          </cell>
          <cell r="G190" t="str">
            <v>2EDU</v>
          </cell>
          <cell r="H190" t="str">
            <v>ORG. DESCONC. SECTOR EDUCACION</v>
          </cell>
          <cell r="I190" t="str">
            <v>SEDU</v>
          </cell>
          <cell r="J190" t="str">
            <v>SECTOR EDUCACION</v>
          </cell>
          <cell r="K190" t="str">
            <v>220303</v>
          </cell>
          <cell r="L190" t="str">
            <v>22</v>
          </cell>
          <cell r="M190" t="str">
            <v>03</v>
          </cell>
          <cell r="N190" t="str">
            <v>03</v>
          </cell>
        </row>
        <row r="191">
          <cell r="A191" t="str">
            <v>P206</v>
          </cell>
          <cell r="B191" t="str">
            <v>U. Deport. Vista Alegre</v>
          </cell>
          <cell r="C191" t="str">
            <v>P200</v>
          </cell>
          <cell r="D191" t="str">
            <v>DIR. GRAL. INDEREQ</v>
          </cell>
          <cell r="E191" t="str">
            <v>2EIN</v>
          </cell>
          <cell r="F191" t="str">
            <v>INST. DEL DEP. Y REC. EDO. QRO. (INDEREQ)</v>
          </cell>
          <cell r="G191" t="str">
            <v>2EDU</v>
          </cell>
          <cell r="H191" t="str">
            <v>ORG. DESCONC. SECTOR EDUCACION</v>
          </cell>
          <cell r="I191" t="str">
            <v>SEDU</v>
          </cell>
          <cell r="J191" t="str">
            <v>SECTOR EDUCACION</v>
          </cell>
          <cell r="K191" t="str">
            <v>220303</v>
          </cell>
          <cell r="L191" t="str">
            <v>22</v>
          </cell>
          <cell r="M191" t="str">
            <v>03</v>
          </cell>
          <cell r="N191" t="str">
            <v>03</v>
          </cell>
        </row>
        <row r="192">
          <cell r="A192" t="str">
            <v>P207</v>
          </cell>
          <cell r="B192" t="str">
            <v>Depto. De Infraestructura</v>
          </cell>
          <cell r="C192" t="str">
            <v>P200</v>
          </cell>
          <cell r="D192" t="str">
            <v>DIR. GRAL. INDEREQ</v>
          </cell>
          <cell r="E192" t="str">
            <v>2EIN</v>
          </cell>
          <cell r="F192" t="str">
            <v>INST. DEL DEP. Y REC. EDO. QRO. (INDEREQ)</v>
          </cell>
          <cell r="G192" t="str">
            <v>2EDU</v>
          </cell>
          <cell r="H192" t="str">
            <v>ORG. DESCONC. SECTOR EDUCACION</v>
          </cell>
          <cell r="I192" t="str">
            <v>SEDU</v>
          </cell>
          <cell r="J192" t="str">
            <v>SECTOR EDUCACION</v>
          </cell>
          <cell r="K192" t="str">
            <v>220303</v>
          </cell>
          <cell r="L192" t="str">
            <v>22</v>
          </cell>
          <cell r="M192" t="str">
            <v>03</v>
          </cell>
          <cell r="N192" t="str">
            <v>03</v>
          </cell>
        </row>
        <row r="193">
          <cell r="A193" t="str">
            <v>P208</v>
          </cell>
          <cell r="B193" t="str">
            <v>Parque Recreat. Alcanfores Norte</v>
          </cell>
          <cell r="C193" t="str">
            <v>P200</v>
          </cell>
          <cell r="D193" t="str">
            <v>DIR. GRAL. INDEREQ</v>
          </cell>
          <cell r="E193" t="str">
            <v>2EIN</v>
          </cell>
          <cell r="F193" t="str">
            <v>INST. DEL DEP. Y REC. EDO. QRO. (INDEREQ)</v>
          </cell>
          <cell r="G193" t="str">
            <v>2EDU</v>
          </cell>
          <cell r="H193" t="str">
            <v>ORG. DESCONC. SECTOR EDUCACION</v>
          </cell>
          <cell r="I193" t="str">
            <v>SEDU</v>
          </cell>
          <cell r="J193" t="str">
            <v>SECTOR EDUCACION</v>
          </cell>
          <cell r="K193" t="str">
            <v>220303</v>
          </cell>
          <cell r="L193" t="str">
            <v>22</v>
          </cell>
          <cell r="M193" t="str">
            <v>03</v>
          </cell>
          <cell r="N193" t="str">
            <v>03</v>
          </cell>
        </row>
        <row r="194">
          <cell r="A194" t="str">
            <v>P209</v>
          </cell>
          <cell r="B194" t="str">
            <v>Parque Recreat. Alcanfores Sur</v>
          </cell>
          <cell r="C194" t="str">
            <v>P200</v>
          </cell>
          <cell r="D194" t="str">
            <v>DIR. GRAL. INDEREQ</v>
          </cell>
          <cell r="E194" t="str">
            <v>2EIN</v>
          </cell>
          <cell r="F194" t="str">
            <v>INST. DEL DEP. Y REC. EDO. QRO. (INDEREQ)</v>
          </cell>
          <cell r="G194" t="str">
            <v>2EDU</v>
          </cell>
          <cell r="H194" t="str">
            <v>ORG. DESCONC. SECTOR EDUCACION</v>
          </cell>
          <cell r="I194" t="str">
            <v>SEDU</v>
          </cell>
          <cell r="J194" t="str">
            <v>SECTOR EDUCACION</v>
          </cell>
          <cell r="K194" t="str">
            <v>220303</v>
          </cell>
          <cell r="L194" t="str">
            <v>22</v>
          </cell>
          <cell r="M194" t="str">
            <v>03</v>
          </cell>
          <cell r="N194" t="str">
            <v>03</v>
          </cell>
        </row>
        <row r="195">
          <cell r="A195" t="str">
            <v>P210</v>
          </cell>
          <cell r="B195" t="str">
            <v>Campamento San Joaquín</v>
          </cell>
          <cell r="C195" t="str">
            <v>P200</v>
          </cell>
          <cell r="D195" t="str">
            <v>DIR. GRAL. INDEREQ</v>
          </cell>
          <cell r="E195" t="str">
            <v>2EIN</v>
          </cell>
          <cell r="F195" t="str">
            <v>INST. DEL DEP. Y REC. EDO. QRO. (INDEREQ)</v>
          </cell>
          <cell r="G195" t="str">
            <v>2EDU</v>
          </cell>
          <cell r="H195" t="str">
            <v>ORG. DESCONC. SECTOR EDUCACION</v>
          </cell>
          <cell r="I195" t="str">
            <v>SEDU</v>
          </cell>
          <cell r="J195" t="str">
            <v>SECTOR EDUCACION</v>
          </cell>
          <cell r="K195" t="str">
            <v>220305</v>
          </cell>
          <cell r="L195" t="str">
            <v>22</v>
          </cell>
          <cell r="M195" t="str">
            <v>03</v>
          </cell>
          <cell r="N195" t="str">
            <v>05</v>
          </cell>
        </row>
        <row r="196">
          <cell r="A196" t="str">
            <v>P211</v>
          </cell>
          <cell r="B196" t="str">
            <v>Depto. De Calidad Para el Deporte</v>
          </cell>
          <cell r="C196" t="str">
            <v>P200</v>
          </cell>
          <cell r="D196" t="str">
            <v>DIR. GRAL. INDEREQ</v>
          </cell>
          <cell r="E196" t="str">
            <v>2EIN</v>
          </cell>
          <cell r="F196" t="str">
            <v>INST. DEL DEP. Y REC. EDO. QRO. (INDEREQ)</v>
          </cell>
          <cell r="G196" t="str">
            <v>2EDU</v>
          </cell>
          <cell r="H196" t="str">
            <v>ORG. DESCONC. SECTOR EDUCACION</v>
          </cell>
          <cell r="I196" t="str">
            <v>SEDU</v>
          </cell>
          <cell r="J196" t="str">
            <v>SECTOR EDUCACION</v>
          </cell>
          <cell r="K196" t="str">
            <v>220306</v>
          </cell>
          <cell r="L196" t="str">
            <v>22</v>
          </cell>
          <cell r="M196" t="str">
            <v>03</v>
          </cell>
          <cell r="N196" t="str">
            <v>06</v>
          </cell>
        </row>
        <row r="197">
          <cell r="A197" t="str">
            <v>P212</v>
          </cell>
          <cell r="B197" t="str">
            <v>Depto. De Cultura Física</v>
          </cell>
          <cell r="C197" t="str">
            <v>P200</v>
          </cell>
          <cell r="D197" t="str">
            <v>DIR. GRAL. INDEREQ</v>
          </cell>
          <cell r="E197" t="str">
            <v>2EIN</v>
          </cell>
          <cell r="F197" t="str">
            <v>INST. DEL DEP. Y REC. EDO. QRO. (INDEREQ)</v>
          </cell>
          <cell r="G197" t="str">
            <v>2EDU</v>
          </cell>
          <cell r="H197" t="str">
            <v>ORG. DESCONC. SECTOR EDUCACION</v>
          </cell>
          <cell r="I197" t="str">
            <v>SEDU</v>
          </cell>
          <cell r="J197" t="str">
            <v>SECTOR EDUCACION</v>
          </cell>
          <cell r="K197" t="str">
            <v>220304</v>
          </cell>
          <cell r="L197" t="str">
            <v>22</v>
          </cell>
          <cell r="M197" t="str">
            <v>03</v>
          </cell>
          <cell r="N197" t="str">
            <v>04</v>
          </cell>
        </row>
        <row r="198">
          <cell r="A198" t="str">
            <v>P213</v>
          </cell>
          <cell r="B198" t="str">
            <v>Depto. De Concertación Social</v>
          </cell>
          <cell r="C198" t="str">
            <v>P200</v>
          </cell>
          <cell r="D198" t="str">
            <v>DIR. GRAL. INDEREQ</v>
          </cell>
          <cell r="E198" t="str">
            <v>2EIN</v>
          </cell>
          <cell r="F198" t="str">
            <v>INST. DEL DEP. Y REC. EDO. QRO. (INDEREQ)</v>
          </cell>
          <cell r="G198" t="str">
            <v>2EDU</v>
          </cell>
          <cell r="H198" t="str">
            <v>ORG. DESCONC. SECTOR EDUCACION</v>
          </cell>
          <cell r="I198" t="str">
            <v>SEDU</v>
          </cell>
          <cell r="J198" t="str">
            <v>SECTOR EDUCACION</v>
          </cell>
          <cell r="K198" t="str">
            <v>220302</v>
          </cell>
          <cell r="L198" t="str">
            <v>22</v>
          </cell>
          <cell r="M198" t="str">
            <v>03</v>
          </cell>
          <cell r="N198" t="str">
            <v>02</v>
          </cell>
        </row>
        <row r="199">
          <cell r="A199" t="str">
            <v>P214</v>
          </cell>
          <cell r="B199" t="str">
            <v>Depto Administrativo</v>
          </cell>
          <cell r="C199" t="str">
            <v>P200</v>
          </cell>
          <cell r="D199" t="str">
            <v>DIR. GRAL. INDEREQ</v>
          </cell>
          <cell r="E199" t="str">
            <v>2EIN</v>
          </cell>
          <cell r="F199" t="str">
            <v>INST. DEL DEP. Y REC. EDO. QRO. (INDEREQ)</v>
          </cell>
          <cell r="G199" t="str">
            <v>2EDU</v>
          </cell>
          <cell r="H199" t="str">
            <v>ORG. DESCONC. SECTOR EDUCACION</v>
          </cell>
          <cell r="I199" t="str">
            <v>SEDU</v>
          </cell>
          <cell r="J199" t="str">
            <v>SECTOR EDUCACION</v>
          </cell>
          <cell r="K199" t="str">
            <v>260402</v>
          </cell>
          <cell r="L199" t="str">
            <v>26</v>
          </cell>
          <cell r="M199" t="str">
            <v>04</v>
          </cell>
          <cell r="N199" t="str">
            <v>02</v>
          </cell>
        </row>
        <row r="200">
          <cell r="A200" t="str">
            <v>P215</v>
          </cell>
          <cell r="B200" t="str">
            <v>Depto. De Planeación Estratégica</v>
          </cell>
          <cell r="C200" t="str">
            <v>P200</v>
          </cell>
          <cell r="D200" t="str">
            <v>DIR. GRAL. INDEREQ</v>
          </cell>
          <cell r="E200" t="str">
            <v>2EIN</v>
          </cell>
          <cell r="F200" t="str">
            <v>INST. DEL DEP. Y REC. EDO. QRO. (INDEREQ)</v>
          </cell>
          <cell r="G200" t="str">
            <v>2EDU</v>
          </cell>
          <cell r="H200" t="str">
            <v>ORG. DESCONC. SECTOR EDUCACION</v>
          </cell>
          <cell r="I200" t="str">
            <v>SEDU</v>
          </cell>
          <cell r="J200" t="str">
            <v>SECTOR EDUCACION</v>
          </cell>
          <cell r="K200" t="str">
            <v>220301</v>
          </cell>
          <cell r="L200" t="str">
            <v>22</v>
          </cell>
          <cell r="M200" t="str">
            <v>03</v>
          </cell>
          <cell r="N200" t="str">
            <v>01</v>
          </cell>
        </row>
        <row r="201">
          <cell r="A201" t="str">
            <v>P221</v>
          </cell>
          <cell r="B201" t="str">
            <v>Ofna. Dir. Gral. Museo de las Matemáticas</v>
          </cell>
          <cell r="C201" t="str">
            <v>P220</v>
          </cell>
          <cell r="D201" t="str">
            <v>DIR. GRAL. MUSEO DE LA MAT.</v>
          </cell>
          <cell r="E201" t="str">
            <v>2EMM</v>
          </cell>
          <cell r="F201" t="str">
            <v>MUSEO DE LA MATEMAT.</v>
          </cell>
          <cell r="G201" t="str">
            <v>2EDU</v>
          </cell>
          <cell r="H201" t="str">
            <v>ORG. DESCONC. SECTOR EDUCACION</v>
          </cell>
          <cell r="I201" t="str">
            <v>SEDU</v>
          </cell>
          <cell r="J201" t="str">
            <v>SECTOR EDUCACION</v>
          </cell>
          <cell r="K201" t="str">
            <v>220402</v>
          </cell>
          <cell r="L201" t="str">
            <v>22</v>
          </cell>
          <cell r="M201" t="str">
            <v>04</v>
          </cell>
          <cell r="N201" t="str">
            <v>02</v>
          </cell>
        </row>
        <row r="202">
          <cell r="A202" t="str">
            <v>P241</v>
          </cell>
          <cell r="B202" t="str">
            <v>Ofna del C. Dir. Gral. ENEQ</v>
          </cell>
          <cell r="C202" t="str">
            <v>P240</v>
          </cell>
          <cell r="D202" t="str">
            <v>DIR. GRAL. ENEQ</v>
          </cell>
          <cell r="E202" t="str">
            <v>2ENE</v>
          </cell>
          <cell r="F202" t="str">
            <v xml:space="preserve">ESC. NORMAL DEL EDO. DE QRO. </v>
          </cell>
          <cell r="G202" t="str">
            <v>2EDU</v>
          </cell>
          <cell r="H202" t="str">
            <v>ORG. DESCONC. SECTOR EDUCACION</v>
          </cell>
          <cell r="I202" t="str">
            <v>SEDU</v>
          </cell>
          <cell r="J202" t="str">
            <v>SECTOR EDUCACION</v>
          </cell>
          <cell r="K202" t="str">
            <v>220104</v>
          </cell>
          <cell r="L202" t="str">
            <v>22</v>
          </cell>
          <cell r="M202" t="str">
            <v>01</v>
          </cell>
          <cell r="N202" t="str">
            <v>04</v>
          </cell>
        </row>
        <row r="203">
          <cell r="A203" t="str">
            <v>P271</v>
          </cell>
          <cell r="B203" t="str">
            <v>Ofna. del C. Director ITSJ</v>
          </cell>
          <cell r="C203" t="str">
            <v>P270</v>
          </cell>
          <cell r="D203" t="str">
            <v>DIR. GRAL. ITSJ</v>
          </cell>
          <cell r="E203" t="str">
            <v>2ETS</v>
          </cell>
          <cell r="F203" t="str">
            <v>INST. TEC. DE S.J.R.</v>
          </cell>
          <cell r="G203" t="str">
            <v>2EDU</v>
          </cell>
          <cell r="H203" t="str">
            <v>ORG. DESCONC. SECTOR EDUCACION</v>
          </cell>
          <cell r="I203" t="str">
            <v>SEDU</v>
          </cell>
          <cell r="J203" t="str">
            <v>SECTOR EDUCACION</v>
          </cell>
          <cell r="K203" t="str">
            <v>220106</v>
          </cell>
          <cell r="L203" t="str">
            <v>22</v>
          </cell>
          <cell r="M203" t="str">
            <v>01</v>
          </cell>
          <cell r="N203" t="str">
            <v>06</v>
          </cell>
        </row>
        <row r="204">
          <cell r="A204" t="str">
            <v>P281</v>
          </cell>
          <cell r="B204" t="str">
            <v>Ofna. del C. Director ITQ</v>
          </cell>
          <cell r="C204" t="str">
            <v>P280</v>
          </cell>
          <cell r="D204" t="str">
            <v>DIR. GRAL. ITQ</v>
          </cell>
          <cell r="E204" t="str">
            <v>2ETQ</v>
          </cell>
          <cell r="F204" t="str">
            <v>INST. TEC. DE QRO.</v>
          </cell>
          <cell r="G204" t="str">
            <v>2EDU</v>
          </cell>
          <cell r="H204" t="str">
            <v>ORG. DESCONC. SECTOR EDUCACION</v>
          </cell>
          <cell r="I204" t="str">
            <v>SEDU</v>
          </cell>
          <cell r="J204" t="str">
            <v>SECTOR EDUCACION</v>
          </cell>
          <cell r="K204" t="str">
            <v>220106</v>
          </cell>
          <cell r="L204" t="str">
            <v>22</v>
          </cell>
          <cell r="M204" t="str">
            <v>01</v>
          </cell>
          <cell r="N204" t="str">
            <v>06</v>
          </cell>
        </row>
        <row r="205">
          <cell r="A205" t="str">
            <v>P301</v>
          </cell>
          <cell r="B205" t="str">
            <v>Ofna. Dir. Gral. Orquesta Filarmónica</v>
          </cell>
          <cell r="C205" t="str">
            <v>P300</v>
          </cell>
          <cell r="D205" t="str">
            <v>DIR. GRAL. ORQUESTA FILARMONICA</v>
          </cell>
          <cell r="E205" t="str">
            <v>2EFI</v>
          </cell>
          <cell r="F205" t="str">
            <v>ORQUESTA FILARM. DEL EDO. DE QRO.</v>
          </cell>
          <cell r="G205" t="str">
            <v>2EDU</v>
          </cell>
          <cell r="H205" t="str">
            <v>ORG. DESCONC. SECTOR EDUCACION</v>
          </cell>
          <cell r="I205" t="str">
            <v>SEDU</v>
          </cell>
          <cell r="J205" t="str">
            <v>SECTOR EDUCACION</v>
          </cell>
          <cell r="K205" t="str">
            <v>220201</v>
          </cell>
          <cell r="L205" t="str">
            <v>22</v>
          </cell>
          <cell r="M205" t="str">
            <v>01</v>
          </cell>
          <cell r="N205" t="str">
            <v>01</v>
          </cell>
        </row>
        <row r="206">
          <cell r="A206" t="str">
            <v>P321</v>
          </cell>
          <cell r="B206" t="str">
            <v>Ofna. del C. Delegado INEA</v>
          </cell>
          <cell r="C206" t="str">
            <v>P320</v>
          </cell>
          <cell r="D206" t="str">
            <v>DELEGACION INEA</v>
          </cell>
          <cell r="E206" t="str">
            <v>2EIA</v>
          </cell>
          <cell r="F206" t="str">
            <v>INST. NAL. DE EDUC. PARA ADULTOS</v>
          </cell>
          <cell r="G206" t="str">
            <v>2EDU</v>
          </cell>
          <cell r="H206" t="str">
            <v>ORG. DESCONC. SECTOR EDUCACION</v>
          </cell>
          <cell r="I206" t="str">
            <v>SEDU</v>
          </cell>
          <cell r="J206" t="str">
            <v>SECTOR EDUCACION</v>
          </cell>
          <cell r="K206" t="str">
            <v>220105</v>
          </cell>
          <cell r="L206" t="str">
            <v>22</v>
          </cell>
          <cell r="M206" t="str">
            <v>01</v>
          </cell>
          <cell r="N206" t="str">
            <v>05</v>
          </cell>
        </row>
        <row r="207">
          <cell r="A207" t="str">
            <v>P341</v>
          </cell>
          <cell r="B207" t="str">
            <v>Ofna. del C. Delegado CONAFE</v>
          </cell>
          <cell r="C207" t="str">
            <v>P340</v>
          </cell>
          <cell r="D207" t="str">
            <v>COORD. GRAL. CONAFE</v>
          </cell>
          <cell r="E207" t="str">
            <v>2EFE</v>
          </cell>
          <cell r="F207" t="str">
            <v>CONS. NAL. DE FOMENTO EDUCATIVO</v>
          </cell>
          <cell r="G207" t="str">
            <v>2EDU</v>
          </cell>
          <cell r="H207" t="str">
            <v>ORG. DESCONC. SECTOR EDUCACION</v>
          </cell>
          <cell r="I207" t="str">
            <v>SEDU</v>
          </cell>
          <cell r="J207" t="str">
            <v>SECTOR EDUCACION</v>
          </cell>
          <cell r="K207" t="str">
            <v>220105</v>
          </cell>
          <cell r="L207" t="str">
            <v>22</v>
          </cell>
          <cell r="M207" t="str">
            <v>01</v>
          </cell>
          <cell r="N207" t="str">
            <v>05</v>
          </cell>
        </row>
        <row r="208">
          <cell r="A208" t="str">
            <v>P361</v>
          </cell>
          <cell r="B208" t="str">
            <v>Dir. Gral. Centro Nal. Danza Contemp.</v>
          </cell>
          <cell r="C208" t="str">
            <v>P360</v>
          </cell>
          <cell r="D208" t="str">
            <v>DIR. CENTRO NAL. DANZA CONTEP.</v>
          </cell>
          <cell r="E208" t="str">
            <v>2ECD</v>
          </cell>
          <cell r="F208" t="str">
            <v>CENTRO NAL. DE DANZA CONTEMP.</v>
          </cell>
          <cell r="G208" t="str">
            <v>2EDU</v>
          </cell>
          <cell r="H208" t="str">
            <v>ORG. DESCONC. SECTOR EDUCACION</v>
          </cell>
          <cell r="I208" t="str">
            <v>SEDU</v>
          </cell>
          <cell r="J208" t="str">
            <v>SECTOR EDUCACION</v>
          </cell>
          <cell r="K208" t="str">
            <v>220201</v>
          </cell>
          <cell r="L208" t="str">
            <v>22</v>
          </cell>
          <cell r="M208" t="str">
            <v>02</v>
          </cell>
          <cell r="N208" t="str">
            <v>01</v>
          </cell>
        </row>
        <row r="209">
          <cell r="A209" t="str">
            <v>P401</v>
          </cell>
          <cell r="B209" t="str">
            <v>Ofna. del C. Director ENSQ</v>
          </cell>
          <cell r="C209" t="str">
            <v>P400</v>
          </cell>
          <cell r="D209" t="str">
            <v>DIR. ESC. NORM. SUP. QRO.</v>
          </cell>
          <cell r="E209" t="str">
            <v>2ENS</v>
          </cell>
          <cell r="F209" t="str">
            <v>ESC. NORM. SUP. DE QRO.</v>
          </cell>
          <cell r="G209" t="str">
            <v>2EDU</v>
          </cell>
          <cell r="H209" t="str">
            <v>ORG. DESCONC. SECTOR EDUCACION</v>
          </cell>
          <cell r="I209" t="str">
            <v>SEDU</v>
          </cell>
          <cell r="J209" t="str">
            <v>SECTOR EDUCACION</v>
          </cell>
          <cell r="K209" t="str">
            <v>220106</v>
          </cell>
          <cell r="L209" t="str">
            <v>22</v>
          </cell>
          <cell r="M209" t="str">
            <v>01</v>
          </cell>
          <cell r="N209" t="str">
            <v>06</v>
          </cell>
        </row>
        <row r="210">
          <cell r="A210" t="str">
            <v>P421</v>
          </cell>
          <cell r="B210" t="str">
            <v>Ofna. del C. Dir. De UPN</v>
          </cell>
          <cell r="C210" t="str">
            <v>P420</v>
          </cell>
          <cell r="D210" t="str">
            <v>DIRECCION UPN</v>
          </cell>
          <cell r="E210" t="str">
            <v>2EUP</v>
          </cell>
          <cell r="F210" t="str">
            <v>UNIVERSIDAD PEDAGOGICA NACIONAL</v>
          </cell>
          <cell r="G210" t="str">
            <v>2EDU</v>
          </cell>
          <cell r="H210" t="str">
            <v>ORG. DESCONC. SECTOR EDUCACION</v>
          </cell>
          <cell r="I210" t="str">
            <v>SEDU</v>
          </cell>
          <cell r="J210" t="str">
            <v>SECTOR EDUCACION</v>
          </cell>
          <cell r="K210" t="str">
            <v>220101</v>
          </cell>
          <cell r="L210" t="str">
            <v>22</v>
          </cell>
          <cell r="M210" t="str">
            <v>01</v>
          </cell>
          <cell r="N210" t="str">
            <v>01</v>
          </cell>
        </row>
        <row r="211">
          <cell r="A211" t="str">
            <v>P445</v>
          </cell>
          <cell r="B211" t="str">
            <v>Ofna. del C. Dir. General</v>
          </cell>
          <cell r="C211" t="str">
            <v>P440</v>
          </cell>
          <cell r="D211" t="str">
            <v>OFNA. DEL C. DIR. GENERAL</v>
          </cell>
          <cell r="E211" t="str">
            <v>2ECE</v>
          </cell>
          <cell r="F211" t="str">
            <v>CENTRO EDUC. Y CULT. DEL EDO. DE QRO.</v>
          </cell>
          <cell r="G211" t="str">
            <v>2EDU</v>
          </cell>
          <cell r="H211" t="str">
            <v>ORG. DESCONC. SECTOR EDUCACION</v>
          </cell>
          <cell r="I211" t="str">
            <v>SEDU</v>
          </cell>
          <cell r="J211" t="str">
            <v>SECTOR EDUCACION</v>
          </cell>
          <cell r="K211" t="str">
            <v>220101</v>
          </cell>
          <cell r="L211" t="str">
            <v>22</v>
          </cell>
          <cell r="M211" t="str">
            <v>01</v>
          </cell>
          <cell r="N211" t="str">
            <v>01</v>
          </cell>
        </row>
        <row r="212">
          <cell r="A212" t="str">
            <v>P481</v>
          </cell>
          <cell r="B212" t="str">
            <v>Ofna. del C. Dir. Gral.Museo Triunfo de la Rep.</v>
          </cell>
          <cell r="C212" t="str">
            <v>P480</v>
          </cell>
          <cell r="D212" t="str">
            <v>DIR. GRAL. MUSEO TRIUNFO DE LA REP.</v>
          </cell>
          <cell r="E212" t="str">
            <v>2ETR</v>
          </cell>
          <cell r="F212" t="str">
            <v>MUSEO DE RESTAURACION DE LA REP.</v>
          </cell>
          <cell r="G212" t="str">
            <v>2EDU</v>
          </cell>
          <cell r="H212" t="str">
            <v>ORG. DESCONC. SECTOR EDUCACION</v>
          </cell>
          <cell r="I212" t="str">
            <v>SEDU</v>
          </cell>
          <cell r="J212" t="str">
            <v>SECTOR EDUCACION</v>
          </cell>
          <cell r="K212" t="str">
            <v>220206</v>
          </cell>
          <cell r="L212" t="str">
            <v>22</v>
          </cell>
          <cell r="M212" t="str">
            <v>02</v>
          </cell>
          <cell r="N212" t="str">
            <v>06</v>
          </cell>
        </row>
        <row r="213">
          <cell r="A213" t="str">
            <v>P501</v>
          </cell>
          <cell r="B213" t="str">
            <v>Ofna. del C. Director de UTSJ</v>
          </cell>
          <cell r="C213" t="str">
            <v>P500</v>
          </cell>
          <cell r="D213" t="str">
            <v>RECTORIA UTSJ</v>
          </cell>
          <cell r="E213" t="str">
            <v>3EUS</v>
          </cell>
          <cell r="F213" t="str">
            <v>UNIV. TEC. DE SAN JUAN DEL RIO</v>
          </cell>
          <cell r="G213" t="str">
            <v>3EDU</v>
          </cell>
          <cell r="H213" t="str">
            <v>ENT. PARAEST. SECT. EDUC.</v>
          </cell>
          <cell r="I213" t="str">
            <v>SEDU</v>
          </cell>
          <cell r="J213" t="str">
            <v>SECTOR EDUCACION</v>
          </cell>
          <cell r="K213" t="str">
            <v>220106</v>
          </cell>
          <cell r="L213" t="str">
            <v>22</v>
          </cell>
          <cell r="M213" t="str">
            <v>01</v>
          </cell>
          <cell r="N213" t="str">
            <v>06</v>
          </cell>
        </row>
        <row r="214">
          <cell r="A214" t="str">
            <v>P561</v>
          </cell>
          <cell r="B214" t="str">
            <v>Ofna. del C. Dir. Gral. CONCYTEQ</v>
          </cell>
          <cell r="C214" t="str">
            <v>P560</v>
          </cell>
          <cell r="D214" t="str">
            <v>DIR. GRAL. CONCYTEQ</v>
          </cell>
          <cell r="E214" t="str">
            <v>3ECY</v>
          </cell>
          <cell r="F214" t="str">
            <v>CONS.  DE CIENCIA Y TEC. DEL EDO. QRO. (CONCYTEQ)</v>
          </cell>
          <cell r="G214" t="str">
            <v>3EDU</v>
          </cell>
          <cell r="H214" t="str">
            <v>ENT. PARAEST. SECT. EDUC.</v>
          </cell>
          <cell r="I214" t="str">
            <v>SEDU</v>
          </cell>
          <cell r="J214" t="str">
            <v>SECTOR EDUCACION</v>
          </cell>
          <cell r="K214" t="str">
            <v>220402</v>
          </cell>
          <cell r="L214" t="str">
            <v>22</v>
          </cell>
          <cell r="M214" t="str">
            <v>04</v>
          </cell>
          <cell r="N214" t="str">
            <v>02</v>
          </cell>
        </row>
        <row r="215">
          <cell r="A215" t="str">
            <v>P581</v>
          </cell>
          <cell r="B215" t="str">
            <v>Ofna. del C. Dir. General IAQ</v>
          </cell>
          <cell r="C215" t="str">
            <v>P580</v>
          </cell>
          <cell r="D215" t="str">
            <v>DIR. GRAL. IAO</v>
          </cell>
          <cell r="E215" t="str">
            <v>3EAO</v>
          </cell>
          <cell r="F215" t="str">
            <v>INST. DE ARTES Y OFICIOS DE QRO. (IAO)</v>
          </cell>
          <cell r="G215" t="str">
            <v>3EDU</v>
          </cell>
          <cell r="H215" t="str">
            <v>ENT. PARAEST. SECT. EDUC.</v>
          </cell>
          <cell r="I215" t="str">
            <v>SEDU</v>
          </cell>
          <cell r="J215" t="str">
            <v>SECTOR EDUCACION</v>
          </cell>
          <cell r="K215" t="str">
            <v>220105</v>
          </cell>
          <cell r="L215" t="str">
            <v>22</v>
          </cell>
          <cell r="M215" t="str">
            <v>01</v>
          </cell>
          <cell r="N215" t="str">
            <v>05</v>
          </cell>
        </row>
        <row r="216">
          <cell r="A216" t="str">
            <v>P601</v>
          </cell>
          <cell r="B216" t="str">
            <v>Ofna. del C. Coord. Inst. Queret. De la Cult. Y las Artes</v>
          </cell>
          <cell r="C216" t="str">
            <v>P600</v>
          </cell>
          <cell r="D216" t="str">
            <v>COORD. GRAL. INST. QUERET. CULT. Y ARTES</v>
          </cell>
          <cell r="E216" t="str">
            <v>3ECA</v>
          </cell>
          <cell r="F216" t="str">
            <v>INST. QUERET. DE LA CULTURA Y LAS ARTES</v>
          </cell>
          <cell r="G216" t="str">
            <v>3EDU</v>
          </cell>
          <cell r="H216" t="str">
            <v>ENT. PARAEST. SECT. EDUC.</v>
          </cell>
          <cell r="I216" t="str">
            <v>SEDU</v>
          </cell>
          <cell r="J216" t="str">
            <v>SECTOR EDUCACION</v>
          </cell>
          <cell r="K216" t="str">
            <v>220201</v>
          </cell>
          <cell r="L216" t="str">
            <v>22</v>
          </cell>
          <cell r="M216" t="str">
            <v>02</v>
          </cell>
          <cell r="N216" t="str">
            <v>01</v>
          </cell>
        </row>
        <row r="217">
          <cell r="A217" t="str">
            <v>P611</v>
          </cell>
          <cell r="B217" t="str">
            <v>Jardín del Arte</v>
          </cell>
          <cell r="C217" t="str">
            <v>P610</v>
          </cell>
          <cell r="D217" t="str">
            <v>DIR. EDUC. ART. Y SERV. CULT.</v>
          </cell>
          <cell r="E217" t="str">
            <v>3ECA</v>
          </cell>
          <cell r="F217" t="str">
            <v>CONS. EST. P/CULT. Y LAS ART (CONECULTA)</v>
          </cell>
          <cell r="G217" t="str">
            <v>3EDU</v>
          </cell>
          <cell r="H217" t="str">
            <v>ENT. PARAEST. SECT. EDUC.</v>
          </cell>
          <cell r="I217" t="str">
            <v>SEDU</v>
          </cell>
          <cell r="J217" t="str">
            <v>SECTOR EDUCACION</v>
          </cell>
          <cell r="K217" t="str">
            <v>220201</v>
          </cell>
          <cell r="L217" t="str">
            <v>22</v>
          </cell>
          <cell r="M217" t="str">
            <v>02</v>
          </cell>
          <cell r="N217" t="str">
            <v>01</v>
          </cell>
        </row>
        <row r="218">
          <cell r="A218" t="str">
            <v>P612</v>
          </cell>
          <cell r="B218" t="str">
            <v>Centro Cultural Casa del Faldón</v>
          </cell>
          <cell r="C218" t="str">
            <v>P610</v>
          </cell>
          <cell r="D218" t="str">
            <v>DIR. EDUC. ART. Y SERV. CULT.</v>
          </cell>
          <cell r="E218" t="str">
            <v>3ECA</v>
          </cell>
          <cell r="F218" t="str">
            <v>CONS. EST. P/CULT. Y LAS ART (CONECULTA)</v>
          </cell>
          <cell r="G218" t="str">
            <v>3EDU</v>
          </cell>
          <cell r="H218" t="str">
            <v>ENT. PARAEST. SECT. EDUC.</v>
          </cell>
          <cell r="I218" t="str">
            <v>SEDU</v>
          </cell>
          <cell r="J218" t="str">
            <v>SECTOR EDUCACION</v>
          </cell>
          <cell r="K218" t="str">
            <v>220201</v>
          </cell>
          <cell r="L218" t="str">
            <v>22</v>
          </cell>
          <cell r="M218" t="str">
            <v>02</v>
          </cell>
          <cell r="N218" t="str">
            <v>01</v>
          </cell>
        </row>
        <row r="219">
          <cell r="A219" t="str">
            <v>P613</v>
          </cell>
          <cell r="B219" t="str">
            <v>Librería del Centro</v>
          </cell>
          <cell r="C219" t="str">
            <v>P610</v>
          </cell>
          <cell r="D219" t="str">
            <v>DIR. EDUC. ART. Y SERV. CULT.</v>
          </cell>
          <cell r="E219" t="str">
            <v>3ECA</v>
          </cell>
          <cell r="F219" t="str">
            <v>CONS. EST. P/CULT. Y LAS ART (CONECULTA)</v>
          </cell>
          <cell r="G219" t="str">
            <v>3EDU</v>
          </cell>
          <cell r="H219" t="str">
            <v>ENT. PARAEST. SECT. EDUC.</v>
          </cell>
          <cell r="I219" t="str">
            <v>SEDU</v>
          </cell>
          <cell r="J219" t="str">
            <v>SECTOR EDUCACION</v>
          </cell>
          <cell r="K219" t="str">
            <v>220202</v>
          </cell>
          <cell r="L219" t="str">
            <v>22</v>
          </cell>
          <cell r="M219" t="str">
            <v>02</v>
          </cell>
          <cell r="N219" t="str">
            <v>05</v>
          </cell>
        </row>
        <row r="220">
          <cell r="A220" t="str">
            <v>P614</v>
          </cell>
          <cell r="B220" t="str">
            <v>Red. Estatal de Bibliotecas</v>
          </cell>
          <cell r="C220" t="str">
            <v>P610</v>
          </cell>
          <cell r="D220" t="str">
            <v>DIR. EDUC. ART. Y SERV. CULT.</v>
          </cell>
          <cell r="E220" t="str">
            <v>3ECA</v>
          </cell>
          <cell r="F220" t="str">
            <v>CONS. EST. P/CULT. Y LAS ART (CONECULTA)</v>
          </cell>
          <cell r="G220" t="str">
            <v>3EDU</v>
          </cell>
          <cell r="H220" t="str">
            <v>ENT. PARAEST. SECT. EDUC.</v>
          </cell>
          <cell r="I220" t="str">
            <v>SEDU</v>
          </cell>
          <cell r="J220" t="str">
            <v>SECTOR EDUCACION</v>
          </cell>
          <cell r="K220" t="str">
            <v>220205</v>
          </cell>
          <cell r="L220" t="str">
            <v>22</v>
          </cell>
          <cell r="M220" t="str">
            <v>02</v>
          </cell>
          <cell r="N220" t="str">
            <v>05</v>
          </cell>
        </row>
        <row r="221">
          <cell r="A221" t="str">
            <v>P615</v>
          </cell>
          <cell r="B221" t="str">
            <v>Bibliot. Carlos Siguenza y Gongora</v>
          </cell>
          <cell r="C221" t="str">
            <v>P610</v>
          </cell>
          <cell r="D221" t="str">
            <v>DIR. EDUC. ART. Y SERV. CULT.</v>
          </cell>
          <cell r="E221" t="str">
            <v>3ECA</v>
          </cell>
          <cell r="F221" t="str">
            <v>CONS. EST. P/CULT. Y LAS ART (CONECULTA)</v>
          </cell>
          <cell r="G221" t="str">
            <v>3EDU</v>
          </cell>
          <cell r="H221" t="str">
            <v>ENT. PARAEST. SECT. EDUC.</v>
          </cell>
          <cell r="I221" t="str">
            <v>SEDU</v>
          </cell>
          <cell r="J221" t="str">
            <v>SECTOR EDUCACION</v>
          </cell>
          <cell r="K221" t="str">
            <v>220205</v>
          </cell>
          <cell r="L221" t="str">
            <v>22</v>
          </cell>
          <cell r="M221" t="str">
            <v>02</v>
          </cell>
          <cell r="N221" t="str">
            <v>05</v>
          </cell>
        </row>
        <row r="222">
          <cell r="A222" t="str">
            <v>P616</v>
          </cell>
          <cell r="B222" t="str">
            <v>Bibliot. José Ma. Truchuelo</v>
          </cell>
          <cell r="C222" t="str">
            <v>P610</v>
          </cell>
          <cell r="D222" t="str">
            <v>DIR. EDUC. ART. Y SERV. CULT.</v>
          </cell>
          <cell r="E222" t="str">
            <v>3ECA</v>
          </cell>
          <cell r="F222" t="str">
            <v>CONS. EST. P/CULT. Y LAS ART (CONECULTA)</v>
          </cell>
          <cell r="G222" t="str">
            <v>3EDU</v>
          </cell>
          <cell r="H222" t="str">
            <v>ENT. PARAEST. SECT. EDUC.</v>
          </cell>
          <cell r="I222" t="str">
            <v>SEDU</v>
          </cell>
          <cell r="J222" t="str">
            <v>SECTOR EDUCACION</v>
          </cell>
          <cell r="K222" t="str">
            <v>220205</v>
          </cell>
          <cell r="L222" t="str">
            <v>22</v>
          </cell>
          <cell r="M222" t="str">
            <v>02</v>
          </cell>
          <cell r="N222" t="str">
            <v>05</v>
          </cell>
        </row>
        <row r="223">
          <cell r="A223" t="str">
            <v>P617</v>
          </cell>
          <cell r="B223" t="str">
            <v>Bibliot. Plutarco Elías Calles</v>
          </cell>
          <cell r="C223" t="str">
            <v>P610</v>
          </cell>
          <cell r="D223" t="str">
            <v>DIR. EDUC. ART. Y SERV. CULT.</v>
          </cell>
          <cell r="E223" t="str">
            <v>3ECA</v>
          </cell>
          <cell r="F223" t="str">
            <v>CONS. EST. P/CULT. Y LAS ART (CONECULTA)</v>
          </cell>
          <cell r="G223" t="str">
            <v>3EDU</v>
          </cell>
          <cell r="H223" t="str">
            <v>ENT. PARAEST. SECT. EDUC.</v>
          </cell>
          <cell r="I223" t="str">
            <v>SEDU</v>
          </cell>
          <cell r="J223" t="str">
            <v>SECTOR EDUCACION</v>
          </cell>
          <cell r="K223" t="str">
            <v>220205</v>
          </cell>
          <cell r="L223" t="str">
            <v>22</v>
          </cell>
          <cell r="M223" t="str">
            <v>02</v>
          </cell>
          <cell r="N223" t="str">
            <v>05</v>
          </cell>
        </row>
        <row r="224">
          <cell r="A224" t="str">
            <v>P618</v>
          </cell>
          <cell r="B224" t="str">
            <v>Bibliot. Querétaro 2000</v>
          </cell>
          <cell r="C224" t="str">
            <v>P610</v>
          </cell>
          <cell r="D224" t="str">
            <v>DIR. EDUC. ART. Y SERV. CULT.</v>
          </cell>
          <cell r="E224" t="str">
            <v>3ECA</v>
          </cell>
          <cell r="F224" t="str">
            <v>CONS. EST. P/CULT. Y LAS ART (CONECULTA)</v>
          </cell>
          <cell r="G224" t="str">
            <v>3EDU</v>
          </cell>
          <cell r="H224" t="str">
            <v>ENT. PARAEST. SECT. EDUC.</v>
          </cell>
          <cell r="I224" t="str">
            <v>SEDU</v>
          </cell>
          <cell r="J224" t="str">
            <v>SECTOR EDUCACION</v>
          </cell>
          <cell r="K224" t="str">
            <v>220205</v>
          </cell>
          <cell r="L224" t="str">
            <v>22</v>
          </cell>
          <cell r="M224" t="str">
            <v>02</v>
          </cell>
          <cell r="N224" t="str">
            <v>05</v>
          </cell>
        </row>
        <row r="225">
          <cell r="A225" t="str">
            <v>P619</v>
          </cell>
          <cell r="B225" t="str">
            <v>Bibliot. Central</v>
          </cell>
          <cell r="C225" t="str">
            <v>P610</v>
          </cell>
          <cell r="D225" t="str">
            <v>DIR. EDUC. ART. Y SERV. CULT.</v>
          </cell>
          <cell r="E225" t="str">
            <v>3ECA</v>
          </cell>
          <cell r="F225" t="str">
            <v>CONS. EST. P/CULT. Y LAS ART (CONECULTA)</v>
          </cell>
          <cell r="G225" t="str">
            <v>3EDU</v>
          </cell>
          <cell r="H225" t="str">
            <v>ENT. PARAEST. SECT. EDUC.</v>
          </cell>
          <cell r="I225" t="str">
            <v>SEDU</v>
          </cell>
          <cell r="J225" t="str">
            <v>SECTOR EDUCACION</v>
          </cell>
          <cell r="K225" t="str">
            <v>220205</v>
          </cell>
          <cell r="L225" t="str">
            <v>22</v>
          </cell>
          <cell r="M225" t="str">
            <v>02</v>
          </cell>
          <cell r="N225" t="str">
            <v>05</v>
          </cell>
        </row>
        <row r="226">
          <cell r="A226" t="str">
            <v>P620</v>
          </cell>
          <cell r="B226" t="str">
            <v>Orquesta Típica</v>
          </cell>
          <cell r="C226" t="str">
            <v>P610</v>
          </cell>
          <cell r="D226" t="str">
            <v>DIR. EDUC. ART. Y SERV. CULT.</v>
          </cell>
          <cell r="E226" t="str">
            <v>3ECA</v>
          </cell>
          <cell r="F226" t="str">
            <v>CONS. EST. P/CULT. Y LAS ART (CONECULTA)</v>
          </cell>
          <cell r="G226" t="str">
            <v>3EDU</v>
          </cell>
          <cell r="H226" t="str">
            <v>ENT. PARAEST. SECT. EDUC.</v>
          </cell>
          <cell r="I226" t="str">
            <v>SEDU</v>
          </cell>
          <cell r="J226" t="str">
            <v>SECTOR EDUCACION</v>
          </cell>
          <cell r="K226" t="str">
            <v>220204</v>
          </cell>
          <cell r="L226" t="str">
            <v>22</v>
          </cell>
          <cell r="M226" t="str">
            <v>02</v>
          </cell>
          <cell r="N226" t="str">
            <v>04</v>
          </cell>
        </row>
        <row r="227">
          <cell r="A227" t="str">
            <v>P621</v>
          </cell>
          <cell r="B227" t="str">
            <v>Orquestas Juveniles</v>
          </cell>
          <cell r="C227" t="str">
            <v>P610</v>
          </cell>
          <cell r="D227" t="str">
            <v>DIR. EDUC. ART. Y SERV. CULT.</v>
          </cell>
          <cell r="E227" t="str">
            <v>3ECA</v>
          </cell>
          <cell r="F227" t="str">
            <v>CONS. EST. P/CULT. Y LAS ART (CONECULTA)</v>
          </cell>
          <cell r="G227" t="str">
            <v>3EDU</v>
          </cell>
          <cell r="H227" t="str">
            <v>ENT. PARAEST. SECT. EDUC.</v>
          </cell>
          <cell r="I227" t="str">
            <v>SEDU</v>
          </cell>
          <cell r="J227" t="str">
            <v>SECTOR EDUCACION</v>
          </cell>
          <cell r="K227" t="str">
            <v>220205</v>
          </cell>
          <cell r="L227" t="str">
            <v>22</v>
          </cell>
          <cell r="M227" t="str">
            <v>02</v>
          </cell>
          <cell r="N227" t="str">
            <v>05</v>
          </cell>
        </row>
        <row r="228">
          <cell r="A228" t="str">
            <v>P622</v>
          </cell>
          <cell r="B228" t="str">
            <v>Apoyo a Fiestas Patronales</v>
          </cell>
          <cell r="C228" t="str">
            <v>P610</v>
          </cell>
          <cell r="D228" t="str">
            <v>DIR. EDUC. ART. Y SERV. CULT.</v>
          </cell>
          <cell r="E228" t="str">
            <v>3ECA</v>
          </cell>
          <cell r="F228" t="str">
            <v>CONS. EST. P/CULT. Y LAS ART (CONECULTA)</v>
          </cell>
          <cell r="G228" t="str">
            <v>3EDU</v>
          </cell>
          <cell r="H228" t="str">
            <v>ENT. PARAEST. SECT. EDUC.</v>
          </cell>
          <cell r="I228" t="str">
            <v>SEDU</v>
          </cell>
          <cell r="J228" t="str">
            <v>SECTOR EDUCACION</v>
          </cell>
          <cell r="K228" t="str">
            <v>220204</v>
          </cell>
          <cell r="L228" t="str">
            <v>22</v>
          </cell>
          <cell r="M228" t="str">
            <v>02</v>
          </cell>
          <cell r="N228" t="str">
            <v>04</v>
          </cell>
        </row>
        <row r="229">
          <cell r="A229" t="str">
            <v>P623</v>
          </cell>
          <cell r="B229" t="str">
            <v>Centro de Formación Artistica</v>
          </cell>
          <cell r="C229" t="str">
            <v>P610</v>
          </cell>
          <cell r="D229" t="str">
            <v>DIR. EDUC. ART. Y SERV. CULT.</v>
          </cell>
          <cell r="E229" t="str">
            <v>3ECA</v>
          </cell>
          <cell r="F229" t="str">
            <v>CONS. EST. P/CULT. Y LAS ART (CONECULTA)</v>
          </cell>
          <cell r="G229" t="str">
            <v>3EDU</v>
          </cell>
          <cell r="H229" t="str">
            <v>ENT. PARAEST. SECT. EDUC.</v>
          </cell>
          <cell r="I229" t="str">
            <v>SEDU</v>
          </cell>
          <cell r="J229" t="str">
            <v>SECTOR EDUCACION</v>
          </cell>
          <cell r="K229" t="str">
            <v>220201</v>
          </cell>
          <cell r="L229" t="str">
            <v>22</v>
          </cell>
          <cell r="M229" t="str">
            <v>02</v>
          </cell>
          <cell r="N229" t="str">
            <v>01</v>
          </cell>
        </row>
        <row r="230">
          <cell r="A230" t="str">
            <v>P624</v>
          </cell>
          <cell r="B230" t="str">
            <v>Centro Cultural Cadereyta</v>
          </cell>
          <cell r="C230" t="str">
            <v>P610</v>
          </cell>
          <cell r="D230" t="str">
            <v>DIR. EDUC. ART. Y SERV. CULT.</v>
          </cell>
          <cell r="E230" t="str">
            <v>3ECA</v>
          </cell>
          <cell r="F230" t="str">
            <v>CONS. EST. P/CULT. Y LAS ART (CONECULTA)</v>
          </cell>
          <cell r="G230" t="str">
            <v>3EDU</v>
          </cell>
          <cell r="H230" t="str">
            <v>ENT. PARAEST. SECT. EDUC.</v>
          </cell>
          <cell r="I230" t="str">
            <v>SEDU</v>
          </cell>
          <cell r="J230" t="str">
            <v>SECTOR EDUCACION</v>
          </cell>
          <cell r="K230" t="str">
            <v>220201</v>
          </cell>
          <cell r="L230" t="str">
            <v>22</v>
          </cell>
          <cell r="M230" t="str">
            <v>02</v>
          </cell>
          <cell r="N230" t="str">
            <v>01</v>
          </cell>
        </row>
        <row r="231">
          <cell r="A231" t="str">
            <v>P625</v>
          </cell>
          <cell r="B231" t="str">
            <v>Unidad Cultural del Centro</v>
          </cell>
          <cell r="C231" t="str">
            <v>P610</v>
          </cell>
          <cell r="D231" t="str">
            <v>DIR. EDUC. ART. Y SERV. CULT.</v>
          </cell>
          <cell r="E231" t="str">
            <v>3ECA</v>
          </cell>
          <cell r="F231" t="str">
            <v>CONS. EST. P/CULT. Y LAS ART (CONECULTA)</v>
          </cell>
          <cell r="G231" t="str">
            <v>3EDU</v>
          </cell>
          <cell r="H231" t="str">
            <v>ENT. PARAEST. SECT. EDUC.</v>
          </cell>
          <cell r="I231" t="str">
            <v>SEDU</v>
          </cell>
          <cell r="J231" t="str">
            <v>SECTOR EDUCACION</v>
          </cell>
          <cell r="K231" t="str">
            <v>220203</v>
          </cell>
          <cell r="L231" t="str">
            <v>22</v>
          </cell>
          <cell r="M231" t="str">
            <v>02</v>
          </cell>
          <cell r="N231" t="str">
            <v>03</v>
          </cell>
        </row>
        <row r="232">
          <cell r="A232" t="str">
            <v>P626</v>
          </cell>
          <cell r="B232" t="str">
            <v>Centro Nal. De Danza Contemporánea</v>
          </cell>
          <cell r="C232" t="str">
            <v>P610</v>
          </cell>
          <cell r="D232" t="str">
            <v>DIR. EDUC. ART. Y SERV. CULT.</v>
          </cell>
          <cell r="E232" t="str">
            <v>3ECA</v>
          </cell>
          <cell r="F232" t="str">
            <v>CONS. EST. P/CULT. Y LAS ART (CONECULTA)</v>
          </cell>
          <cell r="G232" t="str">
            <v>3EDU</v>
          </cell>
          <cell r="H232" t="str">
            <v>ENT. PARAEST. SECT. EDUC.</v>
          </cell>
          <cell r="I232" t="str">
            <v>SEDU</v>
          </cell>
          <cell r="J232" t="str">
            <v>SECTOR EDUCACION</v>
          </cell>
          <cell r="K232" t="str">
            <v>220201</v>
          </cell>
          <cell r="L232" t="str">
            <v>22</v>
          </cell>
          <cell r="M232" t="str">
            <v>02</v>
          </cell>
          <cell r="N232" t="str">
            <v>01</v>
          </cell>
        </row>
        <row r="233">
          <cell r="A233" t="str">
            <v>P627</v>
          </cell>
          <cell r="B233" t="str">
            <v>Conservatorio Libre de Música</v>
          </cell>
          <cell r="C233" t="str">
            <v>P610</v>
          </cell>
          <cell r="D233" t="str">
            <v>DIR. EDUC. ART. Y SERV. CULT.</v>
          </cell>
          <cell r="E233" t="str">
            <v>3ECA</v>
          </cell>
          <cell r="F233" t="str">
            <v>CONS. EST. P/CULT. Y LAS ART (CONECULTA)</v>
          </cell>
          <cell r="G233" t="str">
            <v>3EDU</v>
          </cell>
          <cell r="H233" t="str">
            <v>ENT. PARAEST. SECT. EDUC.</v>
          </cell>
          <cell r="I233" t="str">
            <v>SEDU</v>
          </cell>
          <cell r="J233" t="str">
            <v>SECTOR EDUCACION</v>
          </cell>
          <cell r="K233" t="str">
            <v>220201</v>
          </cell>
          <cell r="L233" t="str">
            <v>22</v>
          </cell>
          <cell r="M233" t="str">
            <v>02</v>
          </cell>
          <cell r="N233" t="str">
            <v>01</v>
          </cell>
        </row>
        <row r="234">
          <cell r="A234" t="str">
            <v>P628</v>
          </cell>
          <cell r="B234" t="str">
            <v>Escuela de Laudería</v>
          </cell>
          <cell r="C234" t="str">
            <v>P610</v>
          </cell>
          <cell r="D234" t="str">
            <v>DIR. EDUC. ART. Y SERV. CULT.</v>
          </cell>
          <cell r="E234" t="str">
            <v>3ECA</v>
          </cell>
          <cell r="F234" t="str">
            <v>CONS. EST. P/CULT. Y LAS ART (CONECULTA)</v>
          </cell>
          <cell r="G234" t="str">
            <v>3EDU</v>
          </cell>
          <cell r="H234" t="str">
            <v>ENT. PARAEST. SECT. EDUC.</v>
          </cell>
          <cell r="I234" t="str">
            <v>SEDU</v>
          </cell>
          <cell r="J234" t="str">
            <v>SECTOR EDUCACION</v>
          </cell>
          <cell r="K234" t="str">
            <v>220201</v>
          </cell>
          <cell r="L234" t="str">
            <v>22</v>
          </cell>
          <cell r="M234" t="str">
            <v>02</v>
          </cell>
          <cell r="N234" t="str">
            <v>01</v>
          </cell>
        </row>
        <row r="235">
          <cell r="A235" t="str">
            <v>P631</v>
          </cell>
          <cell r="B235" t="str">
            <v>Museo del Arte</v>
          </cell>
          <cell r="C235" t="str">
            <v>P630</v>
          </cell>
          <cell r="D235" t="str">
            <v>DIR. DE DIFUSION Y PATRIM. CULTURAL</v>
          </cell>
          <cell r="E235" t="str">
            <v>3ECA</v>
          </cell>
          <cell r="F235" t="str">
            <v>CONS. EST. P/CULT. Y LAS ART (CONECULTA)</v>
          </cell>
          <cell r="G235" t="str">
            <v>3EDU</v>
          </cell>
          <cell r="H235" t="str">
            <v>ENT. PARAEST. SECT. EDUC.</v>
          </cell>
          <cell r="I235" t="str">
            <v>SEDU</v>
          </cell>
          <cell r="J235" t="str">
            <v>SECTOR EDUCACION</v>
          </cell>
          <cell r="K235" t="str">
            <v>220201</v>
          </cell>
          <cell r="L235" t="str">
            <v>22</v>
          </cell>
          <cell r="M235" t="str">
            <v>02</v>
          </cell>
          <cell r="N235" t="str">
            <v>01</v>
          </cell>
        </row>
        <row r="236">
          <cell r="A236" t="str">
            <v>P632</v>
          </cell>
          <cell r="B236" t="str">
            <v>Museo Regional</v>
          </cell>
          <cell r="C236" t="str">
            <v>P630</v>
          </cell>
          <cell r="D236" t="str">
            <v>DIR. DE DIFUSION Y PATRIM. CULTURAL</v>
          </cell>
          <cell r="E236" t="str">
            <v>3ECA</v>
          </cell>
          <cell r="F236" t="str">
            <v>CONS. EST. P/CULT. Y LAS ART (CONECULTA)</v>
          </cell>
          <cell r="G236" t="str">
            <v>3EDU</v>
          </cell>
          <cell r="H236" t="str">
            <v>ENT. PARAEST. SECT. EDUC.</v>
          </cell>
          <cell r="I236" t="str">
            <v>SEDU</v>
          </cell>
          <cell r="J236" t="str">
            <v>SECTOR EDUCACION</v>
          </cell>
          <cell r="K236" t="str">
            <v>220201</v>
          </cell>
          <cell r="L236" t="str">
            <v>22</v>
          </cell>
          <cell r="M236" t="str">
            <v>02</v>
          </cell>
          <cell r="N236" t="str">
            <v>01</v>
          </cell>
        </row>
        <row r="237">
          <cell r="A237" t="str">
            <v>P633</v>
          </cell>
          <cell r="B237" t="str">
            <v>Fondo Editorial</v>
          </cell>
          <cell r="C237" t="str">
            <v>P630</v>
          </cell>
          <cell r="D237" t="str">
            <v>DIR. DE DIFUSION Y PATRIM. CULTURAL</v>
          </cell>
          <cell r="E237" t="str">
            <v>3ECA</v>
          </cell>
          <cell r="F237" t="str">
            <v>CONS. EST. P/CULT. Y LAS ART (CONECULTA)</v>
          </cell>
          <cell r="G237" t="str">
            <v>3EDU</v>
          </cell>
          <cell r="H237" t="str">
            <v>ENT. PARAEST. SECT. EDUC.</v>
          </cell>
          <cell r="I237" t="str">
            <v>SEDU</v>
          </cell>
          <cell r="J237" t="str">
            <v>SECTOR EDUCACION</v>
          </cell>
          <cell r="K237" t="str">
            <v>220201</v>
          </cell>
          <cell r="L237" t="str">
            <v>22</v>
          </cell>
          <cell r="M237" t="str">
            <v>02</v>
          </cell>
          <cell r="N237" t="str">
            <v>01</v>
          </cell>
        </row>
        <row r="238">
          <cell r="A238" t="str">
            <v>P634</v>
          </cell>
          <cell r="B238" t="str">
            <v>Galería Libertad</v>
          </cell>
          <cell r="C238" t="str">
            <v>P630</v>
          </cell>
          <cell r="D238" t="str">
            <v>DIR. DE DIFUSION Y PATRIM. CULTURAL</v>
          </cell>
          <cell r="E238" t="str">
            <v>3ECA</v>
          </cell>
          <cell r="F238" t="str">
            <v>CONS. EST. P/CULT. Y LAS ART (CONECULTA)</v>
          </cell>
          <cell r="G238" t="str">
            <v>3EDU</v>
          </cell>
          <cell r="H238" t="str">
            <v>ENT. PARAEST. SECT. EDUC.</v>
          </cell>
          <cell r="I238" t="str">
            <v>SEDU</v>
          </cell>
          <cell r="J238" t="str">
            <v>SECTOR EDUCACION</v>
          </cell>
          <cell r="K238" t="str">
            <v>220201</v>
          </cell>
          <cell r="L238" t="str">
            <v>22</v>
          </cell>
          <cell r="M238" t="str">
            <v>02</v>
          </cell>
          <cell r="N238" t="str">
            <v>01</v>
          </cell>
        </row>
        <row r="239">
          <cell r="A239" t="str">
            <v>P635</v>
          </cell>
          <cell r="B239" t="str">
            <v>Museo Histórico Sierra Gorda</v>
          </cell>
          <cell r="C239" t="str">
            <v>P630</v>
          </cell>
          <cell r="D239" t="str">
            <v>DIR. DE DIFUSION Y PATRIM. CULTURAL</v>
          </cell>
          <cell r="E239" t="str">
            <v>3ECA</v>
          </cell>
          <cell r="F239" t="str">
            <v>CONS. EST. P/CULT. Y LAS ART (CONECULTA)</v>
          </cell>
          <cell r="G239" t="str">
            <v>3EDU</v>
          </cell>
          <cell r="H239" t="str">
            <v>ENT. PARAEST. SECT. EDUC.</v>
          </cell>
          <cell r="I239" t="str">
            <v>SEDU</v>
          </cell>
          <cell r="J239" t="str">
            <v>SECTOR EDUCACION</v>
          </cell>
          <cell r="K239" t="str">
            <v>220201</v>
          </cell>
          <cell r="L239" t="str">
            <v>22</v>
          </cell>
          <cell r="M239" t="str">
            <v>02</v>
          </cell>
          <cell r="N239" t="str">
            <v>01</v>
          </cell>
        </row>
        <row r="240">
          <cell r="A240" t="str">
            <v>P636</v>
          </cell>
          <cell r="B240" t="str">
            <v>Museo de la Ciudad</v>
          </cell>
          <cell r="C240" t="str">
            <v>P630</v>
          </cell>
          <cell r="D240" t="str">
            <v>DIR. DE DIFUSION Y PATRIM. CULTURAL</v>
          </cell>
          <cell r="E240" t="str">
            <v>3ECA</v>
          </cell>
          <cell r="F240" t="str">
            <v>CONS. EST. P/CULT. Y LAS ART (CONECULTA)</v>
          </cell>
          <cell r="G240" t="str">
            <v>3EDU</v>
          </cell>
          <cell r="H240" t="str">
            <v>ENT. PARAEST. SECT. EDUC.</v>
          </cell>
          <cell r="I240" t="str">
            <v>SEDU</v>
          </cell>
          <cell r="J240" t="str">
            <v>SECTOR EDUCACION</v>
          </cell>
          <cell r="K240" t="str">
            <v>220201</v>
          </cell>
          <cell r="L240" t="str">
            <v>22</v>
          </cell>
          <cell r="M240" t="str">
            <v>02</v>
          </cell>
          <cell r="N240" t="str">
            <v>01</v>
          </cell>
        </row>
        <row r="241">
          <cell r="A241" t="str">
            <v>P637</v>
          </cell>
          <cell r="B241" t="str">
            <v>Museo de la Restauración</v>
          </cell>
          <cell r="C241" t="str">
            <v>P630</v>
          </cell>
          <cell r="D241" t="str">
            <v>DIR. DE DIFUSION Y PATRIM. CULTURAL</v>
          </cell>
          <cell r="E241" t="str">
            <v>3ECA</v>
          </cell>
          <cell r="F241" t="str">
            <v>CONS. EST. P/CULT. Y LAS ART (CONECULTA)</v>
          </cell>
          <cell r="G241" t="str">
            <v>3EDU</v>
          </cell>
          <cell r="H241" t="str">
            <v>ENT. PARAEST. SECT. EDUC.</v>
          </cell>
          <cell r="I241" t="str">
            <v>SEDU</v>
          </cell>
          <cell r="J241" t="str">
            <v>SECTOR EDUCACION</v>
          </cell>
          <cell r="K241" t="str">
            <v>220206</v>
          </cell>
          <cell r="L241" t="str">
            <v>22</v>
          </cell>
          <cell r="M241" t="str">
            <v>02</v>
          </cell>
          <cell r="N241" t="str">
            <v>06</v>
          </cell>
        </row>
        <row r="242">
          <cell r="A242" t="str">
            <v>P651</v>
          </cell>
          <cell r="B242" t="str">
            <v>Ofna. del C. Coord. Gral. USEBEQ</v>
          </cell>
          <cell r="C242" t="str">
            <v>P650</v>
          </cell>
          <cell r="D242" t="str">
            <v>COORD. GRAL USEBEQ</v>
          </cell>
          <cell r="E242" t="str">
            <v>3ESE</v>
          </cell>
          <cell r="F242" t="str">
            <v>USEBEQ</v>
          </cell>
          <cell r="G242" t="str">
            <v>3EDU</v>
          </cell>
          <cell r="H242" t="str">
            <v>ENT. PARAEST. SECT. EDUC.</v>
          </cell>
          <cell r="I242" t="str">
            <v>SEDU</v>
          </cell>
          <cell r="J242" t="str">
            <v>SECTOR EDUCACION</v>
          </cell>
          <cell r="K242" t="str">
            <v>220101</v>
          </cell>
          <cell r="L242" t="str">
            <v>22</v>
          </cell>
          <cell r="M242" t="str">
            <v>01</v>
          </cell>
          <cell r="N242" t="str">
            <v>01</v>
          </cell>
        </row>
        <row r="243">
          <cell r="A243" t="str">
            <v>PA01</v>
          </cell>
          <cell r="B243" t="str">
            <v>Ofna. del C. Rector  UAQ</v>
          </cell>
          <cell r="C243" t="str">
            <v>PA00</v>
          </cell>
          <cell r="D243" t="str">
            <v>RECTORIA UAQ</v>
          </cell>
          <cell r="E243" t="str">
            <v>3EAQ</v>
          </cell>
          <cell r="F243" t="str">
            <v>UNIV. AUTONOMA DE QRO.</v>
          </cell>
          <cell r="G243" t="str">
            <v>3EDU</v>
          </cell>
          <cell r="H243" t="str">
            <v>ENT. PARAEST. SECT. EDUC.</v>
          </cell>
          <cell r="I243" t="str">
            <v>SEDU</v>
          </cell>
          <cell r="J243" t="str">
            <v>SECTOR EDUCACION</v>
          </cell>
          <cell r="K243" t="str">
            <v>220106</v>
          </cell>
          <cell r="L243" t="str">
            <v>22</v>
          </cell>
          <cell r="M243" t="str">
            <v>01</v>
          </cell>
          <cell r="N243" t="str">
            <v>06</v>
          </cell>
        </row>
        <row r="244">
          <cell r="A244" t="str">
            <v>PB01</v>
          </cell>
          <cell r="B244" t="str">
            <v>Ofna. del C. Dir  Gral. COBAQ</v>
          </cell>
          <cell r="C244" t="str">
            <v>PB00</v>
          </cell>
          <cell r="D244" t="str">
            <v>DIR. GRAL. COBAQ</v>
          </cell>
          <cell r="E244" t="str">
            <v>3EBA</v>
          </cell>
          <cell r="F244" t="str">
            <v>COLEGIO DE BACHILLERES (COBAQ)</v>
          </cell>
          <cell r="G244" t="str">
            <v>3EDU</v>
          </cell>
          <cell r="H244" t="str">
            <v>ENT. PARAEST. SECT. EDUC.</v>
          </cell>
          <cell r="I244" t="str">
            <v>SEDU</v>
          </cell>
          <cell r="J244" t="str">
            <v>SECTOR EDUCACION</v>
          </cell>
          <cell r="K244" t="str">
            <v>220106</v>
          </cell>
          <cell r="L244" t="str">
            <v>22</v>
          </cell>
          <cell r="M244" t="str">
            <v>01</v>
          </cell>
          <cell r="N244" t="str">
            <v>06</v>
          </cell>
        </row>
        <row r="245">
          <cell r="A245" t="str">
            <v>PC51</v>
          </cell>
          <cell r="B245" t="str">
            <v>Ofna. del C. Rector UTEQ</v>
          </cell>
          <cell r="C245" t="str">
            <v>PC50</v>
          </cell>
          <cell r="D245" t="str">
            <v>RECTORIA UTEQ</v>
          </cell>
          <cell r="E245" t="str">
            <v>3EUQ</v>
          </cell>
          <cell r="F245" t="str">
            <v>UNIV. TEC. DE QUERETARO (UTEQ)</v>
          </cell>
          <cell r="G245" t="str">
            <v>3EDU</v>
          </cell>
          <cell r="H245" t="str">
            <v>ENT. PARAEST. SECT. EDUC.</v>
          </cell>
          <cell r="I245" t="str">
            <v>SEDU</v>
          </cell>
          <cell r="J245" t="str">
            <v>SECTOR EDUCACION</v>
          </cell>
          <cell r="K245" t="str">
            <v>220106</v>
          </cell>
          <cell r="L245" t="str">
            <v>22</v>
          </cell>
          <cell r="M245" t="str">
            <v>01</v>
          </cell>
          <cell r="N245" t="str">
            <v>06</v>
          </cell>
        </row>
        <row r="246">
          <cell r="A246" t="str">
            <v>PD21</v>
          </cell>
          <cell r="B246" t="str">
            <v>Ofna del Dir. Gral.  ICATEQ</v>
          </cell>
          <cell r="C246" t="str">
            <v>PD20</v>
          </cell>
          <cell r="D246" t="str">
            <v>DIR. GRAL. ICATEQ</v>
          </cell>
          <cell r="E246" t="str">
            <v>3EIC</v>
          </cell>
          <cell r="F246" t="str">
            <v>INST. DE CAP. PARA EL TRAB. DEL EDO. QRO.</v>
          </cell>
          <cell r="G246" t="str">
            <v>3EDU</v>
          </cell>
          <cell r="H246" t="str">
            <v>ENT. PARAEST. SECT. EDUC.</v>
          </cell>
          <cell r="I246" t="str">
            <v>SEDU</v>
          </cell>
          <cell r="J246" t="str">
            <v>SECTOR EDUCACION</v>
          </cell>
          <cell r="K246" t="str">
            <v>220105</v>
          </cell>
          <cell r="L246" t="str">
            <v>22</v>
          </cell>
          <cell r="M246" t="str">
            <v>01</v>
          </cell>
          <cell r="N246" t="str">
            <v>05</v>
          </cell>
        </row>
        <row r="247">
          <cell r="A247" t="str">
            <v>PD81</v>
          </cell>
          <cell r="B247" t="str">
            <v>Ofna. del C. Dir. Gral. CECYTEQ</v>
          </cell>
          <cell r="C247" t="str">
            <v>PD80</v>
          </cell>
          <cell r="D247" t="str">
            <v>DIR. GRAL. CECYTEQ</v>
          </cell>
          <cell r="E247" t="str">
            <v>3EEC</v>
          </cell>
          <cell r="F247" t="str">
            <v>COL. DE EST. CIENT. Y TEC. DEL EDO. QRO.</v>
          </cell>
          <cell r="G247" t="str">
            <v>3EDU</v>
          </cell>
          <cell r="H247" t="str">
            <v>ENT. PARAEST. SECT. EDUC.</v>
          </cell>
          <cell r="I247" t="str">
            <v>SEDU</v>
          </cell>
          <cell r="J247" t="str">
            <v>SECTOR EDUCACION</v>
          </cell>
          <cell r="K247" t="str">
            <v>220101</v>
          </cell>
          <cell r="L247" t="str">
            <v>22</v>
          </cell>
          <cell r="M247" t="str">
            <v>01</v>
          </cell>
          <cell r="N247" t="str">
            <v>01</v>
          </cell>
        </row>
        <row r="248">
          <cell r="A248" t="str">
            <v>PE51</v>
          </cell>
          <cell r="B248" t="str">
            <v>Ofna.del C. Dir. Gral. CAPCEQ</v>
          </cell>
          <cell r="C248" t="str">
            <v>PE50</v>
          </cell>
          <cell r="D248" t="str">
            <v>DIR. GRAL. CAPCEQ</v>
          </cell>
          <cell r="E248" t="str">
            <v>3ECE</v>
          </cell>
          <cell r="F248" t="str">
            <v>COM. ADM. DEL PROG. DE CONST. DE ESC.</v>
          </cell>
          <cell r="G248" t="str">
            <v>3EDU</v>
          </cell>
          <cell r="H248" t="str">
            <v>ENT. PARAEST. SECT. EDUC.</v>
          </cell>
          <cell r="I248" t="str">
            <v>SEDU</v>
          </cell>
          <cell r="J248" t="str">
            <v>SECTOR EDUCACION</v>
          </cell>
          <cell r="K248" t="str">
            <v>220105</v>
          </cell>
          <cell r="L248" t="str">
            <v>22</v>
          </cell>
          <cell r="M248" t="str">
            <v>01</v>
          </cell>
          <cell r="N248" t="str">
            <v>05</v>
          </cell>
        </row>
        <row r="249">
          <cell r="A249" t="str">
            <v>PK01</v>
          </cell>
          <cell r="B249" t="str">
            <v>Ofna del C. Dir Gral. CONALEP</v>
          </cell>
          <cell r="C249" t="str">
            <v>PK00</v>
          </cell>
          <cell r="D249" t="str">
            <v>DIR. GRAL. CONALEP</v>
          </cell>
          <cell r="E249" t="str">
            <v>3ECN</v>
          </cell>
          <cell r="F249" t="str">
            <v>CONALEP</v>
          </cell>
          <cell r="G249" t="str">
            <v>3EDU</v>
          </cell>
          <cell r="H249" t="str">
            <v>ENT. PARAEST. SECT. EDUC.</v>
          </cell>
          <cell r="I249" t="str">
            <v>SEDU</v>
          </cell>
          <cell r="J249" t="str">
            <v>SECTOR EDUCACION</v>
          </cell>
          <cell r="K249" t="str">
            <v>220106</v>
          </cell>
          <cell r="L249" t="str">
            <v>22</v>
          </cell>
          <cell r="M249" t="str">
            <v>01</v>
          </cell>
          <cell r="N249" t="str">
            <v>06</v>
          </cell>
        </row>
        <row r="250">
          <cell r="A250" t="str">
            <v>PI01</v>
          </cell>
          <cell r="B250" t="str">
            <v>Ofna. del C. Dir. Gral. IQJU</v>
          </cell>
          <cell r="C250" t="str">
            <v>PI00</v>
          </cell>
          <cell r="D250" t="str">
            <v>DIR. GRAL. IQJU</v>
          </cell>
          <cell r="E250" t="str">
            <v>3EJU</v>
          </cell>
          <cell r="F250" t="str">
            <v>INST. QUERETANO DE LA JUVENTUD</v>
          </cell>
          <cell r="G250" t="str">
            <v>3EDU</v>
          </cell>
          <cell r="H250" t="str">
            <v>ENT. PARAEST. SECT. EDUC.</v>
          </cell>
          <cell r="I250" t="str">
            <v>SEDU</v>
          </cell>
          <cell r="J250" t="str">
            <v>SECTOR EDUCACION</v>
          </cell>
          <cell r="K250" t="str">
            <v>250502</v>
          </cell>
          <cell r="L250" t="str">
            <v>25</v>
          </cell>
          <cell r="M250" t="str">
            <v>05</v>
          </cell>
          <cell r="N250" t="str">
            <v>02</v>
          </cell>
        </row>
        <row r="251">
          <cell r="A251" t="str">
            <v>PL01</v>
          </cell>
          <cell r="B251" t="str">
            <v>Ofna. del C. Rector Univ. Politec. De Qro.</v>
          </cell>
          <cell r="C251" t="str">
            <v>PL00</v>
          </cell>
          <cell r="D251" t="str">
            <v>RECTORIA UPQ</v>
          </cell>
          <cell r="E251" t="str">
            <v>3EPQ</v>
          </cell>
          <cell r="F251" t="str">
            <v>UNIV. POLITEC. DE QRO.</v>
          </cell>
          <cell r="G251" t="str">
            <v>3EDU</v>
          </cell>
          <cell r="H251" t="str">
            <v>ENT. PARAEST. SECT. EDUC.</v>
          </cell>
          <cell r="I251" t="str">
            <v>SEDU</v>
          </cell>
          <cell r="J251" t="str">
            <v>SECTOR EDUCACION</v>
          </cell>
          <cell r="K251" t="str">
            <v>220106</v>
          </cell>
          <cell r="L251" t="str">
            <v>22</v>
          </cell>
          <cell r="M251" t="str">
            <v>01</v>
          </cell>
          <cell r="N251" t="str">
            <v>06</v>
          </cell>
        </row>
        <row r="252">
          <cell r="A252" t="str">
            <v>R001</v>
          </cell>
          <cell r="B252" t="str">
            <v>Ofna. del C. Srio. Del Trabajo</v>
          </cell>
          <cell r="C252" t="str">
            <v>R000</v>
          </cell>
          <cell r="D252" t="str">
            <v>OFNA. DEL C. SRIO. DEL TRABAJO</v>
          </cell>
          <cell r="E252" t="str">
            <v>1TRA</v>
          </cell>
          <cell r="F252" t="str">
            <v>SRIA. DEL TRABAJO</v>
          </cell>
          <cell r="G252" t="str">
            <v>1TRA</v>
          </cell>
          <cell r="H252" t="str">
            <v>SRIA. DEL TRABAJO</v>
          </cell>
          <cell r="I252" t="str">
            <v>STRA</v>
          </cell>
          <cell r="J252" t="str">
            <v>SECTOR TRABAJO</v>
          </cell>
          <cell r="K252" t="str">
            <v>230107</v>
          </cell>
          <cell r="L252" t="str">
            <v>23</v>
          </cell>
          <cell r="M252" t="str">
            <v>01</v>
          </cell>
          <cell r="N252" t="str">
            <v>07</v>
          </cell>
        </row>
        <row r="253">
          <cell r="A253" t="str">
            <v>R005</v>
          </cell>
          <cell r="B253" t="str">
            <v>Unidad de Apoyo Administrativo</v>
          </cell>
          <cell r="C253" t="str">
            <v>R000</v>
          </cell>
          <cell r="D253" t="str">
            <v>OFNA. DEL C. SRIO. DEL TRABAJO</v>
          </cell>
          <cell r="E253" t="str">
            <v>1TRA</v>
          </cell>
          <cell r="F253" t="str">
            <v>SRIA. DEL TRABAJO</v>
          </cell>
          <cell r="G253" t="str">
            <v>1TRA</v>
          </cell>
          <cell r="H253" t="str">
            <v>SRIA. DEL TRABAJO</v>
          </cell>
          <cell r="I253" t="str">
            <v>STRA</v>
          </cell>
          <cell r="J253" t="str">
            <v>SECTOR TRABAJO</v>
          </cell>
          <cell r="K253" t="str">
            <v>260402</v>
          </cell>
          <cell r="L253" t="str">
            <v>26</v>
          </cell>
          <cell r="M253" t="str">
            <v>04</v>
          </cell>
          <cell r="N253" t="str">
            <v>02</v>
          </cell>
        </row>
        <row r="254">
          <cell r="A254" t="str">
            <v>R021</v>
          </cell>
          <cell r="B254" t="str">
            <v>Ofna. del C. Presidente de la Junta de Conc. Y Arbit.</v>
          </cell>
          <cell r="C254" t="str">
            <v>R020</v>
          </cell>
          <cell r="D254" t="str">
            <v>JUNTA LOCAL DE CONCILIACION Y ARB.</v>
          </cell>
          <cell r="E254" t="str">
            <v>1TRA</v>
          </cell>
          <cell r="F254" t="str">
            <v>SRIA. DEL TRABAJO</v>
          </cell>
          <cell r="G254" t="str">
            <v>1TRA</v>
          </cell>
          <cell r="H254" t="str">
            <v>SRIA. DEL TRABAJO</v>
          </cell>
          <cell r="I254" t="str">
            <v>STRA</v>
          </cell>
          <cell r="J254" t="str">
            <v>SECTOR TRABAJO</v>
          </cell>
          <cell r="K254" t="str">
            <v>240303</v>
          </cell>
          <cell r="L254" t="str">
            <v>24</v>
          </cell>
          <cell r="M254" t="str">
            <v>03</v>
          </cell>
          <cell r="N254" t="str">
            <v>03</v>
          </cell>
        </row>
        <row r="255">
          <cell r="A255" t="str">
            <v>R028</v>
          </cell>
          <cell r="B255" t="str">
            <v>Coord. De Conciliadores</v>
          </cell>
          <cell r="C255" t="str">
            <v>R020</v>
          </cell>
          <cell r="D255" t="str">
            <v>JUNTA LOCAL DE CONCILIACION Y ARB.</v>
          </cell>
          <cell r="E255" t="str">
            <v>1TRA</v>
          </cell>
          <cell r="F255" t="str">
            <v>SRIA. DEL TRABAJO</v>
          </cell>
          <cell r="G255" t="str">
            <v>1TRA</v>
          </cell>
          <cell r="H255" t="str">
            <v>SRIA. DEL TRABAJO</v>
          </cell>
          <cell r="I255" t="str">
            <v>STRA</v>
          </cell>
          <cell r="J255" t="str">
            <v>SECTOR TRABAJO</v>
          </cell>
          <cell r="K255" t="str">
            <v>240303</v>
          </cell>
          <cell r="L255" t="str">
            <v>24</v>
          </cell>
          <cell r="M255" t="str">
            <v>03</v>
          </cell>
          <cell r="N255" t="str">
            <v>03</v>
          </cell>
        </row>
        <row r="256">
          <cell r="A256" t="str">
            <v>R041</v>
          </cell>
          <cell r="B256" t="str">
            <v>Ofna. del C. Dir. Del Serv. Est. De Empleo</v>
          </cell>
          <cell r="C256" t="str">
            <v>R040</v>
          </cell>
          <cell r="D256" t="str">
            <v>DIR. DEL SERV. EST. DE EMPLEO</v>
          </cell>
          <cell r="E256" t="str">
            <v>1TRA</v>
          </cell>
          <cell r="F256" t="str">
            <v>SRIA. DEL TRABAJO</v>
          </cell>
          <cell r="G256" t="str">
            <v>1TRA</v>
          </cell>
          <cell r="H256" t="str">
            <v>SRIA. DEL TRABAJO</v>
          </cell>
          <cell r="I256" t="str">
            <v>STRA</v>
          </cell>
          <cell r="J256" t="str">
            <v>SECTOR TRABAJO</v>
          </cell>
          <cell r="K256" t="str">
            <v>230106</v>
          </cell>
          <cell r="L256" t="str">
            <v>23</v>
          </cell>
          <cell r="M256" t="str">
            <v>01</v>
          </cell>
          <cell r="N256" t="str">
            <v>06</v>
          </cell>
        </row>
        <row r="257">
          <cell r="A257" t="str">
            <v>R061</v>
          </cell>
          <cell r="B257" t="str">
            <v>Ofna. del C. Presid. Del Trib Conc. Y Arbit.</v>
          </cell>
          <cell r="C257" t="str">
            <v>R060</v>
          </cell>
          <cell r="D257" t="str">
            <v>TRIBUNAL CONCILIAC. Y ARBITRAJE</v>
          </cell>
          <cell r="E257" t="str">
            <v>1TRA</v>
          </cell>
          <cell r="F257" t="str">
            <v>SRIA. DEL TRABAJO</v>
          </cell>
          <cell r="G257" t="str">
            <v>1TRA</v>
          </cell>
          <cell r="H257" t="str">
            <v>SRIA. DEL TRABAJO</v>
          </cell>
          <cell r="I257" t="str">
            <v>STRA</v>
          </cell>
          <cell r="J257" t="str">
            <v>SECTOR TRABAJO</v>
          </cell>
          <cell r="K257" t="str">
            <v>240303</v>
          </cell>
          <cell r="L257" t="str">
            <v>24</v>
          </cell>
          <cell r="M257" t="str">
            <v>03</v>
          </cell>
          <cell r="N257" t="str">
            <v>03</v>
          </cell>
        </row>
        <row r="258">
          <cell r="A258" t="str">
            <v>R101</v>
          </cell>
          <cell r="B258" t="str">
            <v>SICAT (PROBECAT)</v>
          </cell>
          <cell r="C258" t="str">
            <v>R100</v>
          </cell>
          <cell r="D258" t="str">
            <v>PROG. ESP. DEL SECTOR TRABAJO</v>
          </cell>
          <cell r="E258" t="str">
            <v>1TRA</v>
          </cell>
          <cell r="F258" t="str">
            <v>SRIA. DEL TRABAJO</v>
          </cell>
          <cell r="G258" t="str">
            <v>1TRA</v>
          </cell>
          <cell r="H258" t="str">
            <v>SRIA. DEL TRABAJO</v>
          </cell>
          <cell r="I258" t="str">
            <v>STRA</v>
          </cell>
          <cell r="J258" t="str">
            <v>SECTOR TRABAJO</v>
          </cell>
          <cell r="K258" t="str">
            <v>230107</v>
          </cell>
          <cell r="L258" t="str">
            <v>23</v>
          </cell>
          <cell r="M258" t="str">
            <v>01</v>
          </cell>
          <cell r="N258" t="str">
            <v>07</v>
          </cell>
        </row>
        <row r="259">
          <cell r="A259" t="str">
            <v>T001</v>
          </cell>
          <cell r="B259" t="str">
            <v>Ofna. del C. Srio. De Turismo</v>
          </cell>
          <cell r="C259" t="str">
            <v>T000</v>
          </cell>
          <cell r="D259" t="str">
            <v>OFNA. DEL C. SRIO. DE TURISMO</v>
          </cell>
          <cell r="E259" t="str">
            <v>1MTU</v>
          </cell>
          <cell r="F259" t="str">
            <v>SRIA. DE TURISMO</v>
          </cell>
          <cell r="G259" t="str">
            <v>1MTU</v>
          </cell>
          <cell r="H259" t="str">
            <v>SRIA. DE TURISMO</v>
          </cell>
          <cell r="I259" t="str">
            <v>SMTU</v>
          </cell>
          <cell r="J259" t="str">
            <v>SECTOR TURISMO</v>
          </cell>
          <cell r="K259" t="str">
            <v>230201</v>
          </cell>
          <cell r="L259" t="str">
            <v>23</v>
          </cell>
          <cell r="M259" t="str">
            <v>02</v>
          </cell>
          <cell r="N259" t="str">
            <v>01</v>
          </cell>
        </row>
        <row r="260">
          <cell r="A260" t="str">
            <v>T002</v>
          </cell>
          <cell r="B260" t="str">
            <v>Parque Mundo Cimacuático</v>
          </cell>
          <cell r="C260" t="str">
            <v>T000</v>
          </cell>
          <cell r="D260" t="str">
            <v>OFNA. DEL C. SRIO. DE TURISMO</v>
          </cell>
          <cell r="E260" t="str">
            <v>1MTU</v>
          </cell>
          <cell r="F260" t="str">
            <v>SRIA. DE TURISMO</v>
          </cell>
          <cell r="G260" t="str">
            <v>1MTU</v>
          </cell>
          <cell r="H260" t="str">
            <v>SRIA. DE TURISMO</v>
          </cell>
          <cell r="I260" t="str">
            <v>SMTU</v>
          </cell>
          <cell r="J260" t="str">
            <v>SECTOR TURISMO</v>
          </cell>
          <cell r="K260" t="str">
            <v>230207</v>
          </cell>
          <cell r="L260" t="str">
            <v>23</v>
          </cell>
          <cell r="M260" t="str">
            <v>02</v>
          </cell>
          <cell r="N260" t="str">
            <v>07</v>
          </cell>
        </row>
        <row r="261">
          <cell r="A261" t="str">
            <v>T021</v>
          </cell>
          <cell r="B261" t="str">
            <v>Ofna. del C. Dir. Admvo.</v>
          </cell>
          <cell r="C261" t="str">
            <v>T020</v>
          </cell>
          <cell r="D261" t="str">
            <v>DIR. ADMINISTRATIVA</v>
          </cell>
          <cell r="E261" t="str">
            <v>1MTU</v>
          </cell>
          <cell r="F261" t="str">
            <v>SRIA. DE TURISMO</v>
          </cell>
          <cell r="G261" t="str">
            <v>1MTU</v>
          </cell>
          <cell r="H261" t="str">
            <v>SRIA. DE TURISMO</v>
          </cell>
          <cell r="I261" t="str">
            <v>SMTU</v>
          </cell>
          <cell r="J261" t="str">
            <v>SECTOR TURISMO</v>
          </cell>
          <cell r="K261" t="str">
            <v>260402</v>
          </cell>
          <cell r="L261" t="str">
            <v>26</v>
          </cell>
          <cell r="M261" t="str">
            <v>04</v>
          </cell>
          <cell r="N261" t="str">
            <v>02</v>
          </cell>
        </row>
        <row r="262">
          <cell r="A262" t="str">
            <v>T041</v>
          </cell>
          <cell r="B262" t="str">
            <v>Ofna. del C. Dir. De Promoc. Turist.</v>
          </cell>
          <cell r="C262" t="str">
            <v>T040</v>
          </cell>
          <cell r="D262" t="str">
            <v>DIR. DE PROMOCION TURISTICA</v>
          </cell>
          <cell r="E262" t="str">
            <v>1MTU</v>
          </cell>
          <cell r="F262" t="str">
            <v>SRIA. DE TURISMO</v>
          </cell>
          <cell r="G262" t="str">
            <v>1MTU</v>
          </cell>
          <cell r="H262" t="str">
            <v>SRIA. DE TURISMO</v>
          </cell>
          <cell r="I262" t="str">
            <v>SMTU</v>
          </cell>
          <cell r="J262" t="str">
            <v>SECTOR TURISMO</v>
          </cell>
          <cell r="K262" t="str">
            <v>230204</v>
          </cell>
          <cell r="L262" t="str">
            <v>23</v>
          </cell>
          <cell r="M262" t="str">
            <v>02</v>
          </cell>
          <cell r="N262" t="str">
            <v>04</v>
          </cell>
        </row>
        <row r="263">
          <cell r="A263" t="str">
            <v>T061</v>
          </cell>
          <cell r="B263" t="str">
            <v>Ofna. del C. Dir. De Dessarr. Turistico</v>
          </cell>
          <cell r="C263" t="str">
            <v>T060</v>
          </cell>
          <cell r="D263" t="str">
            <v>DIR. DE DESARROLLO TURISTICO</v>
          </cell>
          <cell r="E263" t="str">
            <v>1MTU</v>
          </cell>
          <cell r="F263" t="str">
            <v>SRIA. DE TURISMO</v>
          </cell>
          <cell r="G263" t="str">
            <v>1MTU</v>
          </cell>
          <cell r="H263" t="str">
            <v>SRIA. DE TURISMO</v>
          </cell>
          <cell r="I263" t="str">
            <v>SMTU</v>
          </cell>
          <cell r="J263" t="str">
            <v>SECTOR TURISMO</v>
          </cell>
          <cell r="K263" t="str">
            <v>230204</v>
          </cell>
          <cell r="L263" t="str">
            <v>23</v>
          </cell>
          <cell r="M263" t="str">
            <v>02</v>
          </cell>
          <cell r="N263" t="str">
            <v>04</v>
          </cell>
        </row>
        <row r="264">
          <cell r="A264" t="str">
            <v>T081</v>
          </cell>
          <cell r="B264" t="str">
            <v>Ofna. del C. Dir. De Cultura Turistica</v>
          </cell>
          <cell r="C264" t="str">
            <v>T080</v>
          </cell>
          <cell r="D264" t="str">
            <v>DIR. DE CULTURA TURISTICA</v>
          </cell>
          <cell r="E264" t="str">
            <v>1MTU</v>
          </cell>
          <cell r="F264" t="str">
            <v>SRIA. DE TURISMO</v>
          </cell>
          <cell r="G264" t="str">
            <v>1MTU</v>
          </cell>
          <cell r="H264" t="str">
            <v>SRIA. DE TURISMO</v>
          </cell>
          <cell r="I264" t="str">
            <v>SMTU</v>
          </cell>
          <cell r="J264" t="str">
            <v>SECTOR TURISMO</v>
          </cell>
          <cell r="K264" t="str">
            <v>230202</v>
          </cell>
          <cell r="L264" t="str">
            <v>23</v>
          </cell>
          <cell r="M264" t="str">
            <v>02</v>
          </cell>
          <cell r="N264" t="str">
            <v>02</v>
          </cell>
        </row>
        <row r="265">
          <cell r="A265" t="str">
            <v>T082</v>
          </cell>
          <cell r="B265" t="str">
            <v>Ofna. del C. Dir. De Promoc. Turist.</v>
          </cell>
          <cell r="C265" t="str">
            <v>T080</v>
          </cell>
          <cell r="D265" t="str">
            <v>DIR. DE CULTURA TURISTICA</v>
          </cell>
          <cell r="E265" t="str">
            <v>1MTU</v>
          </cell>
          <cell r="F265" t="str">
            <v>SRIA. DE TURISMO</v>
          </cell>
          <cell r="G265" t="str">
            <v>1MTU</v>
          </cell>
          <cell r="H265" t="str">
            <v>SRIA. DE TURISMO</v>
          </cell>
          <cell r="I265" t="str">
            <v>SMTU</v>
          </cell>
          <cell r="J265" t="str">
            <v>SECTOR TURISMO</v>
          </cell>
          <cell r="K265" t="str">
            <v>230204</v>
          </cell>
          <cell r="L265" t="str">
            <v>23</v>
          </cell>
          <cell r="M265" t="str">
            <v>02</v>
          </cell>
          <cell r="N265" t="str">
            <v>04</v>
          </cell>
        </row>
        <row r="266">
          <cell r="A266" t="str">
            <v>T101</v>
          </cell>
          <cell r="B266" t="str">
            <v>Ofna. del C. Dir. De Diseño e Imagen</v>
          </cell>
          <cell r="C266" t="str">
            <v>T100</v>
          </cell>
          <cell r="D266" t="str">
            <v>DIR. DE COMUNICACIÓN E IMAGEN TURISTICA</v>
          </cell>
          <cell r="E266" t="str">
            <v>1MTU</v>
          </cell>
          <cell r="F266" t="str">
            <v>SRIA. DE TURISMO</v>
          </cell>
          <cell r="G266" t="str">
            <v>1MTU</v>
          </cell>
          <cell r="H266" t="str">
            <v>SRIA. DE TURISMO</v>
          </cell>
          <cell r="I266" t="str">
            <v>SMTU</v>
          </cell>
          <cell r="J266" t="str">
            <v>SECTOR TURISMO</v>
          </cell>
          <cell r="K266" t="str">
            <v>230204</v>
          </cell>
          <cell r="L266" t="str">
            <v>23</v>
          </cell>
          <cell r="M266" t="str">
            <v>02</v>
          </cell>
          <cell r="N266" t="str">
            <v>04</v>
          </cell>
        </row>
        <row r="267">
          <cell r="A267" t="str">
            <v>T151</v>
          </cell>
          <cell r="B267" t="str">
            <v>Feria Internacional de Querétaro</v>
          </cell>
          <cell r="C267" t="str">
            <v>T150</v>
          </cell>
          <cell r="D267" t="str">
            <v>PROG. ESP. DEL SECTOR TURISMO</v>
          </cell>
          <cell r="E267" t="str">
            <v>1MTU</v>
          </cell>
          <cell r="F267" t="str">
            <v>SRIA. DE TURISMO</v>
          </cell>
          <cell r="G267" t="str">
            <v>1MTU</v>
          </cell>
          <cell r="H267" t="str">
            <v>SRIA. DE TURISMO</v>
          </cell>
          <cell r="I267" t="str">
            <v>SMTU</v>
          </cell>
          <cell r="J267" t="str">
            <v>SECTOR TURISMO</v>
          </cell>
          <cell r="K267" t="str">
            <v>230204</v>
          </cell>
          <cell r="L267" t="str">
            <v>23</v>
          </cell>
          <cell r="M267" t="str">
            <v>02</v>
          </cell>
          <cell r="N267" t="str">
            <v>04</v>
          </cell>
        </row>
        <row r="268">
          <cell r="A268" t="str">
            <v>T300</v>
          </cell>
          <cell r="B268" t="str">
            <v>Fideic. Prom del Tur. Edo. Qro. (FIPROTUR)</v>
          </cell>
          <cell r="C268" t="str">
            <v>T300</v>
          </cell>
          <cell r="D268" t="str">
            <v>FIDEIC. PROM. DEL TUR. EDO. QRO.  (FIPROTUR)</v>
          </cell>
          <cell r="E268" t="str">
            <v>3MFT</v>
          </cell>
          <cell r="F268" t="str">
            <v>FIPROTUR</v>
          </cell>
          <cell r="G268" t="str">
            <v>3MTU</v>
          </cell>
          <cell r="H268" t="str">
            <v>ENT. PARAEST. SECT. TURISMO</v>
          </cell>
          <cell r="I268" t="str">
            <v>SMTU</v>
          </cell>
          <cell r="J268" t="str">
            <v>SECTOR TURISMO</v>
          </cell>
          <cell r="K268" t="str">
            <v>230201</v>
          </cell>
          <cell r="L268" t="str">
            <v>23</v>
          </cell>
          <cell r="M268" t="str">
            <v>02</v>
          </cell>
          <cell r="N268" t="str">
            <v>01</v>
          </cell>
        </row>
        <row r="269">
          <cell r="A269" t="str">
            <v>T321</v>
          </cell>
          <cell r="B269" t="str">
            <v>Ofna. Patronato Fiestas Sant. De Qro.</v>
          </cell>
          <cell r="C269" t="str">
            <v>T320</v>
          </cell>
          <cell r="D269" t="str">
            <v>PATRONATO FIESTAS SANTIAGO DE QRO.</v>
          </cell>
          <cell r="E269" t="str">
            <v>3MPF</v>
          </cell>
          <cell r="F269" t="str">
            <v>PATRONATO FIESTAS SANTIAGO DE QRO.</v>
          </cell>
          <cell r="G269" t="str">
            <v>3MTU</v>
          </cell>
          <cell r="H269" t="str">
            <v>ENT. PARAEST. SECT. TURISMO</v>
          </cell>
          <cell r="I269" t="str">
            <v>SMTU</v>
          </cell>
          <cell r="J269" t="str">
            <v>SECTOR TURISMO</v>
          </cell>
          <cell r="K269" t="str">
            <v>230207</v>
          </cell>
          <cell r="L269" t="str">
            <v>23</v>
          </cell>
          <cell r="M269" t="str">
            <v>02</v>
          </cell>
          <cell r="N269" t="str">
            <v>07</v>
          </cell>
        </row>
        <row r="270">
          <cell r="A270" t="str">
            <v>U001</v>
          </cell>
          <cell r="B270" t="str">
            <v>Ofna. del C. Srio. De Salud</v>
          </cell>
          <cell r="C270" t="str">
            <v>U000</v>
          </cell>
          <cell r="D270" t="str">
            <v>OFNA. DEL C. SRIO. DE SALUD</v>
          </cell>
          <cell r="E270" t="str">
            <v>1SAL</v>
          </cell>
          <cell r="F270" t="str">
            <v>SRIA. DE SALUD</v>
          </cell>
          <cell r="G270" t="str">
            <v>1SAL</v>
          </cell>
          <cell r="H270" t="str">
            <v>SRIA. DE SALUD</v>
          </cell>
          <cell r="I270" t="str">
            <v>SSAL</v>
          </cell>
          <cell r="J270" t="str">
            <v>SECTOR SALUD</v>
          </cell>
          <cell r="K270" t="str">
            <v>210101</v>
          </cell>
          <cell r="L270" t="str">
            <v>21</v>
          </cell>
          <cell r="M270" t="str">
            <v>01</v>
          </cell>
          <cell r="N270" t="str">
            <v>01</v>
          </cell>
        </row>
        <row r="271">
          <cell r="A271" t="str">
            <v>U002</v>
          </cell>
          <cell r="B271" t="str">
            <v>Organo Interno de Control</v>
          </cell>
          <cell r="C271" t="str">
            <v>U000</v>
          </cell>
          <cell r="D271" t="str">
            <v>OFNA. DEL C. SRIO. DE SALUD</v>
          </cell>
          <cell r="E271" t="str">
            <v>1SAL</v>
          </cell>
          <cell r="F271" t="str">
            <v>SRIA. DE SALUD</v>
          </cell>
          <cell r="G271" t="str">
            <v>1SAL</v>
          </cell>
          <cell r="H271" t="str">
            <v>SRIA. DE SALUD</v>
          </cell>
          <cell r="I271" t="str">
            <v>SSAL</v>
          </cell>
          <cell r="J271" t="str">
            <v>SECTOR SALUD</v>
          </cell>
          <cell r="K271" t="str">
            <v>260301</v>
          </cell>
          <cell r="L271" t="str">
            <v>26</v>
          </cell>
          <cell r="M271" t="str">
            <v>03</v>
          </cell>
          <cell r="N271" t="str">
            <v>01</v>
          </cell>
        </row>
        <row r="272">
          <cell r="A272" t="str">
            <v>U201</v>
          </cell>
          <cell r="B272" t="str">
            <v>Ofna. del C. Comisionado De CECA</v>
          </cell>
          <cell r="C272" t="str">
            <v>U200</v>
          </cell>
          <cell r="D272" t="str">
            <v>COMISIONADO DEL CECA</v>
          </cell>
          <cell r="E272" t="str">
            <v>2SCA</v>
          </cell>
          <cell r="F272" t="str">
            <v>CONS. EST. CONTRA LAS ADICCIONES</v>
          </cell>
          <cell r="G272" t="str">
            <v>2SAL</v>
          </cell>
          <cell r="H272" t="str">
            <v>ORG. DESCONC. SECTOR SALUD</v>
          </cell>
          <cell r="I272" t="str">
            <v>SSAL</v>
          </cell>
          <cell r="J272" t="str">
            <v>SECTOR SALUD</v>
          </cell>
          <cell r="K272" t="str">
            <v>250503</v>
          </cell>
          <cell r="L272" t="str">
            <v>25</v>
          </cell>
          <cell r="M272" t="str">
            <v>05</v>
          </cell>
          <cell r="N272" t="str">
            <v>03</v>
          </cell>
        </row>
        <row r="273">
          <cell r="A273" t="str">
            <v>U221</v>
          </cell>
          <cell r="B273" t="str">
            <v>Ofna. del C. Comisionado de CAMEQ</v>
          </cell>
          <cell r="C273" t="str">
            <v>U220</v>
          </cell>
          <cell r="D273" t="str">
            <v>COMISIONADO CAMEQ</v>
          </cell>
          <cell r="E273" t="str">
            <v>2SAM</v>
          </cell>
          <cell r="F273" t="str">
            <v>COM. DE ARBIT. MEDICO DEL EDO. QRO.</v>
          </cell>
          <cell r="G273" t="str">
            <v>2SAL</v>
          </cell>
          <cell r="H273" t="str">
            <v>ORG. DESCONC. SECTOR SALUD</v>
          </cell>
          <cell r="I273" t="str">
            <v>SSAL</v>
          </cell>
          <cell r="J273" t="str">
            <v>SECTOR SALUD</v>
          </cell>
          <cell r="K273" t="str">
            <v>210107</v>
          </cell>
          <cell r="L273" t="str">
            <v>21</v>
          </cell>
          <cell r="M273" t="str">
            <v>01</v>
          </cell>
          <cell r="N273" t="str">
            <v>07</v>
          </cell>
        </row>
        <row r="274">
          <cell r="A274" t="str">
            <v>U301</v>
          </cell>
          <cell r="B274" t="str">
            <v>Ofna. del C. Coordinador General</v>
          </cell>
          <cell r="C274" t="str">
            <v>U300</v>
          </cell>
          <cell r="D274" t="str">
            <v>COORD. GRAL. SESEQ</v>
          </cell>
          <cell r="E274" t="str">
            <v>3SSS</v>
          </cell>
          <cell r="F274" t="str">
            <v>SERV. DE SALUD. DEL EDO. DE QRO.</v>
          </cell>
          <cell r="G274" t="str">
            <v>3SAL</v>
          </cell>
          <cell r="H274" t="str">
            <v>ENT. PARAEST. DEL SECTOR SALUD</v>
          </cell>
          <cell r="I274" t="str">
            <v>SSAL</v>
          </cell>
          <cell r="J274" t="str">
            <v>SECTOR SALUD</v>
          </cell>
          <cell r="K274" t="str">
            <v>210101</v>
          </cell>
          <cell r="L274" t="str">
            <v>21</v>
          </cell>
          <cell r="M274" t="str">
            <v>01</v>
          </cell>
          <cell r="N274" t="str">
            <v>01</v>
          </cell>
        </row>
        <row r="275">
          <cell r="A275" t="str">
            <v>V001</v>
          </cell>
          <cell r="B275" t="str">
            <v>Ofna del C. Oficial Mayor</v>
          </cell>
          <cell r="C275" t="str">
            <v>V000</v>
          </cell>
          <cell r="D275" t="str">
            <v>OFNA. DEL C. OFICIAL MAYOR</v>
          </cell>
          <cell r="E275" t="str">
            <v>1OMA</v>
          </cell>
          <cell r="F275" t="str">
            <v>OFICIALIA MAYOR</v>
          </cell>
          <cell r="G275" t="str">
            <v>1OMA</v>
          </cell>
          <cell r="H275" t="str">
            <v>OFICIALIA MAYOR</v>
          </cell>
          <cell r="I275" t="str">
            <v>SOMA</v>
          </cell>
          <cell r="J275" t="str">
            <v>SECTOR OFICIALIA MAYOR</v>
          </cell>
          <cell r="K275" t="str">
            <v>260502</v>
          </cell>
          <cell r="L275" t="str">
            <v>26</v>
          </cell>
          <cell r="M275" t="str">
            <v>05</v>
          </cell>
          <cell r="N275" t="str">
            <v>02</v>
          </cell>
        </row>
        <row r="276">
          <cell r="A276" t="str">
            <v>V002</v>
          </cell>
          <cell r="B276" t="str">
            <v>Organo Interno de Control</v>
          </cell>
          <cell r="C276" t="str">
            <v>V000</v>
          </cell>
          <cell r="D276" t="str">
            <v>OFNA. DEL C. OFICIAL MAYOR</v>
          </cell>
          <cell r="E276" t="str">
            <v>1OMA</v>
          </cell>
          <cell r="F276" t="str">
            <v>OFICIALIA MAYOR</v>
          </cell>
          <cell r="G276" t="str">
            <v>1OMA</v>
          </cell>
          <cell r="H276" t="str">
            <v>OFICIALIA MAYOR</v>
          </cell>
          <cell r="I276" t="str">
            <v>SOMA</v>
          </cell>
          <cell r="J276" t="str">
            <v>SECTOR OFICIALIA MAYOR</v>
          </cell>
          <cell r="K276" t="str">
            <v>260301</v>
          </cell>
          <cell r="L276" t="str">
            <v>26</v>
          </cell>
          <cell r="M276" t="str">
            <v>03</v>
          </cell>
          <cell r="N276" t="str">
            <v>01</v>
          </cell>
        </row>
        <row r="277">
          <cell r="A277" t="str">
            <v>V003</v>
          </cell>
          <cell r="B277" t="str">
            <v>Unidad de Apoyo Administrativo</v>
          </cell>
          <cell r="C277" t="str">
            <v>V000</v>
          </cell>
          <cell r="D277" t="str">
            <v>OFNA. DEL C. OFICIAL MAYOR</v>
          </cell>
          <cell r="E277" t="str">
            <v>1OMA</v>
          </cell>
          <cell r="F277" t="str">
            <v>OFICIALIA MAYOR</v>
          </cell>
          <cell r="G277" t="str">
            <v>1OMA</v>
          </cell>
          <cell r="H277" t="str">
            <v>OFICIALIA MAYOR</v>
          </cell>
          <cell r="I277" t="str">
            <v>SOMA</v>
          </cell>
          <cell r="J277" t="str">
            <v>SECTOR OFICIALIA MAYOR</v>
          </cell>
          <cell r="K277" t="str">
            <v>260402</v>
          </cell>
          <cell r="L277" t="str">
            <v>26</v>
          </cell>
          <cell r="M277" t="str">
            <v>04</v>
          </cell>
          <cell r="N277" t="str">
            <v>02</v>
          </cell>
        </row>
        <row r="278">
          <cell r="A278" t="str">
            <v>V021</v>
          </cell>
          <cell r="B278" t="str">
            <v>Ofna. del C. Dir. De Rec. Humanos</v>
          </cell>
          <cell r="C278" t="str">
            <v>V020</v>
          </cell>
          <cell r="D278" t="str">
            <v>DIR. DE REC. HUMANOS</v>
          </cell>
          <cell r="E278" t="str">
            <v>1OMA</v>
          </cell>
          <cell r="F278" t="str">
            <v>OFICIALIA MAYOR</v>
          </cell>
          <cell r="G278" t="str">
            <v>1OMA</v>
          </cell>
          <cell r="H278" t="str">
            <v>OFICIALIA MAYOR</v>
          </cell>
          <cell r="I278" t="str">
            <v>SOMA</v>
          </cell>
          <cell r="J278" t="str">
            <v>SECTOR OFICIALIA MAYOR</v>
          </cell>
          <cell r="K278" t="str">
            <v>260502</v>
          </cell>
          <cell r="L278" t="str">
            <v>26</v>
          </cell>
          <cell r="M278" t="str">
            <v>05</v>
          </cell>
          <cell r="N278" t="str">
            <v>02</v>
          </cell>
        </row>
        <row r="279">
          <cell r="A279" t="str">
            <v>V023</v>
          </cell>
          <cell r="B279" t="str">
            <v>Depto. De Selección y Capacitación</v>
          </cell>
          <cell r="C279" t="str">
            <v>V020</v>
          </cell>
          <cell r="D279" t="str">
            <v>DIR. DE REC. HUMANOS</v>
          </cell>
          <cell r="E279" t="str">
            <v>1OMA</v>
          </cell>
          <cell r="F279" t="str">
            <v>OFICIALIA MAYOR</v>
          </cell>
          <cell r="G279" t="str">
            <v>1OMA</v>
          </cell>
          <cell r="H279" t="str">
            <v>OFICIALIA MAYOR</v>
          </cell>
          <cell r="I279" t="str">
            <v>SOMA</v>
          </cell>
          <cell r="J279" t="str">
            <v>SECTOR OFICIALIA MAYOR</v>
          </cell>
          <cell r="K279" t="str">
            <v>260501</v>
          </cell>
          <cell r="L279" t="str">
            <v>26</v>
          </cell>
          <cell r="M279" t="str">
            <v>05</v>
          </cell>
          <cell r="N279" t="str">
            <v>01</v>
          </cell>
        </row>
        <row r="280">
          <cell r="A280" t="str">
            <v>V041</v>
          </cell>
          <cell r="B280" t="str">
            <v>Ofna. del C. Director de Rec. Materiales</v>
          </cell>
          <cell r="C280" t="str">
            <v>V040</v>
          </cell>
          <cell r="D280" t="str">
            <v>DIR. DE RECURSOS MATERIALES</v>
          </cell>
          <cell r="E280" t="str">
            <v>1OMA</v>
          </cell>
          <cell r="F280" t="str">
            <v>OFICIALIA MAYOR</v>
          </cell>
          <cell r="G280" t="str">
            <v>1OMA</v>
          </cell>
          <cell r="H280" t="str">
            <v>OFICIALIA MAYOR</v>
          </cell>
          <cell r="I280" t="str">
            <v>SOMA</v>
          </cell>
          <cell r="J280" t="str">
            <v>SECTOR OFICIALIA MAYOR</v>
          </cell>
          <cell r="K280" t="str">
            <v>260404</v>
          </cell>
          <cell r="L280" t="str">
            <v>26</v>
          </cell>
          <cell r="M280" t="str">
            <v>04</v>
          </cell>
          <cell r="N280" t="str">
            <v>04</v>
          </cell>
        </row>
        <row r="281">
          <cell r="A281" t="str">
            <v>V061</v>
          </cell>
          <cell r="B281" t="str">
            <v>Ofna. del C. Director de Adquisiciones</v>
          </cell>
          <cell r="C281" t="str">
            <v>V060</v>
          </cell>
          <cell r="D281" t="str">
            <v>DIR. DE ADQUISICIONES</v>
          </cell>
          <cell r="E281" t="str">
            <v>1OMA</v>
          </cell>
          <cell r="F281" t="str">
            <v>OFICIALIA MAYOR</v>
          </cell>
          <cell r="G281" t="str">
            <v>1OMA</v>
          </cell>
          <cell r="H281" t="str">
            <v>OFICIALIA MAYOR</v>
          </cell>
          <cell r="I281" t="str">
            <v>SOMA</v>
          </cell>
          <cell r="J281" t="str">
            <v>SECTOR OFICIALIA MAYOR</v>
          </cell>
          <cell r="K281" t="str">
            <v>260303</v>
          </cell>
          <cell r="L281" t="str">
            <v>26</v>
          </cell>
          <cell r="M281" t="str">
            <v>03</v>
          </cell>
          <cell r="N281" t="str">
            <v>03</v>
          </cell>
        </row>
        <row r="282">
          <cell r="A282" t="str">
            <v>V081</v>
          </cell>
          <cell r="B282" t="str">
            <v>Ofna. del C. Dir. De Eventos</v>
          </cell>
          <cell r="C282" t="str">
            <v>V080</v>
          </cell>
          <cell r="D282" t="str">
            <v>DIR. DE EVENTOS</v>
          </cell>
          <cell r="E282" t="str">
            <v>1OMA</v>
          </cell>
          <cell r="F282" t="str">
            <v>OFICIALIA MAYOR</v>
          </cell>
          <cell r="G282" t="str">
            <v>1OMA</v>
          </cell>
          <cell r="H282" t="str">
            <v>OFICIALIA MAYOR</v>
          </cell>
          <cell r="I282" t="str">
            <v>SOMA</v>
          </cell>
          <cell r="J282" t="str">
            <v>SECTOR OFICIALIA MAYOR</v>
          </cell>
          <cell r="K282" t="str">
            <v>260404</v>
          </cell>
          <cell r="L282" t="str">
            <v>26</v>
          </cell>
          <cell r="M282" t="str">
            <v>04</v>
          </cell>
          <cell r="N282" t="str">
            <v>04</v>
          </cell>
        </row>
        <row r="283">
          <cell r="A283" t="str">
            <v>V088</v>
          </cell>
          <cell r="B283" t="str">
            <v>Admón. Est. Correg. Aud. J.O.D. Y Ecocentro</v>
          </cell>
          <cell r="C283" t="str">
            <v>V080</v>
          </cell>
          <cell r="D283" t="str">
            <v>DIR. DE EVENTOS</v>
          </cell>
          <cell r="E283" t="str">
            <v>1OMA</v>
          </cell>
          <cell r="F283" t="str">
            <v>OFICIALIA MAYOR</v>
          </cell>
          <cell r="G283" t="str">
            <v>1OMA</v>
          </cell>
          <cell r="H283" t="str">
            <v>OFICIALIA MAYOR</v>
          </cell>
          <cell r="I283" t="str">
            <v>SOMA</v>
          </cell>
          <cell r="J283" t="str">
            <v>SECTOR OFICIALIA MAYOR</v>
          </cell>
          <cell r="K283" t="str">
            <v>260402</v>
          </cell>
          <cell r="L283" t="str">
            <v>26</v>
          </cell>
          <cell r="M283" t="str">
            <v>04</v>
          </cell>
          <cell r="N283" t="str">
            <v>02</v>
          </cell>
        </row>
        <row r="284">
          <cell r="A284" t="str">
            <v>V101</v>
          </cell>
          <cell r="B284" t="str">
            <v>Ofna. del C. Dir de Organización</v>
          </cell>
          <cell r="C284" t="str">
            <v>V100</v>
          </cell>
          <cell r="D284" t="str">
            <v>DIR. DE ORGANIZACIÓN</v>
          </cell>
          <cell r="E284" t="str">
            <v>1OMA</v>
          </cell>
          <cell r="F284" t="str">
            <v>OFICIALIA MAYOR</v>
          </cell>
          <cell r="G284" t="str">
            <v>1OMA</v>
          </cell>
          <cell r="H284" t="str">
            <v>OFICIALIA MAYOR</v>
          </cell>
          <cell r="I284" t="str">
            <v>SOMA</v>
          </cell>
          <cell r="J284" t="str">
            <v>SECTOR OFICIALIA MAYOR</v>
          </cell>
          <cell r="K284" t="str">
            <v>260501</v>
          </cell>
          <cell r="L284" t="str">
            <v>26</v>
          </cell>
          <cell r="M284" t="str">
            <v>05</v>
          </cell>
          <cell r="N284" t="str">
            <v>01</v>
          </cell>
        </row>
        <row r="285">
          <cell r="A285" t="str">
            <v>V104</v>
          </cell>
          <cell r="B285" t="str">
            <v>Depto. De Archivo General</v>
          </cell>
          <cell r="C285" t="str">
            <v>V100</v>
          </cell>
          <cell r="D285" t="str">
            <v>DIR. DE ORGANIZACIÓN</v>
          </cell>
          <cell r="E285" t="str">
            <v>1OMA</v>
          </cell>
          <cell r="F285" t="str">
            <v>OFICIALIA MAYOR</v>
          </cell>
          <cell r="G285" t="str">
            <v>1OMA</v>
          </cell>
          <cell r="H285" t="str">
            <v>OFICIALIA MAYOR</v>
          </cell>
          <cell r="I285" t="str">
            <v>SOMA</v>
          </cell>
          <cell r="J285" t="str">
            <v>SECTOR OFICIALIA MAYOR</v>
          </cell>
          <cell r="K285" t="str">
            <v>260403</v>
          </cell>
          <cell r="L285" t="str">
            <v>26</v>
          </cell>
          <cell r="M285" t="str">
            <v>04</v>
          </cell>
          <cell r="N285" t="str">
            <v>03</v>
          </cell>
        </row>
        <row r="286">
          <cell r="A286" t="str">
            <v>V121</v>
          </cell>
          <cell r="B286" t="str">
            <v>Ofna. del C. Dir. De Control Patrimonial</v>
          </cell>
          <cell r="C286" t="str">
            <v>V120</v>
          </cell>
          <cell r="D286" t="str">
            <v>DIR. DE CONTROL PATRIMONIAL</v>
          </cell>
          <cell r="E286" t="str">
            <v>1OMA</v>
          </cell>
          <cell r="F286" t="str">
            <v>OFICIALIA MAYOR</v>
          </cell>
          <cell r="G286" t="str">
            <v>1OMA</v>
          </cell>
          <cell r="H286" t="str">
            <v>OFICIALIA MAYOR</v>
          </cell>
          <cell r="I286" t="str">
            <v>SOMA</v>
          </cell>
          <cell r="J286" t="str">
            <v>SECTOR OFICIALIA MAYOR</v>
          </cell>
          <cell r="K286" t="str">
            <v>260404</v>
          </cell>
          <cell r="L286" t="str">
            <v>26</v>
          </cell>
          <cell r="M286" t="str">
            <v>04</v>
          </cell>
          <cell r="N286" t="str">
            <v>04</v>
          </cell>
        </row>
        <row r="287">
          <cell r="A287" t="str">
            <v>V122</v>
          </cell>
          <cell r="B287" t="str">
            <v>Depto. De Control de Inmuebles</v>
          </cell>
          <cell r="C287" t="str">
            <v>V120</v>
          </cell>
          <cell r="D287" t="str">
            <v>DIR. DE CONTROL PATRIMONIAL</v>
          </cell>
          <cell r="E287" t="str">
            <v>1OMA</v>
          </cell>
          <cell r="F287" t="str">
            <v>OFICIALIA MAYOR</v>
          </cell>
          <cell r="G287" t="str">
            <v>1OMA</v>
          </cell>
          <cell r="H287" t="str">
            <v>OFICIALIA MAYOR</v>
          </cell>
          <cell r="I287" t="str">
            <v>SOMA</v>
          </cell>
          <cell r="J287" t="str">
            <v>SECTOR OFICIALIA MAYOR</v>
          </cell>
          <cell r="K287" t="str">
            <v>260404</v>
          </cell>
          <cell r="L287" t="str">
            <v>26</v>
          </cell>
          <cell r="M287" t="str">
            <v>04</v>
          </cell>
          <cell r="N287" t="str">
            <v>04</v>
          </cell>
        </row>
        <row r="288">
          <cell r="A288" t="str">
            <v>V123</v>
          </cell>
          <cell r="B288" t="str">
            <v>Depto. De Conservación De Inmuebles</v>
          </cell>
          <cell r="C288" t="str">
            <v>V120</v>
          </cell>
          <cell r="D288" t="str">
            <v>DIR. DE CONTROL PATRIMONIAL</v>
          </cell>
          <cell r="E288" t="str">
            <v>1OMA</v>
          </cell>
          <cell r="F288" t="str">
            <v>OFICIALIA MAYOR</v>
          </cell>
          <cell r="G288" t="str">
            <v>1OMA</v>
          </cell>
          <cell r="H288" t="str">
            <v>OFICIALIA MAYOR</v>
          </cell>
          <cell r="I288" t="str">
            <v>SOMA</v>
          </cell>
          <cell r="J288" t="str">
            <v>SECTOR OFICIALIA MAYOR</v>
          </cell>
          <cell r="K288" t="str">
            <v>260404</v>
          </cell>
          <cell r="L288" t="str">
            <v>26</v>
          </cell>
          <cell r="M288" t="str">
            <v>04</v>
          </cell>
          <cell r="N288" t="str">
            <v>04</v>
          </cell>
        </row>
        <row r="289">
          <cell r="A289" t="str">
            <v>V141</v>
          </cell>
          <cell r="B289" t="str">
            <v>Comisión Sindical</v>
          </cell>
          <cell r="C289" t="str">
            <v>V140</v>
          </cell>
          <cell r="D289" t="str">
            <v>PROG. ESP. DE OFICIALIA MAYOR</v>
          </cell>
          <cell r="E289" t="str">
            <v>1OMA</v>
          </cell>
          <cell r="F289" t="str">
            <v>OFICIALIA MAYOR</v>
          </cell>
          <cell r="G289" t="str">
            <v>1OMA</v>
          </cell>
          <cell r="H289" t="str">
            <v>OFICIALIA MAYOR</v>
          </cell>
          <cell r="I289" t="str">
            <v>SOMA</v>
          </cell>
          <cell r="J289" t="str">
            <v>SECTOR OFICIALIA MAYOR</v>
          </cell>
          <cell r="K289" t="str">
            <v>260402</v>
          </cell>
          <cell r="L289" t="str">
            <v>26</v>
          </cell>
          <cell r="M289" t="str">
            <v>04</v>
          </cell>
          <cell r="N289" t="str">
            <v>02</v>
          </cell>
        </row>
        <row r="290">
          <cell r="A290" t="str">
            <v>V401</v>
          </cell>
          <cell r="B290" t="str">
            <v>Ofna. del C. Administrador de CJPEQ</v>
          </cell>
          <cell r="C290" t="str">
            <v>V400</v>
          </cell>
          <cell r="D290" t="str">
            <v>ADMINISTRADOR CJPEQ</v>
          </cell>
          <cell r="E290" t="str">
            <v>2OCJ</v>
          </cell>
          <cell r="F290" t="str">
            <v>CASA DEL JUBILADO Y PENSIONADO DEL ESTADO DE QUERETARO</v>
          </cell>
          <cell r="G290" t="str">
            <v>2OMA</v>
          </cell>
          <cell r="H290" t="str">
            <v>ORGANISMOS DESCONCENTRADOS OFICIALIA MAYOR</v>
          </cell>
          <cell r="I290" t="str">
            <v>SOMA</v>
          </cell>
          <cell r="J290" t="str">
            <v>SECTOR OFICIALIA MAYOR</v>
          </cell>
          <cell r="K290">
            <v>250201</v>
          </cell>
          <cell r="L290" t="str">
            <v>25</v>
          </cell>
          <cell r="M290" t="str">
            <v>02</v>
          </cell>
          <cell r="N290" t="str">
            <v>01</v>
          </cell>
        </row>
        <row r="291">
          <cell r="A291" t="str">
            <v>W001</v>
          </cell>
          <cell r="B291" t="str">
            <v>Ofna. del C. Procurador</v>
          </cell>
          <cell r="C291" t="str">
            <v>W000</v>
          </cell>
          <cell r="D291" t="str">
            <v>OFNA. DEL C. PROCURADOR</v>
          </cell>
          <cell r="E291" t="str">
            <v>1PGJ</v>
          </cell>
          <cell r="F291" t="str">
            <v>PROCURADURIA GENERAL DE JUSTICIA</v>
          </cell>
          <cell r="G291" t="str">
            <v>1PGJ</v>
          </cell>
          <cell r="H291" t="str">
            <v>PROCURADURIA GENERAL DE JUSTICIA</v>
          </cell>
          <cell r="I291" t="str">
            <v>SPGJ</v>
          </cell>
          <cell r="J291" t="str">
            <v>SECTOR PROCURADURIA GENERAL DE JUSTICIA</v>
          </cell>
          <cell r="K291" t="str">
            <v>240206</v>
          </cell>
          <cell r="L291" t="str">
            <v>24</v>
          </cell>
          <cell r="M291" t="str">
            <v>02</v>
          </cell>
          <cell r="N291" t="str">
            <v>06</v>
          </cell>
        </row>
        <row r="292">
          <cell r="A292" t="str">
            <v>W061</v>
          </cell>
          <cell r="B292" t="str">
            <v>Ofna. de C. Dir. De Serv. Periciales</v>
          </cell>
          <cell r="C292" t="str">
            <v>W060</v>
          </cell>
          <cell r="D292" t="str">
            <v>DIR. DE SERV. PERICIALES</v>
          </cell>
          <cell r="E292" t="str">
            <v>1PGJ</v>
          </cell>
          <cell r="F292" t="str">
            <v>PROCURADURIA GENERAL DE JUSTICIA</v>
          </cell>
          <cell r="G292" t="str">
            <v>1PGJ</v>
          </cell>
          <cell r="H292" t="str">
            <v>PROCURADURIA GENERAL DE JUSTICIA</v>
          </cell>
          <cell r="I292" t="str">
            <v>SPGJ</v>
          </cell>
          <cell r="J292" t="str">
            <v>SECTOR PROCURADURIA GENERAL DE JUSTICIA</v>
          </cell>
          <cell r="K292" t="str">
            <v>240206</v>
          </cell>
          <cell r="L292" t="str">
            <v>24</v>
          </cell>
          <cell r="M292" t="str">
            <v>02</v>
          </cell>
          <cell r="N292" t="str">
            <v>06</v>
          </cell>
        </row>
        <row r="293">
          <cell r="A293" t="str">
            <v>W121</v>
          </cell>
          <cell r="B293" t="str">
            <v>Ofna. del C. Dir. De Serv. Admvos</v>
          </cell>
          <cell r="C293" t="str">
            <v>W120</v>
          </cell>
          <cell r="D293" t="str">
            <v>DIR. DE SERV. ADMINISTRATIVOS</v>
          </cell>
          <cell r="E293" t="str">
            <v>1PGJ</v>
          </cell>
          <cell r="F293" t="str">
            <v>PROCURADURIA GENERAL DE JUSTICIA</v>
          </cell>
          <cell r="G293" t="str">
            <v>1PGJ</v>
          </cell>
          <cell r="H293" t="str">
            <v>PROCURADURIA GENERAL DE JUSTICIA</v>
          </cell>
          <cell r="I293" t="str">
            <v>SPGJ</v>
          </cell>
          <cell r="J293" t="str">
            <v>SECTOR PROCURADURIA GENERAL DE JUSTICIA</v>
          </cell>
          <cell r="K293" t="str">
            <v>260402</v>
          </cell>
          <cell r="L293" t="str">
            <v>26</v>
          </cell>
          <cell r="M293" t="str">
            <v>04</v>
          </cell>
          <cell r="N293" t="str">
            <v>02</v>
          </cell>
        </row>
        <row r="294">
          <cell r="A294" t="str">
            <v>W141</v>
          </cell>
          <cell r="B294" t="str">
            <v>Ofna. del C. Dir. De Informática</v>
          </cell>
          <cell r="C294" t="str">
            <v>W140</v>
          </cell>
          <cell r="D294" t="str">
            <v>DIR. DE INFORMATICA</v>
          </cell>
          <cell r="E294" t="str">
            <v>1PGJ</v>
          </cell>
          <cell r="F294" t="str">
            <v>PROCURADURIA GENERAL DE JUSTICIA</v>
          </cell>
          <cell r="G294" t="str">
            <v>1PGJ</v>
          </cell>
          <cell r="H294" t="str">
            <v>PROCURADURIA GENERAL DE JUSTICIA</v>
          </cell>
          <cell r="I294" t="str">
            <v>SPGJ</v>
          </cell>
          <cell r="J294" t="str">
            <v>SECTOR PROCURADURIA GENERAL DE JUSTICIA</v>
          </cell>
          <cell r="K294" t="str">
            <v>240205</v>
          </cell>
          <cell r="L294" t="str">
            <v>24</v>
          </cell>
          <cell r="M294" t="str">
            <v>02</v>
          </cell>
          <cell r="N294" t="str">
            <v>05</v>
          </cell>
        </row>
        <row r="295">
          <cell r="A295" t="str">
            <v>W161</v>
          </cell>
          <cell r="B295" t="str">
            <v>Ofna. del C. Dir. De ICTP</v>
          </cell>
          <cell r="C295" t="str">
            <v>W160</v>
          </cell>
          <cell r="D295" t="str">
            <v>INST. DE CAPACIT. TECNICA Y PROF.</v>
          </cell>
          <cell r="E295" t="str">
            <v>1PGJ</v>
          </cell>
          <cell r="F295" t="str">
            <v>PROCURADURIA GENERAL DE JUSTICIA</v>
          </cell>
          <cell r="G295" t="str">
            <v>1PGJ</v>
          </cell>
          <cell r="H295" t="str">
            <v>PROCURADURIA GENERAL DE JUSTICIA</v>
          </cell>
          <cell r="I295" t="str">
            <v>SPGJ</v>
          </cell>
          <cell r="J295" t="str">
            <v>SECTOR PROCURADURIA GENERAL DE JUSTICIA</v>
          </cell>
          <cell r="K295" t="str">
            <v>240202</v>
          </cell>
          <cell r="L295" t="str">
            <v>24</v>
          </cell>
          <cell r="M295" t="str">
            <v>02</v>
          </cell>
          <cell r="N295" t="str">
            <v>02</v>
          </cell>
        </row>
        <row r="296">
          <cell r="A296" t="str">
            <v>W201</v>
          </cell>
          <cell r="B296" t="str">
            <v>Ofna. del C. Subproc. De Av. Previas y de Procesos</v>
          </cell>
          <cell r="C296" t="str">
            <v>W200</v>
          </cell>
          <cell r="D296" t="str">
            <v>OFNA. DEL C. SUBPROC. DE AV. PREVIAS Y PROCESOS</v>
          </cell>
          <cell r="E296" t="str">
            <v>1PSA</v>
          </cell>
          <cell r="F296" t="str">
            <v>SUBPROC. DE AV. PREVIAS Y DE PROCESOS</v>
          </cell>
          <cell r="G296" t="str">
            <v>1PGJ</v>
          </cell>
          <cell r="H296" t="str">
            <v>PROCURADURIA GENERAL DE JUSTICIA</v>
          </cell>
          <cell r="I296" t="str">
            <v>SPGJ</v>
          </cell>
          <cell r="J296" t="str">
            <v>SECTOR PROCURADURIA GENERAL DE JUSTICIA</v>
          </cell>
          <cell r="K296" t="str">
            <v>240201</v>
          </cell>
          <cell r="L296" t="str">
            <v>24</v>
          </cell>
          <cell r="M296" t="str">
            <v>02</v>
          </cell>
          <cell r="N296" t="str">
            <v>01</v>
          </cell>
        </row>
        <row r="297">
          <cell r="A297" t="str">
            <v>W081</v>
          </cell>
          <cell r="B297" t="str">
            <v>Ofna. del C. Dir. De Averiguaciones Previas</v>
          </cell>
          <cell r="C297" t="str">
            <v>W080</v>
          </cell>
          <cell r="D297" t="str">
            <v>DIR. DE AVERIGUACIONES PREVIAS</v>
          </cell>
          <cell r="E297" t="str">
            <v>1PSA</v>
          </cell>
          <cell r="F297" t="str">
            <v>SUBPROC. DE AV. PREVIAS Y DE PROCESOS</v>
          </cell>
          <cell r="G297" t="str">
            <v>1PGJ</v>
          </cell>
          <cell r="H297" t="str">
            <v>PROCURADURIA GENERAL DE JUSTICIA</v>
          </cell>
          <cell r="I297" t="str">
            <v>SPGJ</v>
          </cell>
          <cell r="J297" t="str">
            <v>SECTOR PROCURADURIA GENERAL DE JUSTICIA</v>
          </cell>
          <cell r="K297" t="str">
            <v>240206</v>
          </cell>
          <cell r="L297" t="str">
            <v>24</v>
          </cell>
          <cell r="M297" t="str">
            <v>02</v>
          </cell>
          <cell r="N297" t="str">
            <v>06</v>
          </cell>
        </row>
        <row r="298">
          <cell r="A298" t="str">
            <v>W101</v>
          </cell>
          <cell r="B298" t="str">
            <v>Ofna. del C. Dir. De Control de Procesos</v>
          </cell>
          <cell r="C298" t="str">
            <v>W100</v>
          </cell>
          <cell r="D298" t="str">
            <v>DIR. DE CONTROL DE PROCESOS</v>
          </cell>
          <cell r="E298" t="str">
            <v>1PSA</v>
          </cell>
          <cell r="F298" t="str">
            <v>SUBPROC. DE AV. PREVIAS Y DE PROCESOS</v>
          </cell>
          <cell r="G298" t="str">
            <v>1PGJ</v>
          </cell>
          <cell r="H298" t="str">
            <v>PROCURADURIA GENERAL DE JUSTICIA</v>
          </cell>
          <cell r="I298" t="str">
            <v>SPGJ</v>
          </cell>
          <cell r="J298" t="str">
            <v>SECTOR PROCURADURIA GENERAL DE JUSTICIA</v>
          </cell>
          <cell r="K298" t="str">
            <v>240206</v>
          </cell>
          <cell r="L298" t="str">
            <v>24</v>
          </cell>
          <cell r="M298" t="str">
            <v>02</v>
          </cell>
          <cell r="N298" t="str">
            <v>06</v>
          </cell>
        </row>
        <row r="299">
          <cell r="A299" t="str">
            <v>W301</v>
          </cell>
          <cell r="B299" t="str">
            <v>Ofna. del C. Subproc. De Policia y Control Interno</v>
          </cell>
          <cell r="C299" t="str">
            <v>W300</v>
          </cell>
          <cell r="D299" t="str">
            <v>OFNA. DEL C. SUBPROC. DE POLICIA Y CONTROL INTERNO</v>
          </cell>
          <cell r="E299" t="str">
            <v>IPSP</v>
          </cell>
          <cell r="F299" t="str">
            <v>SUBPROC. DE POLICIA Y CONTROL INTERNO</v>
          </cell>
          <cell r="G299" t="str">
            <v>1PGJ</v>
          </cell>
          <cell r="H299" t="str">
            <v>PROCURADURIA GENERAL DE JUSTICIA</v>
          </cell>
          <cell r="I299" t="str">
            <v>SPGJ</v>
          </cell>
          <cell r="J299" t="str">
            <v>SECTOR PROCURADURIA GENERAL DE JUSTICIA</v>
          </cell>
          <cell r="K299" t="str">
            <v>260301</v>
          </cell>
          <cell r="L299" t="str">
            <v>26</v>
          </cell>
          <cell r="M299" t="str">
            <v>03</v>
          </cell>
          <cell r="N299" t="str">
            <v>01</v>
          </cell>
        </row>
        <row r="300">
          <cell r="A300" t="str">
            <v>W041</v>
          </cell>
          <cell r="B300" t="str">
            <v>Ofna. del C. Dir. De PIM</v>
          </cell>
          <cell r="C300" t="str">
            <v>W040</v>
          </cell>
          <cell r="D300" t="str">
            <v>DIR. DE POL. INVEST. MINISTERIAL</v>
          </cell>
          <cell r="E300" t="str">
            <v>IPSP</v>
          </cell>
          <cell r="F300" t="str">
            <v>SUBPROC. DE POLICIA Y CONTROL INTERNO</v>
          </cell>
          <cell r="G300" t="str">
            <v>1PGJ</v>
          </cell>
          <cell r="H300" t="str">
            <v>PROCURADURIA GENERAL DE JUSTICIA</v>
          </cell>
          <cell r="I300" t="str">
            <v>SPGJ</v>
          </cell>
          <cell r="J300" t="str">
            <v>SECTOR PROCURADURIA GENERAL DE JUSTICIA</v>
          </cell>
          <cell r="K300" t="str">
            <v>240206</v>
          </cell>
          <cell r="L300" t="str">
            <v>24</v>
          </cell>
          <cell r="M300" t="str">
            <v>02</v>
          </cell>
          <cell r="N300" t="str">
            <v>06</v>
          </cell>
        </row>
        <row r="301">
          <cell r="A301" t="str">
            <v>W043</v>
          </cell>
          <cell r="B301" t="str">
            <v>Depto. Administrativo</v>
          </cell>
          <cell r="C301" t="str">
            <v>W040</v>
          </cell>
          <cell r="D301" t="str">
            <v>DIR. DE POL. INVEST. MINISTERIAL</v>
          </cell>
          <cell r="E301" t="str">
            <v>IPSP</v>
          </cell>
          <cell r="F301" t="str">
            <v>SUBPROC. DE POLICIA Y CONTROL INTERNO</v>
          </cell>
          <cell r="G301" t="str">
            <v>1PGJ</v>
          </cell>
          <cell r="H301" t="str">
            <v>PROCURADURIA GENERAL DE JUSTICIA</v>
          </cell>
          <cell r="I301" t="str">
            <v>SPGJ</v>
          </cell>
          <cell r="J301" t="str">
            <v>SECTOR PROCURADURIA GENERAL DE JUSTICIA</v>
          </cell>
          <cell r="K301" t="str">
            <v>260402</v>
          </cell>
          <cell r="L301" t="str">
            <v>26</v>
          </cell>
          <cell r="M301" t="str">
            <v>04</v>
          </cell>
          <cell r="N301" t="str">
            <v>02</v>
          </cell>
        </row>
        <row r="302">
          <cell r="A302" t="str">
            <v>W401</v>
          </cell>
          <cell r="B302" t="str">
            <v>Ofna. del C. Subproc. De Der. Hum. Y Serv. A la Com.</v>
          </cell>
          <cell r="C302" t="str">
            <v>W400</v>
          </cell>
          <cell r="D302" t="str">
            <v>OFNA. DEL C. SUBPROC. DE DER. HUM. Y SERV A LA COM.</v>
          </cell>
          <cell r="E302" t="str">
            <v>IPSD</v>
          </cell>
          <cell r="F302" t="str">
            <v>SUBPROC. DE DER. HUM. Y SERV. ALA COM.</v>
          </cell>
          <cell r="G302" t="str">
            <v>1PGJ</v>
          </cell>
          <cell r="H302" t="str">
            <v>PROCURADURIA GENERAL DE JUSTICIA</v>
          </cell>
          <cell r="I302" t="str">
            <v>SPGJ</v>
          </cell>
          <cell r="J302" t="str">
            <v>SECTOR PROCURADURIA GENERAL DE JUSTICIA</v>
          </cell>
          <cell r="K302" t="str">
            <v>240203</v>
          </cell>
          <cell r="L302" t="str">
            <v>24</v>
          </cell>
          <cell r="M302" t="str">
            <v>02</v>
          </cell>
          <cell r="N302" t="str">
            <v>03</v>
          </cell>
        </row>
        <row r="303">
          <cell r="A303" t="str">
            <v>W402</v>
          </cell>
          <cell r="B303" t="str">
            <v>Depto. De LOCATEL</v>
          </cell>
          <cell r="C303" t="str">
            <v>W400</v>
          </cell>
          <cell r="D303" t="str">
            <v>OFNA. DEL C. SUBPROC. DE DER. HUM. Y SERV A LA COM.</v>
          </cell>
          <cell r="E303" t="str">
            <v>IPSD</v>
          </cell>
          <cell r="F303" t="str">
            <v>SUBPROC. DE DER. HUM. Y SERV. ALA COM.</v>
          </cell>
          <cell r="G303" t="str">
            <v>1PGJ</v>
          </cell>
          <cell r="H303" t="str">
            <v>PROCURADURIA GENERAL DE JUSTICIA</v>
          </cell>
          <cell r="I303" t="str">
            <v>SPGJ</v>
          </cell>
          <cell r="J303" t="str">
            <v>SECTOR PROCURADURIA GENERAL DE JUSTICIA</v>
          </cell>
          <cell r="K303" t="str">
            <v>240203</v>
          </cell>
          <cell r="L303" t="str">
            <v>24</v>
          </cell>
          <cell r="M303" t="str">
            <v>02</v>
          </cell>
          <cell r="N303" t="str">
            <v>03</v>
          </cell>
        </row>
        <row r="304">
          <cell r="A304" t="str">
            <v>W021</v>
          </cell>
          <cell r="B304" t="str">
            <v>Ofna. del C. Dir. De Prev. Del Delito y Asist. A la Victima</v>
          </cell>
          <cell r="C304" t="str">
            <v>W020</v>
          </cell>
          <cell r="D304" t="str">
            <v>DIR. DE PREV. DEL DELITO Y ASIST. A VICTIMA</v>
          </cell>
          <cell r="E304" t="str">
            <v>IPSD</v>
          </cell>
          <cell r="F304" t="str">
            <v>SUBPROC. DE DER. HUM. Y SERV. ALA COM.</v>
          </cell>
          <cell r="G304" t="str">
            <v>1PGJ</v>
          </cell>
          <cell r="H304" t="str">
            <v>PROCURADURIA GENERAL DE JUSTICIA</v>
          </cell>
          <cell r="I304" t="str">
            <v>SPGJ</v>
          </cell>
          <cell r="J304" t="str">
            <v>SECTOR PROCURADURIA GENERAL DE JUSTICIA</v>
          </cell>
          <cell r="K304" t="str">
            <v>240203</v>
          </cell>
          <cell r="L304" t="str">
            <v>24</v>
          </cell>
          <cell r="M304" t="str">
            <v>02</v>
          </cell>
          <cell r="N304" t="str">
            <v>03</v>
          </cell>
        </row>
        <row r="305">
          <cell r="A305" t="str">
            <v>WP00</v>
          </cell>
          <cell r="B305" t="str">
            <v>Fideic. p/Proc. JUST., Asist. Y Apoyo A Vict. Delito (FIPROJUSAA)</v>
          </cell>
          <cell r="C305" t="str">
            <v>WP00</v>
          </cell>
          <cell r="D305" t="str">
            <v>Fideic. p/Proc. JUST., Asist. Y Apoyo A Vict. Delito (FIPROJUSAA)</v>
          </cell>
          <cell r="E305" t="str">
            <v>3PFP</v>
          </cell>
          <cell r="F305" t="str">
            <v>FIPROJUSAA</v>
          </cell>
          <cell r="G305" t="str">
            <v>3PGJ</v>
          </cell>
          <cell r="H305" t="str">
            <v>ENT. PARAEST. SECT. PGJ</v>
          </cell>
          <cell r="I305" t="str">
            <v>SPGJ</v>
          </cell>
          <cell r="J305" t="str">
            <v>SECTOR PROCURADURIA GENERAL DE JUSTICIA</v>
          </cell>
          <cell r="K305" t="str">
            <v>240203</v>
          </cell>
          <cell r="L305" t="str">
            <v>24</v>
          </cell>
          <cell r="M305" t="str">
            <v>02</v>
          </cell>
          <cell r="N305" t="str">
            <v>03</v>
          </cell>
        </row>
        <row r="306">
          <cell r="A306" t="str">
            <v>XE0101</v>
          </cell>
          <cell r="B306" t="str">
            <v>Obra Estatal</v>
          </cell>
          <cell r="C306" t="str">
            <v>XE00</v>
          </cell>
          <cell r="D306" t="str">
            <v>OBRA ESTATAL</v>
          </cell>
          <cell r="G306" t="str">
            <v>4OPA</v>
          </cell>
          <cell r="H306" t="str">
            <v>OBRA PUBLICA Y ACCIONES</v>
          </cell>
          <cell r="I306" t="str">
            <v>SOPA</v>
          </cell>
          <cell r="J306" t="str">
            <v>SECTOR OBRA PÚBLICA Y ACCIONES</v>
          </cell>
          <cell r="K306" t="str">
            <v>210401</v>
          </cell>
          <cell r="L306" t="str">
            <v>21</v>
          </cell>
          <cell r="M306" t="str">
            <v>04</v>
          </cell>
          <cell r="N306" t="str">
            <v>01</v>
          </cell>
        </row>
        <row r="307">
          <cell r="A307" t="str">
            <v>XE0102</v>
          </cell>
          <cell r="B307" t="str">
            <v>Convenios CAPCEQ Estatal</v>
          </cell>
          <cell r="C307" t="str">
            <v>XE00</v>
          </cell>
          <cell r="D307" t="str">
            <v>OBRA ESTATAL</v>
          </cell>
          <cell r="G307" t="str">
            <v>4OPA</v>
          </cell>
          <cell r="H307" t="str">
            <v>OBRA PUBLICA Y ACCIONES</v>
          </cell>
          <cell r="I307" t="str">
            <v>SOPA</v>
          </cell>
          <cell r="J307" t="str">
            <v>SECTOR OBRA PÚBLICA Y ACCIONES</v>
          </cell>
          <cell r="K307" t="str">
            <v>220101</v>
          </cell>
          <cell r="L307" t="str">
            <v>22</v>
          </cell>
          <cell r="M307" t="str">
            <v>01</v>
          </cell>
          <cell r="N307" t="str">
            <v>01</v>
          </cell>
        </row>
        <row r="308">
          <cell r="A308" t="str">
            <v>XE0103</v>
          </cell>
          <cell r="B308" t="str">
            <v>Convenios PROBECAT Estatal</v>
          </cell>
          <cell r="C308" t="str">
            <v>XE00</v>
          </cell>
          <cell r="D308" t="str">
            <v>OBRA ESTATAL</v>
          </cell>
          <cell r="G308" t="str">
            <v>4OPA</v>
          </cell>
          <cell r="H308" t="str">
            <v>OBRA PUBLICA Y ACCIONES</v>
          </cell>
          <cell r="I308" t="str">
            <v>SOPA</v>
          </cell>
          <cell r="J308" t="str">
            <v>SECTOR OBRA PÚBLICA Y ACCIONES</v>
          </cell>
          <cell r="K308" t="str">
            <v>230101</v>
          </cell>
          <cell r="L308" t="str">
            <v>23</v>
          </cell>
          <cell r="M308" t="str">
            <v>01</v>
          </cell>
          <cell r="N308" t="str">
            <v>01</v>
          </cell>
        </row>
        <row r="309">
          <cell r="A309" t="str">
            <v>XE0104</v>
          </cell>
          <cell r="B309" t="str">
            <v>Obras de Carácter Social</v>
          </cell>
          <cell r="C309" t="str">
            <v>XE00</v>
          </cell>
          <cell r="D309" t="str">
            <v>OBRA ESTATAL</v>
          </cell>
          <cell r="G309" t="str">
            <v>4OPA</v>
          </cell>
          <cell r="H309" t="str">
            <v>OBRA PUBLICA Y ACCIONES</v>
          </cell>
          <cell r="I309" t="str">
            <v>SOPA</v>
          </cell>
          <cell r="J309" t="str">
            <v>SECTOR OBRA PÚBLICA Y ACCIONES</v>
          </cell>
          <cell r="K309" t="str">
            <v>250301</v>
          </cell>
          <cell r="L309" t="str">
            <v>25</v>
          </cell>
          <cell r="M309" t="str">
            <v>03</v>
          </cell>
          <cell r="N309" t="str">
            <v>01</v>
          </cell>
        </row>
        <row r="310">
          <cell r="A310" t="str">
            <v>XF0101</v>
          </cell>
          <cell r="B310" t="str">
            <v>Obra Federal</v>
          </cell>
          <cell r="C310" t="str">
            <v>XF00</v>
          </cell>
          <cell r="D310" t="str">
            <v>OBRA FEDERAL</v>
          </cell>
          <cell r="G310" t="str">
            <v>4OPA</v>
          </cell>
          <cell r="H310" t="str">
            <v>OBRA PUBLICA Y ACCIONES</v>
          </cell>
          <cell r="I310" t="str">
            <v>SOPA</v>
          </cell>
          <cell r="J310" t="str">
            <v>SECTOR OBRA PÚBLICA Y ACCIONES</v>
          </cell>
          <cell r="K310" t="str">
            <v>210401</v>
          </cell>
          <cell r="L310" t="str">
            <v>21</v>
          </cell>
          <cell r="M310" t="str">
            <v>04</v>
          </cell>
          <cell r="N310" t="str">
            <v>01</v>
          </cell>
        </row>
        <row r="311">
          <cell r="A311" t="str">
            <v>XF0102</v>
          </cell>
          <cell r="B311" t="str">
            <v>Obra Federal</v>
          </cell>
          <cell r="C311" t="str">
            <v>XF00</v>
          </cell>
          <cell r="D311" t="str">
            <v>OBRA FEDERAL</v>
          </cell>
          <cell r="G311" t="str">
            <v>4OPA</v>
          </cell>
          <cell r="H311" t="str">
            <v>OBRA PUBLICA Y ACCIONES</v>
          </cell>
          <cell r="I311" t="str">
            <v>SOPA</v>
          </cell>
          <cell r="J311" t="str">
            <v>SECTOR OBRA PÚBLICA Y ACCIONES</v>
          </cell>
          <cell r="K311" t="str">
            <v>240101</v>
          </cell>
          <cell r="L311" t="str">
            <v>24</v>
          </cell>
          <cell r="M311" t="str">
            <v>01</v>
          </cell>
          <cell r="N311" t="str">
            <v>01</v>
          </cell>
        </row>
        <row r="312">
          <cell r="A312" t="str">
            <v>XF0103</v>
          </cell>
          <cell r="B312" t="str">
            <v>Obra Federal</v>
          </cell>
          <cell r="C312" t="str">
            <v>XF00</v>
          </cell>
          <cell r="D312" t="str">
            <v>OBRA FEDERAL</v>
          </cell>
          <cell r="G312" t="str">
            <v>4OPA</v>
          </cell>
          <cell r="H312" t="str">
            <v>OBRA PUBLICA Y ACCIONES</v>
          </cell>
          <cell r="I312" t="str">
            <v>SOPA</v>
          </cell>
          <cell r="J312" t="str">
            <v>SECTOR OBRA PÚBLICA Y ACCIONES</v>
          </cell>
          <cell r="K312" t="str">
            <v>220101</v>
          </cell>
          <cell r="L312" t="str">
            <v>22</v>
          </cell>
          <cell r="M312" t="str">
            <v>01</v>
          </cell>
          <cell r="N312" t="str">
            <v>01</v>
          </cell>
        </row>
        <row r="313">
          <cell r="A313" t="str">
            <v>XF0104</v>
          </cell>
          <cell r="B313" t="str">
            <v>Obra Federal</v>
          </cell>
          <cell r="C313" t="str">
            <v>XF00</v>
          </cell>
          <cell r="D313" t="str">
            <v>OBRA FEDERAL</v>
          </cell>
          <cell r="G313" t="str">
            <v>4OPA</v>
          </cell>
          <cell r="H313" t="str">
            <v>OBRA PUBLICA Y ACCIONES</v>
          </cell>
          <cell r="I313" t="str">
            <v>SOPA</v>
          </cell>
          <cell r="J313" t="str">
            <v>SECTOR OBRA PÚBLICA Y ACCIONES</v>
          </cell>
          <cell r="K313" t="str">
            <v>230301</v>
          </cell>
          <cell r="L313" t="str">
            <v>23</v>
          </cell>
          <cell r="M313" t="str">
            <v>03</v>
          </cell>
          <cell r="N313" t="str">
            <v>01</v>
          </cell>
        </row>
        <row r="314">
          <cell r="A314" t="str">
            <v>XF0105</v>
          </cell>
          <cell r="B314" t="str">
            <v>Obra Federal</v>
          </cell>
          <cell r="C314" t="str">
            <v>XF00</v>
          </cell>
          <cell r="D314" t="str">
            <v>OBRA FEDERAL</v>
          </cell>
          <cell r="G314" t="str">
            <v>4OPA</v>
          </cell>
          <cell r="H314" t="str">
            <v>OBRA PUBLICA Y ACCIONES</v>
          </cell>
          <cell r="I314" t="str">
            <v>SOPA</v>
          </cell>
          <cell r="J314" t="str">
            <v>SECTOR OBRA PÚBLICA Y ACCIONES</v>
          </cell>
          <cell r="K314" t="str">
            <v>230101</v>
          </cell>
          <cell r="L314" t="str">
            <v>23</v>
          </cell>
          <cell r="M314" t="str">
            <v>01</v>
          </cell>
          <cell r="N314" t="str">
            <v>01</v>
          </cell>
        </row>
        <row r="315">
          <cell r="A315" t="str">
            <v>XF0106</v>
          </cell>
          <cell r="B315" t="str">
            <v>Obra Federal</v>
          </cell>
          <cell r="C315" t="str">
            <v>XF00</v>
          </cell>
          <cell r="D315" t="str">
            <v>OBRA FEDERAL</v>
          </cell>
          <cell r="G315" t="str">
            <v>4OPA</v>
          </cell>
          <cell r="H315" t="str">
            <v>OBRA PUBLICA Y ACCIONES</v>
          </cell>
          <cell r="I315" t="str">
            <v>SOPA</v>
          </cell>
          <cell r="J315" t="str">
            <v>SECTOR OBRA PÚBLICA Y ACCIONES</v>
          </cell>
          <cell r="K315" t="str">
            <v>250301</v>
          </cell>
          <cell r="L315" t="str">
            <v>25</v>
          </cell>
          <cell r="M315" t="str">
            <v>03</v>
          </cell>
          <cell r="N315" t="str">
            <v>01</v>
          </cell>
        </row>
        <row r="316">
          <cell r="A316" t="str">
            <v>XF0107</v>
          </cell>
          <cell r="B316" t="str">
            <v>Obra Federal</v>
          </cell>
          <cell r="C316" t="str">
            <v>XF00</v>
          </cell>
          <cell r="D316" t="str">
            <v>OBRA FEDERAL</v>
          </cell>
          <cell r="G316" t="str">
            <v>4OPA</v>
          </cell>
          <cell r="H316" t="str">
            <v>OBRA PUBLICA Y ACCIONES</v>
          </cell>
          <cell r="I316" t="str">
            <v>SOPA</v>
          </cell>
          <cell r="J316" t="str">
            <v>SECTOR OBRA PÚBLICA Y ACCIONES</v>
          </cell>
          <cell r="K316" t="str">
            <v>230401</v>
          </cell>
          <cell r="L316" t="str">
            <v>23</v>
          </cell>
          <cell r="M316" t="str">
            <v>04</v>
          </cell>
          <cell r="N316" t="str">
            <v>01</v>
          </cell>
        </row>
        <row r="317">
          <cell r="A317" t="str">
            <v>XF0108</v>
          </cell>
          <cell r="B317" t="str">
            <v>Obra Federal</v>
          </cell>
          <cell r="C317" t="str">
            <v>XF00</v>
          </cell>
          <cell r="D317" t="str">
            <v>OBRA FEDERAL</v>
          </cell>
          <cell r="G317" t="str">
            <v>4OPA</v>
          </cell>
          <cell r="H317" t="str">
            <v>OBRA PUBLICA Y ACCIONES</v>
          </cell>
          <cell r="I317" t="str">
            <v>SOPA</v>
          </cell>
          <cell r="J317" t="str">
            <v>SECTOR OBRA PÚBLICA Y ACCIONES</v>
          </cell>
          <cell r="K317" t="str">
            <v>210501</v>
          </cell>
          <cell r="L317" t="str">
            <v>21</v>
          </cell>
          <cell r="M317" t="str">
            <v>05</v>
          </cell>
          <cell r="N317" t="str">
            <v>01</v>
          </cell>
        </row>
        <row r="318">
          <cell r="A318" t="str">
            <v>XF0109</v>
          </cell>
          <cell r="B318" t="str">
            <v>Obra Federal</v>
          </cell>
          <cell r="C318" t="str">
            <v>XF00</v>
          </cell>
          <cell r="D318" t="str">
            <v>OBRA FEDERAL</v>
          </cell>
          <cell r="G318" t="str">
            <v>4OPA</v>
          </cell>
          <cell r="H318" t="str">
            <v>OBRA PUBLICA Y ACCIONES</v>
          </cell>
          <cell r="I318" t="str">
            <v>SOPA</v>
          </cell>
          <cell r="J318" t="str">
            <v>SECTOR OBRA PÚBLICA Y ACCIONES</v>
          </cell>
          <cell r="K318" t="str">
            <v>210305</v>
          </cell>
          <cell r="L318" t="str">
            <v>21</v>
          </cell>
          <cell r="M318" t="str">
            <v>03</v>
          </cell>
          <cell r="N318" t="str">
            <v>05</v>
          </cell>
        </row>
        <row r="319">
          <cell r="A319" t="str">
            <v>Y010</v>
          </cell>
          <cell r="B319" t="str">
            <v>H. Legislatura del Estado</v>
          </cell>
          <cell r="C319" t="str">
            <v>Y010</v>
          </cell>
          <cell r="D319" t="str">
            <v>H. LEGISLATURA DEL ESTADO</v>
          </cell>
          <cell r="E319" t="str">
            <v>Y010</v>
          </cell>
          <cell r="F319" t="str">
            <v>H. LEGISLATURA DEL ESTADO</v>
          </cell>
          <cell r="G319" t="str">
            <v>Y010</v>
          </cell>
          <cell r="H319" t="str">
            <v>H. LEGISLATURA DEL ESTADO</v>
          </cell>
          <cell r="I319" t="str">
            <v>TLEG</v>
          </cell>
          <cell r="J319" t="str">
            <v>PODER LEGISLATIVO</v>
          </cell>
          <cell r="K319" t="str">
            <v>000000</v>
          </cell>
          <cell r="L319" t="str">
            <v>00</v>
          </cell>
          <cell r="M319" t="str">
            <v>00</v>
          </cell>
          <cell r="N319" t="str">
            <v>00</v>
          </cell>
        </row>
        <row r="320">
          <cell r="A320" t="str">
            <v>Y050</v>
          </cell>
          <cell r="B320" t="str">
            <v>Tribunal Superior de Justicia</v>
          </cell>
          <cell r="C320" t="str">
            <v>Y050</v>
          </cell>
          <cell r="D320" t="str">
            <v>TRIBUNAL SUPERIOR DE JUSTICIA</v>
          </cell>
          <cell r="E320" t="str">
            <v>Y050</v>
          </cell>
          <cell r="F320" t="str">
            <v>TRIBUNAL SUPERIOR DE JUSTICIA</v>
          </cell>
          <cell r="G320" t="str">
            <v>Y050</v>
          </cell>
          <cell r="H320" t="str">
            <v>TRIBUNAL SUPERIOR DE JUSTICIA</v>
          </cell>
          <cell r="I320" t="str">
            <v>TJUD</v>
          </cell>
          <cell r="J320" t="str">
            <v>PODER JUDICIAL</v>
          </cell>
          <cell r="K320" t="str">
            <v>000000</v>
          </cell>
          <cell r="L320" t="str">
            <v>00</v>
          </cell>
          <cell r="M320" t="str">
            <v>00</v>
          </cell>
          <cell r="N320" t="str">
            <v>00</v>
          </cell>
        </row>
        <row r="321">
          <cell r="A321" t="str">
            <v>Y100</v>
          </cell>
          <cell r="B321" t="str">
            <v>Inst. Elect. Del Edo. De Qro.</v>
          </cell>
          <cell r="C321" t="str">
            <v>Y100</v>
          </cell>
          <cell r="D321" t="str">
            <v>INST. ELECT. DEL EDO. DE QRO.</v>
          </cell>
          <cell r="E321" t="str">
            <v>1ORG</v>
          </cell>
          <cell r="F321" t="str">
            <v>ORGANISMOS AUTONOMOS</v>
          </cell>
          <cell r="G321" t="str">
            <v>1ORG</v>
          </cell>
          <cell r="H321" t="str">
            <v>ORGANISMOS AUTONOMOS</v>
          </cell>
          <cell r="I321" t="str">
            <v>UORG</v>
          </cell>
          <cell r="J321" t="str">
            <v>ORGANISMOS AUTONOMOS</v>
          </cell>
          <cell r="K321" t="str">
            <v>000000</v>
          </cell>
          <cell r="L321" t="str">
            <v>00</v>
          </cell>
          <cell r="M321" t="str">
            <v>00</v>
          </cell>
          <cell r="N321" t="str">
            <v>00</v>
          </cell>
        </row>
        <row r="322">
          <cell r="A322" t="str">
            <v>Y200</v>
          </cell>
          <cell r="B322" t="str">
            <v>Instituto Federal Electoral</v>
          </cell>
          <cell r="C322" t="str">
            <v>Y200</v>
          </cell>
          <cell r="D322" t="str">
            <v>INST. FEDERAL ELECTORAL</v>
          </cell>
          <cell r="E322" t="str">
            <v>1ORG</v>
          </cell>
          <cell r="F322" t="str">
            <v>ORGANISMOS AUTONOMOS</v>
          </cell>
          <cell r="G322" t="str">
            <v>1ORG</v>
          </cell>
          <cell r="H322" t="str">
            <v>ORGANISMOS AUTONOMOS</v>
          </cell>
          <cell r="I322" t="str">
            <v>UORG</v>
          </cell>
          <cell r="J322" t="str">
            <v>ORGANISMOS AUTONOMOS</v>
          </cell>
          <cell r="K322" t="str">
            <v>000000</v>
          </cell>
          <cell r="L322" t="str">
            <v>00</v>
          </cell>
          <cell r="M322" t="str">
            <v>00</v>
          </cell>
          <cell r="N322" t="str">
            <v>00</v>
          </cell>
        </row>
        <row r="323">
          <cell r="A323" t="str">
            <v>Y300</v>
          </cell>
          <cell r="B323" t="str">
            <v>Comisión Estatal de los Derechos Humanos</v>
          </cell>
          <cell r="C323" t="str">
            <v>Y300</v>
          </cell>
          <cell r="D323" t="str">
            <v>COM. ESTATAL DE LOS DER. HUMANOS</v>
          </cell>
          <cell r="E323" t="str">
            <v>1ORG</v>
          </cell>
          <cell r="F323" t="str">
            <v>ORGANISMOS AUTONOMOS</v>
          </cell>
          <cell r="G323" t="str">
            <v>1ORG</v>
          </cell>
          <cell r="H323" t="str">
            <v>ORGANISMOS AUTONOMOS</v>
          </cell>
          <cell r="I323" t="str">
            <v>UORG</v>
          </cell>
          <cell r="J323" t="str">
            <v>ORGANISMOS AUTONOMOS</v>
          </cell>
          <cell r="K323" t="str">
            <v>000000</v>
          </cell>
          <cell r="L323" t="str">
            <v>00</v>
          </cell>
          <cell r="M323" t="str">
            <v>00</v>
          </cell>
          <cell r="N323" t="str">
            <v>00</v>
          </cell>
        </row>
        <row r="324">
          <cell r="A324" t="str">
            <v>Y400</v>
          </cell>
          <cell r="B324" t="str">
            <v>Tribunal de lo Cont. Administrativo</v>
          </cell>
          <cell r="C324" t="str">
            <v>Y400</v>
          </cell>
          <cell r="D324" t="str">
            <v>TRIB. DE LO CONT. ADMINISTRATIVO</v>
          </cell>
          <cell r="E324" t="str">
            <v>1ORG</v>
          </cell>
          <cell r="F324" t="str">
            <v>ORGANISMOS AUTONOMOS</v>
          </cell>
          <cell r="G324" t="str">
            <v>1ORG</v>
          </cell>
          <cell r="H324" t="str">
            <v>ORGANISMOS AUTONOMOS</v>
          </cell>
          <cell r="I324" t="str">
            <v>UORG</v>
          </cell>
          <cell r="J324" t="str">
            <v>ORGANISMOS AUTONOMOS</v>
          </cell>
          <cell r="K324" t="str">
            <v>000000</v>
          </cell>
          <cell r="L324" t="str">
            <v>00</v>
          </cell>
          <cell r="M324" t="str">
            <v>00</v>
          </cell>
          <cell r="N324" t="str">
            <v>00</v>
          </cell>
        </row>
        <row r="325">
          <cell r="A325" t="str">
            <v>ZA01</v>
          </cell>
          <cell r="B325" t="str">
            <v>Amealco</v>
          </cell>
          <cell r="C325" t="str">
            <v>ZA01</v>
          </cell>
          <cell r="D325" t="str">
            <v>MUNICIPIO DE AMEALCO</v>
          </cell>
          <cell r="E325" t="str">
            <v>1MMU</v>
          </cell>
          <cell r="F325" t="str">
            <v>MUNICIPIOS</v>
          </cell>
          <cell r="G325" t="str">
            <v>1MUN</v>
          </cell>
          <cell r="H325" t="str">
            <v xml:space="preserve">M U N I C I P I O S  </v>
          </cell>
          <cell r="I325" t="str">
            <v>VMPI</v>
          </cell>
          <cell r="J325" t="str">
            <v xml:space="preserve">M U N I C I P I O S  </v>
          </cell>
          <cell r="K325" t="str">
            <v>000000</v>
          </cell>
          <cell r="L325" t="str">
            <v>00</v>
          </cell>
          <cell r="M325" t="str">
            <v>00</v>
          </cell>
          <cell r="N325" t="str">
            <v>00</v>
          </cell>
        </row>
        <row r="326">
          <cell r="A326" t="str">
            <v>ZA02</v>
          </cell>
          <cell r="B326" t="str">
            <v>Pinal de Amoles</v>
          </cell>
          <cell r="C326" t="str">
            <v>ZA02</v>
          </cell>
          <cell r="D326" t="str">
            <v>MUNICIPIO DE PINAL DE AMOLES</v>
          </cell>
          <cell r="E326" t="str">
            <v>1MMU</v>
          </cell>
          <cell r="F326" t="str">
            <v>MUNICIPIOS</v>
          </cell>
          <cell r="G326" t="str">
            <v>1MUN</v>
          </cell>
          <cell r="H326" t="str">
            <v xml:space="preserve">M U N I C I P I O S  </v>
          </cell>
          <cell r="I326" t="str">
            <v>VMPI</v>
          </cell>
          <cell r="J326" t="str">
            <v xml:space="preserve">M U N I C I P I O S  </v>
          </cell>
          <cell r="K326" t="str">
            <v>000000</v>
          </cell>
          <cell r="L326" t="str">
            <v>00</v>
          </cell>
          <cell r="M326" t="str">
            <v>00</v>
          </cell>
          <cell r="N326" t="str">
            <v>00</v>
          </cell>
        </row>
        <row r="327">
          <cell r="A327" t="str">
            <v>ZA03</v>
          </cell>
          <cell r="B327" t="str">
            <v>Arroyo Seco</v>
          </cell>
          <cell r="C327" t="str">
            <v>ZA03</v>
          </cell>
          <cell r="D327" t="str">
            <v>MUNICIPIO DE ARROYO SECO</v>
          </cell>
          <cell r="E327" t="str">
            <v>1MMU</v>
          </cell>
          <cell r="F327" t="str">
            <v>MUNICIPIOS</v>
          </cell>
          <cell r="G327" t="str">
            <v>1MUN</v>
          </cell>
          <cell r="H327" t="str">
            <v xml:space="preserve">M U N I C I P I O S  </v>
          </cell>
          <cell r="I327" t="str">
            <v>VMPI</v>
          </cell>
          <cell r="J327" t="str">
            <v xml:space="preserve">M U N I C I P I O S  </v>
          </cell>
          <cell r="K327" t="str">
            <v>000000</v>
          </cell>
          <cell r="L327" t="str">
            <v>00</v>
          </cell>
          <cell r="M327" t="str">
            <v>00</v>
          </cell>
          <cell r="N327" t="str">
            <v>00</v>
          </cell>
        </row>
        <row r="328">
          <cell r="A328" t="str">
            <v>ZA04</v>
          </cell>
          <cell r="B328" t="str">
            <v>Cadereyta</v>
          </cell>
          <cell r="C328" t="str">
            <v>ZA04</v>
          </cell>
          <cell r="D328" t="str">
            <v>MUNICIPIO DE CADEREYTA</v>
          </cell>
          <cell r="E328" t="str">
            <v>1MMU</v>
          </cell>
          <cell r="F328" t="str">
            <v>MUNICIPIOS</v>
          </cell>
          <cell r="G328" t="str">
            <v>1MUN</v>
          </cell>
          <cell r="H328" t="str">
            <v>º</v>
          </cell>
          <cell r="I328" t="str">
            <v>VMPI</v>
          </cell>
          <cell r="J328" t="str">
            <v xml:space="preserve">M U N I C I P I O S  </v>
          </cell>
          <cell r="K328" t="str">
            <v>000000</v>
          </cell>
          <cell r="L328" t="str">
            <v>00</v>
          </cell>
          <cell r="M328" t="str">
            <v>00</v>
          </cell>
          <cell r="N328" t="str">
            <v>00</v>
          </cell>
        </row>
        <row r="329">
          <cell r="A329" t="str">
            <v>ZA05</v>
          </cell>
          <cell r="B329" t="str">
            <v>Colón</v>
          </cell>
          <cell r="C329" t="str">
            <v>ZA05</v>
          </cell>
          <cell r="D329" t="str">
            <v>MUNICIPIO DE COLON</v>
          </cell>
          <cell r="E329" t="str">
            <v>1MMU</v>
          </cell>
          <cell r="F329" t="str">
            <v>MUNICIPIOS</v>
          </cell>
          <cell r="G329" t="str">
            <v>1MUN</v>
          </cell>
          <cell r="H329" t="str">
            <v xml:space="preserve">M U N I C I P I O S  </v>
          </cell>
          <cell r="I329" t="str">
            <v>VMPI</v>
          </cell>
          <cell r="J329" t="str">
            <v xml:space="preserve">M U N I C I P I O S  </v>
          </cell>
          <cell r="K329" t="str">
            <v>000000</v>
          </cell>
          <cell r="L329" t="str">
            <v>00</v>
          </cell>
          <cell r="M329" t="str">
            <v>00</v>
          </cell>
          <cell r="N329" t="str">
            <v>00</v>
          </cell>
        </row>
        <row r="330">
          <cell r="A330" t="str">
            <v>ZA06</v>
          </cell>
          <cell r="B330" t="str">
            <v>Corregidora</v>
          </cell>
          <cell r="C330" t="str">
            <v>ZA06</v>
          </cell>
          <cell r="D330" t="str">
            <v>MUNICIPIO DE CORREGIDORA</v>
          </cell>
          <cell r="E330" t="str">
            <v>1MMU</v>
          </cell>
          <cell r="F330" t="str">
            <v>MUNICIPIOS</v>
          </cell>
          <cell r="G330" t="str">
            <v>1MUN</v>
          </cell>
          <cell r="H330" t="str">
            <v xml:space="preserve">M U N I C I P I O S  </v>
          </cell>
          <cell r="I330" t="str">
            <v>VMPI</v>
          </cell>
          <cell r="J330" t="str">
            <v xml:space="preserve">M U N I C I P I O S  </v>
          </cell>
          <cell r="K330" t="str">
            <v>000000</v>
          </cell>
          <cell r="L330" t="str">
            <v>00</v>
          </cell>
          <cell r="M330" t="str">
            <v>00</v>
          </cell>
          <cell r="N330" t="str">
            <v>00</v>
          </cell>
        </row>
        <row r="331">
          <cell r="A331" t="str">
            <v>ZA07</v>
          </cell>
          <cell r="B331" t="str">
            <v>Ezequiel Montes</v>
          </cell>
          <cell r="C331" t="str">
            <v>ZA07</v>
          </cell>
          <cell r="D331" t="str">
            <v>MUNICIPIO DE EZEQUIEL MONTES</v>
          </cell>
          <cell r="E331" t="str">
            <v>1MMU</v>
          </cell>
          <cell r="F331" t="str">
            <v>MUNICIPIOS</v>
          </cell>
          <cell r="G331" t="str">
            <v>1MUN</v>
          </cell>
          <cell r="H331" t="str">
            <v xml:space="preserve">M U N I C I P I O S  </v>
          </cell>
          <cell r="I331" t="str">
            <v>VMPI</v>
          </cell>
          <cell r="J331" t="str">
            <v xml:space="preserve">M U N I C I P I O S  </v>
          </cell>
          <cell r="K331" t="str">
            <v>000000</v>
          </cell>
          <cell r="L331" t="str">
            <v>00</v>
          </cell>
          <cell r="M331" t="str">
            <v>00</v>
          </cell>
          <cell r="N331" t="str">
            <v>00</v>
          </cell>
        </row>
        <row r="332">
          <cell r="A332" t="str">
            <v>ZA08</v>
          </cell>
          <cell r="B332" t="str">
            <v>Huimilpan</v>
          </cell>
          <cell r="C332" t="str">
            <v>ZA08</v>
          </cell>
          <cell r="D332" t="str">
            <v>MUNICIPIO DE HUIMILPAN</v>
          </cell>
          <cell r="E332" t="str">
            <v>1MMU</v>
          </cell>
          <cell r="F332" t="str">
            <v>MUNICIPIOS</v>
          </cell>
          <cell r="G332" t="str">
            <v>1MUN</v>
          </cell>
          <cell r="H332" t="str">
            <v xml:space="preserve">M U N I C I P I O S  </v>
          </cell>
          <cell r="I332" t="str">
            <v>VMPI</v>
          </cell>
          <cell r="J332" t="str">
            <v xml:space="preserve">M U N I C I P I O S  </v>
          </cell>
          <cell r="K332" t="str">
            <v>000000</v>
          </cell>
          <cell r="L332" t="str">
            <v>00</v>
          </cell>
          <cell r="M332" t="str">
            <v>00</v>
          </cell>
          <cell r="N332" t="str">
            <v>00</v>
          </cell>
        </row>
        <row r="333">
          <cell r="A333" t="str">
            <v>ZA09</v>
          </cell>
          <cell r="B333" t="str">
            <v>Jalpan de Serra</v>
          </cell>
          <cell r="C333" t="str">
            <v>ZA09</v>
          </cell>
          <cell r="D333" t="str">
            <v>MUNICIPIO DE JALPAN DE SERRA</v>
          </cell>
          <cell r="E333" t="str">
            <v>1MMU</v>
          </cell>
          <cell r="F333" t="str">
            <v>MUNICIPIOS</v>
          </cell>
          <cell r="G333" t="str">
            <v>1MUN</v>
          </cell>
          <cell r="H333" t="str">
            <v xml:space="preserve">M U N I C I P I O S  </v>
          </cell>
          <cell r="I333" t="str">
            <v>VMPI</v>
          </cell>
          <cell r="J333" t="str">
            <v xml:space="preserve">M U N I C I P I O S  </v>
          </cell>
          <cell r="K333" t="str">
            <v>000000</v>
          </cell>
          <cell r="L333" t="str">
            <v>00</v>
          </cell>
          <cell r="M333" t="str">
            <v>00</v>
          </cell>
          <cell r="N333" t="str">
            <v>00</v>
          </cell>
        </row>
        <row r="334">
          <cell r="A334" t="str">
            <v>ZA10</v>
          </cell>
          <cell r="B334" t="str">
            <v>Landa de Matamoros</v>
          </cell>
          <cell r="C334" t="str">
            <v>ZA10</v>
          </cell>
          <cell r="D334" t="str">
            <v>MUNICIPIO DE LANDA DE MATAMOROS</v>
          </cell>
          <cell r="E334" t="str">
            <v>1MMU</v>
          </cell>
          <cell r="F334" t="str">
            <v>MUNICIPIOS</v>
          </cell>
          <cell r="G334" t="str">
            <v>1MUN</v>
          </cell>
          <cell r="H334" t="str">
            <v xml:space="preserve">M U N I C I P I O S  </v>
          </cell>
          <cell r="I334" t="str">
            <v>VMPI</v>
          </cell>
          <cell r="J334" t="str">
            <v xml:space="preserve">M U N I C I P I O S  </v>
          </cell>
          <cell r="K334" t="str">
            <v>000000</v>
          </cell>
          <cell r="L334" t="str">
            <v>00</v>
          </cell>
          <cell r="M334" t="str">
            <v>00</v>
          </cell>
          <cell r="N334" t="str">
            <v>00</v>
          </cell>
        </row>
        <row r="335">
          <cell r="A335" t="str">
            <v>ZA11</v>
          </cell>
          <cell r="B335" t="str">
            <v>El Marques</v>
          </cell>
          <cell r="C335" t="str">
            <v>ZA11</v>
          </cell>
          <cell r="D335" t="str">
            <v xml:space="preserve">MUNICIPIO DE EL MARQUES </v>
          </cell>
          <cell r="E335" t="str">
            <v>1MMU</v>
          </cell>
          <cell r="F335" t="str">
            <v>MUNICIPIOS</v>
          </cell>
          <cell r="G335" t="str">
            <v>1MUN</v>
          </cell>
          <cell r="H335" t="str">
            <v xml:space="preserve">M U N I C I P I O S  </v>
          </cell>
          <cell r="I335" t="str">
            <v>VMPI</v>
          </cell>
          <cell r="J335" t="str">
            <v xml:space="preserve">M U N I C I P I O S  </v>
          </cell>
          <cell r="K335" t="str">
            <v>000000</v>
          </cell>
          <cell r="L335" t="str">
            <v>00</v>
          </cell>
          <cell r="M335" t="str">
            <v>00</v>
          </cell>
          <cell r="N335" t="str">
            <v>00</v>
          </cell>
        </row>
        <row r="336">
          <cell r="A336" t="str">
            <v>ZA12</v>
          </cell>
          <cell r="B336" t="str">
            <v>Pedro Esobedo</v>
          </cell>
          <cell r="C336" t="str">
            <v>ZA12</v>
          </cell>
          <cell r="D336" t="str">
            <v>MUNICIPIO DE PEDRO ESCOBEDO</v>
          </cell>
          <cell r="E336" t="str">
            <v>1MMU</v>
          </cell>
          <cell r="F336" t="str">
            <v>MUNICIPIOS</v>
          </cell>
          <cell r="G336" t="str">
            <v>1MUN</v>
          </cell>
          <cell r="H336" t="str">
            <v xml:space="preserve">M U N I C I P I O S  </v>
          </cell>
          <cell r="I336" t="str">
            <v>VMPI</v>
          </cell>
          <cell r="J336" t="str">
            <v xml:space="preserve">M U N I C I P I O S  </v>
          </cell>
          <cell r="K336" t="str">
            <v>000000</v>
          </cell>
          <cell r="L336" t="str">
            <v>00</v>
          </cell>
          <cell r="M336" t="str">
            <v>00</v>
          </cell>
          <cell r="N336" t="str">
            <v>00</v>
          </cell>
        </row>
        <row r="337">
          <cell r="A337" t="str">
            <v>ZA13</v>
          </cell>
          <cell r="B337" t="str">
            <v>Peñamiller</v>
          </cell>
          <cell r="C337" t="str">
            <v>ZA13</v>
          </cell>
          <cell r="D337" t="str">
            <v>MUNICIPIO DE PEÑAMILLER</v>
          </cell>
          <cell r="E337" t="str">
            <v>1MMU</v>
          </cell>
          <cell r="F337" t="str">
            <v>MUNICIPIOS</v>
          </cell>
          <cell r="G337" t="str">
            <v>1MUN</v>
          </cell>
          <cell r="H337" t="str">
            <v xml:space="preserve">M U N I C I P I O S  </v>
          </cell>
          <cell r="I337" t="str">
            <v>VMPI</v>
          </cell>
          <cell r="J337" t="str">
            <v xml:space="preserve">M U N I C I P I O S  </v>
          </cell>
          <cell r="K337" t="str">
            <v>000000</v>
          </cell>
          <cell r="L337" t="str">
            <v>00</v>
          </cell>
          <cell r="M337" t="str">
            <v>00</v>
          </cell>
          <cell r="N337" t="str">
            <v>00</v>
          </cell>
        </row>
        <row r="338">
          <cell r="A338" t="str">
            <v>ZA14</v>
          </cell>
          <cell r="B338" t="str">
            <v>Querétaro</v>
          </cell>
          <cell r="C338" t="str">
            <v>ZA14</v>
          </cell>
          <cell r="D338" t="str">
            <v>MUNICIPIO DE QUERETARO</v>
          </cell>
          <cell r="E338" t="str">
            <v>1MMU</v>
          </cell>
          <cell r="F338" t="str">
            <v>MUNICIPIOS</v>
          </cell>
          <cell r="G338" t="str">
            <v>1MUN</v>
          </cell>
          <cell r="H338" t="str">
            <v xml:space="preserve">M U N I C I P I O S  </v>
          </cell>
          <cell r="I338" t="str">
            <v>VMPI</v>
          </cell>
          <cell r="J338" t="str">
            <v xml:space="preserve">M U N I C I P I O S  </v>
          </cell>
          <cell r="K338" t="str">
            <v>000000</v>
          </cell>
          <cell r="L338" t="str">
            <v>00</v>
          </cell>
          <cell r="M338" t="str">
            <v>00</v>
          </cell>
          <cell r="N338" t="str">
            <v>00</v>
          </cell>
        </row>
        <row r="339">
          <cell r="A339" t="str">
            <v>ZA15</v>
          </cell>
          <cell r="B339" t="str">
            <v>San Joaquín</v>
          </cell>
          <cell r="C339" t="str">
            <v>ZA15</v>
          </cell>
          <cell r="D339" t="str">
            <v>MUNICIPIO DE SAN JOAQUIN</v>
          </cell>
          <cell r="E339" t="str">
            <v>1MMU</v>
          </cell>
          <cell r="F339" t="str">
            <v>MUNICIPIOS</v>
          </cell>
          <cell r="G339" t="str">
            <v>1MUN</v>
          </cell>
          <cell r="H339" t="str">
            <v xml:space="preserve">M U N I C I P I O S  </v>
          </cell>
          <cell r="I339" t="str">
            <v>VMPI</v>
          </cell>
          <cell r="J339" t="str">
            <v xml:space="preserve">M U N I C I P I O S  </v>
          </cell>
          <cell r="K339" t="str">
            <v>000000</v>
          </cell>
          <cell r="L339" t="str">
            <v>00</v>
          </cell>
          <cell r="M339" t="str">
            <v>00</v>
          </cell>
          <cell r="N339" t="str">
            <v>00</v>
          </cell>
        </row>
        <row r="340">
          <cell r="A340" t="str">
            <v>ZA16</v>
          </cell>
          <cell r="B340" t="str">
            <v>San Juan del Río</v>
          </cell>
          <cell r="C340" t="str">
            <v>ZA16</v>
          </cell>
          <cell r="D340" t="str">
            <v xml:space="preserve">MUNICIPIO DE SAN JUAN DEL RIO </v>
          </cell>
          <cell r="E340" t="str">
            <v>1MMU</v>
          </cell>
          <cell r="F340" t="str">
            <v>MUNICIPIOS</v>
          </cell>
          <cell r="G340" t="str">
            <v>1MUN</v>
          </cell>
          <cell r="H340" t="str">
            <v xml:space="preserve">M U N I C I P I O S  </v>
          </cell>
          <cell r="I340" t="str">
            <v>VMPI</v>
          </cell>
          <cell r="J340" t="str">
            <v xml:space="preserve">M U N I C I P I O S  </v>
          </cell>
          <cell r="K340" t="str">
            <v>000000</v>
          </cell>
          <cell r="L340" t="str">
            <v>00</v>
          </cell>
          <cell r="M340" t="str">
            <v>00</v>
          </cell>
          <cell r="N340" t="str">
            <v>00</v>
          </cell>
        </row>
        <row r="341">
          <cell r="A341" t="str">
            <v>ZA17</v>
          </cell>
          <cell r="B341" t="str">
            <v>Tequisquiapan</v>
          </cell>
          <cell r="C341" t="str">
            <v>ZA17</v>
          </cell>
          <cell r="D341" t="str">
            <v>MUNICIPIO DE TEQUISQUIAPAN</v>
          </cell>
          <cell r="E341" t="str">
            <v>1MMU</v>
          </cell>
          <cell r="F341" t="str">
            <v>MUNICIPIOS</v>
          </cell>
          <cell r="G341" t="str">
            <v>1MUN</v>
          </cell>
          <cell r="H341" t="str">
            <v xml:space="preserve">M U N I C I P I O S  </v>
          </cell>
          <cell r="I341" t="str">
            <v>VMPI</v>
          </cell>
          <cell r="J341" t="str">
            <v xml:space="preserve">M U N I C I P I O S  </v>
          </cell>
          <cell r="K341" t="str">
            <v>000000</v>
          </cell>
          <cell r="L341" t="str">
            <v>00</v>
          </cell>
          <cell r="M341" t="str">
            <v>00</v>
          </cell>
          <cell r="N341" t="str">
            <v>00</v>
          </cell>
        </row>
        <row r="342">
          <cell r="A342" t="str">
            <v>ZA18</v>
          </cell>
          <cell r="B342" t="str">
            <v>Toliman</v>
          </cell>
          <cell r="C342" t="str">
            <v>ZA18</v>
          </cell>
          <cell r="D342" t="str">
            <v>MUNICIPIO DE TOLIMAN</v>
          </cell>
          <cell r="E342" t="str">
            <v>1MMU</v>
          </cell>
          <cell r="F342" t="str">
            <v>MUNICIPIOS</v>
          </cell>
          <cell r="G342" t="str">
            <v>1MUN</v>
          </cell>
          <cell r="H342" t="str">
            <v xml:space="preserve">M U N I C I P I O S  </v>
          </cell>
          <cell r="I342" t="str">
            <v>VMPI</v>
          </cell>
          <cell r="J342" t="str">
            <v xml:space="preserve">M U N I C I P I O S  </v>
          </cell>
          <cell r="K342" t="str">
            <v>000000</v>
          </cell>
          <cell r="L342" t="str">
            <v>00</v>
          </cell>
          <cell r="M342" t="str">
            <v>00</v>
          </cell>
          <cell r="N342" t="str">
            <v>00</v>
          </cell>
        </row>
        <row r="343">
          <cell r="A343" t="str">
            <v>Z190</v>
          </cell>
          <cell r="B343" t="str">
            <v>Diferencia Cambiaria</v>
          </cell>
          <cell r="E343" t="str">
            <v>1MMU</v>
          </cell>
          <cell r="F343" t="str">
            <v>MUNICIPIOS</v>
          </cell>
          <cell r="G343" t="str">
            <v>1MUN</v>
          </cell>
          <cell r="H343" t="str">
            <v xml:space="preserve">M U N I C I P I O S  </v>
          </cell>
          <cell r="I343" t="str">
            <v>VMPI</v>
          </cell>
          <cell r="J343" t="str">
            <v xml:space="preserve">M U N I C I P I O S  </v>
          </cell>
          <cell r="K343" t="str">
            <v>000000</v>
          </cell>
          <cell r="L343" t="str">
            <v>00</v>
          </cell>
          <cell r="M343" t="str">
            <v>00</v>
          </cell>
          <cell r="N343" t="str">
            <v>00</v>
          </cell>
        </row>
      </sheetData>
      <sheetData sheetId="1">
        <row r="4">
          <cell r="A4" t="str">
            <v>5010000</v>
          </cell>
          <cell r="B4" t="str">
            <v>SERVICIOS PERSONALES</v>
          </cell>
        </row>
        <row r="5">
          <cell r="A5" t="str">
            <v>5010100</v>
          </cell>
          <cell r="B5" t="str">
            <v>REMUNERACIONES AL PERSONAL DE CARÁCTER PERMANENTE</v>
          </cell>
        </row>
        <row r="6">
          <cell r="A6" t="str">
            <v>5010103</v>
          </cell>
          <cell r="B6" t="str">
            <v>Sueldo Base</v>
          </cell>
        </row>
        <row r="7">
          <cell r="A7" t="str">
            <v>5010200</v>
          </cell>
          <cell r="B7" t="str">
            <v>REMUNERACIONES AL PERSONAL DE CARÁCTER TRANSITORIO</v>
          </cell>
        </row>
        <row r="8">
          <cell r="A8" t="str">
            <v>5010201</v>
          </cell>
          <cell r="B8" t="str">
            <v>Honorarios</v>
          </cell>
        </row>
        <row r="9">
          <cell r="A9" t="str">
            <v>5010202</v>
          </cell>
          <cell r="B9" t="str">
            <v>Sueldos al Personal Eventual</v>
          </cell>
        </row>
        <row r="10">
          <cell r="A10" t="str">
            <v>5010206</v>
          </cell>
          <cell r="B10" t="str">
            <v>Suplencias e Interinatos</v>
          </cell>
        </row>
        <row r="11">
          <cell r="A11" t="str">
            <v>5010300</v>
          </cell>
          <cell r="B11" t="str">
            <v>REMUNERACIONES ADICIONALES Y ESPECIALES</v>
          </cell>
        </row>
        <row r="12">
          <cell r="A12" t="str">
            <v>5010301</v>
          </cell>
          <cell r="B12" t="str">
            <v>Prima Quinquenal por Años de Servicios Efectivos Prestados</v>
          </cell>
        </row>
        <row r="13">
          <cell r="A13" t="str">
            <v>5010305</v>
          </cell>
          <cell r="B13" t="str">
            <v>Primas de Vacaciones, Sabatina y Dominical</v>
          </cell>
        </row>
        <row r="14">
          <cell r="A14" t="str">
            <v>5010306</v>
          </cell>
          <cell r="B14" t="str">
            <v>Gratificación de Fin de Año</v>
          </cell>
        </row>
        <row r="15">
          <cell r="A15" t="str">
            <v>5010308</v>
          </cell>
          <cell r="B15" t="str">
            <v>Compensaciones Por Servicios Eventuales</v>
          </cell>
        </row>
        <row r="16">
          <cell r="A16" t="str">
            <v>5010316</v>
          </cell>
          <cell r="B16" t="str">
            <v>Liquidaciones por Indemnizaciones y por Sueldos y Salarios Caidos</v>
          </cell>
        </row>
        <row r="17">
          <cell r="A17" t="str">
            <v>5010319</v>
          </cell>
          <cell r="B17" t="str">
            <v>Remuneraciones por Horas Extraordinarias</v>
          </cell>
        </row>
        <row r="18">
          <cell r="A18" t="str">
            <v>5010322</v>
          </cell>
          <cell r="B18" t="str">
            <v>Compensaciones Adicionales por Servicios Especiales</v>
          </cell>
        </row>
        <row r="19">
          <cell r="A19" t="str">
            <v>5010327</v>
          </cell>
          <cell r="B19" t="str">
            <v>Antigüedad</v>
          </cell>
        </row>
        <row r="20">
          <cell r="A20" t="str">
            <v>5010400</v>
          </cell>
          <cell r="B20" t="str">
            <v>EROGACIONES DEL GOBIERNO ESTATAL POR CONCEPTO DE SEGURIDAD SOCIAL Y SEGUROS</v>
          </cell>
        </row>
        <row r="21">
          <cell r="A21" t="str">
            <v>5010404</v>
          </cell>
          <cell r="B21" t="str">
            <v>Cuotas para el Seguro de Vida del Personal Civil</v>
          </cell>
        </row>
        <row r="22">
          <cell r="A22" t="str">
            <v>5010406</v>
          </cell>
          <cell r="B22" t="str">
            <v>Cuotas Para el Seguro de Gastos Médicos del Personal Civil</v>
          </cell>
        </row>
        <row r="23">
          <cell r="A23" t="str">
            <v>5010410</v>
          </cell>
          <cell r="B23" t="str">
            <v>Cuotas al IMSS</v>
          </cell>
        </row>
        <row r="24">
          <cell r="A24" t="str">
            <v>5010500</v>
          </cell>
          <cell r="B24" t="str">
            <v>PAGOS POR OTRAS PRESTACIONES SOCIALES Y ECONOMICAS</v>
          </cell>
        </row>
        <row r="25">
          <cell r="A25" t="str">
            <v>5010504</v>
          </cell>
          <cell r="B25" t="str">
            <v>Indemnizaciones por Accidentes de Trabajo</v>
          </cell>
        </row>
        <row r="26">
          <cell r="A26" t="str">
            <v>5010506</v>
          </cell>
          <cell r="B26" t="str">
            <v>Estimulos al Personal</v>
          </cell>
        </row>
        <row r="27">
          <cell r="A27" t="str">
            <v>5010508</v>
          </cell>
          <cell r="B27" t="str">
            <v>Aportaciones al Sistema de Ahorro para el Retiro</v>
          </cell>
        </row>
        <row r="28">
          <cell r="A28" t="str">
            <v>5010510</v>
          </cell>
          <cell r="B28" t="str">
            <v>Pagas de Defunción</v>
          </cell>
        </row>
        <row r="29">
          <cell r="A29" t="str">
            <v>5010511</v>
          </cell>
          <cell r="B29" t="str">
            <v>Asignaciones Adicionales al Sueldo</v>
          </cell>
        </row>
        <row r="30">
          <cell r="A30" t="str">
            <v>5010512</v>
          </cell>
          <cell r="B30" t="str">
            <v>Otras Prestaciones</v>
          </cell>
        </row>
        <row r="31">
          <cell r="A31" t="str">
            <v>5010515</v>
          </cell>
          <cell r="B31" t="str">
            <v>Despensa</v>
          </cell>
        </row>
        <row r="32">
          <cell r="A32" t="str">
            <v>5010516</v>
          </cell>
          <cell r="B32" t="str">
            <v>Despensa Especial</v>
          </cell>
        </row>
        <row r="33">
          <cell r="A33" t="str">
            <v>5010517</v>
          </cell>
          <cell r="B33" t="str">
            <v>Subsidio ISPT</v>
          </cell>
        </row>
        <row r="34">
          <cell r="A34" t="str">
            <v>5010518</v>
          </cell>
          <cell r="B34" t="str">
            <v>Gastos Médicos a Jubilados</v>
          </cell>
        </row>
        <row r="35">
          <cell r="A35" t="str">
            <v>5010519</v>
          </cell>
          <cell r="B35" t="str">
            <v>Ayuda Protesis Auditiva y Ocular</v>
          </cell>
        </row>
        <row r="36">
          <cell r="A36" t="str">
            <v>5010520</v>
          </cell>
          <cell r="B36" t="str">
            <v>Ayuda Por Nacimiento de Hijo</v>
          </cell>
        </row>
        <row r="37">
          <cell r="A37" t="str">
            <v>5010521</v>
          </cell>
          <cell r="B37" t="str">
            <v>Subsidio Impuesto Predial</v>
          </cell>
        </row>
        <row r="38">
          <cell r="A38" t="str">
            <v>5010522</v>
          </cell>
          <cell r="B38" t="str">
            <v>Ayuda Adquisición de Lentes</v>
          </cell>
        </row>
        <row r="39">
          <cell r="A39" t="str">
            <v>5010523</v>
          </cell>
          <cell r="B39" t="str">
            <v>Ayuda Prótesis Dental</v>
          </cell>
        </row>
        <row r="40">
          <cell r="A40" t="str">
            <v>5010524</v>
          </cell>
          <cell r="B40" t="str">
            <v>Ayuda Prótesis Ortopédica</v>
          </cell>
        </row>
        <row r="41">
          <cell r="A41" t="str">
            <v>5010525</v>
          </cell>
          <cell r="B41" t="str">
            <v>Estímulos al Personal Docente</v>
          </cell>
        </row>
        <row r="42">
          <cell r="A42" t="str">
            <v>5010600</v>
          </cell>
          <cell r="B42" t="str">
            <v xml:space="preserve">IMPUESTO SOBRE NOMINAS </v>
          </cell>
        </row>
        <row r="43">
          <cell r="A43" t="str">
            <v>5010601</v>
          </cell>
          <cell r="B43" t="str">
            <v>Impuesto Sobre Nóminas</v>
          </cell>
        </row>
        <row r="44">
          <cell r="A44" t="str">
            <v>5010700</v>
          </cell>
          <cell r="B44" t="str">
            <v>PAGO DE ESTIMULOS A SERVIDORES PUBLICOS</v>
          </cell>
        </row>
        <row r="45">
          <cell r="A45" t="str">
            <v>5010701</v>
          </cell>
          <cell r="B45" t="str">
            <v>Estímulos Por Productividad y Eficiencia</v>
          </cell>
        </row>
        <row r="46">
          <cell r="A46" t="str">
            <v>5010702</v>
          </cell>
          <cell r="B46" t="str">
            <v>Estímulos al Personal Operativo</v>
          </cell>
        </row>
        <row r="47">
          <cell r="A47" t="str">
            <v>5010800</v>
          </cell>
          <cell r="B47" t="str">
            <v>PREVISIONES PARA SERVICIOS PERSONALES</v>
          </cell>
        </row>
        <row r="48">
          <cell r="A48" t="str">
            <v>5010801</v>
          </cell>
          <cell r="B48" t="str">
            <v>Incrementos a las Percepciones</v>
          </cell>
        </row>
        <row r="49">
          <cell r="A49" t="str">
            <v>5010802</v>
          </cell>
          <cell r="B49" t="str">
            <v>Creación de Plazas</v>
          </cell>
        </row>
        <row r="50">
          <cell r="A50" t="str">
            <v>5010803</v>
          </cell>
          <cell r="B50" t="str">
            <v>Otras Medidas de Carácter Laboral y Económicas</v>
          </cell>
        </row>
        <row r="51">
          <cell r="A51" t="str">
            <v>5010805</v>
          </cell>
          <cell r="B51" t="str">
            <v>Programa de Regularización IMSS</v>
          </cell>
        </row>
        <row r="52">
          <cell r="A52" t="str">
            <v>5020000</v>
          </cell>
          <cell r="B52" t="str">
            <v>SERVICIOS GENERALES</v>
          </cell>
        </row>
        <row r="53">
          <cell r="A53" t="str">
            <v>5020100</v>
          </cell>
          <cell r="B53" t="str">
            <v>SERVICIOS BASICOS</v>
          </cell>
        </row>
        <row r="54">
          <cell r="A54" t="str">
            <v>5020101</v>
          </cell>
          <cell r="B54" t="str">
            <v>Servicio Postal</v>
          </cell>
        </row>
        <row r="55">
          <cell r="A55" t="str">
            <v>5020103</v>
          </cell>
          <cell r="B55" t="str">
            <v>Servicio Telefónico Convencional</v>
          </cell>
        </row>
        <row r="56">
          <cell r="A56" t="str">
            <v>5020104</v>
          </cell>
          <cell r="B56" t="str">
            <v>Servicio de Telefonía Celular</v>
          </cell>
        </row>
        <row r="57">
          <cell r="A57" t="str">
            <v>5020105</v>
          </cell>
          <cell r="B57" t="str">
            <v>Servicio de Radiolocalización</v>
          </cell>
        </row>
        <row r="58">
          <cell r="A58" t="str">
            <v>5020106</v>
          </cell>
          <cell r="B58" t="str">
            <v>Servicio de Energía Eléctrica</v>
          </cell>
        </row>
        <row r="59">
          <cell r="A59" t="str">
            <v>5020107</v>
          </cell>
          <cell r="B59" t="str">
            <v>Servicio de Agua</v>
          </cell>
        </row>
        <row r="60">
          <cell r="A60" t="str">
            <v>5020108</v>
          </cell>
          <cell r="B60" t="str">
            <v>Servicios de Telecomunicaciones</v>
          </cell>
        </row>
        <row r="61">
          <cell r="A61" t="str">
            <v>5020109</v>
          </cell>
          <cell r="B61" t="str">
            <v>Servicio de Conducción de Señales Análogicas y Digitales</v>
          </cell>
        </row>
        <row r="62">
          <cell r="A62" t="str">
            <v>5020111</v>
          </cell>
          <cell r="B62" t="str">
            <v>Contratación de Otros Servicios</v>
          </cell>
        </row>
        <row r="63">
          <cell r="A63" t="str">
            <v>5020112</v>
          </cell>
          <cell r="B63" t="str">
            <v>Espacios de Estacionamiento</v>
          </cell>
        </row>
        <row r="64">
          <cell r="A64" t="str">
            <v>5020200</v>
          </cell>
          <cell r="B64" t="str">
            <v>SERVICIOS DE ARRENDAMIENTO</v>
          </cell>
        </row>
        <row r="65">
          <cell r="A65" t="str">
            <v>5020201</v>
          </cell>
          <cell r="B65" t="str">
            <v>Arrendamiento de Edificos y Locales</v>
          </cell>
        </row>
        <row r="66">
          <cell r="A66" t="str">
            <v>5020202</v>
          </cell>
          <cell r="B66" t="str">
            <v>Arrendamiento de Terrenos</v>
          </cell>
        </row>
        <row r="67">
          <cell r="A67" t="str">
            <v>5020203</v>
          </cell>
          <cell r="B67" t="str">
            <v>Arrendamiento de Maquinaría y Equipo</v>
          </cell>
        </row>
        <row r="68">
          <cell r="A68" t="str">
            <v>5020204</v>
          </cell>
          <cell r="B68" t="str">
            <v>Arrendamiento de Equipo y Bienes Informáticos</v>
          </cell>
        </row>
        <row r="69">
          <cell r="A69" t="str">
            <v>5020205</v>
          </cell>
          <cell r="B69" t="str">
            <v>Arrendamiento de Vehículos Terrestres, Aéreos, Marítimos, Lacustres y Fluviales para la Ejecución de Programas de Seguridad Pública</v>
          </cell>
        </row>
        <row r="70">
          <cell r="A70" t="str">
            <v>5020206</v>
          </cell>
          <cell r="B70" t="str">
            <v>Arrendamiento de Vehículos Terrestres, Aéreos, Marítimos, Lacustres y Fluviales para Servicios Públicos y la Operación de Programas Públicos.</v>
          </cell>
        </row>
        <row r="71">
          <cell r="A71" t="str">
            <v>5020207</v>
          </cell>
          <cell r="B71" t="str">
            <v>Arrendamiento de Vehículos Terrestres, Aéreos, Marítimos, Lacustres y Fluviales para Servicios Administrativos.</v>
          </cell>
        </row>
        <row r="72">
          <cell r="A72" t="str">
            <v>5020208</v>
          </cell>
          <cell r="B72" t="str">
            <v>Arrendamiento de Vehículos Terrestres, Aéreos, Marítimos, Lacustres y Fluviales para Desastres Naturales.</v>
          </cell>
        </row>
        <row r="73">
          <cell r="A73" t="str">
            <v>5020209</v>
          </cell>
          <cell r="B73" t="str">
            <v>Arrendamiento de Vehículos Terrestres, Aéreos, Marítimos, Lacustres y Fluviales para Servidores Públicos.</v>
          </cell>
        </row>
        <row r="74">
          <cell r="A74" t="str">
            <v>5020210</v>
          </cell>
          <cell r="B74" t="str">
            <v>Arrendamiento de Mobiliario</v>
          </cell>
        </row>
        <row r="75">
          <cell r="A75" t="str">
            <v>5020211</v>
          </cell>
          <cell r="B75" t="str">
            <v>Arrendamiento de Sustancias y Productos Químicos</v>
          </cell>
        </row>
        <row r="76">
          <cell r="A76" t="str">
            <v>5020212</v>
          </cell>
          <cell r="B76" t="str">
            <v>Arrendamiento de Equipo de Comunicación</v>
          </cell>
        </row>
        <row r="77">
          <cell r="A77" t="str">
            <v>5020300</v>
          </cell>
          <cell r="B77" t="str">
            <v>SERVICIOS DE ASESORIA, CONSULTORIA, INFORMATICOS, ESTUDIOS E INVESTIGACIONES</v>
          </cell>
        </row>
        <row r="78">
          <cell r="A78" t="str">
            <v>5020304</v>
          </cell>
          <cell r="B78" t="str">
            <v>Otras Asesorías para la Operación de Programas</v>
          </cell>
        </row>
        <row r="79">
          <cell r="A79" t="str">
            <v>5020305</v>
          </cell>
          <cell r="B79" t="str">
            <v>Servicios de Capacitación a Servidores Públicos</v>
          </cell>
        </row>
        <row r="80">
          <cell r="A80" t="str">
            <v>5020306</v>
          </cell>
          <cell r="B80" t="str">
            <v>Servicios de Informática</v>
          </cell>
        </row>
        <row r="81">
          <cell r="A81" t="str">
            <v>5020307</v>
          </cell>
          <cell r="B81" t="str">
            <v>Servicios Estadísticos y Geográficos</v>
          </cell>
        </row>
        <row r="82">
          <cell r="A82" t="str">
            <v>5020308</v>
          </cell>
          <cell r="B82" t="str">
            <v>Estudios e Investigaciones</v>
          </cell>
        </row>
        <row r="83">
          <cell r="A83" t="str">
            <v>5020400</v>
          </cell>
          <cell r="B83" t="str">
            <v>SERVICIO COMERCIAL, BANCARIO, FINANCIERO, SUBCONTRATACIÓN DE SERVICIOS CON TERCEROS Y GASTOS INHERENTES</v>
          </cell>
        </row>
        <row r="84">
          <cell r="A84" t="str">
            <v>5020401</v>
          </cell>
          <cell r="B84" t="str">
            <v>Almacenaje, Embalaje y Envase</v>
          </cell>
        </row>
        <row r="85">
          <cell r="A85" t="str">
            <v>5020402</v>
          </cell>
          <cell r="B85" t="str">
            <v>Fletes y Maniobras</v>
          </cell>
        </row>
        <row r="86">
          <cell r="A86" t="str">
            <v>5020403</v>
          </cell>
          <cell r="B86" t="str">
            <v>Servicios Bancarios y Financieros</v>
          </cell>
        </row>
        <row r="87">
          <cell r="A87" t="str">
            <v>5020404</v>
          </cell>
          <cell r="B87" t="str">
            <v>Seguros de Bienes Patrimoniales</v>
          </cell>
        </row>
        <row r="88">
          <cell r="A88" t="str">
            <v>5020405</v>
          </cell>
          <cell r="B88" t="str">
            <v>Impuestos y Derechos de Imporación</v>
          </cell>
        </row>
        <row r="89">
          <cell r="A89" t="str">
            <v>5020407</v>
          </cell>
          <cell r="B89" t="str">
            <v>Otros Impuestos y Derechos</v>
          </cell>
        </row>
        <row r="90">
          <cell r="A90" t="str">
            <v>5020409</v>
          </cell>
          <cell r="B90" t="str">
            <v>Patentes, Regalías y Otros</v>
          </cell>
        </row>
        <row r="91">
          <cell r="A91" t="str">
            <v>5020410</v>
          </cell>
          <cell r="B91" t="str">
            <v>Diferencias por Variaciones en el Tipo de Cambio y Redondeo</v>
          </cell>
        </row>
        <row r="92">
          <cell r="A92" t="str">
            <v>5020411</v>
          </cell>
          <cell r="B92" t="str">
            <v>Servicios de Vigilancia</v>
          </cell>
        </row>
        <row r="93">
          <cell r="A93" t="str">
            <v>5020412</v>
          </cell>
          <cell r="B93" t="str">
            <v>Gastos Inherentes a la Recaudación</v>
          </cell>
        </row>
        <row r="94">
          <cell r="A94" t="str">
            <v>5020413</v>
          </cell>
          <cell r="B94" t="str">
            <v>Otros Servicios Comerciales</v>
          </cell>
        </row>
        <row r="95">
          <cell r="A95" t="str">
            <v>5020415</v>
          </cell>
          <cell r="B95" t="str">
            <v>Fianzas de Fidelidad</v>
          </cell>
        </row>
        <row r="96">
          <cell r="A96" t="str">
            <v>5020417</v>
          </cell>
          <cell r="B96" t="str">
            <v>Otras Polizas de Seguros</v>
          </cell>
        </row>
        <row r="97">
          <cell r="A97" t="str">
            <v>5020418</v>
          </cell>
          <cell r="B97" t="str">
            <v>Contratación de Servicios Turísticos</v>
          </cell>
        </row>
        <row r="98">
          <cell r="A98" t="str">
            <v>5020500</v>
          </cell>
          <cell r="B98" t="str">
            <v>SERVICIOS DE MANTENIMIENTO Y CONSERVACIÓN</v>
          </cell>
        </row>
        <row r="99">
          <cell r="A99" t="str">
            <v>5020501</v>
          </cell>
          <cell r="B99" t="str">
            <v>Mantenimiento y Conservación de Mobiliario y Equipo de Administración</v>
          </cell>
        </row>
        <row r="100">
          <cell r="A100" t="str">
            <v>5020502</v>
          </cell>
          <cell r="B100" t="str">
            <v>Mantenimiento y Conservación de Bienes Informáticos</v>
          </cell>
        </row>
        <row r="101">
          <cell r="A101" t="str">
            <v>5020503</v>
          </cell>
          <cell r="B101" t="str">
            <v>Mantenimiento y Conservación de Maquinaría y Equipo</v>
          </cell>
        </row>
        <row r="102">
          <cell r="A102" t="str">
            <v>5020504</v>
          </cell>
          <cell r="B102" t="str">
            <v>Mantenimiento y Conservación de Inmuebles</v>
          </cell>
        </row>
        <row r="103">
          <cell r="A103" t="str">
            <v>5020505</v>
          </cell>
          <cell r="B103" t="str">
            <v>Servicios de Lavandería, Limpieza, Higiene y Fumigación</v>
          </cell>
        </row>
        <row r="104">
          <cell r="A104" t="str">
            <v>5020506</v>
          </cell>
          <cell r="B104" t="str">
            <v>Mantto. Y Conserv. De Vehic. Terrest. Aéreos Marit. Lacust y Fluviales.</v>
          </cell>
        </row>
        <row r="105">
          <cell r="A105" t="str">
            <v>5020507</v>
          </cell>
          <cell r="B105" t="str">
            <v>Mantto. Y Conserv. De Equipo de Comunicación</v>
          </cell>
        </row>
        <row r="106">
          <cell r="A106" t="str">
            <v>5020508</v>
          </cell>
          <cell r="B106" t="str">
            <v>Mantto. Y Conserv. De Bienes Artísticos y Culturales</v>
          </cell>
        </row>
        <row r="107">
          <cell r="A107" t="str">
            <v>5020600</v>
          </cell>
          <cell r="B107" t="str">
            <v>SERVICIOS DE IMPRESIÓN, GRABADO, PUBLICACIÓN, DIFUSIÓN E INFORMACIÓN.</v>
          </cell>
        </row>
        <row r="108">
          <cell r="A108" t="str">
            <v>5020601</v>
          </cell>
          <cell r="B108" t="str">
            <v>Imp. De Doctos. Ofic. P/Prest. De Serv. Public. Indentif. Formatos Admvos. Y Fiscales, Formas Valoradas, Certific. Y Titulos</v>
          </cell>
        </row>
        <row r="109">
          <cell r="A109" t="str">
            <v>5020602</v>
          </cell>
          <cell r="B109" t="str">
            <v>Public. Oficiales Para Difusión e Información Interna</v>
          </cell>
        </row>
        <row r="110">
          <cell r="A110" t="str">
            <v>5020603</v>
          </cell>
          <cell r="B110" t="str">
            <v>Public. Ofic. P/ Licit. Public. Y Trámites Admvos. En Cumplim. De Disposic. Jurídicas</v>
          </cell>
        </row>
        <row r="111">
          <cell r="A111" t="str">
            <v>5020604</v>
          </cell>
          <cell r="B111" t="str">
            <v>Otros Gtos. De Public. Difusión e Información</v>
          </cell>
        </row>
        <row r="112">
          <cell r="A112" t="str">
            <v>5020700</v>
          </cell>
          <cell r="B112" t="str">
            <v>SERVICIOS DE COMUNICACIÓN SOCIAL</v>
          </cell>
        </row>
        <row r="113">
          <cell r="A113" t="str">
            <v>5020701</v>
          </cell>
          <cell r="B113" t="str">
            <v>Gastos de Porpaganda Institucional</v>
          </cell>
        </row>
        <row r="114">
          <cell r="A114" t="str">
            <v>5020702</v>
          </cell>
          <cell r="B114" t="str">
            <v>Public. Ofic. P/ Difusión e Información</v>
          </cell>
        </row>
        <row r="115">
          <cell r="A115" t="str">
            <v>5020703</v>
          </cell>
          <cell r="B115" t="str">
            <v>Gtos. De Difusión de Serv. Pub. Y Campañas Instit. De Comunic.</v>
          </cell>
        </row>
        <row r="116">
          <cell r="A116" t="str">
            <v>5020704</v>
          </cell>
          <cell r="B116" t="str">
            <v>Otros Gtos de Comunic. Social</v>
          </cell>
        </row>
        <row r="117">
          <cell r="A117" t="str">
            <v>5020705</v>
          </cell>
          <cell r="B117" t="str">
            <v>Gtos. De Publicidad En Materia Comercial</v>
          </cell>
        </row>
        <row r="118">
          <cell r="A118" t="str">
            <v>5020800</v>
          </cell>
          <cell r="B118" t="str">
            <v>SERVICIOS OFICIALES</v>
          </cell>
        </row>
        <row r="119">
          <cell r="A119" t="str">
            <v>5020801</v>
          </cell>
          <cell r="B119" t="str">
            <v>Gtos. De Ceremonial del Titular del Ejecutivo Estatal</v>
          </cell>
        </row>
        <row r="120">
          <cell r="A120" t="str">
            <v>5020802</v>
          </cell>
          <cell r="B120" t="str">
            <v>Gtos. De Ceremonial de los Titulares De las Depend. Y Entidades</v>
          </cell>
        </row>
        <row r="121">
          <cell r="A121" t="str">
            <v>5020803</v>
          </cell>
          <cell r="B121" t="str">
            <v>Gtos. De Orden Social</v>
          </cell>
        </row>
        <row r="122">
          <cell r="A122" t="str">
            <v>5020804</v>
          </cell>
          <cell r="B122" t="str">
            <v>Congresos, Convenciones Espectáculos y Ferias.</v>
          </cell>
        </row>
        <row r="123">
          <cell r="A123" t="str">
            <v>5020805</v>
          </cell>
          <cell r="B123" t="str">
            <v>Exposiciones</v>
          </cell>
        </row>
        <row r="124">
          <cell r="A124" t="str">
            <v>5020808</v>
          </cell>
          <cell r="B124" t="str">
            <v>Pasajes Nacionales p/Labores en Campo y Supervisión</v>
          </cell>
        </row>
        <row r="125">
          <cell r="A125" t="str">
            <v>5020809</v>
          </cell>
          <cell r="B125" t="str">
            <v>Pasajes Nacionales Asoc. A Los Prog. De Seg. Pub.</v>
          </cell>
        </row>
        <row r="126">
          <cell r="A126" t="str">
            <v>5020810</v>
          </cell>
          <cell r="B126" t="str">
            <v>Pasajes Nacionales Asoc. A Desastres Naturales</v>
          </cell>
        </row>
        <row r="127">
          <cell r="A127" t="str">
            <v>5020811</v>
          </cell>
          <cell r="B127" t="str">
            <v>Pasajes Nacionales p/Serv. Pub. en el Desemp. De Com. Y Func. Oficiales</v>
          </cell>
        </row>
        <row r="128">
          <cell r="A128" t="str">
            <v>5020812</v>
          </cell>
          <cell r="B128" t="str">
            <v xml:space="preserve">Pasajes Internac. Asoc. A los Prog. De Seg. Pub. </v>
          </cell>
        </row>
        <row r="129">
          <cell r="A129" t="str">
            <v>5020813</v>
          </cell>
          <cell r="B129" t="str">
            <v>Pasajes Internac. P/ Serv. Pub. En el Desemp. De Com. Y Func. Oficiales.</v>
          </cell>
        </row>
        <row r="130">
          <cell r="A130" t="str">
            <v>5020814</v>
          </cell>
          <cell r="B130" t="str">
            <v>Viáticos Nacionales p/Labores en Campo y Supervisión</v>
          </cell>
        </row>
        <row r="131">
          <cell r="A131" t="str">
            <v>5020815</v>
          </cell>
          <cell r="B131" t="str">
            <v>Viáticos Nacionales Asoc. A los Prog. De Seg. Pub.</v>
          </cell>
        </row>
        <row r="132">
          <cell r="A132" t="str">
            <v>5020816</v>
          </cell>
          <cell r="B132" t="str">
            <v>Viáticos Nacionales Asoc. A Desastres Naturales</v>
          </cell>
        </row>
        <row r="133">
          <cell r="A133" t="str">
            <v>5020817</v>
          </cell>
          <cell r="B133" t="str">
            <v>Viáticos Nacionales p/Serv. Pub. En el Desemp. De Func. Oficiales</v>
          </cell>
        </row>
        <row r="134">
          <cell r="A134" t="str">
            <v>5020818</v>
          </cell>
          <cell r="B134" t="str">
            <v xml:space="preserve">Viáticos en el Extranjero Asoc. A los Prog. De Seg. Pub. </v>
          </cell>
        </row>
        <row r="135">
          <cell r="A135" t="str">
            <v>5020819</v>
          </cell>
          <cell r="B135" t="str">
            <v>Viáticos en el Extranjero p/Serv. Pub. En el Desemp. De Com. Y Func.Oficiales</v>
          </cell>
        </row>
        <row r="136">
          <cell r="A136" t="str">
            <v>5020821</v>
          </cell>
          <cell r="B136" t="str">
            <v>Gtos. P/Alimentación de Serv. Pub. De Mando.</v>
          </cell>
        </row>
        <row r="137">
          <cell r="A137" t="str">
            <v>5020822</v>
          </cell>
          <cell r="B137" t="str">
            <v>Gtos. P/Operat. Y Trab. De Campo en Areas Rurales</v>
          </cell>
        </row>
        <row r="138">
          <cell r="A138" t="str">
            <v>5020823</v>
          </cell>
          <cell r="B138" t="str">
            <v>Gtos. De Seg. Pública</v>
          </cell>
        </row>
        <row r="139">
          <cell r="A139" t="str">
            <v>5020900</v>
          </cell>
          <cell r="B139" t="str">
            <v>GASTOS POR CONCEPTO DE RESPOSABILIDADES</v>
          </cell>
        </row>
        <row r="140">
          <cell r="A140" t="str">
            <v>5020901</v>
          </cell>
          <cell r="B140" t="str">
            <v>Penas, Multas, Accesorios y Actualizaciones</v>
          </cell>
        </row>
        <row r="141">
          <cell r="A141" t="str">
            <v>5020903</v>
          </cell>
          <cell r="B141" t="str">
            <v>Otros Gastos por Responsabilidades</v>
          </cell>
        </row>
        <row r="142">
          <cell r="A142" t="str">
            <v>5030000</v>
          </cell>
          <cell r="B142" t="str">
            <v>MATERIALES Y SUMINISTROS</v>
          </cell>
        </row>
        <row r="143">
          <cell r="A143" t="str">
            <v>5030100</v>
          </cell>
          <cell r="B143" t="str">
            <v>MATERIALES Y UTILES DE ADMINISTRACIÓN Y ENSEÑANZA</v>
          </cell>
        </row>
        <row r="144">
          <cell r="A144" t="str">
            <v>5030101</v>
          </cell>
          <cell r="B144" t="str">
            <v>Materiales y Utiles de Oficina</v>
          </cell>
        </row>
        <row r="145">
          <cell r="A145" t="str">
            <v>5030102</v>
          </cell>
          <cell r="B145" t="str">
            <v>Material de Limpieza</v>
          </cell>
        </row>
        <row r="146">
          <cell r="A146" t="str">
            <v>5030103</v>
          </cell>
          <cell r="B146" t="str">
            <v>Material Didáctico</v>
          </cell>
        </row>
        <row r="147">
          <cell r="A147" t="str">
            <v>5030104</v>
          </cell>
          <cell r="B147" t="str">
            <v>Material Estadístico y Geográfico</v>
          </cell>
        </row>
        <row r="148">
          <cell r="A148" t="str">
            <v>5030105</v>
          </cell>
          <cell r="B148" t="str">
            <v>Materiales y Utiles de Impresión Y Reproducción</v>
          </cell>
        </row>
        <row r="149">
          <cell r="A149" t="str">
            <v>5030106</v>
          </cell>
          <cell r="B149" t="str">
            <v>Mats. Y Utiles  P/Procesam. De Equipos y Bienes Infromáticos</v>
          </cell>
        </row>
        <row r="150">
          <cell r="A150" t="str">
            <v>5030107</v>
          </cell>
          <cell r="B150" t="str">
            <v>Material Para Información</v>
          </cell>
        </row>
        <row r="151">
          <cell r="A151" t="str">
            <v>5030200</v>
          </cell>
          <cell r="B151" t="str">
            <v>PRODUCTOS ALIMENTICIOS</v>
          </cell>
        </row>
        <row r="152">
          <cell r="A152" t="str">
            <v>5030201</v>
          </cell>
          <cell r="B152" t="str">
            <v>Prod. Alim. P/Efectivos Que Partic. En Prog. De Seg. Pub.</v>
          </cell>
        </row>
        <row r="153">
          <cell r="A153" t="str">
            <v>5030202</v>
          </cell>
          <cell r="B153" t="str">
            <v>Prod. Alim. P/Pers.Deriv. De la Prest. De Serv. Pub.  En unid. De salud, Educ., de Readaptac. Soc.</v>
          </cell>
        </row>
        <row r="154">
          <cell r="A154" t="str">
            <v>5030203</v>
          </cell>
          <cell r="B154" t="str">
            <v>Prod. Alim. Para el Personal que Realiza  Labores en Campo o de Supervisión.</v>
          </cell>
        </row>
        <row r="155">
          <cell r="A155" t="str">
            <v>5030204</v>
          </cell>
          <cell r="B155" t="str">
            <v>Prod. Alim. Para el Personal en las Instalaciones  de las Dependencias  y Entidades.</v>
          </cell>
        </row>
        <row r="156">
          <cell r="A156" t="str">
            <v>5030205</v>
          </cell>
          <cell r="B156" t="str">
            <v>Prod. Alim.  Para la Población en Caso de Desastres Naturales.</v>
          </cell>
        </row>
        <row r="157">
          <cell r="A157" t="str">
            <v>5030206</v>
          </cell>
          <cell r="B157" t="str">
            <v>Prod. Alim. Para el Personal Derivado de Actividades Extrahordinarias.</v>
          </cell>
        </row>
        <row r="158">
          <cell r="A158" t="str">
            <v>5030207</v>
          </cell>
          <cell r="B158" t="str">
            <v>Productos Alimenticios Para Animales.</v>
          </cell>
        </row>
        <row r="159">
          <cell r="A159" t="str">
            <v>5030300</v>
          </cell>
          <cell r="B159" t="str">
            <v>HERRAMIENTAS, REFACCIONES Y ACCESORIOS.</v>
          </cell>
        </row>
        <row r="160">
          <cell r="A160" t="str">
            <v>5030301</v>
          </cell>
          <cell r="B160" t="str">
            <v>Refacciones,  Accesorios y Herramientas.</v>
          </cell>
        </row>
        <row r="161">
          <cell r="A161" t="str">
            <v>5030302</v>
          </cell>
          <cell r="B161" t="str">
            <v>Refacciones  y Accesorios Para Equipo de Cómputo.</v>
          </cell>
        </row>
        <row r="162">
          <cell r="A162" t="str">
            <v>5030303</v>
          </cell>
          <cell r="B162" t="str">
            <v>Utensilios Para el Servicio de Alimentación.</v>
          </cell>
        </row>
        <row r="163">
          <cell r="A163" t="str">
            <v>5030304</v>
          </cell>
          <cell r="B163" t="str">
            <v>Materiales y Accesorios p/ Mtto.  Y Conserv. De Eq. De Comunic.</v>
          </cell>
        </row>
        <row r="164">
          <cell r="A164" t="str">
            <v>5030400</v>
          </cell>
          <cell r="B164" t="str">
            <v>MATERIALES Y ARTICULOS  DE CONSTRUCCIÓN.</v>
          </cell>
        </row>
        <row r="165">
          <cell r="A165" t="str">
            <v>5030401</v>
          </cell>
          <cell r="B165" t="str">
            <v>Materiales de Construcción.</v>
          </cell>
        </row>
        <row r="166">
          <cell r="A166" t="str">
            <v>5030402</v>
          </cell>
          <cell r="B166" t="str">
            <v>Estructuras y Manufacturas.</v>
          </cell>
        </row>
        <row r="167">
          <cell r="A167" t="str">
            <v>5030403</v>
          </cell>
          <cell r="B167" t="str">
            <v>Materiales Complementarios.</v>
          </cell>
        </row>
        <row r="168">
          <cell r="A168" t="str">
            <v>5030404</v>
          </cell>
          <cell r="B168" t="str">
            <v>Material Eléctrico y Electrónico.</v>
          </cell>
        </row>
        <row r="169">
          <cell r="A169" t="str">
            <v>5030405</v>
          </cell>
          <cell r="B169" t="str">
            <v>Mat p/Const. De Escenograf. Y Adec. De Escenarios.</v>
          </cell>
        </row>
        <row r="170">
          <cell r="A170" t="str">
            <v>5030500</v>
          </cell>
          <cell r="B170" t="str">
            <v>MATERIAS PRIMAS DE PRODUCCIÓN, PRODUCTOS QUIMICOS, FARMACÉUTICOS Y DE LABORATORIO.</v>
          </cell>
        </row>
        <row r="171">
          <cell r="A171" t="str">
            <v>5030501</v>
          </cell>
          <cell r="B171" t="str">
            <v>Materias Primas de Producción.</v>
          </cell>
        </row>
        <row r="172">
          <cell r="A172" t="str">
            <v>5030502</v>
          </cell>
          <cell r="B172" t="str">
            <v>Sustancias Químicas</v>
          </cell>
        </row>
        <row r="173">
          <cell r="A173" t="str">
            <v>5030503</v>
          </cell>
          <cell r="B173" t="str">
            <v>Plaguicidas, Abonos,  y Fertilizantes.</v>
          </cell>
        </row>
        <row r="174">
          <cell r="A174" t="str">
            <v>5030504</v>
          </cell>
          <cell r="B174" t="str">
            <v>Medicinas y Productos Farmacéuticos.</v>
          </cell>
        </row>
        <row r="175">
          <cell r="A175" t="str">
            <v>5030505</v>
          </cell>
          <cell r="B175" t="str">
            <v>Materiales, Accesorios y Suministros Médicos.</v>
          </cell>
        </row>
        <row r="176">
          <cell r="A176" t="str">
            <v>5030506</v>
          </cell>
          <cell r="B176" t="str">
            <v>Materiales, Accesorios y Suministros de Laboratorio.</v>
          </cell>
        </row>
        <row r="177">
          <cell r="A177" t="str">
            <v>5030509</v>
          </cell>
          <cell r="B177" t="str">
            <v>Materiales, Accesorios y Suministros Para Manejo de Alimentos</v>
          </cell>
        </row>
        <row r="178">
          <cell r="A178" t="str">
            <v>5030600</v>
          </cell>
          <cell r="B178" t="str">
            <v>COMBUSTIBLES, LUBRICANTES Y ADITIVOS.</v>
          </cell>
        </row>
        <row r="179">
          <cell r="A179" t="str">
            <v>5030601</v>
          </cell>
          <cell r="B179" t="str">
            <v>Comb., lubric,  y Aditivos para Veh. Terrestres,Aéreos, Maritimos, Lacustres y Fluviales  Dest. a la Ejecución  de Programas de Seg. Pública.</v>
          </cell>
        </row>
        <row r="180">
          <cell r="A180" t="str">
            <v>5030602</v>
          </cell>
          <cell r="B180" t="str">
            <v>Comb., Lubric,  y Aditivos Para Veh. Terrestres,Aéreos, Marítimos, Lacustres y Fluviales  Dest.  A serv. Pub. Y la Operación de Prog. Pub.</v>
          </cell>
        </row>
        <row r="181">
          <cell r="A181" t="str">
            <v>5030603</v>
          </cell>
          <cell r="B181" t="str">
            <v>Comb., Lubric,  y Aditivos Para Veh. Terrestres,Aéreos, Marítimos, Lacustres y Fluviales  Dest.  A Serv. Admvos.</v>
          </cell>
        </row>
        <row r="182">
          <cell r="A182" t="str">
            <v>5030605</v>
          </cell>
          <cell r="B182" t="str">
            <v>Comb. , Lubric.  Y Aditivos  Para Maquinaria, Equipo de Producc.  Y Serv. Admvos.</v>
          </cell>
        </row>
        <row r="183">
          <cell r="A183" t="str">
            <v>5030700</v>
          </cell>
          <cell r="B183" t="str">
            <v>VESTUARIO,BLANCOS, PRENDAS DE PROTECCIÓN  PERSONAL  Y ARTICULOS DEPORTIVOS.</v>
          </cell>
        </row>
        <row r="184">
          <cell r="A184" t="str">
            <v>5030701</v>
          </cell>
          <cell r="B184" t="str">
            <v>Vestuario, Uniformes y Blancos.</v>
          </cell>
        </row>
        <row r="185">
          <cell r="A185" t="str">
            <v>5030702</v>
          </cell>
          <cell r="B185" t="str">
            <v>Prendas de Protección Personal.</v>
          </cell>
        </row>
        <row r="186">
          <cell r="A186" t="str">
            <v>5030703</v>
          </cell>
          <cell r="B186" t="str">
            <v>Articulos Deportivos.</v>
          </cell>
        </row>
        <row r="187">
          <cell r="A187" t="str">
            <v>5030800</v>
          </cell>
          <cell r="B187" t="str">
            <v>MATERIALES, SUMINISTROS  Y PRENDAS DE PROTECCIÓN  PARA SEGURIDAD PÚBLICA.</v>
          </cell>
        </row>
        <row r="188">
          <cell r="A188" t="str">
            <v>5030801</v>
          </cell>
          <cell r="B188" t="str">
            <v>Sustancias y Materiales Explosivos.</v>
          </cell>
        </row>
        <row r="189">
          <cell r="A189" t="str">
            <v>5030802</v>
          </cell>
          <cell r="B189" t="str">
            <v>Materiales de Seguridad Pública.</v>
          </cell>
        </row>
        <row r="190">
          <cell r="A190" t="str">
            <v>5030803</v>
          </cell>
          <cell r="B190" t="str">
            <v xml:space="preserve">Prendas de Protección  Para Seguridad Pública </v>
          </cell>
        </row>
        <row r="191">
          <cell r="A191" t="str">
            <v>5030900</v>
          </cell>
          <cell r="B191" t="str">
            <v>MERCANCÍAS DIVERSAS</v>
          </cell>
        </row>
        <row r="192">
          <cell r="A192" t="str">
            <v>5030901</v>
          </cell>
          <cell r="B192" t="str">
            <v>Mercancías  Para su Comercialización  en Tiendas del Sector Público.</v>
          </cell>
        </row>
        <row r="193">
          <cell r="A193" t="str">
            <v>5030902</v>
          </cell>
          <cell r="B193" t="str">
            <v>Mercancìas  Para su Distribución a la Población.</v>
          </cell>
        </row>
        <row r="194">
          <cell r="A194" t="str">
            <v>5031000</v>
          </cell>
          <cell r="B194" t="str">
            <v>FORMAS VALORADAS</v>
          </cell>
        </row>
        <row r="195">
          <cell r="A195" t="str">
            <v>5031001</v>
          </cell>
          <cell r="B195" t="str">
            <v>Placas y Engomados</v>
          </cell>
        </row>
        <row r="196">
          <cell r="A196" t="str">
            <v>5031002</v>
          </cell>
          <cell r="B196" t="str">
            <v>Calcomanías y Hologramas</v>
          </cell>
        </row>
        <row r="197">
          <cell r="A197" t="str">
            <v>5040000</v>
          </cell>
          <cell r="B197" t="str">
            <v>BIENES MUEBLES E INMUEBLES</v>
          </cell>
        </row>
        <row r="198">
          <cell r="A198" t="str">
            <v>5040100</v>
          </cell>
          <cell r="B198" t="str">
            <v>MOBILIARIO Y EQUIPO DE ADMINISTRACIÓN.</v>
          </cell>
        </row>
        <row r="199">
          <cell r="A199" t="str">
            <v>5040101</v>
          </cell>
          <cell r="B199" t="str">
            <v>Mobiliario.</v>
          </cell>
        </row>
        <row r="200">
          <cell r="A200" t="str">
            <v>5040102</v>
          </cell>
          <cell r="B200" t="str">
            <v>Equipo de Administración.</v>
          </cell>
        </row>
        <row r="201">
          <cell r="A201" t="str">
            <v>5040103</v>
          </cell>
          <cell r="B201" t="str">
            <v>Equipo Educacional y Recreativo.</v>
          </cell>
        </row>
        <row r="202">
          <cell r="A202" t="str">
            <v>5040104</v>
          </cell>
          <cell r="B202" t="str">
            <v>Bienes Artísticos y Culturales.</v>
          </cell>
        </row>
        <row r="203">
          <cell r="A203" t="str">
            <v>5040105</v>
          </cell>
          <cell r="B203" t="str">
            <v>Adjudicaciones, Expropiaciones, e Indemnizaciones  de Bienes  Muebles.</v>
          </cell>
        </row>
        <row r="204">
          <cell r="A204" t="str">
            <v>5040109</v>
          </cell>
          <cell r="B204" t="str">
            <v>Instrumentos Musicales</v>
          </cell>
        </row>
        <row r="205">
          <cell r="A205" t="str">
            <v>5040200</v>
          </cell>
          <cell r="B205" t="str">
            <v>MAQUINARIA Y EQUIPO AGROPECUARIO, INDUSTRIAL,  DE COMUNICACIONES  Y DE USO INFORMÁTICO.</v>
          </cell>
        </row>
        <row r="206">
          <cell r="A206" t="str">
            <v>5040201</v>
          </cell>
          <cell r="B206" t="str">
            <v>Maquinaria y Equipo Agropecuario.</v>
          </cell>
        </row>
        <row r="207">
          <cell r="A207" t="str">
            <v>5040202</v>
          </cell>
          <cell r="B207" t="str">
            <v>Maquinaria y Equipo Industrial.</v>
          </cell>
        </row>
        <row r="208">
          <cell r="A208" t="str">
            <v>5040203</v>
          </cell>
          <cell r="B208" t="str">
            <v>Maquinaria y Equipo  de Construcción.</v>
          </cell>
        </row>
        <row r="209">
          <cell r="A209" t="str">
            <v>5040204</v>
          </cell>
          <cell r="B209" t="str">
            <v>Equipos y Aparatos de Comunicaciones  y Telecomunicaciones.</v>
          </cell>
        </row>
        <row r="210">
          <cell r="A210" t="str">
            <v>5040205</v>
          </cell>
          <cell r="B210" t="str">
            <v>Maquinaria y Equipo Eléctrico y Electrónico.</v>
          </cell>
        </row>
        <row r="211">
          <cell r="A211" t="str">
            <v>5040206</v>
          </cell>
          <cell r="B211" t="str">
            <v>Bienes Informáticos.</v>
          </cell>
        </row>
        <row r="212">
          <cell r="A212" t="str">
            <v>5040300</v>
          </cell>
          <cell r="B212" t="str">
            <v>VEHICULOS  Y EQUIPO DE TRANSPORTE.</v>
          </cell>
        </row>
        <row r="213">
          <cell r="A213" t="str">
            <v>5040306</v>
          </cell>
          <cell r="B213" t="str">
            <v>Vehículos, Equipo Terrestre</v>
          </cell>
        </row>
        <row r="214">
          <cell r="A214" t="str">
            <v>5040307</v>
          </cell>
          <cell r="B214" t="str">
            <v>Vehículos, Equipo Transporte Aéreo</v>
          </cell>
        </row>
        <row r="215">
          <cell r="A215" t="str">
            <v>5040308</v>
          </cell>
          <cell r="B215" t="str">
            <v>Vehículos, Equipo Lacustre y Marítimo</v>
          </cell>
        </row>
        <row r="216">
          <cell r="A216" t="str">
            <v>5040400</v>
          </cell>
          <cell r="B216" t="str">
            <v>EQUIPO INSTRUMENTAL MEDICO Y DE LABORATORIO.</v>
          </cell>
        </row>
        <row r="217">
          <cell r="A217" t="str">
            <v>5040401</v>
          </cell>
          <cell r="B217" t="str">
            <v>Equipo Médico y de Laboratorio.</v>
          </cell>
        </row>
        <row r="218">
          <cell r="A218" t="str">
            <v>5040403</v>
          </cell>
          <cell r="B218" t="str">
            <v>Equipo de Rehabilitación</v>
          </cell>
        </row>
        <row r="219">
          <cell r="A219" t="str">
            <v>5040500</v>
          </cell>
          <cell r="B219" t="str">
            <v>HERRAMIENTAS Y REFACCIONES</v>
          </cell>
        </row>
        <row r="220">
          <cell r="A220" t="str">
            <v>5040501</v>
          </cell>
          <cell r="B220" t="str">
            <v>Herramientas y Máquinas Herramienta.</v>
          </cell>
        </row>
        <row r="221">
          <cell r="A221" t="str">
            <v>5040600</v>
          </cell>
          <cell r="B221" t="str">
            <v>ANIMALES DE TRABAJO Y REPRODUCCIÓN.</v>
          </cell>
        </row>
        <row r="222">
          <cell r="A222" t="str">
            <v>5040601</v>
          </cell>
          <cell r="B222" t="str">
            <v>Animales de Trabajo.</v>
          </cell>
        </row>
        <row r="223">
          <cell r="A223" t="str">
            <v>5040602</v>
          </cell>
          <cell r="B223" t="str">
            <v>Animales de Reproducción</v>
          </cell>
        </row>
        <row r="224">
          <cell r="A224" t="str">
            <v>5040700</v>
          </cell>
          <cell r="B224" t="str">
            <v>BIENES INMUEBLES.</v>
          </cell>
        </row>
        <row r="225">
          <cell r="A225" t="str">
            <v>5040701</v>
          </cell>
          <cell r="B225" t="str">
            <v>Edificios y Locales.</v>
          </cell>
        </row>
        <row r="226">
          <cell r="A226" t="str">
            <v>5040702</v>
          </cell>
          <cell r="B226" t="str">
            <v>Terrenos.</v>
          </cell>
        </row>
        <row r="227">
          <cell r="A227" t="str">
            <v>5040703</v>
          </cell>
          <cell r="B227" t="str">
            <v>Adjudicaciones, Expropiaciones, e Indemnizaciones  de Bienes  Inmuebles.</v>
          </cell>
        </row>
        <row r="228">
          <cell r="A228" t="str">
            <v>5040800</v>
          </cell>
          <cell r="B228" t="str">
            <v>MAQUINARIA Y EQUIPO DE DEFENSA  Y SEGURIDAD PUBLICA.</v>
          </cell>
        </row>
        <row r="229">
          <cell r="A229" t="str">
            <v>5040802</v>
          </cell>
          <cell r="B229" t="str">
            <v>Equipo de Seguridad Pública.</v>
          </cell>
        </row>
        <row r="230">
          <cell r="A230" t="str">
            <v>5050000</v>
          </cell>
          <cell r="B230" t="str">
            <v>INVERSIÓN FINANCIERA, PROVISIONES ECNÓMICAS, AYUDAS , OTRAS EROGACIONES , Y PENSIONES JUBILACIONES Y OTRAS.</v>
          </cell>
        </row>
        <row r="231">
          <cell r="A231" t="str">
            <v>5050200</v>
          </cell>
          <cell r="B231" t="str">
            <v>Adquisición de Valores</v>
          </cell>
        </row>
        <row r="232">
          <cell r="A232" t="str">
            <v>5050202</v>
          </cell>
          <cell r="B232" t="str">
            <v>Adquisición de Acciones</v>
          </cell>
        </row>
        <row r="233">
          <cell r="A233" t="str">
            <v>5050400</v>
          </cell>
          <cell r="B233" t="str">
            <v>PROVISIONES PARA EROGACIONES ESPECIALES.</v>
          </cell>
        </row>
        <row r="234">
          <cell r="A234" t="str">
            <v>5050401</v>
          </cell>
          <cell r="B234" t="str">
            <v>Reinversión para Equipamiento  y Desarrollo Institucional</v>
          </cell>
        </row>
        <row r="235">
          <cell r="A235" t="str">
            <v>5050402</v>
          </cell>
          <cell r="B235" t="str">
            <v>5% al millar</v>
          </cell>
        </row>
        <row r="236">
          <cell r="A236" t="str">
            <v>5050403</v>
          </cell>
          <cell r="B236" t="str">
            <v>Programas Turísticos( tranvía, souvenirs, etc.)</v>
          </cell>
        </row>
        <row r="237">
          <cell r="A237" t="str">
            <v>5050404</v>
          </cell>
          <cell r="B237" t="str">
            <v xml:space="preserve">Proyecto de Modernización Informática </v>
          </cell>
        </row>
        <row r="238">
          <cell r="A238" t="str">
            <v>5050405</v>
          </cell>
          <cell r="B238" t="str">
            <v>Otros Programas</v>
          </cell>
        </row>
        <row r="239">
          <cell r="A239" t="str">
            <v>5050406</v>
          </cell>
          <cell r="B239" t="str">
            <v>Parque Mundo Cimacuático</v>
          </cell>
        </row>
        <row r="240">
          <cell r="A240" t="str">
            <v>5050407</v>
          </cell>
          <cell r="B240" t="str">
            <v>Programs de Desarrollo Agropecuario</v>
          </cell>
        </row>
        <row r="241">
          <cell r="A241" t="str">
            <v>5050500</v>
          </cell>
          <cell r="B241" t="str">
            <v>EROGACIONES  PARA APOYAR A LOS SECTORES  SOCIAL Y PRIVADO EN ACTIVIDADES CULTURALES, DEPORTIVAS Y DE AYUDA EXTRAORDINARIA.</v>
          </cell>
        </row>
        <row r="242">
          <cell r="A242" t="str">
            <v>5050502</v>
          </cell>
          <cell r="B242" t="str">
            <v>Gastos Por Servicio de Traslado de Personas</v>
          </cell>
        </row>
        <row r="243">
          <cell r="A243" t="str">
            <v>5050505</v>
          </cell>
          <cell r="B243" t="str">
            <v>Donativos a Instituciones Sin Fines de Lucro</v>
          </cell>
        </row>
        <row r="244">
          <cell r="A244" t="str">
            <v>5050510</v>
          </cell>
          <cell r="B244" t="str">
            <v>Premios, Estímulos, Recompensas,Becas y Seguros  a Deportistas.</v>
          </cell>
        </row>
        <row r="245">
          <cell r="A245" t="str">
            <v>5050513</v>
          </cell>
          <cell r="B245" t="str">
            <v>Obras de Carácter Social.</v>
          </cell>
        </row>
        <row r="246">
          <cell r="A246" t="str">
            <v>5050514</v>
          </cell>
          <cell r="B246" t="str">
            <v>Apoyo a Instituciones  y Agrupaciones Diversas.</v>
          </cell>
        </row>
        <row r="247">
          <cell r="A247" t="str">
            <v>5050515</v>
          </cell>
          <cell r="B247" t="str">
            <v>Programas de Asistencia Social.</v>
          </cell>
        </row>
        <row r="248">
          <cell r="A248" t="str">
            <v>5050600</v>
          </cell>
          <cell r="B248" t="str">
            <v>OTRAS EROGACIONES</v>
          </cell>
        </row>
        <row r="249">
          <cell r="A249" t="str">
            <v>5050605</v>
          </cell>
          <cell r="B249" t="str">
            <v>Liquidaciones</v>
          </cell>
        </row>
        <row r="250">
          <cell r="A250" t="str">
            <v>5050606</v>
          </cell>
          <cell r="B250" t="str">
            <v>Devoluciones</v>
          </cell>
        </row>
        <row r="251">
          <cell r="A251" t="str">
            <v>5050700</v>
          </cell>
          <cell r="B251" t="str">
            <v>PAGO DE PENSIONES Y JUBILACIONES</v>
          </cell>
        </row>
        <row r="252">
          <cell r="A252" t="str">
            <v>5050705</v>
          </cell>
          <cell r="B252" t="str">
            <v>Jubilaciones</v>
          </cell>
        </row>
        <row r="253">
          <cell r="A253" t="str">
            <v>5050706</v>
          </cell>
          <cell r="B253" t="str">
            <v>Pensiones</v>
          </cell>
        </row>
        <row r="254">
          <cell r="A254" t="str">
            <v>5051000</v>
          </cell>
          <cell r="B254" t="str">
            <v>CUENTAS PUENTE</v>
          </cell>
        </row>
        <row r="255">
          <cell r="A255" t="str">
            <v>5051001</v>
          </cell>
          <cell r="B255" t="str">
            <v>Cuenta Puente Electricidad</v>
          </cell>
        </row>
        <row r="256">
          <cell r="A256" t="str">
            <v>5051002</v>
          </cell>
          <cell r="B256" t="str">
            <v>Cuenta Puente Agua Potable</v>
          </cell>
        </row>
        <row r="257">
          <cell r="A257" t="str">
            <v>5051003</v>
          </cell>
          <cell r="B257" t="str">
            <v>Cuenta Puente Teléfonos</v>
          </cell>
        </row>
        <row r="258">
          <cell r="A258" t="str">
            <v>5051006</v>
          </cell>
          <cell r="B258" t="str">
            <v>Cuenta Puente Combustible y Lubricantes</v>
          </cell>
        </row>
        <row r="259">
          <cell r="A259" t="str">
            <v>5060000</v>
          </cell>
          <cell r="B259" t="str">
            <v>OBRAS Y ACCIONES</v>
          </cell>
        </row>
        <row r="260">
          <cell r="A260" t="str">
            <v>5060300</v>
          </cell>
          <cell r="B260" t="str">
            <v>OTROS FONDOS PARA OBRAS Y ACCIONES</v>
          </cell>
        </row>
        <row r="261">
          <cell r="A261" t="str">
            <v>5060301</v>
          </cell>
          <cell r="B261" t="str">
            <v>GEQ. Programa  de Obras y Acciones Estatal</v>
          </cell>
        </row>
        <row r="262">
          <cell r="A262" t="str">
            <v>5060302</v>
          </cell>
          <cell r="B262" t="str">
            <v>FISE-Fondo de Aportaciones Para la Infraestructura Social Estatal.</v>
          </cell>
        </row>
        <row r="263">
          <cell r="A263" t="str">
            <v>5060303</v>
          </cell>
          <cell r="B263" t="str">
            <v>FASP-Fondo de Aportaciones Para Seguridad Pública.</v>
          </cell>
        </row>
        <row r="264">
          <cell r="A264" t="str">
            <v>5060304</v>
          </cell>
          <cell r="B264" t="str">
            <v>PAFEF-Aportaciones Federales  para Entidades Federativas.</v>
          </cell>
        </row>
        <row r="265">
          <cell r="A265" t="str">
            <v>5060305</v>
          </cell>
          <cell r="B265" t="str">
            <v>FIES-Fideicomiso para la Infraestructura en los Estados</v>
          </cell>
        </row>
        <row r="266">
          <cell r="A266" t="str">
            <v>5060306</v>
          </cell>
          <cell r="B266" t="str">
            <v>Ramo  20 Desarrollo Social.</v>
          </cell>
        </row>
        <row r="267">
          <cell r="A267" t="str">
            <v>5060307</v>
          </cell>
          <cell r="B267" t="str">
            <v>ISN Privado - Impuesto Sobre Nómina Sector Privado.</v>
          </cell>
        </row>
        <row r="268">
          <cell r="A268" t="str">
            <v>5060308</v>
          </cell>
          <cell r="B268" t="str">
            <v>ISN Público - Impuesto Sobre Nómina Sector Público.</v>
          </cell>
        </row>
        <row r="269">
          <cell r="A269" t="str">
            <v>5060309</v>
          </cell>
          <cell r="B269" t="str">
            <v>FEIEF - Fondo de Estabilización de los Ingresos de las Entidades Federativas</v>
          </cell>
        </row>
        <row r="270">
          <cell r="A270" t="str">
            <v>5060400</v>
          </cell>
          <cell r="B270" t="str">
            <v>FAM  FONDO DE APORTACIONES MULTIPLES</v>
          </cell>
        </row>
        <row r="271">
          <cell r="A271" t="str">
            <v>5060401</v>
          </cell>
          <cell r="B271" t="str">
            <v>FAM  Asistencia Social</v>
          </cell>
        </row>
        <row r="272">
          <cell r="A272" t="str">
            <v>5060402</v>
          </cell>
          <cell r="B272" t="str">
            <v>FAM  Básica</v>
          </cell>
        </row>
        <row r="273">
          <cell r="A273" t="str">
            <v>5060403</v>
          </cell>
          <cell r="B273" t="str">
            <v>FAM  Superior</v>
          </cell>
        </row>
        <row r="274">
          <cell r="A274" t="str">
            <v>5060500</v>
          </cell>
          <cell r="B274" t="str">
            <v>CONVENIOS</v>
          </cell>
        </row>
        <row r="275">
          <cell r="A275" t="str">
            <v>5060501</v>
          </cell>
          <cell r="B275" t="str">
            <v>Convenios - Alianza</v>
          </cell>
        </row>
        <row r="276">
          <cell r="A276" t="str">
            <v>5060502</v>
          </cell>
          <cell r="B276" t="str">
            <v>Convenios - CAPCEQ Peso x Peso</v>
          </cell>
        </row>
        <row r="277">
          <cell r="A277" t="str">
            <v>5060503</v>
          </cell>
          <cell r="B277" t="str">
            <v>Convenios - Turismo</v>
          </cell>
        </row>
        <row r="278">
          <cell r="A278" t="str">
            <v>5060504</v>
          </cell>
          <cell r="B278" t="str">
            <v>Convenios -  CONALEP Peso x Peso</v>
          </cell>
        </row>
        <row r="279">
          <cell r="A279" t="str">
            <v>5060505</v>
          </cell>
          <cell r="B279" t="str">
            <v>Convenios -  PIASRE</v>
          </cell>
        </row>
        <row r="280">
          <cell r="A280" t="str">
            <v>5060506</v>
          </cell>
          <cell r="B280" t="str">
            <v>Convenios -  SAGARPA</v>
          </cell>
        </row>
        <row r="281">
          <cell r="A281" t="str">
            <v>5060507</v>
          </cell>
          <cell r="B281" t="str">
            <v>Convenios -  SCT</v>
          </cell>
        </row>
        <row r="282">
          <cell r="A282" t="str">
            <v>5060508</v>
          </cell>
          <cell r="B282" t="str">
            <v>Convenios -  PROBECAT</v>
          </cell>
        </row>
        <row r="283">
          <cell r="A283" t="str">
            <v>5060509</v>
          </cell>
          <cell r="B283" t="str">
            <v>Convenios -  COBAQ  Peso x Peso</v>
          </cell>
        </row>
        <row r="284">
          <cell r="A284" t="str">
            <v>5060510</v>
          </cell>
          <cell r="B284" t="str">
            <v>Convenios -   CONAFOR</v>
          </cell>
        </row>
        <row r="285">
          <cell r="A285" t="str">
            <v>5060511</v>
          </cell>
          <cell r="B285" t="str">
            <v>Convenios - PROMIN</v>
          </cell>
        </row>
        <row r="286">
          <cell r="A286" t="str">
            <v>5060512</v>
          </cell>
          <cell r="B286" t="str">
            <v>Convenios - FOPREDEN</v>
          </cell>
        </row>
        <row r="287">
          <cell r="A287" t="str">
            <v>5060513</v>
          </cell>
          <cell r="B287" t="str">
            <v>Convenios - APAZU</v>
          </cell>
        </row>
        <row r="288">
          <cell r="A288" t="str">
            <v>5060514</v>
          </cell>
          <cell r="B288" t="str">
            <v>Convenios - Sria. De Economía</v>
          </cell>
        </row>
        <row r="289">
          <cell r="A289" t="str">
            <v>5060515</v>
          </cell>
          <cell r="B289" t="str">
            <v>Convenios - FAPRACC</v>
          </cell>
        </row>
        <row r="290">
          <cell r="A290" t="str">
            <v>5060516</v>
          </cell>
          <cell r="B290" t="str">
            <v>Convenios - Entidades Paraestatales</v>
          </cell>
        </row>
        <row r="291">
          <cell r="A291" t="str">
            <v>5060517</v>
          </cell>
          <cell r="B291" t="str">
            <v>Convenios . IVEQRO Vivienda Rural</v>
          </cell>
        </row>
        <row r="292">
          <cell r="A292" t="str">
            <v>5060518</v>
          </cell>
          <cell r="B292" t="str">
            <v>Convenios - Protección Civil</v>
          </cell>
        </row>
        <row r="293">
          <cell r="A293" t="str">
            <v>5060519</v>
          </cell>
          <cell r="B293" t="str">
            <v>Convenios - Comité Técnico de Aguas Subterraneas (COTAS)</v>
          </cell>
        </row>
        <row r="294">
          <cell r="A294" t="str">
            <v>5060520</v>
          </cell>
          <cell r="B294" t="str">
            <v>Convenios - CANADEPI</v>
          </cell>
        </row>
        <row r="295">
          <cell r="A295" t="str">
            <v>5060521</v>
          </cell>
          <cell r="B295" t="str">
            <v>Convenios - Ramo 23</v>
          </cell>
        </row>
        <row r="296">
          <cell r="A296" t="str">
            <v>5060522</v>
          </cell>
          <cell r="B296" t="str">
            <v>Convenios - CONADE</v>
          </cell>
        </row>
        <row r="297">
          <cell r="A297" t="str">
            <v>5060523</v>
          </cell>
          <cell r="B297" t="str">
            <v>SECTUR - CONADEPI</v>
          </cell>
        </row>
        <row r="298">
          <cell r="A298" t="str">
            <v>5060524</v>
          </cell>
          <cell r="B298" t="str">
            <v>Convenios - FUNDES</v>
          </cell>
        </row>
        <row r="299">
          <cell r="A299" t="str">
            <v>5070000</v>
          </cell>
          <cell r="B299" t="str">
            <v>SUBSIDIOS Y TRANSFERENCIAS</v>
          </cell>
        </row>
        <row r="300">
          <cell r="A300" t="str">
            <v>5070100</v>
          </cell>
          <cell r="B300" t="str">
            <v xml:space="preserve">SUBSIDIOS </v>
          </cell>
        </row>
        <row r="301">
          <cell r="A301" t="str">
            <v>5070110</v>
          </cell>
          <cell r="B301" t="str">
            <v>BECAS  Hijos de Trabajadores.</v>
          </cell>
        </row>
        <row r="302">
          <cell r="A302" t="str">
            <v>5070111</v>
          </cell>
          <cell r="B302" t="str">
            <v>BECAS Estudiantes.</v>
          </cell>
        </row>
        <row r="303">
          <cell r="A303" t="str">
            <v>5070112</v>
          </cell>
          <cell r="B303" t="str">
            <v>BECAS Académicas.</v>
          </cell>
        </row>
        <row r="304">
          <cell r="A304" t="str">
            <v>5070113</v>
          </cell>
          <cell r="B304" t="str">
            <v>BECAS Deportivas</v>
          </cell>
        </row>
        <row r="305">
          <cell r="A305" t="str">
            <v>5070114</v>
          </cell>
          <cell r="B305" t="str">
            <v>BECAS Artísticas.</v>
          </cell>
        </row>
        <row r="306">
          <cell r="A306" t="str">
            <v>5070115</v>
          </cell>
          <cell r="B306" t="str">
            <v>BECAS Especiales.</v>
          </cell>
        </row>
        <row r="307">
          <cell r="A307" t="str">
            <v>5070116</v>
          </cell>
          <cell r="B307" t="str">
            <v>BECAS Minusválidos.</v>
          </cell>
        </row>
        <row r="308">
          <cell r="A308" t="str">
            <v>5070117</v>
          </cell>
          <cell r="B308" t="str">
            <v>PRONABES.</v>
          </cell>
        </row>
        <row r="309">
          <cell r="A309" t="str">
            <v>5070400</v>
          </cell>
          <cell r="B309" t="str">
            <v>TRANSFERENCIAS  A ENTIDADES  Y PROGRAMAS.</v>
          </cell>
        </row>
        <row r="310">
          <cell r="A310" t="str">
            <v>5070401</v>
          </cell>
          <cell r="B310" t="str">
            <v>CONCYTEQ - Cons. De Ciencia y Tecnologia Del Edo. De Qro.</v>
          </cell>
        </row>
        <row r="311">
          <cell r="A311" t="str">
            <v>5070402</v>
          </cell>
          <cell r="B311" t="str">
            <v>INEA - Inst. Nal. Para  la Educ. de los Adultos.</v>
          </cell>
        </row>
        <row r="312">
          <cell r="A312" t="str">
            <v>5070403</v>
          </cell>
          <cell r="B312" t="str">
            <v>CONAFE - Consejo Nal. De Fomento Educativo.</v>
          </cell>
        </row>
        <row r="313">
          <cell r="A313" t="str">
            <v>5070404</v>
          </cell>
          <cell r="B313" t="str">
            <v>ENEQ - Escuela Normal del Estado.</v>
          </cell>
        </row>
        <row r="314">
          <cell r="A314" t="str">
            <v>5070405</v>
          </cell>
          <cell r="B314" t="str">
            <v>IAO -Instituto de Artes y Oficios.</v>
          </cell>
        </row>
        <row r="315">
          <cell r="A315" t="str">
            <v>5070406</v>
          </cell>
          <cell r="B315" t="str">
            <v>COBAQ - Colegio de Bachilleres de Querétaro.</v>
          </cell>
        </row>
        <row r="316">
          <cell r="A316" t="str">
            <v>5070407</v>
          </cell>
          <cell r="B316" t="str">
            <v>U.A.Q. - Universidad Autónoma de Querétaro.</v>
          </cell>
        </row>
        <row r="317">
          <cell r="A317" t="str">
            <v>5070408</v>
          </cell>
          <cell r="B317" t="str">
            <v>CECYTEQ - Colegio de Est. Cient. Y Tecnol. Del Edo. De Qro.</v>
          </cell>
        </row>
        <row r="318">
          <cell r="A318" t="str">
            <v>5070409</v>
          </cell>
          <cell r="B318" t="str">
            <v>U.T. E. Q. - Universidad Tecnólogica de Querétaro.</v>
          </cell>
        </row>
        <row r="319">
          <cell r="A319" t="str">
            <v>5070410</v>
          </cell>
          <cell r="B319" t="str">
            <v>ITSJR - Inst. Tecnólogico de San Juan del Rio.</v>
          </cell>
        </row>
        <row r="320">
          <cell r="A320" t="str">
            <v>5070411</v>
          </cell>
          <cell r="B320" t="str">
            <v>ITQ - Instituto Tecnólogico de Querétaro.</v>
          </cell>
        </row>
        <row r="321">
          <cell r="A321" t="str">
            <v>5070412</v>
          </cell>
          <cell r="B321" t="str">
            <v>UTSJR - Universidad Tecnólogica de S J R</v>
          </cell>
        </row>
        <row r="322">
          <cell r="A322" t="str">
            <v>5070413</v>
          </cell>
          <cell r="B322" t="str">
            <v>USEBEQ - Unid. De Serv. P/la Educ. Básica  en el Edo. De Qro.</v>
          </cell>
        </row>
        <row r="323">
          <cell r="A323" t="str">
            <v>5070414</v>
          </cell>
          <cell r="B323" t="str">
            <v>ICATEQ - Inst. de Capac. P/ el Trabajo  del Edo. De Qro.</v>
          </cell>
        </row>
        <row r="324">
          <cell r="A324" t="str">
            <v>5070415</v>
          </cell>
          <cell r="B324" t="str">
            <v>P.I.A.R.E. - Programas Compensatorios.</v>
          </cell>
        </row>
        <row r="325">
          <cell r="A325" t="str">
            <v>5070416</v>
          </cell>
          <cell r="B325" t="str">
            <v>PNAP - Prog. Nal. De Actualización  Permanente.</v>
          </cell>
        </row>
        <row r="326">
          <cell r="A326" t="str">
            <v>5070417</v>
          </cell>
          <cell r="B326" t="str">
            <v>CAM - Centro de Actualización  del Magisterio.</v>
          </cell>
        </row>
        <row r="327">
          <cell r="A327" t="str">
            <v>5070418</v>
          </cell>
          <cell r="B327" t="str">
            <v>CONACYT- Cons. Nal. De Ciencia y  Tecnólogia.</v>
          </cell>
        </row>
        <row r="328">
          <cell r="A328" t="str">
            <v>5070419</v>
          </cell>
          <cell r="B328" t="str">
            <v>SIHGO - Sistema Hidalgo.</v>
          </cell>
        </row>
        <row r="329">
          <cell r="A329" t="str">
            <v>5070420</v>
          </cell>
          <cell r="B329" t="str">
            <v>PEAD - Prog. Estatal de Actualizac. Docente.</v>
          </cell>
        </row>
        <row r="330">
          <cell r="A330" t="str">
            <v>5070421</v>
          </cell>
          <cell r="B330" t="str">
            <v>Museo de la Matemática.</v>
          </cell>
        </row>
        <row r="331">
          <cell r="A331" t="str">
            <v>5070422</v>
          </cell>
          <cell r="B331" t="str">
            <v>CAPCEQ - Com. Adm. Del Prog. De Const. De Esc. Del Edo.  De Qro.</v>
          </cell>
        </row>
        <row r="332">
          <cell r="A332" t="str">
            <v>5070423</v>
          </cell>
          <cell r="B332" t="str">
            <v>PEST - Prog. De Educ. Superior  Tecnológica</v>
          </cell>
        </row>
        <row r="333">
          <cell r="A333" t="str">
            <v>5070424</v>
          </cell>
          <cell r="B333" t="str">
            <v>CONALEP - Col. Nal. De Educ. Profesional Técnica.</v>
          </cell>
        </row>
        <row r="334">
          <cell r="A334" t="str">
            <v>5070426</v>
          </cell>
          <cell r="B334" t="str">
            <v>Instituto Queretano de la Cultura y las Artes</v>
          </cell>
        </row>
        <row r="335">
          <cell r="A335" t="str">
            <v>5070427</v>
          </cell>
          <cell r="B335" t="str">
            <v>Banda de Músical del  Estado.</v>
          </cell>
        </row>
        <row r="336">
          <cell r="A336" t="str">
            <v>5070428</v>
          </cell>
          <cell r="B336" t="str">
            <v>Fideicomiso de Administración  e  Inversión OFQ</v>
          </cell>
        </row>
        <row r="337">
          <cell r="A337" t="str">
            <v>5070429</v>
          </cell>
          <cell r="B337" t="str">
            <v>IQJ - Instituto Queretano de la Juventud</v>
          </cell>
        </row>
        <row r="338">
          <cell r="A338" t="str">
            <v>5070430</v>
          </cell>
          <cell r="B338" t="str">
            <v>SECCE - Sistema Estatal de Comunicación  Cultural y Educativa.</v>
          </cell>
        </row>
        <row r="339">
          <cell r="A339" t="str">
            <v>5070431</v>
          </cell>
          <cell r="B339" t="str">
            <v>FIMINSSE</v>
          </cell>
        </row>
        <row r="340">
          <cell r="A340" t="str">
            <v>5070432</v>
          </cell>
          <cell r="B340" t="str">
            <v>SDIF - Sistema de Desarrollo Integral de la Familia.</v>
          </cell>
        </row>
        <row r="341">
          <cell r="A341" t="str">
            <v>5070433</v>
          </cell>
          <cell r="B341" t="str">
            <v>Colegio de Policía.</v>
          </cell>
        </row>
        <row r="342">
          <cell r="A342" t="str">
            <v>5070434</v>
          </cell>
          <cell r="B342" t="str">
            <v>QRONOS.</v>
          </cell>
        </row>
        <row r="343">
          <cell r="A343" t="str">
            <v>5070435</v>
          </cell>
          <cell r="B343" t="str">
            <v>Patronato de las Fiestas de Santiago de Querétaro.</v>
          </cell>
        </row>
        <row r="344">
          <cell r="A344" t="str">
            <v>5070436</v>
          </cell>
          <cell r="B344" t="str">
            <v>SESEQ</v>
          </cell>
        </row>
        <row r="345">
          <cell r="A345" t="str">
            <v>5070437</v>
          </cell>
          <cell r="B345" t="str">
            <v>Instituto de la Vivienda del Esado de Querétaro</v>
          </cell>
        </row>
        <row r="346">
          <cell r="A346" t="str">
            <v>5070438</v>
          </cell>
          <cell r="B346" t="str">
            <v>Comisión Estatal de Caminos</v>
          </cell>
        </row>
        <row r="347">
          <cell r="A347" t="str">
            <v>5070439</v>
          </cell>
          <cell r="B347" t="str">
            <v>FIPROTUR - Fideicomiso de Promoción al Turismo</v>
          </cell>
        </row>
        <row r="348">
          <cell r="A348" t="str">
            <v>5070440</v>
          </cell>
          <cell r="B348" t="str">
            <v>FIDEICOMISO 1350</v>
          </cell>
        </row>
        <row r="349">
          <cell r="A349" t="str">
            <v>5070441</v>
          </cell>
          <cell r="B349" t="str">
            <v>UPN - Universidad Pedagógica Nacional</v>
          </cell>
        </row>
        <row r="350">
          <cell r="A350" t="str">
            <v>5070442</v>
          </cell>
          <cell r="B350" t="str">
            <v>ENS - Escuela Normal Superior</v>
          </cell>
        </row>
        <row r="351">
          <cell r="A351" t="str">
            <v>5070443</v>
          </cell>
          <cell r="B351" t="str">
            <v>FOMIX - Fondo Mixto CONACYT</v>
          </cell>
        </row>
        <row r="352">
          <cell r="A352" t="str">
            <v>5070444</v>
          </cell>
          <cell r="B352" t="str">
            <v>CEA -  Comisión Estatal de Aguas</v>
          </cell>
        </row>
        <row r="353">
          <cell r="A353" t="str">
            <v>5070445</v>
          </cell>
          <cell r="B353" t="str">
            <v>CQA - Casa Queretana de las Artesanías</v>
          </cell>
        </row>
        <row r="354">
          <cell r="A354" t="str">
            <v>5070446</v>
          </cell>
          <cell r="B354" t="str">
            <v>UPQ - Universidad Politécnica de Querétaro</v>
          </cell>
        </row>
        <row r="355">
          <cell r="A355" t="str">
            <v>5070447</v>
          </cell>
          <cell r="B355" t="str">
            <v>COFESIAQ - Com. P/ Fom. Econ. De las Emp. Sect. Ind. Aeroesp., Com. Y Serv. Edo. Qro.</v>
          </cell>
        </row>
        <row r="356">
          <cell r="A356" t="str">
            <v>5070450</v>
          </cell>
          <cell r="B356" t="str">
            <v>Proyectos Especiales</v>
          </cell>
        </row>
        <row r="357">
          <cell r="A357" t="str">
            <v>5070451</v>
          </cell>
          <cell r="B357" t="str">
            <v>Otras Transferencias a Entidades y Programas</v>
          </cell>
        </row>
        <row r="358">
          <cell r="A358" t="str">
            <v>5070452</v>
          </cell>
          <cell r="B358" t="str">
            <v>FIPROJUSAA - Fideicomiso para la Proc. De Justicia</v>
          </cell>
        </row>
        <row r="359">
          <cell r="A359" t="str">
            <v>5070499</v>
          </cell>
          <cell r="B359" t="str">
            <v>ENEQ (Proceso de Compra)</v>
          </cell>
        </row>
        <row r="360">
          <cell r="A360" t="str">
            <v>5070600</v>
          </cell>
          <cell r="B360" t="str">
            <v>PODERES Y ORGANISMOS AUTÓNOMOS.</v>
          </cell>
        </row>
        <row r="361">
          <cell r="A361" t="str">
            <v>5070601</v>
          </cell>
          <cell r="B361" t="str">
            <v>H.Legislatura del Estado.</v>
          </cell>
        </row>
        <row r="362">
          <cell r="A362" t="str">
            <v>5070602</v>
          </cell>
          <cell r="B362" t="str">
            <v>Entidad Superior de Fiscalización</v>
          </cell>
        </row>
        <row r="363">
          <cell r="A363" t="str">
            <v>5070603</v>
          </cell>
          <cell r="B363" t="str">
            <v>Comisión de Información Gubernamental.</v>
          </cell>
        </row>
        <row r="364">
          <cell r="A364" t="str">
            <v>5070604</v>
          </cell>
          <cell r="B364" t="str">
            <v>Tribunal Superior de Justicia.</v>
          </cell>
        </row>
        <row r="365">
          <cell r="A365" t="str">
            <v>5070605</v>
          </cell>
          <cell r="B365" t="str">
            <v>Inst. Electoral del Edo. De Qro.</v>
          </cell>
        </row>
        <row r="366">
          <cell r="A366" t="str">
            <v>5070606</v>
          </cell>
          <cell r="B366" t="str">
            <v>Comisión Estatal  de Derechos Humanos.</v>
          </cell>
        </row>
        <row r="367">
          <cell r="A367" t="str">
            <v>5070607</v>
          </cell>
          <cell r="B367" t="str">
            <v>Tribunal de lo Cotencioso Administrativo.</v>
          </cell>
        </row>
        <row r="368">
          <cell r="A368" t="str">
            <v>5070700</v>
          </cell>
          <cell r="B368" t="str">
            <v>TRANSFERENCIAS MUNICIPALES.</v>
          </cell>
        </row>
        <row r="369">
          <cell r="A369" t="str">
            <v>5070701</v>
          </cell>
          <cell r="B369" t="str">
            <v>Apoyo a Municipios.</v>
          </cell>
        </row>
        <row r="370">
          <cell r="A370" t="str">
            <v>5070800</v>
          </cell>
          <cell r="B370" t="str">
            <v>OTRAS APORTACIONES Y TRANSFERENCIAS.</v>
          </cell>
        </row>
        <row r="371">
          <cell r="A371" t="str">
            <v>5070802</v>
          </cell>
          <cell r="B371" t="str">
            <v>Inmuebles Oficiales</v>
          </cell>
        </row>
        <row r="372">
          <cell r="A372" t="str">
            <v>5070803</v>
          </cell>
          <cell r="B372" t="str">
            <v>Sindicato de Gobierno</v>
          </cell>
        </row>
        <row r="373">
          <cell r="A373" t="str">
            <v>5070804</v>
          </cell>
          <cell r="B373" t="str">
            <v>Bomberos</v>
          </cell>
        </row>
        <row r="374">
          <cell r="A374" t="str">
            <v>5070805</v>
          </cell>
          <cell r="B374" t="str">
            <v>IMSS Cuota Patronal (Programas Federales)</v>
          </cell>
        </row>
        <row r="375">
          <cell r="A375" t="str">
            <v>5080000</v>
          </cell>
          <cell r="B375" t="str">
            <v>DEUDA PUBLICA,PASIVO CIRCULANTE Y OTROS.</v>
          </cell>
        </row>
        <row r="376">
          <cell r="A376" t="str">
            <v>5080100</v>
          </cell>
          <cell r="B376" t="str">
            <v>AMORTIZACIÓN DE LA DEUDA PUBLICA.</v>
          </cell>
        </row>
        <row r="377">
          <cell r="A377" t="str">
            <v>5080111</v>
          </cell>
          <cell r="B377" t="str">
            <v>Amortización Santander</v>
          </cell>
        </row>
        <row r="378">
          <cell r="A378" t="str">
            <v>5080112</v>
          </cell>
          <cell r="B378" t="str">
            <v>Amortización Banobras</v>
          </cell>
        </row>
        <row r="379">
          <cell r="A379" t="str">
            <v>5080113</v>
          </cell>
          <cell r="B379" t="str">
            <v>Amortización DEXIA</v>
          </cell>
        </row>
        <row r="380">
          <cell r="A380" t="str">
            <v>5080200</v>
          </cell>
          <cell r="B380" t="str">
            <v>INTERESES DE LA DEUDA PUBLICA.</v>
          </cell>
        </row>
        <row r="381">
          <cell r="A381" t="str">
            <v>5080211</v>
          </cell>
          <cell r="B381" t="str">
            <v>Intereses Santander- Serfin</v>
          </cell>
        </row>
        <row r="382">
          <cell r="A382" t="str">
            <v>5080212</v>
          </cell>
          <cell r="B382" t="str">
            <v>Intereses Banobras</v>
          </cell>
        </row>
        <row r="383">
          <cell r="A383" t="str">
            <v>5080213</v>
          </cell>
          <cell r="B383" t="str">
            <v>Intereses DEXIA</v>
          </cell>
        </row>
        <row r="384">
          <cell r="A384" t="str">
            <v>5090000</v>
          </cell>
          <cell r="B384" t="str">
            <v>PARTICIPACIONES DE INGRESOS, APORTACIONES FEDERALES Y GASTO REASIGNADO.</v>
          </cell>
        </row>
        <row r="385">
          <cell r="A385" t="str">
            <v>5090100</v>
          </cell>
          <cell r="B385" t="str">
            <v>TRANSFERENCIAS MUNICIPALES.</v>
          </cell>
        </row>
        <row r="386">
          <cell r="A386" t="str">
            <v>5090101</v>
          </cell>
          <cell r="B386" t="str">
            <v>Fondo General de Participaciones</v>
          </cell>
        </row>
        <row r="387">
          <cell r="A387" t="str">
            <v>5090102</v>
          </cell>
          <cell r="B387" t="str">
            <v>Fondo de Fomento Municipal.</v>
          </cell>
        </row>
        <row r="388">
          <cell r="A388" t="str">
            <v>5090103</v>
          </cell>
          <cell r="B388" t="str">
            <v>Impuesto sobre Tenencia Federal</v>
          </cell>
        </row>
        <row r="389">
          <cell r="A389" t="str">
            <v>5090104</v>
          </cell>
          <cell r="B389" t="str">
            <v>Fondo I.E.P.S.</v>
          </cell>
        </row>
        <row r="390">
          <cell r="A390" t="str">
            <v>5090105</v>
          </cell>
          <cell r="B390" t="str">
            <v>I.S.A.N. Impuesto Sobre Automoviles Nuevos.</v>
          </cell>
        </row>
        <row r="391">
          <cell r="A391" t="str">
            <v>5090106</v>
          </cell>
          <cell r="B391" t="str">
            <v>Fondo de Infraestructura Social Municipal.</v>
          </cell>
        </row>
        <row r="392">
          <cell r="A392" t="str">
            <v>5090107</v>
          </cell>
          <cell r="B392" t="str">
            <v>Fondo de Fortalecimiento Mpal.</v>
          </cell>
        </row>
        <row r="393">
          <cell r="A393" t="str">
            <v>5090200</v>
          </cell>
          <cell r="B393" t="str">
            <v>APORTACIONES  CULTURALES, EDUCATIVAS Y DE SALUD</v>
          </cell>
        </row>
        <row r="394">
          <cell r="A394" t="str">
            <v>5090201</v>
          </cell>
          <cell r="B394" t="str">
            <v>USEBEQ - Unid. De Serv. P/la Educ. Básica  en el Edo. De Qro.</v>
          </cell>
        </row>
        <row r="395">
          <cell r="A395" t="str">
            <v>5090202</v>
          </cell>
          <cell r="B395" t="str">
            <v>INEA - Inst. Nal. Para  la Educ. de los Adultos.</v>
          </cell>
        </row>
        <row r="396">
          <cell r="A396" t="str">
            <v>5090203</v>
          </cell>
          <cell r="B396" t="str">
            <v>CONALEP-Col. Nal. De Educ. Profesional Técnica.</v>
          </cell>
        </row>
        <row r="397">
          <cell r="A397" t="str">
            <v>5090204</v>
          </cell>
          <cell r="B397" t="str">
            <v>U.A.Q. - Universidad Autónoma de Querétaro.</v>
          </cell>
        </row>
        <row r="398">
          <cell r="A398" t="str">
            <v>5090205</v>
          </cell>
          <cell r="B398" t="str">
            <v>Normal Superior</v>
          </cell>
        </row>
        <row r="399">
          <cell r="A399" t="str">
            <v>5090206</v>
          </cell>
          <cell r="B399" t="str">
            <v>IQJ - Instituto Queretano de la juventud</v>
          </cell>
        </row>
        <row r="400">
          <cell r="A400" t="str">
            <v>5090207</v>
          </cell>
          <cell r="B400" t="str">
            <v>CONADE-INDEREQ</v>
          </cell>
        </row>
        <row r="401">
          <cell r="A401" t="str">
            <v>5090208</v>
          </cell>
          <cell r="B401" t="str">
            <v>SESEQ - Servicios de Salud del Edo. De Qro.</v>
          </cell>
        </row>
        <row r="402">
          <cell r="A402" t="str">
            <v>5090209</v>
          </cell>
          <cell r="B402" t="str">
            <v>UPN - Universidad Politécnica de Querétaro</v>
          </cell>
        </row>
        <row r="403">
          <cell r="A403" t="str">
            <v>5090210</v>
          </cell>
          <cell r="B403" t="str">
            <v>PROGEN - Secretaría de Educación</v>
          </cell>
        </row>
        <row r="404">
          <cell r="A404" t="str">
            <v>5090211</v>
          </cell>
          <cell r="B404" t="str">
            <v>PROFEN 1.0 - Escuela Normal del Estado de Querétaro</v>
          </cell>
        </row>
        <row r="405">
          <cell r="A405" t="str">
            <v>5090212</v>
          </cell>
          <cell r="B405" t="str">
            <v>PROFEN 2.0 - Escuela Normal Superior</v>
          </cell>
        </row>
        <row r="406">
          <cell r="A406" t="str">
            <v>5090500</v>
          </cell>
          <cell r="B406" t="str">
            <v>OTROS CONCEPTOS</v>
          </cell>
        </row>
        <row r="407">
          <cell r="A407" t="str">
            <v>5090501</v>
          </cell>
          <cell r="B407" t="str">
            <v>PROFIS - Entidad Superior de Fiscalización</v>
          </cell>
        </row>
        <row r="408">
          <cell r="A408" t="str">
            <v>5090502</v>
          </cell>
          <cell r="B408" t="str">
            <v>INDESOL - Inst. Queretano de la Mujer</v>
          </cell>
        </row>
        <row r="409">
          <cell r="A409" t="str">
            <v>5090503</v>
          </cell>
          <cell r="B409" t="str">
            <v>CDI -Inst. Queretano de la Mujer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Proyectos"/>
      <sheetName val="Hoja7"/>
      <sheetName val="Hoja6"/>
      <sheetName val="PlantillaGastos"/>
      <sheetName val="PlantillaPartidas"/>
      <sheetName val="TiposDeRecurso"/>
      <sheetName val="Entidad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2</v>
          </cell>
        </row>
      </sheetData>
      <sheetData sheetId="4">
        <row r="2">
          <cell r="A2">
            <v>111</v>
          </cell>
        </row>
        <row r="3">
          <cell r="A3">
            <v>112</v>
          </cell>
        </row>
        <row r="4">
          <cell r="A4">
            <v>113</v>
          </cell>
        </row>
        <row r="5">
          <cell r="A5">
            <v>114</v>
          </cell>
        </row>
        <row r="6">
          <cell r="A6">
            <v>121</v>
          </cell>
        </row>
        <row r="7">
          <cell r="A7">
            <v>122</v>
          </cell>
        </row>
        <row r="8">
          <cell r="A8">
            <v>123</v>
          </cell>
        </row>
        <row r="9">
          <cell r="A9">
            <v>124</v>
          </cell>
        </row>
        <row r="10">
          <cell r="A10">
            <v>131</v>
          </cell>
        </row>
        <row r="11">
          <cell r="A11">
            <v>132</v>
          </cell>
        </row>
        <row r="12">
          <cell r="A12">
            <v>133</v>
          </cell>
        </row>
        <row r="13">
          <cell r="A13">
            <v>134</v>
          </cell>
        </row>
        <row r="14">
          <cell r="A14">
            <v>135</v>
          </cell>
        </row>
        <row r="15">
          <cell r="A15">
            <v>136</v>
          </cell>
        </row>
        <row r="16">
          <cell r="A16">
            <v>137</v>
          </cell>
        </row>
        <row r="17">
          <cell r="A17">
            <v>138</v>
          </cell>
        </row>
        <row r="18">
          <cell r="A18">
            <v>141</v>
          </cell>
        </row>
        <row r="19">
          <cell r="A19">
            <v>142</v>
          </cell>
        </row>
        <row r="20">
          <cell r="A20">
            <v>143</v>
          </cell>
        </row>
        <row r="21">
          <cell r="A21">
            <v>144</v>
          </cell>
        </row>
        <row r="22">
          <cell r="A22">
            <v>151</v>
          </cell>
        </row>
        <row r="23">
          <cell r="A23">
            <v>152</v>
          </cell>
        </row>
        <row r="24">
          <cell r="A24">
            <v>153</v>
          </cell>
        </row>
        <row r="25">
          <cell r="A25">
            <v>154</v>
          </cell>
        </row>
        <row r="26">
          <cell r="A26">
            <v>155</v>
          </cell>
        </row>
        <row r="27">
          <cell r="A27">
            <v>159</v>
          </cell>
        </row>
        <row r="28">
          <cell r="A28">
            <v>161</v>
          </cell>
        </row>
        <row r="29">
          <cell r="A29">
            <v>171</v>
          </cell>
        </row>
        <row r="30">
          <cell r="A30">
            <v>172</v>
          </cell>
        </row>
        <row r="31">
          <cell r="A31">
            <v>211</v>
          </cell>
        </row>
        <row r="32">
          <cell r="A32">
            <v>212</v>
          </cell>
        </row>
        <row r="33">
          <cell r="A33">
            <v>213</v>
          </cell>
        </row>
        <row r="34">
          <cell r="A34">
            <v>214</v>
          </cell>
        </row>
        <row r="35">
          <cell r="A35">
            <v>215</v>
          </cell>
        </row>
        <row r="36">
          <cell r="A36">
            <v>216</v>
          </cell>
        </row>
        <row r="37">
          <cell r="A37">
            <v>217</v>
          </cell>
        </row>
        <row r="38">
          <cell r="A38">
            <v>218</v>
          </cell>
        </row>
        <row r="39">
          <cell r="A39">
            <v>221</v>
          </cell>
        </row>
        <row r="40">
          <cell r="A40">
            <v>222</v>
          </cell>
        </row>
        <row r="41">
          <cell r="A41">
            <v>223</v>
          </cell>
        </row>
        <row r="42">
          <cell r="A42">
            <v>231</v>
          </cell>
        </row>
        <row r="43">
          <cell r="A43">
            <v>232</v>
          </cell>
        </row>
        <row r="44">
          <cell r="A44">
            <v>233</v>
          </cell>
        </row>
        <row r="45">
          <cell r="A45">
            <v>234</v>
          </cell>
        </row>
        <row r="46">
          <cell r="A46">
            <v>235</v>
          </cell>
        </row>
        <row r="47">
          <cell r="A47">
            <v>236</v>
          </cell>
        </row>
        <row r="48">
          <cell r="A48">
            <v>237</v>
          </cell>
        </row>
        <row r="49">
          <cell r="A49">
            <v>238</v>
          </cell>
        </row>
        <row r="50">
          <cell r="A50">
            <v>239</v>
          </cell>
        </row>
        <row r="51">
          <cell r="A51">
            <v>241</v>
          </cell>
        </row>
        <row r="52">
          <cell r="A52">
            <v>242</v>
          </cell>
        </row>
        <row r="53">
          <cell r="A53">
            <v>243</v>
          </cell>
        </row>
        <row r="54">
          <cell r="A54">
            <v>244</v>
          </cell>
        </row>
        <row r="55">
          <cell r="A55">
            <v>245</v>
          </cell>
        </row>
        <row r="56">
          <cell r="A56">
            <v>246</v>
          </cell>
        </row>
        <row r="57">
          <cell r="A57">
            <v>247</v>
          </cell>
        </row>
        <row r="58">
          <cell r="A58">
            <v>248</v>
          </cell>
        </row>
        <row r="59">
          <cell r="A59">
            <v>249</v>
          </cell>
        </row>
        <row r="60">
          <cell r="A60">
            <v>251</v>
          </cell>
        </row>
        <row r="61">
          <cell r="A61">
            <v>252</v>
          </cell>
        </row>
        <row r="62">
          <cell r="A62">
            <v>253</v>
          </cell>
        </row>
        <row r="63">
          <cell r="A63">
            <v>254</v>
          </cell>
        </row>
        <row r="64">
          <cell r="A64">
            <v>255</v>
          </cell>
        </row>
        <row r="65">
          <cell r="A65">
            <v>256</v>
          </cell>
        </row>
        <row r="66">
          <cell r="A66">
            <v>259</v>
          </cell>
        </row>
        <row r="67">
          <cell r="A67">
            <v>261</v>
          </cell>
        </row>
        <row r="68">
          <cell r="A68">
            <v>262</v>
          </cell>
        </row>
        <row r="69">
          <cell r="A69">
            <v>271</v>
          </cell>
        </row>
        <row r="70">
          <cell r="A70">
            <v>272</v>
          </cell>
        </row>
        <row r="71">
          <cell r="A71">
            <v>273</v>
          </cell>
        </row>
        <row r="72">
          <cell r="A72">
            <v>274</v>
          </cell>
        </row>
        <row r="73">
          <cell r="A73">
            <v>275</v>
          </cell>
        </row>
        <row r="74">
          <cell r="A74">
            <v>281</v>
          </cell>
        </row>
        <row r="75">
          <cell r="A75">
            <v>282</v>
          </cell>
        </row>
        <row r="76">
          <cell r="A76">
            <v>283</v>
          </cell>
        </row>
        <row r="77">
          <cell r="A77">
            <v>291</v>
          </cell>
        </row>
        <row r="78">
          <cell r="A78">
            <v>292</v>
          </cell>
        </row>
        <row r="79">
          <cell r="A79">
            <v>293</v>
          </cell>
        </row>
        <row r="80">
          <cell r="A80">
            <v>294</v>
          </cell>
        </row>
        <row r="81">
          <cell r="A81">
            <v>295</v>
          </cell>
        </row>
        <row r="82">
          <cell r="A82">
            <v>296</v>
          </cell>
        </row>
        <row r="83">
          <cell r="A83">
            <v>297</v>
          </cell>
        </row>
        <row r="84">
          <cell r="A84">
            <v>298</v>
          </cell>
        </row>
        <row r="85">
          <cell r="A85">
            <v>299</v>
          </cell>
        </row>
        <row r="86">
          <cell r="A86">
            <v>311</v>
          </cell>
        </row>
        <row r="87">
          <cell r="A87">
            <v>312</v>
          </cell>
        </row>
        <row r="88">
          <cell r="A88">
            <v>313</v>
          </cell>
        </row>
        <row r="89">
          <cell r="A89">
            <v>314</v>
          </cell>
        </row>
        <row r="90">
          <cell r="A90">
            <v>315</v>
          </cell>
        </row>
        <row r="91">
          <cell r="A91">
            <v>316</v>
          </cell>
        </row>
        <row r="92">
          <cell r="A92">
            <v>317</v>
          </cell>
        </row>
        <row r="93">
          <cell r="A93">
            <v>318</v>
          </cell>
        </row>
        <row r="94">
          <cell r="A94">
            <v>319</v>
          </cell>
        </row>
        <row r="95">
          <cell r="A95">
            <v>321</v>
          </cell>
        </row>
        <row r="96">
          <cell r="A96">
            <v>322</v>
          </cell>
        </row>
        <row r="97">
          <cell r="A97">
            <v>323</v>
          </cell>
        </row>
        <row r="98">
          <cell r="A98">
            <v>324</v>
          </cell>
        </row>
        <row r="99">
          <cell r="A99">
            <v>325</v>
          </cell>
        </row>
        <row r="100">
          <cell r="A100">
            <v>326</v>
          </cell>
        </row>
        <row r="101">
          <cell r="A101">
            <v>327</v>
          </cell>
        </row>
        <row r="102">
          <cell r="A102">
            <v>328</v>
          </cell>
        </row>
        <row r="103">
          <cell r="A103">
            <v>329</v>
          </cell>
        </row>
        <row r="104">
          <cell r="A104">
            <v>331</v>
          </cell>
        </row>
        <row r="105">
          <cell r="A105">
            <v>332</v>
          </cell>
        </row>
        <row r="106">
          <cell r="A106">
            <v>333</v>
          </cell>
        </row>
        <row r="107">
          <cell r="A107">
            <v>334</v>
          </cell>
        </row>
        <row r="108">
          <cell r="A108">
            <v>335</v>
          </cell>
        </row>
        <row r="109">
          <cell r="A109">
            <v>336</v>
          </cell>
        </row>
        <row r="110">
          <cell r="A110">
            <v>337</v>
          </cell>
        </row>
        <row r="111">
          <cell r="A111">
            <v>338</v>
          </cell>
        </row>
        <row r="112">
          <cell r="A112">
            <v>339</v>
          </cell>
        </row>
        <row r="113">
          <cell r="A113">
            <v>341</v>
          </cell>
        </row>
        <row r="114">
          <cell r="A114">
            <v>342</v>
          </cell>
        </row>
        <row r="115">
          <cell r="A115">
            <v>343</v>
          </cell>
        </row>
        <row r="116">
          <cell r="A116">
            <v>344</v>
          </cell>
        </row>
        <row r="117">
          <cell r="A117">
            <v>345</v>
          </cell>
        </row>
        <row r="118">
          <cell r="A118">
            <v>346</v>
          </cell>
        </row>
        <row r="119">
          <cell r="A119">
            <v>347</v>
          </cell>
        </row>
        <row r="120">
          <cell r="A120">
            <v>348</v>
          </cell>
        </row>
        <row r="121">
          <cell r="A121">
            <v>349</v>
          </cell>
        </row>
        <row r="122">
          <cell r="A122">
            <v>351</v>
          </cell>
        </row>
        <row r="123">
          <cell r="A123">
            <v>352</v>
          </cell>
        </row>
        <row r="124">
          <cell r="A124">
            <v>353</v>
          </cell>
        </row>
        <row r="125">
          <cell r="A125">
            <v>354</v>
          </cell>
        </row>
        <row r="126">
          <cell r="A126">
            <v>355</v>
          </cell>
        </row>
        <row r="127">
          <cell r="A127">
            <v>356</v>
          </cell>
        </row>
        <row r="128">
          <cell r="A128">
            <v>357</v>
          </cell>
        </row>
        <row r="129">
          <cell r="A129">
            <v>358</v>
          </cell>
        </row>
        <row r="130">
          <cell r="A130">
            <v>359</v>
          </cell>
        </row>
        <row r="131">
          <cell r="A131">
            <v>361</v>
          </cell>
        </row>
        <row r="132">
          <cell r="A132">
            <v>362</v>
          </cell>
        </row>
        <row r="133">
          <cell r="A133">
            <v>363</v>
          </cell>
        </row>
        <row r="134">
          <cell r="A134">
            <v>364</v>
          </cell>
        </row>
        <row r="135">
          <cell r="A135">
            <v>365</v>
          </cell>
        </row>
        <row r="136">
          <cell r="A136">
            <v>366</v>
          </cell>
        </row>
        <row r="137">
          <cell r="A137">
            <v>369</v>
          </cell>
        </row>
        <row r="138">
          <cell r="A138">
            <v>371</v>
          </cell>
        </row>
        <row r="139">
          <cell r="A139">
            <v>372</v>
          </cell>
        </row>
        <row r="140">
          <cell r="A140">
            <v>373</v>
          </cell>
        </row>
        <row r="141">
          <cell r="A141">
            <v>374</v>
          </cell>
        </row>
        <row r="142">
          <cell r="A142">
            <v>375</v>
          </cell>
        </row>
        <row r="143">
          <cell r="A143">
            <v>376</v>
          </cell>
        </row>
        <row r="144">
          <cell r="A144">
            <v>377</v>
          </cell>
        </row>
        <row r="145">
          <cell r="A145">
            <v>378</v>
          </cell>
        </row>
        <row r="146">
          <cell r="A146">
            <v>379</v>
          </cell>
        </row>
        <row r="147">
          <cell r="A147">
            <v>381</v>
          </cell>
        </row>
        <row r="148">
          <cell r="A148">
            <v>382</v>
          </cell>
        </row>
        <row r="149">
          <cell r="A149">
            <v>383</v>
          </cell>
        </row>
        <row r="150">
          <cell r="A150">
            <v>384</v>
          </cell>
        </row>
        <row r="151">
          <cell r="A151">
            <v>385</v>
          </cell>
        </row>
        <row r="152">
          <cell r="A152">
            <v>391</v>
          </cell>
        </row>
        <row r="153">
          <cell r="A153">
            <v>392</v>
          </cell>
        </row>
        <row r="154">
          <cell r="A154">
            <v>393</v>
          </cell>
        </row>
        <row r="155">
          <cell r="A155">
            <v>394</v>
          </cell>
        </row>
        <row r="156">
          <cell r="A156">
            <v>395</v>
          </cell>
        </row>
        <row r="157">
          <cell r="A157">
            <v>396</v>
          </cell>
        </row>
        <row r="158">
          <cell r="A158">
            <v>397</v>
          </cell>
        </row>
        <row r="159">
          <cell r="A159">
            <v>398</v>
          </cell>
        </row>
        <row r="160">
          <cell r="A160">
            <v>399</v>
          </cell>
        </row>
        <row r="161">
          <cell r="A161">
            <v>411</v>
          </cell>
        </row>
        <row r="162">
          <cell r="A162">
            <v>412</v>
          </cell>
        </row>
        <row r="163">
          <cell r="A163">
            <v>413</v>
          </cell>
        </row>
        <row r="164">
          <cell r="A164">
            <v>414</v>
          </cell>
        </row>
        <row r="165">
          <cell r="A165">
            <v>415</v>
          </cell>
        </row>
        <row r="166">
          <cell r="A166">
            <v>416</v>
          </cell>
        </row>
        <row r="167">
          <cell r="A167">
            <v>417</v>
          </cell>
        </row>
        <row r="168">
          <cell r="A168">
            <v>418</v>
          </cell>
        </row>
        <row r="169">
          <cell r="A169">
            <v>419</v>
          </cell>
        </row>
        <row r="170">
          <cell r="A170">
            <v>421</v>
          </cell>
        </row>
        <row r="171">
          <cell r="A171">
            <v>422</v>
          </cell>
        </row>
        <row r="172">
          <cell r="A172">
            <v>423</v>
          </cell>
        </row>
        <row r="173">
          <cell r="A173">
            <v>424</v>
          </cell>
        </row>
        <row r="174">
          <cell r="A174">
            <v>425</v>
          </cell>
        </row>
        <row r="175">
          <cell r="A175">
            <v>431</v>
          </cell>
        </row>
        <row r="176">
          <cell r="A176">
            <v>432</v>
          </cell>
        </row>
        <row r="177">
          <cell r="A177">
            <v>433</v>
          </cell>
        </row>
        <row r="178">
          <cell r="A178">
            <v>434</v>
          </cell>
        </row>
        <row r="179">
          <cell r="A179">
            <v>435</v>
          </cell>
        </row>
        <row r="180">
          <cell r="A180">
            <v>436</v>
          </cell>
        </row>
        <row r="181">
          <cell r="A181">
            <v>437</v>
          </cell>
        </row>
        <row r="182">
          <cell r="A182">
            <v>438</v>
          </cell>
        </row>
        <row r="183">
          <cell r="A183">
            <v>439</v>
          </cell>
        </row>
        <row r="184">
          <cell r="A184">
            <v>441</v>
          </cell>
        </row>
        <row r="185">
          <cell r="A185">
            <v>442</v>
          </cell>
        </row>
        <row r="186">
          <cell r="A186">
            <v>443</v>
          </cell>
        </row>
        <row r="187">
          <cell r="A187">
            <v>444</v>
          </cell>
        </row>
        <row r="188">
          <cell r="A188">
            <v>445</v>
          </cell>
        </row>
        <row r="189">
          <cell r="A189">
            <v>446</v>
          </cell>
        </row>
        <row r="190">
          <cell r="A190">
            <v>447</v>
          </cell>
        </row>
        <row r="191">
          <cell r="A191">
            <v>448</v>
          </cell>
        </row>
        <row r="192">
          <cell r="A192">
            <v>451</v>
          </cell>
        </row>
        <row r="193">
          <cell r="A193">
            <v>452</v>
          </cell>
        </row>
        <row r="194">
          <cell r="A194">
            <v>459</v>
          </cell>
        </row>
        <row r="195">
          <cell r="A195">
            <v>461</v>
          </cell>
        </row>
        <row r="196">
          <cell r="A196">
            <v>462</v>
          </cell>
        </row>
        <row r="197">
          <cell r="A197">
            <v>463</v>
          </cell>
        </row>
        <row r="198">
          <cell r="A198">
            <v>464</v>
          </cell>
        </row>
        <row r="199">
          <cell r="A199">
            <v>465</v>
          </cell>
        </row>
        <row r="200">
          <cell r="A200">
            <v>466</v>
          </cell>
        </row>
        <row r="201">
          <cell r="A201">
            <v>471</v>
          </cell>
        </row>
        <row r="202">
          <cell r="A202">
            <v>481</v>
          </cell>
        </row>
        <row r="203">
          <cell r="A203">
            <v>482</v>
          </cell>
        </row>
        <row r="204">
          <cell r="A204">
            <v>483</v>
          </cell>
        </row>
        <row r="205">
          <cell r="A205">
            <v>484</v>
          </cell>
        </row>
        <row r="206">
          <cell r="A206">
            <v>485</v>
          </cell>
        </row>
        <row r="207">
          <cell r="A207">
            <v>491</v>
          </cell>
        </row>
        <row r="208">
          <cell r="A208">
            <v>492</v>
          </cell>
        </row>
        <row r="209">
          <cell r="A209">
            <v>493</v>
          </cell>
        </row>
        <row r="210">
          <cell r="A210">
            <v>511</v>
          </cell>
        </row>
        <row r="211">
          <cell r="A211">
            <v>512</v>
          </cell>
        </row>
        <row r="212">
          <cell r="A212">
            <v>513</v>
          </cell>
        </row>
        <row r="213">
          <cell r="A213">
            <v>514</v>
          </cell>
        </row>
        <row r="214">
          <cell r="A214">
            <v>515</v>
          </cell>
        </row>
        <row r="215">
          <cell r="A215">
            <v>519</v>
          </cell>
        </row>
        <row r="216">
          <cell r="A216">
            <v>521</v>
          </cell>
        </row>
        <row r="217">
          <cell r="A217">
            <v>522</v>
          </cell>
        </row>
        <row r="218">
          <cell r="A218">
            <v>523</v>
          </cell>
        </row>
        <row r="219">
          <cell r="A219">
            <v>529</v>
          </cell>
        </row>
        <row r="220">
          <cell r="A220">
            <v>531</v>
          </cell>
        </row>
        <row r="221">
          <cell r="A221">
            <v>532</v>
          </cell>
        </row>
        <row r="222">
          <cell r="A222">
            <v>541</v>
          </cell>
        </row>
        <row r="223">
          <cell r="A223">
            <v>542</v>
          </cell>
        </row>
        <row r="224">
          <cell r="A224">
            <v>543</v>
          </cell>
        </row>
        <row r="225">
          <cell r="A225">
            <v>544</v>
          </cell>
        </row>
        <row r="226">
          <cell r="A226">
            <v>545</v>
          </cell>
        </row>
        <row r="227">
          <cell r="A227">
            <v>549</v>
          </cell>
        </row>
        <row r="228">
          <cell r="A228">
            <v>551</v>
          </cell>
        </row>
        <row r="229">
          <cell r="A229">
            <v>561</v>
          </cell>
        </row>
        <row r="230">
          <cell r="A230">
            <v>562</v>
          </cell>
        </row>
        <row r="231">
          <cell r="A231">
            <v>563</v>
          </cell>
        </row>
        <row r="232">
          <cell r="A232">
            <v>564</v>
          </cell>
        </row>
        <row r="233">
          <cell r="A233">
            <v>565</v>
          </cell>
        </row>
        <row r="234">
          <cell r="A234">
            <v>566</v>
          </cell>
        </row>
        <row r="235">
          <cell r="A235">
            <v>567</v>
          </cell>
        </row>
        <row r="236">
          <cell r="A236">
            <v>569</v>
          </cell>
        </row>
        <row r="237">
          <cell r="A237">
            <v>571</v>
          </cell>
        </row>
        <row r="238">
          <cell r="A238">
            <v>572</v>
          </cell>
        </row>
        <row r="239">
          <cell r="A239">
            <v>573</v>
          </cell>
        </row>
        <row r="240">
          <cell r="A240">
            <v>574</v>
          </cell>
        </row>
        <row r="241">
          <cell r="A241">
            <v>575</v>
          </cell>
        </row>
        <row r="242">
          <cell r="A242">
            <v>576</v>
          </cell>
        </row>
        <row r="243">
          <cell r="A243">
            <v>577</v>
          </cell>
        </row>
        <row r="244">
          <cell r="A244">
            <v>578</v>
          </cell>
        </row>
        <row r="245">
          <cell r="A245">
            <v>579</v>
          </cell>
        </row>
        <row r="246">
          <cell r="A246">
            <v>581</v>
          </cell>
        </row>
        <row r="247">
          <cell r="A247">
            <v>582</v>
          </cell>
        </row>
        <row r="248">
          <cell r="A248">
            <v>583</v>
          </cell>
        </row>
        <row r="249">
          <cell r="A249">
            <v>589</v>
          </cell>
        </row>
        <row r="250">
          <cell r="A250">
            <v>591</v>
          </cell>
        </row>
        <row r="251">
          <cell r="A251">
            <v>592</v>
          </cell>
        </row>
        <row r="252">
          <cell r="A252">
            <v>593</v>
          </cell>
        </row>
        <row r="253">
          <cell r="A253">
            <v>594</v>
          </cell>
        </row>
        <row r="254">
          <cell r="A254">
            <v>595</v>
          </cell>
        </row>
        <row r="255">
          <cell r="A255">
            <v>596</v>
          </cell>
        </row>
        <row r="256">
          <cell r="A256">
            <v>597</v>
          </cell>
        </row>
        <row r="257">
          <cell r="A257">
            <v>598</v>
          </cell>
        </row>
        <row r="258">
          <cell r="A258">
            <v>599</v>
          </cell>
        </row>
        <row r="259">
          <cell r="A259">
            <v>611</v>
          </cell>
        </row>
        <row r="260">
          <cell r="A260">
            <v>612</v>
          </cell>
        </row>
        <row r="261">
          <cell r="A261">
            <v>613</v>
          </cell>
        </row>
        <row r="262">
          <cell r="A262">
            <v>614</v>
          </cell>
        </row>
        <row r="263">
          <cell r="A263">
            <v>615</v>
          </cell>
        </row>
        <row r="264">
          <cell r="A264">
            <v>616</v>
          </cell>
        </row>
        <row r="265">
          <cell r="A265">
            <v>617</v>
          </cell>
        </row>
        <row r="266">
          <cell r="A266">
            <v>619</v>
          </cell>
        </row>
        <row r="267">
          <cell r="A267">
            <v>621</v>
          </cell>
        </row>
        <row r="268">
          <cell r="A268">
            <v>622</v>
          </cell>
        </row>
        <row r="269">
          <cell r="A269">
            <v>623</v>
          </cell>
        </row>
        <row r="270">
          <cell r="A270">
            <v>624</v>
          </cell>
        </row>
        <row r="271">
          <cell r="A271">
            <v>625</v>
          </cell>
        </row>
        <row r="272">
          <cell r="A272">
            <v>626</v>
          </cell>
        </row>
        <row r="273">
          <cell r="A273">
            <v>627</v>
          </cell>
        </row>
        <row r="274">
          <cell r="A274">
            <v>629</v>
          </cell>
        </row>
        <row r="275">
          <cell r="A275">
            <v>631</v>
          </cell>
        </row>
        <row r="276">
          <cell r="A276">
            <v>632</v>
          </cell>
        </row>
        <row r="277">
          <cell r="A277">
            <v>711</v>
          </cell>
        </row>
        <row r="278">
          <cell r="A278">
            <v>712</v>
          </cell>
        </row>
        <row r="279">
          <cell r="A279">
            <v>721</v>
          </cell>
        </row>
        <row r="280">
          <cell r="A280">
            <v>722</v>
          </cell>
        </row>
        <row r="281">
          <cell r="A281">
            <v>723</v>
          </cell>
        </row>
        <row r="282">
          <cell r="A282">
            <v>724</v>
          </cell>
        </row>
        <row r="283">
          <cell r="A283">
            <v>725</v>
          </cell>
        </row>
        <row r="284">
          <cell r="A284">
            <v>726</v>
          </cell>
        </row>
        <row r="285">
          <cell r="A285">
            <v>727</v>
          </cell>
        </row>
        <row r="286">
          <cell r="A286">
            <v>728</v>
          </cell>
        </row>
        <row r="287">
          <cell r="A287">
            <v>729</v>
          </cell>
        </row>
        <row r="288">
          <cell r="A288">
            <v>731</v>
          </cell>
        </row>
        <row r="289">
          <cell r="A289">
            <v>732</v>
          </cell>
        </row>
        <row r="290">
          <cell r="A290">
            <v>733</v>
          </cell>
        </row>
        <row r="291">
          <cell r="A291">
            <v>734</v>
          </cell>
        </row>
        <row r="292">
          <cell r="A292">
            <v>735</v>
          </cell>
        </row>
        <row r="293">
          <cell r="A293">
            <v>739</v>
          </cell>
        </row>
        <row r="294">
          <cell r="A294">
            <v>741</v>
          </cell>
        </row>
        <row r="295">
          <cell r="A295">
            <v>742</v>
          </cell>
        </row>
        <row r="296">
          <cell r="A296">
            <v>743</v>
          </cell>
        </row>
        <row r="297">
          <cell r="A297">
            <v>744</v>
          </cell>
        </row>
        <row r="298">
          <cell r="A298">
            <v>745</v>
          </cell>
        </row>
        <row r="299">
          <cell r="A299">
            <v>746</v>
          </cell>
        </row>
        <row r="300">
          <cell r="A300">
            <v>747</v>
          </cell>
        </row>
        <row r="301">
          <cell r="A301">
            <v>748</v>
          </cell>
        </row>
        <row r="302">
          <cell r="A302">
            <v>749</v>
          </cell>
        </row>
        <row r="303">
          <cell r="A303">
            <v>751</v>
          </cell>
        </row>
        <row r="304">
          <cell r="A304">
            <v>752</v>
          </cell>
        </row>
        <row r="305">
          <cell r="A305">
            <v>753</v>
          </cell>
        </row>
        <row r="306">
          <cell r="A306">
            <v>754</v>
          </cell>
        </row>
        <row r="307">
          <cell r="A307">
            <v>755</v>
          </cell>
        </row>
        <row r="308">
          <cell r="A308">
            <v>756</v>
          </cell>
        </row>
        <row r="309">
          <cell r="A309">
            <v>757</v>
          </cell>
        </row>
        <row r="310">
          <cell r="A310">
            <v>758</v>
          </cell>
        </row>
        <row r="311">
          <cell r="A311">
            <v>759</v>
          </cell>
        </row>
        <row r="312">
          <cell r="A312">
            <v>761</v>
          </cell>
        </row>
        <row r="313">
          <cell r="A313">
            <v>762</v>
          </cell>
        </row>
        <row r="314">
          <cell r="A314">
            <v>791</v>
          </cell>
        </row>
        <row r="315">
          <cell r="A315">
            <v>792</v>
          </cell>
        </row>
        <row r="316">
          <cell r="A316">
            <v>799</v>
          </cell>
        </row>
        <row r="317">
          <cell r="A317">
            <v>811</v>
          </cell>
        </row>
        <row r="318">
          <cell r="A318">
            <v>812</v>
          </cell>
        </row>
        <row r="319">
          <cell r="A319">
            <v>813</v>
          </cell>
        </row>
        <row r="320">
          <cell r="A320">
            <v>814</v>
          </cell>
        </row>
        <row r="321">
          <cell r="A321">
            <v>815</v>
          </cell>
        </row>
        <row r="322">
          <cell r="A322">
            <v>816</v>
          </cell>
        </row>
        <row r="323">
          <cell r="A323">
            <v>831</v>
          </cell>
        </row>
        <row r="324">
          <cell r="A324">
            <v>832</v>
          </cell>
        </row>
        <row r="325">
          <cell r="A325">
            <v>833</v>
          </cell>
        </row>
        <row r="326">
          <cell r="A326">
            <v>834</v>
          </cell>
        </row>
        <row r="327">
          <cell r="A327">
            <v>835</v>
          </cell>
        </row>
        <row r="328">
          <cell r="A328">
            <v>851</v>
          </cell>
        </row>
        <row r="329">
          <cell r="A329">
            <v>852</v>
          </cell>
        </row>
        <row r="330">
          <cell r="A330">
            <v>853</v>
          </cell>
        </row>
        <row r="331">
          <cell r="A331">
            <v>911</v>
          </cell>
        </row>
        <row r="332">
          <cell r="A332">
            <v>912</v>
          </cell>
        </row>
        <row r="333">
          <cell r="A333">
            <v>913</v>
          </cell>
        </row>
        <row r="334">
          <cell r="A334">
            <v>914</v>
          </cell>
        </row>
        <row r="335">
          <cell r="A335">
            <v>915</v>
          </cell>
        </row>
        <row r="336">
          <cell r="A336">
            <v>916</v>
          </cell>
        </row>
        <row r="337">
          <cell r="A337">
            <v>917</v>
          </cell>
        </row>
        <row r="338">
          <cell r="A338">
            <v>918</v>
          </cell>
        </row>
        <row r="339">
          <cell r="A339">
            <v>921</v>
          </cell>
        </row>
        <row r="340">
          <cell r="A340">
            <v>922</v>
          </cell>
        </row>
        <row r="341">
          <cell r="A341">
            <v>923</v>
          </cell>
        </row>
        <row r="342">
          <cell r="A342">
            <v>924</v>
          </cell>
        </row>
        <row r="343">
          <cell r="A343">
            <v>925</v>
          </cell>
        </row>
        <row r="344">
          <cell r="A344">
            <v>926</v>
          </cell>
        </row>
        <row r="345">
          <cell r="A345">
            <v>927</v>
          </cell>
        </row>
        <row r="346">
          <cell r="A346">
            <v>928</v>
          </cell>
        </row>
        <row r="347">
          <cell r="A347">
            <v>931</v>
          </cell>
        </row>
        <row r="348">
          <cell r="A348">
            <v>932</v>
          </cell>
        </row>
        <row r="349">
          <cell r="A349">
            <v>941</v>
          </cell>
        </row>
        <row r="350">
          <cell r="A350">
            <v>942</v>
          </cell>
        </row>
        <row r="351">
          <cell r="A351">
            <v>951</v>
          </cell>
        </row>
        <row r="352">
          <cell r="A352">
            <v>961</v>
          </cell>
        </row>
        <row r="353">
          <cell r="A353">
            <v>962</v>
          </cell>
        </row>
        <row r="354">
          <cell r="A354">
            <v>991</v>
          </cell>
        </row>
      </sheetData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olguinm/AppData/Local/Microsoft/Windows/Temporary%20Internet%20Files/Content.Outlook/V1121HXS/FORMATOS%20POR%20CLASIFICACION%20Y%20FUNCIO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taverar" refreshedDate="43040.781997685182" createdVersion="4" refreshedVersion="5" minRefreshableVersion="3" recordCount="223">
  <cacheSource type="worksheet">
    <worksheetSource ref="A2:CY225" sheet="CONCENTRADO " r:id="rId2"/>
  </cacheSource>
  <cacheFields count="103">
    <cacheField name="MUNICIPIO" numFmtId="0">
      <sharedItems containsBlank="1"/>
    </cacheField>
    <cacheField name="CICLO DEL RECURSO" numFmtId="0">
      <sharedItems containsBlank="1" containsMixedTypes="1" containsNumber="1" containsInteger="1" minValue="2016" maxValue="2019"/>
    </cacheField>
    <cacheField name="PARTIDA GENÉRICA II" numFmtId="0">
      <sharedItems containsBlank="1"/>
    </cacheField>
    <cacheField name="RAMO" numFmtId="0">
      <sharedItems containsString="0" containsBlank="1" containsNumber="1" containsInteger="1" minValue="11" maxValue="13"/>
    </cacheField>
    <cacheField name="TIPO DE RECURSO SUBSIDIO,  FEDERAL,  CONVENIO " numFmtId="0">
      <sharedItems containsBlank="1"/>
    </cacheField>
    <cacheField name="TIPO DE RECURSO" numFmtId="0">
      <sharedItems containsBlank="1" count="3">
        <s v="ORDINARIO "/>
        <s v="ESPECIALES "/>
        <m/>
      </sharedItems>
    </cacheField>
    <cacheField name="CLAVE DEL PROGRAMA  FONDO CONVENIO " numFmtId="0">
      <sharedItems containsBlank="1"/>
    </cacheField>
    <cacheField name="NOMBRE DEL PROGRAMA  FONDO CONVENIO " numFmtId="0">
      <sharedItems containsBlank="1"/>
    </cacheField>
    <cacheField name="CLASIFICACION CONAC" numFmtId="0">
      <sharedItems containsBlank="1" count="3">
        <s v="Transferencias, Asignaciones, Subsidios y Otras Ayudas"/>
        <s v="Ingresos por Ventas de Bienes y Servicios"/>
        <m/>
      </sharedItems>
    </cacheField>
    <cacheField name="ORIGEN DEL RECURSO" numFmtId="0">
      <sharedItems containsBlank="1"/>
    </cacheField>
    <cacheField name="CLASIFICACION H. CONSEJO" numFmtId="0">
      <sharedItems containsBlank="1"/>
    </cacheField>
    <cacheField name="RECURSO" numFmtId="0">
      <sharedItems containsBlank="1" count="16">
        <s v="FEDERAL"/>
        <s v="ESTATAL"/>
        <s v="PROPIOS"/>
        <s v="PROMEP"/>
        <s v="PFCE"/>
        <s v="FONDO DE CONTINGENCIAS "/>
        <s v="FAM"/>
        <s v="ESTIMULO FISCAL"/>
        <s v="CONCYTEQ"/>
        <s v="NUEVOS TALENTOS 2017"/>
        <s v="CONACYT 2016"/>
        <s v="CONACYT"/>
        <s v="FONDO MIXTO CONACYT"/>
        <m/>
        <s v="PROFOCIE"/>
        <s v="FONDO DE OBLIGACIONES LABORALES "/>
      </sharedItems>
    </cacheField>
    <cacheField name="TIPO DE CONCEPTO " numFmtId="0">
      <sharedItems containsBlank="1" count="8">
        <s v="SERVICIOS PERSONALES "/>
        <s v="MATERIALES Y SUMINISTROS "/>
        <s v="SERVICIOS GENERALES "/>
        <s v="TRANSFERENCIAS, ASIGNACIONES, SUBSIDIOS "/>
        <s v="BIENES MUEBLES E INMUEBLES "/>
        <m/>
        <s v="TRANSFERENCIAS, ASIGANACIONES, SUBSIDIOS " u="1"/>
        <s v="PENSIONES Y JUBILACIONES " u="1"/>
      </sharedItems>
    </cacheField>
    <cacheField name="CUCop" numFmtId="0">
      <sharedItems containsString="0" containsBlank="1" containsNumber="1" containsInteger="1" minValue="113000001" maxValue="583000001"/>
    </cacheField>
    <cacheField name="PARTIDA ESPECIFICA" numFmtId="0">
      <sharedItems/>
    </cacheField>
    <cacheField name="CFFG" numFmtId="0">
      <sharedItems containsString="0" containsBlank="1" containsNumber="1" containsInteger="1" minValue="4" maxValue="7"/>
    </cacheField>
    <cacheField name="CAG" numFmtId="0">
      <sharedItems containsBlank="1" count="3">
        <s v="P500"/>
        <s v="P501"/>
        <m/>
      </sharedItems>
    </cacheField>
    <cacheField name="CFG" numFmtId="0">
      <sharedItems containsString="0" containsBlank="1" containsNumber="1" containsInteger="1" minValue="25" maxValue="26"/>
    </cacheField>
    <cacheField name="COG" numFmtId="0">
      <sharedItems/>
    </cacheField>
    <cacheField name="CPG" numFmtId="0">
      <sharedItems containsBlank="1"/>
    </cacheField>
    <cacheField name="CTG" numFmtId="0">
      <sharedItems containsString="0" containsBlank="1" containsNumber="1" containsInteger="1" minValue="1" maxValue="2" count="3">
        <n v="1"/>
        <n v="2"/>
        <m/>
      </sharedItems>
    </cacheField>
    <cacheField name="COMBINACION" numFmtId="0">
      <sharedItems containsBlank="1"/>
    </cacheField>
    <cacheField name="referencia " numFmtId="0">
      <sharedItems containsString="0" containsBlank="1" containsNumber="1" containsInteger="1" minValue="1100" maxValue="5800" count="33">
        <n v="1100"/>
        <n v="1200"/>
        <n v="1300"/>
        <n v="1400"/>
        <n v="1500"/>
        <n v="1600"/>
        <n v="2100"/>
        <n v="2400"/>
        <n v="2600"/>
        <n v="2900"/>
        <n v="3100"/>
        <n v="3300"/>
        <n v="3400"/>
        <n v="3500"/>
        <n v="3600"/>
        <n v="3700"/>
        <n v="3800"/>
        <n v="3900"/>
        <n v="1700"/>
        <n v="2200"/>
        <n v="2401"/>
        <n v="2500"/>
        <n v="2700"/>
        <n v="3200"/>
        <n v="4400"/>
        <n v="5100"/>
        <n v="5600"/>
        <n v="3401"/>
        <n v="2101"/>
        <n v="5800"/>
        <n v="4500"/>
        <m/>
        <n v="5101" u="1"/>
      </sharedItems>
    </cacheField>
    <cacheField name="nombre referencia " numFmtId="0">
      <sharedItems containsBlank="1" count="29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Previsiones "/>
        <s v="Materiales de Administración, Emisión de Documentos y Artículos Oficiales"/>
        <s v="Alimentos y Utensilios"/>
        <s v="Materiales y Artículos de Construcción y de Reparación"/>
        <s v="Combustibles, Lubricantes y Aditivos"/>
        <s v="Herramientas, Refacciones y Accesorios Menores"/>
        <s v="Servicios Básicos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Pago de Estímulos a Servidores Públicos"/>
        <s v="Productos Químicos, Farmacéuticos y de Laboratorio"/>
        <s v="Vestuarios, Blancos, Prendas de Proteccion y articulos de Deportivos "/>
        <s v="Servicios de Arrendamiento"/>
        <s v="Ayudas sociales"/>
        <s v="Mobiliario y Equipo de Administración"/>
        <s v="Maquinaria, Otros Equipos y Herramientas"/>
        <s v="Edificios no Residenciales "/>
        <s v="Pensiones y jubilaciones "/>
        <m/>
      </sharedItems>
    </cacheField>
    <cacheField name="PARTIDA GENÉRICA" numFmtId="0">
      <sharedItems containsBlank="1" containsMixedTypes="1" containsNumber="1" containsInteger="1" minValue="122" maxValue="131"/>
    </cacheField>
    <cacheField name="CAPITULO " numFmtId="0">
      <sharedItems containsBlank="1" containsMixedTypes="1" containsNumber="1" containsInteger="1" minValue="124" maxValue="524"/>
    </cacheField>
    <cacheField name="PLAN  DE CUENTAS " numFmtId="0">
      <sharedItems containsString="0" containsBlank="1" containsNumber="1" containsInteger="1" minValue="12330" maxValue="52710"/>
    </cacheField>
    <cacheField name="PARTIDA" numFmtId="0">
      <sharedItems containsSemiMixedTypes="0" containsString="0" containsNumber="1" containsInteger="1" minValue="5113011" maxValue="5583011"/>
    </cacheField>
    <cacheField name="REC+PARTIDA" numFmtId="0">
      <sharedItems/>
    </cacheField>
    <cacheField name="CONCEPTO" numFmtId="0">
      <sharedItems containsMixedTypes="1" containsNumber="1" containsInteger="1" minValue="52533031" maxValue="52533031" count="125">
        <s v="5113011 Sueldos base al personal permanente"/>
        <s v="5122021 Suplencias e interinatos"/>
        <s v="5132011 Prima vacacional"/>
        <s v="5132031 Gratificación de fin de año"/>
        <s v="5133011 Horas Extraordinarias "/>
        <s v="5141021 Cuotas al IMSS"/>
        <s v="5143011 Aportaciones al sistema para el retiro"/>
        <s v="5154061 Despensa"/>
        <s v="5161011 incremento a las percepciones "/>
        <s v="5216011 Material de limpieza"/>
        <s v="5221011 Productos alimenticios para el personal en las instalaciones de las Dependencias y entidades"/>
        <s v="5223011 Utensilios para el servicio de alimentación"/>
        <s v="5241011 Productos minerales no metálicos"/>
        <s v="5242011 Cemento y productos de concreto"/>
        <s v="5246011 Material eléctrico y electrónico"/>
        <s v="5247011 Artículos metálicos para la construcción"/>
        <s v="5261011 Combustibles, lubricantes y aditivos para vehículos"/>
        <s v="5292011 Refacciones y accesorios menores de edificios"/>
        <s v="5311011 Energía eléctrica"/>
        <s v="5314011 Telefonía tradicional"/>
        <s v="5318011 Servicios postales y telegráficos"/>
        <s v="5333011 Servicios de consultoría administrativa y procesos"/>
        <s v="5334011 Servicios de capacitación "/>
        <s v="5336011 Impresiones de documentos oficiales para la prestación de servicios públicos, identificación, formatos administrativos y fiscales, formas valoradas, certificados y títulos"/>
        <s v="5336041 Servicio de fotocopiado, digitalización e impresión"/>
        <s v="5338011 Servicios de vigilancia"/>
        <s v="5341011 Servicios financieros y bancarios"/>
        <s v="5345011 Seguros de bienes patrimoniales"/>
        <s v="5358011 Servicios de limpieza"/>
        <s v="5361011 Difusión por radio, televisión y otros medios de mensajes sobre programas y actividades gubernamentales"/>
        <s v="5371021 Pasajes aéreos nacionales"/>
        <s v="5372021 Pasajes terrrestres nacionales"/>
        <s v="5375021 Viáticos nacionales"/>
        <s v="5382011 Gastos de orden social y cultural"/>
        <s v="5383011 Congresos y convenciones "/>
        <s v="5385011 Gastos de representación"/>
        <s v="5392011 Impuestos y derechos"/>
        <s v="5398011 Impuesto sobre nóminas y otros que se deriven de una relación laboral"/>
        <s v="5131011 Prima quinquenal por años de servicios efectivos prestados"/>
        <s v="5144011 Cuotas para el seguro de vida del personal civil"/>
        <s v="5152031 Prima de antigüedad"/>
        <s v="5153011 Prestaciones y haberes de retiro "/>
        <s v="5154011 Pago por fallecimiento de padres, cónyuge e hijos"/>
        <s v="5154021 Ayuda adquisición de lentes"/>
        <s v="5154031 Ayuda prótesis dental"/>
        <s v="5154041 Ayuda por nacimiento de hijo"/>
        <s v="5154051 Subsidio impuesto predial"/>
        <s v="5154071 Despensa especial"/>
        <s v="5154081 Subsidio ISPT"/>
        <s v="5154091 Subsidio ISR-A"/>
        <s v="5171011 Estímulo por puntualidad"/>
        <s v="5171021 Estímulo por años de servicio"/>
        <s v="5121011 Honorarios asimilables a Salario"/>
        <s v="5144021 Cuotas para el seguro de gastos médicos del personal civil"/>
        <s v="5152011Liquidaciones por indemnizaciones y por sueldos"/>
        <s v="5159011 Otras prestaciones sociales y ecónomicas "/>
        <s v="5211011 Materiales, útiles y equipos menores de oficina"/>
        <s v="5214011 Materiales, útiles y equipos menores de tecnologías de la información y comunicaciones"/>
        <s v="5215011 Material impreso e información digital"/>
        <s v="5253031 Medicinas y productos farmacéuticos "/>
        <s v="5217011 Materiales y útiles de enseñanza"/>
        <s v="5243011 Cal, yeso y productos de yeso "/>
        <s v="5244011 Madera y productos de madera"/>
        <s v="5245011 Vidrio y productos de vidrio"/>
        <s v="5248011 Materiales complementarios "/>
        <s v="5248011 Materiales, accesorios y suministros de laboratorio "/>
        <s v="5249021 Otros materiales y artículos de construcción y reparación"/>
        <s v="5251011 Productos químicos básicos "/>
        <s v="5252011 Fertilizantes, pesticidas y otros agroquímicos"/>
        <s v="5253011 Medicinas y Productos Farmacéuticos"/>
        <s v="5254011 Material de curación y sutura"/>
        <s v="5255031 Materiales, accesorios y suministros de laboratorio médico"/>
        <s v="5259021 Otros productos químicos"/>
        <s v="5271011 Vestuario y uniformes"/>
        <s v="5272011 Prendas de segurudad y proteccion personal "/>
        <s v="5273011 Articulos Deportivos "/>
        <s v="5274011 Productos textiles"/>
        <s v="5291011 Herramientas menores"/>
        <s v="5293011 Refacciones y accesorios menores de mobiliario y equipo de administración, educacional y recreativo "/>
        <s v="5294011 Refacciones y accesorios menores de equipo de cómputo y tecnologías de la información"/>
        <s v="5296011 Refacciones y accesorios menores de equipo de transporte"/>
        <s v="5313011 Agua"/>
        <s v="5315011 Telefonía celular"/>
        <s v="5317011 Servicios de acceso de Internet, redes y procesamiento de información"/>
        <s v="5323011 Arrendamiento de mobiliario y equipo de administra"/>
        <s v="5322011 Arrendamiento de edificios "/>
        <s v="5325011 Arrendamiento de equipo de transporte"/>
        <s v="5326011 Arrendamiento de maquinaria, otros equipos y herra "/>
        <s v="5327011 Arrendamiento de activos intangibles"/>
        <s v="5331011 Servicios legales, de contabilidad, auditoría y relacionados"/>
        <s v="5332011 Servicios de diseño, arquitectura, ingeniería y ac"/>
        <s v="5333021 Servicios de consultoría en tecnologías de la información"/>
        <s v="5339011 Servicios profesionales, científicos y técnicos in "/>
        <s v="5347011 Fletes y maniobras"/>
        <s v="5351011 Conservación y mantenimiento menor de inmuebles"/>
        <s v="5352011 Mantenimiento y conservación  de mobiliario y  Equipo de  administración "/>
        <s v="5353011 Instalación, reparación y mantenimiento de equipo "/>
        <s v="5355011 Reparación y mantenimiento de equipo de transporte"/>
        <s v="5357011 Instalación, reparación y mantenimiento de maquinaria, otros equipos y herramienta"/>
        <s v="5371031 Pasajes Aéreos internacionales "/>
        <s v="5376011 Viáticos en el extranjero "/>
        <s v="5372031 Pasaajes terrestres internacionales"/>
        <s v="5378011 Servicios integrales de traslado y viáticos"/>
        <s v="5384011 Concreton 2017 "/>
        <s v="5442031 BECAS Académicas"/>
        <s v="5442061 BECAS Especiales"/>
        <s v="5442131 Otras becas y ayudas para programas de capacitación"/>
        <s v="5511011 Muebles de oficina y estantería"/>
        <s v="5515011 Equipo de cómputo y de tecnologías de la información"/>
        <s v="5519011 Otros mobiliarios y equipos de administración"/>
        <s v="5562011 Maquinaria y equipo industrial "/>
        <s v="5564011 Sistemas de aire acondicionado, calefacción  y de reparación"/>
        <s v="5567011 Herramientas Maquinas y Herramientas"/>
        <s v="5442111 BECAS Convenios"/>
        <s v="5519011 Otros mobiliarios y equipos de administracion"/>
        <s v="5564011 Sistemas de aire acondicionado, calefacción y de refrigeración industrial y comercial"/>
        <s v="5583011 Edificios y Locales"/>
        <s v="5567011 Herramientas y máquinas-herramienta"/>
        <s v="5442141 Becas madres solteras"/>
        <s v="5442141 Fondo Mixto Conacyt"/>
        <s v="5442010 Becas hijos trabajadores"/>
        <s v="5451011 Pensiones "/>
        <s v="5398011 Impuestos sobre nominas y otros que se deriven de una relacion laboral "/>
        <s v="5152031 Antigüedad"/>
        <n v="52533031" u="1"/>
      </sharedItems>
    </cacheField>
    <cacheField name="PTTO. ORIGINAL AUTORIZADO" numFmtId="44">
      <sharedItems containsString="0" containsBlank="1" containsNumber="1" minValue="0" maxValue="32557373.443549998"/>
    </cacheField>
    <cacheField name="SALDOS AL CIERRE DEL  2016." numFmtId="0">
      <sharedItems containsString="0" containsBlank="1" containsNumber="1" minValue="0" maxValue="2005500"/>
    </cacheField>
    <cacheField name="AMPLIACIÓN ENERO PRODUCTOS FINANCIEROS " numFmtId="44">
      <sharedItems containsString="0" containsBlank="1" containsNumber="1" minValue="0" maxValue="249.86"/>
    </cacheField>
    <cacheField name="AMPLIACIÓN FEBRERO PRODUCTOS FINANCIEROS " numFmtId="44">
      <sharedItems containsString="0" containsBlank="1" containsNumber="1" minValue="0" maxValue="882.74"/>
    </cacheField>
    <cacheField name="AMPLIACIÓN MARZO PRODUCTOS FINANCIEROS " numFmtId="44">
      <sharedItems containsString="0" containsBlank="1" containsNumber="1" minValue="0" maxValue="401.81"/>
    </cacheField>
    <cacheField name="AMPLIACIÓN ABRIL PRODUCTOS FINANCIEROS " numFmtId="44">
      <sharedItems containsString="0" containsBlank="1" containsNumber="1" minValue="0" maxValue="402.09"/>
    </cacheField>
    <cacheField name="AMPLIACIÓN MAYO PRODUCTOS FINANCIEROS " numFmtId="44">
      <sharedItems containsString="0" containsBlank="1" containsNumber="1" minValue="0" maxValue="195.12"/>
    </cacheField>
    <cacheField name="AMPLIACIÓN JUNIO PRODUCTOS FINANCIEROS " numFmtId="44">
      <sharedItems containsString="0" containsBlank="1" containsNumber="1" minValue="0" maxValue="991.72"/>
    </cacheField>
    <cacheField name="AMPLIACIÓN JULIO PRODUCTOS FINANCIEROS " numFmtId="44">
      <sharedItems containsString="0" containsBlank="1" containsNumber="1" minValue="0" maxValue="471.91"/>
    </cacheField>
    <cacheField name="AMPLIACIÓN AGOSTO PRODUCTOS FINANCIEROS " numFmtId="44">
      <sharedItems containsString="0" containsBlank="1" containsNumber="1" minValue="0" maxValue="590.44000000000005"/>
    </cacheField>
    <cacheField name="AMPLIACIÓN SEPTIEMBRE PRODUCTOS FINANCIEROS " numFmtId="44">
      <sharedItems containsString="0" containsBlank="1" containsNumber="1" minValue="0" maxValue="185.16"/>
    </cacheField>
    <cacheField name="AMPLIACIÓN OCTUBRE PRODUCTOS FINANCIEROS " numFmtId="44">
      <sharedItems containsNonDate="0" containsString="0" containsBlank="1"/>
    </cacheField>
    <cacheField name="AMPLIACIÓN NOVIEMBRE PRODUCTOS FINANCIEROS " numFmtId="44">
      <sharedItems containsNonDate="0" containsString="0" containsBlank="1"/>
    </cacheField>
    <cacheField name="AMPLIACIÓN DICIEMBRE PRODUCTOS FINANCIEROS " numFmtId="44">
      <sharedItems containsNonDate="0" containsString="0" containsBlank="1"/>
    </cacheField>
    <cacheField name="TOTAL AMPLIACION  PRODUCTOS FINANCIEROS " numFmtId="44">
      <sharedItems containsString="0" containsBlank="1" containsNumber="1" minValue="0" maxValue="3740.7099999999996"/>
    </cacheField>
    <cacheField name="AMPLIACIÓN RECURSO ENERO" numFmtId="44">
      <sharedItems containsString="0" containsBlank="1" containsNumber="1" minValue="1875723.4" maxValue="1875723.4"/>
    </cacheField>
    <cacheField name="AMPLIACIÓN RECURSO FEBRERO" numFmtId="44">
      <sharedItems containsString="0" containsBlank="1" containsNumber="1" containsInteger="1" minValue="0" maxValue="0"/>
    </cacheField>
    <cacheField name="AMPLIACIÓN RECURSO MARZO" numFmtId="44">
      <sharedItems containsNonDate="0" containsString="0" containsBlank="1"/>
    </cacheField>
    <cacheField name="AMPLIACIÓN RECURSO ABRIL" numFmtId="44">
      <sharedItems containsNonDate="0" containsString="0" containsBlank="1"/>
    </cacheField>
    <cacheField name="AMPLIACIÓN RECURSO MAYO" numFmtId="44">
      <sharedItems containsString="0" containsBlank="1" containsNumber="1" containsInteger="1" minValue="0" maxValue="2247000"/>
    </cacheField>
    <cacheField name="AMPLIACIÓN RECURSO JUNIO" numFmtId="44">
      <sharedItems containsString="0" containsBlank="1" containsNumber="1" containsInteger="1" minValue="300000" maxValue="300000"/>
    </cacheField>
    <cacheField name="AMPLIACIÓN RECURSO JULIO" numFmtId="44">
      <sharedItems containsNonDate="0" containsString="0" containsBlank="1"/>
    </cacheField>
    <cacheField name="AMPLIACIÓN RECURSO AGOSTO" numFmtId="44">
      <sharedItems containsNonDate="0" containsString="0" containsBlank="1"/>
    </cacheField>
    <cacheField name="AMPLIACIÓN RECURSO SEPTIEMBRE" numFmtId="44">
      <sharedItems containsNonDate="0" containsString="0" containsBlank="1"/>
    </cacheField>
    <cacheField name="AMPLIACIÓN RECURSO OCTUBRE" numFmtId="44">
      <sharedItems containsNonDate="0" containsString="0" containsBlank="1"/>
    </cacheField>
    <cacheField name="TOTAL AMPLIACIÓN  RECURSOS 2017." numFmtId="44">
      <sharedItems containsString="0" containsBlank="1" containsNumber="1" minValue="0" maxValue="2247000"/>
    </cacheField>
    <cacheField name="AMPLIACIÓN ENE-ABR 2017" numFmtId="44">
      <sharedItems containsString="0" containsBlank="1" containsNumber="1" minValue="0" maxValue="1875723.4"/>
    </cacheField>
    <cacheField name="AMPLIACION MAY-AGO" numFmtId="44">
      <sharedItems containsString="0" containsBlank="1" containsNumber="1" minValue="0" maxValue="2247000"/>
    </cacheField>
    <cacheField name="AMPLIACION SEPT-DIC" numFmtId="44">
      <sharedItems containsString="0" containsBlank="1" containsNumber="1" containsInteger="1" minValue="0" maxValue="0"/>
    </cacheField>
    <cacheField name="REDUCCIONES ENE-ABR" numFmtId="44">
      <sharedItems containsNonDate="0" containsString="0" containsBlank="1"/>
    </cacheField>
    <cacheField name="REDUCCIONES MAY-AGO" numFmtId="44">
      <sharedItems containsString="0" containsBlank="1" containsNumber="1" containsInteger="1" minValue="0" maxValue="0"/>
    </cacheField>
    <cacheField name="REDUCCIONES SEPT-DIC" numFmtId="44">
      <sharedItems containsNonDate="0" containsString="0" containsBlank="1"/>
    </cacheField>
    <cacheField name="TRANSFERENCIAS ENERO" numFmtId="44">
      <sharedItems containsString="0" containsBlank="1" containsNumber="1" minValue="-1887307.6" maxValue="1399974.29"/>
    </cacheField>
    <cacheField name="TRANSFERENCIAS FEBRERO" numFmtId="44">
      <sharedItems containsString="0" containsBlank="1" containsNumber="1" minValue="-422219.26" maxValue="422219.26"/>
    </cacheField>
    <cacheField name="TRANSFERENCIAS MARZO" numFmtId="44">
      <sharedItems containsString="0" containsBlank="1" containsNumber="1" minValue="-161008.88" maxValue="161008.88"/>
    </cacheField>
    <cacheField name="TRANSFERENCIAS ABRIL" numFmtId="44">
      <sharedItems containsString="0" containsBlank="1" containsNumber="1" minValue="-123533.29" maxValue="123533.29"/>
    </cacheField>
    <cacheField name="TRANSFERENCIAS MAYO" numFmtId="44">
      <sharedItems containsString="0" containsBlank="1" containsNumber="1" minValue="-257616" maxValue="214618"/>
    </cacheField>
    <cacheField name="TRANSFERENCIAS JUNIO" numFmtId="44">
      <sharedItems containsString="0" containsBlank="1" containsNumber="1" minValue="-202786.44" maxValue="114800"/>
    </cacheField>
    <cacheField name="TRANSFERENCIAS JULIO" numFmtId="44">
      <sharedItems containsString="0" containsBlank="1" containsNumber="1" minValue="-378499.75" maxValue="378499.75"/>
    </cacheField>
    <cacheField name="TRANSFERENCIAS AGOSTO" numFmtId="44">
      <sharedItems containsString="0" containsBlank="1" containsNumber="1" minValue="-520350.5" maxValue="520350.5"/>
    </cacheField>
    <cacheField name="TRANSFERENCIA SEPTIEMBRE" numFmtId="44">
      <sharedItems containsString="0" containsBlank="1" containsNumber="1" minValue="-261056.18" maxValue="261056.18"/>
    </cacheField>
    <cacheField name="TRANSFERENCIA OCTUBRE" numFmtId="44">
      <sharedItems containsNonDate="0" containsString="0" containsBlank="1"/>
    </cacheField>
    <cacheField name="TRANSFERENCIA NOVIEMBRE" numFmtId="44">
      <sharedItems containsNonDate="0" containsString="0" containsBlank="1"/>
    </cacheField>
    <cacheField name="TRANSFERENCIA DICIEMBRE" numFmtId="44">
      <sharedItems containsNonDate="0" containsString="0" containsBlank="1"/>
    </cacheField>
    <cacheField name="TRANSFERENCIAS ENE-ABR" numFmtId="44">
      <sharedItems containsString="0" containsBlank="1" containsNumber="1" minValue="-1887307.6" maxValue="1399974.29"/>
    </cacheField>
    <cacheField name="TRANSFERENCIAS MAY-AGO" numFmtId="44">
      <sharedItems containsString="0" containsBlank="1" containsNumber="1" minValue="-731406.57000000007" maxValue="520350.5"/>
    </cacheField>
    <cacheField name="TRANSFERENCIAS SEPT-DIC" numFmtId="44">
      <sharedItems containsString="0" containsBlank="1" containsNumber="1" minValue="-261056.18" maxValue="261056.18"/>
    </cacheField>
    <cacheField name="TOTAL DE TRANSFERENCIAS " numFmtId="44">
      <sharedItems containsString="0" containsBlank="1" containsNumber="1" minValue="-1887307.6" maxValue="1399974.29"/>
    </cacheField>
    <cacheField name="TOTAL AMPLIACIONES" numFmtId="44">
      <sharedItems containsString="0" containsBlank="1" containsNumber="1" minValue="0" maxValue="2247000"/>
    </cacheField>
    <cacheField name="TOTAL MODIFICACIONES" numFmtId="44">
      <sharedItems containsString="0" containsBlank="1" containsNumber="1" minValue="-520350.5" maxValue="2247000"/>
    </cacheField>
    <cacheField name="PTTO.  MODIFICADO" numFmtId="44">
      <sharedItems containsString="0" containsBlank="1" containsNumber="1" minValue="-2.3283064365386963E-10" maxValue="32513802.29355"/>
    </cacheField>
    <cacheField name="REMANENTE  PTTO.  (EJ. ANT.)" numFmtId="44">
      <sharedItems containsString="0" containsBlank="1" containsNumber="1" minValue="0" maxValue="2005500"/>
    </cacheField>
    <cacheField name="PTTO. RADICADO A" numFmtId="44">
      <sharedItems containsBlank="1" containsMixedTypes="1" containsNumber="1" minValue="0" maxValue="26283106.25"/>
    </cacheField>
    <cacheField name="TOTAL RECURSO DISPONIBLE" numFmtId="44">
      <sharedItems containsString="0" containsBlank="1" containsNumber="1" minValue="-55500" maxValue="26283106.25"/>
    </cacheField>
    <cacheField name="PPTO EJERCIDO A LA FECHA" numFmtId="44">
      <sharedItems containsBlank="1" containsMixedTypes="1" containsNumber="1" minValue="0" maxValue="26283106.25"/>
    </cacheField>
    <cacheField name="EJERCIDO ENERO" numFmtId="44">
      <sharedItems containsBlank="1" containsMixedTypes="1" containsNumber="1" minValue="0" maxValue="2538694.9599999986"/>
    </cacheField>
    <cacheField name="EJERCIDO FEBRERO" numFmtId="44">
      <sharedItems containsString="0" containsBlank="1" containsNumber="1" minValue="-29154" maxValue="3480672.4899999998"/>
    </cacheField>
    <cacheField name="EJERCIDO MARZO" numFmtId="44">
      <sharedItems containsBlank="1" containsMixedTypes="1" containsNumber="1" minValue="-2385.54" maxValue="2933924.839999998"/>
    </cacheField>
    <cacheField name="EJERCIDO ABRIL" numFmtId="44">
      <sharedItems containsBlank="1" containsMixedTypes="1" containsNumber="1" minValue="-1191.2699999999998" maxValue="2921489.6800000025"/>
    </cacheField>
    <cacheField name="EJERCIDO MAYO" numFmtId="44">
      <sharedItems containsBlank="1" containsMixedTypes="1" containsNumber="1" minValue="-4937940.72" maxValue="894719.82999999973"/>
    </cacheField>
    <cacheField name="EJERCIDO JUNIO " numFmtId="44">
      <sharedItems containsMixedTypes="1" containsNumber="1" minValue="-5980.45" maxValue="2813722.9500000062"/>
    </cacheField>
    <cacheField name="EJERCIDO JULIO " numFmtId="44">
      <sharedItems containsBlank="1" containsMixedTypes="1" containsNumber="1" minValue="-3524.1999999999916" maxValue="2175945.0499999989"/>
    </cacheField>
    <cacheField name="EJERCIDO AGOSTO" numFmtId="44">
      <sharedItems containsBlank="1" containsMixedTypes="1" containsNumber="1" minValue="-30.959999999999987" maxValue="3315311.5499999952"/>
    </cacheField>
    <cacheField name="EJERCIDO SEPTIEMBRE" numFmtId="44">
      <sharedItems containsBlank="1" containsMixedTypes="1" containsNumber="1" minValue="-263391.91999999987" maxValue="2302076.6399999997"/>
    </cacheField>
    <cacheField name="EJERCIDO OCTUBRE" numFmtId="44">
      <sharedItems containsMixedTypes="1" containsNumber="1" minValue="-74627.820000000007" maxValue="2428904.5799999996"/>
    </cacheField>
    <cacheField name="EJERCIDO NOVIEMBRE" numFmtId="0">
      <sharedItems containsNonDate="0" containsString="0" containsBlank="1"/>
    </cacheField>
    <cacheField name="EJERCIDO DICIEMBRE" numFmtId="0">
      <sharedItems containsNonDate="0" containsString="0" containsBlank="1"/>
    </cacheField>
    <cacheField name="TOTAL MENSUAL" numFmtId="44">
      <sharedItems containsBlank="1" containsMixedTypes="1" containsNumber="1" minValue="0" maxValue="26283106.25"/>
    </cacheField>
    <cacheField name="PTTO.  EJERCIDO MES ANTERIOR" numFmtId="0">
      <sharedItems containsNonDate="0" containsString="0" containsBlank="1"/>
    </cacheField>
    <cacheField name="DIF. P. RAD. REMAN.  Y  PTTO.  EJERC." numFmtId="44">
      <sharedItems containsString="0" containsBlank="1" containsNumber="1" minValue="0" maxValue="2005500.0000000002"/>
    </cacheField>
    <cacheField name="DIFERENCIA" numFmtId="44">
      <sharedItems containsString="0" containsBlank="1" containsNumber="1" minValue="-572100.65" maxValue="8051073.0799800009"/>
    </cacheField>
    <cacheField name="DIFERENCIA DE INGRESOS " numFmtId="44">
      <sharedItems containsString="0" containsBlank="1" containsNumber="1" minValue="-572100.65" maxValue="8051073.0799800009"/>
    </cacheField>
    <cacheField name="CUADRE RADICADO" numFmtId="44">
      <sharedItems containsString="0" containsBlank="1" containsNumber="1" minValue="-572100.65" maxValue="7938189.36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3"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13000001"/>
    <s v="11301"/>
    <n v="5"/>
    <x v="0"/>
    <n v="25"/>
    <s v="11"/>
    <s v="E"/>
    <x v="0"/>
    <s v="P50011125E5"/>
    <x v="0"/>
    <x v="0"/>
    <s v="113"/>
    <s v="511"/>
    <n v="51110"/>
    <n v="5113011"/>
    <s v="FEDERAL5113011"/>
    <x v="0"/>
    <n v="19830139.20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2885.64"/>
    <n v="-1646.09"/>
    <m/>
    <n v="-2473.79"/>
    <n v="-1108.04"/>
    <m/>
    <n v="-2121.77"/>
    <n v="-1969.51"/>
    <n v="-3983.09"/>
    <m/>
    <m/>
    <m/>
    <n v="-7005.5199999999995"/>
    <n v="-5199.32"/>
    <n v="-3983.09"/>
    <n v="-16187.93"/>
    <n v="0"/>
    <n v="-16187.93"/>
    <n v="19813951.27998"/>
    <n v="112883.70999999999"/>
    <n v="11762878.199999999"/>
    <n v="11875761.91"/>
    <n v="11762878.199999999"/>
    <n v="1341537.5999999987"/>
    <n v="901941.13000000163"/>
    <n v="1330191.75"/>
    <n v="1309454.8900000006"/>
    <s v="0.00"/>
    <n v="1303093.3899999987"/>
    <n v="2098835.3900000015"/>
    <n v="978428.87000000011"/>
    <n v="1940404.3800000011"/>
    <n v="2428904.5799999996"/>
    <m/>
    <m/>
    <n v="11762878.199999999"/>
    <m/>
    <n v="112883.71000000089"/>
    <n v="8051073.0799800009"/>
    <n v="8051073.0799800009"/>
    <n v="7938189.3699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22000001"/>
    <s v="12202"/>
    <n v="5"/>
    <x v="0"/>
    <n v="25"/>
    <s v="12"/>
    <s v="E"/>
    <x v="0"/>
    <s v="P50011225E5"/>
    <x v="1"/>
    <x v="1"/>
    <s v="122"/>
    <s v="511"/>
    <n v="51120"/>
    <n v="5122021"/>
    <s v="FEDER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885.64"/>
    <n v="1646.09"/>
    <n v="2493.42"/>
    <n v="2473.79"/>
    <n v="1108.04"/>
    <m/>
    <n v="2121.77"/>
    <n v="1969.51"/>
    <n v="3983.09"/>
    <m/>
    <m/>
    <m/>
    <n v="9498.9399999999987"/>
    <n v="5199.32"/>
    <n v="3983.09"/>
    <n v="18681.349999999999"/>
    <n v="0"/>
    <n v="18681.349999999999"/>
    <n v="18681.349999999999"/>
    <m/>
    <n v="18651.349999999999"/>
    <n v="18651.349999999999"/>
    <n v="18651.349999999999"/>
    <n v="2885.64"/>
    <n v="1646.0899999999995"/>
    <n v="2493.42"/>
    <n v="2473.79"/>
    <s v="0.00"/>
    <s v="0.00"/>
    <n v="2121.7699999999991"/>
    <n v="1969.5099999999995"/>
    <n v="3953.09"/>
    <n v="13692.199999999999"/>
    <m/>
    <m/>
    <n v="18651.349999999999"/>
    <m/>
    <n v="0"/>
    <n v="30"/>
    <n v="30"/>
    <n v="3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1"/>
    <n v="5"/>
    <x v="0"/>
    <n v="25"/>
    <s v="13"/>
    <s v="E"/>
    <x v="0"/>
    <s v="P50011325E5"/>
    <x v="2"/>
    <x v="2"/>
    <s v="132"/>
    <s v="511"/>
    <n v="51130"/>
    <n v="5132011"/>
    <s v="FEDERAL5132011"/>
    <x v="2"/>
    <n v="911514.359610981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493.42"/>
    <m/>
    <m/>
    <m/>
    <m/>
    <m/>
    <m/>
    <m/>
    <m/>
    <m/>
    <n v="-2493.42"/>
    <n v="0"/>
    <n v="0"/>
    <n v="-2493.42"/>
    <n v="0"/>
    <n v="-2493.42"/>
    <n v="909020.93961098173"/>
    <n v="0"/>
    <n v="836463.31000000029"/>
    <n v="836463.31000000029"/>
    <n v="836463.31000000029"/>
    <n v="1421.8500000000001"/>
    <n v="0"/>
    <s v="0.00"/>
    <s v="0.00"/>
    <s v="0.00"/>
    <s v="0.00"/>
    <n v="833021.43999999878"/>
    <n v="2020.02"/>
    <s v="0.00"/>
    <s v="0.00"/>
    <m/>
    <m/>
    <n v="836463.31000000029"/>
    <m/>
    <n v="0"/>
    <n v="72557.629610981443"/>
    <n v="72557.629610981443"/>
    <n v="72557.62961098144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3"/>
    <n v="5"/>
    <x v="0"/>
    <n v="25"/>
    <s v="13"/>
    <s v="E"/>
    <x v="0"/>
    <s v="P50011325E5"/>
    <x v="2"/>
    <x v="2"/>
    <s v="132"/>
    <s v="511"/>
    <n v="51130"/>
    <n v="5132031"/>
    <s v="FEDERAL5132031"/>
    <x v="3"/>
    <n v="4695993.61890859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14.14"/>
    <n v="-403.66"/>
    <m/>
    <m/>
    <m/>
    <m/>
    <m/>
    <m/>
    <m/>
    <m/>
    <n v="-617.79999999999995"/>
    <n v="0"/>
    <n v="0"/>
    <n v="-617.79999999999995"/>
    <n v="0"/>
    <n v="-617.79999999999995"/>
    <n v="4695375.8189085973"/>
    <n v="0"/>
    <n v="18619.269999999997"/>
    <n v="18619.269999999997"/>
    <n v="18619.269999999997"/>
    <n v="11743.599999999999"/>
    <n v="0"/>
    <s v="0.00"/>
    <s v="0.00"/>
    <s v="0.00"/>
    <s v="0.00"/>
    <n v="6875.6700000000019"/>
    <s v="0.00"/>
    <s v="0.00"/>
    <s v="0.00"/>
    <m/>
    <m/>
    <n v="18619.269999999997"/>
    <m/>
    <n v="0"/>
    <n v="4676756.5489085978"/>
    <n v="4676756.5489085978"/>
    <n v="4676756.548908597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301"/>
    <n v="5"/>
    <x v="0"/>
    <n v="25"/>
    <s v="13"/>
    <s v="E"/>
    <x v="0"/>
    <s v="P50011325E5"/>
    <x v="2"/>
    <x v="2"/>
    <s v="133"/>
    <s v="511"/>
    <n v="51130"/>
    <n v="5133011"/>
    <s v="FEDER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214.14"/>
    <n v="403.66"/>
    <m/>
    <m/>
    <m/>
    <m/>
    <m/>
    <m/>
    <m/>
    <m/>
    <n v="617.79999999999995"/>
    <n v="0"/>
    <n v="0"/>
    <n v="617.79999999999995"/>
    <n v="0"/>
    <n v="617.79999999999995"/>
    <n v="617.79999999999995"/>
    <n v="0"/>
    <n v="617.79999999999995"/>
    <n v="617.79999999999995"/>
    <n v="617.79999999999995"/>
    <s v="0.00"/>
    <n v="0"/>
    <n v="214.14"/>
    <n v="403.65999999999991"/>
    <s v="0.00"/>
    <s v="0.00"/>
    <s v="0.00"/>
    <s v="0.00"/>
    <s v="0.00"/>
    <s v="0.00"/>
    <m/>
    <m/>
    <n v="617.79999999999995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1000001"/>
    <s v="14102"/>
    <n v="5"/>
    <x v="0"/>
    <n v="25"/>
    <s v="14"/>
    <s v="E"/>
    <x v="0"/>
    <s v="P50011425E5"/>
    <x v="3"/>
    <x v="3"/>
    <s v="141"/>
    <s v="511"/>
    <n v="51140"/>
    <n v="5141021"/>
    <s v="FEDERAL5141021"/>
    <x v="5"/>
    <n v="3287353.48277345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7353.4827734507"/>
    <n v="0"/>
    <n v="1944012.3600000008"/>
    <n v="1944012.3600000008"/>
    <n v="1944012.3600000008"/>
    <n v="247514.94"/>
    <n v="139565.84000000005"/>
    <n v="220028.0499999983"/>
    <n v="210190.24"/>
    <s v="0.00"/>
    <n v="209977.00000000006"/>
    <n v="350006.90999999992"/>
    <n v="163062.14999999997"/>
    <n v="313120.87999999966"/>
    <n v="406895.38000000012"/>
    <m/>
    <m/>
    <n v="1944012.3600000008"/>
    <m/>
    <n v="0"/>
    <n v="1343341.1227734499"/>
    <n v="1343341.1227734499"/>
    <n v="1343341.12277344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3000001"/>
    <s v="14301"/>
    <n v="5"/>
    <x v="0"/>
    <n v="25"/>
    <s v="14"/>
    <s v="E"/>
    <x v="0"/>
    <s v="P50011425E5"/>
    <x v="3"/>
    <x v="3"/>
    <s v="143"/>
    <s v="511"/>
    <n v="51140"/>
    <n v="5143011"/>
    <s v="FEDERAL5143011"/>
    <x v="6"/>
    <n v="454244.887139283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54244.8871392833"/>
    <n v="0"/>
    <n v="315010.18000000005"/>
    <n v="315010.18000000005"/>
    <n v="315010.18000000005"/>
    <n v="40512.51"/>
    <n v="23062.039999999994"/>
    <n v="35571.140000000109"/>
    <n v="33992.259999999987"/>
    <s v="0.00"/>
    <n v="33871.48000000001"/>
    <n v="56479.94"/>
    <n v="26307.739999999998"/>
    <n v="50590.98000000001"/>
    <n v="65723.309999999969"/>
    <m/>
    <m/>
    <n v="315010.18000000005"/>
    <m/>
    <n v="0"/>
    <n v="139234.70713928324"/>
    <n v="139234.70713928324"/>
    <n v="139234.7071392832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54000001"/>
    <s v="15406"/>
    <n v="5"/>
    <x v="0"/>
    <n v="25"/>
    <s v="15"/>
    <s v="E"/>
    <x v="0"/>
    <s v="P50011525E5"/>
    <x v="4"/>
    <x v="4"/>
    <s v="154"/>
    <s v="511"/>
    <n v="51150"/>
    <n v="5154061"/>
    <s v="FEDERAL5154061"/>
    <x v="7"/>
    <n v="492875.784569176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92875.78456917679"/>
    <n v="0"/>
    <n v="369114.18999999989"/>
    <n v="369114.18999999989"/>
    <n v="369114.18999999989"/>
    <n v="47653.589999999953"/>
    <n v="28227.130000000005"/>
    <n v="41463.670000000013"/>
    <n v="40858.280000000028"/>
    <s v="0.00"/>
    <n v="39732.179999999986"/>
    <n v="64792.309999999889"/>
    <n v="30205.440000000021"/>
    <n v="59375.219999999972"/>
    <n v="74562.399999999965"/>
    <m/>
    <m/>
    <n v="369114.18999999989"/>
    <m/>
    <n v="0"/>
    <n v="123761.5945691769"/>
    <n v="123761.5945691769"/>
    <n v="123761.594569176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61000001"/>
    <s v="16101"/>
    <n v="5"/>
    <x v="0"/>
    <n v="25"/>
    <s v="16"/>
    <s v="E"/>
    <x v="0"/>
    <s v="P50011625E5"/>
    <x v="5"/>
    <x v="5"/>
    <s v="161"/>
    <s v="511"/>
    <n v="51150"/>
    <n v="5161011"/>
    <s v="FEDERAL5161011"/>
    <x v="8"/>
    <n v="1455174.54015001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55174.5401500114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455174.5401500114"/>
    <n v="1455174.5401500114"/>
    <n v="1455174.540150011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1601"/>
    <n v="5"/>
    <x v="0"/>
    <n v="25"/>
    <s v="21"/>
    <s v="E"/>
    <x v="0"/>
    <s v="P50012125E5"/>
    <x v="6"/>
    <x v="6"/>
    <s v="216"/>
    <s v="512"/>
    <n v="51210"/>
    <n v="5216011"/>
    <s v="FEDERAL5216011"/>
    <x v="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20.92"/>
    <m/>
    <m/>
    <m/>
    <m/>
    <m/>
    <m/>
    <m/>
    <m/>
    <m/>
    <m/>
    <m/>
    <n v="1520.92"/>
    <n v="0"/>
    <n v="0"/>
    <n v="1520.92"/>
    <n v="0"/>
    <n v="1520.92"/>
    <n v="1520.92"/>
    <n v="0"/>
    <n v="1520.92"/>
    <n v="1520.92"/>
    <n v="1520.92"/>
    <n v="1520.92"/>
    <n v="0"/>
    <s v="0.00"/>
    <s v="0.00"/>
    <s v="0.00"/>
    <s v="0.00"/>
    <s v="0.00"/>
    <s v="0.00"/>
    <s v="0.00"/>
    <s v="0.00"/>
    <m/>
    <m/>
    <n v="1520.9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2101"/>
    <n v="5"/>
    <x v="0"/>
    <n v="25"/>
    <s v="22"/>
    <s v="E"/>
    <x v="0"/>
    <s v="P50012225E5"/>
    <x v="6"/>
    <x v="7"/>
    <s v="221"/>
    <s v="512"/>
    <n v="51210"/>
    <n v="5221011"/>
    <s v="FEDERAL5221011"/>
    <x v="10"/>
    <n v="16003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382.41"/>
    <m/>
    <m/>
    <m/>
    <n v="-599"/>
    <m/>
    <m/>
    <m/>
    <m/>
    <m/>
    <m/>
    <m/>
    <n v="-4382.41"/>
    <n v="-599"/>
    <n v="0"/>
    <n v="-4981.41"/>
    <n v="0"/>
    <n v="-4981.41"/>
    <n v="155055.59"/>
    <n v="0"/>
    <n v="25102.690000000002"/>
    <n v="25102.690000000002"/>
    <n v="25102.690000000002"/>
    <s v="0.00"/>
    <n v="0"/>
    <s v="0.00"/>
    <n v="8304"/>
    <n v="-3991.6400000000003"/>
    <n v="3271.1999999999989"/>
    <n v="3866.3000000000006"/>
    <n v="1450"/>
    <n v="6719.5299999999988"/>
    <n v="7240.5899999999992"/>
    <m/>
    <m/>
    <n v="25102.690000000002"/>
    <m/>
    <n v="0"/>
    <n v="129952.9"/>
    <n v="129952.9"/>
    <n v="129952.9"/>
  </r>
  <r>
    <s v="SAN JUAN DEL RÍO "/>
    <n v="2018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1"/>
    <n v="216000002"/>
    <s v="22301"/>
    <n v="5"/>
    <x v="0"/>
    <n v="25"/>
    <s v="22"/>
    <s v="E"/>
    <x v="0"/>
    <s v="P50012225E5"/>
    <x v="6"/>
    <x v="7"/>
    <s v="223"/>
    <s v="512"/>
    <n v="51210"/>
    <n v="5223011"/>
    <s v="FEDERAL5223011"/>
    <x v="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99"/>
    <m/>
    <m/>
    <m/>
    <m/>
    <m/>
    <m/>
    <m/>
    <n v="0"/>
    <n v="599"/>
    <n v="0"/>
    <n v="599"/>
    <n v="0"/>
    <n v="599"/>
    <n v="599"/>
    <n v="0"/>
    <n v="599"/>
    <n v="599"/>
    <n v="599"/>
    <s v="0.00"/>
    <n v="0"/>
    <s v="0.00"/>
    <s v="0.00"/>
    <n v="599"/>
    <s v="0.00"/>
    <s v="0.00"/>
    <s v="0.00"/>
    <s v="0.00"/>
    <n v="299"/>
    <m/>
    <m/>
    <n v="59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4101"/>
    <n v="5"/>
    <x v="0"/>
    <n v="25"/>
    <s v="24"/>
    <s v="E"/>
    <x v="0"/>
    <s v="P50012425E5"/>
    <x v="7"/>
    <x v="8"/>
    <s v="241"/>
    <s v="512"/>
    <n v="51210"/>
    <n v="5241011"/>
    <s v="FEDERAL5241011"/>
    <x v="12"/>
    <n v="1199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903"/>
    <n v="0"/>
    <n v="69085"/>
    <n v="69085"/>
    <n v="69085"/>
    <s v="0.00"/>
    <n v="0"/>
    <n v="877"/>
    <n v="45472"/>
    <s v="0.00"/>
    <s v="0.00"/>
    <n v="1160"/>
    <n v="11136"/>
    <n v="10440"/>
    <s v="0.00"/>
    <m/>
    <m/>
    <n v="69085"/>
    <m/>
    <n v="0"/>
    <n v="50818"/>
    <n v="50818"/>
    <n v="5081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2000001"/>
    <s v="24201"/>
    <n v="5"/>
    <x v="0"/>
    <n v="25"/>
    <s v="24"/>
    <s v="E"/>
    <x v="0"/>
    <s v="P50012425E5"/>
    <x v="7"/>
    <x v="8"/>
    <s v="242"/>
    <s v="512"/>
    <n v="51240"/>
    <n v="5242011"/>
    <s v="FEDERAL5242011"/>
    <x v="1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75"/>
    <m/>
    <m/>
    <m/>
    <m/>
    <m/>
    <m/>
    <m/>
    <m/>
    <m/>
    <m/>
    <m/>
    <n v="775"/>
    <n v="0"/>
    <n v="0"/>
    <n v="775"/>
    <n v="0"/>
    <n v="775"/>
    <n v="775"/>
    <n v="0"/>
    <n v="775"/>
    <n v="775"/>
    <n v="775"/>
    <n v="775"/>
    <n v="0"/>
    <s v="0.00"/>
    <s v="0.00"/>
    <s v="0.00"/>
    <s v="0.00"/>
    <s v="0.00"/>
    <s v="0.00"/>
    <s v="0.00"/>
    <s v="0.00"/>
    <m/>
    <m/>
    <n v="77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6000001"/>
    <s v="24601"/>
    <n v="5"/>
    <x v="0"/>
    <n v="25"/>
    <s v="24"/>
    <s v="E"/>
    <x v="0"/>
    <s v="P50012425E5"/>
    <x v="7"/>
    <x v="8"/>
    <s v="246"/>
    <s v="512"/>
    <n v="51240"/>
    <n v="5246011"/>
    <s v="FEDERAL5246011"/>
    <x v="14"/>
    <n v="132189.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2189.06"/>
    <n v="0"/>
    <n v="78775.170000000013"/>
    <n v="78775.170000000013"/>
    <n v="78775.170000000013"/>
    <n v="165"/>
    <n v="885.5"/>
    <n v="2666.9300000000003"/>
    <s v="0.00"/>
    <n v="11252"/>
    <n v="31641.060000000009"/>
    <n v="31889.679999999993"/>
    <n v="59"/>
    <n v="216"/>
    <s v="0.00"/>
    <m/>
    <m/>
    <n v="78775.170000000013"/>
    <m/>
    <n v="0"/>
    <n v="53413.889999999985"/>
    <n v="53413.889999999985"/>
    <n v="53413.88999999998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7000001"/>
    <s v="24701"/>
    <n v="5"/>
    <x v="0"/>
    <n v="25"/>
    <s v="24"/>
    <s v="E"/>
    <x v="0"/>
    <s v="P50012425E5"/>
    <x v="7"/>
    <x v="8"/>
    <s v="247"/>
    <s v="512"/>
    <n v="51240"/>
    <n v="5247011"/>
    <s v="FEDERAL5247011"/>
    <x v="1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807.99"/>
    <m/>
    <m/>
    <m/>
    <m/>
    <m/>
    <m/>
    <m/>
    <m/>
    <m/>
    <m/>
    <m/>
    <n v="807.99"/>
    <n v="0"/>
    <n v="0"/>
    <n v="807.99"/>
    <n v="0"/>
    <n v="807.99"/>
    <n v="807.99"/>
    <n v="0"/>
    <n v="807.98999999999978"/>
    <n v="807.98999999999978"/>
    <n v="807.98999999999978"/>
    <n v="807.98999999999978"/>
    <n v="0"/>
    <s v="0.00"/>
    <s v="0.00"/>
    <s v="0.00"/>
    <s v="0.00"/>
    <s v="0.00"/>
    <s v="0.00"/>
    <s v="0.00"/>
    <s v="0.00"/>
    <m/>
    <m/>
    <n v="807.98999999999978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61000001"/>
    <s v="26101"/>
    <n v="5"/>
    <x v="0"/>
    <n v="25"/>
    <s v="26"/>
    <s v="E"/>
    <x v="0"/>
    <s v="P50012625E5"/>
    <x v="8"/>
    <x v="9"/>
    <s v="261"/>
    <s v="512"/>
    <n v="51260"/>
    <n v="5261011"/>
    <s v="FEDERAL5261011"/>
    <x v="16"/>
    <n v="836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77481.429999999993"/>
    <m/>
    <m/>
    <m/>
    <n v="0"/>
    <n v="0"/>
    <n v="-77481.429999999993"/>
    <n v="-77481.429999999993"/>
    <n v="0"/>
    <n v="-77481.429999999993"/>
    <n v="759435.57000000007"/>
    <n v="0"/>
    <n v="723920.44000000006"/>
    <n v="723920.44000000006"/>
    <n v="723920.44000000006"/>
    <n v="58874.900000000045"/>
    <n v="49558.289999999826"/>
    <n v="109248.32000000034"/>
    <n v="72421.24000000002"/>
    <n v="36828.449999999997"/>
    <n v="127568.21000000008"/>
    <n v="47014.480000000054"/>
    <n v="115549.27000000092"/>
    <n v="75759.720000000088"/>
    <n v="92735.229999999778"/>
    <m/>
    <m/>
    <n v="723920.44000000006"/>
    <m/>
    <n v="0"/>
    <n v="35515.130000000005"/>
    <n v="35515.130000000005"/>
    <n v="35515.13000000000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92000001"/>
    <s v="29201"/>
    <n v="5"/>
    <x v="0"/>
    <n v="25"/>
    <s v="29"/>
    <s v="E"/>
    <x v="0"/>
    <s v="P50012925E5"/>
    <x v="9"/>
    <x v="10"/>
    <s v="292"/>
    <s v="512"/>
    <n v="51290"/>
    <n v="5292011"/>
    <s v="FEDERAL5292011"/>
    <x v="1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278.5"/>
    <m/>
    <m/>
    <m/>
    <m/>
    <m/>
    <m/>
    <m/>
    <m/>
    <m/>
    <m/>
    <m/>
    <n v="1278.5"/>
    <n v="0"/>
    <n v="0"/>
    <n v="1278.5"/>
    <n v="0"/>
    <n v="1278.5"/>
    <n v="1278.5"/>
    <n v="0"/>
    <n v="1278.5"/>
    <n v="1278.5"/>
    <n v="1278.5"/>
    <n v="1278.5"/>
    <n v="0"/>
    <s v="0.00"/>
    <s v="0.00"/>
    <s v="0.00"/>
    <s v="0.00"/>
    <s v="0.00"/>
    <s v="0.00"/>
    <s v="0.00"/>
    <s v="0.00"/>
    <m/>
    <m/>
    <n v="1278.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1000001"/>
    <s v="31101"/>
    <n v="5"/>
    <x v="0"/>
    <n v="25"/>
    <s v="31"/>
    <s v="E"/>
    <x v="0"/>
    <s v="P50013125E5"/>
    <x v="10"/>
    <x v="11"/>
    <s v="311"/>
    <s v="513"/>
    <n v="51310"/>
    <n v="5311011"/>
    <s v="FEDERAL5311011"/>
    <x v="18"/>
    <n v="637247.7999424901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3050.200057509801"/>
    <n v="83262"/>
    <n v="77481.429999999993"/>
    <m/>
    <m/>
    <m/>
    <n v="0"/>
    <n v="96312.200057509806"/>
    <n v="77481.429999999993"/>
    <n v="173793.63005750981"/>
    <n v="0"/>
    <n v="173793.63005750981"/>
    <n v="811041.42999999993"/>
    <n v="0"/>
    <n v="811041.42999999993"/>
    <n v="811041.42999999993"/>
    <n v="811041.42999999993"/>
    <n v="83457"/>
    <n v="78617"/>
    <n v="97805"/>
    <n v="113811"/>
    <n v="85296"/>
    <n v="93230"/>
    <n v="98082"/>
    <n v="83262"/>
    <n v="77481.429999999993"/>
    <n v="99308"/>
    <m/>
    <m/>
    <n v="811041.42999999993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401"/>
    <n v="5"/>
    <x v="0"/>
    <n v="25"/>
    <s v="31"/>
    <s v="E"/>
    <x v="0"/>
    <s v="P50013125E5"/>
    <x v="10"/>
    <x v="11"/>
    <s v="314"/>
    <s v="513"/>
    <n v="51310"/>
    <n v="5314011"/>
    <s v="FEDERAL5314011"/>
    <x v="19"/>
    <n v="113395.306519344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46.83"/>
    <m/>
    <m/>
    <m/>
    <m/>
    <m/>
    <n v="0"/>
    <n v="-1546.83"/>
    <n v="0"/>
    <n v="-1546.83"/>
    <n v="0"/>
    <n v="-1546.83"/>
    <n v="111848.47651934445"/>
    <n v="0"/>
    <n v="310"/>
    <n v="310"/>
    <n v="310"/>
    <s v="0.00"/>
    <n v="310"/>
    <s v="0.00"/>
    <s v="0.00"/>
    <s v="0.00"/>
    <s v="0.00"/>
    <s v="0.00"/>
    <s v="0.00"/>
    <s v="0.00"/>
    <n v="4017"/>
    <m/>
    <m/>
    <n v="310"/>
    <m/>
    <n v="0"/>
    <n v="111538.47651934445"/>
    <n v="111538.47651934445"/>
    <n v="111538.4765193444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801"/>
    <n v="5"/>
    <x v="0"/>
    <n v="25"/>
    <s v="31"/>
    <s v="E"/>
    <x v="0"/>
    <s v="P50013125E5"/>
    <x v="10"/>
    <x v="11"/>
    <s v="318"/>
    <s v="513"/>
    <n v="51310"/>
    <n v="5318011"/>
    <s v="FEDERAL5318011"/>
    <x v="2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047.26"/>
    <m/>
    <m/>
    <n v="1546.83"/>
    <m/>
    <m/>
    <m/>
    <m/>
    <m/>
    <n v="1047.26"/>
    <n v="1546.83"/>
    <n v="0"/>
    <n v="2594.09"/>
    <n v="0"/>
    <n v="2594.09"/>
    <n v="2594.09"/>
    <n v="0"/>
    <n v="2594.09"/>
    <n v="2594.09"/>
    <n v="2594.09"/>
    <s v="0.00"/>
    <n v="0"/>
    <s v="0.00"/>
    <n v="1047.2599999999995"/>
    <s v="0.00"/>
    <s v="0.00"/>
    <n v="1546.8300000000006"/>
    <s v="0.00"/>
    <s v="0.00"/>
    <n v="678.3"/>
    <m/>
    <m/>
    <n v="2594.0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3301"/>
    <n v="5"/>
    <x v="0"/>
    <n v="25"/>
    <s v="33"/>
    <s v="E"/>
    <x v="0"/>
    <s v="P50013325E5"/>
    <x v="10"/>
    <x v="11"/>
    <s v="333"/>
    <s v="513"/>
    <n v="51330"/>
    <n v="5333011"/>
    <s v="FEDERAL5333011"/>
    <x v="2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2624.34"/>
    <m/>
    <m/>
    <m/>
    <m/>
    <n v="520350.5"/>
    <n v="130087.58"/>
    <m/>
    <m/>
    <m/>
    <n v="42624.34"/>
    <n v="520350.5"/>
    <n v="130087.58"/>
    <n v="693062.41999999993"/>
    <n v="0"/>
    <n v="693062.41999999993"/>
    <n v="693062.41999999993"/>
    <n v="0"/>
    <n v="693062.42000000027"/>
    <n v="693062.42000000027"/>
    <n v="693062.42000000027"/>
    <s v="0.00"/>
    <n v="0"/>
    <n v="42624.340000000084"/>
    <s v="0.00"/>
    <n v="0"/>
    <n v="0"/>
    <n v="0"/>
    <n v="520350.50000000006"/>
    <n v="130087.57999999999"/>
    <n v="130087.58"/>
    <m/>
    <m/>
    <n v="693062.42000000027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FEDERAL5334011"/>
    <x v="22"/>
    <n v="333912.22578629374"/>
    <n v="5738.8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2624.34"/>
    <m/>
    <m/>
    <m/>
    <n v="-13050.2"/>
    <n v="-83262"/>
    <n v="-130087.58"/>
    <m/>
    <m/>
    <m/>
    <n v="-42624.34"/>
    <n v="-96312.2"/>
    <n v="-130087.58"/>
    <n v="-269024.12"/>
    <n v="5738.81"/>
    <n v="-263285.31"/>
    <n v="70626.915786293743"/>
    <m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70626.915786293743"/>
    <n v="70626.915786293743"/>
    <n v="70626.91578629374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1"/>
    <n v="5"/>
    <x v="0"/>
    <n v="25"/>
    <s v="33"/>
    <s v="E"/>
    <x v="0"/>
    <s v="P50013325E5"/>
    <x v="11"/>
    <x v="12"/>
    <s v="336"/>
    <s v="513"/>
    <n v="51330"/>
    <n v="5336011"/>
    <s v="FEDERAL5336011"/>
    <x v="2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4"/>
    <n v="5"/>
    <x v="0"/>
    <n v="25"/>
    <s v="33"/>
    <s v="E"/>
    <x v="0"/>
    <s v="P50013325E5"/>
    <x v="11"/>
    <x v="12"/>
    <s v="336"/>
    <s v="513"/>
    <n v="51330"/>
    <n v="5336041"/>
    <s v="FEDERAL5336041"/>
    <x v="2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00"/>
    <m/>
    <m/>
    <m/>
    <m/>
    <m/>
    <m/>
    <m/>
    <m/>
    <m/>
    <m/>
    <m/>
    <n v="1500"/>
    <n v="0"/>
    <n v="0"/>
    <n v="1500"/>
    <n v="0"/>
    <n v="1500"/>
    <n v="1500"/>
    <n v="0"/>
    <n v="1500"/>
    <n v="1500"/>
    <n v="1500"/>
    <n v="1500"/>
    <n v="0"/>
    <s v="0.00"/>
    <s v="0.00"/>
    <s v="0.00"/>
    <s v="0.00"/>
    <s v="0.00"/>
    <s v="0.00"/>
    <s v="0.00"/>
    <s v="0.00"/>
    <m/>
    <m/>
    <n v="15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801"/>
    <n v="5"/>
    <x v="0"/>
    <n v="25"/>
    <s v="33"/>
    <s v="E"/>
    <x v="0"/>
    <s v="P50013325E5"/>
    <x v="11"/>
    <x v="12"/>
    <s v="338"/>
    <s v="513"/>
    <n v="51330"/>
    <n v="5338011"/>
    <s v="FEDERAL5338011"/>
    <x v="25"/>
    <n v="586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971.77"/>
    <n v="-2892.54"/>
    <n v="-2987.99"/>
    <n v="-1002.53"/>
    <n v="-648.44000000000005"/>
    <m/>
    <m/>
    <m/>
    <n v="0"/>
    <n v="-9854.83"/>
    <n v="-648.44000000000005"/>
    <n v="-10503.27"/>
    <n v="0"/>
    <n v="-10503.27"/>
    <n v="48121.72999999999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48121.729999999996"/>
    <n v="48121.729999999996"/>
    <n v="48121.72999999999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EDERAL5341011"/>
    <x v="26"/>
    <n v="0"/>
    <n v="8979.5300000000007"/>
    <n v="21.26"/>
    <n v="130.47999999999999"/>
    <n v="96.46"/>
    <n v="6.62"/>
    <n v="33.67"/>
    <n v="91.64"/>
    <n v="23.95"/>
    <n v="162.78"/>
    <n v="2.4000000000000004"/>
    <m/>
    <m/>
    <m/>
    <n v="569.26"/>
    <m/>
    <m/>
    <m/>
    <m/>
    <m/>
    <m/>
    <m/>
    <m/>
    <m/>
    <m/>
    <n v="0"/>
    <n v="254.82"/>
    <n v="312.03999999999996"/>
    <n v="0"/>
    <m/>
    <m/>
    <m/>
    <m/>
    <m/>
    <m/>
    <n v="2099.11"/>
    <n v="2971.77"/>
    <n v="2892.54"/>
    <n v="2987.9899999999898"/>
    <n v="1002.53"/>
    <n v="648.44000000000005"/>
    <m/>
    <m/>
    <m/>
    <n v="2099.11"/>
    <n v="9854.829999999989"/>
    <n v="648.44000000000005"/>
    <n v="12602.37999999999"/>
    <n v="9546.3900000000012"/>
    <n v="22148.769999999986"/>
    <n v="22148.769999999986"/>
    <m/>
    <n v="22148.769999999979"/>
    <n v="22148.769999999979"/>
    <n v="22148.769999999979"/>
    <n v="1805.92"/>
    <n v="2195.8799999999992"/>
    <n v="3226.3000000000011"/>
    <n v="4105.3599999999969"/>
    <s v="0.00"/>
    <n v="2984.18"/>
    <n v="3011.9399999999978"/>
    <n v="1165.3100000000002"/>
    <n v="648.43999999999994"/>
    <n v="8422.64"/>
    <m/>
    <m/>
    <n v="22148.76999999997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4501"/>
    <n v="5"/>
    <x v="0"/>
    <n v="25"/>
    <s v="34"/>
    <s v="E"/>
    <x v="0"/>
    <s v="P50013425E5"/>
    <x v="12"/>
    <x v="13"/>
    <s v="345"/>
    <s v="513"/>
    <n v="51340"/>
    <n v="5345011"/>
    <s v="FEDERAL5345011"/>
    <x v="2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81755.64"/>
    <m/>
    <m/>
    <m/>
    <m/>
    <m/>
    <m/>
    <n v="0"/>
    <n v="81755.64"/>
    <n v="0"/>
    <n v="81755.64"/>
    <n v="0"/>
    <n v="81755.64"/>
    <n v="81755.64"/>
    <n v="0"/>
    <n v="81755.640000000029"/>
    <n v="81755.640000000029"/>
    <n v="81755.640000000029"/>
    <n v="0"/>
    <n v="0"/>
    <s v="0.00"/>
    <s v="0.00"/>
    <s v="0.00"/>
    <n v="81755.63999999997"/>
    <s v="0.00"/>
    <s v="0.00"/>
    <s v="0.00"/>
    <s v="0.00"/>
    <m/>
    <m/>
    <n v="81755.64000000002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5801"/>
    <n v="5"/>
    <x v="0"/>
    <n v="25"/>
    <s v="35"/>
    <s v="E"/>
    <x v="0"/>
    <s v="P50013525E5"/>
    <x v="13"/>
    <x v="14"/>
    <s v="358"/>
    <s v="513"/>
    <n v="51350"/>
    <n v="5358011"/>
    <s v="FEDERAL5358011"/>
    <x v="28"/>
    <n v="2501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1755.64"/>
    <m/>
    <m/>
    <m/>
    <m/>
    <m/>
    <m/>
    <n v="0"/>
    <n v="-81755.64"/>
    <n v="0"/>
    <n v="-81755.64"/>
    <n v="0"/>
    <n v="-81755.64"/>
    <n v="168389.36"/>
    <n v="0"/>
    <n v="7830"/>
    <n v="7830"/>
    <n v="7830"/>
    <s v="0.00"/>
    <n v="0"/>
    <s v="0.00"/>
    <n v="1392"/>
    <n v="-5568"/>
    <s v="0.00"/>
    <s v="0.00"/>
    <n v="2552"/>
    <n v="2494"/>
    <s v="0.00"/>
    <m/>
    <m/>
    <n v="7830"/>
    <m/>
    <n v="0"/>
    <n v="160559.35999999999"/>
    <n v="160559.35999999999"/>
    <n v="160559.359999999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61000001"/>
    <s v="36101"/>
    <n v="5"/>
    <x v="0"/>
    <n v="25"/>
    <s v="36"/>
    <s v="E"/>
    <x v="0"/>
    <s v="P50013625E5"/>
    <x v="14"/>
    <x v="15"/>
    <s v="361"/>
    <s v="513"/>
    <n v="51360"/>
    <n v="5361011"/>
    <s v="FEDERAL5361011"/>
    <x v="29"/>
    <n v="120179.87242116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0179.8724211651"/>
    <n v="0"/>
    <n v="63757.08"/>
    <n v="63757.08"/>
    <n v="63757.08"/>
    <s v="0.00"/>
    <n v="0"/>
    <s v="0.00"/>
    <n v="10904"/>
    <n v="13694.960000000006"/>
    <n v="27130.080000000002"/>
    <n v="6180.4799999999959"/>
    <n v="4350"/>
    <n v="1497.5600000000004"/>
    <n v="31060.159999999996"/>
    <m/>
    <m/>
    <n v="63757.08"/>
    <m/>
    <n v="0"/>
    <n v="56422.792421165097"/>
    <n v="56422.792421165097"/>
    <n v="56422.792421165097"/>
  </r>
  <r>
    <s v="SAN JUAN DEL RÍO "/>
    <n v="2017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2"/>
    <n v="372000001"/>
    <s v="37102"/>
    <n v="5"/>
    <x v="0"/>
    <n v="25"/>
    <s v="37"/>
    <s v="E"/>
    <x v="0"/>
    <s v="P50013725E5"/>
    <x v="15"/>
    <x v="16"/>
    <s v="371"/>
    <s v="513"/>
    <n v="51370"/>
    <n v="5371021"/>
    <s v="FEDERAL5371021"/>
    <x v="3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2.94"/>
    <n v="14487"/>
    <m/>
    <m/>
    <m/>
    <m/>
    <m/>
    <m/>
    <n v="0"/>
    <n v="16149.94"/>
    <n v="0"/>
    <n v="16149.94"/>
    <n v="0"/>
    <n v="16149.94"/>
    <n v="16149.94"/>
    <n v="0"/>
    <n v="16149.940000000002"/>
    <n v="16149.940000000002"/>
    <n v="16149.940000000002"/>
    <s v="0.00"/>
    <n v="0"/>
    <n v="0"/>
    <s v="0.00"/>
    <n v="1662.9399999999996"/>
    <n v="14487"/>
    <s v="0.00"/>
    <s v="0.00"/>
    <s v="0.00"/>
    <s v="0.00"/>
    <m/>
    <m/>
    <n v="16149.94000000000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2000001"/>
    <s v="37202"/>
    <n v="5"/>
    <x v="0"/>
    <n v="25"/>
    <s v="37"/>
    <s v="E"/>
    <x v="0"/>
    <s v="P50013725E5"/>
    <x v="15"/>
    <x v="16"/>
    <s v="372"/>
    <s v="513"/>
    <n v="51370"/>
    <n v="5372021"/>
    <s v="FEDERAL5372021"/>
    <x v="3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3107.04"/>
    <n v="6259.87"/>
    <n v="16641.68"/>
    <n v="5125.8900000000003"/>
    <n v="8110.89"/>
    <m/>
    <m/>
    <m/>
    <m/>
    <m/>
    <m/>
    <m/>
    <n v="31134.48"/>
    <n v="8110.89"/>
    <n v="0"/>
    <n v="39245.370000000003"/>
    <n v="0"/>
    <n v="39245.370000000003"/>
    <n v="39245.370000000003"/>
    <n v="0"/>
    <n v="34119.479999999996"/>
    <n v="34119.479999999996"/>
    <n v="34119.479999999996"/>
    <n v="3107.04"/>
    <n v="6259.87"/>
    <n v="16641.68"/>
    <n v="5125.8899999999994"/>
    <n v="2985"/>
    <s v="0.00"/>
    <s v="0.00"/>
    <s v="0.00"/>
    <s v="0.00"/>
    <s v="0.00"/>
    <m/>
    <m/>
    <n v="34119.479999999996"/>
    <m/>
    <n v="0"/>
    <n v="5125.8900000000067"/>
    <n v="5125.8900000000067"/>
    <n v="5125.8900000000067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5000001"/>
    <s v="37502"/>
    <n v="5"/>
    <x v="0"/>
    <n v="25"/>
    <s v="37"/>
    <s v="E"/>
    <x v="0"/>
    <s v="P50013725E5"/>
    <x v="15"/>
    <x v="16"/>
    <s v="375"/>
    <s v="513"/>
    <n v="51370"/>
    <n v="5375021"/>
    <s v="FEDERAL5375021"/>
    <x v="32"/>
    <n v="564606.72977192467"/>
    <n v="46916.08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607.04"/>
    <n v="-6259.87"/>
    <n v="-16641.68"/>
    <n v="-8272.26"/>
    <n v="-8110.89"/>
    <n v="-14487"/>
    <m/>
    <m/>
    <m/>
    <m/>
    <m/>
    <m/>
    <n v="-35780.85"/>
    <n v="-22597.89"/>
    <n v="0"/>
    <n v="-58378.74"/>
    <n v="46916.08"/>
    <n v="-11462.659999999996"/>
    <n v="553144.06977192464"/>
    <m/>
    <n v="128776.35000000002"/>
    <n v="128776.35000000002"/>
    <n v="128776.35000000002"/>
    <n v="14477.89"/>
    <n v="28367.990000000005"/>
    <n v="54953.01"/>
    <n v="23175.469999999994"/>
    <n v="8152.4499999999989"/>
    <n v="-5980.45"/>
    <s v="0.00"/>
    <s v="0.00"/>
    <s v="0.00"/>
    <s v="0.00"/>
    <m/>
    <m/>
    <n v="128776.35000000002"/>
    <m/>
    <n v="0"/>
    <n v="424367.7197719246"/>
    <n v="424367.7197719246"/>
    <n v="424367.719771924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201"/>
    <n v="5"/>
    <x v="0"/>
    <n v="25"/>
    <s v="38"/>
    <s v="E"/>
    <x v="0"/>
    <s v="P50013825E5"/>
    <x v="16"/>
    <x v="17"/>
    <s v="382"/>
    <s v="513"/>
    <n v="51380"/>
    <n v="5382011"/>
    <s v="FEDERAL5382011"/>
    <x v="33"/>
    <n v="1191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20350.5"/>
    <m/>
    <m/>
    <m/>
    <m/>
    <n v="0"/>
    <n v="-520350.5"/>
    <n v="0"/>
    <n v="-520350.5"/>
    <n v="0"/>
    <n v="-520350.5"/>
    <n v="671542.5"/>
    <n v="0"/>
    <n v="292485.42000000004"/>
    <n v="292485.42000000004"/>
    <n v="292485.42000000004"/>
    <s v="0.00"/>
    <n v="0"/>
    <n v="4593.6000000000004"/>
    <n v="41111"/>
    <n v="-65176.6"/>
    <n v="91554.99000000002"/>
    <n v="3966.04"/>
    <n v="73946.759999999966"/>
    <s v="0.00"/>
    <n v="37675.5"/>
    <m/>
    <m/>
    <n v="292485.42000000004"/>
    <m/>
    <n v="0"/>
    <n v="379057.07999999996"/>
    <n v="379057.07999999996"/>
    <n v="379057.0799999999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301"/>
    <n v="5"/>
    <x v="0"/>
    <n v="25"/>
    <s v="38"/>
    <s v="E"/>
    <x v="1"/>
    <s v="P50023825E5"/>
    <x v="16"/>
    <x v="17"/>
    <s v="383"/>
    <s v="513"/>
    <n v="51380"/>
    <n v="5383011"/>
    <s v="FEDERAL5383011"/>
    <x v="34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36602.800000000003"/>
    <n v="36602.800000000003"/>
    <n v="36602.800000000003"/>
    <s v="0.00"/>
    <n v="0"/>
    <s v="0.00"/>
    <s v="0.00"/>
    <s v="0.00"/>
    <s v="0.00"/>
    <s v="0.00"/>
    <s v="0.00"/>
    <n v="36602.800000000003"/>
    <n v="9181.8499999999985"/>
    <m/>
    <m/>
    <n v="36602.800000000003"/>
    <m/>
    <m/>
    <m/>
    <m/>
    <m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5000001"/>
    <s v="38501"/>
    <n v="5"/>
    <x v="0"/>
    <n v="25"/>
    <s v="38"/>
    <s v="E"/>
    <x v="0"/>
    <s v="P50013825E5"/>
    <x v="16"/>
    <x v="17"/>
    <s v="385"/>
    <s v="513"/>
    <n v="51380"/>
    <n v="5385011"/>
    <s v="FEDERAL5385011"/>
    <x v="35"/>
    <n v="48535.815196316085"/>
    <n v="25838.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2.94"/>
    <m/>
    <m/>
    <m/>
    <m/>
    <m/>
    <m/>
    <m/>
    <n v="0"/>
    <n v="-1662.94"/>
    <n v="0"/>
    <n v="-1662.94"/>
    <n v="25838.1"/>
    <n v="24175.16"/>
    <n v="72710.975196316082"/>
    <m/>
    <n v="15066.549999999997"/>
    <n v="15066.549999999997"/>
    <n v="15066.549999999997"/>
    <s v="0.00"/>
    <n v="2923"/>
    <n v="250.56000000000006"/>
    <n v="8533.9900000000016"/>
    <n v="571"/>
    <n v="790"/>
    <n v="388"/>
    <n v="660"/>
    <n v="950"/>
    <n v="1404"/>
    <m/>
    <m/>
    <n v="15066.549999999997"/>
    <m/>
    <n v="0"/>
    <n v="57644.425196316086"/>
    <n v="57644.425196316086"/>
    <n v="57644.42519631608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2000001"/>
    <s v="39201"/>
    <n v="5"/>
    <x v="0"/>
    <n v="25"/>
    <s v="39"/>
    <s v="E"/>
    <x v="0"/>
    <s v="P50013925E5"/>
    <x v="17"/>
    <x v="18"/>
    <s v="392"/>
    <s v="513"/>
    <n v="51390"/>
    <n v="5392011"/>
    <s v="FEDERAL5392011"/>
    <x v="36"/>
    <n v="685952"/>
    <n v="25411.1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411.19"/>
    <n v="25411.19"/>
    <n v="711363.19"/>
    <m/>
    <n v="659043.99"/>
    <n v="659043.99"/>
    <n v="659043.99"/>
    <n v="5162"/>
    <n v="212650"/>
    <n v="697"/>
    <n v="417767"/>
    <n v="2825"/>
    <n v="19942.989999999998"/>
    <s v="0.00"/>
    <s v="0.00"/>
    <s v="0.00"/>
    <n v="343665"/>
    <m/>
    <m/>
    <n v="659043.99"/>
    <m/>
    <n v="0"/>
    <n v="52319.199999999953"/>
    <n v="52319.199999999953"/>
    <n v="52319.19999999995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8000001"/>
    <s v="39801"/>
    <n v="5"/>
    <x v="0"/>
    <n v="25"/>
    <s v="39"/>
    <s v="E"/>
    <x v="0"/>
    <s v="P50013925E5"/>
    <x v="17"/>
    <x v="18"/>
    <s v="398"/>
    <s v="513"/>
    <n v="51390"/>
    <n v="5398011"/>
    <s v="FEDERAL5398011"/>
    <x v="37"/>
    <n v="13037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03797"/>
    <n v="0"/>
    <n v="985517.53"/>
    <n v="985517.53"/>
    <n v="985517.53"/>
    <n v="108541.31"/>
    <n v="109296.60000000003"/>
    <n v="108634.39999999997"/>
    <n v="108139.34000000003"/>
    <s v="0.00"/>
    <n v="98253.38"/>
    <n v="131125.93"/>
    <n v="123527.25"/>
    <n v="99325.68"/>
    <n v="92075.58"/>
    <m/>
    <m/>
    <n v="985517.53"/>
    <m/>
    <n v="0"/>
    <n v="318279.46999999997"/>
    <n v="318279.46999999997"/>
    <n v="318279.4699999999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13000001"/>
    <s v="11301"/>
    <n v="6"/>
    <x v="0"/>
    <n v="25"/>
    <s v="11"/>
    <s v="E"/>
    <x v="0"/>
    <s v="P50011125E6"/>
    <x v="0"/>
    <x v="0"/>
    <s v="113"/>
    <s v="511"/>
    <n v="51110"/>
    <n v="5113011"/>
    <s v="ESTATAL5113011"/>
    <x v="0"/>
    <n v="32557373.443549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7147"/>
    <n v="25692.73"/>
    <n v="-5499.58"/>
    <n v="-5519.21"/>
    <n v="-7534.96"/>
    <m/>
    <n v="-2199.73"/>
    <n v="-6673.49"/>
    <n v="-4689.91"/>
    <m/>
    <m/>
    <m/>
    <n v="-22473.059999999998"/>
    <n v="-16408.18"/>
    <n v="-4689.91"/>
    <n v="-43571.149999999994"/>
    <n v="0"/>
    <n v="-43571.149999999994"/>
    <n v="32513802.29355"/>
    <n v="0"/>
    <n v="26283106.25"/>
    <n v="26283106.25"/>
    <n v="26283106.25"/>
    <n v="2538694.9599999986"/>
    <n v="3480672.4899999998"/>
    <n v="2933924.839999998"/>
    <n v="2921489.6800000025"/>
    <s v="0.00"/>
    <n v="2813722.9500000062"/>
    <n v="2175945.0499999989"/>
    <n v="3315311.5499999952"/>
    <n v="2302076.6399999997"/>
    <n v="1821352.5099999995"/>
    <m/>
    <m/>
    <n v="26283106.25"/>
    <m/>
    <n v="0"/>
    <n v="6230696.0435499996"/>
    <n v="6230696.0435499996"/>
    <n v="6230696.043549999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22000001"/>
    <s v="12202"/>
    <n v="6"/>
    <x v="0"/>
    <n v="25"/>
    <s v="12"/>
    <s v="E"/>
    <x v="0"/>
    <s v="P50011225E6"/>
    <x v="1"/>
    <x v="1"/>
    <s v="122"/>
    <s v="511"/>
    <n v="51120"/>
    <n v="5122021"/>
    <s v="ESTAT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993"/>
    <n v="3461.27"/>
    <n v="5499.58"/>
    <n v="5519.21"/>
    <n v="7534.96"/>
    <m/>
    <n v="2199.73"/>
    <n v="6673.49"/>
    <n v="4689.91"/>
    <m/>
    <m/>
    <m/>
    <n v="22473.059999999998"/>
    <n v="16408.18"/>
    <n v="4689.91"/>
    <n v="43571.149999999994"/>
    <n v="0"/>
    <n v="43571.149999999994"/>
    <n v="43571.149999999994"/>
    <n v="0"/>
    <n v="43571.149999999994"/>
    <n v="43571.149999999994"/>
    <n v="43571.149999999994"/>
    <n v="5107.3599999999997"/>
    <n v="6346.91"/>
    <n v="5499.5799999999981"/>
    <n v="5519.2100000000019"/>
    <s v="0.00"/>
    <s v="0.00"/>
    <n v="2199.7300000000009"/>
    <n v="6673.4900000000016"/>
    <n v="4689.91"/>
    <n v="10267.299999999999"/>
    <m/>
    <m/>
    <n v="43571.149999999994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1000001"/>
    <s v="13101"/>
    <n v="6"/>
    <x v="0"/>
    <n v="25"/>
    <s v="13"/>
    <s v="E"/>
    <x v="0"/>
    <s v="P50011325E6"/>
    <x v="2"/>
    <x v="2"/>
    <s v="131"/>
    <s v="511"/>
    <n v="51130"/>
    <n v="5131011"/>
    <s v="ESTATAL5131011"/>
    <x v="38"/>
    <n v="24903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72.3"/>
    <m/>
    <m/>
    <m/>
    <m/>
    <m/>
    <m/>
    <m/>
    <m/>
    <m/>
    <n v="-472.3"/>
    <n v="0"/>
    <n v="0"/>
    <n v="-472.3"/>
    <n v="0"/>
    <n v="-472.3"/>
    <n v="2489833.7000000002"/>
    <n v="0"/>
    <n v="1789353.4500000011"/>
    <n v="1789353.4500000011"/>
    <n v="1789353.4500000011"/>
    <n v="188763.06"/>
    <n v="197541.57000000012"/>
    <n v="189875.79999999996"/>
    <n v="188782.59999999998"/>
    <s v="0.00"/>
    <n v="200026.69999999958"/>
    <n v="207105.33999999973"/>
    <n v="207687.27999999968"/>
    <n v="207987.68999999994"/>
    <n v="208687.05999999994"/>
    <m/>
    <m/>
    <n v="1789353.4500000011"/>
    <m/>
    <n v="0"/>
    <n v="700480.24999999907"/>
    <n v="700480.24999999907"/>
    <n v="700480.2499999990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1"/>
    <n v="6"/>
    <x v="0"/>
    <n v="25"/>
    <s v="13"/>
    <s v="E"/>
    <x v="0"/>
    <s v="P50011325E6"/>
    <x v="2"/>
    <x v="2"/>
    <s v="132"/>
    <s v="511"/>
    <n v="51130"/>
    <n v="5132011"/>
    <s v="ESTATAL5132011"/>
    <x v="2"/>
    <n v="276692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66929"/>
    <n v="0"/>
    <n v="875220.17000000027"/>
    <n v="875220.17000000027"/>
    <n v="875220.17000000027"/>
    <n v="2516.5500000000002"/>
    <n v="2232.9299999999998"/>
    <s v="0.00"/>
    <s v="0.00"/>
    <s v="0.00"/>
    <s v="0.00"/>
    <n v="863626.04999999935"/>
    <n v="6844.6400000000012"/>
    <s v="0.00"/>
    <s v="0.00"/>
    <m/>
    <m/>
    <n v="875220.17000000027"/>
    <m/>
    <n v="0"/>
    <n v="1891708.8299999996"/>
    <n v="1891708.8299999996"/>
    <n v="1891708.829999999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3"/>
    <n v="6"/>
    <x v="0"/>
    <n v="25"/>
    <s v="13"/>
    <s v="E"/>
    <x v="0"/>
    <s v="P50011325E6"/>
    <x v="2"/>
    <x v="2"/>
    <s v="132"/>
    <s v="511"/>
    <n v="51130"/>
    <n v="5132031"/>
    <s v="ESTATAL5132031"/>
    <x v="3"/>
    <n v="630417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422219.26"/>
    <m/>
    <n v="-900.58"/>
    <m/>
    <m/>
    <m/>
    <m/>
    <m/>
    <m/>
    <m/>
    <m/>
    <n v="-423119.84"/>
    <n v="0"/>
    <n v="0"/>
    <n v="-423119.84"/>
    <n v="0"/>
    <n v="-423119.84"/>
    <n v="5881058.1600000001"/>
    <n v="0"/>
    <n v="34112.619999999995"/>
    <n v="34112.619999999995"/>
    <n v="34112.619999999995"/>
    <n v="20785.299999999996"/>
    <n v="6199.04"/>
    <s v="0.00"/>
    <s v="0.00"/>
    <s v="0.00"/>
    <s v="0.00"/>
    <n v="7128.2800000000016"/>
    <s v="0.00"/>
    <s v="0.00"/>
    <s v="0.00"/>
    <m/>
    <m/>
    <n v="34112.619999999995"/>
    <m/>
    <n v="0"/>
    <n v="5846945.54"/>
    <n v="5846945.54"/>
    <n v="5846945.5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301"/>
    <n v="6"/>
    <x v="0"/>
    <n v="25"/>
    <s v="13"/>
    <s v="E"/>
    <x v="0"/>
    <s v="P50011325E6"/>
    <x v="2"/>
    <x v="2"/>
    <s v="133"/>
    <s v="511"/>
    <n v="51130"/>
    <n v="5133011"/>
    <s v="ESTAT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72.3"/>
    <n v="900.58"/>
    <m/>
    <m/>
    <m/>
    <m/>
    <m/>
    <m/>
    <m/>
    <m/>
    <n v="1372.88"/>
    <n v="0"/>
    <n v="0"/>
    <n v="1372.88"/>
    <n v="0"/>
    <n v="1372.88"/>
    <n v="1372.88"/>
    <n v="0"/>
    <n v="1372.88"/>
    <n v="1372.88"/>
    <n v="1372.88"/>
    <s v="0.00"/>
    <n v="0"/>
    <n v="472.30000000000013"/>
    <n v="900.58000000000027"/>
    <s v="0.00"/>
    <s v="0.00"/>
    <s v="0.00"/>
    <s v="0.00"/>
    <s v="0.00"/>
    <s v="0.00"/>
    <m/>
    <m/>
    <n v="1372.88"/>
    <m/>
    <m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1000001"/>
    <s v="14102"/>
    <n v="6"/>
    <x v="0"/>
    <n v="25"/>
    <s v="14"/>
    <s v="E"/>
    <x v="0"/>
    <s v="P50011425E6"/>
    <x v="3"/>
    <x v="3"/>
    <s v="141"/>
    <s v="511"/>
    <n v="51140"/>
    <n v="5141021"/>
    <s v="ESTATAL5141021"/>
    <x v="5"/>
    <n v="54814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481467"/>
    <n v="0"/>
    <n v="4285318.8900000006"/>
    <n v="4285318.8900000006"/>
    <n v="4285318.8900000006"/>
    <n v="438083.42"/>
    <n v="538131.53"/>
    <n v="485302.79000000167"/>
    <n v="468949.79999999987"/>
    <s v="0.00"/>
    <n v="452245.52000000072"/>
    <n v="362865.89000000013"/>
    <n v="552520.26"/>
    <n v="371483.48"/>
    <n v="305116.93999999994"/>
    <m/>
    <m/>
    <n v="4285318.8900000006"/>
    <m/>
    <n v="0"/>
    <n v="1196148.1099999994"/>
    <n v="1196148.1099999994"/>
    <n v="1196148.109999999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3000001"/>
    <s v="14301"/>
    <n v="6"/>
    <x v="0"/>
    <n v="25"/>
    <s v="14"/>
    <s v="E"/>
    <x v="0"/>
    <s v="P50011425E6"/>
    <x v="3"/>
    <x v="3"/>
    <s v="143"/>
    <s v="511"/>
    <n v="51140"/>
    <n v="5143011"/>
    <s v="ESTATAL5143011"/>
    <x v="6"/>
    <n v="96552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65522"/>
    <n v="0"/>
    <n v="695015.45"/>
    <n v="695015.45"/>
    <n v="695015.45"/>
    <n v="71704.2"/>
    <n v="88921.52999999997"/>
    <n v="78457.129999999801"/>
    <n v="75839.230000000025"/>
    <s v="0.00"/>
    <n v="72943.259999999966"/>
    <n v="58554.939999999966"/>
    <n v="89141.239999999976"/>
    <n v="60020.589999999967"/>
    <n v="49283.65999999996"/>
    <m/>
    <m/>
    <n v="695015.45"/>
    <m/>
    <n v="0"/>
    <n v="270506.55000000005"/>
    <n v="270506.55000000005"/>
    <n v="270506.5500000000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4000001"/>
    <s v="14401"/>
    <n v="6"/>
    <x v="0"/>
    <n v="25"/>
    <s v="14"/>
    <s v="E"/>
    <x v="0"/>
    <s v="P50011425E6"/>
    <x v="3"/>
    <x v="3"/>
    <s v="144"/>
    <s v="511"/>
    <n v="51140"/>
    <n v="5144011"/>
    <s v="ESTATAL5144011"/>
    <x v="39"/>
    <n v="68661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8661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686619"/>
    <n v="686619"/>
    <n v="68661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203"/>
    <n v="6"/>
    <x v="0"/>
    <n v="25"/>
    <s v="15"/>
    <s v="E"/>
    <x v="0"/>
    <s v="P50011525E6"/>
    <x v="4"/>
    <x v="4"/>
    <s v="152"/>
    <s v="511"/>
    <n v="51150"/>
    <n v="5152031"/>
    <s v="ESTATAL5152031"/>
    <x v="40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n v="422219.26"/>
    <m/>
    <m/>
    <m/>
    <m/>
    <m/>
    <m/>
    <m/>
    <m/>
    <m/>
    <m/>
    <n v="422219.26"/>
    <n v="0"/>
    <n v="0"/>
    <n v="422219.26"/>
    <n v="0"/>
    <n v="422219.26"/>
    <n v="422219.26"/>
    <n v="0"/>
    <n v="422219.26"/>
    <n v="422219.26"/>
    <n v="422219.26"/>
    <m/>
    <n v="422219.26"/>
    <s v="0.00"/>
    <s v="0.00"/>
    <s v="0.00"/>
    <s v="0.00"/>
    <s v="0.00"/>
    <s v="0.00"/>
    <s v="0.00"/>
    <s v="0.00"/>
    <m/>
    <m/>
    <n v="422219.26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301"/>
    <n v="6"/>
    <x v="0"/>
    <n v="25"/>
    <s v="15"/>
    <s v="E"/>
    <x v="0"/>
    <s v="P50011525E6"/>
    <x v="4"/>
    <x v="4"/>
    <s v="153"/>
    <s v="511"/>
    <n v="51150"/>
    <n v="5153011"/>
    <s v="ESTATAL5153011"/>
    <x v="4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154"/>
    <n v="-29154"/>
    <m/>
    <m/>
    <m/>
    <m/>
    <m/>
    <m/>
    <m/>
    <m/>
    <m/>
    <m/>
    <n v="0"/>
    <n v="0"/>
    <n v="0"/>
    <n v="0"/>
    <n v="0"/>
    <n v="0"/>
    <n v="0"/>
    <n v="0"/>
    <n v="0"/>
    <n v="0"/>
    <n v="0"/>
    <n v="29154"/>
    <n v="-29154"/>
    <s v="0.00"/>
    <s v="0.00"/>
    <s v="0.00"/>
    <s v="0.00"/>
    <s v="0.00"/>
    <s v="0.00"/>
    <s v="0.00"/>
    <s v="0.00"/>
    <m/>
    <m/>
    <n v="0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1"/>
    <n v="6"/>
    <x v="0"/>
    <n v="25"/>
    <s v="15"/>
    <s v="E"/>
    <x v="0"/>
    <s v="P50011525E6"/>
    <x v="4"/>
    <x v="4"/>
    <s v="154"/>
    <s v="511"/>
    <n v="51150"/>
    <n v="5154011"/>
    <s v="ESTATAL5154011"/>
    <x v="42"/>
    <n v="67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648"/>
    <n v="0"/>
    <n v="62006.1"/>
    <n v="62006.1"/>
    <n v="62006.1"/>
    <n v="3300"/>
    <n v="0"/>
    <n v="6600"/>
    <s v="0.00"/>
    <s v="0.00"/>
    <n v="48806.099999999984"/>
    <s v="0.00"/>
    <n v="3300"/>
    <s v="0.00"/>
    <s v="0.00"/>
    <m/>
    <m/>
    <n v="62006.1"/>
    <m/>
    <n v="0"/>
    <n v="5641.9000000000015"/>
    <n v="5641.9000000000015"/>
    <n v="5641.900000000001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2"/>
    <n v="6"/>
    <x v="0"/>
    <n v="25"/>
    <s v="15"/>
    <s v="E"/>
    <x v="0"/>
    <s v="P50011525E6"/>
    <x v="4"/>
    <x v="4"/>
    <s v="154"/>
    <s v="511"/>
    <n v="51150"/>
    <n v="5154021"/>
    <s v="ESTATAL5154021"/>
    <x v="43"/>
    <n v="615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581"/>
    <n v="0"/>
    <n v="45694.340000000011"/>
    <n v="45694.340000000011"/>
    <n v="45694.340000000011"/>
    <n v="2818.16"/>
    <n v="0"/>
    <n v="9877.1299999999992"/>
    <n v="9159.639999999994"/>
    <s v="0.00"/>
    <n v="4938.33"/>
    <n v="6098.1200000000017"/>
    <n v="2917.9600000000009"/>
    <n v="8237.4199999999946"/>
    <n v="4352.1499999999996"/>
    <m/>
    <m/>
    <n v="45694.340000000011"/>
    <m/>
    <n v="0"/>
    <n v="15886.659999999989"/>
    <n v="15886.659999999989"/>
    <n v="15886.65999999998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3"/>
    <n v="6"/>
    <x v="0"/>
    <n v="25"/>
    <s v="15"/>
    <s v="E"/>
    <x v="0"/>
    <s v="P50011525E6"/>
    <x v="4"/>
    <x v="4"/>
    <s v="154"/>
    <s v="511"/>
    <n v="51150"/>
    <n v="5154031"/>
    <s v="ESTATAL5154031"/>
    <x v="44"/>
    <n v="5955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9550"/>
    <n v="0"/>
    <n v="3100"/>
    <n v="3100"/>
    <n v="3100"/>
    <s v="0.00"/>
    <n v="0"/>
    <n v="3100"/>
    <s v="0.00"/>
    <s v="0.00"/>
    <s v="0.00"/>
    <s v="0.00"/>
    <s v="0.00"/>
    <s v="0.00"/>
    <n v="2250"/>
    <m/>
    <m/>
    <n v="3100"/>
    <m/>
    <n v="0"/>
    <n v="56450"/>
    <n v="56450"/>
    <n v="5645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4"/>
    <n v="6"/>
    <x v="0"/>
    <n v="25"/>
    <s v="15"/>
    <s v="E"/>
    <x v="0"/>
    <s v="P50011525E6"/>
    <x v="4"/>
    <x v="4"/>
    <s v="154"/>
    <s v="511"/>
    <n v="51150"/>
    <n v="5154041"/>
    <s v="ESTATAL5154041"/>
    <x v="45"/>
    <n v="86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600"/>
    <n v="0"/>
    <n v="2200"/>
    <n v="2200"/>
    <n v="2200"/>
    <s v="0.00"/>
    <n v="0"/>
    <s v="0.00"/>
    <s v="0.00"/>
    <s v="0.00"/>
    <s v="0.00"/>
    <n v="1100"/>
    <s v="0.00"/>
    <s v="0.00"/>
    <n v="1100"/>
    <m/>
    <m/>
    <n v="2200"/>
    <m/>
    <n v="0"/>
    <n v="6400"/>
    <n v="6400"/>
    <n v="640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5"/>
    <n v="6"/>
    <x v="0"/>
    <n v="25"/>
    <s v="15"/>
    <s v="E"/>
    <x v="0"/>
    <s v="P50011525E6"/>
    <x v="4"/>
    <x v="4"/>
    <s v="154"/>
    <s v="511"/>
    <n v="51150"/>
    <n v="5154051"/>
    <s v="ESTATAL5154051"/>
    <x v="46"/>
    <n v="504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468"/>
    <n v="0"/>
    <n v="45530.219999999987"/>
    <n v="45530.219999999987"/>
    <n v="45530.219999999987"/>
    <s v="0.00"/>
    <n v="0"/>
    <n v="30331.170000000002"/>
    <n v="10421.120000000003"/>
    <s v="0.00"/>
    <s v="0.00"/>
    <s v="0.00"/>
    <s v="0.00"/>
    <n v="1909.3100000000004"/>
    <s v="0.00"/>
    <m/>
    <m/>
    <n v="45530.219999999987"/>
    <m/>
    <n v="0"/>
    <n v="4937.7800000000134"/>
    <n v="4937.7800000000134"/>
    <n v="4937.780000000013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6"/>
    <n v="6"/>
    <x v="0"/>
    <n v="25"/>
    <s v="15"/>
    <s v="E"/>
    <x v="0"/>
    <s v="P50011525E6"/>
    <x v="4"/>
    <x v="4"/>
    <s v="154"/>
    <s v="511"/>
    <n v="51150"/>
    <n v="5154061"/>
    <s v="ESTATAL5154061"/>
    <x v="7"/>
    <n v="121151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11513"/>
    <n v="0"/>
    <n v="816552.56000000017"/>
    <n v="816552.56000000017"/>
    <n v="816552.56000000017"/>
    <n v="84343.449999999881"/>
    <n v="108836.7600000003"/>
    <n v="91453.889999999956"/>
    <n v="91157.81"/>
    <s v="0.00"/>
    <n v="86510.049999999959"/>
    <n v="67172.690000000119"/>
    <n v="102348.27000000011"/>
    <n v="70442.179999999964"/>
    <n v="55911.850000000057"/>
    <m/>
    <m/>
    <n v="816552.56000000017"/>
    <m/>
    <n v="0"/>
    <n v="394960.43999999983"/>
    <n v="394960.43999999983"/>
    <n v="394960.4399999998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7"/>
    <n v="6"/>
    <x v="0"/>
    <n v="25"/>
    <s v="15"/>
    <s v="E"/>
    <x v="0"/>
    <s v="P50011525E6"/>
    <x v="4"/>
    <x v="4"/>
    <s v="154"/>
    <s v="511"/>
    <n v="51150"/>
    <n v="5154071"/>
    <s v="ESTATAL5154071"/>
    <x v="47"/>
    <n v="14465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46598"/>
    <n v="0"/>
    <n v="1322502.699999999"/>
    <n v="1322502.699999999"/>
    <n v="1322502.699999999"/>
    <s v="0.00"/>
    <n v="0"/>
    <s v="0.00"/>
    <s v="0.00"/>
    <s v="0.00"/>
    <s v="0.00"/>
    <s v="0.00"/>
    <n v="1322502.6999999993"/>
    <s v="0.00"/>
    <s v="0.00"/>
    <m/>
    <m/>
    <n v="1322502.699999999"/>
    <m/>
    <n v="0"/>
    <n v="124095.30000000098"/>
    <n v="124095.30000000098"/>
    <n v="124095.3000000009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8"/>
    <n v="6"/>
    <x v="0"/>
    <n v="25"/>
    <s v="15"/>
    <s v="E"/>
    <x v="0"/>
    <s v="P50011525E6"/>
    <x v="4"/>
    <x v="4"/>
    <s v="154"/>
    <s v="511"/>
    <n v="51150"/>
    <n v="5154081"/>
    <s v="ESTATAL5154081"/>
    <x v="48"/>
    <n v="811834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118340"/>
    <n v="0"/>
    <n v="3976545.3000000007"/>
    <n v="3976545.3000000007"/>
    <n v="3976545.3000000007"/>
    <n v="414103.93999999983"/>
    <n v="397486.9100000005"/>
    <n v="415834.16999999993"/>
    <n v="428054.30000000051"/>
    <s v="0.00"/>
    <n v="409271.95000000059"/>
    <n v="612509.89000000036"/>
    <n v="413770.63000000035"/>
    <n v="435997.36000000057"/>
    <n v="404205.56000000011"/>
    <m/>
    <m/>
    <n v="3976545.3000000007"/>
    <m/>
    <n v="0"/>
    <n v="4141794.6999999993"/>
    <n v="4141794.6999999993"/>
    <n v="4141794.699999999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9"/>
    <n v="6"/>
    <x v="0"/>
    <n v="25"/>
    <s v="15"/>
    <s v="E"/>
    <x v="0"/>
    <s v="P50011525E6"/>
    <x v="4"/>
    <x v="4"/>
    <s v="154"/>
    <s v="511"/>
    <n v="51150"/>
    <n v="5154091"/>
    <s v="ESTATAL5154091"/>
    <x v="49"/>
    <n v="90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000"/>
    <n v="0"/>
    <n v="664.59"/>
    <n v="664.59"/>
    <n v="664.59"/>
    <s v="0.00"/>
    <n v="664.59"/>
    <s v="0.00"/>
    <s v="0.00"/>
    <s v="0.00"/>
    <s v="0.00"/>
    <s v="0.00"/>
    <s v="0.00"/>
    <s v="0.00"/>
    <s v="0.00"/>
    <m/>
    <m/>
    <n v="664.59"/>
    <m/>
    <n v="0"/>
    <n v="89335.41"/>
    <n v="89335.41"/>
    <n v="89335.4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61000001"/>
    <s v="16101"/>
    <n v="6"/>
    <x v="0"/>
    <n v="25"/>
    <s v="16"/>
    <s v="E"/>
    <x v="0"/>
    <s v="P50011625E6"/>
    <x v="5"/>
    <x v="5"/>
    <s v="161"/>
    <s v="511"/>
    <n v="51160"/>
    <n v="5161011"/>
    <s v="ESTATAL5161011"/>
    <x v="8"/>
    <n v="1680253.556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680253.55645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680253.55645"/>
    <n v="1680253.55645"/>
    <n v="1680253.5564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1"/>
    <n v="6"/>
    <x v="0"/>
    <n v="25"/>
    <s v="17"/>
    <s v="E"/>
    <x v="0"/>
    <s v="P50011725E6"/>
    <x v="18"/>
    <x v="19"/>
    <s v="171"/>
    <s v="511"/>
    <n v="51160"/>
    <n v="5171011"/>
    <s v="ESTATAL5171011"/>
    <x v="50"/>
    <n v="2203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203000"/>
    <n v="0"/>
    <n v="1706563.2400000005"/>
    <n v="1706563.2400000005"/>
    <n v="1706563.2400000005"/>
    <n v="205125.63000000009"/>
    <n v="8065.4499999999971"/>
    <n v="168987.19000000012"/>
    <n v="346104.0399999998"/>
    <s v="0.00"/>
    <n v="207450.03"/>
    <s v="0.00"/>
    <n v="170920.93999999989"/>
    <n v="385567.19000000006"/>
    <n v="1057.8499999999999"/>
    <m/>
    <m/>
    <n v="1706563.2400000005"/>
    <m/>
    <n v="0"/>
    <n v="496436.75999999954"/>
    <n v="496436.75999999954"/>
    <n v="496436.7599999995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2"/>
    <n v="6"/>
    <x v="0"/>
    <n v="25"/>
    <s v="17"/>
    <s v="E"/>
    <x v="0"/>
    <s v="P50011725E6"/>
    <x v="18"/>
    <x v="19"/>
    <s v="171"/>
    <s v="511"/>
    <n v="51160"/>
    <n v="5171021"/>
    <s v="ESTATAL5171021"/>
    <x v="51"/>
    <n v="5017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1779"/>
    <n v="0"/>
    <n v="370142.10000000009"/>
    <n v="370142.10000000009"/>
    <n v="370142.10000000009"/>
    <s v="0.00"/>
    <n v="0"/>
    <s v="0.00"/>
    <s v="0.00"/>
    <s v="0.00"/>
    <n v="113311.20000000001"/>
    <n v="175013.09999999986"/>
    <n v="16743"/>
    <n v="32537.400000000009"/>
    <n v="109548.9"/>
    <m/>
    <m/>
    <n v="370142.10000000009"/>
    <m/>
    <n v="0"/>
    <n v="131636.89999999991"/>
    <n v="131636.89999999991"/>
    <n v="131636.8999999999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1301"/>
    <n v="4"/>
    <x v="0"/>
    <n v="25"/>
    <s v="11"/>
    <s v="E"/>
    <x v="0"/>
    <s v="P50011125E4"/>
    <x v="0"/>
    <x v="0"/>
    <s v="113"/>
    <s v="511"/>
    <n v="51110"/>
    <n v="5113011"/>
    <s v="PROPIOS5113011"/>
    <x v="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48375.63"/>
    <n v="2420.88"/>
    <m/>
    <m/>
    <m/>
    <n v="70010.179999999993"/>
    <m/>
    <n v="159727.04999999999"/>
    <m/>
    <m/>
    <m/>
    <m/>
    <n v="150796.51"/>
    <n v="229737.22999999998"/>
    <n v="0"/>
    <n v="380533.74"/>
    <n v="0"/>
    <n v="380533.74"/>
    <n v="380533.74"/>
    <n v="0"/>
    <n v="380533.74"/>
    <n v="380533.74"/>
    <n v="380533.74"/>
    <n v="298437.71999999997"/>
    <n v="2420.8799999999992"/>
    <n v="-935.8"/>
    <n v="41973.23000000001"/>
    <s v="0.00"/>
    <n v="28972.749999999993"/>
    <n v="-3289.97"/>
    <n v="12954.929999999995"/>
    <s v="0.00"/>
    <s v="0.00"/>
    <m/>
    <m/>
    <n v="380533.7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2101"/>
    <n v="4"/>
    <x v="0"/>
    <n v="25"/>
    <s v="12"/>
    <s v="E"/>
    <x v="0"/>
    <s v="P50011225E4"/>
    <x v="0"/>
    <x v="0"/>
    <s v="121"/>
    <s v="511"/>
    <n v="51120"/>
    <n v="5121011"/>
    <s v="PROPIOS5121011"/>
    <x v="52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4620.82"/>
    <n v="3969"/>
    <m/>
    <m/>
    <m/>
    <m/>
    <n v="0"/>
    <n v="238589.82"/>
    <n v="0"/>
    <n v="238589.82"/>
    <n v="0"/>
    <n v="238589.82"/>
    <n v="238589.82"/>
    <n v="0"/>
    <n v="208151.99999999997"/>
    <n v="208151.99999999997"/>
    <n v="208151.99999999997"/>
    <s v="0.00"/>
    <n v="0"/>
    <s v="0.00"/>
    <s v="0.00"/>
    <s v="0.00"/>
    <s v="0.00"/>
    <n v="234620.82000000007"/>
    <n v="3969"/>
    <n v="-30437.820000000003"/>
    <s v="0.00"/>
    <m/>
    <m/>
    <n v="208151.99999999997"/>
    <m/>
    <n v="0"/>
    <n v="30437.820000000036"/>
    <n v="30437.820000000036"/>
    <n v="30437.82000000003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101"/>
    <n v="4"/>
    <x v="0"/>
    <n v="25"/>
    <s v="13"/>
    <s v="E"/>
    <x v="0"/>
    <s v="P50011325E4"/>
    <x v="2"/>
    <x v="2"/>
    <n v="131"/>
    <s v="511"/>
    <n v="51130"/>
    <n v="5131011"/>
    <s v="PROPIOS5131011"/>
    <x v="3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2.27"/>
    <m/>
    <m/>
    <m/>
    <m/>
    <n v="0"/>
    <n v="72.27"/>
    <n v="0"/>
    <n v="72.27"/>
    <n v="0"/>
    <n v="72.27"/>
    <n v="72.27"/>
    <n v="0"/>
    <n v="72.27"/>
    <n v="72.27"/>
    <n v="72.27"/>
    <s v="0.00"/>
    <n v="0"/>
    <s v="0.00"/>
    <s v="0.00"/>
    <s v="0.00"/>
    <s v="0.00"/>
    <s v="0.00"/>
    <n v="72.270000000000024"/>
    <s v="0.00"/>
    <s v="0.00"/>
    <m/>
    <m/>
    <n v="72.2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201"/>
    <n v="4"/>
    <x v="0"/>
    <n v="25"/>
    <s v="13"/>
    <s v="E"/>
    <x v="0"/>
    <s v="P50011325E4"/>
    <x v="2"/>
    <x v="2"/>
    <s v="132"/>
    <s v="511"/>
    <n v="51130"/>
    <n v="5132011"/>
    <s v="PROPIOS5132011"/>
    <x v="2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5971.35"/>
    <m/>
    <m/>
    <n v="24393.19"/>
    <n v="123.709999999988"/>
    <n v="6436.88"/>
    <m/>
    <m/>
    <m/>
    <m/>
    <n v="5971.35"/>
    <n v="30953.779999999988"/>
    <m/>
    <n v="36925.12999999999"/>
    <n v="0"/>
    <n v="36925.12999999999"/>
    <n v="36925.12999999999"/>
    <n v="0"/>
    <n v="36925.130000000005"/>
    <n v="36925.130000000005"/>
    <n v="36925.130000000005"/>
    <m/>
    <n v="6688.3799999999992"/>
    <n v="-717.03"/>
    <n v="2779.4799999999996"/>
    <s v="0.00"/>
    <n v="21613.710000000003"/>
    <n v="123.71000000000004"/>
    <n v="6436.8799999999983"/>
    <s v="0.00"/>
    <s v="0.00"/>
    <m/>
    <m/>
    <n v="36925.130000000005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32000001"/>
    <s v="13203"/>
    <n v="4"/>
    <x v="0"/>
    <n v="25"/>
    <s v="13"/>
    <s v="E"/>
    <x v="0"/>
    <s v="P50011325E4"/>
    <x v="2"/>
    <x v="2"/>
    <s v="132"/>
    <s v="511"/>
    <n v="51130"/>
    <n v="5132031"/>
    <s v="PROPIOS5132031"/>
    <x v="3"/>
    <n v="763738.43348592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42672.79000000004"/>
    <n v="-17226.060000000001"/>
    <n v="5714.66"/>
    <m/>
    <n v="-5775.18"/>
    <n v="-105264.62999999999"/>
    <n v="-300837.67"/>
    <n v="-319529.09000000003"/>
    <m/>
    <m/>
    <m/>
    <m/>
    <n v="231161.39000000004"/>
    <n v="-731406.57000000007"/>
    <n v="0"/>
    <n v="-500245.18000000005"/>
    <n v="0"/>
    <n v="-500245.18000000005"/>
    <n v="263493.25348592096"/>
    <n v="0"/>
    <n v="158648.37000000002"/>
    <n v="158648.37000000002"/>
    <n v="158648.37000000002"/>
    <s v="0.00"/>
    <n v="40999.210000000006"/>
    <n v="-2385.54"/>
    <n v="12275.189999999997"/>
    <s v="0.00"/>
    <n v="80450.41"/>
    <n v="7179.16"/>
    <n v="20129.939999999991"/>
    <s v="0.00"/>
    <s v="0.00"/>
    <m/>
    <m/>
    <n v="158648.37000000002"/>
    <m/>
    <n v="0"/>
    <n v="104844.88348592093"/>
    <n v="104844.88348592093"/>
    <n v="104844.8834859209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1"/>
    <n v="4"/>
    <x v="0"/>
    <n v="25"/>
    <s v="14"/>
    <s v="E"/>
    <x v="0"/>
    <s v="P50011425E4"/>
    <x v="3"/>
    <x v="3"/>
    <s v="144"/>
    <s v="511"/>
    <n v="51140"/>
    <n v="5144011"/>
    <s v="PROPIOS5144011"/>
    <x v="39"/>
    <n v="349780.17480007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49780.17"/>
    <m/>
    <m/>
    <m/>
    <m/>
    <m/>
    <m/>
    <m/>
    <m/>
    <m/>
    <m/>
    <m/>
    <n v="-349780.17"/>
    <n v="0"/>
    <n v="0"/>
    <n v="-349780.17"/>
    <n v="0"/>
    <n v="-349780.17"/>
    <n v="4.800077120307833E-3"/>
    <n v="0"/>
    <s v="0.0"/>
    <n v="0"/>
    <s v="0.0"/>
    <s v="0.00"/>
    <n v="0"/>
    <s v="0.00"/>
    <s v="0.00"/>
    <s v="0.00"/>
    <s v="0.00"/>
    <s v="0.00"/>
    <s v="0.00"/>
    <s v="0.00"/>
    <n v="0"/>
    <m/>
    <m/>
    <s v="0.00"/>
    <m/>
    <n v="0"/>
    <n v="4.800077120307833E-3"/>
    <n v="4.800077120307833E-3"/>
    <n v="4.80007712030783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2"/>
    <n v="4"/>
    <x v="0"/>
    <n v="25"/>
    <s v="14"/>
    <s v="E"/>
    <x v="0"/>
    <s v="P50011425E4"/>
    <x v="3"/>
    <x v="3"/>
    <s v="144"/>
    <s v="511"/>
    <n v="51140"/>
    <n v="5144021"/>
    <s v="PROPIOS5144021"/>
    <x v="53"/>
    <n v="62734.0324746552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1268.25"/>
    <m/>
    <n v="-11686.01"/>
    <n v="4348.62"/>
    <n v="5775.18"/>
    <m/>
    <m/>
    <m/>
    <m/>
    <m/>
    <m/>
    <m/>
    <n v="-48605.64"/>
    <n v="5775.18"/>
    <n v="0"/>
    <n v="-42830.46"/>
    <n v="0"/>
    <n v="-42830.46"/>
    <n v="19903.572474655251"/>
    <n v="0"/>
    <n v="19903.57"/>
    <n v="19903.57"/>
    <n v="19903.57"/>
    <n v="0"/>
    <n v="0"/>
    <n v="0"/>
    <n v="14128.39"/>
    <n v="5775.18"/>
    <s v="0.00"/>
    <s v="0.00"/>
    <s v="0.00"/>
    <s v="0.00"/>
    <s v="0.00"/>
    <m/>
    <m/>
    <n v="19903.57"/>
    <m/>
    <n v="0"/>
    <n v="2.4746552517171949E-3"/>
    <n v="2.4746552517171949E-3"/>
    <n v="2.4746552517171949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1"/>
    <n v="4"/>
    <x v="0"/>
    <n v="25"/>
    <s v="15"/>
    <s v="E"/>
    <x v="0"/>
    <s v="P50011525E4"/>
    <x v="4"/>
    <x v="4"/>
    <s v="152"/>
    <s v="511"/>
    <n v="51150"/>
    <n v="5152011"/>
    <s v="PROPIOS5152011"/>
    <x v="5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1358"/>
    <m/>
    <m/>
    <m/>
    <m/>
    <n v="0"/>
    <n v="101358"/>
    <n v="0"/>
    <n v="101358"/>
    <n v="0"/>
    <n v="101358"/>
    <n v="101358"/>
    <n v="0"/>
    <n v="101358"/>
    <n v="101358"/>
    <n v="101358"/>
    <s v="0.00"/>
    <n v="0"/>
    <s v="0.00"/>
    <s v="0.00"/>
    <s v="0.00"/>
    <s v="0.00"/>
    <s v="0.00"/>
    <n v="101358"/>
    <s v="0.00"/>
    <n v="74627.820000000007"/>
    <m/>
    <m/>
    <n v="10135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3"/>
    <n v="4"/>
    <x v="0"/>
    <n v="25"/>
    <s v="15"/>
    <s v="E"/>
    <x v="0"/>
    <s v="P50011525E4"/>
    <x v="4"/>
    <x v="4"/>
    <s v="152"/>
    <s v="511"/>
    <n v="51150"/>
    <n v="5152031"/>
    <s v="PROPIOS5152031"/>
    <x v="40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688.38"/>
    <n v="161008.88"/>
    <m/>
    <m/>
    <m/>
    <n v="42897.14"/>
    <n v="193554.54"/>
    <m/>
    <m/>
    <m/>
    <m/>
    <n v="167697.26"/>
    <n v="236451.68"/>
    <m/>
    <n v="404148.94"/>
    <n v="0"/>
    <n v="404148.94"/>
    <n v="404148.94"/>
    <n v="0"/>
    <n v="404148.94000000006"/>
    <n v="404148.94000000006"/>
    <n v="404148.94000000006"/>
    <m/>
    <n v="167697.26"/>
    <s v="0.00"/>
    <s v="0.00"/>
    <s v="0.00"/>
    <s v="0.00"/>
    <n v="42897.14"/>
    <n v="193554.53999999995"/>
    <s v="0.00"/>
    <n v="-74627.820000000007"/>
    <m/>
    <m/>
    <n v="404148.9400000000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6"/>
    <n v="4"/>
    <x v="0"/>
    <n v="25"/>
    <s v="15"/>
    <s v="E"/>
    <x v="0"/>
    <s v="P50011525E4"/>
    <x v="4"/>
    <x v="4"/>
    <s v="154"/>
    <s v="511"/>
    <n v="51150"/>
    <n v="5154061"/>
    <s v="PROPIOS5154061"/>
    <x v="7"/>
    <m/>
    <m/>
    <m/>
    <m/>
    <m/>
    <m/>
    <m/>
    <m/>
    <m/>
    <m/>
    <m/>
    <m/>
    <m/>
    <m/>
    <n v="0"/>
    <m/>
    <m/>
    <m/>
    <m/>
    <m/>
    <m/>
    <m/>
    <m/>
    <m/>
    <m/>
    <n v="0"/>
    <m/>
    <n v="0"/>
    <n v="0"/>
    <m/>
    <m/>
    <m/>
    <m/>
    <m/>
    <m/>
    <m/>
    <m/>
    <n v="146"/>
    <m/>
    <n v="100"/>
    <m/>
    <m/>
    <m/>
    <m/>
    <n v="0"/>
    <n v="246"/>
    <m/>
    <n v="246"/>
    <n v="0"/>
    <n v="246"/>
    <n v="246"/>
    <n v="0"/>
    <n v="246"/>
    <n v="246"/>
    <n v="246"/>
    <m/>
    <n v="0"/>
    <s v="0.00"/>
    <n v="146"/>
    <s v="0.00"/>
    <s v="0.00"/>
    <s v="0.00"/>
    <n v="100"/>
    <s v="0.00"/>
    <s v="0.00"/>
    <m/>
    <m/>
    <n v="24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8"/>
    <n v="4"/>
    <x v="0"/>
    <n v="25"/>
    <s v="15"/>
    <s v="E"/>
    <x v="0"/>
    <s v="P50011525E4"/>
    <x v="4"/>
    <x v="4"/>
    <s v="154"/>
    <s v="511"/>
    <n v="51150"/>
    <n v="5154081"/>
    <s v="PROPIOS5154081"/>
    <x v="48"/>
    <n v="319722.529007798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161008.88"/>
    <n v="-4348.62"/>
    <n v="-1191.27"/>
    <m/>
    <n v="-552.29"/>
    <n v="-150062.09"/>
    <m/>
    <m/>
    <m/>
    <m/>
    <n v="-165357.5"/>
    <n v="-151805.65"/>
    <n v="0"/>
    <n v="-317163.15000000002"/>
    <n v="0"/>
    <n v="-317163.15000000002"/>
    <n v="2559.3790077988524"/>
    <n v="2051.16"/>
    <s v="0.0"/>
    <n v="2051.16"/>
    <s v="0.0"/>
    <s v="0.00"/>
    <n v="0"/>
    <s v="0.00"/>
    <s v="0.00"/>
    <s v="0.00"/>
    <s v="0.00"/>
    <s v="0.00"/>
    <s v="0.00"/>
    <s v="0.00"/>
    <s v="0.00"/>
    <m/>
    <m/>
    <s v="0.00"/>
    <m/>
    <n v="2051.16"/>
    <n v="2559.3790077988524"/>
    <n v="2559.3790077988524"/>
    <n v="508.2190077988525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9"/>
    <n v="4"/>
    <x v="0"/>
    <n v="25"/>
    <s v="15"/>
    <s v="E"/>
    <x v="0"/>
    <s v="P50011525E4"/>
    <x v="4"/>
    <x v="4"/>
    <s v="154"/>
    <s v="511"/>
    <n v="51150"/>
    <n v="5154091"/>
    <s v="PROPIOS5154091"/>
    <x v="4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593.06"/>
    <m/>
    <m/>
    <n v="1191.27"/>
    <n v="7695.55"/>
    <n v="552.28999999999701"/>
    <n v="4373.4399999999996"/>
    <m/>
    <m/>
    <m/>
    <m/>
    <n v="6593.06"/>
    <n v="13812.549999999996"/>
    <n v="0"/>
    <n v="20405.609999999997"/>
    <n v="0"/>
    <n v="20405.609999999997"/>
    <n v="20405.609999999997"/>
    <m/>
    <n v="20405.61"/>
    <n v="20405.61"/>
    <n v="20405.61"/>
    <m/>
    <n v="6593.0599999999986"/>
    <s v="0.00"/>
    <n v="-1191.2699999999998"/>
    <n v="2382.5400000000004"/>
    <n v="7695.5500000000047"/>
    <n v="552.29"/>
    <n v="4373.4399999999996"/>
    <s v="0.00"/>
    <s v="0.00"/>
    <m/>
    <m/>
    <n v="20405.61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901"/>
    <n v="4"/>
    <x v="0"/>
    <n v="25"/>
    <s v="15"/>
    <s v="E"/>
    <x v="0"/>
    <s v="P50011525E4"/>
    <x v="4"/>
    <x v="4"/>
    <s v="159"/>
    <s v="511"/>
    <n v="51150"/>
    <n v="5159011"/>
    <s v="PROPIOS5159011"/>
    <x v="5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196"/>
    <m/>
    <m/>
    <m/>
    <m/>
    <m/>
    <n v="0"/>
    <n v="23196"/>
    <n v="0"/>
    <n v="23196"/>
    <n v="0"/>
    <n v="23196"/>
    <n v="23196"/>
    <m/>
    <n v="23196"/>
    <n v="23196"/>
    <n v="23196"/>
    <m/>
    <n v="0"/>
    <s v="0.00"/>
    <s v="0.00"/>
    <s v="0.00"/>
    <s v="0.00"/>
    <n v="23196"/>
    <s v="0.00"/>
    <s v="0.00"/>
    <s v="0.00"/>
    <m/>
    <m/>
    <n v="231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7101"/>
    <n v="4"/>
    <x v="0"/>
    <n v="25"/>
    <s v="17"/>
    <s v="E"/>
    <x v="0"/>
    <s v="P50011725E4"/>
    <x v="18"/>
    <x v="19"/>
    <s v="171"/>
    <s v="511"/>
    <n v="51160"/>
    <n v="5171011"/>
    <s v="PROPIOS5171011"/>
    <x v="5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1523.74"/>
    <m/>
    <m/>
    <m/>
    <n v="1488.31"/>
    <m/>
    <m/>
    <m/>
    <m/>
    <m/>
    <m/>
    <n v="1523.74"/>
    <n v="1488.31"/>
    <n v="0"/>
    <n v="3012.05"/>
    <n v="0"/>
    <n v="3012.05"/>
    <n v="3012.05"/>
    <m/>
    <n v="3012.0499999999993"/>
    <n v="3012.0499999999993"/>
    <n v="3012.0499999999993"/>
    <m/>
    <n v="1523.74"/>
    <n v="-263.16000000000003"/>
    <n v="1175.27"/>
    <s v="0.00"/>
    <n v="576.20000000000005"/>
    <s v="0.00"/>
    <s v="0.00"/>
    <s v="0.00"/>
    <s v="0.00"/>
    <m/>
    <m/>
    <n v="3012.049999999999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2202"/>
    <n v="4"/>
    <x v="0"/>
    <n v="25"/>
    <s v="12"/>
    <s v="E"/>
    <x v="0"/>
    <s v="P50011225E4"/>
    <x v="18"/>
    <x v="19"/>
    <n v="122"/>
    <s v="511"/>
    <n v="51160"/>
    <n v="5122021"/>
    <s v="PROPIOS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531.4"/>
    <m/>
    <m/>
    <m/>
    <m/>
    <m/>
    <m/>
    <n v="0"/>
    <n v="1531.4"/>
    <n v="0"/>
    <n v="1531.4"/>
    <n v="0"/>
    <n v="1531.4"/>
    <n v="1531.4"/>
    <m/>
    <n v="1531.4"/>
    <n v="1531.4"/>
    <n v="1531.4"/>
    <m/>
    <n v="0"/>
    <s v="0.00"/>
    <n v="1531.4000000000005"/>
    <s v="0.00"/>
    <s v="0.00"/>
    <s v="0.00"/>
    <s v="0.00"/>
    <s v="0.00"/>
    <s v="0.00"/>
    <m/>
    <m/>
    <n v="1531.4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1000001"/>
    <s v="21101"/>
    <n v="4"/>
    <x v="0"/>
    <n v="25"/>
    <s v="21"/>
    <s v="E"/>
    <x v="0"/>
    <s v="P50012125E4"/>
    <x v="6"/>
    <x v="6"/>
    <s v="211"/>
    <s v="512"/>
    <n v="51210"/>
    <n v="5211011"/>
    <s v="PROPIOS5211011"/>
    <x v="56"/>
    <n v="387095.721309723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314.98"/>
    <m/>
    <m/>
    <m/>
    <m/>
    <n v="0"/>
    <n v="-62314.98"/>
    <n v="0"/>
    <n v="-62314.98"/>
    <n v="0"/>
    <n v="-62314.98"/>
    <n v="324780.7413097237"/>
    <m/>
    <n v="271641.97000000172"/>
    <n v="271641.97000000172"/>
    <n v="271641.97000000172"/>
    <n v="256"/>
    <n v="0"/>
    <n v="43133.280000001199"/>
    <n v="23744.299999999996"/>
    <n v="20812.909999999993"/>
    <n v="39856.42999999992"/>
    <n v="27788.840000000033"/>
    <n v="60252.170000000035"/>
    <n v="38102.219999999834"/>
    <n v="64065.989999999976"/>
    <m/>
    <m/>
    <n v="271641.97000000172"/>
    <m/>
    <n v="0"/>
    <n v="53138.771309721982"/>
    <n v="53138.771309721982"/>
    <n v="53138.77130972198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4000001"/>
    <s v="21401"/>
    <n v="4"/>
    <x v="0"/>
    <n v="25"/>
    <s v="21"/>
    <s v="E"/>
    <x v="0"/>
    <s v="P50012125E4"/>
    <x v="6"/>
    <x v="6"/>
    <s v="214"/>
    <s v="512"/>
    <n v="51210"/>
    <n v="5214011"/>
    <s v="PROPIOS5214011"/>
    <x v="57"/>
    <n v="388624.64064942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537"/>
    <m/>
    <n v="-50685.630000000005"/>
    <n v="-16719.5"/>
    <m/>
    <m/>
    <m/>
    <n v="0"/>
    <n v="-51222.630000000005"/>
    <n v="-16719.5"/>
    <n v="-67942.13"/>
    <n v="0"/>
    <n v="-67942.13"/>
    <n v="320682.51064942102"/>
    <n v="0"/>
    <n v="295390.47000000003"/>
    <n v="295390.47000000003"/>
    <n v="295390.47000000003"/>
    <s v="0.00"/>
    <n v="2784"/>
    <n v="70622.570000000036"/>
    <n v="26957.570000000032"/>
    <s v="0.00"/>
    <n v="11348.159999999967"/>
    <n v="-3524.1999999999916"/>
    <n v="39987.300000000032"/>
    <n v="27765.519999999975"/>
    <n v="37615.14"/>
    <m/>
    <m/>
    <n v="295390.47000000003"/>
    <m/>
    <n v="0"/>
    <n v="25292.040649420989"/>
    <n v="25292.040649420989"/>
    <n v="25292.04064942098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5000001"/>
    <s v="21501"/>
    <n v="4"/>
    <x v="0"/>
    <n v="25"/>
    <s v="21"/>
    <s v="E"/>
    <x v="0"/>
    <s v="P50012125E4"/>
    <x v="6"/>
    <x v="6"/>
    <s v="215"/>
    <s v="512"/>
    <n v="51210"/>
    <n v="5215011"/>
    <s v="PROPIOS5215011"/>
    <x v="58"/>
    <n v="20399.00276911994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537"/>
    <m/>
    <n v="11020"/>
    <m/>
    <m/>
    <m/>
    <m/>
    <n v="0"/>
    <n v="11557"/>
    <n v="0"/>
    <n v="11557"/>
    <n v="0"/>
    <n v="11557"/>
    <n v="31956.002769119943"/>
    <n v="0"/>
    <n v="31956"/>
    <n v="31956"/>
    <n v="31956"/>
    <s v="0.00"/>
    <n v="11600"/>
    <n v="2436"/>
    <s v="0.00"/>
    <s v="0.00"/>
    <n v="6900"/>
    <s v="0.00"/>
    <n v="11020"/>
    <s v="0.00"/>
    <s v="0.00"/>
    <m/>
    <m/>
    <n v="31956"/>
    <m/>
    <n v="0"/>
    <n v="2.7691199429682456E-3"/>
    <n v="2.7691199429682456E-3"/>
    <n v="2.7691199429682456E-3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15000001"/>
    <s v="25303"/>
    <n v="4"/>
    <x v="0"/>
    <n v="25"/>
    <s v="25"/>
    <s v="E"/>
    <x v="0"/>
    <s v="P50012525E4"/>
    <x v="6"/>
    <x v="6"/>
    <s v="253"/>
    <s v="512"/>
    <n v="51250"/>
    <n v="5253031"/>
    <s v="PROPIOS5253031"/>
    <x v="5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427.7"/>
    <n v="18455.599999999999"/>
    <n v="1176.3"/>
    <n v="3374.1"/>
    <n v="14479.84"/>
    <m/>
    <m/>
    <m/>
    <m/>
    <n v="427.7"/>
    <n v="37485.839999999997"/>
    <n v="0"/>
    <n v="37913.539999999994"/>
    <n v="0"/>
    <n v="37913.539999999994"/>
    <n v="37913.539999999994"/>
    <n v="0"/>
    <n v="37913.54"/>
    <n v="37913.54"/>
    <n v="37913.54"/>
    <s v="0.00"/>
    <n v="0"/>
    <s v="0.00"/>
    <n v="427.69999999999987"/>
    <n v="8472.7999999999993"/>
    <n v="1604"/>
    <n v="3374.099999999999"/>
    <n v="14479.84"/>
    <s v="0.00"/>
    <n v="13134.1"/>
    <m/>
    <m/>
    <n v="37913.54"/>
    <m/>
    <n v="0"/>
    <n v="0"/>
    <n v="0"/>
    <n v="0"/>
  </r>
  <r>
    <s v="SAN JUAN DEL RÍO "/>
    <n v="2019"/>
    <s v="Partida Genérica"/>
    <n v="13"/>
    <s v="INGRESO PROPIO"/>
    <x v="0"/>
    <m/>
    <s v="INGRESO PROPIOS "/>
    <x v="1"/>
    <s v="PROPIOS"/>
    <s v="PRESUPUESTO DE OPERACIÓN "/>
    <x v="2"/>
    <x v="1"/>
    <n v="216000001"/>
    <s v="21601"/>
    <n v="4"/>
    <x v="0"/>
    <n v="25"/>
    <s v="21"/>
    <s v="E"/>
    <x v="0"/>
    <s v="P50012125E4"/>
    <x v="6"/>
    <x v="6"/>
    <s v="216"/>
    <s v="512"/>
    <n v="51210"/>
    <n v="5216011"/>
    <s v="PROPIOS5216011"/>
    <x v="9"/>
    <n v="147244.823448057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8455.599999999999"/>
    <n v="-1176.3"/>
    <n v="1254.3265519429301"/>
    <n v="62314.98"/>
    <n v="2775.13"/>
    <m/>
    <m/>
    <m/>
    <n v="0"/>
    <n v="43937.406551942935"/>
    <n v="2775.13"/>
    <n v="46712.536551942932"/>
    <n v="0"/>
    <n v="46712.536551942932"/>
    <n v="193957.36"/>
    <n v="0"/>
    <n v="185992.80000000016"/>
    <n v="185992.80000000016"/>
    <n v="185992.80000000016"/>
    <s v="0.00"/>
    <n v="0"/>
    <n v="31253.370000000039"/>
    <n v="25906.549999999981"/>
    <n v="917.20000000000027"/>
    <n v="29994.169999999969"/>
    <n v="40556.069999999985"/>
    <n v="62314.979999999989"/>
    <n v="2775.1299999999846"/>
    <n v="4920.5799999999972"/>
    <m/>
    <m/>
    <n v="185992.80000000016"/>
    <m/>
    <n v="0"/>
    <n v="7964.559999999823"/>
    <n v="7964.559999999823"/>
    <n v="7964.55999999982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7000001"/>
    <s v="21701"/>
    <n v="4"/>
    <x v="0"/>
    <n v="25"/>
    <s v="21"/>
    <s v="E"/>
    <x v="0"/>
    <s v="P50012125E4"/>
    <x v="6"/>
    <x v="6"/>
    <s v="217"/>
    <s v="512"/>
    <n v="51210"/>
    <n v="5217011"/>
    <s v="PROPIOS5217011"/>
    <x v="60"/>
    <n v="14476.95499775930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3390.920000000002"/>
    <m/>
    <m/>
    <m/>
    <n v="0"/>
    <n v="0"/>
    <n v="-13390.920000000002"/>
    <n v="-13390.920000000002"/>
    <n v="0"/>
    <n v="-13390.920000000002"/>
    <n v="1086.034997759306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86.0349977593069"/>
    <n v="1086.0349977593069"/>
    <n v="1086.034997759306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2101"/>
    <n v="4"/>
    <x v="0"/>
    <n v="25"/>
    <s v="22"/>
    <s v="E"/>
    <x v="0"/>
    <s v="P50012225E4"/>
    <x v="19"/>
    <x v="7"/>
    <s v="221"/>
    <s v="512"/>
    <n v="51220"/>
    <n v="5221011"/>
    <s v="PROPIOS5221011"/>
    <x v="10"/>
    <n v="284025.266941738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427.7"/>
    <m/>
    <m/>
    <n v="-4628.43"/>
    <n v="3873.8"/>
    <n v="16719.5"/>
    <m/>
    <m/>
    <m/>
    <n v="-427.7"/>
    <n v="-754.63000000000011"/>
    <n v="16719.5"/>
    <n v="15537.17"/>
    <n v="0"/>
    <n v="15537.17"/>
    <n v="299562.43694173818"/>
    <n v="0"/>
    <n v="293711.20000000013"/>
    <n v="293711.20000000013"/>
    <n v="293711.20000000013"/>
    <s v="0.00"/>
    <n v="11142.32"/>
    <n v="45673.670000000042"/>
    <n v="37860.69"/>
    <n v="9759.4500000000044"/>
    <n v="72352.890000000116"/>
    <n v="21383.919999999984"/>
    <n v="67887.950000000084"/>
    <n v="16719.500000000015"/>
    <n v="45352.51"/>
    <m/>
    <m/>
    <n v="293711.20000000013"/>
    <m/>
    <n v="0"/>
    <n v="5851.2369417380542"/>
    <n v="5851.2369417380542"/>
    <n v="5851.236941738054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23000001"/>
    <s v="22301"/>
    <n v="4"/>
    <x v="0"/>
    <n v="25"/>
    <s v="22"/>
    <s v="E"/>
    <x v="0"/>
    <s v="P50012225E4"/>
    <x v="19"/>
    <x v="7"/>
    <s v="223"/>
    <s v="512"/>
    <n v="51220"/>
    <n v="5223011"/>
    <s v="PROPIOS5223011"/>
    <x v="11"/>
    <n v="2868.4002085769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68.8"/>
    <m/>
    <m/>
    <m/>
    <n v="0"/>
    <n v="0"/>
    <n v="168.8"/>
    <n v="168.8"/>
    <n v="0"/>
    <n v="168.8"/>
    <n v="3037.2002085769418"/>
    <n v="0"/>
    <n v="3037.2"/>
    <n v="3037.2"/>
    <n v="3037.2"/>
    <s v="0.00"/>
    <n v="0"/>
    <s v="0.00"/>
    <n v="1144"/>
    <s v="0.00"/>
    <s v="0.00"/>
    <s v="0.00"/>
    <s v="0.00"/>
    <n v="1893.2000000000005"/>
    <s v="0.00"/>
    <m/>
    <m/>
    <n v="3037.2"/>
    <m/>
    <n v="0"/>
    <n v="2.0857694198639365E-4"/>
    <n v="2.0857694198639365E-4"/>
    <n v="2.0857694198639365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4101"/>
    <n v="4"/>
    <x v="0"/>
    <n v="25"/>
    <s v="24"/>
    <s v="E"/>
    <x v="0"/>
    <s v="P50012425E4"/>
    <x v="7"/>
    <x v="8"/>
    <s v="241"/>
    <s v="512"/>
    <n v="51240"/>
    <n v="5241011"/>
    <s v="PROPIOS5241011"/>
    <x v="12"/>
    <n v="23726.7493582638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72.080000000002"/>
    <n v="-468"/>
    <n v="-1954"/>
    <m/>
    <n v="-168.8"/>
    <m/>
    <m/>
    <m/>
    <n v="0"/>
    <n v="-19094.080000000002"/>
    <n v="-168.8"/>
    <n v="-19262.88"/>
    <n v="0"/>
    <n v="-19262.88"/>
    <n v="4463.8693582638516"/>
    <n v="0"/>
    <n v="1566"/>
    <n v="1566"/>
    <n v="1566"/>
    <s v="0.00"/>
    <n v="0"/>
    <s v="0.00"/>
    <n v="0"/>
    <s v="0.00"/>
    <s v="0.00"/>
    <s v="0.00"/>
    <s v="0.00"/>
    <s v="0.00"/>
    <n v="21826.55"/>
    <m/>
    <m/>
    <n v="1566"/>
    <m/>
    <n v="0"/>
    <n v="2897.8693582638516"/>
    <n v="2897.8693582638516"/>
    <n v="2897.86935826385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2000001"/>
    <s v="24201"/>
    <n v="4"/>
    <x v="0"/>
    <n v="25"/>
    <s v="24"/>
    <s v="E"/>
    <x v="0"/>
    <s v="P50012425E4"/>
    <x v="7"/>
    <x v="8"/>
    <s v="242"/>
    <s v="512"/>
    <n v="51240"/>
    <n v="5242011"/>
    <s v="PROPIOS5242011"/>
    <x v="13"/>
    <n v="9300.9259831588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6386.33"/>
    <n v="468"/>
    <n v="1954.0040168411001"/>
    <n v="21311.99"/>
    <m/>
    <m/>
    <m/>
    <m/>
    <n v="0"/>
    <n v="30120.324016841099"/>
    <n v="0"/>
    <n v="30120.324016841099"/>
    <n v="0"/>
    <n v="30120.324016841099"/>
    <n v="39421.25"/>
    <n v="0"/>
    <n v="39421.25"/>
    <n v="39421.25"/>
    <n v="39421.25"/>
    <n v="685.0999999999998"/>
    <n v="1500"/>
    <n v="3445.1999999999989"/>
    <n v="793"/>
    <n v="-2916.01"/>
    <n v="474"/>
    <n v="1954"/>
    <n v="21311.99"/>
    <s v="0.00"/>
    <n v="21519"/>
    <m/>
    <m/>
    <n v="39421.25"/>
    <m/>
    <n v="0"/>
    <n v="0"/>
    <n v="0"/>
    <n v="0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42000002"/>
    <s v="24301"/>
    <n v="4"/>
    <x v="0"/>
    <n v="26"/>
    <s v="24"/>
    <s v="E"/>
    <x v="1"/>
    <s v="P50022426E4"/>
    <x v="20"/>
    <x v="8"/>
    <s v="243"/>
    <s v="512"/>
    <n v="51240"/>
    <n v="5243011"/>
    <s v="PROPIOS5243011"/>
    <x v="6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72.080000000002"/>
    <m/>
    <m/>
    <n v="-9184.86"/>
    <m/>
    <m/>
    <m/>
    <m/>
    <n v="0"/>
    <n v="7487.2200000000012"/>
    <n v="0"/>
    <n v="7487.2200000000012"/>
    <n v="0"/>
    <n v="7487.2200000000012"/>
    <n v="7487.2200000000012"/>
    <n v="0"/>
    <n v="4547.2000000000007"/>
    <n v="4547.2000000000007"/>
    <n v="4547.2000000000007"/>
    <s v="0.00"/>
    <n v="0"/>
    <s v="0.00"/>
    <s v="0.00"/>
    <s v="0.00"/>
    <s v="0.00"/>
    <s v="0.00"/>
    <n v="2668"/>
    <s v="0.00"/>
    <s v="0.00"/>
    <m/>
    <m/>
    <n v="4547.2000000000007"/>
    <m/>
    <n v="0"/>
    <n v="2940.0200000000004"/>
    <n v="2940.0200000000004"/>
    <n v="2940.020000000000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4000001"/>
    <s v="24401"/>
    <n v="4"/>
    <x v="0"/>
    <n v="25"/>
    <s v="24"/>
    <s v="E"/>
    <x v="0"/>
    <s v="P50012425E4"/>
    <x v="7"/>
    <x v="8"/>
    <s v="244"/>
    <s v="512"/>
    <n v="51240"/>
    <n v="5244011"/>
    <s v="PROPIOS5244011"/>
    <x v="62"/>
    <n v="3926.23804119649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4564.1519588035098"/>
    <m/>
    <m/>
    <m/>
    <m/>
    <m/>
    <n v="0"/>
    <n v="4564.1519588035098"/>
    <n v="0"/>
    <n v="4564.1519588035098"/>
    <n v="0"/>
    <n v="4564.1519588035098"/>
    <n v="8490.3900000000012"/>
    <n v="0"/>
    <n v="8490.39"/>
    <n v="8490.39"/>
    <n v="8490.39"/>
    <s v="0.00"/>
    <n v="0"/>
    <n v="310"/>
    <s v="0.00"/>
    <s v="0.00"/>
    <n v="173.5"/>
    <n v="7741.8900000000058"/>
    <s v="0.00"/>
    <s v="0.00"/>
    <n v="3029.6"/>
    <m/>
    <m/>
    <n v="8490.3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5000001"/>
    <s v="24501"/>
    <n v="4"/>
    <x v="0"/>
    <n v="25"/>
    <s v="24"/>
    <s v="E"/>
    <x v="0"/>
    <s v="P50012425E4"/>
    <x v="7"/>
    <x v="8"/>
    <s v="245"/>
    <s v="512"/>
    <n v="51240"/>
    <n v="5245011"/>
    <s v="PROPIOS5245011"/>
    <x v="63"/>
    <n v="7179.38275466437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923.83"/>
    <n v="8416.09"/>
    <m/>
    <m/>
    <m/>
    <n v="0"/>
    <n v="4923.83"/>
    <n v="8416.09"/>
    <n v="13339.92"/>
    <n v="0"/>
    <n v="13339.92"/>
    <n v="20519.302754664379"/>
    <n v="0"/>
    <n v="20519.300000000003"/>
    <n v="20519.300000000003"/>
    <n v="20519.300000000003"/>
    <s v="0.00"/>
    <n v="0"/>
    <s v="0.00"/>
    <n v="2981.1999999999989"/>
    <n v="0"/>
    <s v="0.00"/>
    <n v="0"/>
    <n v="5166"/>
    <n v="8416.09"/>
    <s v="0.00"/>
    <m/>
    <m/>
    <n v="20519.300000000003"/>
    <m/>
    <n v="0"/>
    <n v="2.7546643759706058E-3"/>
    <n v="2.7546643759706058E-3"/>
    <n v="2.754664375970605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6000001"/>
    <s v="24601"/>
    <n v="4"/>
    <x v="0"/>
    <n v="25"/>
    <s v="24"/>
    <s v="E"/>
    <x v="0"/>
    <s v="P50012425E4"/>
    <x v="7"/>
    <x v="8"/>
    <s v="246"/>
    <s v="512"/>
    <n v="51240"/>
    <n v="5246011"/>
    <s v="PROPIOS5246011"/>
    <x v="14"/>
    <n v="48527.81466044699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14792.88"/>
    <n v="-17006.2"/>
    <m/>
    <n v="-4970.9799999999996"/>
    <n v="21.29"/>
    <n v="14771.97"/>
    <m/>
    <m/>
    <m/>
    <n v="-14792.88"/>
    <n v="-21955.89"/>
    <n v="14771.97"/>
    <n v="-21976.799999999996"/>
    <n v="0"/>
    <n v="-21976.799999999996"/>
    <n v="26551.014660446999"/>
    <n v="0"/>
    <n v="26551.010000000002"/>
    <n v="26551.010000000002"/>
    <n v="26551.010000000002"/>
    <n v="1937.68"/>
    <n v="50"/>
    <s v="0.00"/>
    <n v="696"/>
    <s v="0.00"/>
    <n v="5684"/>
    <s v="0.00"/>
    <n v="3411.36"/>
    <n v="14771.970000000003"/>
    <n v="74373.279999999999"/>
    <m/>
    <m/>
    <n v="26551.010000000002"/>
    <m/>
    <n v="0"/>
    <n v="4.6604469971498474E-3"/>
    <n v="4.6604469971498474E-3"/>
    <n v="4.6604469971498474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7000001"/>
    <s v="24701"/>
    <n v="4"/>
    <x v="0"/>
    <n v="25"/>
    <s v="24"/>
    <s v="E"/>
    <x v="0"/>
    <s v="P50012425E4"/>
    <x v="7"/>
    <x v="8"/>
    <s v="247"/>
    <s v="512"/>
    <n v="51240"/>
    <n v="5247011"/>
    <s v="PROPIOS5247011"/>
    <x v="15"/>
    <n v="28071.26083723939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4792.88"/>
    <n v="10619.87"/>
    <n v="8974.41"/>
    <n v="406.82916276061599"/>
    <n v="4239.74"/>
    <n v="10615.79"/>
    <m/>
    <m/>
    <m/>
    <n v="14792.88"/>
    <n v="24240.849162760613"/>
    <n v="10615.79"/>
    <n v="49649.519162760611"/>
    <n v="0"/>
    <n v="49649.519162760611"/>
    <n v="77720.78"/>
    <n v="0"/>
    <n v="77720.780000000013"/>
    <n v="77720.780000000013"/>
    <n v="77720.780000000013"/>
    <n v="6703.9599999999991"/>
    <n v="0"/>
    <n v="4405.619999999999"/>
    <n v="31754.55999999999"/>
    <n v="718.01"/>
    <n v="8974.4099999999889"/>
    <n v="406.8300000000001"/>
    <n v="4239.7400000000016"/>
    <n v="10615.79"/>
    <n v="13978.329999999998"/>
    <m/>
    <m/>
    <n v="77720.78000000001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8000001"/>
    <s v="24801"/>
    <n v="4"/>
    <x v="0"/>
    <n v="25"/>
    <s v="24"/>
    <s v="E"/>
    <x v="0"/>
    <s v="P50012425E4"/>
    <x v="7"/>
    <x v="8"/>
    <s v="248"/>
    <s v="512"/>
    <n v="51240"/>
    <n v="5248011"/>
    <s v="PROPIOS5248011"/>
    <x v="64"/>
    <n v="154337.0309772123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335.19"/>
    <n v="-23596.739999999998"/>
    <m/>
    <m/>
    <m/>
    <n v="0"/>
    <n v="-10335.19"/>
    <n v="-23596.739999999998"/>
    <n v="-33931.93"/>
    <n v="0"/>
    <n v="-33931.93"/>
    <n v="120405.10097721239"/>
    <n v="0"/>
    <n v="115005.54"/>
    <n v="115005.54"/>
    <n v="115005.54"/>
    <s v="0.00"/>
    <n v="1298.7600000000002"/>
    <n v="1164.42"/>
    <n v="7151.9000000000015"/>
    <n v="770.39999999999975"/>
    <n v="6310.579999999999"/>
    <s v="0.00"/>
    <n v="97320"/>
    <n v="989.47999999999956"/>
    <n v="355"/>
    <m/>
    <m/>
    <n v="115005.54"/>
    <m/>
    <n v="0"/>
    <n v="5399.5609772124008"/>
    <n v="5399.5609772124008"/>
    <n v="5399.5609772124008"/>
  </r>
  <r>
    <s v="SAN JUAN DEL RÍO "/>
    <n v="2017"/>
    <s v="Partida Genérica"/>
    <n v="12"/>
    <s v="INGRESO PROPIO"/>
    <x v="0"/>
    <m/>
    <s v="INGRESO PROPIOS "/>
    <x v="1"/>
    <s v="PROPIOS"/>
    <s v="PRESUPUESTO DE OPERACIÓN "/>
    <x v="2"/>
    <x v="1"/>
    <n v="249000001"/>
    <s v="24901"/>
    <n v="4"/>
    <x v="0"/>
    <n v="25"/>
    <s v="24"/>
    <s v="E"/>
    <x v="0"/>
    <s v="P50012425E4"/>
    <x v="7"/>
    <x v="8"/>
    <s v="248"/>
    <s v="512"/>
    <n v="51240"/>
    <n v="5249011"/>
    <s v="PROPIOS5249011"/>
    <x v="6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408.68"/>
    <m/>
    <m/>
    <m/>
    <n v="0"/>
    <n v="0"/>
    <n v="408.68"/>
    <n v="408.68"/>
    <n v="0"/>
    <n v="408.68"/>
    <n v="408.68"/>
    <n v="0"/>
    <n v="408.68000000000012"/>
    <n v="408.68000000000012"/>
    <n v="408.68000000000012"/>
    <s v="0.00"/>
    <n v="0"/>
    <s v="0.00"/>
    <s v="0.00"/>
    <s v="0.00"/>
    <s v="0.00"/>
    <n v="408.67999999999989"/>
    <s v="0.00"/>
    <s v="0.00"/>
    <s v="0.00"/>
    <m/>
    <m/>
    <n v="408.6800000000001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9000001"/>
    <s v="24902"/>
    <n v="4"/>
    <x v="0"/>
    <n v="25"/>
    <s v="24"/>
    <s v="E"/>
    <x v="0"/>
    <s v="P50012425E4"/>
    <x v="7"/>
    <x v="8"/>
    <s v="249"/>
    <s v="512"/>
    <n v="51240"/>
    <n v="5249021"/>
    <s v="PROPIOS5249021"/>
    <x v="66"/>
    <n v="244246.5409632965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974.41"/>
    <n v="49750.209036703498"/>
    <n v="9666.85"/>
    <n v="8978.6200000000008"/>
    <m/>
    <m/>
    <m/>
    <n v="0"/>
    <n v="50442.649036703493"/>
    <n v="8978.6200000000008"/>
    <n v="59421.269036703496"/>
    <n v="0"/>
    <n v="59421.269036703496"/>
    <n v="303667.81"/>
    <n v="0"/>
    <n v="303667.81"/>
    <n v="303667.81"/>
    <n v="303667.81"/>
    <n v="5196.47"/>
    <n v="4261.4500000000007"/>
    <n v="8003.0300000000007"/>
    <n v="155033.50000000003"/>
    <n v="1956.4699999999991"/>
    <n v="10646.060000000007"/>
    <n v="82983.319999999992"/>
    <n v="9666.8499999999985"/>
    <n v="8978.619999999999"/>
    <n v="74144.160000000003"/>
    <m/>
    <m/>
    <n v="303667.81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1000001"/>
    <s v="25101"/>
    <n v="4"/>
    <x v="0"/>
    <n v="25"/>
    <s v="25"/>
    <s v="E"/>
    <x v="0"/>
    <s v="P50012525E4"/>
    <x v="21"/>
    <x v="20"/>
    <s v="251"/>
    <s v="512"/>
    <n v="51250"/>
    <n v="5251011"/>
    <s v="PROPIOS5251011"/>
    <x v="67"/>
    <n v="3957.252304117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206.99"/>
    <m/>
    <m/>
    <m/>
    <n v="0"/>
    <n v="0"/>
    <n v="-206.99"/>
    <n v="-206.99"/>
    <n v="0"/>
    <n v="-206.99"/>
    <n v="3750.2623041179841"/>
    <n v="0"/>
    <s v="0.0"/>
    <n v="0"/>
    <s v="0.0"/>
    <s v="0.00"/>
    <n v="0"/>
    <s v="0.00"/>
    <s v="0.00"/>
    <s v="0.00"/>
    <s v="0.00"/>
    <s v="0.00"/>
    <s v="0.00"/>
    <s v="0.00"/>
    <n v="1161.97"/>
    <m/>
    <m/>
    <s v="0.00"/>
    <m/>
    <n v="0"/>
    <n v="3750.2623041179841"/>
    <n v="3750.2623041179841"/>
    <n v="3750.262304117984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201"/>
    <n v="4"/>
    <x v="0"/>
    <n v="25"/>
    <s v="25"/>
    <s v="E"/>
    <x v="0"/>
    <s v="P50012525E4"/>
    <x v="21"/>
    <x v="20"/>
    <s v="252"/>
    <s v="512"/>
    <n v="51250"/>
    <n v="5252011"/>
    <s v="PROPIOS5252011"/>
    <x v="68"/>
    <n v="273.260803038013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668.34"/>
    <n v="206.99"/>
    <m/>
    <m/>
    <m/>
    <n v="0"/>
    <n v="668.34"/>
    <n v="206.99"/>
    <n v="875.33"/>
    <n v="0"/>
    <n v="875.33"/>
    <n v="1148.5908030380137"/>
    <n v="0"/>
    <n v="1148.5899999999997"/>
    <n v="1148.5899999999997"/>
    <n v="1148.5899999999997"/>
    <s v="0.00"/>
    <n v="0"/>
    <s v="0.00"/>
    <s v="0.00"/>
    <s v="0.00"/>
    <s v="0.00"/>
    <s v="0.00"/>
    <n v="941.60000000000025"/>
    <n v="206.99"/>
    <s v="0.00"/>
    <m/>
    <m/>
    <n v="1148.5899999999997"/>
    <m/>
    <n v="0"/>
    <n v="8.0303801405534614E-4"/>
    <n v="8.0303801405534614E-4"/>
    <n v="8.0303801405534614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3000001"/>
    <s v="25301"/>
    <n v="4"/>
    <x v="0"/>
    <n v="25"/>
    <s v="25"/>
    <s v="E"/>
    <x v="0"/>
    <s v="P50012525E4"/>
    <x v="21"/>
    <x v="20"/>
    <s v="253"/>
    <s v="512"/>
    <n v="51250"/>
    <n v="5253011"/>
    <s v="PROPIOS5253011"/>
    <x v="69"/>
    <n v="64872.6175752177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687.34"/>
    <n v="-1103.3900000000001"/>
    <m/>
    <m/>
    <m/>
    <n v="0"/>
    <n v="-62687.34"/>
    <n v="-1103.3900000000001"/>
    <n v="-63790.729999999996"/>
    <n v="0"/>
    <n v="-63790.729999999996"/>
    <n v="1081.887575217784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81.8875752177846"/>
    <n v="1081.8875752177846"/>
    <n v="1081.887575217784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401"/>
    <n v="4"/>
    <x v="0"/>
    <n v="25"/>
    <s v="25"/>
    <s v="E"/>
    <x v="0"/>
    <s v="P50012525E4"/>
    <x v="21"/>
    <x v="20"/>
    <s v="254"/>
    <s v="512"/>
    <n v="51250"/>
    <n v="5254011"/>
    <s v="PROPIOS5254011"/>
    <x v="70"/>
    <n v="20179.388258702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8978.6200000000008"/>
    <m/>
    <m/>
    <m/>
    <n v="0"/>
    <n v="0"/>
    <n v="-8978.6200000000008"/>
    <n v="-8978.6200000000008"/>
    <n v="0"/>
    <n v="-8978.6200000000008"/>
    <n v="11200.768258702888"/>
    <n v="0"/>
    <n v="10848.34"/>
    <n v="10848.34"/>
    <n v="10848.34"/>
    <s v="0.00"/>
    <n v="0"/>
    <s v="0.00"/>
    <n v="4346.3400000000011"/>
    <n v="1440.5199999999995"/>
    <s v="0.00"/>
    <n v="194.99"/>
    <n v="4866.49"/>
    <n v="0"/>
    <n v="1960.8"/>
    <m/>
    <m/>
    <n v="10848.34"/>
    <m/>
    <n v="0"/>
    <n v="352.42825870288834"/>
    <n v="352.42825870288834"/>
    <n v="352.42825870288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5000001"/>
    <s v="25503"/>
    <n v="4"/>
    <x v="0"/>
    <n v="25"/>
    <s v="25"/>
    <s v="E"/>
    <x v="0"/>
    <s v="P50012525E4"/>
    <x v="21"/>
    <x v="20"/>
    <s v="255"/>
    <s v="512"/>
    <n v="51250"/>
    <n v="5255031"/>
    <s v="PROPIOS5255031"/>
    <x v="71"/>
    <n v="147609.04224653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17792.340657168501"/>
    <n v="-18923.95"/>
    <n v="62687.34"/>
    <n v="69376.989999999991"/>
    <m/>
    <m/>
    <m/>
    <n v="0"/>
    <n v="25971.049342831495"/>
    <n v="69376.989999999991"/>
    <n v="95348.039342831486"/>
    <n v="0"/>
    <n v="95348.039342831486"/>
    <n v="242957.08158936445"/>
    <n v="0"/>
    <n v="242957.08000000005"/>
    <n v="242957.08000000005"/>
    <n v="242957.08000000005"/>
    <s v="0.00"/>
    <n v="24521.449999999993"/>
    <n v="0"/>
    <n v="2310.079999999999"/>
    <n v="15356.620000000003"/>
    <n v="69592.410000000018"/>
    <n v="23369.559999999998"/>
    <n v="81406.01999999996"/>
    <n v="18669.099999999991"/>
    <n v="38569.480000000032"/>
    <m/>
    <m/>
    <n v="242957.08000000005"/>
    <m/>
    <n v="0"/>
    <n v="1.5893644012976438E-3"/>
    <n v="1.5893644012976438E-3"/>
    <n v="1.589364401297643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9000001"/>
    <s v="25902"/>
    <n v="4"/>
    <x v="0"/>
    <n v="25"/>
    <s v="25"/>
    <s v="E"/>
    <x v="0"/>
    <s v="P50012525E4"/>
    <x v="21"/>
    <x v="20"/>
    <s v="259"/>
    <s v="512"/>
    <n v="51250"/>
    <n v="5259021"/>
    <s v="PROPIOS5259021"/>
    <x v="72"/>
    <n v="10977.372627563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8923.947372436101"/>
    <n v="15556.75"/>
    <n v="1103.3900000000001"/>
    <m/>
    <m/>
    <m/>
    <n v="0"/>
    <n v="34480.697372436101"/>
    <n v="1103.3900000000001"/>
    <n v="35584.087372436101"/>
    <n v="0"/>
    <n v="35584.087372436101"/>
    <n v="46561.459999999992"/>
    <n v="0"/>
    <n v="46561.459999999992"/>
    <n v="46561.459999999992"/>
    <n v="46561.459999999992"/>
    <s v="0.00"/>
    <n v="0"/>
    <s v="0.00"/>
    <n v="290"/>
    <s v="0.00"/>
    <n v="7911.2"/>
    <n v="21700.120000000006"/>
    <n v="15556.75"/>
    <n v="1103.3899999999996"/>
    <n v="2807.2"/>
    <m/>
    <m/>
    <n v="46561.45999999999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61000001"/>
    <s v="26101"/>
    <n v="4"/>
    <x v="0"/>
    <n v="25"/>
    <s v="26"/>
    <s v="E"/>
    <x v="0"/>
    <s v="P50012625E4"/>
    <x v="8"/>
    <x v="9"/>
    <s v="261"/>
    <s v="512"/>
    <n v="51260"/>
    <n v="5261011"/>
    <s v="PROPIOS5261011"/>
    <x v="16"/>
    <n v="474885.632464931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49750.21"/>
    <n v="-15556.75"/>
    <n v="-69376.989999999991"/>
    <m/>
    <m/>
    <m/>
    <n v="0"/>
    <n v="-65306.96"/>
    <n v="-69376.989999999991"/>
    <n v="-134683.94999999998"/>
    <n v="0"/>
    <n v="-134683.94999999998"/>
    <n v="340201.68246493151"/>
    <n v="0"/>
    <n v="78596.809999999983"/>
    <n v="78596.809999999983"/>
    <n v="78596.809999999983"/>
    <s v="0.00"/>
    <n v="11473.420000000004"/>
    <n v="4614.82"/>
    <n v="50"/>
    <n v="8898.0999999999985"/>
    <n v="8309.869999999999"/>
    <n v="10202.68"/>
    <n v="14859.119999999999"/>
    <n v="14193.309999999998"/>
    <n v="16200.279999999997"/>
    <m/>
    <m/>
    <n v="78596.809999999983"/>
    <m/>
    <n v="0"/>
    <n v="261604.87246493151"/>
    <n v="261604.87246493151"/>
    <n v="261604.8724649315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1000001"/>
    <s v="27101"/>
    <n v="4"/>
    <x v="0"/>
    <n v="25"/>
    <s v="27"/>
    <s v="E"/>
    <x v="0"/>
    <s v="P50012725E4"/>
    <x v="22"/>
    <x v="21"/>
    <s v="271"/>
    <s v="512"/>
    <n v="51270"/>
    <n v="5271011"/>
    <s v="PROPIOS5271011"/>
    <x v="73"/>
    <n v="1346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7792.340657168501"/>
    <m/>
    <m/>
    <m/>
    <m/>
    <m/>
    <m/>
    <n v="0"/>
    <n v="17792.340657168501"/>
    <n v="0"/>
    <n v="17792.340657168501"/>
    <n v="0"/>
    <n v="17792.340657168501"/>
    <n v="152438.3406571685"/>
    <n v="0"/>
    <n v="105687.6"/>
    <n v="105687.6"/>
    <n v="105687.6"/>
    <n v="0"/>
    <n v="-3.637978807091713E-12"/>
    <s v="0.00"/>
    <s v="0.00"/>
    <n v="-48604"/>
    <n v="95966.799999999988"/>
    <s v="0.00"/>
    <s v="0.00"/>
    <n v="0"/>
    <n v="195090.56"/>
    <m/>
    <m/>
    <n v="105687.6"/>
    <m/>
    <n v="0"/>
    <n v="46750.740657168499"/>
    <n v="46750.740657168499"/>
    <n v="46750.74065716849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2000001"/>
    <s v="27201"/>
    <n v="4"/>
    <x v="0"/>
    <n v="25"/>
    <s v="27"/>
    <s v="E"/>
    <x v="0"/>
    <s v="P50012725E4"/>
    <x v="22"/>
    <x v="20"/>
    <s v="272"/>
    <s v="512"/>
    <n v="51270"/>
    <n v="5272011"/>
    <s v="PROPIOS5272011"/>
    <x v="74"/>
    <n v="29187.7743024131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0148.34"/>
    <m/>
    <m/>
    <m/>
    <n v="0"/>
    <n v="0"/>
    <n v="-10148.34"/>
    <n v="-10148.34"/>
    <n v="0"/>
    <n v="-10148.34"/>
    <n v="19039.434302413116"/>
    <n v="0"/>
    <n v="4911.18"/>
    <n v="4911.18"/>
    <n v="4911.18"/>
    <s v="0.00"/>
    <n v="0"/>
    <s v="0.00"/>
    <n v="3974.16"/>
    <n v="52"/>
    <n v="708.02"/>
    <n v="177"/>
    <s v="0.00"/>
    <s v="0.00"/>
    <n v="2336.4699999999998"/>
    <m/>
    <m/>
    <n v="4911.18"/>
    <m/>
    <n v="0"/>
    <n v="14128.254302413116"/>
    <n v="14128.254302413116"/>
    <n v="14128.2543024131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3000001"/>
    <s v="27301"/>
    <n v="4"/>
    <x v="0"/>
    <n v="25"/>
    <s v="27"/>
    <s v="E"/>
    <x v="0"/>
    <s v="P50012725E4"/>
    <x v="22"/>
    <x v="20"/>
    <s v="273"/>
    <s v="512"/>
    <n v="51270"/>
    <n v="5273011"/>
    <s v="PROPIOS5273011"/>
    <x v="75"/>
    <n v="11259.01566382392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971.05"/>
    <m/>
    <m/>
    <m/>
    <m/>
    <n v="0"/>
    <n v="-3971.05"/>
    <n v="0"/>
    <n v="-3971.05"/>
    <n v="0"/>
    <n v="-3971.05"/>
    <n v="7287.9656638239276"/>
    <n v="0"/>
    <n v="2158"/>
    <n v="2158"/>
    <n v="2158"/>
    <s v="0.00"/>
    <n v="0"/>
    <n v="598"/>
    <s v="0.00"/>
    <s v="0.00"/>
    <n v="1560"/>
    <s v="0.00"/>
    <s v="0.00"/>
    <s v="0.00"/>
    <n v="6310.4"/>
    <m/>
    <m/>
    <n v="2158"/>
    <m/>
    <n v="0"/>
    <n v="5129.9656638239276"/>
    <n v="5129.9656638239276"/>
    <n v="5129.965663823927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4000001"/>
    <s v="27401"/>
    <n v="4"/>
    <x v="0"/>
    <n v="25"/>
    <s v="27"/>
    <s v="E"/>
    <x v="0"/>
    <s v="P50012725E4"/>
    <x v="22"/>
    <x v="20"/>
    <s v="274"/>
    <s v="512"/>
    <n v="51270"/>
    <n v="5274011"/>
    <s v="PROPIOS5274011"/>
    <x v="76"/>
    <n v="6304.27760628497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971.05"/>
    <m/>
    <m/>
    <m/>
    <m/>
    <n v="0"/>
    <n v="3971.05"/>
    <n v="0"/>
    <n v="3971.05"/>
    <n v="0"/>
    <n v="3971.05"/>
    <n v="10275.327606284973"/>
    <n v="0"/>
    <n v="10275.33"/>
    <n v="10275.33"/>
    <n v="10275.33"/>
    <s v="0.00"/>
    <n v="0"/>
    <s v="0.00"/>
    <n v="699.89999999999975"/>
    <n v="200.36"/>
    <n v="2750.0700000000011"/>
    <s v="0.00"/>
    <n v="6625"/>
    <s v="0.00"/>
    <s v="0.00"/>
    <m/>
    <m/>
    <n v="10275.33"/>
    <m/>
    <n v="0"/>
    <n v="-2.3937150272104191E-3"/>
    <n v="-2.3937150272104191E-3"/>
    <n v="-2.3937150272104191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1000001"/>
    <s v="29101"/>
    <n v="4"/>
    <x v="0"/>
    <n v="25"/>
    <s v="29"/>
    <s v="E"/>
    <x v="0"/>
    <s v="P50012925E4"/>
    <x v="9"/>
    <x v="10"/>
    <s v="291"/>
    <s v="512"/>
    <n v="51290"/>
    <n v="5291011"/>
    <s v="PROPIOS5291011"/>
    <x v="77"/>
    <n v="61167.67049108274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148.34"/>
    <m/>
    <m/>
    <m/>
    <n v="0"/>
    <n v="0"/>
    <n v="10148.34"/>
    <n v="10148.34"/>
    <n v="0"/>
    <n v="10148.34"/>
    <n v="71316.01049108275"/>
    <n v="0"/>
    <n v="71316.010000000024"/>
    <n v="71316.010000000024"/>
    <n v="71316.010000000024"/>
    <n v="9248.4400000000023"/>
    <n v="1574.0299999999997"/>
    <n v="3245.119999999999"/>
    <n v="8977.4500000000007"/>
    <n v="4167.8099999999995"/>
    <n v="17560.879999999997"/>
    <n v="1989.8600000000013"/>
    <n v="5154.4499999999989"/>
    <n v="13356.8"/>
    <n v="4033.01"/>
    <m/>
    <m/>
    <n v="71316.010000000024"/>
    <m/>
    <n v="0"/>
    <n v="4.9108272651210427E-4"/>
    <n v="4.9108272651210427E-4"/>
    <n v="4.9108272651210427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201"/>
    <n v="4"/>
    <x v="0"/>
    <n v="25"/>
    <s v="29"/>
    <s v="E"/>
    <x v="0"/>
    <s v="P50012925E4"/>
    <x v="9"/>
    <x v="10"/>
    <s v="292"/>
    <s v="512"/>
    <n v="51290"/>
    <n v="5292011"/>
    <s v="PROPIOS5292011"/>
    <x v="17"/>
    <n v="36351.230813955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705.29"/>
    <m/>
    <m/>
    <m/>
    <m/>
    <n v="0"/>
    <n v="-705.29"/>
    <n v="0"/>
    <n v="-705.29"/>
    <n v="0"/>
    <n v="-705.29"/>
    <n v="35645.940813955647"/>
    <n v="0"/>
    <n v="28140.449999999997"/>
    <n v="28140.449999999997"/>
    <n v="28140.449999999997"/>
    <n v="272.02999999999997"/>
    <n v="2342.0099999999984"/>
    <n v="3394.7700000000013"/>
    <n v="3264.6400000000008"/>
    <n v="14243.629999999988"/>
    <n v="1414.1100000000001"/>
    <n v="1068.2000000000005"/>
    <n v="2141.0599999999995"/>
    <s v="0.00"/>
    <n v="799.68"/>
    <m/>
    <m/>
    <n v="28140.449999999997"/>
    <m/>
    <n v="0"/>
    <n v="7505.4908139556501"/>
    <n v="7505.4908139556501"/>
    <n v="7505.490813955650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301"/>
    <n v="4"/>
    <x v="0"/>
    <n v="25"/>
    <s v="29"/>
    <s v="E"/>
    <x v="0"/>
    <s v="P50012925E4"/>
    <x v="9"/>
    <x v="10"/>
    <s v="293"/>
    <s v="512"/>
    <n v="51290"/>
    <n v="5293011"/>
    <s v="PROPIOS5293011"/>
    <x v="7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05.29"/>
    <m/>
    <m/>
    <m/>
    <m/>
    <n v="0"/>
    <n v="705.29"/>
    <n v="0"/>
    <n v="705.29"/>
    <n v="0"/>
    <n v="705.29"/>
    <n v="705.29"/>
    <n v="0"/>
    <n v="705.29"/>
    <n v="705.29"/>
    <n v="705.29"/>
    <s v="0.00"/>
    <n v="0"/>
    <s v="0.00"/>
    <s v="0.00"/>
    <s v="0.00"/>
    <s v="0.00"/>
    <s v="0.00"/>
    <n v="705.29"/>
    <s v="0.00"/>
    <s v="0.00"/>
    <m/>
    <m/>
    <n v="705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PIOS5294011"/>
    <x v="79"/>
    <n v="55597.6765150471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7.676515047162"/>
    <n v="0"/>
    <n v="32997.69000000001"/>
    <n v="32997.69000000001"/>
    <n v="32997.69000000001"/>
    <s v="0.00"/>
    <n v="0"/>
    <s v="0.00"/>
    <n v="8682.0199999999968"/>
    <n v="4894.8600000000042"/>
    <n v="6573.1399999999985"/>
    <s v="0.00"/>
    <n v="5542.48"/>
    <n v="400.01"/>
    <n v="30243.370000000006"/>
    <m/>
    <m/>
    <n v="32997.69000000001"/>
    <m/>
    <n v="0"/>
    <n v="22599.986515047152"/>
    <n v="22599.986515047152"/>
    <n v="22599.9865150471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6000001"/>
    <s v="29601"/>
    <n v="4"/>
    <x v="0"/>
    <n v="25"/>
    <s v="29"/>
    <s v="E"/>
    <x v="0"/>
    <s v="P50012925E4"/>
    <x v="9"/>
    <x v="10"/>
    <s v="296"/>
    <s v="512"/>
    <n v="51290"/>
    <n v="5296011"/>
    <s v="PROPIOS5296011"/>
    <x v="80"/>
    <n v="30067.07056740353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0067.070567403534"/>
    <n v="0"/>
    <n v="7088.2899999999991"/>
    <n v="7088.2899999999991"/>
    <n v="7088.2899999999991"/>
    <n v="708.01"/>
    <n v="90"/>
    <n v="669.99"/>
    <s v="0.00"/>
    <n v="1904.389999999999"/>
    <s v="0.00"/>
    <n v="30"/>
    <s v="0.00"/>
    <s v="0.00"/>
    <s v="0.00"/>
    <m/>
    <m/>
    <n v="7088.2899999999991"/>
    <m/>
    <n v="0"/>
    <n v="22978.780567403533"/>
    <n v="22978.780567403533"/>
    <n v="22978.78056740353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1000001"/>
    <s v="31101"/>
    <n v="4"/>
    <x v="0"/>
    <n v="25"/>
    <s v="31"/>
    <s v="E"/>
    <x v="0"/>
    <s v="P50013125E4"/>
    <x v="10"/>
    <x v="11"/>
    <s v="311"/>
    <s v="513"/>
    <n v="51310"/>
    <n v="5311011"/>
    <s v="PROPIOS5311011"/>
    <x v="18"/>
    <n v="334549.34538036416"/>
    <n v="150062.0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0062.09"/>
    <n v="150062.09"/>
    <n v="484611.43538036419"/>
    <n v="150062.09"/>
    <n v="16246"/>
    <n v="166308.09"/>
    <n v="16246"/>
    <s v="0.00"/>
    <n v="0"/>
    <s v="0.00"/>
    <s v="0.00"/>
    <s v="0.00"/>
    <n v="2867"/>
    <s v="0.00"/>
    <n v="1529"/>
    <n v="11850"/>
    <n v="1414"/>
    <m/>
    <m/>
    <n v="16246"/>
    <m/>
    <n v="150062.09"/>
    <n v="468365.43538036419"/>
    <n v="468365.43538036419"/>
    <n v="318303.3453803642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3000001"/>
    <s v="31301"/>
    <n v="4"/>
    <x v="0"/>
    <n v="25"/>
    <s v="31"/>
    <s v="E"/>
    <x v="0"/>
    <s v="P50013125E4"/>
    <x v="10"/>
    <x v="11"/>
    <s v="313"/>
    <s v="513"/>
    <n v="51310"/>
    <n v="5313011"/>
    <s v="PROPIOS5313011"/>
    <x v="81"/>
    <n v="643513.26491140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3513.2649114005"/>
    <n v="0"/>
    <n v="496245.8"/>
    <n v="496245.8"/>
    <n v="496245.8"/>
    <n v="3235"/>
    <n v="85293.400000000023"/>
    <n v="39454"/>
    <n v="73089.200000000012"/>
    <n v="24441"/>
    <n v="45546.600000000006"/>
    <n v="68911.400000000023"/>
    <n v="53159.799999999988"/>
    <n v="65729.399999999994"/>
    <n v="46290"/>
    <m/>
    <m/>
    <n v="496245.8"/>
    <m/>
    <n v="0"/>
    <n v="147267.46491140052"/>
    <n v="147267.46491140052"/>
    <n v="147267.464911400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4000001"/>
    <s v="31401"/>
    <n v="4"/>
    <x v="0"/>
    <n v="25"/>
    <s v="31"/>
    <s v="E"/>
    <x v="0"/>
    <s v="P50013125E4"/>
    <x v="10"/>
    <x v="11"/>
    <s v="314"/>
    <s v="513"/>
    <n v="51310"/>
    <n v="5314011"/>
    <s v="PROPIOS5314011"/>
    <x v="19"/>
    <n v="667320.226776932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3923.63"/>
    <m/>
    <m/>
    <n v="-2463.84"/>
    <m/>
    <m/>
    <m/>
    <n v="0"/>
    <n v="-3923.63"/>
    <n v="-2463.84"/>
    <n v="-6387.47"/>
    <n v="0"/>
    <n v="-6387.47"/>
    <n v="660932.75677693251"/>
    <n v="0"/>
    <n v="571176"/>
    <n v="571176"/>
    <n v="571176"/>
    <n v="63614"/>
    <n v="63730"/>
    <n v="63845"/>
    <n v="63845"/>
    <n v="62946"/>
    <n v="63445"/>
    <n v="63327"/>
    <n v="62313"/>
    <n v="63212"/>
    <n v="61653"/>
    <m/>
    <m/>
    <n v="571176"/>
    <m/>
    <n v="0"/>
    <n v="89756.756776932511"/>
    <n v="89756.756776932511"/>
    <n v="89756.7567769325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5000001"/>
    <s v="31501"/>
    <n v="4"/>
    <x v="0"/>
    <n v="25"/>
    <s v="31"/>
    <s v="E"/>
    <x v="0"/>
    <s v="P50013125E4"/>
    <x v="10"/>
    <x v="11"/>
    <s v="315"/>
    <s v="513"/>
    <n v="51310"/>
    <n v="5315011"/>
    <s v="PROPIOS5315011"/>
    <x v="82"/>
    <n v="55150.903484313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463.84"/>
    <m/>
    <m/>
    <m/>
    <n v="0"/>
    <n v="0"/>
    <n v="2463.84"/>
    <n v="2463.84"/>
    <n v="0"/>
    <n v="2463.84"/>
    <n v="57614.743484313236"/>
    <n v="0"/>
    <n v="57614.739999999991"/>
    <n v="57614.739999999991"/>
    <n v="57614.739999999991"/>
    <n v="200.00000000000011"/>
    <n v="100.00000000000011"/>
    <n v="17191.309999999998"/>
    <n v="3372.5500000000011"/>
    <n v="3473.95"/>
    <n v="7734.42"/>
    <n v="10756.479999999996"/>
    <n v="10524.15"/>
    <n v="3335.7100000000019"/>
    <n v="4245.08"/>
    <m/>
    <m/>
    <n v="57614.739999999991"/>
    <m/>
    <n v="0"/>
    <n v="3.4843132452806458E-3"/>
    <n v="3.4843132452806458E-3"/>
    <n v="3.484313245280645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7000001"/>
    <s v="31701"/>
    <n v="4"/>
    <x v="0"/>
    <n v="25"/>
    <s v="31"/>
    <s v="E"/>
    <x v="0"/>
    <s v="P50013125E4"/>
    <x v="10"/>
    <x v="11"/>
    <s v="317"/>
    <s v="513"/>
    <n v="51310"/>
    <n v="5317011"/>
    <s v="PROPIOS5317011"/>
    <x v="83"/>
    <n v="32897.75072648136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97.750726481361"/>
    <n v="0"/>
    <n v="24096.01"/>
    <n v="24096.01"/>
    <n v="24096.01"/>
    <n v="0"/>
    <n v="0"/>
    <n v="0"/>
    <n v="0"/>
    <n v="2150"/>
    <n v="3022"/>
    <n v="2552"/>
    <n v="3392"/>
    <n v="2772.01"/>
    <n v="3462"/>
    <m/>
    <m/>
    <n v="24096.01"/>
    <m/>
    <n v="0"/>
    <n v="8801.7407264813628"/>
    <n v="8801.7407264813628"/>
    <n v="8801.740726481362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8000001"/>
    <s v="31801"/>
    <n v="4"/>
    <x v="0"/>
    <n v="25"/>
    <s v="31"/>
    <s v="E"/>
    <x v="0"/>
    <s v="P50013125E4"/>
    <x v="10"/>
    <x v="11"/>
    <s v="318"/>
    <s v="513"/>
    <n v="51310"/>
    <n v="5318011"/>
    <s v="PROPIOS5318011"/>
    <x v="20"/>
    <n v="12554.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923.63"/>
    <m/>
    <m/>
    <m/>
    <m/>
    <m/>
    <m/>
    <n v="0"/>
    <n v="3923.63"/>
    <n v="0"/>
    <n v="3923.63"/>
    <n v="0"/>
    <n v="3923.63"/>
    <n v="16477.7"/>
    <n v="0"/>
    <n v="16477.7"/>
    <n v="16477.7"/>
    <n v="16477.7"/>
    <s v="0.00"/>
    <n v="7454.1600000000035"/>
    <s v="0.00"/>
    <n v="927"/>
    <n v="269.6699999999999"/>
    <n v="7826.8700000000017"/>
    <s v="0.00"/>
    <s v="0.00"/>
    <s v="0.00"/>
    <s v="0.00"/>
    <m/>
    <m/>
    <n v="16477.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3000001"/>
    <s v="32301"/>
    <n v="4"/>
    <x v="0"/>
    <n v="25"/>
    <s v="32"/>
    <s v="E"/>
    <x v="0"/>
    <s v="P50013225E4"/>
    <x v="23"/>
    <x v="22"/>
    <s v="323"/>
    <s v="513"/>
    <n v="51320"/>
    <n v="5323011"/>
    <s v="PROPIOS5323011"/>
    <x v="84"/>
    <n v="67277.4802866167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5"/>
    <m/>
    <m/>
    <m/>
    <m/>
    <n v="0"/>
    <n v="-17045"/>
    <n v="0"/>
    <n v="-17045"/>
    <n v="0"/>
    <n v="-17045"/>
    <n v="50232.480286616745"/>
    <n v="0"/>
    <n v="25165.040000000001"/>
    <n v="25165.040000000001"/>
    <n v="25165.040000000001"/>
    <s v="0.00"/>
    <n v="0"/>
    <n v="2178.4800000000005"/>
    <s v="0.00"/>
    <s v="0.00"/>
    <n v="16240"/>
    <n v="250.56000000000006"/>
    <n v="348"/>
    <s v="0.00"/>
    <n v="24070"/>
    <m/>
    <m/>
    <n v="25165.040000000001"/>
    <m/>
    <n v="0"/>
    <n v="25067.440286616744"/>
    <n v="25067.440286616744"/>
    <n v="25067.44028661674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2000001"/>
    <s v="32201"/>
    <n v="4"/>
    <x v="0"/>
    <n v="25"/>
    <s v="32"/>
    <s v="E"/>
    <x v="0"/>
    <s v="P50013225E4"/>
    <x v="23"/>
    <x v="22"/>
    <s v="322"/>
    <s v="513"/>
    <n v="51320"/>
    <n v="5322011"/>
    <s v="PROPIOS5322011"/>
    <x v="85"/>
    <n v="17715.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872"/>
    <m/>
    <m/>
    <m/>
    <n v="0"/>
    <n v="0"/>
    <n v="-4872"/>
    <n v="-4872"/>
    <n v="0"/>
    <n v="-4872"/>
    <n v="12843.02"/>
    <n v="0"/>
    <n v="928"/>
    <n v="928"/>
    <n v="928"/>
    <s v="0.00"/>
    <n v="0"/>
    <n v="928"/>
    <s v="0.00"/>
    <s v="0.00"/>
    <s v="0.00"/>
    <s v="0.00"/>
    <s v="0.00"/>
    <s v="0.00"/>
    <s v="0.00"/>
    <m/>
    <m/>
    <n v="928"/>
    <m/>
    <n v="0"/>
    <n v="11915.02"/>
    <n v="11915.02"/>
    <n v="11915.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5000001"/>
    <s v="32501"/>
    <n v="4"/>
    <x v="0"/>
    <n v="25"/>
    <s v="32"/>
    <s v="E"/>
    <x v="0"/>
    <s v="P50013225E4"/>
    <x v="23"/>
    <x v="22"/>
    <s v="325"/>
    <s v="513"/>
    <n v="51320"/>
    <n v="5325011"/>
    <s v="PROPIOS5325011"/>
    <x v="86"/>
    <n v="139620.344109303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6695.6458906968"/>
    <n v="17045"/>
    <n v="4872"/>
    <m/>
    <m/>
    <m/>
    <n v="0"/>
    <n v="33740.645890696804"/>
    <n v="4872"/>
    <n v="38612.645890696804"/>
    <n v="0"/>
    <n v="38612.645890696804"/>
    <n v="178232.99"/>
    <n v="0"/>
    <n v="178232.99000000002"/>
    <n v="178232.99000000002"/>
    <n v="178232.99000000002"/>
    <s v="0.00"/>
    <n v="0"/>
    <n v="27640"/>
    <n v="40252"/>
    <n v="10592"/>
    <n v="31732"/>
    <n v="45000"/>
    <n v="17045"/>
    <n v="4872"/>
    <n v="40252"/>
    <m/>
    <m/>
    <n v="178232.9900000000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6000001"/>
    <s v="32601"/>
    <n v="4"/>
    <x v="0"/>
    <n v="25"/>
    <s v="32"/>
    <s v="E"/>
    <x v="0"/>
    <s v="P50013225E4"/>
    <x v="23"/>
    <x v="22"/>
    <s v="326"/>
    <s v="513"/>
    <n v="51320"/>
    <n v="5326011"/>
    <s v="PROPIOS5326011"/>
    <x v="87"/>
    <n v="63168.509561180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168.509561180101"/>
    <n v="0"/>
    <n v="59172.040000000008"/>
    <n v="59172.040000000008"/>
    <n v="59172.040000000008"/>
    <s v="0.00"/>
    <n v="0"/>
    <s v="0.00"/>
    <n v="2000.0400000000004"/>
    <s v="0.00"/>
    <n v="55680"/>
    <n v="1492"/>
    <s v="0.00"/>
    <s v="0.00"/>
    <n v="6438"/>
    <m/>
    <m/>
    <n v="59172.040000000008"/>
    <m/>
    <n v="0"/>
    <n v="3996.4695611800926"/>
    <n v="3996.4695611800926"/>
    <n v="3996.469561180092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7000001"/>
    <s v="32701"/>
    <n v="4"/>
    <x v="0"/>
    <n v="25"/>
    <s v="32"/>
    <s v="E"/>
    <x v="0"/>
    <s v="P50013225E4"/>
    <x v="23"/>
    <x v="22"/>
    <s v="327"/>
    <s v="513"/>
    <n v="51320"/>
    <n v="5327011"/>
    <s v="PROPIOS5327011"/>
    <x v="88"/>
    <n v="555923.118857850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6695.650000000001"/>
    <n v="-88472.84"/>
    <m/>
    <m/>
    <m/>
    <m/>
    <n v="0"/>
    <n v="-105168.48999999999"/>
    <n v="0"/>
    <n v="-105168.48999999999"/>
    <n v="0"/>
    <n v="-105168.48999999999"/>
    <n v="450754.62885785068"/>
    <n v="0"/>
    <n v="387473.00000000006"/>
    <n v="387473.00000000006"/>
    <n v="387473.00000000006"/>
    <n v="0"/>
    <n v="0"/>
    <s v="0.00"/>
    <n v="203743.51999999993"/>
    <s v="0.00"/>
    <n v="88481.079999999973"/>
    <n v="23872.799999999992"/>
    <n v="66620"/>
    <s v="0.00"/>
    <n v="139640.79999999999"/>
    <m/>
    <m/>
    <n v="387473.00000000006"/>
    <m/>
    <n v="0"/>
    <n v="63281.628857850621"/>
    <n v="63281.628857850621"/>
    <n v="63281.62885785062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1000001"/>
    <s v="33101"/>
    <n v="4"/>
    <x v="0"/>
    <n v="25"/>
    <s v="33"/>
    <s v="E"/>
    <x v="0"/>
    <s v="P50013325E4"/>
    <x v="11"/>
    <x v="12"/>
    <s v="331"/>
    <s v="513"/>
    <n v="51330"/>
    <n v="5331011"/>
    <s v="PROPIOS5331011"/>
    <x v="89"/>
    <n v="107703.314669798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1408.5"/>
    <n v="79975.839999999997"/>
    <n v="11764.65"/>
    <m/>
    <m/>
    <m/>
    <n v="0"/>
    <n v="68567.34"/>
    <n v="11764.65"/>
    <n v="80331.989999999991"/>
    <n v="0"/>
    <n v="80331.989999999991"/>
    <n v="188035.3046697987"/>
    <n v="0"/>
    <n v="188035.30000000005"/>
    <n v="188035.30000000005"/>
    <n v="188035.30000000005"/>
    <s v="0.00"/>
    <n v="0"/>
    <s v="0.00"/>
    <n v="224.15000000000006"/>
    <n v="91176"/>
    <s v="0.00"/>
    <n v="1300"/>
    <n v="83570.500000000015"/>
    <n v="11764.65"/>
    <s v="0.00"/>
    <m/>
    <m/>
    <n v="188035.30000000005"/>
    <m/>
    <n v="0"/>
    <n v="4.6697986545041203E-3"/>
    <n v="4.6697986545041203E-3"/>
    <n v="4.669798654504120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2000001"/>
    <s v="33201"/>
    <n v="4"/>
    <x v="0"/>
    <n v="25"/>
    <s v="33"/>
    <s v="E"/>
    <x v="0"/>
    <s v="P50013325E4"/>
    <x v="11"/>
    <x v="12"/>
    <s v="332"/>
    <s v="513"/>
    <n v="51330"/>
    <n v="5332011"/>
    <s v="PROPIOS5332011"/>
    <x v="90"/>
    <n v="17997.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1408.5"/>
    <n v="8497"/>
    <m/>
    <m/>
    <m/>
    <m/>
    <n v="0"/>
    <n v="19905.5"/>
    <n v="0"/>
    <n v="19905.5"/>
    <n v="0"/>
    <n v="19905.5"/>
    <n v="37903"/>
    <n v="0"/>
    <n v="37903"/>
    <n v="37903"/>
    <n v="37903"/>
    <s v="0.00"/>
    <n v="0"/>
    <s v="0.00"/>
    <n v="5220"/>
    <n v="6786"/>
    <s v="0.00"/>
    <n v="17400"/>
    <n v="8497"/>
    <s v="0.00"/>
    <s v="0.00"/>
    <m/>
    <m/>
    <n v="3790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1"/>
    <n v="4"/>
    <x v="0"/>
    <n v="25"/>
    <s v="33"/>
    <s v="E"/>
    <x v="0"/>
    <s v="P50013325E4"/>
    <x v="11"/>
    <x v="12"/>
    <s v="333"/>
    <s v="513"/>
    <n v="51330"/>
    <n v="5333011"/>
    <s v="PROPIOS5333011"/>
    <x v="21"/>
    <n v="8234648.34704950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9633.56"/>
    <m/>
    <m/>
    <m/>
    <n v="0"/>
    <n v="0"/>
    <n v="-49633.56"/>
    <n v="-49633.56"/>
    <n v="0"/>
    <n v="-49633.56"/>
    <n v="8185014.7870495068"/>
    <n v="0"/>
    <n v="7696235.6800000295"/>
    <n v="7696235.6800000295"/>
    <n v="7696235.6800000295"/>
    <n v="703096.91999999876"/>
    <n v="680153.34999999974"/>
    <n v="924653.62000000034"/>
    <n v="767056.85000000207"/>
    <n v="280603.2099999999"/>
    <n v="1134730.699999999"/>
    <n v="974252.72999999719"/>
    <n v="1032934.2599999993"/>
    <n v="836629.52"/>
    <n v="1258085.52"/>
    <m/>
    <m/>
    <n v="7696235.6800000295"/>
    <m/>
    <n v="0"/>
    <n v="488779.10704947729"/>
    <n v="488779.10704947729"/>
    <n v="488779.1070494772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2"/>
    <n v="4"/>
    <x v="0"/>
    <n v="25"/>
    <s v="33"/>
    <s v="E"/>
    <x v="0"/>
    <s v="P50013325E4"/>
    <x v="11"/>
    <x v="12"/>
    <s v="333"/>
    <s v="513"/>
    <n v="51330"/>
    <n v="5333021"/>
    <s v="PROPIOS5333021"/>
    <x v="91"/>
    <n v="27932.1157657537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6942.92"/>
    <m/>
    <m/>
    <m/>
    <n v="0"/>
    <n v="0"/>
    <n v="26942.92"/>
    <n v="26942.92"/>
    <n v="0"/>
    <n v="26942.92"/>
    <n v="54875.035765753775"/>
    <n v="0"/>
    <n v="54875.039999999994"/>
    <n v="54875.039999999994"/>
    <n v="54875.039999999994"/>
    <n v="9563.0399999999972"/>
    <n v="1508"/>
    <n v="522"/>
    <n v="522"/>
    <s v="0.00"/>
    <n v="1044"/>
    <n v="1508"/>
    <n v="0"/>
    <n v="40208"/>
    <n v="522"/>
    <m/>
    <m/>
    <n v="54875.039999999994"/>
    <m/>
    <n v="0"/>
    <n v="-4.2342462184024043E-3"/>
    <n v="-4.2342462184024043E-3"/>
    <n v="-4.234246218402404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PROPIOS5334011"/>
    <x v="22"/>
    <n v="131378.743146070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925.99"/>
    <m/>
    <m/>
    <m/>
    <n v="0"/>
    <n v="0"/>
    <n v="10925.99"/>
    <n v="10925.99"/>
    <n v="0"/>
    <n v="10925.99"/>
    <n v="142304.73314607097"/>
    <n v="0"/>
    <n v="142304.73000000001"/>
    <n v="142304.73000000001"/>
    <n v="142304.73000000001"/>
    <s v="0.00"/>
    <n v="1299.849999999999"/>
    <s v="0.00"/>
    <s v="0.00"/>
    <n v="0"/>
    <n v="5000"/>
    <n v="0"/>
    <n v="68930.549999999988"/>
    <n v="67074.330000000016"/>
    <n v="10602.59"/>
    <m/>
    <m/>
    <n v="142304.73000000001"/>
    <m/>
    <n v="0"/>
    <n v="3.1460709578823298E-3"/>
    <n v="3.1460709578823298E-3"/>
    <n v="3.146070957882329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1"/>
    <n v="4"/>
    <x v="0"/>
    <n v="25"/>
    <s v="33"/>
    <s v="E"/>
    <x v="0"/>
    <s v="P50013325E4"/>
    <x v="11"/>
    <x v="12"/>
    <s v="336"/>
    <s v="513"/>
    <n v="51330"/>
    <n v="5336011"/>
    <s v="PROPIOS5336011"/>
    <x v="23"/>
    <n v="312796.444253016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7191.33"/>
    <n v="-51609.96"/>
    <m/>
    <m/>
    <m/>
    <n v="0"/>
    <n v="-37191.33"/>
    <n v="-51609.96"/>
    <n v="-88801.290000000008"/>
    <n v="0"/>
    <n v="-88801.290000000008"/>
    <n v="223995.15425301666"/>
    <n v="0"/>
    <n v="74066"/>
    <n v="74066"/>
    <n v="74066"/>
    <s v="0.00"/>
    <n v="0"/>
    <s v="0.00"/>
    <s v="0.00"/>
    <s v="0.00"/>
    <n v="6380"/>
    <n v="32248"/>
    <n v="14511.600000000006"/>
    <n v="20926.400000000001"/>
    <n v="17400"/>
    <m/>
    <m/>
    <n v="74066"/>
    <m/>
    <n v="0"/>
    <n v="149929.15425301666"/>
    <n v="149929.15425301666"/>
    <n v="149929.1542530166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4"/>
    <n v="4"/>
    <x v="0"/>
    <n v="25"/>
    <s v="33"/>
    <s v="E"/>
    <x v="0"/>
    <s v="P50013325E4"/>
    <x v="11"/>
    <x v="12"/>
    <s v="336"/>
    <s v="513"/>
    <n v="51330"/>
    <n v="5336041"/>
    <s v="PROPIOS5336041"/>
    <x v="24"/>
    <n v="206461.94826837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9508.8"/>
    <n v="-11820.96"/>
    <n v="3063.3817316254099"/>
    <n v="37191.33"/>
    <n v="51609.96"/>
    <m/>
    <m/>
    <m/>
    <n v="0"/>
    <n v="8924.9517316254132"/>
    <n v="51609.96"/>
    <n v="60534.911731625412"/>
    <n v="0"/>
    <n v="60534.911731625412"/>
    <n v="266996.86"/>
    <n v="0"/>
    <n v="266996.86"/>
    <n v="266996.86"/>
    <n v="266996.86"/>
    <n v="19752.11"/>
    <n v="35063.709999999992"/>
    <s v="0.00"/>
    <n v="23174.869999999995"/>
    <n v="36"/>
    <n v="30140.639999999989"/>
    <n v="43565.479999999989"/>
    <n v="37191.330000000009"/>
    <n v="51609.960000000014"/>
    <n v="43189.53"/>
    <m/>
    <m/>
    <n v="266996.8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8000001"/>
    <s v="33801"/>
    <n v="4"/>
    <x v="0"/>
    <n v="25"/>
    <s v="33"/>
    <s v="E"/>
    <x v="0"/>
    <s v="P50013325E4"/>
    <x v="11"/>
    <x v="12"/>
    <s v="338"/>
    <s v="513"/>
    <n v="51330"/>
    <n v="5338011"/>
    <s v="PROPIOS5338011"/>
    <x v="25"/>
    <n v="902181.438133190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060.7"/>
    <n v="-30000.58"/>
    <m/>
    <m/>
    <m/>
    <m/>
    <n v="0"/>
    <n v="-45061.279999999999"/>
    <n v="0"/>
    <n v="-45061.279999999999"/>
    <n v="0"/>
    <n v="-45061.279999999999"/>
    <n v="857120.15813319094"/>
    <n v="0"/>
    <n v="727194.4800000001"/>
    <n v="727194.4800000001"/>
    <n v="727194.4800000001"/>
    <n v="77024"/>
    <n v="77024"/>
    <n v="0"/>
    <n v="0"/>
    <n v="13181.54"/>
    <n v="117293.40000000001"/>
    <n v="78195.600000000006"/>
    <n v="91377.140000000014"/>
    <n v="78195.600000000006"/>
    <n v="52279.340000000011"/>
    <m/>
    <m/>
    <n v="727194.4800000001"/>
    <m/>
    <n v="0"/>
    <n v="129925.67813319084"/>
    <n v="129925.67813319084"/>
    <n v="129925.678133190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9000001"/>
    <s v="33901"/>
    <n v="4"/>
    <x v="0"/>
    <n v="25"/>
    <s v="33"/>
    <s v="E"/>
    <x v="0"/>
    <s v="P50013325E4"/>
    <x v="11"/>
    <x v="12"/>
    <s v="339"/>
    <s v="513"/>
    <n v="51330"/>
    <n v="5339011"/>
    <s v="PROPIOS5339011"/>
    <x v="92"/>
    <n v="66016.8000000000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016.800000000003"/>
    <n v="0"/>
    <n v="26975.119999999995"/>
    <n v="26975.119999999995"/>
    <n v="26975.119999999995"/>
    <s v="0.00"/>
    <n v="0"/>
    <n v="0"/>
    <n v="9746.8000000000029"/>
    <s v="0.00"/>
    <n v="3746.8000000000011"/>
    <s v="0.00"/>
    <n v="9734.7200000000048"/>
    <n v="3746.8000000000011"/>
    <s v="0.00"/>
    <m/>
    <m/>
    <n v="26975.119999999995"/>
    <m/>
    <n v="0"/>
    <n v="39041.680000000008"/>
    <n v="39041.680000000008"/>
    <n v="39041.68000000000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PROPIOS5341011"/>
    <x v="26"/>
    <n v="97238.096492100551"/>
    <m/>
    <n v="249.86"/>
    <n v="213.67"/>
    <n v="152.94"/>
    <n v="91.74"/>
    <n v="195.12"/>
    <n v="189.15"/>
    <n v="266.87"/>
    <n v="133.78"/>
    <n v="185.16"/>
    <m/>
    <m/>
    <m/>
    <n v="1678.29"/>
    <m/>
    <m/>
    <m/>
    <m/>
    <m/>
    <m/>
    <m/>
    <m/>
    <m/>
    <m/>
    <n v="0"/>
    <n v="708.21"/>
    <n v="784.92"/>
    <n v="0"/>
    <m/>
    <m/>
    <m/>
    <m/>
    <m/>
    <m/>
    <m/>
    <n v="19508.8"/>
    <n v="11820.96"/>
    <n v="11997.3235078994"/>
    <n v="30000.58"/>
    <n v="11214.65"/>
    <m/>
    <m/>
    <m/>
    <n v="0"/>
    <n v="73327.6635078994"/>
    <n v="11214.65"/>
    <n v="84542.313507899395"/>
    <n v="1493.13"/>
    <n v="86035.443507899399"/>
    <n v="183273.53999999995"/>
    <n v="0"/>
    <n v="183273.53999999995"/>
    <n v="183273.53999999995"/>
    <n v="183273.53999999995"/>
    <n v="17060.509999999991"/>
    <n v="25212.410000000003"/>
    <n v="9246.5499999999993"/>
    <n v="35562.050000000003"/>
    <s v="0.00"/>
    <n v="12010.11"/>
    <n v="12264.19"/>
    <n v="30134.359999999993"/>
    <n v="11214.650000000001"/>
    <n v="14742.750000000002"/>
    <m/>
    <m/>
    <n v="183273.53999999995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5000001"/>
    <s v="34501"/>
    <n v="4"/>
    <x v="0"/>
    <n v="25"/>
    <s v="34"/>
    <s v="E"/>
    <x v="0"/>
    <s v="P50013425E4"/>
    <x v="12"/>
    <x v="13"/>
    <s v="345"/>
    <s v="513"/>
    <n v="51340"/>
    <n v="5345011"/>
    <s v="PROPIOS5345011"/>
    <x v="27"/>
    <n v="415192.12884662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1214.65"/>
    <m/>
    <m/>
    <m/>
    <n v="0"/>
    <n v="0"/>
    <n v="-11214.65"/>
    <n v="-11214.65"/>
    <n v="0"/>
    <n v="-11214.65"/>
    <n v="403977.47884662915"/>
    <n v="0"/>
    <s v="0.0"/>
    <n v="0"/>
    <s v="0.0"/>
    <s v="0.00"/>
    <n v="0"/>
    <s v="0.00"/>
    <s v="0.00"/>
    <s v="0.00"/>
    <s v="0.00"/>
    <s v="0.00"/>
    <s v="0.00"/>
    <s v="0.00"/>
    <n v="0"/>
    <m/>
    <m/>
    <s v="0.00"/>
    <m/>
    <n v="0"/>
    <n v="403977.47884662915"/>
    <n v="403977.47884662915"/>
    <n v="403977.4788466291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7000001"/>
    <s v="34701"/>
    <n v="4"/>
    <x v="0"/>
    <n v="25"/>
    <s v="34"/>
    <s v="E"/>
    <x v="0"/>
    <s v="P50013425E4"/>
    <x v="12"/>
    <x v="13"/>
    <s v="347"/>
    <s v="513"/>
    <n v="51340"/>
    <n v="5347011"/>
    <s v="PROPIOS5347011"/>
    <x v="93"/>
    <n v="11858.34533919871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858.345339198711"/>
    <n v="0"/>
    <n v="986.11"/>
    <n v="986.11"/>
    <n v="986.11"/>
    <s v="0.00"/>
    <n v="0"/>
    <n v="0"/>
    <n v="200.01"/>
    <s v="0.00"/>
    <s v="0.00"/>
    <s v="0.00"/>
    <n v="493"/>
    <n v="293.10000000000002"/>
    <n v="312.27999999999997"/>
    <m/>
    <m/>
    <n v="986.11"/>
    <m/>
    <n v="0"/>
    <n v="10872.235339198711"/>
    <n v="10872.235339198711"/>
    <n v="10872.2353391987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1000001"/>
    <s v="35101"/>
    <n v="4"/>
    <x v="0"/>
    <n v="25"/>
    <s v="35"/>
    <s v="E"/>
    <x v="0"/>
    <s v="P50013525E4"/>
    <x v="13"/>
    <x v="14"/>
    <s v="351"/>
    <s v="513"/>
    <n v="51350"/>
    <n v="5351011"/>
    <s v="PROPIOS5351011"/>
    <x v="94"/>
    <n v="254307.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54307.79"/>
    <n v="0"/>
    <n v="26774.839999999997"/>
    <n v="26774.839999999997"/>
    <n v="26774.839999999997"/>
    <s v="0.00"/>
    <n v="0"/>
    <s v="0.00"/>
    <n v="1158.5999999999999"/>
    <s v="0.00"/>
    <n v="3558.3700000000008"/>
    <s v="0.00"/>
    <n v="13037.799999999997"/>
    <n v="9020.0700000000052"/>
    <n v="3003.89"/>
    <m/>
    <m/>
    <n v="26774.839999999997"/>
    <m/>
    <n v="0"/>
    <n v="227532.95"/>
    <n v="227532.95"/>
    <n v="227532.9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2000001"/>
    <s v="35201"/>
    <n v="4"/>
    <x v="0"/>
    <n v="25"/>
    <s v="35"/>
    <s v="E"/>
    <x v="0"/>
    <s v="P50013525E4"/>
    <x v="13"/>
    <x v="14"/>
    <s v="352"/>
    <s v="513"/>
    <n v="51350"/>
    <n v="5352011"/>
    <s v="PROPIOS5352011"/>
    <x v="95"/>
    <n v="21052.816960437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1052.816960437893"/>
    <n v="0"/>
    <n v="12686.29"/>
    <n v="12686.29"/>
    <n v="12686.29"/>
    <s v="0.00"/>
    <n v="0"/>
    <n v="54.290000000000013"/>
    <n v="3520"/>
    <s v="0.00"/>
    <n v="3544"/>
    <s v="0.00"/>
    <n v="5568"/>
    <s v="0.00"/>
    <s v="0.00"/>
    <m/>
    <m/>
    <n v="12686.29"/>
    <m/>
    <n v="0"/>
    <n v="8366.5269604378918"/>
    <n v="8366.5269604378918"/>
    <n v="8366.52696043789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3000001"/>
    <s v="35301"/>
    <n v="4"/>
    <x v="0"/>
    <n v="25"/>
    <s v="35"/>
    <s v="E"/>
    <x v="0"/>
    <s v="P50013525E4"/>
    <x v="13"/>
    <x v="14"/>
    <s v="353"/>
    <s v="513"/>
    <n v="51350"/>
    <n v="5353011"/>
    <s v="PROPIOS5353011"/>
    <x v="96"/>
    <n v="54950.5681103068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2479.77"/>
    <n v="-4000"/>
    <m/>
    <m/>
    <m/>
    <n v="-24620.02"/>
    <m/>
    <m/>
    <m/>
    <n v="-2479.77"/>
    <n v="-4000"/>
    <n v="-24620.02"/>
    <n v="-31099.79"/>
    <n v="0"/>
    <n v="-31099.79"/>
    <n v="23850.778110306834"/>
    <n v="0"/>
    <s v="0.0"/>
    <n v="0"/>
    <s v="0.0"/>
    <s v="0.00"/>
    <n v="0"/>
    <s v="0.00"/>
    <s v="0.00"/>
    <s v="0.00"/>
    <s v="0.00"/>
    <s v="0.00"/>
    <s v="0.00"/>
    <s v="0.00"/>
    <n v="14538"/>
    <m/>
    <m/>
    <s v="0.00"/>
    <m/>
    <n v="0"/>
    <n v="23850.778110306834"/>
    <n v="23850.778110306834"/>
    <n v="23850.778110306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5000001"/>
    <s v="35501"/>
    <n v="4"/>
    <x v="0"/>
    <n v="25"/>
    <s v="35"/>
    <s v="E"/>
    <x v="0"/>
    <s v="P50013525E4"/>
    <x v="13"/>
    <x v="14"/>
    <s v="355"/>
    <s v="513"/>
    <n v="51350"/>
    <n v="5355011"/>
    <s v="PROPIOS5355011"/>
    <x v="97"/>
    <n v="176529.8316558456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792"/>
    <n v="-12841.203555377069"/>
    <m/>
    <n v="24620.02"/>
    <m/>
    <m/>
    <m/>
    <n v="0"/>
    <n v="-15633.203555377069"/>
    <n v="24620.02"/>
    <n v="8986.8164446229312"/>
    <n v="0"/>
    <n v="8986.8164446229312"/>
    <n v="185516.64810046862"/>
    <n v="0"/>
    <n v="185516.64999999997"/>
    <n v="185516.64999999997"/>
    <n v="185516.64999999997"/>
    <n v="664"/>
    <n v="740"/>
    <n v="50"/>
    <n v="37630.960000000014"/>
    <n v="2703"/>
    <n v="38615.550000000003"/>
    <n v="5255.01"/>
    <n v="29672.37"/>
    <n v="68771.759999999995"/>
    <n v="12910.779999999999"/>
    <m/>
    <m/>
    <n v="185516.64999999997"/>
    <m/>
    <n v="0"/>
    <n v="-1.8995313439518213E-3"/>
    <n v="-1.8995313439518213E-3"/>
    <n v="-1.899531343951821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7000001"/>
    <s v="35701"/>
    <n v="4"/>
    <x v="0"/>
    <n v="25"/>
    <s v="35"/>
    <s v="E"/>
    <x v="0"/>
    <s v="P50013525E4"/>
    <x v="13"/>
    <x v="14"/>
    <s v="357"/>
    <s v="513"/>
    <n v="51350"/>
    <n v="5357011"/>
    <s v="PROPIOS5357011"/>
    <x v="98"/>
    <n v="48601.02644462292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2479.77"/>
    <m/>
    <n v="2792"/>
    <n v="12841.2035553771"/>
    <m/>
    <n v="9280"/>
    <m/>
    <m/>
    <m/>
    <n v="2479.77"/>
    <n v="15633.2035553771"/>
    <n v="9280"/>
    <n v="27392.973555377099"/>
    <n v="0"/>
    <n v="27392.973555377099"/>
    <n v="75994.000000000029"/>
    <n v="0"/>
    <n v="75994"/>
    <n v="75994"/>
    <n v="75994"/>
    <s v="0.00"/>
    <n v="0"/>
    <s v="0.00"/>
    <n v="51080.799999999988"/>
    <s v="0.00"/>
    <n v="2792"/>
    <n v="12841.200000000004"/>
    <s v="0.00"/>
    <n v="9280"/>
    <n v="10064.16"/>
    <m/>
    <m/>
    <n v="7599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8000001"/>
    <s v="35801"/>
    <n v="4"/>
    <x v="0"/>
    <n v="25"/>
    <s v="35"/>
    <s v="E"/>
    <x v="0"/>
    <s v="P50013525E4"/>
    <x v="13"/>
    <x v="14"/>
    <s v="358"/>
    <s v="513"/>
    <n v="51350"/>
    <n v="5358011"/>
    <s v="PROPIOS5358011"/>
    <x v="28"/>
    <n v="1981214.4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20241.98"/>
    <m/>
    <m/>
    <m/>
    <n v="-9280"/>
    <m/>
    <m/>
    <m/>
    <n v="0"/>
    <n v="-120241.98"/>
    <n v="-9280"/>
    <n v="-129521.98"/>
    <n v="0"/>
    <n v="-129521.98"/>
    <n v="1851692.51"/>
    <n v="0"/>
    <n v="1466086.8399999999"/>
    <n v="1466086.8399999999"/>
    <n v="1466086.8399999999"/>
    <n v="166576"/>
    <n v="83288"/>
    <n v="0"/>
    <n v="435172.84000000008"/>
    <s v="0.00"/>
    <n v="259782"/>
    <n v="259782"/>
    <n v="88298"/>
    <n v="173188"/>
    <n v="174812"/>
    <m/>
    <m/>
    <n v="1466086.8399999999"/>
    <m/>
    <n v="0"/>
    <n v="385605.67000000016"/>
    <n v="385605.67000000016"/>
    <n v="385605.670000000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61000001"/>
    <s v="36101"/>
    <n v="4"/>
    <x v="0"/>
    <n v="25"/>
    <s v="36"/>
    <s v="E"/>
    <x v="0"/>
    <s v="P50013625E4"/>
    <x v="14"/>
    <x v="15"/>
    <s v="361"/>
    <s v="513"/>
    <n v="51360"/>
    <n v="5361011"/>
    <s v="PROPIOS5361011"/>
    <x v="29"/>
    <n v="47285.12276831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78738.17"/>
    <m/>
    <m/>
    <n v="-76962.009999999995"/>
    <m/>
    <m/>
    <m/>
    <m/>
    <n v="0"/>
    <n v="1776.1600000000035"/>
    <n v="0"/>
    <n v="1776.1600000000035"/>
    <n v="0"/>
    <n v="1776.1600000000035"/>
    <n v="49061.282768319841"/>
    <n v="0"/>
    <n v="22250.6"/>
    <n v="22250.6"/>
    <n v="22250.6"/>
    <s v="0.00"/>
    <n v="0"/>
    <s v="0.00"/>
    <s v="0.00"/>
    <n v="870"/>
    <n v="18948.600000000006"/>
    <s v="0.00"/>
    <n v="812"/>
    <s v="0.00"/>
    <n v="0"/>
    <m/>
    <m/>
    <n v="22250.6"/>
    <m/>
    <n v="0"/>
    <n v="26810.682768319843"/>
    <n v="26810.682768319843"/>
    <n v="26810.68276831984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2"/>
    <n v="4"/>
    <x v="0"/>
    <n v="25"/>
    <s v="37"/>
    <s v="E"/>
    <x v="0"/>
    <s v="P50013725E4"/>
    <x v="15"/>
    <x v="16"/>
    <s v="371"/>
    <s v="513"/>
    <n v="51370"/>
    <n v="5371021"/>
    <s v="PROPIOS5371021"/>
    <x v="30"/>
    <n v="38787.107788276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4800"/>
    <m/>
    <m/>
    <m/>
    <m/>
    <m/>
    <m/>
    <m/>
    <n v="0"/>
    <n v="-34800"/>
    <n v="0"/>
    <n v="-34800"/>
    <n v="0"/>
    <n v="-34800"/>
    <n v="3987.1077882761019"/>
    <n v="0"/>
    <s v="0.0"/>
    <n v="0"/>
    <s v="0.0"/>
    <s v="0.00"/>
    <n v="0"/>
    <s v="0.00"/>
    <s v="0.00"/>
    <s v="0.00"/>
    <s v="0.00"/>
    <s v="0.00"/>
    <s v="0.00"/>
    <s v="0.00"/>
    <n v="2259"/>
    <m/>
    <m/>
    <s v="0.00"/>
    <m/>
    <n v="0"/>
    <n v="3987.1077882761019"/>
    <n v="3987.1077882761019"/>
    <n v="3987.107788276101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3"/>
    <n v="4"/>
    <x v="0"/>
    <n v="25"/>
    <s v="37"/>
    <s v="E"/>
    <x v="0"/>
    <s v="P50013725E4"/>
    <x v="15"/>
    <x v="16"/>
    <s v="371"/>
    <s v="513"/>
    <n v="51370"/>
    <n v="5371031"/>
    <s v="PROPIOS5371031"/>
    <x v="9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3310"/>
    <m/>
    <m/>
    <m/>
    <m/>
    <n v="0"/>
    <n v="13310"/>
    <n v="0"/>
    <n v="13310"/>
    <n v="0"/>
    <n v="13310"/>
    <n v="13310"/>
    <n v="0"/>
    <n v="13310"/>
    <n v="13310"/>
    <n v="13310"/>
    <s v="0.00"/>
    <n v="0"/>
    <s v="0.00"/>
    <s v="0.00"/>
    <s v="0.00"/>
    <s v="0.00"/>
    <s v="0.00"/>
    <n v="13310"/>
    <s v="0.00"/>
    <s v="0.00"/>
    <m/>
    <m/>
    <n v="1331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2000001"/>
    <s v="37202"/>
    <n v="4"/>
    <x v="0"/>
    <n v="25"/>
    <s v="37"/>
    <s v="E"/>
    <x v="0"/>
    <s v="P50013725E4"/>
    <x v="15"/>
    <x v="16"/>
    <s v="372"/>
    <s v="513"/>
    <n v="51370"/>
    <n v="5372021"/>
    <s v="PROPIOS5372021"/>
    <x v="31"/>
    <n v="77640.4352190062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4642.09"/>
    <m/>
    <m/>
    <m/>
    <m/>
    <m/>
    <m/>
    <n v="0"/>
    <n v="-24642.09"/>
    <n v="0"/>
    <n v="-24642.09"/>
    <n v="0"/>
    <n v="-24642.09"/>
    <n v="52998.345219006209"/>
    <n v="0"/>
    <n v="49151.360000000001"/>
    <n v="49151.360000000001"/>
    <n v="49151.360000000001"/>
    <s v="0.00"/>
    <n v="0"/>
    <n v="2471.5699999999988"/>
    <n v="2264"/>
    <n v="-891.14999999999964"/>
    <n v="11798.29"/>
    <n v="7640.6100000000006"/>
    <n v="12011.04"/>
    <n v="7493"/>
    <n v="7810.4699999999993"/>
    <m/>
    <m/>
    <n v="49151.360000000001"/>
    <m/>
    <n v="0"/>
    <n v="3846.9852190062084"/>
    <n v="3846.9852190062084"/>
    <n v="3846.98521900620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502"/>
    <n v="4"/>
    <x v="0"/>
    <n v="25"/>
    <s v="37"/>
    <s v="E"/>
    <x v="0"/>
    <s v="P50013725E4"/>
    <x v="15"/>
    <x v="16"/>
    <s v="375"/>
    <s v="513"/>
    <n v="51370"/>
    <n v="5375021"/>
    <s v="PROPIOS5375021"/>
    <x v="32"/>
    <n v="222146.1713615805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3143.94"/>
    <n v="-10684.73"/>
    <n v="-123533.29"/>
    <m/>
    <n v="24642.09"/>
    <n v="22980.978638419499"/>
    <n v="76962.009999999995"/>
    <n v="115445.89"/>
    <m/>
    <m/>
    <m/>
    <n v="-137361.96"/>
    <n v="124585.07863841949"/>
    <n v="115445.89"/>
    <n v="102669.0086384195"/>
    <n v="0"/>
    <n v="102669.0086384195"/>
    <n v="324815.18000000005"/>
    <n v="0"/>
    <n v="318815.17999999993"/>
    <n v="318815.17999999993"/>
    <n v="318815.17999999993"/>
    <n v="0"/>
    <n v="0"/>
    <n v="27660.19"/>
    <n v="7808.7799999999988"/>
    <n v="13891.859999999988"/>
    <n v="49024.010000000009"/>
    <n v="22980.979999999992"/>
    <n v="80494.3"/>
    <n v="105913.60000000002"/>
    <n v="56282.200000000004"/>
    <m/>
    <m/>
    <n v="318815.17999999993"/>
    <m/>
    <n v="0"/>
    <n v="6000.0000000001164"/>
    <n v="6000.0000000001164"/>
    <n v="6000.000000000116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601"/>
    <n v="4"/>
    <x v="0"/>
    <n v="25"/>
    <s v="37"/>
    <s v="E"/>
    <x v="0"/>
    <s v="P50013725E4"/>
    <x v="15"/>
    <x v="16"/>
    <s v="376"/>
    <s v="513"/>
    <n v="51370"/>
    <n v="5376011"/>
    <s v="PROPIOS5376011"/>
    <x v="10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860.29"/>
    <m/>
    <m/>
    <m/>
    <m/>
    <n v="0"/>
    <n v="10860.29"/>
    <n v="0"/>
    <n v="10860.29"/>
    <n v="0"/>
    <n v="10860.29"/>
    <n v="10860.29"/>
    <n v="0"/>
    <n v="10860.29"/>
    <n v="10860.29"/>
    <n v="10860.29"/>
    <s v="0.00"/>
    <n v="0"/>
    <s v="0.00"/>
    <s v="0.00"/>
    <s v="0.00"/>
    <s v="0.00"/>
    <s v="0.00"/>
    <n v="10860.29"/>
    <s v="0.00"/>
    <s v="0.00"/>
    <m/>
    <m/>
    <n v="10860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203"/>
    <n v="4"/>
    <x v="0"/>
    <n v="25"/>
    <s v="37"/>
    <s v="E"/>
    <x v="0"/>
    <s v="P50013725E4"/>
    <x v="15"/>
    <x v="16"/>
    <s v="372"/>
    <n v="513"/>
    <n v="51370"/>
    <n v="5372031"/>
    <s v="PROPIOS5372031"/>
    <x v="10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280"/>
    <m/>
    <m/>
    <m/>
    <m/>
    <n v="0"/>
    <n v="280"/>
    <n v="0"/>
    <n v="280"/>
    <n v="0"/>
    <n v="280"/>
    <n v="280"/>
    <n v="0"/>
    <n v="280"/>
    <n v="280"/>
    <n v="280"/>
    <s v="0.00"/>
    <n v="0"/>
    <s v="0.00"/>
    <s v="0.00"/>
    <s v="0.00"/>
    <s v="0.00"/>
    <s v="0.00"/>
    <n v="280"/>
    <s v="0.00"/>
    <s v="0.00"/>
    <m/>
    <m/>
    <n v="28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8000001"/>
    <s v="37801"/>
    <n v="4"/>
    <x v="0"/>
    <n v="25"/>
    <s v="37"/>
    <s v="E"/>
    <x v="0"/>
    <s v="P50013725E4"/>
    <x v="15"/>
    <x v="16"/>
    <s v="378"/>
    <s v="513"/>
    <n v="51370"/>
    <n v="5378011"/>
    <s v="PROPIOS5378011"/>
    <x v="102"/>
    <n v="174426.7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3143.94"/>
    <n v="10684.73"/>
    <n v="123533.29"/>
    <n v="41503.81"/>
    <m/>
    <m/>
    <m/>
    <m/>
    <m/>
    <m/>
    <m/>
    <n v="137361.96"/>
    <n v="41503.81"/>
    <n v="0"/>
    <n v="178865.77"/>
    <n v="0"/>
    <n v="178865.77"/>
    <n v="353292.52"/>
    <n v="0"/>
    <n v="353292.51999999996"/>
    <n v="353292.51999999996"/>
    <n v="353292.51999999996"/>
    <n v="72646.339999999982"/>
    <n v="104924.35"/>
    <n v="10684.729999999996"/>
    <n v="123533.29000000008"/>
    <n v="41503.81"/>
    <s v="0.00"/>
    <s v="0.00"/>
    <s v="0.00"/>
    <s v="0.00"/>
    <s v="0.00"/>
    <m/>
    <m/>
    <n v="353292.519999999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3000001"/>
    <s v="38301"/>
    <n v="4"/>
    <x v="0"/>
    <n v="25"/>
    <s v="38"/>
    <s v="E"/>
    <x v="0"/>
    <s v="P50013825E4"/>
    <x v="16"/>
    <x v="17"/>
    <s v="383"/>
    <s v="513"/>
    <n v="51380"/>
    <n v="5383011"/>
    <s v="PROPIOS5383011"/>
    <x v="3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4800"/>
    <m/>
    <m/>
    <m/>
    <m/>
    <m/>
    <m/>
    <m/>
    <n v="0"/>
    <n v="34800"/>
    <n v="0"/>
    <n v="34800"/>
    <n v="0"/>
    <n v="34800"/>
    <n v="34800"/>
    <n v="0"/>
    <n v="34800"/>
    <n v="34800"/>
    <n v="34800"/>
    <s v="0.00"/>
    <n v="0"/>
    <s v="0.00"/>
    <s v="0.00"/>
    <n v="-139200"/>
    <s v="0.00"/>
    <s v="0.00"/>
    <s v="0.00"/>
    <s v="0.00"/>
    <s v="0.00"/>
    <m/>
    <m/>
    <n v="348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4000001"/>
    <s v="38401"/>
    <n v="4"/>
    <x v="0"/>
    <n v="25"/>
    <s v="38"/>
    <s v="E"/>
    <x v="0"/>
    <s v="P50013825E4"/>
    <x v="16"/>
    <x v="17"/>
    <s v="384"/>
    <s v="513"/>
    <n v="51380"/>
    <n v="5384011"/>
    <s v="PROPIOS5384011"/>
    <x v="10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000"/>
    <m/>
    <m/>
    <m/>
    <m/>
    <m/>
    <m/>
    <m/>
    <n v="0"/>
    <n v="4000"/>
    <n v="0"/>
    <n v="4000"/>
    <n v="0"/>
    <n v="4000"/>
    <n v="4000"/>
    <n v="0"/>
    <n v="4000"/>
    <n v="4000"/>
    <n v="4000"/>
    <s v="0.00"/>
    <n v="0"/>
    <s v="0.00"/>
    <s v="0.00"/>
    <s v="0.00"/>
    <s v="0.00"/>
    <s v="0.00"/>
    <s v="0.00"/>
    <s v="0.00"/>
    <s v="0.00"/>
    <m/>
    <m/>
    <n v="40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2000001"/>
    <s v="39201"/>
    <n v="4"/>
    <x v="0"/>
    <n v="25"/>
    <s v="39"/>
    <s v="E"/>
    <x v="0"/>
    <s v="P50013925E4"/>
    <x v="17"/>
    <x v="18"/>
    <s v="392"/>
    <s v="513"/>
    <n v="51390"/>
    <n v="5392011"/>
    <s v="PROPIOS5392011"/>
    <x v="36"/>
    <n v="203003.021388180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24450.29"/>
    <n v="-115445.89"/>
    <m/>
    <m/>
    <m/>
    <n v="0"/>
    <n v="-24450.29"/>
    <n v="-115445.89"/>
    <n v="-139896.18"/>
    <n v="0"/>
    <n v="-139896.18"/>
    <n v="63106.841388180357"/>
    <n v="0"/>
    <n v="20350.46"/>
    <n v="20350.46"/>
    <n v="20350.46"/>
    <n v="3350"/>
    <n v="2128"/>
    <n v="6006"/>
    <n v="321"/>
    <s v="0.00"/>
    <n v="437.44999999999987"/>
    <n v="4943.0199999999986"/>
    <n v="3164.99"/>
    <s v="0.00"/>
    <s v="0.00"/>
    <m/>
    <m/>
    <n v="20350.46"/>
    <m/>
    <n v="0"/>
    <n v="42756.381388180358"/>
    <n v="42756.381388180358"/>
    <n v="42756.38138818035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5000001"/>
    <s v="38501"/>
    <n v="4"/>
    <x v="0"/>
    <n v="25"/>
    <s v="38"/>
    <s v="E"/>
    <x v="0"/>
    <s v="P50013825E4"/>
    <x v="16"/>
    <x v="17"/>
    <s v="385"/>
    <s v="513"/>
    <n v="51380"/>
    <n v="5385011"/>
    <s v="PROPIOS5385011"/>
    <x v="35"/>
    <n v="19096.5586331751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611.72"/>
    <n v="-5175.08"/>
    <m/>
    <m/>
    <m/>
    <n v="0"/>
    <n v="-5611.72"/>
    <n v="-5175.08"/>
    <n v="-10786.8"/>
    <n v="0"/>
    <n v="-10786.8"/>
    <n v="8309.7586331751518"/>
    <n v="0"/>
    <n v="7060"/>
    <n v="7060"/>
    <n v="7060"/>
    <n v="3074"/>
    <n v="0"/>
    <s v="0.00"/>
    <s v="0.00"/>
    <s v="0.00"/>
    <n v="0"/>
    <n v="3986"/>
    <s v="0.00"/>
    <s v="0.00"/>
    <n v="923"/>
    <m/>
    <m/>
    <n v="7060"/>
    <m/>
    <n v="0"/>
    <n v="1249.7586331751518"/>
    <n v="1249.7586331751518"/>
    <n v="1249.75863317515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2000001"/>
    <s v="38201"/>
    <n v="4"/>
    <x v="0"/>
    <n v="25"/>
    <s v="38"/>
    <s v="E"/>
    <x v="0"/>
    <s v="P50013825E4"/>
    <x v="16"/>
    <x v="17"/>
    <s v="382"/>
    <s v="513"/>
    <n v="51380"/>
    <n v="5382011"/>
    <s v="PROPIOS5382011"/>
    <x v="33"/>
    <n v="332327.1935368544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5611.72"/>
    <n v="50433.38"/>
    <m/>
    <m/>
    <m/>
    <n v="0"/>
    <n v="5611.72"/>
    <n v="50433.38"/>
    <n v="56045.1"/>
    <n v="0"/>
    <n v="56045.1"/>
    <n v="388372.29353685438"/>
    <n v="0"/>
    <n v="388372.29"/>
    <n v="388372.29"/>
    <n v="388372.29"/>
    <n v="33775.049999999996"/>
    <n v="3480.17"/>
    <n v="5718.9200000000019"/>
    <n v="26835.3"/>
    <n v="5900"/>
    <n v="103720.95000000001"/>
    <n v="136165.72000000006"/>
    <n v="10360"/>
    <n v="50433.380000000005"/>
    <n v="164508.85999999999"/>
    <m/>
    <m/>
    <n v="388372.29"/>
    <m/>
    <n v="0"/>
    <n v="3.5368544049561024E-3"/>
    <n v="3.5368544049561024E-3"/>
    <n v="3.5368544049561024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3"/>
    <n v="4"/>
    <x v="0"/>
    <n v="25"/>
    <s v="44"/>
    <s v="E"/>
    <x v="0"/>
    <s v="P50014425E4"/>
    <x v="24"/>
    <x v="23"/>
    <s v="442"/>
    <s v="524"/>
    <n v="52420"/>
    <n v="5442031"/>
    <s v="PROPIOS5442031"/>
    <x v="104"/>
    <n v="5003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29168.418638419498"/>
    <m/>
    <n v="-212885.38"/>
    <m/>
    <m/>
    <m/>
    <n v="0"/>
    <n v="-29168.418638419498"/>
    <n v="-212885.38"/>
    <n v="-242053.79863841951"/>
    <n v="0"/>
    <n v="-242053.79863841951"/>
    <n v="258310.20136158049"/>
    <n v="0"/>
    <n v="216658"/>
    <n v="216658"/>
    <n v="216658"/>
    <s v="0.00"/>
    <n v="0"/>
    <s v="0.00"/>
    <s v="0.00"/>
    <s v="0.00"/>
    <n v="100404"/>
    <n v="68954"/>
    <n v="47300"/>
    <s v="0.00"/>
    <s v="0.00"/>
    <m/>
    <m/>
    <n v="216658"/>
    <m/>
    <n v="0"/>
    <n v="41652.20136158049"/>
    <n v="41652.20136158049"/>
    <n v="41652.2013615804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6"/>
    <n v="4"/>
    <x v="0"/>
    <n v="25"/>
    <s v="44"/>
    <s v="E"/>
    <x v="0"/>
    <s v="P50014425E4"/>
    <x v="24"/>
    <x v="23"/>
    <s v="442"/>
    <s v="524"/>
    <n v="52420"/>
    <n v="5442061"/>
    <s v="PROPIOS5442061"/>
    <x v="105"/>
    <n v="6917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7"/>
    <n v="5175.08"/>
    <m/>
    <m/>
    <m/>
    <n v="0"/>
    <n v="-17047"/>
    <n v="5175.08"/>
    <n v="-11871.92"/>
    <n v="0"/>
    <n v="-11871.92"/>
    <n v="57302.080000000002"/>
    <n v="0"/>
    <n v="57302.080000000002"/>
    <n v="57302.080000000002"/>
    <n v="57302.080000000002"/>
    <s v="0.00"/>
    <n v="2262"/>
    <s v="0.00"/>
    <s v="0.00"/>
    <n v="11400"/>
    <n v="3800"/>
    <s v="0.00"/>
    <n v="5700"/>
    <n v="28440.079999999987"/>
    <n v="7358.96"/>
    <m/>
    <m/>
    <n v="57302.08000000000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100001"/>
    <s v="44213"/>
    <n v="4"/>
    <x v="0"/>
    <n v="25"/>
    <s v="44"/>
    <s v="E"/>
    <x v="0"/>
    <s v="P50014425E4"/>
    <x v="24"/>
    <x v="23"/>
    <s v="442"/>
    <s v="524"/>
    <n v="52420"/>
    <n v="5442131"/>
    <s v="PROPIOS5442131"/>
    <x v="106"/>
    <n v="7289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7047"/>
    <n v="54380"/>
    <m/>
    <m/>
    <m/>
    <n v="0"/>
    <n v="17047"/>
    <n v="54380"/>
    <n v="71427"/>
    <n v="0"/>
    <n v="71427"/>
    <n v="800334"/>
    <n v="0"/>
    <n v="800334"/>
    <n v="800334"/>
    <n v="800334"/>
    <n v="62760"/>
    <n v="29300"/>
    <n v="82200"/>
    <n v="43300"/>
    <n v="126580"/>
    <n v="102963"/>
    <n v="12900"/>
    <n v="247131"/>
    <n v="54380"/>
    <n v="81240"/>
    <m/>
    <m/>
    <n v="80033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1000001"/>
    <s v="51101"/>
    <n v="4"/>
    <x v="0"/>
    <n v="25"/>
    <s v="51"/>
    <s v="E"/>
    <x v="1"/>
    <s v="P50025125E4"/>
    <x v="25"/>
    <x v="24"/>
    <s v="511"/>
    <s v="124"/>
    <n v="12411"/>
    <n v="5511011"/>
    <s v="PROPIOS5511011"/>
    <x v="107"/>
    <n v="0"/>
    <n v="47062.53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2529"/>
    <m/>
    <m/>
    <m/>
    <n v="0"/>
    <n v="0"/>
    <n v="-2529"/>
    <n v="-2529"/>
    <n v="47062.53"/>
    <n v="44533.53"/>
    <n v="44533.53"/>
    <n v="47062.53"/>
    <n v="6428.72"/>
    <n v="53491.25"/>
    <n v="6428.72"/>
    <s v="0.00"/>
    <n v="0"/>
    <s v="0.00"/>
    <s v="0.00"/>
    <s v="0.00"/>
    <s v="0.00"/>
    <n v="4274.6000000000004"/>
    <s v="0.00"/>
    <s v="0.00"/>
    <n v="2154.119999999999"/>
    <m/>
    <m/>
    <n v="6428.72"/>
    <m/>
    <n v="47062.53"/>
    <n v="38104.81"/>
    <n v="38104.81"/>
    <n v="8957.720000000001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501"/>
    <n v="4"/>
    <x v="0"/>
    <n v="25"/>
    <s v="51"/>
    <s v="E"/>
    <x v="1"/>
    <s v="P50025125E4"/>
    <x v="25"/>
    <x v="24"/>
    <s v="515"/>
    <s v="124"/>
    <n v="12413"/>
    <n v="5515011"/>
    <s v="PROPIOS5515011"/>
    <x v="108"/>
    <n v="0"/>
    <n v="2051.1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9457.5"/>
    <m/>
    <m/>
    <m/>
    <m/>
    <m/>
    <m/>
    <m/>
    <n v="2529"/>
    <m/>
    <m/>
    <m/>
    <n v="9457.5"/>
    <n v="0"/>
    <n v="2529"/>
    <n v="11986.5"/>
    <n v="2051.16"/>
    <n v="14037.66"/>
    <n v="14037.66"/>
    <m/>
    <n v="14037.660000000003"/>
    <n v="14037.660000000003"/>
    <n v="14037.660000000003"/>
    <n v="11508.660000000003"/>
    <n v="0"/>
    <s v="0.00"/>
    <s v="0.00"/>
    <n v="0"/>
    <n v="2529"/>
    <s v="0.00"/>
    <s v="0.00"/>
    <s v="0.00"/>
    <n v="0"/>
    <m/>
    <m/>
    <n v="14037.66000000000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901"/>
    <n v="4"/>
    <x v="0"/>
    <n v="25"/>
    <s v="51"/>
    <s v="E"/>
    <x v="1"/>
    <s v="P50025125E4"/>
    <x v="25"/>
    <x v="24"/>
    <s v="519"/>
    <s v="124"/>
    <n v="12419"/>
    <n v="5519011"/>
    <s v="PROPIOS5519011"/>
    <x v="10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611.68"/>
    <n v="108072"/>
    <m/>
    <m/>
    <m/>
    <n v="0"/>
    <n v="10611.68"/>
    <n v="108072"/>
    <n v="118683.68"/>
    <n v="0"/>
    <n v="118683.68"/>
    <n v="118683.68"/>
    <m/>
    <n v="118683.68"/>
    <n v="118683.68"/>
    <n v="118683.68"/>
    <s v="0.00"/>
    <n v="0"/>
    <n v="0"/>
    <n v="114800"/>
    <s v="0.00"/>
    <s v="0.00"/>
    <s v="0.00"/>
    <n v="3883.6799999999967"/>
    <s v="0.00"/>
    <s v="0.00"/>
    <m/>
    <m/>
    <n v="118683.6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201"/>
    <n v="4"/>
    <x v="0"/>
    <n v="25"/>
    <s v="56"/>
    <s v="E"/>
    <x v="1"/>
    <s v="P50025625E4"/>
    <x v="26"/>
    <x v="25"/>
    <s v="562"/>
    <s v="124"/>
    <n v="12462"/>
    <n v="5562011"/>
    <s v="PROPIOS5562011"/>
    <x v="11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m/>
    <n v="572100.65"/>
    <n v="572100.65"/>
    <n v="572100.65"/>
    <s v="0.00"/>
    <n v="0"/>
    <n v="572100.65"/>
    <s v="0.00"/>
    <s v="0.00"/>
    <s v="0.00"/>
    <s v="0.00"/>
    <s v="0.00"/>
    <s v="0.00"/>
    <s v="0.00"/>
    <m/>
    <m/>
    <n v="572100.65"/>
    <m/>
    <n v="0"/>
    <n v="-572100.65"/>
    <n v="-572100.65"/>
    <n v="-572100.6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401"/>
    <n v="4"/>
    <x v="0"/>
    <n v="25"/>
    <s v="56"/>
    <s v="E"/>
    <x v="1"/>
    <s v="P50025625E4"/>
    <x v="26"/>
    <x v="25"/>
    <s v="564"/>
    <s v="124"/>
    <n v="12464"/>
    <n v="5564011"/>
    <s v="PROPIOS5564011"/>
    <x v="1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704.7"/>
    <m/>
    <m/>
    <m/>
    <m/>
    <n v="0"/>
    <n v="4704.7"/>
    <n v="0"/>
    <n v="4704.7"/>
    <n v="0"/>
    <n v="4704.7"/>
    <n v="4704.7"/>
    <m/>
    <n v="4704.7000000000016"/>
    <n v="4704.7000000000016"/>
    <n v="4704.7000000000016"/>
    <s v="0.00"/>
    <n v="0"/>
    <s v="0.00"/>
    <s v="0.00"/>
    <s v="0.00"/>
    <s v="0.00"/>
    <s v="0.00"/>
    <n v="4704.699999999998"/>
    <s v="0.00"/>
    <s v="0.00"/>
    <m/>
    <m/>
    <n v="4704.700000000001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2"/>
    <s v="56701"/>
    <n v="4"/>
    <x v="0"/>
    <n v="25"/>
    <s v="56"/>
    <s v="E"/>
    <x v="0"/>
    <s v="P50015625E4"/>
    <x v="26"/>
    <x v="24"/>
    <s v="567"/>
    <n v="124"/>
    <n v="12467"/>
    <n v="5567011"/>
    <s v="PROPIOS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6187.44"/>
    <n v="9054.9599999999991"/>
    <n v="261056.18"/>
    <m/>
    <m/>
    <m/>
    <n v="0"/>
    <n v="15242.399999999998"/>
    <n v="261056.18"/>
    <n v="276298.58"/>
    <n v="0"/>
    <n v="276298.58"/>
    <n v="276298.58"/>
    <m/>
    <n v="189320.50000000003"/>
    <n v="189320.50000000003"/>
    <n v="189320.50000000003"/>
    <s v="0.00"/>
    <n v="0"/>
    <s v="0.00"/>
    <s v="0.00"/>
    <n v="0"/>
    <n v="174078.09999999998"/>
    <n v="6187.4400000000014"/>
    <n v="9054.9599999999991"/>
    <s v="0.00"/>
    <n v="366.01"/>
    <m/>
    <m/>
    <n v="189320.50000000003"/>
    <m/>
    <n v="0"/>
    <n v="86978.079999999987"/>
    <n v="86978.079999999987"/>
    <n v="86978.079999999987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ROMEP5334011"/>
    <x v="22"/>
    <m/>
    <n v="7544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7544.24"/>
    <n v="7544.24"/>
    <n v="7544.24"/>
    <n v="7544.24"/>
    <s v="0.0"/>
    <n v="7544.24"/>
    <s v="0.0"/>
    <s v="0.00"/>
    <n v="0"/>
    <s v="0.00"/>
    <s v="0.00"/>
    <s v="0.00"/>
    <s v="0.00"/>
    <s v="0.00"/>
    <s v="0.00"/>
    <s v="0.00"/>
    <s v="0.00"/>
    <m/>
    <m/>
    <s v="0.00"/>
    <m/>
    <n v="7544.24"/>
    <n v="7544.24"/>
    <n v="7544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PROMEP5341011"/>
    <x v="26"/>
    <m/>
    <n v="972.05"/>
    <n v="219.69"/>
    <n v="198.69"/>
    <n v="177.72"/>
    <n v="166.84"/>
    <n v="177.93"/>
    <n v="167.48"/>
    <n v="174.36"/>
    <n v="168.76"/>
    <n v="159.63"/>
    <m/>
    <m/>
    <m/>
    <n v="1611.1"/>
    <m/>
    <m/>
    <m/>
    <m/>
    <m/>
    <m/>
    <m/>
    <m/>
    <m/>
    <m/>
    <n v="0"/>
    <n v="762.94"/>
    <n v="688.53"/>
    <n v="0"/>
    <m/>
    <m/>
    <m/>
    <m/>
    <m/>
    <m/>
    <m/>
    <m/>
    <m/>
    <m/>
    <m/>
    <m/>
    <m/>
    <m/>
    <m/>
    <n v="0"/>
    <n v="0"/>
    <n v="0"/>
    <n v="0"/>
    <n v="2423.52"/>
    <n v="2423.52"/>
    <n v="2423.52"/>
    <n v="972.05"/>
    <n v="92.879999999999967"/>
    <n v="1064.9299999999998"/>
    <n v="92.879999999999967"/>
    <n v="10.32"/>
    <n v="0"/>
    <n v="41.28"/>
    <s v="0.00"/>
    <s v="0.00"/>
    <n v="20.64"/>
    <s v="0.00"/>
    <n v="-30.959999999999987"/>
    <n v="41.28"/>
    <n v="10.32"/>
    <m/>
    <m/>
    <n v="92.879999999999967"/>
    <m/>
    <n v="972.04999999999984"/>
    <n v="2330.64"/>
    <n v="2330.64"/>
    <n v="1358.5900000000001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7202"/>
    <n v="5"/>
    <x v="0"/>
    <n v="25"/>
    <s v="37"/>
    <s v="E"/>
    <x v="0"/>
    <s v="P50013725E5"/>
    <x v="12"/>
    <x v="16"/>
    <s v="372"/>
    <s v="513"/>
    <n v="51370"/>
    <n v="5372021"/>
    <s v="PROMEP5372021"/>
    <x v="31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1646"/>
    <n v="1646"/>
    <n v="1646"/>
    <s v="0.00"/>
    <n v="0"/>
    <s v="0.00"/>
    <s v="0.00"/>
    <s v="0.00"/>
    <s v="0.00"/>
    <s v="0.00"/>
    <s v="0.00"/>
    <n v="1646"/>
    <s v="0.00"/>
    <m/>
    <m/>
    <n v="1646"/>
    <m/>
    <m/>
    <m/>
    <m/>
    <m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2"/>
    <s v="37502"/>
    <n v="5"/>
    <x v="1"/>
    <n v="26"/>
    <s v="37"/>
    <s v="E"/>
    <x v="1"/>
    <s v="P50123726E5"/>
    <x v="27"/>
    <x v="16"/>
    <s v="375"/>
    <s v="513"/>
    <n v="51370"/>
    <n v="5375021"/>
    <s v="PROMEP5375021"/>
    <x v="3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6154.7699999999986"/>
    <n v="6154.7699999999986"/>
    <n v="6154.7699999999986"/>
    <s v="0.00"/>
    <n v="0"/>
    <n v="0"/>
    <s v="0.00"/>
    <n v="0"/>
    <n v="0"/>
    <s v="0.00"/>
    <s v="0.00"/>
    <n v="6154.7699999999995"/>
    <s v="0.00"/>
    <m/>
    <m/>
    <n v="6154.7699999999986"/>
    <m/>
    <m/>
    <m/>
    <m/>
    <m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4000001"/>
    <s v="21401"/>
    <n v="5"/>
    <x v="0"/>
    <n v="25"/>
    <s v="21"/>
    <s v="E"/>
    <x v="0"/>
    <s v="P50012125E5"/>
    <x v="6"/>
    <x v="6"/>
    <s v="214"/>
    <s v="512"/>
    <n v="51210"/>
    <n v="5214011"/>
    <s v="PROMEP5214011"/>
    <x v="57"/>
    <m/>
    <n v="233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33.24"/>
    <n v="233.24"/>
    <n v="233.24"/>
    <n v="233.24"/>
    <s v="0.0"/>
    <n v="233.24"/>
    <s v="0.0"/>
    <s v="0.00"/>
    <n v="0"/>
    <s v="0.00"/>
    <s v="0.00"/>
    <s v="0.00"/>
    <s v="0.00"/>
    <s v="0.00"/>
    <s v="0.00"/>
    <s v="0.00"/>
    <s v="0.00"/>
    <m/>
    <m/>
    <s v="0.00"/>
    <m/>
    <n v="233.24"/>
    <n v="233.24"/>
    <n v="233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5000001"/>
    <s v="21501"/>
    <n v="5"/>
    <x v="0"/>
    <n v="25"/>
    <s v="21"/>
    <s v="E"/>
    <x v="0"/>
    <s v="P50012125E5"/>
    <x v="6"/>
    <x v="6"/>
    <s v="215"/>
    <s v="512"/>
    <n v="51210"/>
    <n v="5215011"/>
    <s v="PROMEP5215011"/>
    <x v="58"/>
    <m/>
    <n v="91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10"/>
    <n v="910"/>
    <n v="910"/>
    <n v="910"/>
    <s v="0.0"/>
    <n v="910"/>
    <s v="0.0"/>
    <s v="0.00"/>
    <n v="0"/>
    <s v="0.00"/>
    <s v="0.00"/>
    <s v="0.00"/>
    <s v="0.00"/>
    <s v="0.00"/>
    <s v="0.00"/>
    <s v="0.00"/>
    <s v="0.00"/>
    <m/>
    <m/>
    <s v="0.00"/>
    <m/>
    <n v="910"/>
    <n v="910"/>
    <n v="910"/>
    <n v="0"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61000001"/>
    <s v="26101"/>
    <n v="5"/>
    <x v="0"/>
    <n v="25"/>
    <s v="26"/>
    <s v="E"/>
    <x v="1"/>
    <s v="P50022625E5"/>
    <x v="28"/>
    <x v="6"/>
    <s v="261"/>
    <s v="512"/>
    <n v="51260"/>
    <n v="5261011"/>
    <s v="PROMEP5261011"/>
    <x v="16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5500"/>
    <n v="5500"/>
    <n v="5500"/>
    <s v="0.00"/>
    <n v="0"/>
    <s v="0.00"/>
    <s v="0.00"/>
    <s v="0.00"/>
    <s v="0.00"/>
    <s v="0.00"/>
    <s v="0.00"/>
    <n v="5500"/>
    <n v="2350"/>
    <m/>
    <m/>
    <n v="5500"/>
    <m/>
    <m/>
    <m/>
    <m/>
    <m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MEP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001"/>
    <m/>
    <m/>
    <n v="399.01"/>
    <m/>
    <m/>
    <m/>
    <n v="0"/>
    <n v="3001"/>
    <n v="399.01"/>
    <n v="3400.01"/>
    <n v="0"/>
    <n v="3400.01"/>
    <n v="3400.01"/>
    <n v="0"/>
    <n v="3400.01"/>
    <n v="3400.01"/>
    <n v="3400.01"/>
    <s v="0.00"/>
    <n v="0"/>
    <s v="0.00"/>
    <s v="0.00"/>
    <s v="0.00"/>
    <n v="3001"/>
    <s v="0.00"/>
    <s v="0.00"/>
    <n v="399.01"/>
    <s v="0.00"/>
    <m/>
    <m/>
    <n v="3400.01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3"/>
    <n v="442100001"/>
    <s v="44211"/>
    <n v="5"/>
    <x v="0"/>
    <n v="25"/>
    <s v="44"/>
    <s v="E"/>
    <x v="0"/>
    <s v="P50014425E5"/>
    <x v="24"/>
    <x v="23"/>
    <s v="442"/>
    <s v="524"/>
    <n v="52420"/>
    <n v="5442111"/>
    <s v="PROMEP5442111"/>
    <x v="113"/>
    <m/>
    <n v="240740.5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40740.55"/>
    <n v="240740.55"/>
    <n v="240740.55"/>
    <n v="240740.55"/>
    <n v="106360"/>
    <n v="347100.55"/>
    <n v="106360"/>
    <n v="36000"/>
    <n v="0"/>
    <n v="16000"/>
    <s v="0.00"/>
    <n v="20587"/>
    <n v="3213"/>
    <s v="0.00"/>
    <n v="12280"/>
    <n v="18280"/>
    <n v="4450"/>
    <m/>
    <m/>
    <n v="106360"/>
    <m/>
    <n v="240740.55"/>
    <n v="134380.54999999999"/>
    <n v="134380.54999999999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PROMEP5511011"/>
    <x v="107"/>
    <m/>
    <n v="71570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57616"/>
    <n v="-3001"/>
    <m/>
    <m/>
    <n v="-8398.01"/>
    <m/>
    <m/>
    <m/>
    <n v="0"/>
    <n v="-260617"/>
    <n v="-8398.01"/>
    <n v="-269015.01"/>
    <n v="715702.96"/>
    <n v="446687.94999999995"/>
    <n v="446687.94999999995"/>
    <n v="715702.96"/>
    <s v="0.0"/>
    <n v="715702.96"/>
    <s v="0.0"/>
    <s v="0.00"/>
    <n v="0"/>
    <s v="0.00"/>
    <s v="0.00"/>
    <s v="0.00"/>
    <s v="0.00"/>
    <s v="0.00"/>
    <s v="0.00"/>
    <s v="0.00"/>
    <s v="0.00"/>
    <m/>
    <m/>
    <s v="0.00"/>
    <m/>
    <n v="715702.96"/>
    <n v="446687.94999999995"/>
    <n v="446687.94999999995"/>
    <n v="0"/>
  </r>
  <r>
    <s v="SAN JUAN DEL RÍO "/>
    <n v="2016"/>
    <s v="Partida Genérica"/>
    <n v="11"/>
    <s v="CONVENIO"/>
    <x v="1"/>
    <s v="S028"/>
    <s v="PROGRAMA  PARA EL DESARROLLO PROFESIONAL DOCENTE"/>
    <x v="0"/>
    <s v="FEDERAL"/>
    <s v="OTROS RECURSOS ETIQUETADOS A EJERCER POR LA ENTIDAD"/>
    <x v="3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ROMEP5515011"/>
    <x v="108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2998"/>
    <m/>
    <m/>
    <m/>
    <n v="7999"/>
    <m/>
    <m/>
    <m/>
    <n v="0"/>
    <n v="42998"/>
    <n v="7999"/>
    <n v="50997"/>
    <n v="0"/>
    <n v="50997"/>
    <n v="50997"/>
    <n v="0"/>
    <n v="50997"/>
    <n v="50997"/>
    <n v="50997"/>
    <s v="0.00"/>
    <n v="0"/>
    <s v="0.00"/>
    <s v="0.00"/>
    <n v="42998"/>
    <s v="0.00"/>
    <s v="0.00"/>
    <s v="0.00"/>
    <n v="7999"/>
    <s v="0.00"/>
    <m/>
    <m/>
    <n v="50997"/>
    <m/>
    <n v="0"/>
    <n v="0"/>
    <n v="0"/>
    <n v="0"/>
  </r>
  <r>
    <s v="SAN JUAN DEL RÍO "/>
    <n v="2016"/>
    <s v="Partida Genérica"/>
    <n v="11"/>
    <s v="CONVENIO"/>
    <x v="1"/>
    <s v="S029"/>
    <s v="PROGRAMA  PARA EL DESARROLLO PROFESIONAL DOCENTE"/>
    <x v="0"/>
    <s v="FEDERAL"/>
    <s v="OTROS RECURSOS ETIQUETADOS A EJERCER POR LA ENTIDAD"/>
    <x v="3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MEP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214618"/>
    <m/>
    <m/>
    <m/>
    <m/>
    <m/>
    <m/>
    <m/>
    <n v="0"/>
    <n v="214618"/>
    <n v="0"/>
    <n v="214618"/>
    <n v="0"/>
    <n v="214618"/>
    <n v="214618"/>
    <n v="0"/>
    <n v="129818"/>
    <n v="129818"/>
    <n v="129818"/>
    <s v="0.00"/>
    <n v="0"/>
    <s v="0.00"/>
    <s v="0.00"/>
    <n v="99818"/>
    <n v="30000"/>
    <s v="0.00"/>
    <s v="0.00"/>
    <s v="0.00"/>
    <n v="0"/>
    <m/>
    <m/>
    <n v="129818"/>
    <m/>
    <n v="0"/>
    <n v="84800"/>
    <n v="8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5"/>
    <s v="E"/>
    <x v="0"/>
    <s v="P50012925E4"/>
    <x v="9"/>
    <x v="10"/>
    <s v="291"/>
    <s v="512"/>
    <n v="51290"/>
    <n v="5255031"/>
    <s v="PFCE 5255031"/>
    <x v="71"/>
    <m/>
    <n v="715703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5946.080000000002"/>
    <m/>
    <n v="-127890"/>
    <m/>
    <m/>
    <m/>
    <m/>
    <m/>
    <n v="0"/>
    <n v="-163836.08000000002"/>
    <n v="0"/>
    <n v="-163836.08000000002"/>
    <n v="715703.96"/>
    <n v="551867.87999999989"/>
    <n v="551867.87999999989"/>
    <n v="715703.96"/>
    <n v="78789.069999999992"/>
    <n v="636914.89"/>
    <n v="78789.069999999992"/>
    <s v="0.00"/>
    <n v="0"/>
    <s v="0.00"/>
    <s v="0.00"/>
    <s v="0.00"/>
    <n v="35293.53"/>
    <n v="8202.0099999999966"/>
    <s v="0.00"/>
    <s v="0.00"/>
    <s v="0.00"/>
    <m/>
    <m/>
    <n v="78789.069999999992"/>
    <m/>
    <n v="715703.96"/>
    <n v="473078.80999999988"/>
    <n v="473078.80999999988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9"/>
    <s v="E"/>
    <x v="0"/>
    <s v="P50012925E4"/>
    <x v="9"/>
    <x v="10"/>
    <s v="291"/>
    <s v="512"/>
    <n v="51290"/>
    <n v="5291011"/>
    <s v="PFCE 5291011"/>
    <x v="77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5946.080000000002"/>
    <m/>
    <m/>
    <m/>
    <m/>
    <m/>
    <m/>
    <m/>
    <n v="0"/>
    <n v="35946.080000000002"/>
    <n v="0"/>
    <n v="35946.080000000002"/>
    <n v="0"/>
    <n v="35946.080000000002"/>
    <n v="35946.080000000002"/>
    <n v="0"/>
    <n v="35946.080000000002"/>
    <n v="35946.080000000002"/>
    <n v="35946.080000000002"/>
    <s v="0.00"/>
    <n v="0"/>
    <s v="0.00"/>
    <s v="0.00"/>
    <n v="-143784.32000000001"/>
    <s v="0.00"/>
    <s v="0.00"/>
    <s v="0.00"/>
    <s v="0.00"/>
    <s v="0.00"/>
    <m/>
    <m/>
    <n v="35946.080000000002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4000001"/>
    <s v="29401"/>
    <n v="5"/>
    <x v="0"/>
    <n v="25"/>
    <s v="29"/>
    <s v="E"/>
    <x v="1"/>
    <s v="P50022925E5"/>
    <x v="9"/>
    <x v="10"/>
    <s v="291"/>
    <n v="512"/>
    <n v="51290"/>
    <n v="5294011"/>
    <s v="PFCE 5294011"/>
    <x v="79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263391.91999999987"/>
    <n v="263391.91999999987"/>
    <n v="263391.91999999987"/>
    <s v="0.00"/>
    <n v="0"/>
    <s v="0.00"/>
    <s v="0.00"/>
    <s v="0.00"/>
    <s v="0.00"/>
    <s v="0.00"/>
    <s v="0.00"/>
    <n v="263391.9200000001"/>
    <s v="0.00"/>
    <m/>
    <m/>
    <n v="263391.91999999987"/>
    <m/>
    <m/>
    <m/>
    <m/>
    <m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27000001"/>
    <s v="32701"/>
    <n v="5"/>
    <x v="0"/>
    <n v="25"/>
    <s v="32"/>
    <s v="E"/>
    <x v="0"/>
    <s v="P50013225E5"/>
    <x v="23"/>
    <x v="22"/>
    <s v="327"/>
    <s v="513"/>
    <n v="51320"/>
    <n v="5327011"/>
    <s v="PFCE 5327011"/>
    <x v="88"/>
    <m/>
    <n v="371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9256.79000000001"/>
    <m/>
    <m/>
    <m/>
    <m/>
    <n v="0"/>
    <n v="-109256.79000000001"/>
    <n v="0"/>
    <n v="-109256.79000000001"/>
    <n v="371500"/>
    <n v="262243.20999999996"/>
    <n v="262243.20999999996"/>
    <n v="371500"/>
    <n v="236500"/>
    <n v="135000"/>
    <n v="236500"/>
    <s v="0.00"/>
    <n v="0"/>
    <s v="0.00"/>
    <s v="0.00"/>
    <n v="177000"/>
    <n v="59500"/>
    <s v="0.00"/>
    <s v="0.00"/>
    <s v="0.00"/>
    <s v="0.00"/>
    <m/>
    <m/>
    <n v="236500"/>
    <m/>
    <n v="371500"/>
    <n v="25743.209999999963"/>
    <n v="25743.209999999963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1000001"/>
    <s v="33101"/>
    <n v="5"/>
    <x v="0"/>
    <n v="25"/>
    <s v="33"/>
    <s v="E"/>
    <x v="0"/>
    <s v="P50013325E5"/>
    <x v="11"/>
    <x v="12"/>
    <s v="331"/>
    <s v="513"/>
    <n v="51330"/>
    <n v="5331011"/>
    <s v="PFCE5331011"/>
    <x v="89"/>
    <m/>
    <n v="1553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34.799999999999997"/>
    <m/>
    <m/>
    <m/>
    <m/>
    <m/>
    <n v="0"/>
    <n v="-34.799999999999997"/>
    <n v="0"/>
    <n v="-34.799999999999997"/>
    <n v="155300"/>
    <n v="155265.20000000001"/>
    <n v="155265.20000000001"/>
    <n v="155300"/>
    <n v="72300"/>
    <n v="227600"/>
    <n v="72300"/>
    <s v="0.00"/>
    <n v="0"/>
    <s v="0.00"/>
    <s v="0.00"/>
    <s v="0.00"/>
    <s v="0.00"/>
    <n v="72300"/>
    <s v="0.00"/>
    <s v="0.00"/>
    <s v="0.00"/>
    <m/>
    <m/>
    <n v="72300"/>
    <m/>
    <n v="155300"/>
    <n v="82965.200000000012"/>
    <n v="82965.200000000012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3000001"/>
    <s v="33301"/>
    <n v="5"/>
    <x v="0"/>
    <n v="25"/>
    <s v="33"/>
    <s v="E"/>
    <x v="0"/>
    <s v="P50013325E5"/>
    <x v="11"/>
    <x v="12"/>
    <s v="333"/>
    <s v="513"/>
    <n v="51330"/>
    <n v="5333011"/>
    <s v="PFCE5333011"/>
    <x v="21"/>
    <m/>
    <n v="1814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65311"/>
    <n v="127890"/>
    <m/>
    <m/>
    <m/>
    <m/>
    <m/>
    <n v="0"/>
    <n v="193201"/>
    <n v="0"/>
    <n v="193201"/>
    <n v="18145"/>
    <n v="211346"/>
    <n v="211346"/>
    <n v="18145"/>
    <n v="211346"/>
    <n v="229491"/>
    <n v="211346"/>
    <s v="0.00"/>
    <n v="0"/>
    <s v="0.00"/>
    <n v="13456"/>
    <s v="0.00"/>
    <n v="70000"/>
    <n v="127890"/>
    <s v="0.00"/>
    <s v="0.00"/>
    <s v="0.00"/>
    <m/>
    <m/>
    <n v="211346"/>
    <m/>
    <n v="18145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FCE5334011"/>
    <x v="22"/>
    <m/>
    <n v="151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.32"/>
    <m/>
    <n v="-20.64"/>
    <n v="-10.32"/>
    <n v="-55592.88"/>
    <n v="22634.16"/>
    <m/>
    <n v="109245.19"/>
    <n v="32320"/>
    <m/>
    <m/>
    <m/>
    <n v="-41.28"/>
    <n v="76286.47"/>
    <n v="32320"/>
    <n v="108565.19"/>
    <n v="151000"/>
    <n v="259565.19"/>
    <n v="259565.19"/>
    <n v="150989.68"/>
    <n v="258565.19"/>
    <n v="409554.87"/>
    <n v="258565.19"/>
    <s v="0.00"/>
    <n v="0"/>
    <s v="0.00"/>
    <n v="36700"/>
    <n v="-93900"/>
    <n v="50000"/>
    <s v="0.00"/>
    <n v="109245.19"/>
    <n v="31320"/>
    <s v="0.00"/>
    <m/>
    <m/>
    <n v="258565.19"/>
    <m/>
    <n v="150989.68"/>
    <n v="1000"/>
    <n v="10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4101"/>
    <n v="5"/>
    <x v="0"/>
    <n v="25"/>
    <s v="34"/>
    <s v="E"/>
    <x v="0"/>
    <s v="P50013425E5"/>
    <x v="12"/>
    <x v="13"/>
    <s v="341"/>
    <s v="513"/>
    <n v="51340"/>
    <n v="5341011"/>
    <s v="PFCE 5341011"/>
    <x v="26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0.32"/>
    <m/>
    <n v="20.64"/>
    <n v="10.32"/>
    <n v="92.88"/>
    <n v="41.28"/>
    <n v="34.799999999999997"/>
    <n v="11.6"/>
    <n v="5.8"/>
    <m/>
    <m/>
    <m/>
    <n v="41.28"/>
    <n v="180.55999999999997"/>
    <n v="5.8"/>
    <n v="227.64"/>
    <n v="0"/>
    <n v="227.64"/>
    <n v="227.64"/>
    <n v="0"/>
    <n v="227.64"/>
    <n v="227.64"/>
    <n v="227.64"/>
    <n v="10.32"/>
    <n v="10.32"/>
    <n v="10.32"/>
    <n v="10.32"/>
    <s v="0.00"/>
    <n v="41.280000000000008"/>
    <n v="34.799999999999997"/>
    <n v="11.599999999999994"/>
    <n v="5.799999999999998"/>
    <n v="5.8"/>
    <m/>
    <m/>
    <n v="227.64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101"/>
    <n v="5"/>
    <x v="0"/>
    <n v="26"/>
    <s v="35"/>
    <s v="E"/>
    <x v="0"/>
    <s v="P50013526E5"/>
    <x v="12"/>
    <x v="14"/>
    <s v="351"/>
    <s v="513"/>
    <n v="51350"/>
    <n v="5351011"/>
    <s v="PFCE5351011"/>
    <x v="9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378499.75"/>
    <m/>
    <m/>
    <m/>
    <m/>
    <m/>
    <n v="0"/>
    <n v="378499.75"/>
    <n v="0"/>
    <n v="378499.75"/>
    <n v="0"/>
    <n v="378499.75"/>
    <n v="378499.75"/>
    <n v="0"/>
    <n v="378499.75"/>
    <n v="378499.75"/>
    <n v="378499.75"/>
    <s v="0.00"/>
    <n v="0"/>
    <s v="0.00"/>
    <s v="0.00"/>
    <s v="0.00"/>
    <s v="0.00"/>
    <n v="378499.75"/>
    <s v="0.00"/>
    <s v="0.00"/>
    <s v="0.00"/>
    <m/>
    <m/>
    <n v="378499.75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701"/>
    <n v="5"/>
    <x v="0"/>
    <n v="25"/>
    <s v="35"/>
    <s v="E"/>
    <x v="1"/>
    <s v="P50023525E5"/>
    <x v="12"/>
    <x v="14"/>
    <s v="357"/>
    <s v="513"/>
    <n v="51350"/>
    <n v="5357011"/>
    <s v="PFCE5357011"/>
    <x v="98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5500"/>
    <m/>
    <m/>
    <m/>
    <m/>
    <m/>
    <m/>
    <m/>
    <n v="0"/>
    <n v="55500"/>
    <n v="0"/>
    <n v="55500"/>
    <n v="0"/>
    <n v="55500"/>
    <n v="55500"/>
    <n v="0"/>
    <n v="55500"/>
    <n v="-55500"/>
    <n v="55500"/>
    <s v="0.00"/>
    <n v="0"/>
    <s v="0.00"/>
    <n v="55500"/>
    <s v="0.00"/>
    <s v="0.00"/>
    <s v="0.00"/>
    <s v="0.00"/>
    <s v="0.00"/>
    <s v="0.00"/>
    <m/>
    <m/>
    <n v="55500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FCE5515011"/>
    <x v="108"/>
    <m/>
    <n v="2005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02786.44"/>
    <n v="-378499.75"/>
    <m/>
    <n v="-32325.8"/>
    <m/>
    <m/>
    <m/>
    <n v="0"/>
    <n v="-581286.18999999994"/>
    <n v="-32325.8"/>
    <n v="-613611.99"/>
    <n v="2005500"/>
    <n v="1391888.01"/>
    <n v="1391888.01"/>
    <n v="2005500"/>
    <n v="1844648.6800000004"/>
    <n v="3850148.6800000006"/>
    <n v="1844648.6800000004"/>
    <s v="0.00"/>
    <n v="0"/>
    <s v="0.00"/>
    <s v="0.00"/>
    <n v="894719.82999999973"/>
    <n v="856744.65"/>
    <n v="353391.9200000001"/>
    <s v="0.00"/>
    <n v="-263391.91999999987"/>
    <n v="6368.4"/>
    <m/>
    <m/>
    <n v="1844648.6800000004"/>
    <m/>
    <n v="2005500.0000000002"/>
    <n v="-452760.67000000039"/>
    <n v="-452760.67000000039"/>
    <n v="0"/>
  </r>
  <r>
    <s v="SAN JUAN DEL RÍO "/>
    <n v="2017"/>
    <s v="Partida Genérica"/>
    <n v="12"/>
    <s v="CONVENIO"/>
    <x v="1"/>
    <s v="U046"/>
    <s v="PROGRAMA DE FORTALECIMIENTO A LA CALIDAD EN  INSTITUCIONES EDUCATIVAS"/>
    <x v="0"/>
    <s v="FEDERAL"/>
    <s v="OTROS RECURSOS ETIQUETADOS A EJERCER POR LA ENTIDAD"/>
    <x v="4"/>
    <x v="4"/>
    <n v="515000001"/>
    <s v="51901"/>
    <n v="5"/>
    <x v="0"/>
    <n v="25"/>
    <s v="51"/>
    <s v="E"/>
    <x v="1"/>
    <s v="P50025125E5"/>
    <x v="25"/>
    <x v="24"/>
    <s v="519"/>
    <s v="124"/>
    <n v="12419"/>
    <n v="5519011"/>
    <s v="PFCE5519011"/>
    <x v="11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14800"/>
    <m/>
    <m/>
    <m/>
    <m/>
    <m/>
    <m/>
    <n v="0"/>
    <n v="114800"/>
    <n v="0"/>
    <n v="114800"/>
    <n v="0"/>
    <n v="114800"/>
    <n v="114800"/>
    <n v="0"/>
    <n v="0"/>
    <n v="0"/>
    <n v="0"/>
    <s v="0.00"/>
    <n v="0"/>
    <s v="0.00"/>
    <n v="0"/>
    <s v="0.00"/>
    <s v="0.00"/>
    <s v="0.00"/>
    <s v="0.00"/>
    <s v="0.00"/>
    <s v="0.00"/>
    <m/>
    <m/>
    <n v="0"/>
    <m/>
    <n v="0"/>
    <n v="114800"/>
    <n v="11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FCE5567011"/>
    <x v="112"/>
    <m/>
    <n v="5858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85800"/>
    <n v="585800"/>
    <n v="585800"/>
    <n v="585800"/>
    <n v="59759.149999999994"/>
    <n v="645559.15"/>
    <n v="59759.149999999994"/>
    <s v="0.00"/>
    <n v="0"/>
    <s v="0.00"/>
    <s v="0.00"/>
    <s v="0.00"/>
    <n v="29789.390000000014"/>
    <n v="3688.8000000000011"/>
    <s v="0.00"/>
    <s v="0.00"/>
    <s v="0.00"/>
    <m/>
    <m/>
    <n v="59759.149999999994"/>
    <m/>
    <n v="585800"/>
    <n v="526040.85"/>
    <n v="526040.85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2000001"/>
    <s v="56201"/>
    <n v="5"/>
    <x v="0"/>
    <n v="25"/>
    <s v="56"/>
    <s v="E"/>
    <x v="1"/>
    <s v="P50025625E5"/>
    <x v="26"/>
    <x v="25"/>
    <s v="562"/>
    <s v="124"/>
    <n v="12462"/>
    <n v="5562011"/>
    <s v="PFCE5562011"/>
    <x v="110"/>
    <m/>
    <n v="190597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905970"/>
    <n v="1905970"/>
    <n v="1905970"/>
    <n v="1905970"/>
    <n v="1283437.1799999992"/>
    <n v="3189407.1799999992"/>
    <n v="1283437.1799999992"/>
    <s v="0.00"/>
    <n v="0"/>
    <s v="0.00"/>
    <s v="0.00"/>
    <n v="-4937940.72"/>
    <s v="0.00"/>
    <s v="0.00"/>
    <s v="0.00"/>
    <s v="0.00"/>
    <s v="0.00"/>
    <m/>
    <m/>
    <n v="1283437.1799999992"/>
    <m/>
    <n v="1905970"/>
    <n v="622532.82000000076"/>
    <n v="622532.82000000076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n v="15271.7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271.72"/>
    <n v="15271.72"/>
    <n v="15271.72"/>
    <n v="15271.72"/>
    <s v="0.0"/>
    <n v="15271.72"/>
    <s v="0.0"/>
    <s v="0.00"/>
    <n v="0"/>
    <s v="0.00"/>
    <s v="0.00"/>
    <s v="0.00"/>
    <s v="0.00"/>
    <s v="0.00"/>
    <s v="0.00"/>
    <s v="0.00"/>
    <s v="0.00"/>
    <m/>
    <m/>
    <s v="0.00"/>
    <m/>
    <n v="15271.72"/>
    <n v="15271.72"/>
    <n v="15271.7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11000001"/>
    <s v="21101"/>
    <n v="5"/>
    <x v="0"/>
    <n v="25"/>
    <s v="21"/>
    <s v="E"/>
    <x v="0"/>
    <s v="P50012125E5"/>
    <x v="6"/>
    <x v="6"/>
    <s v="211"/>
    <s v="512"/>
    <n v="51210"/>
    <n v="5211011"/>
    <s v="FAM5211011"/>
    <x v="56"/>
    <n v="0"/>
    <n v="0"/>
    <n v="0"/>
    <n v="0"/>
    <n v="0"/>
    <n v="0"/>
    <n v="0"/>
    <n v="0"/>
    <n v="0"/>
    <n v="0"/>
    <m/>
    <m/>
    <m/>
    <m/>
    <n v="0"/>
    <m/>
    <m/>
    <m/>
    <m/>
    <m/>
    <m/>
    <m/>
    <m/>
    <m/>
    <m/>
    <n v="0"/>
    <n v="0"/>
    <n v="0"/>
    <n v="0"/>
    <m/>
    <m/>
    <m/>
    <n v="254823"/>
    <m/>
    <m/>
    <m/>
    <m/>
    <m/>
    <m/>
    <m/>
    <m/>
    <m/>
    <m/>
    <m/>
    <n v="254823"/>
    <n v="0"/>
    <n v="0"/>
    <n v="254823"/>
    <n v="0"/>
    <n v="254823"/>
    <n v="254823"/>
    <n v="8592.5700000000015"/>
    <n v="252688.6"/>
    <n v="261281.17"/>
    <n v="252688.6"/>
    <n v="254823"/>
    <n v="0"/>
    <s v="0.00"/>
    <s v="0.00"/>
    <s v="0.00"/>
    <s v="0.00"/>
    <s v="0.00"/>
    <s v="0.00"/>
    <n v="-2134.4"/>
    <s v="0.00"/>
    <m/>
    <m/>
    <n v="252688.6"/>
    <m/>
    <n v="8592.570000000007"/>
    <n v="2134.3999999999942"/>
    <n v="2134.399999999994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94000001"/>
    <s v="29401"/>
    <n v="5"/>
    <x v="0"/>
    <n v="25"/>
    <s v="29"/>
    <s v="E"/>
    <x v="1"/>
    <s v="P50022925E5"/>
    <x v="9"/>
    <x v="10"/>
    <s v="294"/>
    <s v="512"/>
    <n v="51290"/>
    <n v="5294011"/>
    <s v="FAM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77839.74"/>
    <m/>
    <m/>
    <m/>
    <m/>
    <m/>
    <m/>
    <m/>
    <m/>
    <m/>
    <m/>
    <m/>
    <n v="177839.74"/>
    <n v="0"/>
    <n v="0"/>
    <n v="177839.74"/>
    <n v="0"/>
    <n v="177839.74"/>
    <n v="177839.74"/>
    <n v="0"/>
    <n v="177839.74"/>
    <n v="177839.74"/>
    <n v="177839.74"/>
    <n v="177839.74"/>
    <n v="0"/>
    <s v="0.00"/>
    <s v="0.00"/>
    <s v="0.00"/>
    <s v="0.00"/>
    <s v="0.00"/>
    <s v="0.00"/>
    <s v="0.00"/>
    <s v="0.00"/>
    <m/>
    <m/>
    <n v="177839.74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51000001"/>
    <s v="35101"/>
    <n v="5"/>
    <x v="0"/>
    <n v="25"/>
    <s v="35"/>
    <s v="E"/>
    <x v="0"/>
    <s v="P50013525E5"/>
    <x v="13"/>
    <x v="14"/>
    <s v="351"/>
    <s v="513"/>
    <n v="51350"/>
    <n v="5351011"/>
    <s v="FAM5351011"/>
    <x v="9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40136"/>
    <m/>
    <m/>
    <m/>
    <m/>
    <m/>
    <m/>
    <m/>
    <m/>
    <m/>
    <m/>
    <m/>
    <n v="40136"/>
    <n v="0"/>
    <n v="0"/>
    <n v="40136"/>
    <n v="0"/>
    <n v="40136"/>
    <n v="40136"/>
    <n v="0"/>
    <n v="40136"/>
    <n v="40136"/>
    <n v="40136"/>
    <n v="40136"/>
    <n v="0"/>
    <s v="0.00"/>
    <s v="0.00"/>
    <s v="0.00"/>
    <s v="0.00"/>
    <s v="0.00"/>
    <s v="0.00"/>
    <s v="0.00"/>
    <s v="0.00"/>
    <m/>
    <m/>
    <n v="40136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FAM5511011"/>
    <x v="107"/>
    <m/>
    <n v="11584.2"/>
    <m/>
    <m/>
    <m/>
    <m/>
    <m/>
    <m/>
    <m/>
    <m/>
    <m/>
    <m/>
    <m/>
    <m/>
    <n v="0"/>
    <n v="1875723.4"/>
    <m/>
    <m/>
    <m/>
    <m/>
    <m/>
    <m/>
    <m/>
    <m/>
    <m/>
    <n v="1875723.4"/>
    <n v="1875723.4"/>
    <n v="0"/>
    <n v="0"/>
    <m/>
    <m/>
    <m/>
    <n v="-1887307.6"/>
    <m/>
    <m/>
    <m/>
    <m/>
    <m/>
    <m/>
    <m/>
    <m/>
    <m/>
    <m/>
    <m/>
    <n v="-1887307.6"/>
    <n v="0"/>
    <n v="0"/>
    <n v="-1887307.6"/>
    <n v="1887307.5999999999"/>
    <n v="-2.3283064365386963E-10"/>
    <n v="-2.3283064365386963E-10"/>
    <m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-2.3283064365386963E-10"/>
    <n v="-2.3283064365386963E-1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FAM5515011"/>
    <x v="108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399974.29"/>
    <m/>
    <m/>
    <m/>
    <m/>
    <m/>
    <m/>
    <m/>
    <m/>
    <m/>
    <m/>
    <m/>
    <n v="1399974.29"/>
    <n v="0"/>
    <n v="0"/>
    <n v="1399974.29"/>
    <n v="0"/>
    <n v="1399974.29"/>
    <n v="1399974.29"/>
    <n v="2991.63"/>
    <n v="1397398.46"/>
    <n v="1400390.0899999999"/>
    <n v="1397398.46"/>
    <n v="1397398.46"/>
    <n v="0"/>
    <s v="0.00"/>
    <s v="0.00"/>
    <s v="0.00"/>
    <s v="0.00"/>
    <s v="0.00"/>
    <s v="0.00"/>
    <s v="0.00"/>
    <s v="0.00"/>
    <m/>
    <m/>
    <n v="1397398.46"/>
    <m/>
    <n v="2991.6299999998882"/>
    <n v="2575.8300000000745"/>
    <n v="2575.8300000000745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6401"/>
    <n v="5"/>
    <x v="0"/>
    <n v="25"/>
    <s v="56"/>
    <s v="E"/>
    <x v="1"/>
    <s v="P50025625E5"/>
    <x v="26"/>
    <x v="25"/>
    <s v="564"/>
    <s v="124"/>
    <n v="12413"/>
    <n v="5564011"/>
    <s v="FAM5564011"/>
    <x v="115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4500"/>
    <m/>
    <m/>
    <m/>
    <m/>
    <m/>
    <m/>
    <m/>
    <m/>
    <m/>
    <m/>
    <m/>
    <n v="14500"/>
    <n v="0"/>
    <n v="0"/>
    <n v="14500"/>
    <n v="0"/>
    <n v="14500"/>
    <n v="14500"/>
    <m/>
    <n v="14500"/>
    <n v="14500"/>
    <n v="14500"/>
    <n v="14500"/>
    <n v="0"/>
    <s v="0.00"/>
    <s v="0.00"/>
    <s v="0.00"/>
    <s v="0.00"/>
    <s v="0.00"/>
    <s v="0.00"/>
    <s v="0.00"/>
    <s v="0.00"/>
    <m/>
    <m/>
    <n v="14500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AM5341011"/>
    <x v="26"/>
    <n v="0"/>
    <m/>
    <n v="40.71"/>
    <n v="1.2"/>
    <n v="1.24"/>
    <n v="1.2"/>
    <n v="1.24"/>
    <n v="1.2"/>
    <n v="1.24"/>
    <n v="1.24"/>
    <n v="1.2"/>
    <m/>
    <m/>
    <m/>
    <n v="50.47000000000002"/>
    <m/>
    <m/>
    <m/>
    <m/>
    <m/>
    <m/>
    <m/>
    <m/>
    <m/>
    <m/>
    <n v="0"/>
    <n v="44.350000000000009"/>
    <n v="4.92"/>
    <n v="0"/>
    <m/>
    <m/>
    <m/>
    <n v="34.57"/>
    <m/>
    <m/>
    <m/>
    <m/>
    <m/>
    <m/>
    <m/>
    <m/>
    <m/>
    <m/>
    <m/>
    <n v="34.57"/>
    <n v="0"/>
    <n v="0"/>
    <n v="34.57"/>
    <n v="49.27000000000001"/>
    <n v="83.84"/>
    <n v="83.84"/>
    <m/>
    <n v="75.279999999999973"/>
    <n v="75.279999999999973"/>
    <n v="75.279999999999973"/>
    <n v="75.279999999999973"/>
    <n v="0"/>
    <s v="0.00"/>
    <s v="0.00"/>
    <s v="0.00"/>
    <s v="0.00"/>
    <s v="0.00"/>
    <s v="0.00"/>
    <s v="0.00"/>
    <s v="0.00"/>
    <m/>
    <m/>
    <n v="75.279999999999973"/>
    <m/>
    <n v="0"/>
    <n v="8.5600000000000307"/>
    <n v="8.5600000000000307"/>
    <n v="0"/>
  </r>
  <r>
    <s v="SAN JUAN DEL RÍO "/>
    <n v="2016"/>
    <s v="Partida Genérica"/>
    <n v="11"/>
    <s v="CONVENIO"/>
    <x v="1"/>
    <m/>
    <s v="ESTIMULOS FISCALES "/>
    <x v="0"/>
    <s v="PROPIOS"/>
    <s v="OTROS RECURSOS ETIQUETADOS A EJERCER POR LA ENTIDAD"/>
    <x v="7"/>
    <x v="4"/>
    <n v="583000001"/>
    <s v="58301"/>
    <n v="7"/>
    <x v="0"/>
    <n v="25"/>
    <s v="58"/>
    <s v="E"/>
    <x v="1"/>
    <s v="P50025825E7"/>
    <x v="29"/>
    <x v="26"/>
    <s v="583"/>
    <s v="123"/>
    <n v="12330"/>
    <n v="5583011"/>
    <s v="ESTIMULO FISCAL5583011"/>
    <x v="116"/>
    <n v="0"/>
    <n v="51576.1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1576.12"/>
    <n v="51576.12"/>
    <n v="51576.12"/>
    <n v="51576.12"/>
    <s v="0.0"/>
    <n v="51576.12"/>
    <s v="0.0"/>
    <s v="0.00"/>
    <n v="0"/>
    <s v="0.00"/>
    <s v="0.00"/>
    <s v="0.00"/>
    <s v="0.00"/>
    <s v="0.00"/>
    <s v="0.00"/>
    <s v="0.00"/>
    <s v="0.00"/>
    <m/>
    <m/>
    <s v="0.00"/>
    <m/>
    <n v="51576.12"/>
    <n v="51576.12"/>
    <n v="51576.1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1000001"/>
    <s v="34101"/>
    <n v="6"/>
    <x v="0"/>
    <n v="25"/>
    <s v="34"/>
    <s v="E"/>
    <x v="0"/>
    <s v="P50013425E6"/>
    <x v="12"/>
    <x v="13"/>
    <s v="341"/>
    <s v="513"/>
    <n v="51340"/>
    <n v="5341011"/>
    <s v="CONCYTEQ5341011"/>
    <x v="26"/>
    <m/>
    <n v="0"/>
    <m/>
    <m/>
    <m/>
    <m/>
    <m/>
    <m/>
    <m/>
    <m/>
    <m/>
    <m/>
    <m/>
    <m/>
    <n v="0"/>
    <m/>
    <n v="0"/>
    <m/>
    <m/>
    <m/>
    <m/>
    <m/>
    <m/>
    <m/>
    <m/>
    <n v="0"/>
    <n v="0"/>
    <n v="0"/>
    <n v="0"/>
    <m/>
    <m/>
    <m/>
    <n v="10718.28"/>
    <n v="4137.25"/>
    <n v="3586.89"/>
    <n v="2808.24"/>
    <n v="1536.94"/>
    <n v="4912.6499999999996"/>
    <n v="5181.7699999999904"/>
    <n v="3971.89"/>
    <n v="1252.8800000000001"/>
    <m/>
    <m/>
    <m/>
    <n v="21250.660000000003"/>
    <n v="15603.249999999989"/>
    <n v="1252.8800000000001"/>
    <n v="38106.789999999986"/>
    <n v="0"/>
    <n v="38106.789999999986"/>
    <n v="38106.789999999986"/>
    <n v="0"/>
    <n v="38106.709999999992"/>
    <n v="38106.709999999992"/>
    <n v="38106.709999999992"/>
    <n v="10718.279999999997"/>
    <n v="4137.25"/>
    <n v="3586.8900000000026"/>
    <n v="2808.24"/>
    <s v="0.00"/>
    <n v="4912.6499999999978"/>
    <n v="5181.7700000000004"/>
    <n v="3971.8900000000026"/>
    <n v="1252.7999999999995"/>
    <n v="11832.17"/>
    <m/>
    <m/>
    <n v="38106.709999999992"/>
    <m/>
    <n v="0"/>
    <n v="7.9999999994470272E-2"/>
    <n v="7.9999999994470272E-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7000001"/>
    <s v="34701"/>
    <n v="6"/>
    <x v="0"/>
    <n v="25"/>
    <s v="34"/>
    <s v="E"/>
    <x v="0"/>
    <s v="P50013425E6"/>
    <x v="12"/>
    <x v="13"/>
    <s v="347"/>
    <s v="513"/>
    <n v="51340"/>
    <n v="5347011"/>
    <s v="CONCYTEQ5347011"/>
    <x v="93"/>
    <n v="0"/>
    <n v="2707.6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707.69"/>
    <n v="2707.69"/>
    <n v="2707.69"/>
    <n v="2707.69"/>
    <s v="0.0"/>
    <n v="2707.69"/>
    <s v="0.0"/>
    <s v="0.00"/>
    <n v="0"/>
    <s v="0.00"/>
    <s v="0.00"/>
    <s v="0.00"/>
    <s v="0.00"/>
    <s v="0.00"/>
    <s v="0.00"/>
    <s v="0.00"/>
    <s v="0.00"/>
    <m/>
    <m/>
    <s v="0.00"/>
    <m/>
    <n v="2707.69"/>
    <n v="2707.69"/>
    <n v="2707.69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13"/>
    <n v="6"/>
    <x v="0"/>
    <n v="25"/>
    <s v="44"/>
    <s v="E"/>
    <x v="0"/>
    <s v="P50014425E6"/>
    <x v="24"/>
    <x v="23"/>
    <s v="442"/>
    <s v="524"/>
    <n v="52420"/>
    <n v="5442131"/>
    <s v="CONCYTEQ5442131"/>
    <x v="106"/>
    <n v="0"/>
    <n v="88270.0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718.28"/>
    <n v="-4137.25"/>
    <n v="-3586.89"/>
    <n v="-2808.24"/>
    <n v="-1536.94"/>
    <n v="-4912.6499999999996"/>
    <n v="-5181.7699999999904"/>
    <n v="-13971.89"/>
    <n v="-6252.88"/>
    <m/>
    <m/>
    <m/>
    <n v="-21250.660000000003"/>
    <n v="-25603.249999999989"/>
    <n v="-6252.88"/>
    <n v="-53106.789999999986"/>
    <n v="88270.06"/>
    <n v="35163.270000000011"/>
    <n v="35163.270000000011"/>
    <n v="88270.06"/>
    <s v="0.0"/>
    <n v="88270.06"/>
    <s v="0.0"/>
    <s v="0.00"/>
    <n v="0"/>
    <s v="0.00"/>
    <s v="0.00"/>
    <s v="0.00"/>
    <s v="0.00"/>
    <s v="0.00"/>
    <s v="0.00"/>
    <s v="0.00"/>
    <n v="16000"/>
    <m/>
    <m/>
    <s v="0.00"/>
    <m/>
    <n v="88270.06"/>
    <n v="35163.270000000011"/>
    <n v="35163.270000000011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06"/>
    <n v="6"/>
    <x v="0"/>
    <n v="25"/>
    <s v="44"/>
    <s v="E"/>
    <x v="0"/>
    <s v="P50014425E6"/>
    <x v="24"/>
    <x v="23"/>
    <s v="442"/>
    <s v="524"/>
    <n v="52420"/>
    <n v="5442061"/>
    <s v="CONCYTEQ5442061"/>
    <x v="10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000"/>
    <n v="5000"/>
    <m/>
    <m/>
    <m/>
    <n v="0"/>
    <n v="10000"/>
    <n v="5000"/>
    <n v="15000"/>
    <n v="0"/>
    <n v="15000"/>
    <n v="15000"/>
    <n v="0"/>
    <n v="15000"/>
    <n v="15000"/>
    <n v="15000"/>
    <s v="0.00"/>
    <n v="0"/>
    <s v="0.00"/>
    <s v="0.00"/>
    <s v="0.00"/>
    <s v="0.00"/>
    <s v="0.00"/>
    <n v="10000"/>
    <n v="5000"/>
    <s v="0.00"/>
    <m/>
    <m/>
    <n v="15000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5503"/>
    <n v="6"/>
    <x v="0"/>
    <n v="25"/>
    <s v="25"/>
    <s v="E"/>
    <x v="0"/>
    <s v="P50012525E6"/>
    <x v="25"/>
    <x v="20"/>
    <s v="255"/>
    <s v="525"/>
    <n v="52555"/>
    <n v="5255031"/>
    <s v="NUEVOSTALENTOS5255031"/>
    <x v="71"/>
    <n v="0"/>
    <n v="0"/>
    <m/>
    <m/>
    <m/>
    <m/>
    <m/>
    <m/>
    <m/>
    <m/>
    <m/>
    <m/>
    <m/>
    <m/>
    <n v="0"/>
    <m/>
    <m/>
    <m/>
    <m/>
    <m/>
    <n v="300000"/>
    <m/>
    <m/>
    <m/>
    <m/>
    <n v="300000"/>
    <n v="0"/>
    <n v="300000"/>
    <n v="0"/>
    <m/>
    <m/>
    <m/>
    <m/>
    <m/>
    <m/>
    <m/>
    <m/>
    <m/>
    <m/>
    <n v="-30965.33"/>
    <n v="-21118.12"/>
    <m/>
    <m/>
    <m/>
    <n v="0"/>
    <n v="-30965.33"/>
    <n v="-21118.12"/>
    <n v="-52083.45"/>
    <n v="300000"/>
    <n v="247916.55"/>
    <n v="247916.55"/>
    <n v="0"/>
    <n v="76649.549999999988"/>
    <n v="76649.549999999988"/>
    <n v="76649.549999999988"/>
    <s v="0.00"/>
    <n v="0"/>
    <s v="0.00"/>
    <s v="0.00"/>
    <s v="0.00"/>
    <s v="0.00"/>
    <s v="0.00"/>
    <n v="12267"/>
    <n v="64382.55000000001"/>
    <n v="21778.84"/>
    <m/>
    <m/>
    <n v="76649.549999999988"/>
    <m/>
    <n v="0"/>
    <n v="171267"/>
    <n v="171267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7101"/>
    <n v="6"/>
    <x v="0"/>
    <n v="25"/>
    <s v="27"/>
    <s v="E"/>
    <x v="1"/>
    <s v="P50022725E6"/>
    <x v="25"/>
    <x v="21"/>
    <s v="271"/>
    <s v="527"/>
    <n v="52710"/>
    <n v="5271011"/>
    <s v="NUEVOSTALENTOS5271011"/>
    <x v="7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45.8"/>
    <m/>
    <m/>
    <m/>
    <n v="0"/>
    <n v="0"/>
    <n v="1745.8"/>
    <n v="1745.8"/>
    <n v="0"/>
    <n v="1745.8"/>
    <n v="1745.8"/>
    <n v="0"/>
    <n v="1745.8000000000004"/>
    <n v="1745.8000000000004"/>
    <n v="1745.8000000000004"/>
    <s v="0.00"/>
    <n v="0"/>
    <s v="0.00"/>
    <s v="0.00"/>
    <s v="0.00"/>
    <s v="0.00"/>
    <s v="0.00"/>
    <s v="0.00"/>
    <n v="1745.7999999999995"/>
    <n v="1131"/>
    <m/>
    <m/>
    <n v="1745.8000000000004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91000001"/>
    <s v="29101"/>
    <n v="6"/>
    <x v="0"/>
    <n v="25"/>
    <s v="29"/>
    <s v="E"/>
    <x v="1"/>
    <s v="P50022925E6"/>
    <x v="9"/>
    <x v="10"/>
    <s v="291"/>
    <s v="512"/>
    <n v="51290"/>
    <n v="5291011"/>
    <s v="NUEVOSTALENTOS5291011"/>
    <x v="7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597.32"/>
    <m/>
    <m/>
    <m/>
    <n v="0"/>
    <n v="0"/>
    <n v="1597.32"/>
    <n v="1597.32"/>
    <n v="0"/>
    <n v="1597.32"/>
    <n v="1597.32"/>
    <n v="0"/>
    <n v="1597.3199999999995"/>
    <n v="1597.3199999999995"/>
    <n v="1597.3199999999995"/>
    <s v="0.00"/>
    <n v="0"/>
    <s v="0.00"/>
    <s v="0.00"/>
    <s v="0.00"/>
    <s v="0.00"/>
    <s v="0.00"/>
    <s v="0.00"/>
    <n v="1597.3200000000004"/>
    <s v="0.00"/>
    <m/>
    <m/>
    <n v="1597.3199999999995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3"/>
    <n v="442000001"/>
    <s v="44211"/>
    <n v="6"/>
    <x v="0"/>
    <n v="25"/>
    <s v="44"/>
    <s v="E"/>
    <x v="0"/>
    <s v="P50014425E6"/>
    <x v="24"/>
    <x v="23"/>
    <s v="442"/>
    <s v="524"/>
    <n v="52420"/>
    <n v="5442111"/>
    <s v="NUEVOSTALENTOS5442111"/>
    <x v="11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775"/>
    <m/>
    <m/>
    <m/>
    <n v="0"/>
    <n v="0"/>
    <n v="17775"/>
    <n v="17775"/>
    <n v="0"/>
    <n v="17775"/>
    <n v="17775"/>
    <n v="0"/>
    <n v="17775"/>
    <n v="17775"/>
    <n v="17775"/>
    <s v="0.00"/>
    <n v="0"/>
    <s v="0.00"/>
    <s v="0.00"/>
    <s v="0.00"/>
    <s v="0.00"/>
    <s v="0.00"/>
    <s v="0.00"/>
    <n v="17775"/>
    <n v="15600"/>
    <m/>
    <m/>
    <n v="17775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4"/>
    <n v="515000002"/>
    <s v="56701"/>
    <n v="6"/>
    <x v="0"/>
    <n v="25"/>
    <s v="56"/>
    <s v="E"/>
    <x v="0"/>
    <s v="P50015625E6"/>
    <x v="26"/>
    <x v="24"/>
    <s v="567"/>
    <s v="124"/>
    <n v="12467"/>
    <n v="5567011"/>
    <s v="NUEVOSTALENTOS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0965.33"/>
    <m/>
    <m/>
    <m/>
    <m/>
    <n v="0"/>
    <n v="30965.33"/>
    <n v="0"/>
    <n v="30965.33"/>
    <n v="0"/>
    <n v="30965.33"/>
    <n v="30965.33"/>
    <n v="0"/>
    <n v="29368.01"/>
    <n v="29368.01"/>
    <n v="29368.01"/>
    <s v="0.00"/>
    <n v="0"/>
    <s v="0.00"/>
    <s v="0.00"/>
    <s v="0.00"/>
    <s v="0.00"/>
    <s v="0.00"/>
    <n v="30965.330000000009"/>
    <n v="-1597.3199999999995"/>
    <s v="0.00"/>
    <m/>
    <m/>
    <n v="29368.01"/>
    <m/>
    <n v="0"/>
    <n v="1597.3200000000033"/>
    <n v="1597.3200000000033"/>
    <n v="0"/>
  </r>
  <r>
    <s v="SAN JUAN DEL RÍO "/>
    <n v="2016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 20165442141"/>
    <x v="118"/>
    <n v="0"/>
    <n v="96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6000"/>
    <n v="96000"/>
    <n v="96000"/>
    <n v="96000"/>
    <n v="93000"/>
    <n v="3000"/>
    <n v="93000"/>
    <s v="0.00"/>
    <n v="30000"/>
    <s v="0.00"/>
    <n v="30000"/>
    <n v="12000"/>
    <n v="9000"/>
    <n v="6000"/>
    <n v="6000"/>
    <s v="0.00"/>
    <s v="0.00"/>
    <m/>
    <m/>
    <n v="93000"/>
    <m/>
    <n v="96000"/>
    <n v="3000"/>
    <n v="3000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CONACYT5341011"/>
    <x v="26"/>
    <n v="0"/>
    <n v="966.28"/>
    <n v="1.18"/>
    <n v="0.74"/>
    <n v="0.55000000000000004"/>
    <n v="0.41"/>
    <n v="0.16"/>
    <n v="0.02"/>
    <n v="1.24"/>
    <n v="2.72"/>
    <n v="2.61"/>
    <m/>
    <m/>
    <m/>
    <n v="9.629999999999999"/>
    <m/>
    <m/>
    <m/>
    <m/>
    <m/>
    <m/>
    <m/>
    <m/>
    <m/>
    <m/>
    <n v="0"/>
    <n v="2.88"/>
    <n v="4.1400000000000006"/>
    <n v="0"/>
    <m/>
    <m/>
    <m/>
    <m/>
    <m/>
    <m/>
    <m/>
    <m/>
    <m/>
    <m/>
    <m/>
    <m/>
    <m/>
    <m/>
    <m/>
    <n v="0"/>
    <n v="0"/>
    <n v="0"/>
    <n v="0"/>
    <n v="973.3"/>
    <n v="973.3"/>
    <n v="973.3"/>
    <n v="966.28"/>
    <n v="241.27999999999997"/>
    <n v="1207.56"/>
    <n v="241.27999999999997"/>
    <s v="0.00"/>
    <n v="83.520000000000024"/>
    <s v="0.00"/>
    <n v="55.679999999999957"/>
    <s v="0.00"/>
    <n v="9.2799999999999958"/>
    <n v="9.2799999999999958"/>
    <n v="46.399999999999977"/>
    <s v="0.00"/>
    <n v="18.559999999999999"/>
    <m/>
    <m/>
    <n v="241.27999999999997"/>
    <m/>
    <n v="966.28"/>
    <n v="732.02"/>
    <n v="732.02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5442141"/>
    <x v="118"/>
    <n v="0"/>
    <n v="17339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73392.96"/>
    <n v="173392.96"/>
    <n v="173392.96"/>
    <n v="173392.96"/>
    <n v="102000"/>
    <n v="71392.959999999992"/>
    <n v="102000"/>
    <s v="0.00"/>
    <n v="30000"/>
    <s v="0.00"/>
    <n v="30000"/>
    <n v="9000"/>
    <n v="3000"/>
    <n v="9000"/>
    <n v="21000"/>
    <s v="0.00"/>
    <n v="12000"/>
    <m/>
    <m/>
    <n v="102000"/>
    <m/>
    <n v="173392.95999999996"/>
    <n v="71392.959999999992"/>
    <n v="71392.959999999992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FONDO MIXTO CONACYT5442141"/>
    <x v="119"/>
    <n v="0"/>
    <m/>
    <m/>
    <m/>
    <m/>
    <m/>
    <m/>
    <m/>
    <m/>
    <m/>
    <m/>
    <m/>
    <m/>
    <m/>
    <n v="0"/>
    <m/>
    <m/>
    <m/>
    <m/>
    <n v="2247000"/>
    <m/>
    <m/>
    <m/>
    <m/>
    <m/>
    <n v="2247000"/>
    <n v="0"/>
    <n v="2247000"/>
    <n v="0"/>
    <m/>
    <m/>
    <m/>
    <m/>
    <m/>
    <m/>
    <m/>
    <m/>
    <m/>
    <m/>
    <m/>
    <m/>
    <m/>
    <m/>
    <m/>
    <n v="0"/>
    <n v="0"/>
    <n v="0"/>
    <n v="0"/>
    <n v="2247000"/>
    <n v="2247000"/>
    <n v="224700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2247000"/>
    <n v="2247000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34101"/>
    <n v="5"/>
    <x v="0"/>
    <n v="25"/>
    <s v="34"/>
    <s v="E"/>
    <x v="0"/>
    <s v="P50013425E5"/>
    <x v="12"/>
    <x v="13"/>
    <s v="341"/>
    <s v="513"/>
    <n v="51340"/>
    <n v="5341011"/>
    <s v="FONDO MIXTO CONACYT5341011"/>
    <x v="26"/>
    <n v="0"/>
    <m/>
    <m/>
    <m/>
    <m/>
    <m/>
    <m/>
    <n v="28.71"/>
    <n v="37.450000000000003"/>
    <n v="38.700000000000003"/>
    <n v="38.700000000000003"/>
    <m/>
    <m/>
    <m/>
    <n v="143.56"/>
    <m/>
    <m/>
    <m/>
    <m/>
    <m/>
    <m/>
    <m/>
    <m/>
    <m/>
    <m/>
    <n v="0"/>
    <n v="0"/>
    <n v="104.86"/>
    <n v="0"/>
    <m/>
    <m/>
    <m/>
    <m/>
    <m/>
    <m/>
    <m/>
    <m/>
    <m/>
    <m/>
    <m/>
    <m/>
    <m/>
    <m/>
    <m/>
    <n v="0"/>
    <n v="0"/>
    <n v="0"/>
    <n v="0"/>
    <n v="104.86"/>
    <n v="104.86"/>
    <n v="104.8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4.86"/>
    <n v="104.86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4201"/>
    <n v="6"/>
    <x v="0"/>
    <n v="25"/>
    <s v="44"/>
    <s v="E"/>
    <x v="0"/>
    <s v="P50014425E6"/>
    <x v="24"/>
    <x v="23"/>
    <s v="442"/>
    <n v="524"/>
    <n v="52420"/>
    <n v="5442010"/>
    <s v="ESTATAL5442010"/>
    <x v="120"/>
    <n v="17238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23862"/>
    <n v="0"/>
    <n v="1034027"/>
    <n v="1034027"/>
    <n v="1034027"/>
    <s v="0.00"/>
    <n v="0"/>
    <s v="0.00"/>
    <s v="0.00"/>
    <n v="418250"/>
    <n v="97914"/>
    <s v="0.00"/>
    <s v="0.00"/>
    <n v="395491"/>
    <n v="248712"/>
    <m/>
    <m/>
    <n v="1034027"/>
    <m/>
    <n v="0"/>
    <n v="689835"/>
    <n v="689835"/>
    <n v="68983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5101"/>
    <n v="6"/>
    <x v="0"/>
    <n v="25"/>
    <s v="45"/>
    <s v="E"/>
    <x v="0"/>
    <s v="P50014525E6"/>
    <x v="30"/>
    <x v="27"/>
    <s v="451"/>
    <s v="525"/>
    <n v="52510"/>
    <n v="5451011"/>
    <s v="ESTATAL5451011"/>
    <x v="121"/>
    <n v="647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7298"/>
    <n v="0"/>
    <n v="268236"/>
    <n v="268236"/>
    <n v="268236"/>
    <s v="0.00"/>
    <n v="58308"/>
    <n v="29154"/>
    <n v="29154"/>
    <s v="0.00"/>
    <n v="29804"/>
    <n v="29804"/>
    <n v="29804"/>
    <n v="29804"/>
    <n v="45238"/>
    <m/>
    <m/>
    <n v="268236"/>
    <m/>
    <n v="0"/>
    <n v="379062"/>
    <n v="379062"/>
    <n v="379062"/>
  </r>
  <r>
    <m/>
    <m/>
    <m/>
    <m/>
    <m/>
    <x v="2"/>
    <m/>
    <m/>
    <x v="2"/>
    <m/>
    <m/>
    <x v="13"/>
    <x v="5"/>
    <m/>
    <s v="51901"/>
    <m/>
    <x v="2"/>
    <m/>
    <s v="51"/>
    <m/>
    <x v="2"/>
    <m/>
    <x v="31"/>
    <x v="28"/>
    <m/>
    <m/>
    <m/>
    <n v="5519011"/>
    <s v="5519011"/>
    <x v="1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0.00"/>
    <m/>
    <m/>
    <m/>
    <s v="0.00"/>
    <m/>
    <m/>
    <m/>
    <m/>
    <m/>
    <m/>
    <m/>
    <m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8000001"/>
    <s v="39801"/>
    <n v="4"/>
    <x v="0"/>
    <n v="25"/>
    <s v="39"/>
    <s v="E"/>
    <x v="0"/>
    <s v="P50013925E4"/>
    <x v="17"/>
    <x v="18"/>
    <s v="398"/>
    <s v="513"/>
    <n v="51390"/>
    <n v="5398011"/>
    <s v="PROPIOS5398011"/>
    <x v="122"/>
    <n v="407060.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9457.5"/>
    <m/>
    <m/>
    <m/>
    <m/>
    <m/>
    <m/>
    <n v="-24371.34"/>
    <n v="-261056.18"/>
    <m/>
    <m/>
    <m/>
    <n v="-9457.5"/>
    <n v="-24371.34"/>
    <n v="-261056.18"/>
    <n v="-294885.02"/>
    <n v="0"/>
    <n v="-294885.02"/>
    <n v="112175.4899999999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12175.48999999999"/>
    <n v="112175.48999999999"/>
    <n v="112175.48999999999"/>
  </r>
  <r>
    <s v="SAN JUAN DEL RÍO "/>
    <n v="2016"/>
    <s v="Partida Genérica"/>
    <n v="11"/>
    <s v="CONVENIO"/>
    <x v="1"/>
    <m/>
    <s v="PROFOCIE"/>
    <x v="0"/>
    <s v="FEDERAL"/>
    <s v="OTROS RECURSOS ETIQUETADOS A EJERCER POR LA ENTIDAD"/>
    <x v="1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FOCIE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1000001"/>
    <s v="13101"/>
    <n v="4"/>
    <x v="0"/>
    <n v="25"/>
    <s v="13"/>
    <s v="E"/>
    <x v="0"/>
    <s v="P50011325E4"/>
    <x v="2"/>
    <x v="2"/>
    <s v="131"/>
    <s v="511"/>
    <n v="51130"/>
    <n v="5131011"/>
    <s v="FONDO DE CONTINGENCIAS 5131011"/>
    <x v="38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2000001"/>
    <s v="13201"/>
    <n v="4"/>
    <x v="0"/>
    <n v="25"/>
    <s v="13"/>
    <s v="E"/>
    <x v="0"/>
    <s v="P50011325E4"/>
    <x v="2"/>
    <x v="2"/>
    <s v="132"/>
    <s v="511"/>
    <n v="51130"/>
    <n v="5132011"/>
    <s v="FONDO DE CONTINGENCIAS 5132011"/>
    <x v="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CONTINGENCIA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FONDO DE CONTINGENCIAS 5334011"/>
    <x v="2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m/>
    <n v="120.02"/>
    <n v="108.41"/>
    <n v="120.04"/>
    <n v="69.11"/>
    <n v="43.26"/>
    <n v="44.34"/>
    <n v="120.06"/>
    <n v="120.07"/>
    <n v="116.21"/>
    <m/>
    <m/>
    <m/>
    <n v="861.52"/>
    <m/>
    <m/>
    <m/>
    <m/>
    <m/>
    <m/>
    <m/>
    <m/>
    <m/>
    <m/>
    <n v="0"/>
    <n v="417.58000000000004"/>
    <n v="327.73"/>
    <n v="0"/>
    <m/>
    <m/>
    <m/>
    <m/>
    <m/>
    <m/>
    <m/>
    <m/>
    <m/>
    <m/>
    <m/>
    <m/>
    <m/>
    <m/>
    <m/>
    <n v="0"/>
    <n v="0"/>
    <n v="0"/>
    <n v="0"/>
    <n v="745.31000000000006"/>
    <n v="745.31000000000006"/>
    <n v="745.3100000000000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745.31000000000006"/>
    <n v="745.31000000000006"/>
    <n v="745.31000000000006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3"/>
    <n v="4"/>
    <x v="0"/>
    <n v="25"/>
    <s v="15"/>
    <s v="E"/>
    <x v="0"/>
    <s v="P50011525E4"/>
    <x v="4"/>
    <x v="4"/>
    <s v="152"/>
    <s v="511"/>
    <n v="51150"/>
    <n v="5152031"/>
    <s v="FONDO DE OBLIGACIONES LABORALES 5152031"/>
    <x v="123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OBLIGACIONES LABORALE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OBLIGACIONES LABORALES 5341011"/>
    <x v="26"/>
    <m/>
    <m/>
    <m/>
    <n v="882.74"/>
    <n v="401.81"/>
    <n v="402.09"/>
    <n v="0"/>
    <n v="991.72"/>
    <n v="471.91"/>
    <n v="590.44000000000005"/>
    <n v="0"/>
    <m/>
    <m/>
    <m/>
    <n v="3740.7099999999996"/>
    <m/>
    <m/>
    <m/>
    <m/>
    <m/>
    <m/>
    <m/>
    <m/>
    <m/>
    <m/>
    <n v="0"/>
    <n v="1686.6399999999999"/>
    <n v="2054.0700000000002"/>
    <n v="0"/>
    <m/>
    <m/>
    <m/>
    <m/>
    <m/>
    <m/>
    <m/>
    <m/>
    <m/>
    <m/>
    <m/>
    <m/>
    <m/>
    <m/>
    <m/>
    <n v="0"/>
    <n v="0"/>
    <n v="0"/>
    <n v="0"/>
    <n v="3740.71"/>
    <n v="3740.71"/>
    <n v="3740.71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3740.71"/>
    <n v="3740.71"/>
    <n v="3740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6" cacheId="3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39:G43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7">
        <item x="11"/>
        <item x="8"/>
        <item x="1"/>
        <item x="7"/>
        <item x="6"/>
        <item x="0"/>
        <item x="5"/>
        <item x="15"/>
        <item x="3"/>
        <item x="2"/>
        <item x="4"/>
        <item x="10"/>
        <item x="12"/>
        <item x="9"/>
        <item x="14"/>
        <item x="13"/>
        <item t="default"/>
      </items>
    </pivotField>
    <pivotField showAll="0">
      <items count="9">
        <item x="0"/>
        <item x="1"/>
        <item x="2"/>
        <item m="1" x="6"/>
        <item x="4"/>
        <item x="3"/>
        <item m="1" x="7"/>
        <item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3">
        <item x="0"/>
        <item x="1"/>
        <item x="2"/>
      </items>
    </pivotField>
    <pivotField showAll="0" defaultSubtotal="0"/>
    <pivotField showAll="0" defaultSubtotal="0"/>
    <pivotField showAll="0" defaultSubtotal="0">
      <items count="29">
        <item sd="0" x="7"/>
        <item sd="0" x="23"/>
        <item sd="0" x="9"/>
        <item sd="0" x="26"/>
        <item sd="0" x="10"/>
        <item sd="0" x="25"/>
        <item sd="0" x="6"/>
        <item sd="0" x="8"/>
        <item sd="0" x="24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2"/>
        <item sd="0" x="15"/>
        <item sd="0" x="14"/>
        <item sd="0" x="16"/>
        <item sd="0" x="13"/>
        <item sd="0" x="17"/>
        <item sd="0" x="12"/>
        <item x="5"/>
        <item x="27"/>
        <item x="21"/>
        <item x="28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20"/>
  </rowFields>
  <rowItems count="4">
    <i>
      <x/>
    </i>
    <i>
      <x v="1"/>
    </i>
    <i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21">
    <format dxfId="20">
      <pivotArea outline="0" collapsedLevelsAreSubtotals="1" fieldPosition="0"/>
    </format>
    <format dxfId="19">
      <pivotArea dataOnly="0" labelOnly="1" grandCol="1" outline="0" fieldPosition="0"/>
    </format>
    <format dxfId="18">
      <pivotArea outline="0" collapsedLevelsAreSubtotals="1" fieldPosition="0"/>
    </format>
    <format dxfId="17">
      <pivotArea field="12" type="button" dataOnly="0" labelOnly="1" outline="0"/>
    </format>
    <format dxfId="16">
      <pivotArea field="12" type="button" dataOnly="0" labelOnly="1" outline="0"/>
    </format>
    <format dxfId="15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">
      <pivotArea dataOnly="0" labelOnly="1" outline="0" fieldPosition="0">
        <references count="1">
          <reference field="11" count="0"/>
        </references>
      </pivotArea>
    </format>
    <format dxfId="12">
      <pivotArea field="23" type="button" dataOnly="0" labelOnly="1" outline="0"/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outline="0" fieldPosition="0">
        <references count="1">
          <reference field="4294967294" count="1">
            <x v="1"/>
          </reference>
        </references>
      </pivotArea>
    </format>
    <format dxfId="9">
      <pivotArea outline="0" fieldPosition="0">
        <references count="1">
          <reference field="4294967294" count="1">
            <x v="2"/>
          </reference>
        </references>
      </pivotArea>
    </format>
    <format dxfId="8">
      <pivotArea outline="0" fieldPosition="0">
        <references count="1">
          <reference field="4294967294" count="1">
            <x v="3"/>
          </reference>
        </references>
      </pivotArea>
    </format>
    <format dxfId="7">
      <pivotArea outline="0" fieldPosition="0">
        <references count="1">
          <reference field="4294967294" count="1">
            <x v="4"/>
          </reference>
        </references>
      </pivotArea>
    </format>
    <format dxfId="6">
      <pivotArea outline="0" fieldPosition="0">
        <references count="1">
          <reference field="4294967294" count="1">
            <x v="5"/>
          </reference>
        </references>
      </pivotArea>
    </format>
    <format dxfId="5">
      <pivotArea outline="0" collapsedLevelsAreSubtotals="1" fieldPosition="0"/>
    </format>
    <format dxfId="4">
      <pivotArea outline="0" collapsedLevelsAreSubtotals="1" fieldPosition="0"/>
    </format>
    <format dxfId="3">
      <pivotArea field="11" type="button" dataOnly="0" labelOnly="1" outline="0" axis="axisPage" fieldPosition="0"/>
    </format>
    <format dxfId="2">
      <pivotArea field="20" type="button" dataOnly="0" labelOnly="1" outline="0" axis="axisRow" fieldPosition="0"/>
    </format>
    <format dxfId="1">
      <pivotArea dataOnly="0" labelOnly="1" fieldPosition="0">
        <references count="1">
          <reference field="20" count="2">
            <x v="0"/>
            <x v="1"/>
          </reference>
        </references>
      </pivotArea>
    </format>
    <format dxfId="0">
      <pivotArea dataOnly="0" labelOnly="1" grandRow="1" outline="0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Q65"/>
  <sheetViews>
    <sheetView showGridLines="0" tabSelected="1" view="pageBreakPreview" zoomScale="80" zoomScaleNormal="130" zoomScaleSheetLayoutView="80" workbookViewId="0">
      <selection activeCell="J16" sqref="J16"/>
    </sheetView>
  </sheetViews>
  <sheetFormatPr baseColWidth="10" defaultRowHeight="12" x14ac:dyDescent="0.2"/>
  <cols>
    <col min="1" max="1" width="1.7109375" style="57" customWidth="1"/>
    <col min="2" max="2" width="4.28515625" style="57" customWidth="1"/>
    <col min="3" max="3" width="24.28515625" style="57" customWidth="1"/>
    <col min="4" max="4" width="23.7109375" style="57" customWidth="1"/>
    <col min="5" max="5" width="23" style="57" customWidth="1"/>
    <col min="6" max="6" width="22.28515625" style="57" customWidth="1"/>
    <col min="7" max="7" width="3.7109375" style="57" customWidth="1"/>
    <col min="8" max="8" width="27.140625" style="65" customWidth="1"/>
    <col min="9" max="9" width="31.7109375" style="65" customWidth="1"/>
    <col min="10" max="10" width="28.28515625" style="57" customWidth="1"/>
    <col min="11" max="11" width="23.5703125" style="57" customWidth="1"/>
    <col min="12" max="12" width="4.28515625" style="57" customWidth="1"/>
    <col min="13" max="13" width="1.7109375" style="57" customWidth="1"/>
    <col min="14" max="16384" width="11.42578125" style="57"/>
  </cols>
  <sheetData>
    <row r="2" spans="2:13" s="56" customFormat="1" ht="12" customHeight="1" x14ac:dyDescent="0.2">
      <c r="B2" s="55"/>
      <c r="C2" s="1151"/>
      <c r="D2" s="1151"/>
      <c r="E2" s="1151"/>
      <c r="F2" s="1151"/>
      <c r="G2" s="1151"/>
      <c r="H2" s="1151"/>
      <c r="I2" s="1151"/>
      <c r="J2" s="1151"/>
      <c r="K2" s="1151"/>
      <c r="L2" s="1151"/>
      <c r="M2" s="55"/>
    </row>
    <row r="3" spans="2:13" ht="12" customHeight="1" x14ac:dyDescent="0.2">
      <c r="C3" s="1152" t="s">
        <v>63</v>
      </c>
      <c r="D3" s="1152"/>
      <c r="E3" s="1152"/>
      <c r="F3" s="1152"/>
      <c r="G3" s="1152"/>
      <c r="H3" s="1152"/>
      <c r="I3" s="1152"/>
      <c r="J3" s="1152"/>
      <c r="K3" s="1152"/>
      <c r="L3" s="1152"/>
    </row>
    <row r="4" spans="2:13" ht="12" customHeight="1" x14ac:dyDescent="0.2">
      <c r="C4" s="1152" t="s">
        <v>19343</v>
      </c>
      <c r="D4" s="1152"/>
      <c r="E4" s="1152"/>
      <c r="F4" s="1152"/>
      <c r="G4" s="1152"/>
      <c r="H4" s="1152"/>
      <c r="I4" s="1152"/>
      <c r="J4" s="1152"/>
      <c r="K4" s="1152"/>
      <c r="L4" s="1152"/>
    </row>
    <row r="5" spans="2:13" ht="12" customHeight="1" x14ac:dyDescent="0.2">
      <c r="C5" s="1152" t="s">
        <v>1</v>
      </c>
      <c r="D5" s="1152"/>
      <c r="E5" s="1152"/>
      <c r="F5" s="1152"/>
      <c r="G5" s="1152"/>
      <c r="H5" s="1152"/>
      <c r="I5" s="1152"/>
      <c r="J5" s="1152"/>
      <c r="K5" s="1152"/>
      <c r="L5" s="1152"/>
    </row>
    <row r="6" spans="2:13" ht="12" customHeight="1" x14ac:dyDescent="0.2">
      <c r="C6" s="402"/>
      <c r="D6" s="402"/>
      <c r="E6" s="402"/>
      <c r="F6" s="402"/>
      <c r="G6" s="402"/>
      <c r="H6" s="402"/>
      <c r="I6" s="402"/>
      <c r="J6" s="402"/>
      <c r="K6" s="402"/>
      <c r="L6" s="402"/>
    </row>
    <row r="7" spans="2:13" ht="12.75" x14ac:dyDescent="0.2">
      <c r="B7" s="58"/>
      <c r="C7" s="403" t="s">
        <v>2</v>
      </c>
      <c r="D7" s="1153" t="str">
        <f>[23]ENTE!D8</f>
        <v>Universidad Tecnológica de San Juan del Río</v>
      </c>
      <c r="E7" s="1153"/>
      <c r="F7" s="1153"/>
      <c r="G7" s="1153"/>
      <c r="H7" s="1153"/>
      <c r="I7" s="1153"/>
      <c r="J7" s="1153"/>
      <c r="K7" s="8"/>
      <c r="L7" s="8"/>
    </row>
    <row r="8" spans="2:13" s="56" customFormat="1" ht="3" customHeight="1" x14ac:dyDescent="0.2">
      <c r="B8" s="58"/>
      <c r="C8" s="106"/>
      <c r="D8" s="106"/>
      <c r="E8" s="106"/>
      <c r="F8" s="106"/>
      <c r="G8" s="404"/>
      <c r="H8" s="118"/>
      <c r="I8" s="118"/>
      <c r="J8" s="3"/>
      <c r="K8" s="3"/>
      <c r="L8" s="3"/>
    </row>
    <row r="9" spans="2:13" s="56" customFormat="1" ht="3" customHeight="1" x14ac:dyDescent="0.2">
      <c r="B9" s="59"/>
      <c r="C9" s="109"/>
      <c r="D9" s="109"/>
      <c r="E9" s="110"/>
      <c r="F9" s="110"/>
      <c r="G9" s="111"/>
      <c r="H9" s="118"/>
      <c r="I9" s="118"/>
      <c r="J9" s="3"/>
      <c r="K9" s="3"/>
      <c r="L9" s="3"/>
    </row>
    <row r="10" spans="2:13" s="61" customFormat="1" ht="20.100000000000001" customHeight="1" x14ac:dyDescent="0.2">
      <c r="B10" s="60"/>
      <c r="C10" s="1150" t="s">
        <v>3</v>
      </c>
      <c r="D10" s="1150"/>
      <c r="E10" s="405">
        <v>2018</v>
      </c>
      <c r="F10" s="405">
        <v>2017</v>
      </c>
      <c r="G10" s="406"/>
      <c r="H10" s="1150" t="s">
        <v>3</v>
      </c>
      <c r="I10" s="1150"/>
      <c r="J10" s="405">
        <v>2018</v>
      </c>
      <c r="K10" s="405">
        <v>2017</v>
      </c>
      <c r="L10" s="407"/>
    </row>
    <row r="11" spans="2:13" s="56" customFormat="1" ht="3" customHeight="1" x14ac:dyDescent="0.2">
      <c r="B11" s="62"/>
      <c r="C11" s="116"/>
      <c r="D11" s="116"/>
      <c r="E11" s="117"/>
      <c r="F11" s="117"/>
      <c r="G11" s="118"/>
      <c r="H11" s="118"/>
      <c r="I11" s="118"/>
      <c r="J11" s="3"/>
      <c r="K11" s="3"/>
      <c r="L11" s="19"/>
    </row>
    <row r="12" spans="2:13" s="65" customFormat="1" ht="12.75" x14ac:dyDescent="0.2">
      <c r="B12" s="64"/>
      <c r="C12" s="1155" t="s">
        <v>64</v>
      </c>
      <c r="D12" s="1155"/>
      <c r="E12" s="26"/>
      <c r="F12" s="26"/>
      <c r="G12" s="11"/>
      <c r="H12" s="1155" t="s">
        <v>65</v>
      </c>
      <c r="I12" s="1155"/>
      <c r="J12" s="26"/>
      <c r="K12" s="26"/>
      <c r="L12" s="408"/>
    </row>
    <row r="13" spans="2:13" ht="12.75" x14ac:dyDescent="0.2">
      <c r="B13" s="66"/>
      <c r="C13" s="1156" t="s">
        <v>66</v>
      </c>
      <c r="D13" s="1156"/>
      <c r="E13" s="27">
        <f>SUM(E14:E21)</f>
        <v>5722823.7800000003</v>
      </c>
      <c r="F13" s="27">
        <f>SUM(F14:F21)</f>
        <v>5252915.66</v>
      </c>
      <c r="G13" s="11"/>
      <c r="H13" s="1155" t="s">
        <v>67</v>
      </c>
      <c r="I13" s="1155"/>
      <c r="J13" s="27">
        <f>SUM(J14:J16)</f>
        <v>28257626.289999999</v>
      </c>
      <c r="K13" s="27">
        <f>SUM(K14:K16)</f>
        <v>24114443.77</v>
      </c>
      <c r="L13" s="185"/>
    </row>
    <row r="14" spans="2:13" ht="12.75" x14ac:dyDescent="0.2">
      <c r="B14" s="67"/>
      <c r="C14" s="1154" t="s">
        <v>68</v>
      </c>
      <c r="D14" s="1154"/>
      <c r="E14" s="33">
        <v>0</v>
      </c>
      <c r="F14" s="33">
        <v>0</v>
      </c>
      <c r="G14" s="11"/>
      <c r="H14" s="1154" t="s">
        <v>69</v>
      </c>
      <c r="I14" s="1154"/>
      <c r="J14" s="33">
        <v>19218928.199999999</v>
      </c>
      <c r="K14" s="33">
        <v>18590113.84</v>
      </c>
      <c r="L14" s="185"/>
    </row>
    <row r="15" spans="2:13" ht="12.75" x14ac:dyDescent="0.2">
      <c r="B15" s="67"/>
      <c r="C15" s="1154" t="s">
        <v>70</v>
      </c>
      <c r="D15" s="1154"/>
      <c r="E15" s="33">
        <v>0</v>
      </c>
      <c r="F15" s="33">
        <v>0</v>
      </c>
      <c r="G15" s="11"/>
      <c r="H15" s="1154" t="s">
        <v>71</v>
      </c>
      <c r="I15" s="1154"/>
      <c r="J15" s="33">
        <v>1604180.78</v>
      </c>
      <c r="K15" s="33">
        <v>994077.73</v>
      </c>
      <c r="L15" s="185"/>
    </row>
    <row r="16" spans="2:13" ht="12" customHeight="1" x14ac:dyDescent="0.2">
      <c r="B16" s="67"/>
      <c r="C16" s="1154" t="s">
        <v>72</v>
      </c>
      <c r="D16" s="1154"/>
      <c r="E16" s="33">
        <v>0</v>
      </c>
      <c r="F16" s="33">
        <v>0</v>
      </c>
      <c r="G16" s="11"/>
      <c r="H16" s="1154" t="s">
        <v>73</v>
      </c>
      <c r="I16" s="1154"/>
      <c r="J16" s="33">
        <v>7434517.3099999996</v>
      </c>
      <c r="K16" s="33">
        <v>4530252.2</v>
      </c>
      <c r="L16" s="185"/>
    </row>
    <row r="17" spans="2:17" ht="12.75" x14ac:dyDescent="0.2">
      <c r="B17" s="67"/>
      <c r="C17" s="1154" t="s">
        <v>74</v>
      </c>
      <c r="D17" s="1154"/>
      <c r="E17" s="33">
        <v>0</v>
      </c>
      <c r="F17" s="33">
        <v>0</v>
      </c>
      <c r="G17" s="11"/>
      <c r="H17" s="25"/>
      <c r="I17" s="22"/>
      <c r="J17" s="409"/>
      <c r="K17" s="409"/>
      <c r="L17" s="185"/>
      <c r="Q17" s="57">
        <f>9056638-1772541+12594</f>
        <v>7296691</v>
      </c>
    </row>
    <row r="18" spans="2:17" ht="12.75" x14ac:dyDescent="0.2">
      <c r="B18" s="67"/>
      <c r="C18" s="1154" t="s">
        <v>75</v>
      </c>
      <c r="D18" s="1154"/>
      <c r="E18" s="33">
        <v>0</v>
      </c>
      <c r="F18" s="33">
        <v>0</v>
      </c>
      <c r="G18" s="11"/>
      <c r="H18" s="1155" t="s">
        <v>76</v>
      </c>
      <c r="I18" s="1155"/>
      <c r="J18" s="27">
        <f>SUM(J19:J27)</f>
        <v>1029051.84</v>
      </c>
      <c r="K18" s="27">
        <f>SUM(K19:K27)</f>
        <v>375984</v>
      </c>
      <c r="L18" s="185"/>
      <c r="Q18" s="57">
        <v>4129963</v>
      </c>
    </row>
    <row r="19" spans="2:17" ht="12.75" x14ac:dyDescent="0.2">
      <c r="B19" s="67"/>
      <c r="C19" s="1154" t="s">
        <v>77</v>
      </c>
      <c r="D19" s="1154"/>
      <c r="E19" s="33">
        <v>0</v>
      </c>
      <c r="F19" s="33">
        <v>0</v>
      </c>
      <c r="G19" s="11"/>
      <c r="H19" s="1154" t="s">
        <v>78</v>
      </c>
      <c r="I19" s="1154"/>
      <c r="J19" s="33">
        <v>0</v>
      </c>
      <c r="K19" s="33">
        <v>0</v>
      </c>
      <c r="L19" s="185"/>
    </row>
    <row r="20" spans="2:17" ht="12.75" x14ac:dyDescent="0.2">
      <c r="B20" s="67"/>
      <c r="C20" s="1154" t="s">
        <v>79</v>
      </c>
      <c r="D20" s="1154"/>
      <c r="E20" s="33">
        <v>5722823.7800000003</v>
      </c>
      <c r="F20" s="33">
        <v>5252915.66</v>
      </c>
      <c r="G20" s="11"/>
      <c r="H20" s="1154" t="s">
        <v>80</v>
      </c>
      <c r="I20" s="1154"/>
      <c r="J20" s="33">
        <v>0</v>
      </c>
      <c r="K20" s="33">
        <v>0</v>
      </c>
      <c r="L20" s="185"/>
    </row>
    <row r="21" spans="2:17" ht="57" customHeight="1" x14ac:dyDescent="0.2">
      <c r="B21" s="67"/>
      <c r="C21" s="1157" t="s">
        <v>81</v>
      </c>
      <c r="D21" s="1157"/>
      <c r="E21" s="33">
        <v>0</v>
      </c>
      <c r="F21" s="33">
        <v>0</v>
      </c>
      <c r="G21" s="11"/>
      <c r="H21" s="1154" t="s">
        <v>82</v>
      </c>
      <c r="I21" s="1154"/>
      <c r="J21" s="33">
        <v>0</v>
      </c>
      <c r="K21" s="33">
        <v>0</v>
      </c>
      <c r="L21" s="185"/>
    </row>
    <row r="22" spans="2:17" ht="12.75" x14ac:dyDescent="0.2">
      <c r="B22" s="66"/>
      <c r="C22" s="25"/>
      <c r="D22" s="22"/>
      <c r="E22" s="409"/>
      <c r="F22" s="409"/>
      <c r="G22" s="11"/>
      <c r="H22" s="1154" t="s">
        <v>83</v>
      </c>
      <c r="I22" s="1154"/>
      <c r="J22" s="33">
        <v>893337.84</v>
      </c>
      <c r="K22" s="33">
        <v>288522</v>
      </c>
      <c r="L22" s="185"/>
      <c r="Q22" s="57">
        <v>0</v>
      </c>
    </row>
    <row r="23" spans="2:17" ht="45" customHeight="1" x14ac:dyDescent="0.2">
      <c r="B23" s="66"/>
      <c r="C23" s="1156" t="s">
        <v>84</v>
      </c>
      <c r="D23" s="1156"/>
      <c r="E23" s="27">
        <f>SUM(E24:E25)</f>
        <v>25298062.800000001</v>
      </c>
      <c r="F23" s="27">
        <f>SUM(F24:F25)</f>
        <v>20762192.399999999</v>
      </c>
      <c r="G23" s="11"/>
      <c r="H23" s="1154" t="s">
        <v>85</v>
      </c>
      <c r="I23" s="1154"/>
      <c r="J23" s="33">
        <v>135714</v>
      </c>
      <c r="K23" s="33">
        <v>87462</v>
      </c>
      <c r="L23" s="185"/>
      <c r="Q23" s="57">
        <f>1276672+790740-12713-314983+10026931+563573-65.21</f>
        <v>12330154.789999999</v>
      </c>
    </row>
    <row r="24" spans="2:17" ht="12.75" x14ac:dyDescent="0.2">
      <c r="B24" s="67"/>
      <c r="C24" s="1154" t="s">
        <v>86</v>
      </c>
      <c r="D24" s="1154"/>
      <c r="E24" s="26">
        <v>22039622</v>
      </c>
      <c r="F24" s="26">
        <v>0</v>
      </c>
      <c r="G24" s="11"/>
      <c r="H24" s="1154" t="s">
        <v>87</v>
      </c>
      <c r="I24" s="1154"/>
      <c r="J24" s="33">
        <v>0</v>
      </c>
      <c r="K24" s="33">
        <v>0</v>
      </c>
      <c r="L24" s="185"/>
    </row>
    <row r="25" spans="2:17" ht="12.75" x14ac:dyDescent="0.2">
      <c r="B25" s="67"/>
      <c r="C25" s="1154" t="s">
        <v>88</v>
      </c>
      <c r="D25" s="1154"/>
      <c r="E25" s="33">
        <v>3258440.8</v>
      </c>
      <c r="F25" s="33">
        <v>20762192.399999999</v>
      </c>
      <c r="G25" s="11"/>
      <c r="H25" s="1154" t="s">
        <v>89</v>
      </c>
      <c r="I25" s="1154"/>
      <c r="J25" s="33">
        <v>0</v>
      </c>
      <c r="K25" s="33">
        <v>0</v>
      </c>
      <c r="L25" s="185"/>
    </row>
    <row r="26" spans="2:17" ht="12.75" x14ac:dyDescent="0.2">
      <c r="B26" s="66"/>
      <c r="C26" s="25"/>
      <c r="D26" s="22"/>
      <c r="E26" s="409"/>
      <c r="F26" s="409"/>
      <c r="G26" s="11"/>
      <c r="H26" s="1154" t="s">
        <v>90</v>
      </c>
      <c r="I26" s="1154"/>
      <c r="J26" s="33">
        <v>0</v>
      </c>
      <c r="K26" s="33">
        <v>0</v>
      </c>
      <c r="L26" s="185"/>
    </row>
    <row r="27" spans="2:17" ht="12.75" x14ac:dyDescent="0.2">
      <c r="B27" s="67"/>
      <c r="C27" s="1156" t="s">
        <v>91</v>
      </c>
      <c r="D27" s="1156"/>
      <c r="E27" s="27">
        <f>SUM(E28:E32)</f>
        <v>2312.7599999999998</v>
      </c>
      <c r="F27" s="27">
        <f>SUM(F28:F32)</f>
        <v>3130.8799999999997</v>
      </c>
      <c r="G27" s="11"/>
      <c r="H27" s="1154" t="s">
        <v>92</v>
      </c>
      <c r="I27" s="1154"/>
      <c r="J27" s="33">
        <v>0</v>
      </c>
      <c r="K27" s="33">
        <v>0</v>
      </c>
      <c r="L27" s="185"/>
    </row>
    <row r="28" spans="2:17" ht="12.75" x14ac:dyDescent="0.2">
      <c r="B28" s="67"/>
      <c r="C28" s="1154" t="s">
        <v>93</v>
      </c>
      <c r="D28" s="1154"/>
      <c r="E28" s="33">
        <v>2309.79</v>
      </c>
      <c r="F28" s="33">
        <v>3139.43</v>
      </c>
      <c r="G28" s="11"/>
      <c r="H28" s="25"/>
      <c r="I28" s="22"/>
      <c r="J28" s="409"/>
      <c r="K28" s="409"/>
      <c r="L28" s="185"/>
    </row>
    <row r="29" spans="2:17" ht="12.75" x14ac:dyDescent="0.2">
      <c r="B29" s="67"/>
      <c r="C29" s="1154" t="s">
        <v>94</v>
      </c>
      <c r="D29" s="1154"/>
      <c r="E29" s="33">
        <v>0</v>
      </c>
      <c r="F29" s="33">
        <v>0</v>
      </c>
      <c r="G29" s="11"/>
      <c r="H29" s="1156" t="s">
        <v>86</v>
      </c>
      <c r="I29" s="1156"/>
      <c r="J29" s="27">
        <f>SUM(J30:J32)</f>
        <v>0</v>
      </c>
      <c r="K29" s="27">
        <f>SUM(K30:K32)</f>
        <v>0</v>
      </c>
      <c r="L29" s="185"/>
    </row>
    <row r="30" spans="2:17" ht="26.25" customHeight="1" x14ac:dyDescent="0.2">
      <c r="B30" s="67"/>
      <c r="C30" s="1157" t="s">
        <v>95</v>
      </c>
      <c r="D30" s="1157"/>
      <c r="E30" s="33">
        <v>0</v>
      </c>
      <c r="F30" s="33">
        <v>0</v>
      </c>
      <c r="G30" s="11"/>
      <c r="H30" s="1154" t="s">
        <v>96</v>
      </c>
      <c r="I30" s="1154"/>
      <c r="J30" s="33">
        <v>0</v>
      </c>
      <c r="K30" s="33">
        <v>0</v>
      </c>
      <c r="L30" s="185"/>
    </row>
    <row r="31" spans="2:17" ht="12.75" x14ac:dyDescent="0.2">
      <c r="B31" s="67"/>
      <c r="C31" s="1154" t="s">
        <v>97</v>
      </c>
      <c r="D31" s="1154"/>
      <c r="E31" s="33">
        <v>0</v>
      </c>
      <c r="F31" s="33">
        <v>0</v>
      </c>
      <c r="G31" s="11"/>
      <c r="H31" s="1154" t="s">
        <v>48</v>
      </c>
      <c r="I31" s="1154"/>
      <c r="J31" s="33">
        <v>0</v>
      </c>
      <c r="K31" s="33">
        <v>0</v>
      </c>
      <c r="L31" s="185"/>
    </row>
    <row r="32" spans="2:17" ht="12.75" x14ac:dyDescent="0.2">
      <c r="B32" s="67"/>
      <c r="C32" s="1154" t="s">
        <v>98</v>
      </c>
      <c r="D32" s="1154"/>
      <c r="E32" s="33">
        <v>2.97</v>
      </c>
      <c r="F32" s="33">
        <v>-8.5500000000000007</v>
      </c>
      <c r="G32" s="11"/>
      <c r="H32" s="1154" t="s">
        <v>99</v>
      </c>
      <c r="I32" s="1154"/>
      <c r="J32" s="33">
        <v>0</v>
      </c>
      <c r="K32" s="33">
        <v>0</v>
      </c>
      <c r="L32" s="185"/>
    </row>
    <row r="33" spans="2:12" ht="12.75" x14ac:dyDescent="0.2">
      <c r="B33" s="66"/>
      <c r="C33" s="25"/>
      <c r="D33" s="29"/>
      <c r="E33" s="26"/>
      <c r="F33" s="26"/>
      <c r="G33" s="11"/>
      <c r="H33" s="25"/>
      <c r="I33" s="22"/>
      <c r="J33" s="409"/>
      <c r="K33" s="409"/>
      <c r="L33" s="185"/>
    </row>
    <row r="34" spans="2:12" ht="12.75" x14ac:dyDescent="0.2">
      <c r="B34" s="68"/>
      <c r="C34" s="1158" t="s">
        <v>100</v>
      </c>
      <c r="D34" s="1158"/>
      <c r="E34" s="410">
        <f>E13+E23+E27</f>
        <v>31023199.340000004</v>
      </c>
      <c r="F34" s="410">
        <f>F13+F23+F27</f>
        <v>26018238.939999998</v>
      </c>
      <c r="G34" s="411"/>
      <c r="H34" s="1155" t="s">
        <v>101</v>
      </c>
      <c r="I34" s="1155"/>
      <c r="J34" s="36">
        <f>SUM(J35:J39)</f>
        <v>0</v>
      </c>
      <c r="K34" s="36">
        <f>SUM(K35:K39)</f>
        <v>0</v>
      </c>
      <c r="L34" s="185"/>
    </row>
    <row r="35" spans="2:12" ht="12.75" x14ac:dyDescent="0.2">
      <c r="B35" s="66"/>
      <c r="C35" s="1158"/>
      <c r="D35" s="1158"/>
      <c r="E35" s="26"/>
      <c r="F35" s="26"/>
      <c r="G35" s="11"/>
      <c r="H35" s="1154" t="s">
        <v>102</v>
      </c>
      <c r="I35" s="1154"/>
      <c r="J35" s="33">
        <v>0</v>
      </c>
      <c r="K35" s="33">
        <v>0</v>
      </c>
      <c r="L35" s="185"/>
    </row>
    <row r="36" spans="2:12" ht="12.75" x14ac:dyDescent="0.2">
      <c r="B36" s="69"/>
      <c r="C36" s="11"/>
      <c r="D36" s="11"/>
      <c r="E36" s="11"/>
      <c r="F36" s="11"/>
      <c r="G36" s="11"/>
      <c r="H36" s="1154" t="s">
        <v>103</v>
      </c>
      <c r="I36" s="1154"/>
      <c r="J36" s="33">
        <v>0</v>
      </c>
      <c r="K36" s="33">
        <v>0</v>
      </c>
      <c r="L36" s="185"/>
    </row>
    <row r="37" spans="2:12" ht="12.75" x14ac:dyDescent="0.2">
      <c r="B37" s="69"/>
      <c r="C37" s="11"/>
      <c r="D37" s="11"/>
      <c r="E37" s="11"/>
      <c r="F37" s="11"/>
      <c r="G37" s="11"/>
      <c r="H37" s="1154" t="s">
        <v>104</v>
      </c>
      <c r="I37" s="1154"/>
      <c r="J37" s="33">
        <v>0</v>
      </c>
      <c r="K37" s="33">
        <v>0</v>
      </c>
      <c r="L37" s="185"/>
    </row>
    <row r="38" spans="2:12" ht="12.75" x14ac:dyDescent="0.2">
      <c r="B38" s="69"/>
      <c r="C38" s="11"/>
      <c r="D38" s="11"/>
      <c r="E38" s="11"/>
      <c r="F38" s="11"/>
      <c r="G38" s="11"/>
      <c r="H38" s="1154" t="s">
        <v>105</v>
      </c>
      <c r="I38" s="1154"/>
      <c r="J38" s="33">
        <v>0</v>
      </c>
      <c r="K38" s="33">
        <v>0</v>
      </c>
      <c r="L38" s="185"/>
    </row>
    <row r="39" spans="2:12" ht="12.75" x14ac:dyDescent="0.2">
      <c r="B39" s="69"/>
      <c r="C39" s="11"/>
      <c r="D39" s="11"/>
      <c r="E39" s="11"/>
      <c r="F39" s="11"/>
      <c r="G39" s="11"/>
      <c r="H39" s="1154" t="s">
        <v>106</v>
      </c>
      <c r="I39" s="1154"/>
      <c r="J39" s="33">
        <v>0</v>
      </c>
      <c r="K39" s="33">
        <v>0</v>
      </c>
      <c r="L39" s="185"/>
    </row>
    <row r="40" spans="2:12" ht="12.75" x14ac:dyDescent="0.2">
      <c r="B40" s="69"/>
      <c r="C40" s="11"/>
      <c r="D40" s="11"/>
      <c r="E40" s="11"/>
      <c r="F40" s="11"/>
      <c r="G40" s="11"/>
      <c r="H40" s="25"/>
      <c r="I40" s="22"/>
      <c r="J40" s="409"/>
      <c r="K40" s="409"/>
      <c r="L40" s="185"/>
    </row>
    <row r="41" spans="2:12" ht="12.75" x14ac:dyDescent="0.2">
      <c r="B41" s="69"/>
      <c r="C41" s="11"/>
      <c r="D41" s="11"/>
      <c r="E41" s="11"/>
      <c r="F41" s="11"/>
      <c r="G41" s="11"/>
      <c r="H41" s="1156" t="s">
        <v>107</v>
      </c>
      <c r="I41" s="1156"/>
      <c r="J41" s="36">
        <f>SUM(J42:J47)</f>
        <v>1607227.13</v>
      </c>
      <c r="K41" s="36">
        <f>SUM(K42:K47)</f>
        <v>1404835.65</v>
      </c>
      <c r="L41" s="185"/>
    </row>
    <row r="42" spans="2:12" ht="26.25" customHeight="1" x14ac:dyDescent="0.2">
      <c r="B42" s="69"/>
      <c r="C42" s="11"/>
      <c r="D42" s="11"/>
      <c r="E42" s="11"/>
      <c r="F42" s="11"/>
      <c r="G42" s="11"/>
      <c r="H42" s="1157" t="s">
        <v>108</v>
      </c>
      <c r="I42" s="1157"/>
      <c r="J42" s="33">
        <v>1607227.13</v>
      </c>
      <c r="K42" s="33">
        <v>1404835.65</v>
      </c>
      <c r="L42" s="185"/>
    </row>
    <row r="43" spans="2:12" ht="12.75" x14ac:dyDescent="0.2">
      <c r="B43" s="69"/>
      <c r="C43" s="11"/>
      <c r="D43" s="11"/>
      <c r="E43" s="11"/>
      <c r="F43" s="11"/>
      <c r="G43" s="11"/>
      <c r="H43" s="1154" t="s">
        <v>109</v>
      </c>
      <c r="I43" s="1154"/>
      <c r="J43" s="33">
        <v>0</v>
      </c>
      <c r="K43" s="33">
        <v>0</v>
      </c>
      <c r="L43" s="185"/>
    </row>
    <row r="44" spans="2:12" ht="12" customHeight="1" x14ac:dyDescent="0.2">
      <c r="B44" s="69"/>
      <c r="C44" s="11"/>
      <c r="D44" s="11"/>
      <c r="E44" s="11"/>
      <c r="F44" s="11"/>
      <c r="G44" s="11"/>
      <c r="H44" s="1154" t="s">
        <v>110</v>
      </c>
      <c r="I44" s="1154"/>
      <c r="J44" s="33">
        <v>0</v>
      </c>
      <c r="K44" s="33">
        <v>0</v>
      </c>
      <c r="L44" s="185"/>
    </row>
    <row r="45" spans="2:12" ht="25.5" customHeight="1" x14ac:dyDescent="0.2">
      <c r="B45" s="69"/>
      <c r="C45" s="11"/>
      <c r="D45" s="11"/>
      <c r="E45" s="11"/>
      <c r="F45" s="11"/>
      <c r="G45" s="11"/>
      <c r="H45" s="1157" t="s">
        <v>111</v>
      </c>
      <c r="I45" s="1157"/>
      <c r="J45" s="33">
        <v>0</v>
      </c>
      <c r="K45" s="33">
        <v>0</v>
      </c>
      <c r="L45" s="185"/>
    </row>
    <row r="46" spans="2:12" ht="12.75" x14ac:dyDescent="0.2">
      <c r="B46" s="69"/>
      <c r="C46" s="11"/>
      <c r="D46" s="11"/>
      <c r="E46" s="11"/>
      <c r="F46" s="11"/>
      <c r="G46" s="11"/>
      <c r="H46" s="1154" t="s">
        <v>112</v>
      </c>
      <c r="I46" s="1154"/>
      <c r="J46" s="33">
        <v>0</v>
      </c>
      <c r="K46" s="33">
        <v>0</v>
      </c>
      <c r="L46" s="185"/>
    </row>
    <row r="47" spans="2:12" ht="12.75" x14ac:dyDescent="0.2">
      <c r="B47" s="69"/>
      <c r="C47" s="11"/>
      <c r="D47" s="11"/>
      <c r="E47" s="11"/>
      <c r="F47" s="11"/>
      <c r="G47" s="11"/>
      <c r="H47" s="1154" t="s">
        <v>113</v>
      </c>
      <c r="I47" s="1154"/>
      <c r="J47" s="33">
        <v>0</v>
      </c>
      <c r="K47" s="33">
        <v>0</v>
      </c>
      <c r="L47" s="185"/>
    </row>
    <row r="48" spans="2:12" ht="12.75" x14ac:dyDescent="0.2">
      <c r="B48" s="69"/>
      <c r="C48" s="11"/>
      <c r="D48" s="11"/>
      <c r="E48" s="11"/>
      <c r="F48" s="11"/>
      <c r="G48" s="11"/>
      <c r="H48" s="25"/>
      <c r="I48" s="22"/>
      <c r="J48" s="409"/>
      <c r="K48" s="409"/>
      <c r="L48" s="185"/>
    </row>
    <row r="49" spans="2:12" ht="12.75" x14ac:dyDescent="0.2">
      <c r="B49" s="69"/>
      <c r="C49" s="11"/>
      <c r="D49" s="11"/>
      <c r="E49" s="11"/>
      <c r="F49" s="11"/>
      <c r="G49" s="11"/>
      <c r="H49" s="1156" t="s">
        <v>114</v>
      </c>
      <c r="I49" s="1156"/>
      <c r="J49" s="36">
        <f>SUM(J50)</f>
        <v>0</v>
      </c>
      <c r="K49" s="36">
        <f>SUM(K50)</f>
        <v>0</v>
      </c>
      <c r="L49" s="185"/>
    </row>
    <row r="50" spans="2:12" ht="12.75" x14ac:dyDescent="0.2">
      <c r="B50" s="69"/>
      <c r="C50" s="11"/>
      <c r="D50" s="11"/>
      <c r="E50" s="11"/>
      <c r="F50" s="11"/>
      <c r="G50" s="11"/>
      <c r="H50" s="1154" t="s">
        <v>115</v>
      </c>
      <c r="I50" s="1154"/>
      <c r="J50" s="33">
        <v>0</v>
      </c>
      <c r="K50" s="33">
        <v>0</v>
      </c>
      <c r="L50" s="185"/>
    </row>
    <row r="51" spans="2:12" ht="12.75" x14ac:dyDescent="0.2">
      <c r="B51" s="69"/>
      <c r="C51" s="11"/>
      <c r="D51" s="11"/>
      <c r="E51" s="11"/>
      <c r="F51" s="11"/>
      <c r="G51" s="11"/>
      <c r="H51" s="25"/>
      <c r="I51" s="22"/>
      <c r="J51" s="409"/>
      <c r="K51" s="409"/>
      <c r="L51" s="185"/>
    </row>
    <row r="52" spans="2:12" ht="12.75" x14ac:dyDescent="0.2">
      <c r="B52" s="69"/>
      <c r="C52" s="11"/>
      <c r="D52" s="11"/>
      <c r="E52" s="11"/>
      <c r="F52" s="11"/>
      <c r="G52" s="11"/>
      <c r="H52" s="1158" t="s">
        <v>116</v>
      </c>
      <c r="I52" s="1158"/>
      <c r="J52" s="412">
        <f>J13+J18+J29+J34+J41+J49</f>
        <v>30893905.259999998</v>
      </c>
      <c r="K52" s="412">
        <f>K13+K18+K29+K34+K41+K49</f>
        <v>25895263.419999998</v>
      </c>
      <c r="L52" s="413"/>
    </row>
    <row r="53" spans="2:12" ht="12.75" x14ac:dyDescent="0.2">
      <c r="B53" s="69"/>
      <c r="C53" s="11"/>
      <c r="D53" s="11"/>
      <c r="E53" s="11"/>
      <c r="F53" s="11"/>
      <c r="G53" s="11"/>
      <c r="H53" s="28"/>
      <c r="I53" s="28"/>
      <c r="J53" s="409"/>
      <c r="K53" s="409"/>
      <c r="L53" s="413"/>
    </row>
    <row r="54" spans="2:12" ht="12.75" x14ac:dyDescent="0.2">
      <c r="B54" s="69"/>
      <c r="C54" s="11"/>
      <c r="D54" s="11"/>
      <c r="E54" s="11"/>
      <c r="F54" s="11"/>
      <c r="G54" s="11"/>
      <c r="H54" s="1160" t="s">
        <v>117</v>
      </c>
      <c r="I54" s="1160"/>
      <c r="J54" s="412">
        <f>E34-J52</f>
        <v>129294.08000000566</v>
      </c>
      <c r="K54" s="412">
        <f>F34-K52</f>
        <v>122975.51999999955</v>
      </c>
      <c r="L54" s="413"/>
    </row>
    <row r="55" spans="2:12" ht="12.75" customHeight="1" x14ac:dyDescent="0.2">
      <c r="B55" s="70" t="s">
        <v>118</v>
      </c>
      <c r="C55" s="127"/>
      <c r="D55" s="127"/>
      <c r="E55" s="127"/>
      <c r="F55" s="127"/>
      <c r="G55" s="127"/>
      <c r="H55" s="414"/>
      <c r="I55" s="414" t="s">
        <v>119</v>
      </c>
      <c r="J55" s="127"/>
      <c r="K55" s="127"/>
      <c r="L55" s="48"/>
    </row>
    <row r="56" spans="2:12" ht="15" customHeight="1" x14ac:dyDescent="0.2">
      <c r="B56" s="56"/>
      <c r="C56" s="1161" t="s">
        <v>62</v>
      </c>
      <c r="D56" s="1161"/>
      <c r="E56" s="1161"/>
      <c r="F56" s="1161"/>
      <c r="G56" s="1161"/>
      <c r="H56" s="1161"/>
      <c r="I56" s="1161"/>
      <c r="J56" s="1161"/>
      <c r="K56" s="1161"/>
      <c r="L56" s="1"/>
    </row>
    <row r="57" spans="2:12" ht="9.75" customHeight="1" x14ac:dyDescent="0.2">
      <c r="B57" s="56"/>
      <c r="C57" s="22"/>
      <c r="D57" s="17"/>
      <c r="E57" s="49"/>
      <c r="F57" s="49"/>
      <c r="G57" s="3"/>
      <c r="H57" s="50"/>
      <c r="I57" s="17"/>
      <c r="J57" s="49"/>
      <c r="K57" s="49"/>
      <c r="L57" s="1"/>
    </row>
    <row r="58" spans="2:12" ht="9.75" customHeight="1" x14ac:dyDescent="0.2">
      <c r="B58" s="56"/>
      <c r="C58" s="22"/>
      <c r="D58" s="17"/>
      <c r="E58" s="49"/>
      <c r="F58" s="49"/>
      <c r="G58" s="3"/>
      <c r="H58" s="50"/>
      <c r="I58" s="17"/>
      <c r="J58" s="49"/>
      <c r="K58" s="49"/>
      <c r="L58" s="1"/>
    </row>
    <row r="59" spans="2:12" ht="9.75" customHeight="1" x14ac:dyDescent="0.2">
      <c r="B59" s="56"/>
      <c r="C59" s="22"/>
      <c r="D59" s="17"/>
      <c r="E59" s="49"/>
      <c r="F59" s="49"/>
      <c r="G59" s="3"/>
      <c r="H59" s="50"/>
      <c r="I59" s="17"/>
      <c r="J59" s="49"/>
      <c r="K59" s="49"/>
      <c r="L59" s="1"/>
    </row>
    <row r="60" spans="2:12" ht="9.75" customHeight="1" x14ac:dyDescent="0.2">
      <c r="C60" s="22"/>
      <c r="D60" s="17"/>
      <c r="E60" s="49"/>
      <c r="F60" s="49"/>
      <c r="G60" s="1"/>
      <c r="H60" s="50"/>
      <c r="I60" s="17"/>
      <c r="J60" s="49"/>
      <c r="K60" s="49"/>
      <c r="L60" s="1"/>
    </row>
    <row r="61" spans="2:12" ht="9.75" customHeight="1" x14ac:dyDescent="0.2">
      <c r="C61" s="22"/>
      <c r="D61" s="17"/>
      <c r="E61" s="49"/>
      <c r="F61" s="49"/>
      <c r="G61" s="1"/>
      <c r="H61" s="50"/>
      <c r="I61" s="17"/>
      <c r="J61" s="49"/>
      <c r="K61" s="49"/>
      <c r="L61" s="1"/>
    </row>
    <row r="62" spans="2:12" ht="30" customHeight="1" x14ac:dyDescent="0.2">
      <c r="C62" s="22"/>
      <c r="D62" s="1162"/>
      <c r="E62" s="1162"/>
      <c r="F62" s="49"/>
      <c r="G62" s="1"/>
      <c r="H62" s="1163"/>
      <c r="I62" s="1163"/>
      <c r="J62" s="49"/>
      <c r="K62" s="49"/>
      <c r="L62" s="1"/>
    </row>
    <row r="63" spans="2:12" ht="14.1" customHeight="1" x14ac:dyDescent="0.2">
      <c r="C63" s="51"/>
      <c r="D63" s="1164" t="str">
        <f>[23]ENTE!D10</f>
        <v>M.A.P. BIBIANA RODRÍGUEZ MONTES</v>
      </c>
      <c r="E63" s="1164"/>
      <c r="F63" s="49"/>
      <c r="G63" s="49"/>
      <c r="H63" s="1164" t="str">
        <f>[23]ENTE!D14</f>
        <v>M. EN A. GONZALO FERREIRA MARTÍNEZ</v>
      </c>
      <c r="I63" s="1164"/>
      <c r="J63" s="24"/>
      <c r="K63" s="49"/>
      <c r="L63" s="1"/>
    </row>
    <row r="64" spans="2:12" ht="14.1" customHeight="1" x14ac:dyDescent="0.2">
      <c r="C64" s="53"/>
      <c r="D64" s="1159" t="str">
        <f>[23]ENTE!D12</f>
        <v>RECTORA</v>
      </c>
      <c r="E64" s="1159"/>
      <c r="F64" s="54"/>
      <c r="G64" s="54"/>
      <c r="H64" s="1159" t="str">
        <f>[23]ENTE!D16</f>
        <v>DIRECTOR DE ADMINISTRACIÓN Y FINANZAS</v>
      </c>
      <c r="I64" s="1159"/>
      <c r="J64" s="24"/>
      <c r="K64" s="49"/>
      <c r="L64" s="1"/>
    </row>
    <row r="65" spans="5:5" ht="9.9499999999999993" customHeight="1" x14ac:dyDescent="0.2">
      <c r="E65" s="71"/>
    </row>
  </sheetData>
  <sheetProtection selectLockedCells="1"/>
  <mergeCells count="71">
    <mergeCell ref="D64:E64"/>
    <mergeCell ref="H64:I64"/>
    <mergeCell ref="H54:I54"/>
    <mergeCell ref="C56:K56"/>
    <mergeCell ref="D62:E62"/>
    <mergeCell ref="H62:I62"/>
    <mergeCell ref="D63:E63"/>
    <mergeCell ref="H63:I63"/>
    <mergeCell ref="H52:I52"/>
    <mergeCell ref="H38:I38"/>
    <mergeCell ref="H39:I39"/>
    <mergeCell ref="H41:I41"/>
    <mergeCell ref="H42:I42"/>
    <mergeCell ref="H43:I43"/>
    <mergeCell ref="H44:I44"/>
    <mergeCell ref="H45:I45"/>
    <mergeCell ref="H46:I46"/>
    <mergeCell ref="H47:I47"/>
    <mergeCell ref="H49:I49"/>
    <mergeCell ref="H50:I50"/>
    <mergeCell ref="H37:I37"/>
    <mergeCell ref="C30:D30"/>
    <mergeCell ref="H30:I30"/>
    <mergeCell ref="C31:D31"/>
    <mergeCell ref="H31:I31"/>
    <mergeCell ref="C32:D32"/>
    <mergeCell ref="H32:I32"/>
    <mergeCell ref="C34:D34"/>
    <mergeCell ref="H34:I34"/>
    <mergeCell ref="C35:D35"/>
    <mergeCell ref="H35:I35"/>
    <mergeCell ref="H36:I36"/>
    <mergeCell ref="H26:I26"/>
    <mergeCell ref="C27:D27"/>
    <mergeCell ref="H27:I27"/>
    <mergeCell ref="C28:D28"/>
    <mergeCell ref="C29:D29"/>
    <mergeCell ref="H29:I29"/>
    <mergeCell ref="C25:D25"/>
    <mergeCell ref="H25:I25"/>
    <mergeCell ref="C19:D19"/>
    <mergeCell ref="H19:I19"/>
    <mergeCell ref="C20:D20"/>
    <mergeCell ref="H20:I20"/>
    <mergeCell ref="C21:D21"/>
    <mergeCell ref="H21:I21"/>
    <mergeCell ref="H22:I22"/>
    <mergeCell ref="C23:D23"/>
    <mergeCell ref="H23:I23"/>
    <mergeCell ref="C24:D24"/>
    <mergeCell ref="H24:I24"/>
    <mergeCell ref="C18:D18"/>
    <mergeCell ref="H18:I18"/>
    <mergeCell ref="C12:D12"/>
    <mergeCell ref="H12:I12"/>
    <mergeCell ref="C13:D13"/>
    <mergeCell ref="H13:I13"/>
    <mergeCell ref="C14:D14"/>
    <mergeCell ref="H14:I14"/>
    <mergeCell ref="C15:D15"/>
    <mergeCell ref="H15:I15"/>
    <mergeCell ref="C16:D16"/>
    <mergeCell ref="H16:I16"/>
    <mergeCell ref="C17:D17"/>
    <mergeCell ref="C10:D10"/>
    <mergeCell ref="H10:I10"/>
    <mergeCell ref="C2:L2"/>
    <mergeCell ref="C3:L3"/>
    <mergeCell ref="C4:L4"/>
    <mergeCell ref="C5:L5"/>
    <mergeCell ref="D7:J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3" fitToHeight="15" orientation="landscape" r:id="rId1"/>
  <headerFooter>
    <oddFooter>&amp;R&amp;"-,Negrita"&amp;16 2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9"/>
  <sheetViews>
    <sheetView showGridLines="0" topLeftCell="A7" zoomScaleNormal="100" workbookViewId="0">
      <selection activeCell="E13" sqref="E13:F13"/>
    </sheetView>
  </sheetViews>
  <sheetFormatPr baseColWidth="10" defaultRowHeight="14.25" x14ac:dyDescent="0.2"/>
  <cols>
    <col min="1" max="2" width="11.42578125" style="359"/>
    <col min="3" max="3" width="0.140625" style="359" customWidth="1"/>
    <col min="4" max="4" width="43.85546875" style="359" customWidth="1"/>
    <col min="5" max="5" width="11.42578125" style="359"/>
    <col min="6" max="6" width="11.28515625" style="359" customWidth="1"/>
    <col min="7" max="7" width="21.42578125" style="359" customWidth="1"/>
    <col min="8" max="8" width="4.42578125" style="359" customWidth="1"/>
    <col min="9" max="9" width="0.7109375" style="359" customWidth="1"/>
    <col min="10" max="10" width="12.5703125" style="359" hidden="1" customWidth="1"/>
    <col min="11" max="16384" width="11.42578125" style="359"/>
  </cols>
  <sheetData>
    <row r="1" spans="2:13" x14ac:dyDescent="0.2">
      <c r="B1" s="358"/>
      <c r="C1" s="358"/>
      <c r="D1" s="358"/>
      <c r="E1" s="358"/>
      <c r="F1" s="358"/>
      <c r="G1" s="358"/>
      <c r="H1" s="358"/>
      <c r="I1" s="358"/>
      <c r="J1" s="358"/>
    </row>
    <row r="2" spans="2:13" s="360" customFormat="1" ht="46.5" customHeight="1" x14ac:dyDescent="0.2">
      <c r="C2" s="361"/>
      <c r="D2" s="1208" t="str">
        <f>[24]ENTE!D8</f>
        <v>Universidad Tecnológica de San Juan del Río</v>
      </c>
      <c r="E2" s="1208"/>
      <c r="F2" s="1208"/>
      <c r="G2" s="1208"/>
      <c r="H2" s="1208"/>
      <c r="I2" s="1207"/>
      <c r="J2" s="1207"/>
      <c r="K2" s="362"/>
      <c r="L2" s="362"/>
      <c r="M2" s="363"/>
    </row>
    <row r="3" spans="2:13" s="360" customFormat="1" ht="12" customHeight="1" x14ac:dyDescent="0.2">
      <c r="B3" s="364"/>
      <c r="C3" s="359"/>
      <c r="D3" s="1208" t="s">
        <v>19346</v>
      </c>
      <c r="E3" s="1208"/>
      <c r="F3" s="1208"/>
      <c r="G3" s="1208"/>
      <c r="H3" s="1208"/>
      <c r="I3" s="359"/>
      <c r="J3" s="359"/>
      <c r="K3" s="359"/>
      <c r="L3" s="359"/>
      <c r="M3" s="2"/>
    </row>
    <row r="4" spans="2:13" s="360" customFormat="1" ht="12" customHeight="1" x14ac:dyDescent="0.2">
      <c r="C4" s="359"/>
      <c r="D4" s="1208"/>
      <c r="E4" s="1208"/>
      <c r="F4" s="1208"/>
      <c r="G4" s="1208"/>
      <c r="H4" s="1208"/>
      <c r="I4" s="359"/>
      <c r="J4" s="359"/>
      <c r="K4" s="359"/>
      <c r="L4" s="359"/>
      <c r="M4" s="363"/>
    </row>
    <row r="5" spans="2:13" s="360" customFormat="1" ht="25.5" customHeight="1" x14ac:dyDescent="0.2">
      <c r="C5" s="359"/>
      <c r="D5" s="1209" t="s">
        <v>845</v>
      </c>
      <c r="E5" s="1209"/>
      <c r="F5" s="1209"/>
      <c r="G5" s="1209"/>
      <c r="H5" s="1209"/>
      <c r="I5" s="359"/>
      <c r="J5" s="359"/>
      <c r="K5" s="359"/>
      <c r="L5" s="359"/>
      <c r="M5" s="363"/>
    </row>
    <row r="6" spans="2:13" s="360" customFormat="1" ht="25.5" customHeight="1" x14ac:dyDescent="0.2">
      <c r="C6" s="359"/>
      <c r="D6" s="365"/>
      <c r="E6" s="365"/>
      <c r="F6" s="365"/>
      <c r="G6" s="365"/>
      <c r="H6" s="365"/>
      <c r="I6" s="359"/>
      <c r="J6" s="359"/>
      <c r="K6" s="359"/>
      <c r="L6" s="359"/>
      <c r="M6" s="363"/>
    </row>
    <row r="7" spans="2:13" s="360" customFormat="1" ht="12" customHeight="1" x14ac:dyDescent="0.2">
      <c r="C7" s="359"/>
      <c r="D7" s="1210" t="s">
        <v>846</v>
      </c>
      <c r="E7" s="1212" t="s">
        <v>847</v>
      </c>
      <c r="F7" s="1213"/>
      <c r="G7" s="1213"/>
      <c r="H7" s="1214"/>
      <c r="I7" s="359"/>
      <c r="J7" s="359"/>
      <c r="K7" s="359"/>
      <c r="L7" s="359"/>
      <c r="M7" s="363"/>
    </row>
    <row r="8" spans="2:13" s="360" customFormat="1" ht="12" customHeight="1" x14ac:dyDescent="0.2">
      <c r="C8" s="359"/>
      <c r="D8" s="1211"/>
      <c r="E8" s="1212" t="s">
        <v>848</v>
      </c>
      <c r="F8" s="1214"/>
      <c r="G8" s="1212" t="s">
        <v>849</v>
      </c>
      <c r="H8" s="1214"/>
      <c r="I8" s="359"/>
      <c r="J8" s="359"/>
      <c r="K8" s="359"/>
      <c r="L8" s="359"/>
      <c r="M8" s="363"/>
    </row>
    <row r="9" spans="2:13" s="360" customFormat="1" ht="12" customHeight="1" x14ac:dyDescent="0.2">
      <c r="B9" s="6"/>
      <c r="C9" s="359"/>
      <c r="D9" s="366" t="s">
        <v>850</v>
      </c>
      <c r="E9" s="1205" t="s">
        <v>226</v>
      </c>
      <c r="F9" s="1205"/>
      <c r="G9" s="1206">
        <v>123858168</v>
      </c>
      <c r="H9" s="1206"/>
      <c r="I9" s="359"/>
      <c r="J9" s="367"/>
      <c r="K9" s="359"/>
      <c r="L9" s="359"/>
      <c r="M9" s="363"/>
    </row>
    <row r="10" spans="2:13" x14ac:dyDescent="0.2">
      <c r="D10" s="366" t="s">
        <v>851</v>
      </c>
      <c r="E10" s="1205" t="s">
        <v>226</v>
      </c>
      <c r="F10" s="1205"/>
      <c r="G10" s="1206">
        <v>195250938</v>
      </c>
      <c r="H10" s="1206"/>
      <c r="J10" s="367"/>
    </row>
    <row r="11" spans="2:13" ht="18.75" customHeight="1" x14ac:dyDescent="0.2">
      <c r="D11" s="366" t="s">
        <v>852</v>
      </c>
      <c r="E11" s="1205" t="s">
        <v>226</v>
      </c>
      <c r="F11" s="1205"/>
      <c r="G11" s="1206">
        <v>221612716</v>
      </c>
      <c r="H11" s="1206"/>
      <c r="J11" s="367"/>
    </row>
    <row r="12" spans="2:13" ht="22.5" customHeight="1" x14ac:dyDescent="0.2">
      <c r="D12" s="366" t="s">
        <v>853</v>
      </c>
      <c r="E12" s="1205" t="s">
        <v>226</v>
      </c>
      <c r="F12" s="1205"/>
      <c r="G12" s="1206">
        <v>496437931</v>
      </c>
      <c r="H12" s="1206"/>
      <c r="J12" s="367"/>
    </row>
    <row r="13" spans="2:13" ht="22.5" customHeight="1" x14ac:dyDescent="0.2">
      <c r="D13" s="366" t="s">
        <v>19341</v>
      </c>
      <c r="E13" s="1205" t="s">
        <v>226</v>
      </c>
      <c r="F13" s="1205"/>
      <c r="G13" s="1206">
        <v>593209176</v>
      </c>
      <c r="H13" s="1206"/>
      <c r="J13" s="367"/>
    </row>
    <row r="14" spans="2:13" ht="25.5" customHeight="1" x14ac:dyDescent="0.2">
      <c r="D14" s="366" t="s">
        <v>854</v>
      </c>
      <c r="E14" s="1205" t="s">
        <v>231</v>
      </c>
      <c r="F14" s="1205"/>
      <c r="G14" s="1206">
        <v>4028207470</v>
      </c>
      <c r="H14" s="1206"/>
      <c r="J14" s="367"/>
    </row>
    <row r="15" spans="2:13" x14ac:dyDescent="0.2">
      <c r="D15" s="366" t="s">
        <v>855</v>
      </c>
      <c r="E15" s="1205" t="s">
        <v>231</v>
      </c>
      <c r="F15" s="1205"/>
      <c r="G15" s="1206">
        <v>4028207462</v>
      </c>
      <c r="H15" s="1206"/>
      <c r="J15" s="367"/>
    </row>
    <row r="16" spans="2:13" x14ac:dyDescent="0.2">
      <c r="D16" s="366" t="s">
        <v>19341</v>
      </c>
      <c r="E16" s="1205" t="s">
        <v>231</v>
      </c>
      <c r="F16" s="1205"/>
      <c r="G16" s="1206">
        <v>4060859444</v>
      </c>
      <c r="H16" s="1206"/>
      <c r="J16" s="367"/>
    </row>
    <row r="17" spans="4:10" x14ac:dyDescent="0.2">
      <c r="D17" s="366" t="s">
        <v>856</v>
      </c>
      <c r="E17" s="1205" t="s">
        <v>234</v>
      </c>
      <c r="F17" s="1205"/>
      <c r="G17" s="1206">
        <v>104777670</v>
      </c>
      <c r="H17" s="1206"/>
      <c r="J17" s="367"/>
    </row>
    <row r="18" spans="4:10" x14ac:dyDescent="0.2">
      <c r="D18" s="366" t="s">
        <v>19223</v>
      </c>
      <c r="E18" s="1205" t="s">
        <v>234</v>
      </c>
      <c r="F18" s="1205"/>
      <c r="G18" s="1206">
        <v>111315048</v>
      </c>
      <c r="H18" s="1206"/>
      <c r="J18" s="367"/>
    </row>
    <row r="19" spans="4:10" x14ac:dyDescent="0.2">
      <c r="D19" s="366" t="s">
        <v>19224</v>
      </c>
      <c r="E19" s="1205" t="s">
        <v>234</v>
      </c>
      <c r="F19" s="1205"/>
      <c r="G19" s="1206">
        <v>111314955</v>
      </c>
      <c r="H19" s="1206"/>
      <c r="J19" s="367"/>
    </row>
    <row r="20" spans="4:10" x14ac:dyDescent="0.2">
      <c r="D20" s="366" t="s">
        <v>857</v>
      </c>
      <c r="E20" s="1205" t="s">
        <v>226</v>
      </c>
      <c r="F20" s="1205"/>
      <c r="G20" s="1206">
        <v>564248803</v>
      </c>
      <c r="H20" s="1206"/>
      <c r="J20" s="367"/>
    </row>
    <row r="21" spans="4:10" x14ac:dyDescent="0.2">
      <c r="D21" s="366" t="s">
        <v>858</v>
      </c>
      <c r="E21" s="1205" t="s">
        <v>226</v>
      </c>
      <c r="F21" s="1205"/>
      <c r="G21" s="1206">
        <v>448219686</v>
      </c>
      <c r="H21" s="1206"/>
      <c r="J21" s="367"/>
    </row>
    <row r="22" spans="4:10" x14ac:dyDescent="0.2">
      <c r="D22" s="366" t="s">
        <v>19342</v>
      </c>
      <c r="E22" s="1205" t="s">
        <v>226</v>
      </c>
      <c r="F22" s="1205"/>
      <c r="G22" s="1206">
        <v>472417272</v>
      </c>
      <c r="H22" s="1206"/>
      <c r="J22" s="367"/>
    </row>
    <row r="23" spans="4:10" x14ac:dyDescent="0.2">
      <c r="D23" s="366" t="s">
        <v>859</v>
      </c>
      <c r="E23" s="1205" t="s">
        <v>231</v>
      </c>
      <c r="F23" s="1205"/>
      <c r="G23" s="1206">
        <v>4028207496</v>
      </c>
      <c r="H23" s="1206"/>
      <c r="J23" s="367"/>
    </row>
    <row r="24" spans="4:10" x14ac:dyDescent="0.2">
      <c r="D24" s="366" t="s">
        <v>860</v>
      </c>
      <c r="E24" s="1205" t="s">
        <v>231</v>
      </c>
      <c r="F24" s="1205"/>
      <c r="G24" s="1206">
        <v>4055680904</v>
      </c>
      <c r="H24" s="1206"/>
      <c r="J24" s="367"/>
    </row>
    <row r="25" spans="4:10" x14ac:dyDescent="0.2">
      <c r="D25" s="366" t="s">
        <v>861</v>
      </c>
      <c r="E25" s="1205" t="s">
        <v>231</v>
      </c>
      <c r="F25" s="1205"/>
      <c r="G25" s="1206">
        <v>4055680896</v>
      </c>
      <c r="H25" s="1206"/>
      <c r="J25" s="367"/>
    </row>
    <row r="26" spans="4:10" x14ac:dyDescent="0.2">
      <c r="D26" s="366" t="s">
        <v>862</v>
      </c>
      <c r="E26" s="1205" t="s">
        <v>234</v>
      </c>
      <c r="F26" s="1205"/>
      <c r="G26" s="1206">
        <v>104812905</v>
      </c>
      <c r="H26" s="1206"/>
      <c r="J26" s="367"/>
    </row>
    <row r="27" spans="4:10" x14ac:dyDescent="0.2">
      <c r="D27" s="366" t="s">
        <v>863</v>
      </c>
      <c r="E27" s="1205" t="s">
        <v>234</v>
      </c>
      <c r="F27" s="1205"/>
      <c r="G27" s="1206">
        <v>110546445</v>
      </c>
      <c r="H27" s="1206"/>
      <c r="J27" s="367"/>
    </row>
    <row r="28" spans="4:10" x14ac:dyDescent="0.2">
      <c r="D28" s="366" t="s">
        <v>864</v>
      </c>
      <c r="E28" s="1205" t="s">
        <v>234</v>
      </c>
      <c r="F28" s="1205"/>
      <c r="G28" s="1206">
        <v>110576948</v>
      </c>
      <c r="H28" s="1206"/>
      <c r="J28" s="367"/>
    </row>
    <row r="29" spans="4:10" x14ac:dyDescent="0.2">
      <c r="D29" s="366" t="s">
        <v>19350</v>
      </c>
      <c r="E29" s="1205" t="s">
        <v>234</v>
      </c>
      <c r="F29" s="1205"/>
      <c r="G29" s="1206">
        <v>111591134</v>
      </c>
      <c r="H29" s="1206"/>
      <c r="J29" s="367"/>
    </row>
    <row r="30" spans="4:10" x14ac:dyDescent="0.2">
      <c r="D30" s="366" t="s">
        <v>865</v>
      </c>
      <c r="E30" s="1205" t="s">
        <v>236</v>
      </c>
      <c r="F30" s="1205"/>
      <c r="G30" s="1206">
        <v>5003860809</v>
      </c>
      <c r="H30" s="1206"/>
      <c r="J30" s="367"/>
    </row>
    <row r="31" spans="4:10" x14ac:dyDescent="0.2">
      <c r="D31" s="366" t="s">
        <v>866</v>
      </c>
      <c r="E31" s="1205" t="s">
        <v>236</v>
      </c>
      <c r="F31" s="1205"/>
      <c r="G31" s="1206">
        <v>5003860817</v>
      </c>
      <c r="H31" s="1206"/>
      <c r="J31" s="367"/>
    </row>
    <row r="32" spans="4:10" x14ac:dyDescent="0.2">
      <c r="D32" s="366" t="s">
        <v>867</v>
      </c>
      <c r="E32" s="1205" t="s">
        <v>236</v>
      </c>
      <c r="F32" s="1205"/>
      <c r="G32" s="1215">
        <v>703710047242540</v>
      </c>
      <c r="H32" s="1215"/>
      <c r="J32" s="367"/>
    </row>
    <row r="33" spans="4:12" ht="15" customHeight="1" x14ac:dyDescent="0.2">
      <c r="J33" s="422"/>
    </row>
    <row r="34" spans="4:12" ht="15" customHeight="1" x14ac:dyDescent="0.2">
      <c r="J34" s="422"/>
    </row>
    <row r="35" spans="4:12" ht="15" customHeight="1" x14ac:dyDescent="0.2"/>
    <row r="36" spans="4:12" x14ac:dyDescent="0.2">
      <c r="F36" s="358"/>
      <c r="G36" s="358"/>
      <c r="H36" s="358"/>
      <c r="I36" s="358"/>
      <c r="J36" s="358"/>
      <c r="K36" s="358"/>
      <c r="L36" s="358"/>
    </row>
    <row r="37" spans="4:12" ht="20.25" customHeight="1" x14ac:dyDescent="0.2">
      <c r="D37" s="425" t="s">
        <v>868</v>
      </c>
      <c r="F37" s="368"/>
      <c r="G37" s="368"/>
      <c r="H37" s="423"/>
      <c r="I37" s="423"/>
      <c r="J37" s="423"/>
      <c r="K37" s="423"/>
      <c r="L37" s="423"/>
    </row>
    <row r="38" spans="4:12" ht="14.1" customHeight="1" x14ac:dyDescent="0.2">
      <c r="D38" s="368" t="s">
        <v>869</v>
      </c>
      <c r="F38" s="368"/>
      <c r="G38" s="368"/>
      <c r="H38" s="358"/>
      <c r="I38" s="358"/>
      <c r="J38" s="358"/>
      <c r="K38" s="358"/>
    </row>
    <row r="39" spans="4:12" ht="14.1" customHeight="1" x14ac:dyDescent="0.2">
      <c r="E39" s="358"/>
    </row>
  </sheetData>
  <mergeCells count="57">
    <mergeCell ref="E23:F23"/>
    <mergeCell ref="G23:H23"/>
    <mergeCell ref="E24:F24"/>
    <mergeCell ref="G24:H24"/>
    <mergeCell ref="E25:F25"/>
    <mergeCell ref="G25:H25"/>
    <mergeCell ref="E26:F26"/>
    <mergeCell ref="G26:H26"/>
    <mergeCell ref="E27:F27"/>
    <mergeCell ref="G27:H27"/>
    <mergeCell ref="E32:F32"/>
    <mergeCell ref="G32:H32"/>
    <mergeCell ref="E28:F28"/>
    <mergeCell ref="G28:H28"/>
    <mergeCell ref="E29:F29"/>
    <mergeCell ref="G29:H29"/>
    <mergeCell ref="E30:F30"/>
    <mergeCell ref="G30:H30"/>
    <mergeCell ref="E31:F31"/>
    <mergeCell ref="G31:H31"/>
    <mergeCell ref="E10:F10"/>
    <mergeCell ref="G10:H10"/>
    <mergeCell ref="E11:F11"/>
    <mergeCell ref="G11:H11"/>
    <mergeCell ref="I2:J2"/>
    <mergeCell ref="D3:H3"/>
    <mergeCell ref="D4:H4"/>
    <mergeCell ref="D5:H5"/>
    <mergeCell ref="E9:F9"/>
    <mergeCell ref="G9:H9"/>
    <mergeCell ref="D7:D8"/>
    <mergeCell ref="E7:H7"/>
    <mergeCell ref="E8:F8"/>
    <mergeCell ref="G8:H8"/>
    <mergeCell ref="D2:H2"/>
    <mergeCell ref="E22:F22"/>
    <mergeCell ref="G22:H22"/>
    <mergeCell ref="E13:F13"/>
    <mergeCell ref="G13:H13"/>
    <mergeCell ref="E16:F16"/>
    <mergeCell ref="G16:H16"/>
    <mergeCell ref="E20:F20"/>
    <mergeCell ref="G20:H20"/>
    <mergeCell ref="E21:F21"/>
    <mergeCell ref="G21:H21"/>
    <mergeCell ref="E17:F17"/>
    <mergeCell ref="G17:H17"/>
    <mergeCell ref="E18:F18"/>
    <mergeCell ref="G18:H18"/>
    <mergeCell ref="E19:F19"/>
    <mergeCell ref="G19:H19"/>
    <mergeCell ref="E12:F12"/>
    <mergeCell ref="G12:H12"/>
    <mergeCell ref="E14:F14"/>
    <mergeCell ref="G14:H14"/>
    <mergeCell ref="E15:F15"/>
    <mergeCell ref="G15:H15"/>
  </mergeCells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&amp;R&amp;"-,Negrita"&amp;14 61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view="pageBreakPreview" zoomScale="60" zoomScaleNormal="100" workbookViewId="0">
      <selection activeCell="D4" sqref="D4:H4"/>
    </sheetView>
  </sheetViews>
  <sheetFormatPr baseColWidth="10" defaultRowHeight="14.25" x14ac:dyDescent="0.2"/>
  <cols>
    <col min="1" max="1" width="10.7109375" style="359" customWidth="1"/>
    <col min="2" max="2" width="11.42578125" style="359"/>
    <col min="3" max="3" width="14.140625" style="359" customWidth="1"/>
    <col min="4" max="4" width="19.28515625" style="359" customWidth="1"/>
    <col min="5" max="9" width="11.42578125" style="359"/>
    <col min="10" max="10" width="12.5703125" style="359" customWidth="1"/>
    <col min="11" max="11" width="3.85546875" style="359" customWidth="1"/>
    <col min="12" max="16384" width="11.42578125" style="359"/>
  </cols>
  <sheetData>
    <row r="1" spans="2:13" x14ac:dyDescent="0.2">
      <c r="B1" s="358"/>
      <c r="C1" s="358"/>
      <c r="D1" s="358"/>
      <c r="E1" s="358"/>
      <c r="F1" s="358"/>
      <c r="G1" s="358"/>
      <c r="H1" s="358"/>
      <c r="I1" s="358"/>
      <c r="J1" s="358"/>
    </row>
    <row r="2" spans="2:13" s="360" customFormat="1" ht="46.5" customHeight="1" x14ac:dyDescent="0.2">
      <c r="C2" s="361"/>
      <c r="D2" s="1208" t="str">
        <f>[24]ENTE!D8</f>
        <v>Universidad Tecnológica de San Juan del Río</v>
      </c>
      <c r="E2" s="1208"/>
      <c r="F2" s="1208"/>
      <c r="G2" s="1208"/>
      <c r="H2" s="1208"/>
      <c r="I2" s="1207"/>
      <c r="J2" s="1207"/>
      <c r="K2" s="362"/>
      <c r="L2" s="362"/>
      <c r="M2" s="363"/>
    </row>
    <row r="3" spans="2:13" s="360" customFormat="1" ht="12" customHeight="1" x14ac:dyDescent="0.2">
      <c r="B3" s="364"/>
      <c r="C3" s="359"/>
      <c r="D3" s="1208" t="s">
        <v>19347</v>
      </c>
      <c r="E3" s="1208"/>
      <c r="F3" s="1208"/>
      <c r="G3" s="1208"/>
      <c r="H3" s="1208"/>
      <c r="I3" s="359"/>
      <c r="J3" s="359"/>
      <c r="K3" s="359"/>
      <c r="L3" s="359"/>
      <c r="M3" s="2"/>
    </row>
    <row r="4" spans="2:13" s="360" customFormat="1" ht="12" customHeight="1" x14ac:dyDescent="0.2">
      <c r="C4" s="359"/>
      <c r="D4" s="1208"/>
      <c r="E4" s="1208"/>
      <c r="F4" s="1208"/>
      <c r="G4" s="1208"/>
      <c r="H4" s="1208"/>
      <c r="I4" s="359"/>
      <c r="J4" s="359"/>
      <c r="K4" s="359"/>
      <c r="L4" s="359"/>
      <c r="M4" s="363"/>
    </row>
    <row r="5" spans="2:13" s="360" customFormat="1" ht="25.5" customHeight="1" x14ac:dyDescent="0.2">
      <c r="C5" s="359"/>
      <c r="D5" s="1209" t="s">
        <v>870</v>
      </c>
      <c r="E5" s="1209"/>
      <c r="F5" s="1209"/>
      <c r="G5" s="1209"/>
      <c r="H5" s="1209"/>
      <c r="I5" s="359"/>
      <c r="J5" s="359"/>
      <c r="K5" s="359"/>
      <c r="L5" s="359"/>
      <c r="M5" s="363"/>
    </row>
    <row r="6" spans="2:13" s="360" customFormat="1" ht="25.5" customHeight="1" x14ac:dyDescent="0.2">
      <c r="C6" s="359"/>
      <c r="D6" s="365"/>
      <c r="E6" s="365"/>
      <c r="F6" s="365"/>
      <c r="G6" s="365"/>
      <c r="H6" s="365"/>
      <c r="I6" s="359"/>
      <c r="J6" s="359"/>
      <c r="K6" s="359"/>
      <c r="L6" s="359"/>
      <c r="M6" s="363"/>
    </row>
    <row r="7" spans="2:13" s="360" customFormat="1" ht="25.5" customHeight="1" x14ac:dyDescent="0.2">
      <c r="C7" s="359"/>
      <c r="D7" s="365"/>
      <c r="E7" s="365"/>
      <c r="F7" s="365"/>
      <c r="G7" s="365"/>
      <c r="H7" s="365"/>
      <c r="I7" s="359"/>
      <c r="J7" s="359"/>
      <c r="K7" s="359"/>
      <c r="L7" s="359"/>
      <c r="M7" s="363"/>
    </row>
    <row r="8" spans="2:13" s="360" customFormat="1" ht="25.5" customHeight="1" x14ac:dyDescent="0.2">
      <c r="C8" s="359"/>
      <c r="D8" s="365"/>
      <c r="E8" s="365"/>
      <c r="F8" s="365"/>
      <c r="G8" s="365"/>
      <c r="H8" s="365"/>
      <c r="I8" s="359"/>
      <c r="J8" s="359"/>
      <c r="K8" s="359"/>
      <c r="L8" s="359"/>
      <c r="M8" s="363"/>
    </row>
    <row r="11" spans="2:13" x14ac:dyDescent="0.2">
      <c r="C11" s="1216" t="s">
        <v>871</v>
      </c>
      <c r="D11" s="1217"/>
      <c r="E11" s="1217"/>
      <c r="F11" s="1217"/>
      <c r="G11" s="1217"/>
      <c r="H11" s="1218"/>
    </row>
    <row r="12" spans="2:13" ht="34.5" customHeight="1" x14ac:dyDescent="0.2">
      <c r="C12" s="1219"/>
      <c r="D12" s="1220"/>
      <c r="E12" s="1220"/>
      <c r="F12" s="1220"/>
      <c r="G12" s="1220"/>
      <c r="H12" s="1221"/>
    </row>
    <row r="13" spans="2:13" x14ac:dyDescent="0.2">
      <c r="C13" s="1219"/>
      <c r="D13" s="1220"/>
      <c r="E13" s="1220"/>
      <c r="F13" s="1220"/>
      <c r="G13" s="1220"/>
      <c r="H13" s="1221"/>
    </row>
    <row r="14" spans="2:13" x14ac:dyDescent="0.2">
      <c r="C14" s="1222"/>
      <c r="D14" s="1223"/>
      <c r="E14" s="1223"/>
      <c r="F14" s="1223"/>
      <c r="G14" s="1223"/>
      <c r="H14" s="1224"/>
    </row>
    <row r="16" spans="2:13" x14ac:dyDescent="0.2">
      <c r="K16" s="358"/>
      <c r="L16" s="358"/>
    </row>
    <row r="17" spans="2:12" x14ac:dyDescent="0.2">
      <c r="K17" s="358"/>
      <c r="L17" s="358"/>
    </row>
    <row r="18" spans="2:12" x14ac:dyDescent="0.2">
      <c r="K18" s="358"/>
      <c r="L18" s="358"/>
    </row>
    <row r="19" spans="2:12" x14ac:dyDescent="0.2">
      <c r="K19" s="358"/>
      <c r="L19" s="358"/>
    </row>
    <row r="20" spans="2:12" x14ac:dyDescent="0.2">
      <c r="K20" s="358"/>
      <c r="L20" s="358"/>
    </row>
    <row r="21" spans="2:12" x14ac:dyDescent="0.2">
      <c r="K21" s="358"/>
      <c r="L21" s="358"/>
    </row>
    <row r="22" spans="2:12" x14ac:dyDescent="0.2">
      <c r="K22" s="358"/>
      <c r="L22" s="358"/>
    </row>
    <row r="23" spans="2:12" x14ac:dyDescent="0.2">
      <c r="K23" s="358"/>
      <c r="L23" s="358"/>
    </row>
    <row r="24" spans="2:12" x14ac:dyDescent="0.2">
      <c r="K24" s="358"/>
      <c r="L24" s="358"/>
    </row>
    <row r="25" spans="2:12" x14ac:dyDescent="0.2">
      <c r="K25" s="358"/>
      <c r="L25" s="358"/>
    </row>
    <row r="26" spans="2:12" ht="15" customHeight="1" x14ac:dyDescent="0.2">
      <c r="K26" s="358"/>
      <c r="L26" s="358"/>
    </row>
    <row r="27" spans="2:12" x14ac:dyDescent="0.2">
      <c r="B27" s="358"/>
      <c r="C27" s="358"/>
      <c r="D27" s="358"/>
      <c r="E27" s="358"/>
      <c r="K27" s="358"/>
      <c r="L27" s="358"/>
    </row>
    <row r="28" spans="2:12" ht="20.25" customHeight="1" x14ac:dyDescent="0.2">
      <c r="B28" s="368"/>
      <c r="C28" s="368"/>
      <c r="D28" s="368"/>
      <c r="E28" s="368" t="s">
        <v>868</v>
      </c>
      <c r="F28" s="368"/>
      <c r="G28" s="368"/>
      <c r="H28" s="368"/>
      <c r="I28" s="368"/>
      <c r="J28" s="368"/>
      <c r="K28" s="368"/>
      <c r="L28" s="368"/>
    </row>
    <row r="29" spans="2:12" ht="14.1" customHeight="1" x14ac:dyDescent="0.2">
      <c r="B29" s="368"/>
      <c r="C29" s="368"/>
      <c r="D29" s="368"/>
      <c r="E29" s="368" t="s">
        <v>869</v>
      </c>
      <c r="F29" s="358"/>
      <c r="G29" s="358"/>
      <c r="H29" s="358"/>
      <c r="I29" s="358"/>
      <c r="J29" s="358"/>
      <c r="K29" s="358"/>
    </row>
    <row r="30" spans="2:12" ht="14.1" customHeight="1" x14ac:dyDescent="0.2">
      <c r="E30" s="358"/>
    </row>
  </sheetData>
  <mergeCells count="6">
    <mergeCell ref="C11:H14"/>
    <mergeCell ref="D2:H2"/>
    <mergeCell ref="I2:J2"/>
    <mergeCell ref="D3:H3"/>
    <mergeCell ref="D4:H4"/>
    <mergeCell ref="D5:H5"/>
  </mergeCells>
  <pageMargins left="0.70866141732283472" right="0.70866141732283472" top="0.74803149606299213" bottom="0.74803149606299213" header="0.31496062992125984" footer="0.31496062992125984"/>
  <pageSetup scale="86" orientation="landscape" r:id="rId1"/>
  <headerFooter>
    <oddFooter>&amp;R&amp;"-,Negrita"&amp;14 62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view="pageBreakPreview" zoomScale="60" zoomScaleNormal="100" workbookViewId="0">
      <selection activeCell="D4" sqref="D4:H4"/>
    </sheetView>
  </sheetViews>
  <sheetFormatPr baseColWidth="10" defaultRowHeight="14.25" x14ac:dyDescent="0.2"/>
  <cols>
    <col min="1" max="1" width="11.42578125" style="359"/>
    <col min="2" max="2" width="15.28515625" style="359" customWidth="1"/>
    <col min="3" max="3" width="11.42578125" style="359"/>
    <col min="4" max="4" width="17.42578125" style="359" customWidth="1"/>
    <col min="5" max="16384" width="11.42578125" style="359"/>
  </cols>
  <sheetData>
    <row r="1" spans="2:13" x14ac:dyDescent="0.2">
      <c r="B1" s="358"/>
      <c r="C1" s="358"/>
      <c r="D1" s="358"/>
      <c r="E1" s="358"/>
      <c r="F1" s="358"/>
      <c r="G1" s="358"/>
      <c r="H1" s="358"/>
      <c r="I1" s="358"/>
      <c r="J1" s="358"/>
    </row>
    <row r="2" spans="2:13" s="360" customFormat="1" ht="46.5" customHeight="1" x14ac:dyDescent="0.2">
      <c r="C2" s="361"/>
      <c r="D2" s="1208" t="str">
        <f>[24]ENTE!D8</f>
        <v>Universidad Tecnológica de San Juan del Río</v>
      </c>
      <c r="E2" s="1208"/>
      <c r="F2" s="1208"/>
      <c r="G2" s="1208"/>
      <c r="H2" s="1208"/>
      <c r="I2" s="1207"/>
      <c r="J2" s="1207"/>
      <c r="K2" s="362"/>
      <c r="L2" s="362"/>
      <c r="M2" s="363"/>
    </row>
    <row r="3" spans="2:13" s="360" customFormat="1" ht="12" customHeight="1" x14ac:dyDescent="0.2">
      <c r="B3" s="364"/>
      <c r="C3" s="359"/>
      <c r="D3" s="1208" t="s">
        <v>19347</v>
      </c>
      <c r="E3" s="1208"/>
      <c r="F3" s="1208"/>
      <c r="G3" s="1208"/>
      <c r="H3" s="1208"/>
      <c r="I3" s="359"/>
      <c r="J3" s="359"/>
      <c r="K3" s="359"/>
      <c r="L3" s="359"/>
      <c r="M3" s="2"/>
    </row>
    <row r="4" spans="2:13" s="360" customFormat="1" ht="12" customHeight="1" x14ac:dyDescent="0.2">
      <c r="C4" s="359"/>
      <c r="D4" s="1208"/>
      <c r="E4" s="1208"/>
      <c r="F4" s="1208"/>
      <c r="G4" s="1208"/>
      <c r="H4" s="1208"/>
      <c r="I4" s="359"/>
      <c r="J4" s="359"/>
      <c r="K4" s="359"/>
      <c r="L4" s="359"/>
      <c r="M4" s="363"/>
    </row>
    <row r="5" spans="2:13" s="360" customFormat="1" ht="25.5" customHeight="1" x14ac:dyDescent="0.2">
      <c r="C5" s="359"/>
      <c r="D5" s="1209" t="s">
        <v>872</v>
      </c>
      <c r="E5" s="1209"/>
      <c r="F5" s="1209"/>
      <c r="G5" s="1209"/>
      <c r="H5" s="1209"/>
      <c r="I5" s="359"/>
      <c r="J5" s="359"/>
      <c r="K5" s="359"/>
      <c r="L5" s="359"/>
      <c r="M5" s="363"/>
    </row>
    <row r="6" spans="2:13" s="360" customFormat="1" ht="25.5" customHeight="1" x14ac:dyDescent="0.2">
      <c r="C6" s="359"/>
      <c r="D6" s="365"/>
      <c r="E6" s="365"/>
      <c r="F6" s="365"/>
      <c r="G6" s="365"/>
      <c r="H6" s="365"/>
      <c r="I6" s="359"/>
      <c r="J6" s="359"/>
      <c r="K6" s="359"/>
      <c r="L6" s="359"/>
      <c r="M6" s="363"/>
    </row>
    <row r="7" spans="2:13" s="360" customFormat="1" ht="25.5" customHeight="1" x14ac:dyDescent="0.2">
      <c r="C7" s="359"/>
      <c r="D7" s="365"/>
      <c r="E7" s="365"/>
      <c r="F7" s="365"/>
      <c r="G7" s="365"/>
      <c r="H7" s="365"/>
      <c r="I7" s="359"/>
      <c r="J7" s="359"/>
      <c r="K7" s="359"/>
      <c r="L7" s="359"/>
      <c r="M7" s="363"/>
    </row>
    <row r="11" spans="2:13" x14ac:dyDescent="0.2">
      <c r="C11" s="1216" t="s">
        <v>871</v>
      </c>
      <c r="D11" s="1217"/>
      <c r="E11" s="1217"/>
      <c r="F11" s="1217"/>
      <c r="G11" s="1217"/>
      <c r="H11" s="1218"/>
    </row>
    <row r="12" spans="2:13" x14ac:dyDescent="0.2">
      <c r="C12" s="1219"/>
      <c r="D12" s="1220"/>
      <c r="E12" s="1220"/>
      <c r="F12" s="1220"/>
      <c r="G12" s="1220"/>
      <c r="H12" s="1221"/>
    </row>
    <row r="13" spans="2:13" x14ac:dyDescent="0.2">
      <c r="C13" s="1219"/>
      <c r="D13" s="1220"/>
      <c r="E13" s="1220"/>
      <c r="F13" s="1220"/>
      <c r="G13" s="1220"/>
      <c r="H13" s="1221"/>
    </row>
    <row r="14" spans="2:13" ht="34.5" customHeight="1" x14ac:dyDescent="0.2">
      <c r="C14" s="1222"/>
      <c r="D14" s="1223"/>
      <c r="E14" s="1223"/>
      <c r="F14" s="1223"/>
      <c r="G14" s="1223"/>
      <c r="H14" s="1224"/>
    </row>
    <row r="27" spans="2:12" x14ac:dyDescent="0.2">
      <c r="B27" s="358"/>
      <c r="C27" s="358"/>
      <c r="D27" s="358"/>
      <c r="E27" s="358"/>
      <c r="K27" s="358"/>
      <c r="L27" s="358"/>
    </row>
    <row r="28" spans="2:12" ht="20.25" customHeight="1" x14ac:dyDescent="0.2">
      <c r="C28" s="368"/>
      <c r="D28" s="368"/>
      <c r="E28" s="368" t="s">
        <v>868</v>
      </c>
      <c r="F28" s="368"/>
      <c r="G28" s="368"/>
      <c r="H28" s="368"/>
      <c r="I28" s="368"/>
      <c r="J28" s="368"/>
      <c r="K28" s="368"/>
      <c r="L28" s="368"/>
    </row>
    <row r="29" spans="2:12" ht="14.1" customHeight="1" x14ac:dyDescent="0.2">
      <c r="C29" s="368"/>
      <c r="D29" s="368"/>
      <c r="E29" s="368" t="s">
        <v>869</v>
      </c>
      <c r="F29" s="358"/>
      <c r="G29" s="358"/>
      <c r="H29" s="358"/>
      <c r="I29" s="358"/>
      <c r="J29" s="358"/>
      <c r="K29" s="358"/>
    </row>
    <row r="30" spans="2:12" ht="14.1" customHeight="1" x14ac:dyDescent="0.2">
      <c r="E30" s="358"/>
    </row>
  </sheetData>
  <mergeCells count="6">
    <mergeCell ref="C11:H14"/>
    <mergeCell ref="D2:H2"/>
    <mergeCell ref="I2:J2"/>
    <mergeCell ref="D3:H3"/>
    <mergeCell ref="D4:H4"/>
    <mergeCell ref="D5:H5"/>
  </mergeCells>
  <pageMargins left="0.70866141732283472" right="0.70866141732283472" top="0.74803149606299213" bottom="0.74803149606299213" header="0.31496062992125984" footer="0.31496062992125984"/>
  <pageSetup scale="90" orientation="landscape" r:id="rId1"/>
  <headerFooter>
    <oddFooter>&amp;R&amp;"-,Negrita"&amp;14 63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D44"/>
  <sheetViews>
    <sheetView topLeftCell="A43" workbookViewId="0">
      <selection activeCell="B60" sqref="B60"/>
    </sheetView>
  </sheetViews>
  <sheetFormatPr baseColWidth="10" defaultRowHeight="15" x14ac:dyDescent="0.25"/>
  <cols>
    <col min="1" max="1" width="3.7109375" style="370" customWidth="1"/>
    <col min="2" max="2" width="33.140625" style="370" customWidth="1"/>
    <col min="3" max="3" width="64.28515625" style="370" customWidth="1"/>
    <col min="4" max="4" width="21.5703125" style="370" customWidth="1"/>
    <col min="5" max="16384" width="11.42578125" style="370"/>
  </cols>
  <sheetData>
    <row r="2" spans="2:4" s="369" customFormat="1" ht="18" x14ac:dyDescent="0.25">
      <c r="B2" s="1225" t="s">
        <v>19348</v>
      </c>
      <c r="C2" s="1225"/>
      <c r="D2" s="1225"/>
    </row>
    <row r="3" spans="2:4" ht="16.5" x14ac:dyDescent="0.25">
      <c r="B3" s="1225" t="s">
        <v>1</v>
      </c>
      <c r="C3" s="1225"/>
      <c r="D3" s="1225"/>
    </row>
    <row r="4" spans="2:4" s="369" customFormat="1" ht="18" x14ac:dyDescent="0.25">
      <c r="B4" s="1226" t="s">
        <v>873</v>
      </c>
      <c r="C4" s="1226"/>
      <c r="D4" s="1226"/>
    </row>
    <row r="5" spans="2:4" ht="15.75" thickBot="1" x14ac:dyDescent="0.3"/>
    <row r="6" spans="2:4" s="373" customFormat="1" ht="20.100000000000001" customHeight="1" thickBot="1" x14ac:dyDescent="0.3">
      <c r="B6" s="371" t="s">
        <v>874</v>
      </c>
      <c r="C6" s="371" t="s">
        <v>875</v>
      </c>
      <c r="D6" s="372" t="s">
        <v>876</v>
      </c>
    </row>
    <row r="7" spans="2:4" ht="20.100000000000001" customHeight="1" x14ac:dyDescent="0.25">
      <c r="B7" s="374" t="s">
        <v>877</v>
      </c>
      <c r="C7" s="374" t="s">
        <v>292</v>
      </c>
      <c r="D7" s="375">
        <v>597435.49</v>
      </c>
    </row>
    <row r="8" spans="2:4" ht="20.100000000000001" customHeight="1" x14ac:dyDescent="0.25">
      <c r="B8" s="374" t="s">
        <v>878</v>
      </c>
      <c r="C8" s="374" t="s">
        <v>879</v>
      </c>
      <c r="D8" s="375">
        <v>26354743.649999999</v>
      </c>
    </row>
    <row r="9" spans="2:4" ht="20.100000000000001" customHeight="1" x14ac:dyDescent="0.25">
      <c r="B9" s="374" t="s">
        <v>880</v>
      </c>
      <c r="C9" s="374" t="s">
        <v>294</v>
      </c>
      <c r="D9" s="375">
        <v>80822256.349999994</v>
      </c>
    </row>
    <row r="10" spans="2:4" ht="20.100000000000001" customHeight="1" x14ac:dyDescent="0.25">
      <c r="B10" s="374" t="s">
        <v>881</v>
      </c>
      <c r="C10" s="374" t="s">
        <v>295</v>
      </c>
      <c r="D10" s="375">
        <v>173264.47</v>
      </c>
    </row>
    <row r="11" spans="2:4" ht="20.100000000000001" customHeight="1" x14ac:dyDescent="0.25">
      <c r="B11" s="374" t="s">
        <v>882</v>
      </c>
      <c r="C11" s="374" t="s">
        <v>297</v>
      </c>
      <c r="D11" s="375">
        <v>7589162.1399999997</v>
      </c>
    </row>
    <row r="12" spans="2:4" ht="20.100000000000001" customHeight="1" x14ac:dyDescent="0.25">
      <c r="B12" s="374" t="s">
        <v>883</v>
      </c>
      <c r="C12" s="374" t="s">
        <v>298</v>
      </c>
      <c r="D12" s="375">
        <v>3533909.99</v>
      </c>
    </row>
    <row r="13" spans="2:4" ht="20.100000000000001" customHeight="1" x14ac:dyDescent="0.25">
      <c r="B13" s="374" t="s">
        <v>884</v>
      </c>
      <c r="C13" s="374" t="s">
        <v>299</v>
      </c>
      <c r="D13" s="375">
        <v>7352020.1900000004</v>
      </c>
    </row>
    <row r="14" spans="2:4" ht="20.100000000000001" customHeight="1" x14ac:dyDescent="0.25">
      <c r="B14" s="374" t="s">
        <v>885</v>
      </c>
      <c r="C14" s="374" t="s">
        <v>300</v>
      </c>
      <c r="D14" s="375">
        <v>3566809.49</v>
      </c>
    </row>
    <row r="15" spans="2:4" ht="20.100000000000001" customHeight="1" x14ac:dyDescent="0.25">
      <c r="B15" s="374" t="s">
        <v>886</v>
      </c>
      <c r="C15" s="374" t="s">
        <v>301</v>
      </c>
      <c r="D15" s="375">
        <v>1015090.75</v>
      </c>
    </row>
    <row r="16" spans="2:4" ht="20.100000000000001" customHeight="1" x14ac:dyDescent="0.25">
      <c r="B16" s="374" t="s">
        <v>887</v>
      </c>
      <c r="C16" s="374" t="s">
        <v>302</v>
      </c>
      <c r="D16" s="375">
        <v>1518581.63</v>
      </c>
    </row>
    <row r="17" spans="2:4" ht="20.100000000000001" customHeight="1" x14ac:dyDescent="0.25">
      <c r="B17" s="374" t="s">
        <v>888</v>
      </c>
      <c r="C17" s="374" t="s">
        <v>303</v>
      </c>
      <c r="D17" s="375">
        <v>5546892.7199999997</v>
      </c>
    </row>
    <row r="18" spans="2:4" ht="20.100000000000001" customHeight="1" x14ac:dyDescent="0.25">
      <c r="B18" s="374" t="s">
        <v>889</v>
      </c>
      <c r="C18" s="374" t="s">
        <v>304</v>
      </c>
      <c r="D18" s="375">
        <v>1305213.52</v>
      </c>
    </row>
    <row r="19" spans="2:4" ht="20.100000000000001" customHeight="1" x14ac:dyDescent="0.25">
      <c r="B19" s="374" t="s">
        <v>890</v>
      </c>
      <c r="C19" s="374" t="s">
        <v>305</v>
      </c>
      <c r="D19" s="375">
        <v>3971550.47</v>
      </c>
    </row>
    <row r="20" spans="2:4" ht="20.100000000000001" customHeight="1" x14ac:dyDescent="0.25">
      <c r="B20" s="374" t="s">
        <v>891</v>
      </c>
      <c r="C20" s="374" t="s">
        <v>306</v>
      </c>
      <c r="D20" s="375">
        <v>237797.86</v>
      </c>
    </row>
    <row r="21" spans="2:4" ht="20.100000000000001" customHeight="1" x14ac:dyDescent="0.25">
      <c r="B21" s="374" t="s">
        <v>892</v>
      </c>
      <c r="C21" s="374" t="s">
        <v>307</v>
      </c>
      <c r="D21" s="375">
        <v>7540073.6200000001</v>
      </c>
    </row>
    <row r="22" spans="2:4" ht="20.100000000000001" customHeight="1" x14ac:dyDescent="0.25">
      <c r="B22" s="374" t="s">
        <v>893</v>
      </c>
      <c r="C22" s="374" t="s">
        <v>16</v>
      </c>
      <c r="D22" s="375">
        <v>1072968.78</v>
      </c>
    </row>
    <row r="23" spans="2:4" ht="20.100000000000001" customHeight="1" x14ac:dyDescent="0.25">
      <c r="B23" s="374" t="s">
        <v>894</v>
      </c>
      <c r="C23" s="374" t="s">
        <v>308</v>
      </c>
      <c r="D23" s="375">
        <v>379608.15</v>
      </c>
    </row>
    <row r="24" spans="2:4" ht="20.100000000000001" customHeight="1" x14ac:dyDescent="0.25">
      <c r="B24" s="374" t="s">
        <v>895</v>
      </c>
      <c r="C24" s="374" t="s">
        <v>309</v>
      </c>
      <c r="D24" s="375">
        <v>36800</v>
      </c>
    </row>
    <row r="25" spans="2:4" ht="20.100000000000001" customHeight="1" x14ac:dyDescent="0.25">
      <c r="B25" s="374" t="s">
        <v>896</v>
      </c>
      <c r="C25" s="374" t="s">
        <v>310</v>
      </c>
      <c r="D25" s="375">
        <v>10044640.23</v>
      </c>
    </row>
    <row r="26" spans="2:4" ht="20.100000000000001" customHeight="1" x14ac:dyDescent="0.25">
      <c r="B26" s="374" t="s">
        <v>897</v>
      </c>
      <c r="C26" s="374" t="s">
        <v>311</v>
      </c>
      <c r="D26" s="375">
        <v>8033855.5499999998</v>
      </c>
    </row>
    <row r="27" spans="2:4" ht="20.100000000000001" customHeight="1" x14ac:dyDescent="0.25">
      <c r="B27" s="374" t="s">
        <v>898</v>
      </c>
      <c r="C27" s="374" t="s">
        <v>312</v>
      </c>
      <c r="D27" s="375">
        <v>463779.67</v>
      </c>
    </row>
    <row r="28" spans="2:4" ht="20.100000000000001" customHeight="1" x14ac:dyDescent="0.25">
      <c r="B28" s="374" t="s">
        <v>899</v>
      </c>
      <c r="C28" s="374" t="s">
        <v>313</v>
      </c>
      <c r="D28" s="375">
        <v>9393626</v>
      </c>
    </row>
    <row r="29" spans="2:4" ht="20.100000000000001" customHeight="1" x14ac:dyDescent="0.25">
      <c r="B29" s="374" t="s">
        <v>900</v>
      </c>
      <c r="C29" s="374" t="s">
        <v>314</v>
      </c>
      <c r="D29" s="375">
        <v>53093.2</v>
      </c>
    </row>
    <row r="30" spans="2:4" ht="20.100000000000001" customHeight="1" x14ac:dyDescent="0.25">
      <c r="B30" s="374" t="s">
        <v>901</v>
      </c>
      <c r="C30" s="374" t="s">
        <v>315</v>
      </c>
      <c r="D30" s="375">
        <v>2564713.5699999998</v>
      </c>
    </row>
    <row r="31" spans="2:4" ht="20.100000000000001" customHeight="1" x14ac:dyDescent="0.25">
      <c r="B31" s="374" t="s">
        <v>902</v>
      </c>
      <c r="C31" s="374" t="s">
        <v>316</v>
      </c>
      <c r="D31" s="375">
        <v>11310</v>
      </c>
    </row>
    <row r="32" spans="2:4" ht="20.100000000000001" customHeight="1" x14ac:dyDescent="0.25">
      <c r="B32" s="374" t="s">
        <v>903</v>
      </c>
      <c r="C32" s="374" t="s">
        <v>317</v>
      </c>
      <c r="D32" s="375">
        <v>39034</v>
      </c>
    </row>
    <row r="33" spans="2:4" ht="20.100000000000001" customHeight="1" x14ac:dyDescent="0.25">
      <c r="B33" s="374" t="s">
        <v>904</v>
      </c>
      <c r="C33" s="374" t="s">
        <v>318</v>
      </c>
      <c r="D33" s="375">
        <v>11903937.300000001</v>
      </c>
    </row>
    <row r="34" spans="2:4" ht="20.100000000000001" customHeight="1" x14ac:dyDescent="0.25">
      <c r="B34" s="374" t="s">
        <v>905</v>
      </c>
      <c r="C34" s="374" t="s">
        <v>319</v>
      </c>
      <c r="D34" s="375">
        <v>3532214</v>
      </c>
    </row>
    <row r="35" spans="2:4" ht="20.100000000000001" customHeight="1" x14ac:dyDescent="0.25">
      <c r="B35" s="374" t="s">
        <v>906</v>
      </c>
      <c r="C35" s="374" t="s">
        <v>320</v>
      </c>
      <c r="D35" s="375">
        <v>259296.26</v>
      </c>
    </row>
    <row r="36" spans="2:4" ht="20.100000000000001" customHeight="1" x14ac:dyDescent="0.25">
      <c r="B36" s="374" t="s">
        <v>907</v>
      </c>
      <c r="C36" s="374" t="s">
        <v>321</v>
      </c>
      <c r="D36" s="375">
        <v>82172.399999999994</v>
      </c>
    </row>
    <row r="37" spans="2:4" ht="20.100000000000001" customHeight="1" x14ac:dyDescent="0.25">
      <c r="B37" s="374" t="s">
        <v>908</v>
      </c>
      <c r="C37" s="374" t="s">
        <v>322</v>
      </c>
      <c r="D37" s="375">
        <v>368928.58</v>
      </c>
    </row>
    <row r="38" spans="2:4" ht="20.100000000000001" customHeight="1" x14ac:dyDescent="0.25">
      <c r="B38" s="374" t="s">
        <v>909</v>
      </c>
      <c r="C38" s="374" t="s">
        <v>294</v>
      </c>
      <c r="D38" s="375">
        <v>16870436.440000001</v>
      </c>
    </row>
    <row r="39" spans="2:4" ht="20.100000000000001" customHeight="1" x14ac:dyDescent="0.25">
      <c r="B39" s="374" t="s">
        <v>910</v>
      </c>
      <c r="C39" s="374" t="s">
        <v>323</v>
      </c>
      <c r="D39" s="375">
        <v>4343538.8</v>
      </c>
    </row>
    <row r="40" spans="2:4" ht="20.100000000000001" customHeight="1" x14ac:dyDescent="0.25">
      <c r="B40" s="374" t="s">
        <v>911</v>
      </c>
      <c r="C40" s="374" t="s">
        <v>324</v>
      </c>
      <c r="D40" s="375">
        <v>1697732.73</v>
      </c>
    </row>
    <row r="41" spans="2:4" ht="20.100000000000001" customHeight="1" x14ac:dyDescent="0.25">
      <c r="B41" s="374" t="s">
        <v>912</v>
      </c>
      <c r="C41" s="374" t="s">
        <v>325</v>
      </c>
      <c r="D41" s="375">
        <v>14939687.27</v>
      </c>
    </row>
    <row r="42" spans="2:4" ht="20.100000000000001" customHeight="1" x14ac:dyDescent="0.25">
      <c r="B42" s="374" t="s">
        <v>913</v>
      </c>
      <c r="C42" s="374" t="s">
        <v>328</v>
      </c>
      <c r="D42" s="375">
        <v>436252.84</v>
      </c>
    </row>
    <row r="43" spans="2:4" ht="20.100000000000001" customHeight="1" thickBot="1" x14ac:dyDescent="0.3">
      <c r="B43" s="376" t="s">
        <v>914</v>
      </c>
      <c r="C43" s="376" t="s">
        <v>330</v>
      </c>
      <c r="D43" s="375">
        <v>3195465.9</v>
      </c>
    </row>
    <row r="44" spans="2:4" ht="26.25" customHeight="1" thickBot="1" x14ac:dyDescent="0.3">
      <c r="B44" s="377"/>
      <c r="C44" s="378"/>
      <c r="D44" s="379">
        <f>SUM(D7:D43)</f>
        <v>240847894.01000002</v>
      </c>
    </row>
  </sheetData>
  <mergeCells count="3">
    <mergeCell ref="B2:D2"/>
    <mergeCell ref="B3:D3"/>
    <mergeCell ref="B4:D4"/>
  </mergeCells>
  <pageMargins left="0.70866141732283472" right="0.70866141732283472" top="0.74803149606299213" bottom="0.74803149606299213" header="0.31496062992125984" footer="0.31496062992125984"/>
  <pageSetup scale="65" orientation="portrait" r:id="rId1"/>
  <headerFooter>
    <oddFooter>&amp;R&amp;"-,Negrita"&amp;14 64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J15670"/>
  <sheetViews>
    <sheetView topLeftCell="C65" workbookViewId="0">
      <selection activeCell="G101" sqref="G101"/>
    </sheetView>
  </sheetViews>
  <sheetFormatPr baseColWidth="10" defaultRowHeight="15" x14ac:dyDescent="0.25"/>
  <cols>
    <col min="1" max="1" width="11.42578125" style="380"/>
    <col min="2" max="2" width="24.42578125" style="380" customWidth="1"/>
    <col min="3" max="3" width="64.28515625" style="380" customWidth="1"/>
    <col min="4" max="4" width="23.140625" style="382" customWidth="1"/>
    <col min="5" max="6" width="14.5703125" style="380" bestFit="1" customWidth="1"/>
    <col min="7" max="7" width="11.7109375" style="380" bestFit="1" customWidth="1"/>
    <col min="8" max="8" width="11.42578125" style="380"/>
    <col min="9" max="9" width="15.140625" style="380" customWidth="1"/>
    <col min="10" max="16384" width="11.42578125" style="380"/>
  </cols>
  <sheetData>
    <row r="2" spans="2:6" ht="36" customHeight="1" x14ac:dyDescent="0.25">
      <c r="B2" s="1227" t="s">
        <v>915</v>
      </c>
      <c r="C2" s="1228"/>
      <c r="D2" s="1229"/>
    </row>
    <row r="3" spans="2:6" ht="36" customHeight="1" x14ac:dyDescent="0.25">
      <c r="B3" s="1230" t="s">
        <v>19345</v>
      </c>
      <c r="C3" s="1231"/>
      <c r="D3" s="1232"/>
    </row>
    <row r="4" spans="2:6" x14ac:dyDescent="0.25">
      <c r="B4" s="381" t="s">
        <v>916</v>
      </c>
      <c r="C4" s="381" t="s">
        <v>917</v>
      </c>
      <c r="D4" s="426" t="s">
        <v>918</v>
      </c>
    </row>
    <row r="5" spans="2:6" ht="28.5" x14ac:dyDescent="0.25">
      <c r="B5" s="427" t="s">
        <v>919</v>
      </c>
      <c r="C5" s="427" t="s">
        <v>920</v>
      </c>
      <c r="D5" s="428">
        <v>1584.17</v>
      </c>
    </row>
    <row r="6" spans="2:6" x14ac:dyDescent="0.25">
      <c r="B6" s="427" t="s">
        <v>921</v>
      </c>
      <c r="C6" s="427" t="s">
        <v>922</v>
      </c>
      <c r="D6" s="428">
        <v>43500</v>
      </c>
      <c r="F6" s="380">
        <v>1</v>
      </c>
    </row>
    <row r="7" spans="2:6" x14ac:dyDescent="0.25">
      <c r="B7" s="427" t="s">
        <v>923</v>
      </c>
      <c r="C7" s="427" t="s">
        <v>924</v>
      </c>
      <c r="D7" s="428">
        <v>26678.85</v>
      </c>
      <c r="F7" s="380">
        <v>2</v>
      </c>
    </row>
    <row r="8" spans="2:6" x14ac:dyDescent="0.25">
      <c r="B8" s="427" t="s">
        <v>925</v>
      </c>
      <c r="C8" s="427" t="s">
        <v>926</v>
      </c>
      <c r="D8" s="428">
        <v>105354.95</v>
      </c>
      <c r="F8" s="380">
        <v>3</v>
      </c>
    </row>
    <row r="9" spans="2:6" x14ac:dyDescent="0.25">
      <c r="B9" s="427" t="s">
        <v>927</v>
      </c>
      <c r="C9" s="427" t="s">
        <v>928</v>
      </c>
      <c r="D9" s="428">
        <v>11224.51</v>
      </c>
      <c r="F9" s="380">
        <v>4</v>
      </c>
    </row>
    <row r="10" spans="2:6" x14ac:dyDescent="0.25">
      <c r="B10" s="427" t="s">
        <v>929</v>
      </c>
      <c r="C10" s="427" t="s">
        <v>928</v>
      </c>
      <c r="D10" s="428">
        <v>11224.51</v>
      </c>
      <c r="F10" s="380">
        <v>5</v>
      </c>
    </row>
    <row r="11" spans="2:6" x14ac:dyDescent="0.25">
      <c r="B11" s="427" t="s">
        <v>930</v>
      </c>
      <c r="C11" s="427" t="s">
        <v>928</v>
      </c>
      <c r="D11" s="428">
        <v>11224.51</v>
      </c>
      <c r="F11" s="380">
        <v>6</v>
      </c>
    </row>
    <row r="12" spans="2:6" ht="28.5" x14ac:dyDescent="0.25">
      <c r="B12" s="427" t="s">
        <v>931</v>
      </c>
      <c r="C12" s="427" t="s">
        <v>932</v>
      </c>
      <c r="D12" s="428">
        <v>295800</v>
      </c>
      <c r="F12" s="380">
        <v>7</v>
      </c>
    </row>
    <row r="13" spans="2:6" x14ac:dyDescent="0.25">
      <c r="B13" s="427" t="s">
        <v>933</v>
      </c>
      <c r="C13" s="427" t="s">
        <v>934</v>
      </c>
      <c r="D13" s="428">
        <v>53189.1</v>
      </c>
      <c r="F13" s="380">
        <v>8</v>
      </c>
    </row>
    <row r="14" spans="2:6" x14ac:dyDescent="0.25">
      <c r="B14" s="427" t="s">
        <v>935</v>
      </c>
      <c r="C14" s="427" t="s">
        <v>934</v>
      </c>
      <c r="D14" s="428">
        <v>53189.1</v>
      </c>
      <c r="F14" s="380">
        <v>9</v>
      </c>
    </row>
    <row r="15" spans="2:6" x14ac:dyDescent="0.25">
      <c r="B15" s="427" t="s">
        <v>936</v>
      </c>
      <c r="C15" s="427" t="s">
        <v>934</v>
      </c>
      <c r="D15" s="428">
        <v>53189.1</v>
      </c>
      <c r="F15" s="380">
        <v>10</v>
      </c>
    </row>
    <row r="16" spans="2:6" x14ac:dyDescent="0.25">
      <c r="B16" s="427" t="s">
        <v>937</v>
      </c>
      <c r="C16" s="427" t="s">
        <v>934</v>
      </c>
      <c r="D16" s="428">
        <v>53189.1</v>
      </c>
      <c r="F16" s="380">
        <v>11</v>
      </c>
    </row>
    <row r="17" spans="2:6" x14ac:dyDescent="0.25">
      <c r="B17" s="427" t="s">
        <v>938</v>
      </c>
      <c r="C17" s="427" t="s">
        <v>934</v>
      </c>
      <c r="D17" s="428">
        <v>53189.1</v>
      </c>
      <c r="F17" s="380">
        <v>12</v>
      </c>
    </row>
    <row r="18" spans="2:6" x14ac:dyDescent="0.25">
      <c r="B18" s="427" t="s">
        <v>939</v>
      </c>
      <c r="C18" s="427" t="s">
        <v>934</v>
      </c>
      <c r="D18" s="428">
        <v>53189.1</v>
      </c>
      <c r="F18" s="380">
        <v>13</v>
      </c>
    </row>
    <row r="19" spans="2:6" x14ac:dyDescent="0.25">
      <c r="B19" s="427" t="s">
        <v>940</v>
      </c>
      <c r="C19" s="427" t="s">
        <v>934</v>
      </c>
      <c r="D19" s="428">
        <v>53189.1</v>
      </c>
      <c r="F19" s="380">
        <v>14</v>
      </c>
    </row>
    <row r="20" spans="2:6" x14ac:dyDescent="0.25">
      <c r="B20" s="427" t="s">
        <v>941</v>
      </c>
      <c r="C20" s="427" t="s">
        <v>942</v>
      </c>
      <c r="D20" s="428">
        <v>8012</v>
      </c>
      <c r="F20" s="380">
        <v>15</v>
      </c>
    </row>
    <row r="21" spans="2:6" x14ac:dyDescent="0.25">
      <c r="B21" s="427" t="s">
        <v>943</v>
      </c>
      <c r="C21" s="427" t="s">
        <v>942</v>
      </c>
      <c r="D21" s="428">
        <v>8012</v>
      </c>
      <c r="F21" s="380">
        <v>16</v>
      </c>
    </row>
    <row r="22" spans="2:6" x14ac:dyDescent="0.25">
      <c r="B22" s="427" t="s">
        <v>944</v>
      </c>
      <c r="C22" s="427" t="s">
        <v>942</v>
      </c>
      <c r="D22" s="428">
        <v>8012</v>
      </c>
      <c r="F22" s="380">
        <v>17</v>
      </c>
    </row>
    <row r="23" spans="2:6" x14ac:dyDescent="0.25">
      <c r="B23" s="427" t="s">
        <v>945</v>
      </c>
      <c r="C23" s="427" t="s">
        <v>942</v>
      </c>
      <c r="D23" s="428">
        <v>8012</v>
      </c>
      <c r="F23" s="380">
        <v>18</v>
      </c>
    </row>
    <row r="24" spans="2:6" x14ac:dyDescent="0.25">
      <c r="B24" s="427" t="s">
        <v>946</v>
      </c>
      <c r="C24" s="427" t="s">
        <v>942</v>
      </c>
      <c r="D24" s="428">
        <v>8012</v>
      </c>
      <c r="F24" s="380">
        <v>19</v>
      </c>
    </row>
    <row r="25" spans="2:6" x14ac:dyDescent="0.25">
      <c r="B25" s="427" t="s">
        <v>947</v>
      </c>
      <c r="C25" s="427" t="s">
        <v>942</v>
      </c>
      <c r="D25" s="428">
        <v>8012</v>
      </c>
      <c r="F25" s="380">
        <v>20</v>
      </c>
    </row>
    <row r="26" spans="2:6" x14ac:dyDescent="0.25">
      <c r="B26" s="427" t="s">
        <v>948</v>
      </c>
      <c r="C26" s="427" t="s">
        <v>942</v>
      </c>
      <c r="D26" s="428">
        <v>8012</v>
      </c>
      <c r="F26" s="380">
        <v>21</v>
      </c>
    </row>
    <row r="27" spans="2:6" x14ac:dyDescent="0.25">
      <c r="B27" s="427" t="s">
        <v>949</v>
      </c>
      <c r="C27" s="427" t="s">
        <v>942</v>
      </c>
      <c r="D27" s="428">
        <v>8012</v>
      </c>
      <c r="F27" s="380">
        <v>22</v>
      </c>
    </row>
    <row r="28" spans="2:6" x14ac:dyDescent="0.25">
      <c r="B28" s="427" t="s">
        <v>950</v>
      </c>
      <c r="C28" s="427" t="s">
        <v>942</v>
      </c>
      <c r="D28" s="428">
        <v>8012</v>
      </c>
      <c r="F28" s="380">
        <v>23</v>
      </c>
    </row>
    <row r="29" spans="2:6" x14ac:dyDescent="0.25">
      <c r="B29" s="427" t="s">
        <v>951</v>
      </c>
      <c r="C29" s="427" t="s">
        <v>942</v>
      </c>
      <c r="D29" s="428">
        <v>8012</v>
      </c>
      <c r="F29" s="380">
        <v>24</v>
      </c>
    </row>
    <row r="30" spans="2:6" x14ac:dyDescent="0.25">
      <c r="B30" s="427" t="s">
        <v>952</v>
      </c>
      <c r="C30" s="427" t="s">
        <v>942</v>
      </c>
      <c r="D30" s="428">
        <v>8012</v>
      </c>
      <c r="F30" s="380">
        <v>25</v>
      </c>
    </row>
    <row r="31" spans="2:6" x14ac:dyDescent="0.25">
      <c r="B31" s="427" t="s">
        <v>953</v>
      </c>
      <c r="C31" s="427" t="s">
        <v>942</v>
      </c>
      <c r="D31" s="428">
        <v>8012</v>
      </c>
      <c r="F31" s="380">
        <v>26</v>
      </c>
    </row>
    <row r="32" spans="2:6" x14ac:dyDescent="0.25">
      <c r="B32" s="427" t="s">
        <v>954</v>
      </c>
      <c r="C32" s="427" t="s">
        <v>942</v>
      </c>
      <c r="D32" s="428">
        <v>8012</v>
      </c>
      <c r="F32" s="380">
        <v>27</v>
      </c>
    </row>
    <row r="33" spans="2:7" x14ac:dyDescent="0.25">
      <c r="B33" s="427" t="s">
        <v>955</v>
      </c>
      <c r="C33" s="427" t="s">
        <v>942</v>
      </c>
      <c r="D33" s="428">
        <v>8012</v>
      </c>
      <c r="F33" s="380">
        <v>28</v>
      </c>
    </row>
    <row r="34" spans="2:7" x14ac:dyDescent="0.25">
      <c r="B34" s="427" t="s">
        <v>956</v>
      </c>
      <c r="C34" s="427" t="s">
        <v>942</v>
      </c>
      <c r="D34" s="428">
        <v>8012</v>
      </c>
      <c r="F34" s="380">
        <v>29</v>
      </c>
    </row>
    <row r="35" spans="2:7" x14ac:dyDescent="0.25">
      <c r="B35" s="427" t="s">
        <v>957</v>
      </c>
      <c r="C35" s="427" t="s">
        <v>942</v>
      </c>
      <c r="D35" s="428">
        <v>8012</v>
      </c>
      <c r="F35" s="380">
        <v>30</v>
      </c>
    </row>
    <row r="36" spans="2:7" x14ac:dyDescent="0.25">
      <c r="B36" s="427" t="s">
        <v>958</v>
      </c>
      <c r="C36" s="427" t="s">
        <v>942</v>
      </c>
      <c r="D36" s="428">
        <v>8012</v>
      </c>
      <c r="F36" s="380">
        <v>31</v>
      </c>
    </row>
    <row r="37" spans="2:7" x14ac:dyDescent="0.25">
      <c r="B37" s="427" t="s">
        <v>959</v>
      </c>
      <c r="C37" s="427" t="s">
        <v>942</v>
      </c>
      <c r="D37" s="428">
        <v>8012</v>
      </c>
      <c r="F37" s="380">
        <v>32</v>
      </c>
    </row>
    <row r="38" spans="2:7" x14ac:dyDescent="0.25">
      <c r="B38" s="427" t="s">
        <v>960</v>
      </c>
      <c r="C38" s="427" t="s">
        <v>961</v>
      </c>
      <c r="D38" s="428">
        <v>908.21</v>
      </c>
      <c r="F38" s="380">
        <v>33</v>
      </c>
    </row>
    <row r="39" spans="2:7" x14ac:dyDescent="0.25">
      <c r="B39" s="427" t="s">
        <v>962</v>
      </c>
      <c r="C39" s="427" t="s">
        <v>961</v>
      </c>
      <c r="D39" s="428">
        <v>908.21</v>
      </c>
      <c r="F39" s="380">
        <v>34</v>
      </c>
    </row>
    <row r="40" spans="2:7" x14ac:dyDescent="0.25">
      <c r="B40" s="427" t="s">
        <v>963</v>
      </c>
      <c r="C40" s="427" t="s">
        <v>961</v>
      </c>
      <c r="D40" s="428">
        <v>908.21</v>
      </c>
      <c r="F40" s="380">
        <v>35</v>
      </c>
      <c r="G40" s="380">
        <v>1</v>
      </c>
    </row>
    <row r="41" spans="2:7" x14ac:dyDescent="0.25">
      <c r="B41" s="427" t="s">
        <v>964</v>
      </c>
      <c r="C41" s="427" t="s">
        <v>965</v>
      </c>
      <c r="D41" s="428">
        <v>5324.4</v>
      </c>
      <c r="F41" s="380">
        <v>36</v>
      </c>
      <c r="G41" s="380">
        <v>2</v>
      </c>
    </row>
    <row r="42" spans="2:7" x14ac:dyDescent="0.25">
      <c r="B42" s="427" t="s">
        <v>966</v>
      </c>
      <c r="C42" s="427" t="s">
        <v>965</v>
      </c>
      <c r="D42" s="428">
        <v>5324.4</v>
      </c>
      <c r="F42" s="380">
        <v>37</v>
      </c>
      <c r="G42" s="380">
        <v>3</v>
      </c>
    </row>
    <row r="43" spans="2:7" x14ac:dyDescent="0.25">
      <c r="B43" s="427" t="s">
        <v>967</v>
      </c>
      <c r="C43" s="427" t="s">
        <v>965</v>
      </c>
      <c r="D43" s="428">
        <v>8700</v>
      </c>
      <c r="F43" s="380">
        <v>38</v>
      </c>
      <c r="G43" s="380">
        <v>4</v>
      </c>
    </row>
    <row r="44" spans="2:7" x14ac:dyDescent="0.25">
      <c r="B44" s="427" t="s">
        <v>968</v>
      </c>
      <c r="C44" s="427" t="s">
        <v>969</v>
      </c>
      <c r="D44" s="428">
        <v>1138.5</v>
      </c>
      <c r="F44" s="380">
        <v>39</v>
      </c>
      <c r="G44" s="380">
        <v>5</v>
      </c>
    </row>
    <row r="45" spans="2:7" x14ac:dyDescent="0.25">
      <c r="B45" s="427" t="s">
        <v>970</v>
      </c>
      <c r="C45" s="427" t="s">
        <v>971</v>
      </c>
      <c r="D45" s="428">
        <v>12132.63</v>
      </c>
      <c r="F45" s="380">
        <v>40</v>
      </c>
      <c r="G45" s="380">
        <v>6</v>
      </c>
    </row>
    <row r="46" spans="2:7" x14ac:dyDescent="0.25">
      <c r="B46" s="427" t="s">
        <v>972</v>
      </c>
      <c r="C46" s="427" t="s">
        <v>971</v>
      </c>
      <c r="D46" s="428">
        <v>12132.63</v>
      </c>
      <c r="F46" s="380">
        <v>41</v>
      </c>
      <c r="G46" s="380">
        <v>7</v>
      </c>
    </row>
    <row r="47" spans="2:7" x14ac:dyDescent="0.25">
      <c r="B47" s="427" t="s">
        <v>973</v>
      </c>
      <c r="C47" s="427" t="s">
        <v>971</v>
      </c>
      <c r="D47" s="428">
        <v>12132.63</v>
      </c>
      <c r="F47" s="380">
        <v>42</v>
      </c>
      <c r="G47" s="380">
        <v>8</v>
      </c>
    </row>
    <row r="48" spans="2:7" x14ac:dyDescent="0.25">
      <c r="B48" s="427" t="s">
        <v>974</v>
      </c>
      <c r="C48" s="427" t="s">
        <v>975</v>
      </c>
      <c r="D48" s="428">
        <v>26032.22</v>
      </c>
      <c r="F48" s="380">
        <v>43</v>
      </c>
      <c r="G48" s="380">
        <v>9</v>
      </c>
    </row>
    <row r="49" spans="2:10" x14ac:dyDescent="0.25">
      <c r="B49" s="427" t="s">
        <v>976</v>
      </c>
      <c r="C49" s="427" t="s">
        <v>977</v>
      </c>
      <c r="D49" s="428">
        <v>4979.9799999999996</v>
      </c>
      <c r="F49" s="380">
        <v>44</v>
      </c>
      <c r="G49" s="380">
        <v>10</v>
      </c>
    </row>
    <row r="50" spans="2:10" x14ac:dyDescent="0.25">
      <c r="B50" s="427" t="s">
        <v>978</v>
      </c>
      <c r="C50" s="427" t="s">
        <v>979</v>
      </c>
      <c r="D50" s="428">
        <v>10082.950000000001</v>
      </c>
      <c r="F50" s="380">
        <v>45</v>
      </c>
      <c r="G50" s="380">
        <v>11</v>
      </c>
    </row>
    <row r="51" spans="2:10" ht="30" x14ac:dyDescent="0.25">
      <c r="B51" s="427" t="s">
        <v>980</v>
      </c>
      <c r="C51" s="427" t="s">
        <v>981</v>
      </c>
      <c r="D51" s="428">
        <v>83520</v>
      </c>
      <c r="F51" s="380">
        <v>46</v>
      </c>
      <c r="G51" s="380">
        <v>12</v>
      </c>
      <c r="J51" s="380" t="s">
        <v>19336</v>
      </c>
    </row>
    <row r="52" spans="2:10" ht="28.5" x14ac:dyDescent="0.25">
      <c r="B52" s="427" t="s">
        <v>982</v>
      </c>
      <c r="C52" s="427" t="s">
        <v>983</v>
      </c>
      <c r="D52" s="428">
        <v>98500</v>
      </c>
      <c r="F52" s="380">
        <v>47</v>
      </c>
      <c r="G52" s="380">
        <v>13</v>
      </c>
    </row>
    <row r="53" spans="2:10" ht="28.5" x14ac:dyDescent="0.25">
      <c r="B53" s="427" t="s">
        <v>984</v>
      </c>
      <c r="C53" s="427" t="s">
        <v>985</v>
      </c>
      <c r="D53" s="428">
        <v>431.25</v>
      </c>
      <c r="F53" s="380">
        <v>48</v>
      </c>
      <c r="G53" s="380">
        <v>14</v>
      </c>
    </row>
    <row r="54" spans="2:10" ht="28.5" x14ac:dyDescent="0.25">
      <c r="B54" s="427" t="s">
        <v>986</v>
      </c>
      <c r="C54" s="427" t="s">
        <v>985</v>
      </c>
      <c r="D54" s="428">
        <v>431.25</v>
      </c>
      <c r="F54" s="380">
        <v>49</v>
      </c>
      <c r="G54" s="380">
        <v>15</v>
      </c>
    </row>
    <row r="55" spans="2:10" ht="28.5" x14ac:dyDescent="0.25">
      <c r="B55" s="427" t="s">
        <v>987</v>
      </c>
      <c r="C55" s="427" t="s">
        <v>985</v>
      </c>
      <c r="D55" s="428">
        <v>431.25</v>
      </c>
      <c r="F55" s="380">
        <v>50</v>
      </c>
      <c r="G55" s="380">
        <v>16</v>
      </c>
    </row>
    <row r="56" spans="2:10" ht="28.5" x14ac:dyDescent="0.25">
      <c r="B56" s="427" t="s">
        <v>988</v>
      </c>
      <c r="C56" s="427" t="s">
        <v>985</v>
      </c>
      <c r="D56" s="428">
        <v>431.25</v>
      </c>
      <c r="F56" s="380">
        <v>51</v>
      </c>
      <c r="G56" s="380">
        <v>1</v>
      </c>
    </row>
    <row r="57" spans="2:10" ht="28.5" x14ac:dyDescent="0.25">
      <c r="B57" s="427" t="s">
        <v>989</v>
      </c>
      <c r="C57" s="427" t="s">
        <v>985</v>
      </c>
      <c r="D57" s="428">
        <v>431.25</v>
      </c>
      <c r="F57" s="380">
        <v>52</v>
      </c>
      <c r="G57" s="380">
        <v>2</v>
      </c>
    </row>
    <row r="58" spans="2:10" ht="28.5" x14ac:dyDescent="0.25">
      <c r="B58" s="427" t="s">
        <v>990</v>
      </c>
      <c r="C58" s="427" t="s">
        <v>985</v>
      </c>
      <c r="D58" s="428">
        <v>431.25</v>
      </c>
      <c r="F58" s="380">
        <v>53</v>
      </c>
      <c r="G58" s="380">
        <v>3</v>
      </c>
    </row>
    <row r="59" spans="2:10" ht="28.5" x14ac:dyDescent="0.25">
      <c r="B59" s="427" t="s">
        <v>991</v>
      </c>
      <c r="C59" s="427" t="s">
        <v>985</v>
      </c>
      <c r="D59" s="428">
        <v>431.25</v>
      </c>
      <c r="F59" s="380">
        <v>54</v>
      </c>
      <c r="G59" s="380">
        <v>4</v>
      </c>
    </row>
    <row r="60" spans="2:10" ht="28.5" x14ac:dyDescent="0.25">
      <c r="B60" s="427" t="s">
        <v>992</v>
      </c>
      <c r="C60" s="427" t="s">
        <v>985</v>
      </c>
      <c r="D60" s="428">
        <v>431.25</v>
      </c>
      <c r="F60" s="380">
        <v>55</v>
      </c>
      <c r="G60" s="380">
        <v>5</v>
      </c>
    </row>
    <row r="61" spans="2:10" ht="28.5" x14ac:dyDescent="0.25">
      <c r="B61" s="427" t="s">
        <v>993</v>
      </c>
      <c r="C61" s="427" t="s">
        <v>985</v>
      </c>
      <c r="D61" s="428">
        <v>431.25</v>
      </c>
      <c r="F61" s="380">
        <v>56</v>
      </c>
      <c r="G61" s="380">
        <v>6</v>
      </c>
      <c r="J61" s="380" t="s">
        <v>1690</v>
      </c>
    </row>
    <row r="62" spans="2:10" ht="28.5" x14ac:dyDescent="0.25">
      <c r="B62" s="427" t="s">
        <v>994</v>
      </c>
      <c r="C62" s="427" t="s">
        <v>985</v>
      </c>
      <c r="D62" s="428">
        <v>431.25</v>
      </c>
      <c r="F62" s="380">
        <v>57</v>
      </c>
      <c r="G62" s="380">
        <v>7</v>
      </c>
    </row>
    <row r="63" spans="2:10" ht="28.5" x14ac:dyDescent="0.25">
      <c r="B63" s="427" t="s">
        <v>995</v>
      </c>
      <c r="C63" s="427" t="s">
        <v>985</v>
      </c>
      <c r="D63" s="428">
        <v>431.25</v>
      </c>
      <c r="F63" s="380">
        <v>58</v>
      </c>
      <c r="G63" s="380">
        <v>8</v>
      </c>
    </row>
    <row r="64" spans="2:10" ht="28.5" x14ac:dyDescent="0.25">
      <c r="B64" s="427" t="s">
        <v>996</v>
      </c>
      <c r="C64" s="427" t="s">
        <v>985</v>
      </c>
      <c r="D64" s="428">
        <v>431.25</v>
      </c>
      <c r="F64" s="380">
        <v>59</v>
      </c>
      <c r="G64" s="380">
        <v>9</v>
      </c>
    </row>
    <row r="65" spans="2:9" ht="28.5" x14ac:dyDescent="0.25">
      <c r="B65" s="427" t="s">
        <v>997</v>
      </c>
      <c r="C65" s="427" t="s">
        <v>985</v>
      </c>
      <c r="D65" s="428">
        <v>431.25</v>
      </c>
      <c r="F65" s="380">
        <v>60</v>
      </c>
      <c r="G65" s="380">
        <v>10</v>
      </c>
    </row>
    <row r="66" spans="2:9" ht="28.5" x14ac:dyDescent="0.25">
      <c r="B66" s="427" t="s">
        <v>998</v>
      </c>
      <c r="C66" s="427" t="s">
        <v>985</v>
      </c>
      <c r="D66" s="428">
        <v>431.25</v>
      </c>
      <c r="F66" s="380">
        <v>61</v>
      </c>
      <c r="G66" s="380">
        <v>11</v>
      </c>
    </row>
    <row r="67" spans="2:9" ht="28.5" x14ac:dyDescent="0.25">
      <c r="B67" s="427" t="s">
        <v>999</v>
      </c>
      <c r="C67" s="427" t="s">
        <v>985</v>
      </c>
      <c r="D67" s="428">
        <v>431.25</v>
      </c>
      <c r="F67" s="380">
        <v>62</v>
      </c>
      <c r="G67" s="380">
        <v>12</v>
      </c>
    </row>
    <row r="68" spans="2:9" ht="28.5" x14ac:dyDescent="0.25">
      <c r="B68" s="427" t="s">
        <v>1000</v>
      </c>
      <c r="C68" s="427" t="s">
        <v>985</v>
      </c>
      <c r="D68" s="428">
        <v>431.25</v>
      </c>
      <c r="F68" s="380">
        <v>63</v>
      </c>
      <c r="G68" s="380">
        <v>13</v>
      </c>
    </row>
    <row r="69" spans="2:9" ht="28.5" x14ac:dyDescent="0.25">
      <c r="B69" s="427" t="s">
        <v>1001</v>
      </c>
      <c r="C69" s="427" t="s">
        <v>985</v>
      </c>
      <c r="D69" s="428">
        <v>431.25</v>
      </c>
      <c r="F69" s="380">
        <v>64</v>
      </c>
      <c r="G69" s="380">
        <v>14</v>
      </c>
      <c r="I69" s="380" t="s">
        <v>19337</v>
      </c>
    </row>
    <row r="70" spans="2:9" ht="28.5" x14ac:dyDescent="0.25">
      <c r="B70" s="427" t="s">
        <v>1002</v>
      </c>
      <c r="C70" s="427" t="s">
        <v>985</v>
      </c>
      <c r="D70" s="428">
        <v>431.25</v>
      </c>
      <c r="F70" s="380">
        <v>65</v>
      </c>
      <c r="G70" s="380">
        <v>15</v>
      </c>
    </row>
    <row r="71" spans="2:9" ht="28.5" x14ac:dyDescent="0.25">
      <c r="B71" s="427" t="s">
        <v>1003</v>
      </c>
      <c r="C71" s="427" t="s">
        <v>985</v>
      </c>
      <c r="D71" s="428">
        <v>431.25</v>
      </c>
      <c r="F71" s="380">
        <v>66</v>
      </c>
      <c r="G71" s="380">
        <v>16</v>
      </c>
    </row>
    <row r="72" spans="2:9" ht="28.5" x14ac:dyDescent="0.25">
      <c r="B72" s="427" t="s">
        <v>1004</v>
      </c>
      <c r="C72" s="427" t="s">
        <v>985</v>
      </c>
      <c r="D72" s="428">
        <v>431.25</v>
      </c>
      <c r="F72" s="380">
        <v>67</v>
      </c>
      <c r="G72" s="380">
        <v>1</v>
      </c>
    </row>
    <row r="73" spans="2:9" ht="28.5" x14ac:dyDescent="0.25">
      <c r="B73" s="427" t="s">
        <v>1005</v>
      </c>
      <c r="C73" s="427" t="s">
        <v>985</v>
      </c>
      <c r="D73" s="428">
        <v>431.25</v>
      </c>
      <c r="F73" s="380">
        <v>68</v>
      </c>
      <c r="G73" s="380">
        <v>2</v>
      </c>
    </row>
    <row r="74" spans="2:9" ht="28.5" x14ac:dyDescent="0.25">
      <c r="B74" s="427" t="s">
        <v>1006</v>
      </c>
      <c r="C74" s="427" t="s">
        <v>985</v>
      </c>
      <c r="D74" s="428">
        <v>431.25</v>
      </c>
      <c r="F74" s="380">
        <v>69</v>
      </c>
      <c r="G74" s="380">
        <v>3</v>
      </c>
    </row>
    <row r="75" spans="2:9" ht="28.5" x14ac:dyDescent="0.25">
      <c r="B75" s="427" t="s">
        <v>1007</v>
      </c>
      <c r="C75" s="427" t="s">
        <v>985</v>
      </c>
      <c r="D75" s="428">
        <v>431.25</v>
      </c>
      <c r="F75" s="380">
        <v>70</v>
      </c>
      <c r="G75" s="380">
        <v>4</v>
      </c>
    </row>
    <row r="76" spans="2:9" ht="28.5" x14ac:dyDescent="0.25">
      <c r="B76" s="427" t="s">
        <v>1008</v>
      </c>
      <c r="C76" s="427" t="s">
        <v>1009</v>
      </c>
      <c r="D76" s="428">
        <v>431.25</v>
      </c>
      <c r="F76" s="380">
        <v>71</v>
      </c>
      <c r="G76" s="380">
        <v>5</v>
      </c>
    </row>
    <row r="77" spans="2:9" ht="28.5" x14ac:dyDescent="0.25">
      <c r="B77" s="427" t="s">
        <v>1010</v>
      </c>
      <c r="C77" s="427" t="s">
        <v>1011</v>
      </c>
      <c r="D77" s="428">
        <v>3049.71</v>
      </c>
      <c r="F77" s="380">
        <v>72</v>
      </c>
      <c r="G77" s="380">
        <v>6</v>
      </c>
    </row>
    <row r="78" spans="2:9" ht="28.5" x14ac:dyDescent="0.25">
      <c r="B78" s="427" t="s">
        <v>1012</v>
      </c>
      <c r="C78" s="427" t="s">
        <v>1011</v>
      </c>
      <c r="D78" s="428">
        <v>3049.71</v>
      </c>
      <c r="F78" s="380">
        <v>73</v>
      </c>
      <c r="G78" s="380">
        <v>7</v>
      </c>
    </row>
    <row r="79" spans="2:9" ht="28.5" x14ac:dyDescent="0.25">
      <c r="B79" s="427" t="s">
        <v>1013</v>
      </c>
      <c r="C79" s="427" t="s">
        <v>1011</v>
      </c>
      <c r="D79" s="428">
        <v>3049.71</v>
      </c>
      <c r="F79" s="380">
        <v>74</v>
      </c>
      <c r="G79" s="380">
        <v>8</v>
      </c>
    </row>
    <row r="80" spans="2:9" x14ac:dyDescent="0.25">
      <c r="B80" s="427" t="s">
        <v>1014</v>
      </c>
      <c r="C80" s="427" t="s">
        <v>1015</v>
      </c>
      <c r="D80" s="428">
        <v>4554</v>
      </c>
      <c r="F80" s="380">
        <v>75</v>
      </c>
      <c r="G80" s="380">
        <v>9</v>
      </c>
      <c r="I80" s="380" t="s">
        <v>19338</v>
      </c>
    </row>
    <row r="81" spans="2:9" ht="28.5" x14ac:dyDescent="0.25">
      <c r="B81" s="427" t="s">
        <v>1016</v>
      </c>
      <c r="C81" s="427" t="s">
        <v>1017</v>
      </c>
      <c r="D81" s="428">
        <v>1360</v>
      </c>
      <c r="F81" s="380">
        <v>76</v>
      </c>
      <c r="G81" s="380">
        <v>10</v>
      </c>
    </row>
    <row r="82" spans="2:9" ht="28.5" x14ac:dyDescent="0.25">
      <c r="B82" s="427" t="s">
        <v>1018</v>
      </c>
      <c r="C82" s="427" t="s">
        <v>1017</v>
      </c>
      <c r="D82" s="428">
        <v>1360</v>
      </c>
      <c r="F82" s="380">
        <v>77</v>
      </c>
      <c r="G82" s="380">
        <v>11</v>
      </c>
    </row>
    <row r="83" spans="2:9" x14ac:dyDescent="0.25">
      <c r="B83" s="427" t="s">
        <v>1019</v>
      </c>
      <c r="C83" s="427" t="s">
        <v>1020</v>
      </c>
      <c r="D83" s="428">
        <v>48952</v>
      </c>
      <c r="F83" s="380">
        <v>78</v>
      </c>
      <c r="G83" s="380">
        <v>12</v>
      </c>
    </row>
    <row r="84" spans="2:9" x14ac:dyDescent="0.25">
      <c r="B84" s="427" t="s">
        <v>1021</v>
      </c>
      <c r="C84" s="427" t="s">
        <v>1022</v>
      </c>
      <c r="D84" s="428">
        <v>6974</v>
      </c>
      <c r="F84" s="380">
        <v>79</v>
      </c>
      <c r="G84" s="380">
        <v>13</v>
      </c>
    </row>
    <row r="85" spans="2:9" x14ac:dyDescent="0.25">
      <c r="B85" s="427" t="s">
        <v>1023</v>
      </c>
      <c r="C85" s="427" t="s">
        <v>1024</v>
      </c>
      <c r="D85" s="428">
        <v>4640</v>
      </c>
      <c r="F85" s="380">
        <v>80</v>
      </c>
      <c r="G85" s="380">
        <v>14</v>
      </c>
    </row>
    <row r="86" spans="2:9" x14ac:dyDescent="0.25">
      <c r="B86" s="427" t="s">
        <v>1025</v>
      </c>
      <c r="C86" s="427" t="s">
        <v>1026</v>
      </c>
      <c r="D86" s="428">
        <v>8840.6299999999992</v>
      </c>
      <c r="F86" s="380">
        <v>81</v>
      </c>
      <c r="G86" s="380">
        <v>15</v>
      </c>
    </row>
    <row r="87" spans="2:9" x14ac:dyDescent="0.25">
      <c r="B87" s="427" t="s">
        <v>1027</v>
      </c>
      <c r="C87" s="427" t="s">
        <v>1028</v>
      </c>
      <c r="D87" s="428">
        <v>17250</v>
      </c>
      <c r="F87" s="380">
        <v>82</v>
      </c>
      <c r="G87" s="380">
        <v>16</v>
      </c>
    </row>
    <row r="88" spans="2:9" x14ac:dyDescent="0.25">
      <c r="B88" s="427" t="s">
        <v>1029</v>
      </c>
      <c r="C88" s="427" t="s">
        <v>1030</v>
      </c>
      <c r="D88" s="428">
        <v>11703.55</v>
      </c>
      <c r="F88" s="380">
        <v>83</v>
      </c>
      <c r="G88" s="380">
        <v>17</v>
      </c>
    </row>
    <row r="89" spans="2:9" x14ac:dyDescent="0.25">
      <c r="B89" s="427" t="s">
        <v>1031</v>
      </c>
      <c r="C89" s="427" t="s">
        <v>1032</v>
      </c>
      <c r="D89" s="428">
        <v>8688.4</v>
      </c>
      <c r="F89" s="380">
        <v>84</v>
      </c>
      <c r="G89" s="380">
        <v>18</v>
      </c>
    </row>
    <row r="90" spans="2:9" x14ac:dyDescent="0.25">
      <c r="B90" s="427" t="s">
        <v>1033</v>
      </c>
      <c r="C90" s="427" t="s">
        <v>1034</v>
      </c>
      <c r="D90" s="428">
        <v>3694.6</v>
      </c>
      <c r="F90" s="380">
        <v>85</v>
      </c>
      <c r="G90" s="380">
        <v>19</v>
      </c>
    </row>
    <row r="91" spans="2:9" x14ac:dyDescent="0.25">
      <c r="B91" s="427" t="s">
        <v>1035</v>
      </c>
      <c r="C91" s="427" t="s">
        <v>1034</v>
      </c>
      <c r="D91" s="428">
        <v>3694.6</v>
      </c>
      <c r="F91" s="380">
        <v>86</v>
      </c>
      <c r="G91" s="380">
        <v>1</v>
      </c>
    </row>
    <row r="92" spans="2:9" x14ac:dyDescent="0.25">
      <c r="B92" s="427" t="s">
        <v>1036</v>
      </c>
      <c r="C92" s="427" t="s">
        <v>1034</v>
      </c>
      <c r="D92" s="428">
        <v>3694.6</v>
      </c>
      <c r="F92" s="380">
        <v>87</v>
      </c>
      <c r="G92" s="380">
        <v>2</v>
      </c>
    </row>
    <row r="93" spans="2:9" x14ac:dyDescent="0.25">
      <c r="B93" s="427" t="s">
        <v>1037</v>
      </c>
      <c r="C93" s="427" t="s">
        <v>1034</v>
      </c>
      <c r="D93" s="428">
        <v>3694.6</v>
      </c>
      <c r="F93" s="380">
        <v>88</v>
      </c>
      <c r="G93" s="380">
        <v>3</v>
      </c>
      <c r="I93" s="380" t="s">
        <v>19339</v>
      </c>
    </row>
    <row r="94" spans="2:9" x14ac:dyDescent="0.25">
      <c r="B94" s="427" t="s">
        <v>1038</v>
      </c>
      <c r="C94" s="427" t="s">
        <v>1034</v>
      </c>
      <c r="D94" s="428">
        <v>3694.6</v>
      </c>
      <c r="F94" s="380">
        <v>89</v>
      </c>
      <c r="G94" s="380">
        <v>4</v>
      </c>
    </row>
    <row r="95" spans="2:9" x14ac:dyDescent="0.25">
      <c r="B95" s="427" t="s">
        <v>1039</v>
      </c>
      <c r="C95" s="427" t="s">
        <v>1034</v>
      </c>
      <c r="D95" s="428">
        <v>3694.6</v>
      </c>
      <c r="F95" s="380">
        <v>90</v>
      </c>
    </row>
    <row r="96" spans="2:9" x14ac:dyDescent="0.25">
      <c r="B96" s="427" t="s">
        <v>1040</v>
      </c>
      <c r="C96" s="427" t="s">
        <v>1041</v>
      </c>
      <c r="D96" s="428">
        <v>39100</v>
      </c>
      <c r="F96" s="380">
        <v>91</v>
      </c>
    </row>
    <row r="97" spans="2:9" x14ac:dyDescent="0.25">
      <c r="B97" s="427" t="s">
        <v>1042</v>
      </c>
      <c r="C97" s="427" t="s">
        <v>1041</v>
      </c>
      <c r="D97" s="428">
        <v>39100</v>
      </c>
      <c r="F97" s="380">
        <v>92</v>
      </c>
    </row>
    <row r="98" spans="2:9" x14ac:dyDescent="0.25">
      <c r="B98" s="427" t="s">
        <v>1043</v>
      </c>
      <c r="C98" s="427" t="s">
        <v>1044</v>
      </c>
      <c r="D98" s="428">
        <v>3389.62</v>
      </c>
      <c r="F98" s="380">
        <v>93</v>
      </c>
    </row>
    <row r="99" spans="2:9" x14ac:dyDescent="0.25">
      <c r="B99" s="427" t="s">
        <v>1045</v>
      </c>
      <c r="C99" s="427" t="s">
        <v>1044</v>
      </c>
      <c r="D99" s="428">
        <v>3389.62</v>
      </c>
      <c r="F99" s="380">
        <v>94</v>
      </c>
    </row>
    <row r="100" spans="2:9" x14ac:dyDescent="0.25">
      <c r="B100" s="427" t="s">
        <v>1046</v>
      </c>
      <c r="C100" s="427" t="s">
        <v>1047</v>
      </c>
      <c r="D100" s="428">
        <v>14500</v>
      </c>
      <c r="F100" s="380">
        <v>95</v>
      </c>
    </row>
    <row r="101" spans="2:9" ht="30" x14ac:dyDescent="0.25">
      <c r="B101" s="427" t="s">
        <v>1048</v>
      </c>
      <c r="C101" s="427" t="s">
        <v>1047</v>
      </c>
      <c r="D101" s="428">
        <v>26680</v>
      </c>
      <c r="F101" s="380">
        <v>96</v>
      </c>
      <c r="I101" s="380" t="s">
        <v>19340</v>
      </c>
    </row>
    <row r="102" spans="2:9" x14ac:dyDescent="0.25">
      <c r="B102" s="427" t="s">
        <v>1049</v>
      </c>
      <c r="C102" s="427" t="s">
        <v>1050</v>
      </c>
      <c r="D102" s="428">
        <v>7238.4</v>
      </c>
      <c r="F102" s="380">
        <v>97</v>
      </c>
    </row>
    <row r="103" spans="2:9" ht="28.5" x14ac:dyDescent="0.25">
      <c r="B103" s="427" t="s">
        <v>1051</v>
      </c>
      <c r="C103" s="427" t="s">
        <v>1052</v>
      </c>
      <c r="D103" s="428">
        <v>14476.8</v>
      </c>
      <c r="F103" s="380">
        <v>98</v>
      </c>
    </row>
    <row r="104" spans="2:9" x14ac:dyDescent="0.25">
      <c r="B104" s="427" t="s">
        <v>1053</v>
      </c>
      <c r="C104" s="427" t="s">
        <v>1054</v>
      </c>
      <c r="D104" s="428">
        <v>15719.35</v>
      </c>
      <c r="F104" s="380">
        <v>99</v>
      </c>
    </row>
    <row r="105" spans="2:9" x14ac:dyDescent="0.25">
      <c r="B105" s="427" t="s">
        <v>1055</v>
      </c>
      <c r="C105" s="427" t="s">
        <v>1056</v>
      </c>
      <c r="D105" s="428">
        <v>18981.79</v>
      </c>
      <c r="F105" s="380">
        <v>100</v>
      </c>
    </row>
    <row r="106" spans="2:9" x14ac:dyDescent="0.25">
      <c r="B106" s="427" t="s">
        <v>1057</v>
      </c>
      <c r="C106" s="427" t="s">
        <v>1056</v>
      </c>
      <c r="D106" s="428">
        <v>18981.79</v>
      </c>
      <c r="F106" s="380">
        <v>101</v>
      </c>
    </row>
    <row r="107" spans="2:9" x14ac:dyDescent="0.25">
      <c r="B107" s="427" t="s">
        <v>1058</v>
      </c>
      <c r="C107" s="427" t="s">
        <v>1056</v>
      </c>
      <c r="D107" s="428">
        <v>18981.78</v>
      </c>
    </row>
    <row r="108" spans="2:9" x14ac:dyDescent="0.25">
      <c r="B108" s="427" t="s">
        <v>1059</v>
      </c>
      <c r="C108" s="427" t="s">
        <v>1060</v>
      </c>
      <c r="D108" s="428">
        <v>6468.75</v>
      </c>
    </row>
    <row r="109" spans="2:9" x14ac:dyDescent="0.25">
      <c r="B109" s="427" t="s">
        <v>1061</v>
      </c>
      <c r="C109" s="427" t="s">
        <v>1062</v>
      </c>
      <c r="D109" s="428">
        <v>15719.35</v>
      </c>
    </row>
    <row r="110" spans="2:9" x14ac:dyDescent="0.25">
      <c r="B110" s="427" t="s">
        <v>1063</v>
      </c>
      <c r="C110" s="427" t="s">
        <v>1062</v>
      </c>
      <c r="D110" s="428">
        <v>15719.35</v>
      </c>
    </row>
    <row r="111" spans="2:9" x14ac:dyDescent="0.25">
      <c r="B111" s="427" t="s">
        <v>1064</v>
      </c>
      <c r="C111" s="427" t="s">
        <v>1062</v>
      </c>
      <c r="D111" s="428">
        <v>15719.35</v>
      </c>
    </row>
    <row r="112" spans="2:9" x14ac:dyDescent="0.25">
      <c r="B112" s="427" t="s">
        <v>1065</v>
      </c>
      <c r="C112" s="427" t="s">
        <v>1062</v>
      </c>
      <c r="D112" s="428">
        <v>15719.35</v>
      </c>
    </row>
    <row r="113" spans="2:4" x14ac:dyDescent="0.25">
      <c r="B113" s="427" t="s">
        <v>1066</v>
      </c>
      <c r="C113" s="427" t="s">
        <v>1062</v>
      </c>
      <c r="D113" s="428">
        <v>15719.35</v>
      </c>
    </row>
    <row r="114" spans="2:4" x14ac:dyDescent="0.25">
      <c r="B114" s="427" t="s">
        <v>1067</v>
      </c>
      <c r="C114" s="427" t="s">
        <v>1062</v>
      </c>
      <c r="D114" s="428">
        <v>15719.35</v>
      </c>
    </row>
    <row r="115" spans="2:4" x14ac:dyDescent="0.25">
      <c r="B115" s="427" t="s">
        <v>1068</v>
      </c>
      <c r="C115" s="427" t="s">
        <v>1069</v>
      </c>
      <c r="D115" s="428">
        <v>15719.35</v>
      </c>
    </row>
    <row r="116" spans="2:4" x14ac:dyDescent="0.25">
      <c r="B116" s="427" t="s">
        <v>1070</v>
      </c>
      <c r="C116" s="427" t="s">
        <v>1071</v>
      </c>
      <c r="D116" s="428">
        <v>26450</v>
      </c>
    </row>
    <row r="117" spans="2:4" x14ac:dyDescent="0.25">
      <c r="B117" s="427" t="s">
        <v>1072</v>
      </c>
      <c r="C117" s="427" t="s">
        <v>1071</v>
      </c>
      <c r="D117" s="428">
        <v>26450</v>
      </c>
    </row>
    <row r="118" spans="2:4" x14ac:dyDescent="0.25">
      <c r="B118" s="427" t="s">
        <v>1073</v>
      </c>
      <c r="C118" s="427" t="s">
        <v>1071</v>
      </c>
      <c r="D118" s="428">
        <v>26450</v>
      </c>
    </row>
    <row r="119" spans="2:4" x14ac:dyDescent="0.25">
      <c r="B119" s="427" t="s">
        <v>1074</v>
      </c>
      <c r="C119" s="427" t="s">
        <v>1071</v>
      </c>
      <c r="D119" s="428">
        <v>26450</v>
      </c>
    </row>
    <row r="120" spans="2:4" x14ac:dyDescent="0.25">
      <c r="B120" s="427" t="s">
        <v>1075</v>
      </c>
      <c r="C120" s="427" t="s">
        <v>1076</v>
      </c>
      <c r="D120" s="428">
        <v>29000</v>
      </c>
    </row>
    <row r="121" spans="2:4" x14ac:dyDescent="0.25">
      <c r="B121" s="427" t="s">
        <v>1077</v>
      </c>
      <c r="C121" s="427" t="s">
        <v>1078</v>
      </c>
      <c r="D121" s="428">
        <v>18981.79</v>
      </c>
    </row>
    <row r="122" spans="2:4" x14ac:dyDescent="0.25">
      <c r="B122" s="427" t="s">
        <v>1079</v>
      </c>
      <c r="C122" s="427" t="s">
        <v>1080</v>
      </c>
      <c r="D122" s="428">
        <v>26000.35</v>
      </c>
    </row>
    <row r="123" spans="2:4" x14ac:dyDescent="0.25">
      <c r="B123" s="427" t="s">
        <v>1081</v>
      </c>
      <c r="C123" s="427" t="s">
        <v>1082</v>
      </c>
      <c r="D123" s="428">
        <v>31842</v>
      </c>
    </row>
    <row r="124" spans="2:4" ht="28.5" x14ac:dyDescent="0.25">
      <c r="B124" s="427" t="s">
        <v>1083</v>
      </c>
      <c r="C124" s="427" t="s">
        <v>1084</v>
      </c>
      <c r="D124" s="428">
        <v>22871.200000000001</v>
      </c>
    </row>
    <row r="125" spans="2:4" ht="28.5" x14ac:dyDescent="0.25">
      <c r="B125" s="427" t="s">
        <v>1085</v>
      </c>
      <c r="C125" s="427" t="s">
        <v>1084</v>
      </c>
      <c r="D125" s="428">
        <v>22871.200000000001</v>
      </c>
    </row>
    <row r="126" spans="2:4" x14ac:dyDescent="0.25">
      <c r="B126" s="427" t="s">
        <v>1086</v>
      </c>
      <c r="C126" s="427" t="s">
        <v>1087</v>
      </c>
      <c r="D126" s="428">
        <v>9939.2999999999993</v>
      </c>
    </row>
    <row r="127" spans="2:4" x14ac:dyDescent="0.25">
      <c r="B127" s="427" t="s">
        <v>1088</v>
      </c>
      <c r="C127" s="427" t="s">
        <v>1089</v>
      </c>
      <c r="D127" s="428">
        <v>22080</v>
      </c>
    </row>
    <row r="128" spans="2:4" x14ac:dyDescent="0.25">
      <c r="B128" s="427" t="s">
        <v>1090</v>
      </c>
      <c r="C128" s="427" t="s">
        <v>1091</v>
      </c>
      <c r="D128" s="428">
        <v>9939.2900000000009</v>
      </c>
    </row>
    <row r="129" spans="2:4" x14ac:dyDescent="0.25">
      <c r="B129" s="427" t="s">
        <v>1092</v>
      </c>
      <c r="C129" s="427" t="s">
        <v>1091</v>
      </c>
      <c r="D129" s="428">
        <v>9939.2900000000009</v>
      </c>
    </row>
    <row r="130" spans="2:4" ht="28.5" x14ac:dyDescent="0.25">
      <c r="B130" s="427" t="s">
        <v>1093</v>
      </c>
      <c r="C130" s="427" t="s">
        <v>1094</v>
      </c>
      <c r="D130" s="428">
        <v>31842</v>
      </c>
    </row>
    <row r="131" spans="2:4" x14ac:dyDescent="0.25">
      <c r="B131" s="427" t="s">
        <v>1095</v>
      </c>
      <c r="C131" s="427" t="s">
        <v>1096</v>
      </c>
      <c r="D131" s="428">
        <v>18981.79</v>
      </c>
    </row>
    <row r="132" spans="2:4" x14ac:dyDescent="0.25">
      <c r="B132" s="427" t="s">
        <v>1097</v>
      </c>
      <c r="C132" s="427" t="s">
        <v>1098</v>
      </c>
      <c r="D132" s="428">
        <v>15116.52</v>
      </c>
    </row>
    <row r="133" spans="2:4" x14ac:dyDescent="0.25">
      <c r="B133" s="427" t="s">
        <v>1099</v>
      </c>
      <c r="C133" s="427" t="s">
        <v>1100</v>
      </c>
      <c r="D133" s="428">
        <v>27756.400000000001</v>
      </c>
    </row>
    <row r="134" spans="2:4" x14ac:dyDescent="0.25">
      <c r="B134" s="427" t="s">
        <v>1101</v>
      </c>
      <c r="C134" s="427" t="s">
        <v>1100</v>
      </c>
      <c r="D134" s="428">
        <v>27756.400000000001</v>
      </c>
    </row>
    <row r="135" spans="2:4" x14ac:dyDescent="0.25">
      <c r="B135" s="427" t="s">
        <v>1102</v>
      </c>
      <c r="C135" s="427" t="s">
        <v>1100</v>
      </c>
      <c r="D135" s="428">
        <v>27756.400000000001</v>
      </c>
    </row>
    <row r="136" spans="2:4" x14ac:dyDescent="0.25">
      <c r="B136" s="427" t="s">
        <v>1103</v>
      </c>
      <c r="C136" s="427" t="s">
        <v>1100</v>
      </c>
      <c r="D136" s="428">
        <v>27756.400000000001</v>
      </c>
    </row>
    <row r="137" spans="2:4" x14ac:dyDescent="0.25">
      <c r="B137" s="427" t="s">
        <v>1104</v>
      </c>
      <c r="C137" s="427" t="s">
        <v>1100</v>
      </c>
      <c r="D137" s="428">
        <v>27756.400000000001</v>
      </c>
    </row>
    <row r="138" spans="2:4" x14ac:dyDescent="0.25">
      <c r="B138" s="427" t="s">
        <v>1105</v>
      </c>
      <c r="C138" s="427" t="s">
        <v>1106</v>
      </c>
      <c r="D138" s="428">
        <v>34518.400000000001</v>
      </c>
    </row>
    <row r="139" spans="2:4" x14ac:dyDescent="0.25">
      <c r="B139" s="427" t="s">
        <v>1107</v>
      </c>
      <c r="C139" s="427" t="s">
        <v>1106</v>
      </c>
      <c r="D139" s="428">
        <v>34518.400000000001</v>
      </c>
    </row>
    <row r="140" spans="2:4" ht="28.5" x14ac:dyDescent="0.25">
      <c r="B140" s="427" t="s">
        <v>1108</v>
      </c>
      <c r="C140" s="427" t="s">
        <v>1109</v>
      </c>
      <c r="D140" s="428">
        <v>241.5</v>
      </c>
    </row>
    <row r="141" spans="2:4" ht="28.5" x14ac:dyDescent="0.25">
      <c r="B141" s="427" t="s">
        <v>1110</v>
      </c>
      <c r="C141" s="427" t="s">
        <v>1109</v>
      </c>
      <c r="D141" s="428">
        <v>241.5</v>
      </c>
    </row>
    <row r="142" spans="2:4" ht="28.5" x14ac:dyDescent="0.25">
      <c r="B142" s="427" t="s">
        <v>1111</v>
      </c>
      <c r="C142" s="427" t="s">
        <v>1109</v>
      </c>
      <c r="D142" s="428">
        <v>241.5</v>
      </c>
    </row>
    <row r="143" spans="2:4" ht="28.5" x14ac:dyDescent="0.25">
      <c r="B143" s="427" t="s">
        <v>1112</v>
      </c>
      <c r="C143" s="427" t="s">
        <v>1109</v>
      </c>
      <c r="D143" s="428">
        <v>241.5</v>
      </c>
    </row>
    <row r="144" spans="2:4" ht="28.5" x14ac:dyDescent="0.25">
      <c r="B144" s="427" t="s">
        <v>1113</v>
      </c>
      <c r="C144" s="427" t="s">
        <v>1109</v>
      </c>
      <c r="D144" s="428">
        <v>241.5</v>
      </c>
    </row>
    <row r="145" spans="2:4" x14ac:dyDescent="0.25">
      <c r="B145" s="427" t="s">
        <v>1114</v>
      </c>
      <c r="C145" s="427" t="s">
        <v>1115</v>
      </c>
      <c r="D145" s="428">
        <v>2529</v>
      </c>
    </row>
    <row r="146" spans="2:4" x14ac:dyDescent="0.25">
      <c r="B146" s="427" t="s">
        <v>1116</v>
      </c>
      <c r="C146" s="427" t="s">
        <v>1117</v>
      </c>
      <c r="D146" s="428">
        <v>18646.400000000001</v>
      </c>
    </row>
    <row r="147" spans="2:4" x14ac:dyDescent="0.25">
      <c r="B147" s="427" t="s">
        <v>1118</v>
      </c>
      <c r="C147" s="427" t="s">
        <v>1119</v>
      </c>
      <c r="D147" s="428">
        <v>13794.76</v>
      </c>
    </row>
    <row r="148" spans="2:4" x14ac:dyDescent="0.25">
      <c r="B148" s="427" t="s">
        <v>1120</v>
      </c>
      <c r="C148" s="427" t="s">
        <v>1121</v>
      </c>
      <c r="D148" s="428">
        <v>16805.95</v>
      </c>
    </row>
    <row r="149" spans="2:4" x14ac:dyDescent="0.25">
      <c r="B149" s="427" t="s">
        <v>1122</v>
      </c>
      <c r="C149" s="427" t="s">
        <v>1123</v>
      </c>
      <c r="D149" s="428">
        <v>17956.47</v>
      </c>
    </row>
    <row r="150" spans="2:4" x14ac:dyDescent="0.25">
      <c r="B150" s="427" t="s">
        <v>1124</v>
      </c>
      <c r="C150" s="427" t="s">
        <v>1125</v>
      </c>
      <c r="D150" s="428">
        <v>5177.53</v>
      </c>
    </row>
    <row r="151" spans="2:4" x14ac:dyDescent="0.25">
      <c r="B151" s="427" t="s">
        <v>1126</v>
      </c>
      <c r="C151" s="427" t="s">
        <v>1127</v>
      </c>
      <c r="D151" s="428">
        <v>10013.129999999999</v>
      </c>
    </row>
    <row r="152" spans="2:4" x14ac:dyDescent="0.25">
      <c r="B152" s="427" t="s">
        <v>1128</v>
      </c>
      <c r="C152" s="427" t="s">
        <v>1129</v>
      </c>
      <c r="D152" s="428">
        <v>2623.01</v>
      </c>
    </row>
    <row r="153" spans="2:4" x14ac:dyDescent="0.25">
      <c r="B153" s="427" t="s">
        <v>1130</v>
      </c>
      <c r="C153" s="427" t="s">
        <v>1131</v>
      </c>
      <c r="D153" s="428">
        <v>3775.01</v>
      </c>
    </row>
    <row r="154" spans="2:4" x14ac:dyDescent="0.25">
      <c r="B154" s="427" t="s">
        <v>1132</v>
      </c>
      <c r="C154" s="427" t="s">
        <v>1133</v>
      </c>
      <c r="D154" s="428">
        <v>2175</v>
      </c>
    </row>
    <row r="155" spans="2:4" x14ac:dyDescent="0.25">
      <c r="B155" s="427" t="s">
        <v>1134</v>
      </c>
      <c r="C155" s="427" t="s">
        <v>1135</v>
      </c>
      <c r="D155" s="428">
        <v>6123.62</v>
      </c>
    </row>
    <row r="156" spans="2:4" x14ac:dyDescent="0.25">
      <c r="B156" s="427" t="s">
        <v>1136</v>
      </c>
      <c r="C156" s="427" t="s">
        <v>1135</v>
      </c>
      <c r="D156" s="428">
        <v>6123.62</v>
      </c>
    </row>
    <row r="157" spans="2:4" x14ac:dyDescent="0.25">
      <c r="B157" s="427" t="s">
        <v>1137</v>
      </c>
      <c r="C157" s="427" t="s">
        <v>1135</v>
      </c>
      <c r="D157" s="428">
        <v>6123.62</v>
      </c>
    </row>
    <row r="158" spans="2:4" x14ac:dyDescent="0.25">
      <c r="B158" s="427" t="s">
        <v>1138</v>
      </c>
      <c r="C158" s="427" t="s">
        <v>1135</v>
      </c>
      <c r="D158" s="428">
        <v>6123.62</v>
      </c>
    </row>
    <row r="159" spans="2:4" x14ac:dyDescent="0.25">
      <c r="B159" s="427" t="s">
        <v>1139</v>
      </c>
      <c r="C159" s="427" t="s">
        <v>1135</v>
      </c>
      <c r="D159" s="428">
        <v>6123.62</v>
      </c>
    </row>
    <row r="160" spans="2:4" x14ac:dyDescent="0.25">
      <c r="B160" s="427" t="s">
        <v>1140</v>
      </c>
      <c r="C160" s="427" t="s">
        <v>1141</v>
      </c>
      <c r="D160" s="428">
        <v>1850.95</v>
      </c>
    </row>
    <row r="161" spans="2:4" x14ac:dyDescent="0.25">
      <c r="B161" s="427" t="s">
        <v>1142</v>
      </c>
      <c r="C161" s="427" t="s">
        <v>1141</v>
      </c>
      <c r="D161" s="428">
        <v>1850.95</v>
      </c>
    </row>
    <row r="162" spans="2:4" x14ac:dyDescent="0.25">
      <c r="B162" s="427" t="s">
        <v>1143</v>
      </c>
      <c r="C162" s="427" t="s">
        <v>1144</v>
      </c>
      <c r="D162" s="428">
        <v>1712.98</v>
      </c>
    </row>
    <row r="163" spans="2:4" x14ac:dyDescent="0.25">
      <c r="B163" s="427" t="s">
        <v>1145</v>
      </c>
      <c r="C163" s="427" t="s">
        <v>1144</v>
      </c>
      <c r="D163" s="428">
        <v>1712.98</v>
      </c>
    </row>
    <row r="164" spans="2:4" x14ac:dyDescent="0.25">
      <c r="B164" s="427" t="s">
        <v>1146</v>
      </c>
      <c r="C164" s="427" t="s">
        <v>1144</v>
      </c>
      <c r="D164" s="428">
        <v>1712.98</v>
      </c>
    </row>
    <row r="165" spans="2:4" x14ac:dyDescent="0.25">
      <c r="B165" s="427" t="s">
        <v>1147</v>
      </c>
      <c r="C165" s="427" t="s">
        <v>1148</v>
      </c>
      <c r="D165" s="428">
        <v>1712.98</v>
      </c>
    </row>
    <row r="166" spans="2:4" x14ac:dyDescent="0.25">
      <c r="B166" s="427" t="s">
        <v>1149</v>
      </c>
      <c r="C166" s="427" t="s">
        <v>1148</v>
      </c>
      <c r="D166" s="428">
        <v>1712.98</v>
      </c>
    </row>
    <row r="167" spans="2:4" x14ac:dyDescent="0.25">
      <c r="B167" s="427" t="s">
        <v>1150</v>
      </c>
      <c r="C167" s="427" t="s">
        <v>1148</v>
      </c>
      <c r="D167" s="428">
        <v>1712.98</v>
      </c>
    </row>
    <row r="168" spans="2:4" x14ac:dyDescent="0.25">
      <c r="B168" s="427" t="s">
        <v>1151</v>
      </c>
      <c r="C168" s="427" t="s">
        <v>1152</v>
      </c>
      <c r="D168" s="428">
        <v>3396.82</v>
      </c>
    </row>
    <row r="169" spans="2:4" x14ac:dyDescent="0.25">
      <c r="B169" s="427" t="s">
        <v>1153</v>
      </c>
      <c r="C169" s="427" t="s">
        <v>1152</v>
      </c>
      <c r="D169" s="428">
        <v>1615.9</v>
      </c>
    </row>
    <row r="170" spans="2:4" x14ac:dyDescent="0.25">
      <c r="B170" s="427" t="s">
        <v>1154</v>
      </c>
      <c r="C170" s="427" t="s">
        <v>1155</v>
      </c>
      <c r="D170" s="428">
        <v>6471.05</v>
      </c>
    </row>
    <row r="171" spans="2:4" x14ac:dyDescent="0.25">
      <c r="B171" s="427" t="s">
        <v>1156</v>
      </c>
      <c r="C171" s="427" t="s">
        <v>1157</v>
      </c>
      <c r="D171" s="428">
        <v>26408.6</v>
      </c>
    </row>
    <row r="172" spans="2:4" x14ac:dyDescent="0.25">
      <c r="B172" s="427" t="s">
        <v>1158</v>
      </c>
      <c r="C172" s="427" t="s">
        <v>1159</v>
      </c>
      <c r="D172" s="428">
        <v>6230.96</v>
      </c>
    </row>
    <row r="173" spans="2:4" x14ac:dyDescent="0.25">
      <c r="B173" s="427" t="s">
        <v>1160</v>
      </c>
      <c r="C173" s="427" t="s">
        <v>1161</v>
      </c>
      <c r="D173" s="428">
        <v>28721.93</v>
      </c>
    </row>
    <row r="174" spans="2:4" x14ac:dyDescent="0.25">
      <c r="B174" s="427" t="s">
        <v>1162</v>
      </c>
      <c r="C174" s="427" t="s">
        <v>1163</v>
      </c>
      <c r="D174" s="428">
        <v>5537.25</v>
      </c>
    </row>
    <row r="175" spans="2:4" x14ac:dyDescent="0.25">
      <c r="B175" s="427" t="s">
        <v>1164</v>
      </c>
      <c r="C175" s="427" t="s">
        <v>1165</v>
      </c>
      <c r="D175" s="428">
        <v>1899.98</v>
      </c>
    </row>
    <row r="176" spans="2:4" x14ac:dyDescent="0.25">
      <c r="B176" s="427" t="s">
        <v>1166</v>
      </c>
      <c r="C176" s="427" t="s">
        <v>1167</v>
      </c>
      <c r="D176" s="428">
        <v>614800</v>
      </c>
    </row>
    <row r="177" spans="2:4" x14ac:dyDescent="0.25">
      <c r="B177" s="427" t="s">
        <v>1168</v>
      </c>
      <c r="C177" s="427" t="s">
        <v>1169</v>
      </c>
      <c r="D177" s="428">
        <v>119326.3</v>
      </c>
    </row>
    <row r="178" spans="2:4" x14ac:dyDescent="0.25">
      <c r="B178" s="427" t="s">
        <v>1170</v>
      </c>
      <c r="C178" s="427" t="s">
        <v>1171</v>
      </c>
      <c r="D178" s="428">
        <v>578840</v>
      </c>
    </row>
    <row r="179" spans="2:4" x14ac:dyDescent="0.25">
      <c r="B179" s="427" t="s">
        <v>1172</v>
      </c>
      <c r="C179" s="427" t="s">
        <v>1173</v>
      </c>
      <c r="D179" s="428">
        <v>4075.37</v>
      </c>
    </row>
    <row r="180" spans="2:4" x14ac:dyDescent="0.25">
      <c r="B180" s="427" t="s">
        <v>1174</v>
      </c>
      <c r="C180" s="427" t="s">
        <v>1175</v>
      </c>
      <c r="D180" s="428">
        <v>0.01</v>
      </c>
    </row>
    <row r="181" spans="2:4" x14ac:dyDescent="0.25">
      <c r="B181" s="427" t="s">
        <v>1176</v>
      </c>
      <c r="C181" s="427" t="s">
        <v>1175</v>
      </c>
      <c r="D181" s="428">
        <v>0.01</v>
      </c>
    </row>
    <row r="182" spans="2:4" x14ac:dyDescent="0.25">
      <c r="B182" s="427" t="s">
        <v>1177</v>
      </c>
      <c r="C182" s="427" t="s">
        <v>1178</v>
      </c>
      <c r="D182" s="428">
        <v>1220.32</v>
      </c>
    </row>
    <row r="183" spans="2:4" x14ac:dyDescent="0.25">
      <c r="B183" s="427" t="s">
        <v>1179</v>
      </c>
      <c r="C183" s="427" t="s">
        <v>1178</v>
      </c>
      <c r="D183" s="428">
        <v>1220.32</v>
      </c>
    </row>
    <row r="184" spans="2:4" x14ac:dyDescent="0.25">
      <c r="B184" s="427" t="s">
        <v>1180</v>
      </c>
      <c r="C184" s="427" t="s">
        <v>1178</v>
      </c>
      <c r="D184" s="428">
        <v>1220.32</v>
      </c>
    </row>
    <row r="185" spans="2:4" x14ac:dyDescent="0.25">
      <c r="B185" s="427" t="s">
        <v>1181</v>
      </c>
      <c r="C185" s="427" t="s">
        <v>1178</v>
      </c>
      <c r="D185" s="428">
        <v>1220.32</v>
      </c>
    </row>
    <row r="186" spans="2:4" x14ac:dyDescent="0.25">
      <c r="B186" s="427" t="s">
        <v>1182</v>
      </c>
      <c r="C186" s="427" t="s">
        <v>1183</v>
      </c>
      <c r="D186" s="428">
        <v>1365.05</v>
      </c>
    </row>
    <row r="187" spans="2:4" x14ac:dyDescent="0.25">
      <c r="B187" s="427" t="s">
        <v>1184</v>
      </c>
      <c r="C187" s="427" t="s">
        <v>1183</v>
      </c>
      <c r="D187" s="428">
        <v>1365.05</v>
      </c>
    </row>
    <row r="188" spans="2:4" x14ac:dyDescent="0.25">
      <c r="B188" s="427" t="s">
        <v>1185</v>
      </c>
      <c r="C188" s="427" t="s">
        <v>1183</v>
      </c>
      <c r="D188" s="428">
        <v>1365.05</v>
      </c>
    </row>
    <row r="189" spans="2:4" x14ac:dyDescent="0.25">
      <c r="B189" s="427" t="s">
        <v>1186</v>
      </c>
      <c r="C189" s="427" t="s">
        <v>1183</v>
      </c>
      <c r="D189" s="428">
        <v>1365.05</v>
      </c>
    </row>
    <row r="190" spans="2:4" x14ac:dyDescent="0.25">
      <c r="B190" s="427" t="s">
        <v>1187</v>
      </c>
      <c r="C190" s="427" t="s">
        <v>1183</v>
      </c>
      <c r="D190" s="428">
        <v>1365.05</v>
      </c>
    </row>
    <row r="191" spans="2:4" x14ac:dyDescent="0.25">
      <c r="B191" s="427" t="s">
        <v>1188</v>
      </c>
      <c r="C191" s="427" t="s">
        <v>1183</v>
      </c>
      <c r="D191" s="428">
        <v>1365.05</v>
      </c>
    </row>
    <row r="192" spans="2:4" x14ac:dyDescent="0.25">
      <c r="B192" s="427" t="s">
        <v>1189</v>
      </c>
      <c r="C192" s="427" t="s">
        <v>1183</v>
      </c>
      <c r="D192" s="428">
        <v>1365.05</v>
      </c>
    </row>
    <row r="193" spans="2:4" x14ac:dyDescent="0.25">
      <c r="B193" s="427" t="s">
        <v>1190</v>
      </c>
      <c r="C193" s="427" t="s">
        <v>1183</v>
      </c>
      <c r="D193" s="428">
        <v>1365.05</v>
      </c>
    </row>
    <row r="194" spans="2:4" x14ac:dyDescent="0.25">
      <c r="B194" s="427" t="s">
        <v>1191</v>
      </c>
      <c r="C194" s="427" t="s">
        <v>1183</v>
      </c>
      <c r="D194" s="428">
        <v>1365.05</v>
      </c>
    </row>
    <row r="195" spans="2:4" x14ac:dyDescent="0.25">
      <c r="B195" s="427" t="s">
        <v>1192</v>
      </c>
      <c r="C195" s="427" t="s">
        <v>1183</v>
      </c>
      <c r="D195" s="428">
        <v>1365.05</v>
      </c>
    </row>
    <row r="196" spans="2:4" x14ac:dyDescent="0.25">
      <c r="B196" s="427" t="s">
        <v>1193</v>
      </c>
      <c r="C196" s="427" t="s">
        <v>1194</v>
      </c>
      <c r="D196" s="428">
        <v>1380.4</v>
      </c>
    </row>
    <row r="197" spans="2:4" x14ac:dyDescent="0.25">
      <c r="B197" s="427" t="s">
        <v>1195</v>
      </c>
      <c r="C197" s="427" t="s">
        <v>1194</v>
      </c>
      <c r="D197" s="428">
        <v>1380.4</v>
      </c>
    </row>
    <row r="198" spans="2:4" x14ac:dyDescent="0.25">
      <c r="B198" s="427" t="s">
        <v>1196</v>
      </c>
      <c r="C198" s="427" t="s">
        <v>1194</v>
      </c>
      <c r="D198" s="428">
        <v>1380.4</v>
      </c>
    </row>
    <row r="199" spans="2:4" x14ac:dyDescent="0.25">
      <c r="B199" s="427" t="s">
        <v>1197</v>
      </c>
      <c r="C199" s="427" t="s">
        <v>1198</v>
      </c>
      <c r="D199" s="428">
        <v>775.16</v>
      </c>
    </row>
    <row r="200" spans="2:4" x14ac:dyDescent="0.25">
      <c r="B200" s="427" t="s">
        <v>1199</v>
      </c>
      <c r="C200" s="427" t="s">
        <v>1198</v>
      </c>
      <c r="D200" s="428">
        <v>747.5</v>
      </c>
    </row>
    <row r="201" spans="2:4" x14ac:dyDescent="0.25">
      <c r="B201" s="427" t="s">
        <v>1200</v>
      </c>
      <c r="C201" s="427" t="s">
        <v>1198</v>
      </c>
      <c r="D201" s="428">
        <v>719.9</v>
      </c>
    </row>
    <row r="202" spans="2:4" x14ac:dyDescent="0.25">
      <c r="B202" s="427" t="s">
        <v>1201</v>
      </c>
      <c r="C202" s="427" t="s">
        <v>1198</v>
      </c>
      <c r="D202" s="428">
        <v>719.9</v>
      </c>
    </row>
    <row r="203" spans="2:4" x14ac:dyDescent="0.25">
      <c r="B203" s="427" t="s">
        <v>1202</v>
      </c>
      <c r="C203" s="427" t="s">
        <v>1198</v>
      </c>
      <c r="D203" s="428">
        <v>775.16</v>
      </c>
    </row>
    <row r="204" spans="2:4" x14ac:dyDescent="0.25">
      <c r="B204" s="427" t="s">
        <v>1203</v>
      </c>
      <c r="C204" s="427" t="s">
        <v>1198</v>
      </c>
      <c r="D204" s="428">
        <v>775.16</v>
      </c>
    </row>
    <row r="205" spans="2:4" x14ac:dyDescent="0.25">
      <c r="B205" s="427" t="s">
        <v>1204</v>
      </c>
      <c r="C205" s="427" t="s">
        <v>1198</v>
      </c>
      <c r="D205" s="428">
        <v>775.16</v>
      </c>
    </row>
    <row r="206" spans="2:4" x14ac:dyDescent="0.25">
      <c r="B206" s="427" t="s">
        <v>1205</v>
      </c>
      <c r="C206" s="427" t="s">
        <v>1198</v>
      </c>
      <c r="D206" s="428">
        <v>775.16</v>
      </c>
    </row>
    <row r="207" spans="2:4" x14ac:dyDescent="0.25">
      <c r="B207" s="427" t="s">
        <v>1206</v>
      </c>
      <c r="C207" s="427" t="s">
        <v>1198</v>
      </c>
      <c r="D207" s="428">
        <v>775.16</v>
      </c>
    </row>
    <row r="208" spans="2:4" x14ac:dyDescent="0.25">
      <c r="B208" s="427" t="s">
        <v>1207</v>
      </c>
      <c r="C208" s="427" t="s">
        <v>1198</v>
      </c>
      <c r="D208" s="428">
        <v>775.16</v>
      </c>
    </row>
    <row r="209" spans="2:4" x14ac:dyDescent="0.25">
      <c r="B209" s="427" t="s">
        <v>1208</v>
      </c>
      <c r="C209" s="427" t="s">
        <v>1198</v>
      </c>
      <c r="D209" s="428">
        <v>775.16</v>
      </c>
    </row>
    <row r="210" spans="2:4" x14ac:dyDescent="0.25">
      <c r="B210" s="427" t="s">
        <v>1209</v>
      </c>
      <c r="C210" s="427" t="s">
        <v>1198</v>
      </c>
      <c r="D210" s="428">
        <v>719.9</v>
      </c>
    </row>
    <row r="211" spans="2:4" x14ac:dyDescent="0.25">
      <c r="B211" s="427" t="s">
        <v>1210</v>
      </c>
      <c r="C211" s="427" t="s">
        <v>1198</v>
      </c>
      <c r="D211" s="428">
        <v>775.16</v>
      </c>
    </row>
    <row r="212" spans="2:4" x14ac:dyDescent="0.25">
      <c r="B212" s="427" t="s">
        <v>1211</v>
      </c>
      <c r="C212" s="427" t="s">
        <v>1198</v>
      </c>
      <c r="D212" s="428">
        <v>775.16</v>
      </c>
    </row>
    <row r="213" spans="2:4" x14ac:dyDescent="0.25">
      <c r="B213" s="427" t="s">
        <v>1212</v>
      </c>
      <c r="C213" s="427" t="s">
        <v>1198</v>
      </c>
      <c r="D213" s="428">
        <v>775.16</v>
      </c>
    </row>
    <row r="214" spans="2:4" x14ac:dyDescent="0.25">
      <c r="B214" s="427" t="s">
        <v>1213</v>
      </c>
      <c r="C214" s="427" t="s">
        <v>1198</v>
      </c>
      <c r="D214" s="428">
        <v>775.16</v>
      </c>
    </row>
    <row r="215" spans="2:4" x14ac:dyDescent="0.25">
      <c r="B215" s="427" t="s">
        <v>1214</v>
      </c>
      <c r="C215" s="427" t="s">
        <v>1198</v>
      </c>
      <c r="D215" s="428">
        <v>775.16</v>
      </c>
    </row>
    <row r="216" spans="2:4" x14ac:dyDescent="0.25">
      <c r="B216" s="427" t="s">
        <v>1215</v>
      </c>
      <c r="C216" s="427" t="s">
        <v>1198</v>
      </c>
      <c r="D216" s="428">
        <v>775.16</v>
      </c>
    </row>
    <row r="217" spans="2:4" x14ac:dyDescent="0.25">
      <c r="B217" s="427" t="s">
        <v>1216</v>
      </c>
      <c r="C217" s="427" t="s">
        <v>1198</v>
      </c>
      <c r="D217" s="428">
        <v>775.16</v>
      </c>
    </row>
    <row r="218" spans="2:4" x14ac:dyDescent="0.25">
      <c r="B218" s="427" t="s">
        <v>1217</v>
      </c>
      <c r="C218" s="427" t="s">
        <v>1198</v>
      </c>
      <c r="D218" s="428">
        <v>775.16</v>
      </c>
    </row>
    <row r="219" spans="2:4" x14ac:dyDescent="0.25">
      <c r="B219" s="427" t="s">
        <v>1218</v>
      </c>
      <c r="C219" s="427" t="s">
        <v>1198</v>
      </c>
      <c r="D219" s="428">
        <v>775.16</v>
      </c>
    </row>
    <row r="220" spans="2:4" x14ac:dyDescent="0.25">
      <c r="B220" s="427" t="s">
        <v>1219</v>
      </c>
      <c r="C220" s="427" t="s">
        <v>1198</v>
      </c>
      <c r="D220" s="428">
        <v>775.11</v>
      </c>
    </row>
    <row r="221" spans="2:4" x14ac:dyDescent="0.25">
      <c r="B221" s="427" t="s">
        <v>1220</v>
      </c>
      <c r="C221" s="427" t="s">
        <v>1198</v>
      </c>
      <c r="D221" s="428">
        <v>775.16</v>
      </c>
    </row>
    <row r="222" spans="2:4" x14ac:dyDescent="0.25">
      <c r="B222" s="427" t="s">
        <v>1221</v>
      </c>
      <c r="C222" s="427" t="s">
        <v>1198</v>
      </c>
      <c r="D222" s="428">
        <v>444.99</v>
      </c>
    </row>
    <row r="223" spans="2:4" x14ac:dyDescent="0.25">
      <c r="B223" s="427" t="s">
        <v>1222</v>
      </c>
      <c r="C223" s="427" t="s">
        <v>1198</v>
      </c>
      <c r="D223" s="428">
        <v>444.99</v>
      </c>
    </row>
    <row r="224" spans="2:4" x14ac:dyDescent="0.25">
      <c r="B224" s="427" t="s">
        <v>1223</v>
      </c>
      <c r="C224" s="427" t="s">
        <v>1198</v>
      </c>
      <c r="D224" s="428">
        <v>1025.1400000000001</v>
      </c>
    </row>
    <row r="225" spans="2:4" x14ac:dyDescent="0.25">
      <c r="B225" s="427" t="s">
        <v>1224</v>
      </c>
      <c r="C225" s="427" t="s">
        <v>1198</v>
      </c>
      <c r="D225" s="428">
        <v>775.1</v>
      </c>
    </row>
    <row r="226" spans="2:4" x14ac:dyDescent="0.25">
      <c r="B226" s="427" t="s">
        <v>1225</v>
      </c>
      <c r="C226" s="427" t="s">
        <v>1198</v>
      </c>
      <c r="D226" s="428">
        <v>775.1</v>
      </c>
    </row>
    <row r="227" spans="2:4" x14ac:dyDescent="0.25">
      <c r="B227" s="427" t="s">
        <v>1226</v>
      </c>
      <c r="C227" s="427" t="s">
        <v>1198</v>
      </c>
      <c r="D227" s="428">
        <v>455</v>
      </c>
    </row>
    <row r="228" spans="2:4" x14ac:dyDescent="0.25">
      <c r="B228" s="427" t="s">
        <v>1227</v>
      </c>
      <c r="C228" s="427" t="s">
        <v>1198</v>
      </c>
      <c r="D228" s="428">
        <v>455</v>
      </c>
    </row>
    <row r="229" spans="2:4" x14ac:dyDescent="0.25">
      <c r="B229" s="427" t="s">
        <v>1228</v>
      </c>
      <c r="C229" s="427" t="s">
        <v>1198</v>
      </c>
      <c r="D229" s="428">
        <v>409.75</v>
      </c>
    </row>
    <row r="230" spans="2:4" x14ac:dyDescent="0.25">
      <c r="B230" s="427" t="s">
        <v>1229</v>
      </c>
      <c r="C230" s="427" t="s">
        <v>1198</v>
      </c>
      <c r="D230" s="428">
        <v>409.75</v>
      </c>
    </row>
    <row r="231" spans="2:4" x14ac:dyDescent="0.25">
      <c r="B231" s="427" t="s">
        <v>1230</v>
      </c>
      <c r="C231" s="427" t="s">
        <v>1198</v>
      </c>
      <c r="D231" s="428">
        <v>0.12</v>
      </c>
    </row>
    <row r="232" spans="2:4" x14ac:dyDescent="0.25">
      <c r="B232" s="427" t="s">
        <v>1231</v>
      </c>
      <c r="C232" s="427" t="s">
        <v>1232</v>
      </c>
      <c r="D232" s="428">
        <v>455</v>
      </c>
    </row>
    <row r="233" spans="2:4" x14ac:dyDescent="0.25">
      <c r="B233" s="427" t="s">
        <v>1233</v>
      </c>
      <c r="C233" s="427" t="s">
        <v>1234</v>
      </c>
      <c r="D233" s="428">
        <v>455</v>
      </c>
    </row>
    <row r="234" spans="2:4" x14ac:dyDescent="0.25">
      <c r="B234" s="427" t="s">
        <v>1235</v>
      </c>
      <c r="C234" s="427" t="s">
        <v>1234</v>
      </c>
      <c r="D234" s="428">
        <v>455</v>
      </c>
    </row>
    <row r="235" spans="2:4" x14ac:dyDescent="0.25">
      <c r="B235" s="427" t="s">
        <v>1236</v>
      </c>
      <c r="C235" s="427" t="s">
        <v>1234</v>
      </c>
      <c r="D235" s="428">
        <v>455</v>
      </c>
    </row>
    <row r="236" spans="2:4" x14ac:dyDescent="0.25">
      <c r="B236" s="427" t="s">
        <v>1237</v>
      </c>
      <c r="C236" s="427" t="s">
        <v>1234</v>
      </c>
      <c r="D236" s="428">
        <v>455</v>
      </c>
    </row>
    <row r="237" spans="2:4" x14ac:dyDescent="0.25">
      <c r="B237" s="427" t="s">
        <v>1238</v>
      </c>
      <c r="C237" s="427" t="s">
        <v>1234</v>
      </c>
      <c r="D237" s="428">
        <v>455</v>
      </c>
    </row>
    <row r="238" spans="2:4" x14ac:dyDescent="0.25">
      <c r="B238" s="427" t="s">
        <v>1239</v>
      </c>
      <c r="C238" s="427" t="s">
        <v>1234</v>
      </c>
      <c r="D238" s="428">
        <v>455</v>
      </c>
    </row>
    <row r="239" spans="2:4" x14ac:dyDescent="0.25">
      <c r="B239" s="427" t="s">
        <v>1240</v>
      </c>
      <c r="C239" s="427" t="s">
        <v>1234</v>
      </c>
      <c r="D239" s="428">
        <v>455</v>
      </c>
    </row>
    <row r="240" spans="2:4" x14ac:dyDescent="0.25">
      <c r="B240" s="427" t="s">
        <v>1241</v>
      </c>
      <c r="C240" s="427" t="s">
        <v>1234</v>
      </c>
      <c r="D240" s="428">
        <v>455</v>
      </c>
    </row>
    <row r="241" spans="2:4" x14ac:dyDescent="0.25">
      <c r="B241" s="427" t="s">
        <v>1242</v>
      </c>
      <c r="C241" s="427" t="s">
        <v>1234</v>
      </c>
      <c r="D241" s="428">
        <v>455</v>
      </c>
    </row>
    <row r="242" spans="2:4" x14ac:dyDescent="0.25">
      <c r="B242" s="427" t="s">
        <v>1243</v>
      </c>
      <c r="C242" s="427" t="s">
        <v>1244</v>
      </c>
      <c r="D242" s="428">
        <v>409.75</v>
      </c>
    </row>
    <row r="243" spans="2:4" x14ac:dyDescent="0.25">
      <c r="B243" s="427" t="s">
        <v>1245</v>
      </c>
      <c r="C243" s="427" t="s">
        <v>1244</v>
      </c>
      <c r="D243" s="428">
        <v>409.75</v>
      </c>
    </row>
    <row r="244" spans="2:4" x14ac:dyDescent="0.25">
      <c r="B244" s="427" t="s">
        <v>1246</v>
      </c>
      <c r="C244" s="427" t="s">
        <v>1244</v>
      </c>
      <c r="D244" s="428">
        <v>409.75</v>
      </c>
    </row>
    <row r="245" spans="2:4" x14ac:dyDescent="0.25">
      <c r="B245" s="427" t="s">
        <v>1247</v>
      </c>
      <c r="C245" s="427" t="s">
        <v>1244</v>
      </c>
      <c r="D245" s="428">
        <v>409.75</v>
      </c>
    </row>
    <row r="246" spans="2:4" x14ac:dyDescent="0.25">
      <c r="B246" s="427" t="s">
        <v>1248</v>
      </c>
      <c r="C246" s="427" t="s">
        <v>1244</v>
      </c>
      <c r="D246" s="428">
        <v>409.75</v>
      </c>
    </row>
    <row r="247" spans="2:4" x14ac:dyDescent="0.25">
      <c r="B247" s="427" t="s">
        <v>1249</v>
      </c>
      <c r="C247" s="427" t="s">
        <v>1244</v>
      </c>
      <c r="D247" s="428">
        <v>409.75</v>
      </c>
    </row>
    <row r="248" spans="2:4" x14ac:dyDescent="0.25">
      <c r="B248" s="427" t="s">
        <v>1250</v>
      </c>
      <c r="C248" s="427" t="s">
        <v>1244</v>
      </c>
      <c r="D248" s="428">
        <v>409.75</v>
      </c>
    </row>
    <row r="249" spans="2:4" x14ac:dyDescent="0.25">
      <c r="B249" s="427" t="s">
        <v>1251</v>
      </c>
      <c r="C249" s="427" t="s">
        <v>1244</v>
      </c>
      <c r="D249" s="428">
        <v>409.75</v>
      </c>
    </row>
    <row r="250" spans="2:4" x14ac:dyDescent="0.25">
      <c r="B250" s="427" t="s">
        <v>1252</v>
      </c>
      <c r="C250" s="427" t="s">
        <v>1244</v>
      </c>
      <c r="D250" s="428">
        <v>409.75</v>
      </c>
    </row>
    <row r="251" spans="2:4" x14ac:dyDescent="0.25">
      <c r="B251" s="427" t="s">
        <v>1253</v>
      </c>
      <c r="C251" s="427" t="s">
        <v>1244</v>
      </c>
      <c r="D251" s="428">
        <v>409.75</v>
      </c>
    </row>
    <row r="252" spans="2:4" x14ac:dyDescent="0.25">
      <c r="B252" s="427" t="s">
        <v>1254</v>
      </c>
      <c r="C252" s="427" t="s">
        <v>1244</v>
      </c>
      <c r="D252" s="428">
        <v>409.75</v>
      </c>
    </row>
    <row r="253" spans="2:4" x14ac:dyDescent="0.25">
      <c r="B253" s="427" t="s">
        <v>1255</v>
      </c>
      <c r="C253" s="427" t="s">
        <v>1244</v>
      </c>
      <c r="D253" s="428">
        <v>409.75</v>
      </c>
    </row>
    <row r="254" spans="2:4" x14ac:dyDescent="0.25">
      <c r="B254" s="427" t="s">
        <v>1256</v>
      </c>
      <c r="C254" s="427" t="s">
        <v>1257</v>
      </c>
      <c r="D254" s="428">
        <v>775.1</v>
      </c>
    </row>
    <row r="255" spans="2:4" x14ac:dyDescent="0.25">
      <c r="B255" s="427" t="s">
        <v>1258</v>
      </c>
      <c r="C255" s="427" t="s">
        <v>1257</v>
      </c>
      <c r="D255" s="428">
        <v>775.1</v>
      </c>
    </row>
    <row r="256" spans="2:4" x14ac:dyDescent="0.25">
      <c r="B256" s="427" t="s">
        <v>1259</v>
      </c>
      <c r="C256" s="427" t="s">
        <v>1257</v>
      </c>
      <c r="D256" s="428">
        <v>775.1</v>
      </c>
    </row>
    <row r="257" spans="2:4" x14ac:dyDescent="0.25">
      <c r="B257" s="427" t="s">
        <v>1260</v>
      </c>
      <c r="C257" s="427" t="s">
        <v>1257</v>
      </c>
      <c r="D257" s="428">
        <v>775.1</v>
      </c>
    </row>
    <row r="258" spans="2:4" x14ac:dyDescent="0.25">
      <c r="B258" s="427" t="s">
        <v>1261</v>
      </c>
      <c r="C258" s="427" t="s">
        <v>1257</v>
      </c>
      <c r="D258" s="428">
        <v>775.1</v>
      </c>
    </row>
    <row r="259" spans="2:4" x14ac:dyDescent="0.25">
      <c r="B259" s="427" t="s">
        <v>1262</v>
      </c>
      <c r="C259" s="427" t="s">
        <v>1257</v>
      </c>
      <c r="D259" s="428">
        <v>775.1</v>
      </c>
    </row>
    <row r="260" spans="2:4" x14ac:dyDescent="0.25">
      <c r="B260" s="427" t="s">
        <v>1263</v>
      </c>
      <c r="C260" s="427" t="s">
        <v>1257</v>
      </c>
      <c r="D260" s="428">
        <v>775.1</v>
      </c>
    </row>
    <row r="261" spans="2:4" x14ac:dyDescent="0.25">
      <c r="B261" s="427" t="s">
        <v>1264</v>
      </c>
      <c r="C261" s="427" t="s">
        <v>1257</v>
      </c>
      <c r="D261" s="428">
        <v>775.1</v>
      </c>
    </row>
    <row r="262" spans="2:4" x14ac:dyDescent="0.25">
      <c r="B262" s="427" t="s">
        <v>1265</v>
      </c>
      <c r="C262" s="427" t="s">
        <v>1257</v>
      </c>
      <c r="D262" s="428">
        <v>775.1</v>
      </c>
    </row>
    <row r="263" spans="2:4" x14ac:dyDescent="0.25">
      <c r="B263" s="427" t="s">
        <v>1266</v>
      </c>
      <c r="C263" s="427" t="s">
        <v>1257</v>
      </c>
      <c r="D263" s="428">
        <v>775.1</v>
      </c>
    </row>
    <row r="264" spans="2:4" x14ac:dyDescent="0.25">
      <c r="B264" s="427" t="s">
        <v>1267</v>
      </c>
      <c r="C264" s="427" t="s">
        <v>1257</v>
      </c>
      <c r="D264" s="428">
        <v>775.1</v>
      </c>
    </row>
    <row r="265" spans="2:4" x14ac:dyDescent="0.25">
      <c r="B265" s="427" t="s">
        <v>1268</v>
      </c>
      <c r="C265" s="427" t="s">
        <v>1257</v>
      </c>
      <c r="D265" s="428">
        <v>775.1</v>
      </c>
    </row>
    <row r="266" spans="2:4" x14ac:dyDescent="0.25">
      <c r="B266" s="427" t="s">
        <v>1269</v>
      </c>
      <c r="C266" s="427" t="s">
        <v>1257</v>
      </c>
      <c r="D266" s="428">
        <v>775.1</v>
      </c>
    </row>
    <row r="267" spans="2:4" x14ac:dyDescent="0.25">
      <c r="B267" s="427" t="s">
        <v>1270</v>
      </c>
      <c r="C267" s="427" t="s">
        <v>1257</v>
      </c>
      <c r="D267" s="428">
        <v>775.1</v>
      </c>
    </row>
    <row r="268" spans="2:4" x14ac:dyDescent="0.25">
      <c r="B268" s="427" t="s">
        <v>1271</v>
      </c>
      <c r="C268" s="427" t="s">
        <v>1257</v>
      </c>
      <c r="D268" s="428">
        <v>775.1</v>
      </c>
    </row>
    <row r="269" spans="2:4" x14ac:dyDescent="0.25">
      <c r="B269" s="427" t="s">
        <v>1272</v>
      </c>
      <c r="C269" s="427" t="s">
        <v>1257</v>
      </c>
      <c r="D269" s="428">
        <v>775.1</v>
      </c>
    </row>
    <row r="270" spans="2:4" x14ac:dyDescent="0.25">
      <c r="B270" s="427" t="s">
        <v>1273</v>
      </c>
      <c r="C270" s="427" t="s">
        <v>1274</v>
      </c>
      <c r="D270" s="428">
        <v>775.1</v>
      </c>
    </row>
    <row r="271" spans="2:4" x14ac:dyDescent="0.25">
      <c r="B271" s="427" t="s">
        <v>1275</v>
      </c>
      <c r="C271" s="427" t="s">
        <v>1274</v>
      </c>
      <c r="D271" s="428">
        <v>775.1</v>
      </c>
    </row>
    <row r="272" spans="2:4" x14ac:dyDescent="0.25">
      <c r="B272" s="427" t="s">
        <v>1276</v>
      </c>
      <c r="C272" s="427" t="s">
        <v>1274</v>
      </c>
      <c r="D272" s="428">
        <v>775.1</v>
      </c>
    </row>
    <row r="273" spans="2:4" x14ac:dyDescent="0.25">
      <c r="B273" s="427" t="s">
        <v>1277</v>
      </c>
      <c r="C273" s="427" t="s">
        <v>1274</v>
      </c>
      <c r="D273" s="428">
        <v>775.1</v>
      </c>
    </row>
    <row r="274" spans="2:4" x14ac:dyDescent="0.25">
      <c r="B274" s="427" t="s">
        <v>1278</v>
      </c>
      <c r="C274" s="427" t="s">
        <v>1274</v>
      </c>
      <c r="D274" s="428">
        <v>775.1</v>
      </c>
    </row>
    <row r="275" spans="2:4" x14ac:dyDescent="0.25">
      <c r="B275" s="427" t="s">
        <v>1279</v>
      </c>
      <c r="C275" s="427" t="s">
        <v>1274</v>
      </c>
      <c r="D275" s="428">
        <v>775.1</v>
      </c>
    </row>
    <row r="276" spans="2:4" x14ac:dyDescent="0.25">
      <c r="B276" s="427" t="s">
        <v>1280</v>
      </c>
      <c r="C276" s="427" t="s">
        <v>1274</v>
      </c>
      <c r="D276" s="428">
        <v>775.1</v>
      </c>
    </row>
    <row r="277" spans="2:4" x14ac:dyDescent="0.25">
      <c r="B277" s="427" t="s">
        <v>1281</v>
      </c>
      <c r="C277" s="427" t="s">
        <v>1282</v>
      </c>
      <c r="D277" s="428">
        <v>409.75</v>
      </c>
    </row>
    <row r="278" spans="2:4" x14ac:dyDescent="0.25">
      <c r="B278" s="427" t="s">
        <v>1283</v>
      </c>
      <c r="C278" s="427" t="s">
        <v>1282</v>
      </c>
      <c r="D278" s="428">
        <v>409.75</v>
      </c>
    </row>
    <row r="279" spans="2:4" x14ac:dyDescent="0.25">
      <c r="B279" s="427" t="s">
        <v>1284</v>
      </c>
      <c r="C279" s="427" t="s">
        <v>1285</v>
      </c>
      <c r="D279" s="428">
        <v>3450</v>
      </c>
    </row>
    <row r="280" spans="2:4" x14ac:dyDescent="0.25">
      <c r="B280" s="427" t="s">
        <v>1286</v>
      </c>
      <c r="C280" s="427" t="s">
        <v>1285</v>
      </c>
      <c r="D280" s="428">
        <v>3450</v>
      </c>
    </row>
    <row r="281" spans="2:4" x14ac:dyDescent="0.25">
      <c r="B281" s="427" t="s">
        <v>1287</v>
      </c>
      <c r="C281" s="427" t="s">
        <v>1288</v>
      </c>
      <c r="D281" s="428">
        <v>1050.94</v>
      </c>
    </row>
    <row r="282" spans="2:4" x14ac:dyDescent="0.25">
      <c r="B282" s="427" t="s">
        <v>1289</v>
      </c>
      <c r="C282" s="427" t="s">
        <v>1288</v>
      </c>
      <c r="D282" s="428">
        <v>1050.94</v>
      </c>
    </row>
    <row r="283" spans="2:4" x14ac:dyDescent="0.25">
      <c r="B283" s="427" t="s">
        <v>1290</v>
      </c>
      <c r="C283" s="427" t="s">
        <v>1288</v>
      </c>
      <c r="D283" s="428">
        <v>1050.94</v>
      </c>
    </row>
    <row r="284" spans="2:4" x14ac:dyDescent="0.25">
      <c r="B284" s="427" t="s">
        <v>1291</v>
      </c>
      <c r="C284" s="427" t="s">
        <v>1292</v>
      </c>
      <c r="D284" s="428">
        <v>1050.94</v>
      </c>
    </row>
    <row r="285" spans="2:4" x14ac:dyDescent="0.25">
      <c r="B285" s="427" t="s">
        <v>1293</v>
      </c>
      <c r="C285" s="427" t="s">
        <v>1294</v>
      </c>
      <c r="D285" s="428">
        <v>1050.94</v>
      </c>
    </row>
    <row r="286" spans="2:4" x14ac:dyDescent="0.25">
      <c r="B286" s="427" t="s">
        <v>1295</v>
      </c>
      <c r="C286" s="427" t="s">
        <v>1294</v>
      </c>
      <c r="D286" s="428">
        <v>1050.94</v>
      </c>
    </row>
    <row r="287" spans="2:4" x14ac:dyDescent="0.25">
      <c r="B287" s="427" t="s">
        <v>1296</v>
      </c>
      <c r="C287" s="427" t="s">
        <v>1294</v>
      </c>
      <c r="D287" s="428">
        <v>1050.94</v>
      </c>
    </row>
    <row r="288" spans="2:4" x14ac:dyDescent="0.25">
      <c r="B288" s="427" t="s">
        <v>1297</v>
      </c>
      <c r="C288" s="427" t="s">
        <v>1298</v>
      </c>
      <c r="D288" s="428">
        <v>1554.4</v>
      </c>
    </row>
    <row r="289" spans="2:4" x14ac:dyDescent="0.25">
      <c r="B289" s="427" t="s">
        <v>1299</v>
      </c>
      <c r="C289" s="427" t="s">
        <v>1300</v>
      </c>
      <c r="D289" s="428">
        <v>45174.68</v>
      </c>
    </row>
    <row r="290" spans="2:4" x14ac:dyDescent="0.25">
      <c r="B290" s="427" t="s">
        <v>1301</v>
      </c>
      <c r="C290" s="427" t="s">
        <v>1302</v>
      </c>
      <c r="D290" s="428">
        <v>23438.15</v>
      </c>
    </row>
    <row r="291" spans="2:4" x14ac:dyDescent="0.25">
      <c r="B291" s="427" t="s">
        <v>1303</v>
      </c>
      <c r="C291" s="427" t="s">
        <v>1304</v>
      </c>
      <c r="D291" s="428">
        <v>5120.82</v>
      </c>
    </row>
    <row r="292" spans="2:4" x14ac:dyDescent="0.25">
      <c r="B292" s="427" t="s">
        <v>1305</v>
      </c>
      <c r="C292" s="427" t="s">
        <v>1306</v>
      </c>
      <c r="D292" s="428">
        <v>265007.28999999998</v>
      </c>
    </row>
    <row r="293" spans="2:4" ht="28.5" x14ac:dyDescent="0.25">
      <c r="B293" s="427" t="s">
        <v>1307</v>
      </c>
      <c r="C293" s="427" t="s">
        <v>1308</v>
      </c>
      <c r="D293" s="428">
        <v>15819.12</v>
      </c>
    </row>
    <row r="294" spans="2:4" x14ac:dyDescent="0.25">
      <c r="B294" s="427" t="s">
        <v>1309</v>
      </c>
      <c r="C294" s="427" t="s">
        <v>1310</v>
      </c>
      <c r="D294" s="428">
        <v>34234.89</v>
      </c>
    </row>
    <row r="295" spans="2:4" x14ac:dyDescent="0.25">
      <c r="B295" s="427" t="s">
        <v>1311</v>
      </c>
      <c r="C295" s="427" t="s">
        <v>1312</v>
      </c>
      <c r="D295" s="428">
        <v>26633.16</v>
      </c>
    </row>
    <row r="296" spans="2:4" x14ac:dyDescent="0.25">
      <c r="B296" s="427" t="s">
        <v>1313</v>
      </c>
      <c r="C296" s="427" t="s">
        <v>1314</v>
      </c>
      <c r="D296" s="428">
        <v>49700</v>
      </c>
    </row>
    <row r="297" spans="2:4" x14ac:dyDescent="0.25">
      <c r="B297" s="427" t="s">
        <v>1315</v>
      </c>
      <c r="C297" s="427" t="s">
        <v>1316</v>
      </c>
      <c r="D297" s="428">
        <v>3999</v>
      </c>
    </row>
    <row r="298" spans="2:4" x14ac:dyDescent="0.25">
      <c r="B298" s="427" t="s">
        <v>1317</v>
      </c>
      <c r="C298" s="427" t="s">
        <v>1318</v>
      </c>
      <c r="D298" s="428">
        <v>57270</v>
      </c>
    </row>
    <row r="299" spans="2:4" x14ac:dyDescent="0.25">
      <c r="B299" s="427" t="s">
        <v>1319</v>
      </c>
      <c r="C299" s="427" t="s">
        <v>1320</v>
      </c>
      <c r="D299" s="428">
        <v>3712</v>
      </c>
    </row>
    <row r="300" spans="2:4" x14ac:dyDescent="0.25">
      <c r="B300" s="427" t="s">
        <v>1321</v>
      </c>
      <c r="C300" s="427" t="s">
        <v>1322</v>
      </c>
      <c r="D300" s="428">
        <v>2668</v>
      </c>
    </row>
    <row r="301" spans="2:4" x14ac:dyDescent="0.25">
      <c r="B301" s="427" t="s">
        <v>1323</v>
      </c>
      <c r="C301" s="427" t="s">
        <v>1324</v>
      </c>
      <c r="D301" s="428">
        <v>1610</v>
      </c>
    </row>
    <row r="302" spans="2:4" x14ac:dyDescent="0.25">
      <c r="B302" s="427" t="s">
        <v>1325</v>
      </c>
      <c r="C302" s="427" t="s">
        <v>1324</v>
      </c>
      <c r="D302" s="428">
        <v>1610</v>
      </c>
    </row>
    <row r="303" spans="2:4" x14ac:dyDescent="0.25">
      <c r="B303" s="427" t="s">
        <v>1326</v>
      </c>
      <c r="C303" s="427" t="s">
        <v>1324</v>
      </c>
      <c r="D303" s="428">
        <v>1610</v>
      </c>
    </row>
    <row r="304" spans="2:4" x14ac:dyDescent="0.25">
      <c r="B304" s="427" t="s">
        <v>1327</v>
      </c>
      <c r="C304" s="427" t="s">
        <v>1324</v>
      </c>
      <c r="D304" s="428">
        <v>1610</v>
      </c>
    </row>
    <row r="305" spans="2:4" x14ac:dyDescent="0.25">
      <c r="B305" s="427" t="s">
        <v>1328</v>
      </c>
      <c r="C305" s="427" t="s">
        <v>1324</v>
      </c>
      <c r="D305" s="428">
        <v>1610</v>
      </c>
    </row>
    <row r="306" spans="2:4" x14ac:dyDescent="0.25">
      <c r="B306" s="427" t="s">
        <v>1329</v>
      </c>
      <c r="C306" s="427" t="s">
        <v>1324</v>
      </c>
      <c r="D306" s="428">
        <v>1610</v>
      </c>
    </row>
    <row r="307" spans="2:4" x14ac:dyDescent="0.25">
      <c r="B307" s="427" t="s">
        <v>1330</v>
      </c>
      <c r="C307" s="427" t="s">
        <v>1324</v>
      </c>
      <c r="D307" s="428">
        <v>1610</v>
      </c>
    </row>
    <row r="308" spans="2:4" x14ac:dyDescent="0.25">
      <c r="B308" s="427" t="s">
        <v>1331</v>
      </c>
      <c r="C308" s="427" t="s">
        <v>1324</v>
      </c>
      <c r="D308" s="428">
        <v>1610</v>
      </c>
    </row>
    <row r="309" spans="2:4" x14ac:dyDescent="0.25">
      <c r="B309" s="427" t="s">
        <v>1332</v>
      </c>
      <c r="C309" s="427" t="s">
        <v>1324</v>
      </c>
      <c r="D309" s="428">
        <v>1610</v>
      </c>
    </row>
    <row r="310" spans="2:4" x14ac:dyDescent="0.25">
      <c r="B310" s="427" t="s">
        <v>1333</v>
      </c>
      <c r="C310" s="427" t="s">
        <v>1324</v>
      </c>
      <c r="D310" s="428">
        <v>1610</v>
      </c>
    </row>
    <row r="311" spans="2:4" x14ac:dyDescent="0.25">
      <c r="B311" s="427" t="s">
        <v>1334</v>
      </c>
      <c r="C311" s="427" t="s">
        <v>1324</v>
      </c>
      <c r="D311" s="428">
        <v>1610</v>
      </c>
    </row>
    <row r="312" spans="2:4" x14ac:dyDescent="0.25">
      <c r="B312" s="427" t="s">
        <v>1335</v>
      </c>
      <c r="C312" s="427" t="s">
        <v>1324</v>
      </c>
      <c r="D312" s="428">
        <v>1610</v>
      </c>
    </row>
    <row r="313" spans="2:4" x14ac:dyDescent="0.25">
      <c r="B313" s="427" t="s">
        <v>1336</v>
      </c>
      <c r="C313" s="427" t="s">
        <v>1324</v>
      </c>
      <c r="D313" s="428">
        <v>1610</v>
      </c>
    </row>
    <row r="314" spans="2:4" x14ac:dyDescent="0.25">
      <c r="B314" s="427" t="s">
        <v>1337</v>
      </c>
      <c r="C314" s="427" t="s">
        <v>1324</v>
      </c>
      <c r="D314" s="428">
        <v>1610</v>
      </c>
    </row>
    <row r="315" spans="2:4" x14ac:dyDescent="0.25">
      <c r="B315" s="427" t="s">
        <v>1338</v>
      </c>
      <c r="C315" s="427" t="s">
        <v>1324</v>
      </c>
      <c r="D315" s="428">
        <v>1610</v>
      </c>
    </row>
    <row r="316" spans="2:4" x14ac:dyDescent="0.25">
      <c r="B316" s="427" t="s">
        <v>1339</v>
      </c>
      <c r="C316" s="427" t="s">
        <v>1324</v>
      </c>
      <c r="D316" s="428">
        <v>1610</v>
      </c>
    </row>
    <row r="317" spans="2:4" x14ac:dyDescent="0.25">
      <c r="B317" s="427" t="s">
        <v>1340</v>
      </c>
      <c r="C317" s="427" t="s">
        <v>1341</v>
      </c>
      <c r="D317" s="428">
        <v>1431.75</v>
      </c>
    </row>
    <row r="318" spans="2:4" ht="28.5" x14ac:dyDescent="0.25">
      <c r="B318" s="427" t="s">
        <v>1342</v>
      </c>
      <c r="C318" s="427" t="s">
        <v>1343</v>
      </c>
      <c r="D318" s="428">
        <v>5276.78</v>
      </c>
    </row>
    <row r="319" spans="2:4" ht="28.5" x14ac:dyDescent="0.25">
      <c r="B319" s="427" t="s">
        <v>1344</v>
      </c>
      <c r="C319" s="427" t="s">
        <v>1345</v>
      </c>
      <c r="D319" s="428">
        <v>3491.91</v>
      </c>
    </row>
    <row r="320" spans="2:4" x14ac:dyDescent="0.25">
      <c r="B320" s="427" t="s">
        <v>1346</v>
      </c>
      <c r="C320" s="427" t="s">
        <v>1347</v>
      </c>
      <c r="D320" s="428">
        <v>1425.69</v>
      </c>
    </row>
    <row r="321" spans="2:4" ht="28.5" x14ac:dyDescent="0.25">
      <c r="B321" s="427" t="s">
        <v>1348</v>
      </c>
      <c r="C321" s="427" t="s">
        <v>1349</v>
      </c>
      <c r="D321" s="428">
        <v>3335</v>
      </c>
    </row>
    <row r="322" spans="2:4" x14ac:dyDescent="0.25">
      <c r="B322" s="427" t="s">
        <v>1350</v>
      </c>
      <c r="C322" s="427" t="s">
        <v>1351</v>
      </c>
      <c r="D322" s="428">
        <v>3881.25</v>
      </c>
    </row>
    <row r="323" spans="2:4" x14ac:dyDescent="0.25">
      <c r="B323" s="427" t="s">
        <v>1352</v>
      </c>
      <c r="C323" s="427" t="s">
        <v>1353</v>
      </c>
      <c r="D323" s="428">
        <v>1023.5</v>
      </c>
    </row>
    <row r="324" spans="2:4" x14ac:dyDescent="0.25">
      <c r="B324" s="427" t="s">
        <v>1354</v>
      </c>
      <c r="C324" s="427" t="s">
        <v>1355</v>
      </c>
      <c r="D324" s="428">
        <v>2954.35</v>
      </c>
    </row>
    <row r="325" spans="2:4" x14ac:dyDescent="0.25">
      <c r="B325" s="427" t="s">
        <v>1356</v>
      </c>
      <c r="C325" s="427" t="s">
        <v>1357</v>
      </c>
      <c r="D325" s="428">
        <v>2415</v>
      </c>
    </row>
    <row r="326" spans="2:4" x14ac:dyDescent="0.25">
      <c r="B326" s="427" t="s">
        <v>1358</v>
      </c>
      <c r="C326" s="427" t="s">
        <v>1357</v>
      </c>
      <c r="D326" s="428">
        <v>2415</v>
      </c>
    </row>
    <row r="327" spans="2:4" x14ac:dyDescent="0.25">
      <c r="B327" s="427" t="s">
        <v>1359</v>
      </c>
      <c r="C327" s="427" t="s">
        <v>1357</v>
      </c>
      <c r="D327" s="428">
        <v>2415</v>
      </c>
    </row>
    <row r="328" spans="2:4" x14ac:dyDescent="0.25">
      <c r="B328" s="427" t="s">
        <v>1360</v>
      </c>
      <c r="C328" s="427" t="s">
        <v>1357</v>
      </c>
      <c r="D328" s="428">
        <v>2415</v>
      </c>
    </row>
    <row r="329" spans="2:4" ht="42.75" x14ac:dyDescent="0.25">
      <c r="B329" s="427" t="s">
        <v>1361</v>
      </c>
      <c r="C329" s="427" t="s">
        <v>1362</v>
      </c>
      <c r="D329" s="428">
        <v>2842</v>
      </c>
    </row>
    <row r="330" spans="2:4" x14ac:dyDescent="0.25">
      <c r="B330" s="427" t="s">
        <v>1363</v>
      </c>
      <c r="C330" s="427" t="s">
        <v>1364</v>
      </c>
      <c r="D330" s="428">
        <v>5925.28</v>
      </c>
    </row>
    <row r="331" spans="2:4" x14ac:dyDescent="0.25">
      <c r="B331" s="427" t="s">
        <v>1365</v>
      </c>
      <c r="C331" s="427" t="s">
        <v>1364</v>
      </c>
      <c r="D331" s="428">
        <v>5925.28</v>
      </c>
    </row>
    <row r="332" spans="2:4" x14ac:dyDescent="0.25">
      <c r="B332" s="427" t="s">
        <v>1366</v>
      </c>
      <c r="C332" s="427" t="s">
        <v>1364</v>
      </c>
      <c r="D332" s="428">
        <v>5925.28</v>
      </c>
    </row>
    <row r="333" spans="2:4" x14ac:dyDescent="0.25">
      <c r="B333" s="427" t="s">
        <v>1367</v>
      </c>
      <c r="C333" s="427" t="s">
        <v>1364</v>
      </c>
      <c r="D333" s="428">
        <v>5925.28</v>
      </c>
    </row>
    <row r="334" spans="2:4" x14ac:dyDescent="0.25">
      <c r="B334" s="427" t="s">
        <v>1368</v>
      </c>
      <c r="C334" s="427" t="s">
        <v>1364</v>
      </c>
      <c r="D334" s="428">
        <v>5925.28</v>
      </c>
    </row>
    <row r="335" spans="2:4" x14ac:dyDescent="0.25">
      <c r="B335" s="427" t="s">
        <v>1369</v>
      </c>
      <c r="C335" s="427" t="s">
        <v>1364</v>
      </c>
      <c r="D335" s="428">
        <v>5925.28</v>
      </c>
    </row>
    <row r="336" spans="2:4" x14ac:dyDescent="0.25">
      <c r="B336" s="427" t="s">
        <v>1370</v>
      </c>
      <c r="C336" s="427" t="s">
        <v>1364</v>
      </c>
      <c r="D336" s="428">
        <v>5925.28</v>
      </c>
    </row>
    <row r="337" spans="2:4" x14ac:dyDescent="0.25">
      <c r="B337" s="427" t="s">
        <v>1371</v>
      </c>
      <c r="C337" s="427" t="s">
        <v>1364</v>
      </c>
      <c r="D337" s="428">
        <v>5925.28</v>
      </c>
    </row>
    <row r="338" spans="2:4" x14ac:dyDescent="0.25">
      <c r="B338" s="427" t="s">
        <v>1372</v>
      </c>
      <c r="C338" s="427" t="s">
        <v>1364</v>
      </c>
      <c r="D338" s="428">
        <v>5925.28</v>
      </c>
    </row>
    <row r="339" spans="2:4" x14ac:dyDescent="0.25">
      <c r="B339" s="427" t="s">
        <v>1373</v>
      </c>
      <c r="C339" s="427" t="s">
        <v>1364</v>
      </c>
      <c r="D339" s="428">
        <v>5925.28</v>
      </c>
    </row>
    <row r="340" spans="2:4" x14ac:dyDescent="0.25">
      <c r="B340" s="427" t="s">
        <v>1374</v>
      </c>
      <c r="C340" s="427" t="s">
        <v>1364</v>
      </c>
      <c r="D340" s="428">
        <v>5925.28</v>
      </c>
    </row>
    <row r="341" spans="2:4" x14ac:dyDescent="0.25">
      <c r="B341" s="427" t="s">
        <v>1375</v>
      </c>
      <c r="C341" s="427" t="s">
        <v>1364</v>
      </c>
      <c r="D341" s="428">
        <v>5925.28</v>
      </c>
    </row>
    <row r="342" spans="2:4" x14ac:dyDescent="0.25">
      <c r="B342" s="427" t="s">
        <v>1376</v>
      </c>
      <c r="C342" s="427" t="s">
        <v>1364</v>
      </c>
      <c r="D342" s="428">
        <v>5925.28</v>
      </c>
    </row>
    <row r="343" spans="2:4" x14ac:dyDescent="0.25">
      <c r="B343" s="427" t="s">
        <v>1377</v>
      </c>
      <c r="C343" s="427" t="s">
        <v>1364</v>
      </c>
      <c r="D343" s="428">
        <v>5925.28</v>
      </c>
    </row>
    <row r="344" spans="2:4" x14ac:dyDescent="0.25">
      <c r="B344" s="427" t="s">
        <v>1378</v>
      </c>
      <c r="C344" s="427" t="s">
        <v>1364</v>
      </c>
      <c r="D344" s="428">
        <v>5925.28</v>
      </c>
    </row>
    <row r="345" spans="2:4" x14ac:dyDescent="0.25">
      <c r="B345" s="427" t="s">
        <v>1379</v>
      </c>
      <c r="C345" s="427" t="s">
        <v>1364</v>
      </c>
      <c r="D345" s="428">
        <v>5925.28</v>
      </c>
    </row>
    <row r="346" spans="2:4" x14ac:dyDescent="0.25">
      <c r="B346" s="427" t="s">
        <v>1380</v>
      </c>
      <c r="C346" s="427" t="s">
        <v>1364</v>
      </c>
      <c r="D346" s="428">
        <v>5925.28</v>
      </c>
    </row>
    <row r="347" spans="2:4" x14ac:dyDescent="0.25">
      <c r="B347" s="427" t="s">
        <v>1381</v>
      </c>
      <c r="C347" s="427" t="s">
        <v>1382</v>
      </c>
      <c r="D347" s="428">
        <v>2087.25</v>
      </c>
    </row>
    <row r="348" spans="2:4" x14ac:dyDescent="0.25">
      <c r="B348" s="427" t="s">
        <v>1383</v>
      </c>
      <c r="C348" s="427" t="s">
        <v>1384</v>
      </c>
      <c r="D348" s="428">
        <v>2087.25</v>
      </c>
    </row>
    <row r="349" spans="2:4" x14ac:dyDescent="0.25">
      <c r="B349" s="427" t="s">
        <v>1385</v>
      </c>
      <c r="C349" s="427" t="s">
        <v>1386</v>
      </c>
      <c r="D349" s="428">
        <v>1425.69</v>
      </c>
    </row>
    <row r="350" spans="2:4" x14ac:dyDescent="0.25">
      <c r="B350" s="427" t="s">
        <v>1387</v>
      </c>
      <c r="C350" s="427" t="s">
        <v>1386</v>
      </c>
      <c r="D350" s="428">
        <v>1425.69</v>
      </c>
    </row>
    <row r="351" spans="2:4" x14ac:dyDescent="0.25">
      <c r="B351" s="427" t="s">
        <v>1388</v>
      </c>
      <c r="C351" s="427" t="s">
        <v>1389</v>
      </c>
      <c r="D351" s="428">
        <v>777.97</v>
      </c>
    </row>
    <row r="352" spans="2:4" x14ac:dyDescent="0.25">
      <c r="B352" s="427" t="s">
        <v>1390</v>
      </c>
      <c r="C352" s="427" t="s">
        <v>1389</v>
      </c>
      <c r="D352" s="428">
        <v>1425.69</v>
      </c>
    </row>
    <row r="353" spans="2:4" x14ac:dyDescent="0.25">
      <c r="B353" s="427" t="s">
        <v>1391</v>
      </c>
      <c r="C353" s="427" t="s">
        <v>1392</v>
      </c>
      <c r="D353" s="428">
        <v>2500</v>
      </c>
    </row>
    <row r="354" spans="2:4" x14ac:dyDescent="0.25">
      <c r="B354" s="427" t="s">
        <v>1393</v>
      </c>
      <c r="C354" s="427" t="s">
        <v>1394</v>
      </c>
      <c r="D354" s="428">
        <v>4222.7700000000004</v>
      </c>
    </row>
    <row r="355" spans="2:4" x14ac:dyDescent="0.25">
      <c r="B355" s="427" t="s">
        <v>1395</v>
      </c>
      <c r="C355" s="427" t="s">
        <v>1394</v>
      </c>
      <c r="D355" s="428">
        <v>4222.7700000000004</v>
      </c>
    </row>
    <row r="356" spans="2:4" x14ac:dyDescent="0.25">
      <c r="B356" s="427" t="s">
        <v>1396</v>
      </c>
      <c r="C356" s="427" t="s">
        <v>1394</v>
      </c>
      <c r="D356" s="428">
        <v>4222.7700000000004</v>
      </c>
    </row>
    <row r="357" spans="2:4" x14ac:dyDescent="0.25">
      <c r="B357" s="427" t="s">
        <v>1397</v>
      </c>
      <c r="C357" s="427" t="s">
        <v>1394</v>
      </c>
      <c r="D357" s="428">
        <v>4222.7700000000004</v>
      </c>
    </row>
    <row r="358" spans="2:4" x14ac:dyDescent="0.25">
      <c r="B358" s="427" t="s">
        <v>1398</v>
      </c>
      <c r="C358" s="427" t="s">
        <v>1394</v>
      </c>
      <c r="D358" s="428">
        <v>4222.7700000000004</v>
      </c>
    </row>
    <row r="359" spans="2:4" x14ac:dyDescent="0.25">
      <c r="B359" s="427" t="s">
        <v>1399</v>
      </c>
      <c r="C359" s="427" t="s">
        <v>1394</v>
      </c>
      <c r="D359" s="428">
        <v>4222.7700000000004</v>
      </c>
    </row>
    <row r="360" spans="2:4" x14ac:dyDescent="0.25">
      <c r="B360" s="427" t="s">
        <v>1400</v>
      </c>
      <c r="C360" s="427" t="s">
        <v>1394</v>
      </c>
      <c r="D360" s="428">
        <v>4222.7700000000004</v>
      </c>
    </row>
    <row r="361" spans="2:4" x14ac:dyDescent="0.25">
      <c r="B361" s="427" t="s">
        <v>1401</v>
      </c>
      <c r="C361" s="427" t="s">
        <v>1402</v>
      </c>
      <c r="D361" s="428">
        <v>920</v>
      </c>
    </row>
    <row r="362" spans="2:4" x14ac:dyDescent="0.25">
      <c r="B362" s="427" t="s">
        <v>1403</v>
      </c>
      <c r="C362" s="427" t="s">
        <v>1402</v>
      </c>
      <c r="D362" s="428">
        <v>920</v>
      </c>
    </row>
    <row r="363" spans="2:4" x14ac:dyDescent="0.25">
      <c r="B363" s="427" t="s">
        <v>1404</v>
      </c>
      <c r="C363" s="427" t="s">
        <v>1402</v>
      </c>
      <c r="D363" s="428">
        <v>920</v>
      </c>
    </row>
    <row r="364" spans="2:4" x14ac:dyDescent="0.25">
      <c r="B364" s="427" t="s">
        <v>1405</v>
      </c>
      <c r="C364" s="427" t="s">
        <v>1402</v>
      </c>
      <c r="D364" s="428">
        <v>920</v>
      </c>
    </row>
    <row r="365" spans="2:4" x14ac:dyDescent="0.25">
      <c r="B365" s="427" t="s">
        <v>1406</v>
      </c>
      <c r="C365" s="427" t="s">
        <v>1402</v>
      </c>
      <c r="D365" s="428">
        <v>920</v>
      </c>
    </row>
    <row r="366" spans="2:4" ht="28.5" x14ac:dyDescent="0.25">
      <c r="B366" s="427" t="s">
        <v>1407</v>
      </c>
      <c r="C366" s="427" t="s">
        <v>1408</v>
      </c>
      <c r="D366" s="428">
        <v>1725</v>
      </c>
    </row>
    <row r="367" spans="2:4" ht="28.5" x14ac:dyDescent="0.25">
      <c r="B367" s="427" t="s">
        <v>1409</v>
      </c>
      <c r="C367" s="427" t="s">
        <v>1408</v>
      </c>
      <c r="D367" s="428">
        <v>1725</v>
      </c>
    </row>
    <row r="368" spans="2:4" ht="28.5" x14ac:dyDescent="0.25">
      <c r="B368" s="427" t="s">
        <v>1410</v>
      </c>
      <c r="C368" s="427" t="s">
        <v>1411</v>
      </c>
      <c r="D368" s="428">
        <v>1725</v>
      </c>
    </row>
    <row r="369" spans="2:4" ht="28.5" x14ac:dyDescent="0.25">
      <c r="B369" s="427" t="s">
        <v>1412</v>
      </c>
      <c r="C369" s="427" t="s">
        <v>1411</v>
      </c>
      <c r="D369" s="428">
        <v>1725</v>
      </c>
    </row>
    <row r="370" spans="2:4" ht="28.5" x14ac:dyDescent="0.25">
      <c r="B370" s="427" t="s">
        <v>1413</v>
      </c>
      <c r="C370" s="427" t="s">
        <v>1414</v>
      </c>
      <c r="D370" s="428">
        <v>1725</v>
      </c>
    </row>
    <row r="371" spans="2:4" ht="28.5" x14ac:dyDescent="0.25">
      <c r="B371" s="427" t="s">
        <v>1415</v>
      </c>
      <c r="C371" s="427" t="s">
        <v>1416</v>
      </c>
      <c r="D371" s="428">
        <v>1725</v>
      </c>
    </row>
    <row r="372" spans="2:4" ht="28.5" x14ac:dyDescent="0.25">
      <c r="B372" s="427" t="s">
        <v>1417</v>
      </c>
      <c r="C372" s="427" t="s">
        <v>1416</v>
      </c>
      <c r="D372" s="428">
        <v>1725</v>
      </c>
    </row>
    <row r="373" spans="2:4" x14ac:dyDescent="0.25">
      <c r="B373" s="427" t="s">
        <v>1418</v>
      </c>
      <c r="C373" s="427" t="s">
        <v>1419</v>
      </c>
      <c r="D373" s="428">
        <v>1725</v>
      </c>
    </row>
    <row r="374" spans="2:4" x14ac:dyDescent="0.25">
      <c r="B374" s="427" t="s">
        <v>1420</v>
      </c>
      <c r="C374" s="427" t="s">
        <v>1421</v>
      </c>
      <c r="D374" s="428">
        <v>1725</v>
      </c>
    </row>
    <row r="375" spans="2:4" x14ac:dyDescent="0.25">
      <c r="B375" s="427" t="s">
        <v>1422</v>
      </c>
      <c r="C375" s="427" t="s">
        <v>1421</v>
      </c>
      <c r="D375" s="428">
        <v>1425.69</v>
      </c>
    </row>
    <row r="376" spans="2:4" x14ac:dyDescent="0.25">
      <c r="B376" s="427" t="s">
        <v>1423</v>
      </c>
      <c r="C376" s="427" t="s">
        <v>1421</v>
      </c>
      <c r="D376" s="428">
        <v>2336.8000000000002</v>
      </c>
    </row>
    <row r="377" spans="2:4" x14ac:dyDescent="0.25">
      <c r="B377" s="427" t="s">
        <v>1424</v>
      </c>
      <c r="C377" s="427" t="s">
        <v>1421</v>
      </c>
      <c r="D377" s="428">
        <v>920</v>
      </c>
    </row>
    <row r="378" spans="2:4" x14ac:dyDescent="0.25">
      <c r="B378" s="427" t="s">
        <v>1425</v>
      </c>
      <c r="C378" s="427" t="s">
        <v>1421</v>
      </c>
      <c r="D378" s="428">
        <v>1725</v>
      </c>
    </row>
    <row r="379" spans="2:4" x14ac:dyDescent="0.25">
      <c r="B379" s="427" t="s">
        <v>1426</v>
      </c>
      <c r="C379" s="427" t="s">
        <v>1421</v>
      </c>
      <c r="D379" s="428">
        <v>1425.7</v>
      </c>
    </row>
    <row r="380" spans="2:4" x14ac:dyDescent="0.25">
      <c r="B380" s="427" t="s">
        <v>1427</v>
      </c>
      <c r="C380" s="427" t="s">
        <v>1421</v>
      </c>
      <c r="D380" s="428">
        <v>1725</v>
      </c>
    </row>
    <row r="381" spans="2:4" x14ac:dyDescent="0.25">
      <c r="B381" s="427" t="s">
        <v>1428</v>
      </c>
      <c r="C381" s="427" t="s">
        <v>1421</v>
      </c>
      <c r="D381" s="428">
        <v>1725</v>
      </c>
    </row>
    <row r="382" spans="2:4" x14ac:dyDescent="0.25">
      <c r="B382" s="427" t="s">
        <v>1429</v>
      </c>
      <c r="C382" s="427" t="s">
        <v>1421</v>
      </c>
      <c r="D382" s="428">
        <v>1725</v>
      </c>
    </row>
    <row r="383" spans="2:4" x14ac:dyDescent="0.25">
      <c r="B383" s="427" t="s">
        <v>1430</v>
      </c>
      <c r="C383" s="427" t="s">
        <v>1421</v>
      </c>
      <c r="D383" s="428">
        <v>1425.69</v>
      </c>
    </row>
    <row r="384" spans="2:4" x14ac:dyDescent="0.25">
      <c r="B384" s="427" t="s">
        <v>1431</v>
      </c>
      <c r="C384" s="427" t="s">
        <v>1421</v>
      </c>
      <c r="D384" s="428">
        <v>1725</v>
      </c>
    </row>
    <row r="385" spans="2:4" x14ac:dyDescent="0.25">
      <c r="B385" s="427" t="s">
        <v>1432</v>
      </c>
      <c r="C385" s="427" t="s">
        <v>1421</v>
      </c>
      <c r="D385" s="428">
        <v>1425.69</v>
      </c>
    </row>
    <row r="386" spans="2:4" x14ac:dyDescent="0.25">
      <c r="B386" s="427" t="s">
        <v>1433</v>
      </c>
      <c r="C386" s="427" t="s">
        <v>1421</v>
      </c>
      <c r="D386" s="428">
        <v>1725</v>
      </c>
    </row>
    <row r="387" spans="2:4" x14ac:dyDescent="0.25">
      <c r="B387" s="427" t="s">
        <v>1434</v>
      </c>
      <c r="C387" s="427" t="s">
        <v>1421</v>
      </c>
      <c r="D387" s="428">
        <v>1725</v>
      </c>
    </row>
    <row r="388" spans="2:4" x14ac:dyDescent="0.25">
      <c r="B388" s="427" t="s">
        <v>1435</v>
      </c>
      <c r="C388" s="427" t="s">
        <v>1421</v>
      </c>
      <c r="D388" s="428">
        <v>1725</v>
      </c>
    </row>
    <row r="389" spans="2:4" x14ac:dyDescent="0.25">
      <c r="B389" s="427" t="s">
        <v>1436</v>
      </c>
      <c r="C389" s="427" t="s">
        <v>1421</v>
      </c>
      <c r="D389" s="428">
        <v>1725</v>
      </c>
    </row>
    <row r="390" spans="2:4" x14ac:dyDescent="0.25">
      <c r="B390" s="427" t="s">
        <v>1437</v>
      </c>
      <c r="C390" s="427" t="s">
        <v>1421</v>
      </c>
      <c r="D390" s="428">
        <v>1425.69</v>
      </c>
    </row>
    <row r="391" spans="2:4" x14ac:dyDescent="0.25">
      <c r="B391" s="427" t="s">
        <v>1438</v>
      </c>
      <c r="C391" s="427" t="s">
        <v>1421</v>
      </c>
      <c r="D391" s="428">
        <v>1425.7</v>
      </c>
    </row>
    <row r="392" spans="2:4" x14ac:dyDescent="0.25">
      <c r="B392" s="427" t="s">
        <v>1439</v>
      </c>
      <c r="C392" s="427" t="s">
        <v>1421</v>
      </c>
      <c r="D392" s="428">
        <v>1725</v>
      </c>
    </row>
    <row r="393" spans="2:4" x14ac:dyDescent="0.25">
      <c r="B393" s="427" t="s">
        <v>1440</v>
      </c>
      <c r="C393" s="427" t="s">
        <v>1421</v>
      </c>
      <c r="D393" s="428">
        <v>1725</v>
      </c>
    </row>
    <row r="394" spans="2:4" x14ac:dyDescent="0.25">
      <c r="B394" s="427" t="s">
        <v>1441</v>
      </c>
      <c r="C394" s="427" t="s">
        <v>1421</v>
      </c>
      <c r="D394" s="428">
        <v>1725</v>
      </c>
    </row>
    <row r="395" spans="2:4" x14ac:dyDescent="0.25">
      <c r="B395" s="427" t="s">
        <v>1442</v>
      </c>
      <c r="C395" s="427" t="s">
        <v>1421</v>
      </c>
      <c r="D395" s="428">
        <v>1425.69</v>
      </c>
    </row>
    <row r="396" spans="2:4" x14ac:dyDescent="0.25">
      <c r="B396" s="427" t="s">
        <v>1443</v>
      </c>
      <c r="C396" s="427" t="s">
        <v>1421</v>
      </c>
      <c r="D396" s="428">
        <v>1725</v>
      </c>
    </row>
    <row r="397" spans="2:4" x14ac:dyDescent="0.25">
      <c r="B397" s="427" t="s">
        <v>1444</v>
      </c>
      <c r="C397" s="427" t="s">
        <v>1421</v>
      </c>
      <c r="D397" s="428">
        <v>1725</v>
      </c>
    </row>
    <row r="398" spans="2:4" x14ac:dyDescent="0.25">
      <c r="B398" s="427" t="s">
        <v>1445</v>
      </c>
      <c r="C398" s="427" t="s">
        <v>1421</v>
      </c>
      <c r="D398" s="428">
        <v>1425.69</v>
      </c>
    </row>
    <row r="399" spans="2:4" x14ac:dyDescent="0.25">
      <c r="B399" s="427" t="s">
        <v>1446</v>
      </c>
      <c r="C399" s="427" t="s">
        <v>1421</v>
      </c>
      <c r="D399" s="428">
        <v>1425.69</v>
      </c>
    </row>
    <row r="400" spans="2:4" x14ac:dyDescent="0.25">
      <c r="B400" s="427" t="s">
        <v>1447</v>
      </c>
      <c r="C400" s="427" t="s">
        <v>1421</v>
      </c>
      <c r="D400" s="428">
        <v>1725</v>
      </c>
    </row>
    <row r="401" spans="2:4" x14ac:dyDescent="0.25">
      <c r="B401" s="427" t="s">
        <v>1448</v>
      </c>
      <c r="C401" s="427" t="s">
        <v>1421</v>
      </c>
      <c r="D401" s="428">
        <v>1425.69</v>
      </c>
    </row>
    <row r="402" spans="2:4" x14ac:dyDescent="0.25">
      <c r="B402" s="427" t="s">
        <v>1449</v>
      </c>
      <c r="C402" s="427" t="s">
        <v>1421</v>
      </c>
      <c r="D402" s="428">
        <v>1725</v>
      </c>
    </row>
    <row r="403" spans="2:4" x14ac:dyDescent="0.25">
      <c r="B403" s="427" t="s">
        <v>1450</v>
      </c>
      <c r="C403" s="427" t="s">
        <v>1421</v>
      </c>
      <c r="D403" s="428">
        <v>2652.36</v>
      </c>
    </row>
    <row r="404" spans="2:4" x14ac:dyDescent="0.25">
      <c r="B404" s="427" t="s">
        <v>1451</v>
      </c>
      <c r="C404" s="427" t="s">
        <v>1421</v>
      </c>
      <c r="D404" s="428">
        <v>1725</v>
      </c>
    </row>
    <row r="405" spans="2:4" x14ac:dyDescent="0.25">
      <c r="B405" s="427" t="s">
        <v>1452</v>
      </c>
      <c r="C405" s="427" t="s">
        <v>1421</v>
      </c>
      <c r="D405" s="428">
        <v>1725</v>
      </c>
    </row>
    <row r="406" spans="2:4" x14ac:dyDescent="0.25">
      <c r="B406" s="427" t="s">
        <v>1453</v>
      </c>
      <c r="C406" s="427" t="s">
        <v>1421</v>
      </c>
      <c r="D406" s="428">
        <v>1725</v>
      </c>
    </row>
    <row r="407" spans="2:4" x14ac:dyDescent="0.25">
      <c r="B407" s="427" t="s">
        <v>1454</v>
      </c>
      <c r="C407" s="427" t="s">
        <v>1421</v>
      </c>
      <c r="D407" s="428">
        <v>1725</v>
      </c>
    </row>
    <row r="408" spans="2:4" x14ac:dyDescent="0.25">
      <c r="B408" s="427" t="s">
        <v>1455</v>
      </c>
      <c r="C408" s="427" t="s">
        <v>1421</v>
      </c>
      <c r="D408" s="428">
        <v>1725</v>
      </c>
    </row>
    <row r="409" spans="2:4" x14ac:dyDescent="0.25">
      <c r="B409" s="427" t="s">
        <v>1456</v>
      </c>
      <c r="C409" s="427" t="s">
        <v>1421</v>
      </c>
      <c r="D409" s="428">
        <v>1725</v>
      </c>
    </row>
    <row r="410" spans="2:4" x14ac:dyDescent="0.25">
      <c r="B410" s="427" t="s">
        <v>1457</v>
      </c>
      <c r="C410" s="427" t="s">
        <v>1421</v>
      </c>
      <c r="D410" s="428">
        <v>1425.7</v>
      </c>
    </row>
    <row r="411" spans="2:4" x14ac:dyDescent="0.25">
      <c r="B411" s="427" t="s">
        <v>1458</v>
      </c>
      <c r="C411" s="427" t="s">
        <v>1421</v>
      </c>
      <c r="D411" s="428">
        <v>1425.7</v>
      </c>
    </row>
    <row r="412" spans="2:4" x14ac:dyDescent="0.25">
      <c r="B412" s="427" t="s">
        <v>1459</v>
      </c>
      <c r="C412" s="427" t="s">
        <v>1421</v>
      </c>
      <c r="D412" s="428">
        <v>1425.7</v>
      </c>
    </row>
    <row r="413" spans="2:4" x14ac:dyDescent="0.25">
      <c r="B413" s="427" t="s">
        <v>1460</v>
      </c>
      <c r="C413" s="427" t="s">
        <v>1421</v>
      </c>
      <c r="D413" s="428">
        <v>1425.7</v>
      </c>
    </row>
    <row r="414" spans="2:4" x14ac:dyDescent="0.25">
      <c r="B414" s="427" t="s">
        <v>1461</v>
      </c>
      <c r="C414" s="427" t="s">
        <v>1421</v>
      </c>
      <c r="D414" s="428">
        <v>1725</v>
      </c>
    </row>
    <row r="415" spans="2:4" x14ac:dyDescent="0.25">
      <c r="B415" s="427" t="s">
        <v>1462</v>
      </c>
      <c r="C415" s="427" t="s">
        <v>1421</v>
      </c>
      <c r="D415" s="428">
        <v>1725</v>
      </c>
    </row>
    <row r="416" spans="2:4" x14ac:dyDescent="0.25">
      <c r="B416" s="427" t="s">
        <v>1463</v>
      </c>
      <c r="C416" s="427" t="s">
        <v>1421</v>
      </c>
      <c r="D416" s="428">
        <v>1725</v>
      </c>
    </row>
    <row r="417" spans="2:4" x14ac:dyDescent="0.25">
      <c r="B417" s="427" t="s">
        <v>1464</v>
      </c>
      <c r="C417" s="427" t="s">
        <v>1421</v>
      </c>
      <c r="D417" s="428">
        <v>1725</v>
      </c>
    </row>
    <row r="418" spans="2:4" x14ac:dyDescent="0.25">
      <c r="B418" s="427" t="s">
        <v>1465</v>
      </c>
      <c r="C418" s="427" t="s">
        <v>1421</v>
      </c>
      <c r="D418" s="428">
        <v>1725</v>
      </c>
    </row>
    <row r="419" spans="2:4" x14ac:dyDescent="0.25">
      <c r="B419" s="427" t="s">
        <v>1466</v>
      </c>
      <c r="C419" s="427" t="s">
        <v>1421</v>
      </c>
      <c r="D419" s="428">
        <v>2652.36</v>
      </c>
    </row>
    <row r="420" spans="2:4" x14ac:dyDescent="0.25">
      <c r="B420" s="427" t="s">
        <v>1467</v>
      </c>
      <c r="C420" s="427" t="s">
        <v>1421</v>
      </c>
      <c r="D420" s="428">
        <v>2652.36</v>
      </c>
    </row>
    <row r="421" spans="2:4" x14ac:dyDescent="0.25">
      <c r="B421" s="427" t="s">
        <v>1468</v>
      </c>
      <c r="C421" s="427" t="s">
        <v>1421</v>
      </c>
      <c r="D421" s="428">
        <v>1725</v>
      </c>
    </row>
    <row r="422" spans="2:4" x14ac:dyDescent="0.25">
      <c r="B422" s="427" t="s">
        <v>1469</v>
      </c>
      <c r="C422" s="427" t="s">
        <v>1421</v>
      </c>
      <c r="D422" s="428">
        <v>1725</v>
      </c>
    </row>
    <row r="423" spans="2:4" x14ac:dyDescent="0.25">
      <c r="B423" s="427" t="s">
        <v>1470</v>
      </c>
      <c r="C423" s="427" t="s">
        <v>1421</v>
      </c>
      <c r="D423" s="428">
        <v>1725</v>
      </c>
    </row>
    <row r="424" spans="2:4" x14ac:dyDescent="0.25">
      <c r="B424" s="427" t="s">
        <v>1471</v>
      </c>
      <c r="C424" s="427" t="s">
        <v>1421</v>
      </c>
      <c r="D424" s="428">
        <v>1960</v>
      </c>
    </row>
    <row r="425" spans="2:4" x14ac:dyDescent="0.25">
      <c r="B425" s="427" t="s">
        <v>1472</v>
      </c>
      <c r="C425" s="427" t="s">
        <v>1421</v>
      </c>
      <c r="D425" s="428">
        <v>1425.69</v>
      </c>
    </row>
    <row r="426" spans="2:4" x14ac:dyDescent="0.25">
      <c r="B426" s="427" t="s">
        <v>1473</v>
      </c>
      <c r="C426" s="427" t="s">
        <v>1421</v>
      </c>
      <c r="D426" s="428">
        <v>1425.69</v>
      </c>
    </row>
    <row r="427" spans="2:4" x14ac:dyDescent="0.25">
      <c r="B427" s="427" t="s">
        <v>1474</v>
      </c>
      <c r="C427" s="427" t="s">
        <v>1421</v>
      </c>
      <c r="D427" s="428">
        <v>1425.69</v>
      </c>
    </row>
    <row r="428" spans="2:4" x14ac:dyDescent="0.25">
      <c r="B428" s="427" t="s">
        <v>1475</v>
      </c>
      <c r="C428" s="427" t="s">
        <v>1421</v>
      </c>
      <c r="D428" s="428">
        <v>1425.7</v>
      </c>
    </row>
    <row r="429" spans="2:4" x14ac:dyDescent="0.25">
      <c r="B429" s="427" t="s">
        <v>1476</v>
      </c>
      <c r="C429" s="427" t="s">
        <v>1421</v>
      </c>
      <c r="D429" s="428">
        <v>1725</v>
      </c>
    </row>
    <row r="430" spans="2:4" x14ac:dyDescent="0.25">
      <c r="B430" s="427" t="s">
        <v>1477</v>
      </c>
      <c r="C430" s="427" t="s">
        <v>1421</v>
      </c>
      <c r="D430" s="428">
        <v>1725</v>
      </c>
    </row>
    <row r="431" spans="2:4" x14ac:dyDescent="0.25">
      <c r="B431" s="427" t="s">
        <v>1478</v>
      </c>
      <c r="C431" s="427" t="s">
        <v>1421</v>
      </c>
      <c r="D431" s="428">
        <v>1725</v>
      </c>
    </row>
    <row r="432" spans="2:4" x14ac:dyDescent="0.25">
      <c r="B432" s="427" t="s">
        <v>1479</v>
      </c>
      <c r="C432" s="427" t="s">
        <v>1421</v>
      </c>
      <c r="D432" s="428">
        <v>1725</v>
      </c>
    </row>
    <row r="433" spans="2:4" x14ac:dyDescent="0.25">
      <c r="B433" s="427" t="s">
        <v>1480</v>
      </c>
      <c r="C433" s="427" t="s">
        <v>1421</v>
      </c>
      <c r="D433" s="428">
        <v>1425.69</v>
      </c>
    </row>
    <row r="434" spans="2:4" x14ac:dyDescent="0.25">
      <c r="B434" s="427" t="s">
        <v>1481</v>
      </c>
      <c r="C434" s="427" t="s">
        <v>1421</v>
      </c>
      <c r="D434" s="428">
        <v>1725</v>
      </c>
    </row>
    <row r="435" spans="2:4" x14ac:dyDescent="0.25">
      <c r="B435" s="427" t="s">
        <v>1482</v>
      </c>
      <c r="C435" s="427" t="s">
        <v>1421</v>
      </c>
      <c r="D435" s="428">
        <v>1725</v>
      </c>
    </row>
    <row r="436" spans="2:4" x14ac:dyDescent="0.25">
      <c r="B436" s="427" t="s">
        <v>1483</v>
      </c>
      <c r="C436" s="427" t="s">
        <v>1421</v>
      </c>
      <c r="D436" s="428">
        <v>1725</v>
      </c>
    </row>
    <row r="437" spans="2:4" x14ac:dyDescent="0.25">
      <c r="B437" s="427">
        <v>3061</v>
      </c>
      <c r="C437" s="427" t="s">
        <v>1421</v>
      </c>
      <c r="D437" s="428">
        <v>1425.69</v>
      </c>
    </row>
    <row r="438" spans="2:4" x14ac:dyDescent="0.25">
      <c r="B438" s="427" t="s">
        <v>1484</v>
      </c>
      <c r="C438" s="427" t="s">
        <v>1421</v>
      </c>
      <c r="D438" s="428">
        <v>1725</v>
      </c>
    </row>
    <row r="439" spans="2:4" x14ac:dyDescent="0.25">
      <c r="B439" s="427" t="s">
        <v>1485</v>
      </c>
      <c r="C439" s="427" t="s">
        <v>1421</v>
      </c>
      <c r="D439" s="428">
        <v>920</v>
      </c>
    </row>
    <row r="440" spans="2:4" x14ac:dyDescent="0.25">
      <c r="B440" s="427" t="s">
        <v>1486</v>
      </c>
      <c r="C440" s="427" t="s">
        <v>1421</v>
      </c>
      <c r="D440" s="428">
        <v>1425.69</v>
      </c>
    </row>
    <row r="441" spans="2:4" x14ac:dyDescent="0.25">
      <c r="B441" s="427" t="s">
        <v>1487</v>
      </c>
      <c r="C441" s="427" t="s">
        <v>1421</v>
      </c>
      <c r="D441" s="428">
        <v>0.12</v>
      </c>
    </row>
    <row r="442" spans="2:4" x14ac:dyDescent="0.25">
      <c r="B442" s="427" t="s">
        <v>1488</v>
      </c>
      <c r="C442" s="427" t="s">
        <v>1421</v>
      </c>
      <c r="D442" s="428">
        <v>1725</v>
      </c>
    </row>
    <row r="443" spans="2:4" x14ac:dyDescent="0.25">
      <c r="B443" s="427" t="s">
        <v>1489</v>
      </c>
      <c r="C443" s="427" t="s">
        <v>1421</v>
      </c>
      <c r="D443" s="428">
        <v>1425.69</v>
      </c>
    </row>
    <row r="444" spans="2:4" x14ac:dyDescent="0.25">
      <c r="B444" s="427" t="s">
        <v>1490</v>
      </c>
      <c r="C444" s="427" t="s">
        <v>1421</v>
      </c>
      <c r="D444" s="428">
        <v>1725</v>
      </c>
    </row>
    <row r="445" spans="2:4" x14ac:dyDescent="0.25">
      <c r="B445" s="427" t="s">
        <v>1491</v>
      </c>
      <c r="C445" s="427" t="s">
        <v>1421</v>
      </c>
      <c r="D445" s="428">
        <v>1425.7</v>
      </c>
    </row>
    <row r="446" spans="2:4" x14ac:dyDescent="0.25">
      <c r="B446" s="427" t="s">
        <v>1492</v>
      </c>
      <c r="C446" s="427" t="s">
        <v>1421</v>
      </c>
      <c r="D446" s="428">
        <v>1725</v>
      </c>
    </row>
    <row r="447" spans="2:4" x14ac:dyDescent="0.25">
      <c r="B447" s="427" t="s">
        <v>1493</v>
      </c>
      <c r="C447" s="427" t="s">
        <v>1421</v>
      </c>
      <c r="D447" s="428">
        <v>1725</v>
      </c>
    </row>
    <row r="448" spans="2:4" x14ac:dyDescent="0.25">
      <c r="B448" s="427" t="s">
        <v>1494</v>
      </c>
      <c r="C448" s="427" t="s">
        <v>1421</v>
      </c>
      <c r="D448" s="428">
        <v>1725</v>
      </c>
    </row>
    <row r="449" spans="2:4" x14ac:dyDescent="0.25">
      <c r="B449" s="427" t="s">
        <v>1495</v>
      </c>
      <c r="C449" s="427" t="s">
        <v>1421</v>
      </c>
      <c r="D449" s="428">
        <v>1425.69</v>
      </c>
    </row>
    <row r="450" spans="2:4" x14ac:dyDescent="0.25">
      <c r="B450" s="427" t="s">
        <v>1496</v>
      </c>
      <c r="C450" s="427" t="s">
        <v>1421</v>
      </c>
      <c r="D450" s="428">
        <v>1425.69</v>
      </c>
    </row>
    <row r="451" spans="2:4" x14ac:dyDescent="0.25">
      <c r="B451" s="427" t="s">
        <v>1497</v>
      </c>
      <c r="C451" s="427" t="s">
        <v>1421</v>
      </c>
      <c r="D451" s="428">
        <v>1425.69</v>
      </c>
    </row>
    <row r="452" spans="2:4" x14ac:dyDescent="0.25">
      <c r="B452" s="427" t="s">
        <v>1498</v>
      </c>
      <c r="C452" s="427" t="s">
        <v>1421</v>
      </c>
      <c r="D452" s="428">
        <v>1425.69</v>
      </c>
    </row>
    <row r="453" spans="2:4" x14ac:dyDescent="0.25">
      <c r="B453" s="427" t="s">
        <v>1499</v>
      </c>
      <c r="C453" s="427" t="s">
        <v>1421</v>
      </c>
      <c r="D453" s="428">
        <v>1725</v>
      </c>
    </row>
    <row r="454" spans="2:4" x14ac:dyDescent="0.25">
      <c r="B454" s="427" t="s">
        <v>1500</v>
      </c>
      <c r="C454" s="427" t="s">
        <v>1421</v>
      </c>
      <c r="D454" s="428">
        <v>1725</v>
      </c>
    </row>
    <row r="455" spans="2:4" x14ac:dyDescent="0.25">
      <c r="B455" s="427" t="s">
        <v>1501</v>
      </c>
      <c r="C455" s="427" t="s">
        <v>1421</v>
      </c>
      <c r="D455" s="428">
        <v>1725</v>
      </c>
    </row>
    <row r="456" spans="2:4" x14ac:dyDescent="0.25">
      <c r="B456" s="427" t="s">
        <v>1502</v>
      </c>
      <c r="C456" s="427" t="s">
        <v>1421</v>
      </c>
      <c r="D456" s="428">
        <v>1425.69</v>
      </c>
    </row>
    <row r="457" spans="2:4" x14ac:dyDescent="0.25">
      <c r="B457" s="427" t="s">
        <v>1503</v>
      </c>
      <c r="C457" s="427" t="s">
        <v>1421</v>
      </c>
      <c r="D457" s="428">
        <v>1425.7</v>
      </c>
    </row>
    <row r="458" spans="2:4" x14ac:dyDescent="0.25">
      <c r="B458" s="427" t="s">
        <v>1504</v>
      </c>
      <c r="C458" s="427" t="s">
        <v>1421</v>
      </c>
      <c r="D458" s="428">
        <v>1725</v>
      </c>
    </row>
    <row r="459" spans="2:4" x14ac:dyDescent="0.25">
      <c r="B459" s="427" t="s">
        <v>1505</v>
      </c>
      <c r="C459" s="427" t="s">
        <v>1506</v>
      </c>
      <c r="D459" s="428">
        <v>3549.36</v>
      </c>
    </row>
    <row r="460" spans="2:4" x14ac:dyDescent="0.25">
      <c r="B460" s="427" t="s">
        <v>1507</v>
      </c>
      <c r="C460" s="427" t="s">
        <v>1508</v>
      </c>
      <c r="D460" s="428">
        <v>1943.47</v>
      </c>
    </row>
    <row r="461" spans="2:4" x14ac:dyDescent="0.25">
      <c r="B461" s="427" t="s">
        <v>1509</v>
      </c>
      <c r="C461" s="427" t="s">
        <v>1510</v>
      </c>
      <c r="D461" s="428">
        <v>1787.64</v>
      </c>
    </row>
    <row r="462" spans="2:4" x14ac:dyDescent="0.25">
      <c r="B462" s="427" t="s">
        <v>1511</v>
      </c>
      <c r="C462" s="427" t="s">
        <v>1510</v>
      </c>
      <c r="D462" s="428">
        <v>1787.64</v>
      </c>
    </row>
    <row r="463" spans="2:4" x14ac:dyDescent="0.25">
      <c r="B463" s="427" t="s">
        <v>1512</v>
      </c>
      <c r="C463" s="427" t="s">
        <v>1513</v>
      </c>
      <c r="D463" s="428">
        <v>2645</v>
      </c>
    </row>
    <row r="464" spans="2:4" x14ac:dyDescent="0.25">
      <c r="B464" s="427" t="s">
        <v>1514</v>
      </c>
      <c r="C464" s="427" t="s">
        <v>1515</v>
      </c>
      <c r="D464" s="428">
        <v>920</v>
      </c>
    </row>
    <row r="465" spans="2:4" x14ac:dyDescent="0.25">
      <c r="B465" s="427" t="s">
        <v>1516</v>
      </c>
      <c r="C465" s="427" t="s">
        <v>1515</v>
      </c>
      <c r="D465" s="428">
        <v>2135</v>
      </c>
    </row>
    <row r="466" spans="2:4" x14ac:dyDescent="0.25">
      <c r="B466" s="427" t="s">
        <v>1517</v>
      </c>
      <c r="C466" s="427" t="s">
        <v>1515</v>
      </c>
      <c r="D466" s="428">
        <v>2135</v>
      </c>
    </row>
    <row r="467" spans="2:4" x14ac:dyDescent="0.25">
      <c r="B467" s="427" t="s">
        <v>1518</v>
      </c>
      <c r="C467" s="427" t="s">
        <v>1515</v>
      </c>
      <c r="D467" s="428">
        <v>920</v>
      </c>
    </row>
    <row r="468" spans="2:4" x14ac:dyDescent="0.25">
      <c r="B468" s="427" t="s">
        <v>1519</v>
      </c>
      <c r="C468" s="427" t="s">
        <v>1515</v>
      </c>
      <c r="D468" s="428">
        <v>2336.8000000000002</v>
      </c>
    </row>
    <row r="469" spans="2:4" x14ac:dyDescent="0.25">
      <c r="B469" s="427" t="s">
        <v>1520</v>
      </c>
      <c r="C469" s="427" t="s">
        <v>1515</v>
      </c>
      <c r="D469" s="428">
        <v>1425.69</v>
      </c>
    </row>
    <row r="470" spans="2:4" x14ac:dyDescent="0.25">
      <c r="B470" s="427" t="s">
        <v>1521</v>
      </c>
      <c r="C470" s="427" t="s">
        <v>1515</v>
      </c>
      <c r="D470" s="428">
        <v>920</v>
      </c>
    </row>
    <row r="471" spans="2:4" x14ac:dyDescent="0.25">
      <c r="B471" s="427" t="s">
        <v>1522</v>
      </c>
      <c r="C471" s="427" t="s">
        <v>1515</v>
      </c>
      <c r="D471" s="428">
        <v>1725</v>
      </c>
    </row>
    <row r="472" spans="2:4" x14ac:dyDescent="0.25">
      <c r="B472" s="427" t="s">
        <v>1523</v>
      </c>
      <c r="C472" s="427" t="s">
        <v>1515</v>
      </c>
      <c r="D472" s="428">
        <v>2336.8000000000002</v>
      </c>
    </row>
    <row r="473" spans="2:4" x14ac:dyDescent="0.25">
      <c r="B473" s="427" t="s">
        <v>1524</v>
      </c>
      <c r="C473" s="427" t="s">
        <v>1515</v>
      </c>
      <c r="D473" s="428">
        <v>920</v>
      </c>
    </row>
    <row r="474" spans="2:4" x14ac:dyDescent="0.25">
      <c r="B474" s="427" t="s">
        <v>1525</v>
      </c>
      <c r="C474" s="427" t="s">
        <v>1515</v>
      </c>
      <c r="D474" s="428">
        <v>920</v>
      </c>
    </row>
    <row r="475" spans="2:4" x14ac:dyDescent="0.25">
      <c r="B475" s="427" t="s">
        <v>1526</v>
      </c>
      <c r="C475" s="427" t="s">
        <v>1515</v>
      </c>
      <c r="D475" s="428">
        <v>920</v>
      </c>
    </row>
    <row r="476" spans="2:4" x14ac:dyDescent="0.25">
      <c r="B476" s="427" t="s">
        <v>1527</v>
      </c>
      <c r="C476" s="427" t="s">
        <v>1515</v>
      </c>
      <c r="D476" s="428">
        <v>920</v>
      </c>
    </row>
    <row r="477" spans="2:4" x14ac:dyDescent="0.25">
      <c r="B477" s="427" t="s">
        <v>1528</v>
      </c>
      <c r="C477" s="427" t="s">
        <v>1515</v>
      </c>
      <c r="D477" s="428">
        <v>920</v>
      </c>
    </row>
    <row r="478" spans="2:4" x14ac:dyDescent="0.25">
      <c r="B478" s="427" t="s">
        <v>1529</v>
      </c>
      <c r="C478" s="427" t="s">
        <v>1515</v>
      </c>
      <c r="D478" s="428">
        <v>920</v>
      </c>
    </row>
    <row r="479" spans="2:4" x14ac:dyDescent="0.25">
      <c r="B479" s="427" t="s">
        <v>1530</v>
      </c>
      <c r="C479" s="427" t="s">
        <v>1515</v>
      </c>
      <c r="D479" s="428">
        <v>920</v>
      </c>
    </row>
    <row r="480" spans="2:4" x14ac:dyDescent="0.25">
      <c r="B480" s="427" t="s">
        <v>1531</v>
      </c>
      <c r="C480" s="427" t="s">
        <v>1515</v>
      </c>
      <c r="D480" s="428">
        <v>920</v>
      </c>
    </row>
    <row r="481" spans="2:4" x14ac:dyDescent="0.25">
      <c r="B481" s="427" t="s">
        <v>1532</v>
      </c>
      <c r="C481" s="427" t="s">
        <v>1515</v>
      </c>
      <c r="D481" s="428">
        <v>3377.32</v>
      </c>
    </row>
    <row r="482" spans="2:4" x14ac:dyDescent="0.25">
      <c r="B482" s="427" t="s">
        <v>1533</v>
      </c>
      <c r="C482" s="427" t="s">
        <v>1515</v>
      </c>
      <c r="D482" s="428">
        <v>920</v>
      </c>
    </row>
    <row r="483" spans="2:4" x14ac:dyDescent="0.25">
      <c r="B483" s="427" t="s">
        <v>1534</v>
      </c>
      <c r="C483" s="427" t="s">
        <v>1515</v>
      </c>
      <c r="D483" s="428">
        <v>920</v>
      </c>
    </row>
    <row r="484" spans="2:4" x14ac:dyDescent="0.25">
      <c r="B484" s="427" t="s">
        <v>1535</v>
      </c>
      <c r="C484" s="427" t="s">
        <v>1515</v>
      </c>
      <c r="D484" s="428">
        <v>920</v>
      </c>
    </row>
    <row r="485" spans="2:4" x14ac:dyDescent="0.25">
      <c r="B485" s="427" t="s">
        <v>1536</v>
      </c>
      <c r="C485" s="427" t="s">
        <v>1515</v>
      </c>
      <c r="D485" s="428">
        <v>920</v>
      </c>
    </row>
    <row r="486" spans="2:4" x14ac:dyDescent="0.25">
      <c r="B486" s="427" t="s">
        <v>1537</v>
      </c>
      <c r="C486" s="427" t="s">
        <v>1515</v>
      </c>
      <c r="D486" s="428">
        <v>920</v>
      </c>
    </row>
    <row r="487" spans="2:4" x14ac:dyDescent="0.25">
      <c r="B487" s="427" t="s">
        <v>1538</v>
      </c>
      <c r="C487" s="427" t="s">
        <v>1515</v>
      </c>
      <c r="D487" s="428">
        <v>920</v>
      </c>
    </row>
    <row r="488" spans="2:4" x14ac:dyDescent="0.25">
      <c r="B488" s="427" t="s">
        <v>1539</v>
      </c>
      <c r="C488" s="427" t="s">
        <v>1515</v>
      </c>
      <c r="D488" s="428">
        <v>920</v>
      </c>
    </row>
    <row r="489" spans="2:4" x14ac:dyDescent="0.25">
      <c r="B489" s="427" t="s">
        <v>1540</v>
      </c>
      <c r="C489" s="427" t="s">
        <v>1515</v>
      </c>
      <c r="D489" s="428">
        <v>2135.0100000000002</v>
      </c>
    </row>
    <row r="490" spans="2:4" x14ac:dyDescent="0.25">
      <c r="B490" s="427" t="s">
        <v>1541</v>
      </c>
      <c r="C490" s="427" t="s">
        <v>1515</v>
      </c>
      <c r="D490" s="428">
        <v>920</v>
      </c>
    </row>
    <row r="491" spans="2:4" x14ac:dyDescent="0.25">
      <c r="B491" s="427" t="s">
        <v>1542</v>
      </c>
      <c r="C491" s="427" t="s">
        <v>1515</v>
      </c>
      <c r="D491" s="428">
        <v>920</v>
      </c>
    </row>
    <row r="492" spans="2:4" x14ac:dyDescent="0.25">
      <c r="B492" s="427" t="s">
        <v>1543</v>
      </c>
      <c r="C492" s="427" t="s">
        <v>1515</v>
      </c>
      <c r="D492" s="428">
        <v>2087.25</v>
      </c>
    </row>
    <row r="493" spans="2:4" x14ac:dyDescent="0.25">
      <c r="B493" s="427" t="s">
        <v>1544</v>
      </c>
      <c r="C493" s="427" t="s">
        <v>1515</v>
      </c>
      <c r="D493" s="428">
        <v>920</v>
      </c>
    </row>
    <row r="494" spans="2:4" x14ac:dyDescent="0.25">
      <c r="B494" s="427" t="s">
        <v>1545</v>
      </c>
      <c r="C494" s="427" t="s">
        <v>1515</v>
      </c>
      <c r="D494" s="428">
        <v>2135.0100000000002</v>
      </c>
    </row>
    <row r="495" spans="2:4" x14ac:dyDescent="0.25">
      <c r="B495" s="427" t="s">
        <v>1546</v>
      </c>
      <c r="C495" s="427" t="s">
        <v>1515</v>
      </c>
      <c r="D495" s="428">
        <v>2135.0100000000002</v>
      </c>
    </row>
    <row r="496" spans="2:4" x14ac:dyDescent="0.25">
      <c r="B496" s="427" t="s">
        <v>1547</v>
      </c>
      <c r="C496" s="427" t="s">
        <v>1515</v>
      </c>
      <c r="D496" s="428">
        <v>920</v>
      </c>
    </row>
    <row r="497" spans="2:4" x14ac:dyDescent="0.25">
      <c r="B497" s="427" t="s">
        <v>1548</v>
      </c>
      <c r="C497" s="427" t="s">
        <v>1515</v>
      </c>
      <c r="D497" s="428">
        <v>2135</v>
      </c>
    </row>
    <row r="498" spans="2:4" x14ac:dyDescent="0.25">
      <c r="B498" s="427" t="s">
        <v>1549</v>
      </c>
      <c r="C498" s="427" t="s">
        <v>1515</v>
      </c>
      <c r="D498" s="428">
        <v>920</v>
      </c>
    </row>
    <row r="499" spans="2:4" x14ac:dyDescent="0.25">
      <c r="B499" s="427" t="s">
        <v>1550</v>
      </c>
      <c r="C499" s="427" t="s">
        <v>1515</v>
      </c>
      <c r="D499" s="428">
        <v>920</v>
      </c>
    </row>
    <row r="500" spans="2:4" x14ac:dyDescent="0.25">
      <c r="B500" s="427" t="s">
        <v>1551</v>
      </c>
      <c r="C500" s="427" t="s">
        <v>1515</v>
      </c>
      <c r="D500" s="428">
        <v>920</v>
      </c>
    </row>
    <row r="501" spans="2:4" x14ac:dyDescent="0.25">
      <c r="B501" s="427" t="s">
        <v>1552</v>
      </c>
      <c r="C501" s="427" t="s">
        <v>1515</v>
      </c>
      <c r="D501" s="428">
        <v>920</v>
      </c>
    </row>
    <row r="502" spans="2:4" x14ac:dyDescent="0.25">
      <c r="B502" s="427" t="s">
        <v>1553</v>
      </c>
      <c r="C502" s="427" t="s">
        <v>1515</v>
      </c>
      <c r="D502" s="428">
        <v>920</v>
      </c>
    </row>
    <row r="503" spans="2:4" x14ac:dyDescent="0.25">
      <c r="B503" s="427" t="s">
        <v>1554</v>
      </c>
      <c r="C503" s="427" t="s">
        <v>1515</v>
      </c>
      <c r="D503" s="428">
        <v>920</v>
      </c>
    </row>
    <row r="504" spans="2:4" x14ac:dyDescent="0.25">
      <c r="B504" s="427" t="s">
        <v>1555</v>
      </c>
      <c r="C504" s="427" t="s">
        <v>1515</v>
      </c>
      <c r="D504" s="428">
        <v>920</v>
      </c>
    </row>
    <row r="505" spans="2:4" x14ac:dyDescent="0.25">
      <c r="B505" s="427" t="s">
        <v>1556</v>
      </c>
      <c r="C505" s="427" t="s">
        <v>1515</v>
      </c>
      <c r="D505" s="428">
        <v>920</v>
      </c>
    </row>
    <row r="506" spans="2:4" x14ac:dyDescent="0.25">
      <c r="B506" s="427" t="s">
        <v>1557</v>
      </c>
      <c r="C506" s="427" t="s">
        <v>1558</v>
      </c>
      <c r="D506" s="428">
        <v>920</v>
      </c>
    </row>
    <row r="507" spans="2:4" x14ac:dyDescent="0.25">
      <c r="B507" s="427" t="s">
        <v>1559</v>
      </c>
      <c r="C507" s="427" t="s">
        <v>1560</v>
      </c>
      <c r="D507" s="428">
        <v>1725</v>
      </c>
    </row>
    <row r="508" spans="2:4" x14ac:dyDescent="0.25">
      <c r="B508" s="427" t="s">
        <v>1561</v>
      </c>
      <c r="C508" s="427" t="s">
        <v>1562</v>
      </c>
      <c r="D508" s="428">
        <v>920</v>
      </c>
    </row>
    <row r="509" spans="2:4" x14ac:dyDescent="0.25">
      <c r="B509" s="427" t="s">
        <v>1563</v>
      </c>
      <c r="C509" s="427" t="s">
        <v>1564</v>
      </c>
      <c r="D509" s="428">
        <v>2135</v>
      </c>
    </row>
    <row r="510" spans="2:4" x14ac:dyDescent="0.25">
      <c r="B510" s="427" t="s">
        <v>1565</v>
      </c>
      <c r="C510" s="427" t="s">
        <v>1564</v>
      </c>
      <c r="D510" s="428">
        <v>920</v>
      </c>
    </row>
    <row r="511" spans="2:4" x14ac:dyDescent="0.25">
      <c r="B511" s="427" t="s">
        <v>1566</v>
      </c>
      <c r="C511" s="427" t="s">
        <v>1564</v>
      </c>
      <c r="D511" s="428">
        <v>2441.34</v>
      </c>
    </row>
    <row r="512" spans="2:4" x14ac:dyDescent="0.25">
      <c r="B512" s="427" t="s">
        <v>1567</v>
      </c>
      <c r="C512" s="427" t="s">
        <v>1564</v>
      </c>
      <c r="D512" s="428">
        <v>2411.4899999999998</v>
      </c>
    </row>
    <row r="513" spans="2:4" x14ac:dyDescent="0.25">
      <c r="B513" s="427" t="s">
        <v>1568</v>
      </c>
      <c r="C513" s="427" t="s">
        <v>1569</v>
      </c>
      <c r="D513" s="428">
        <v>2336.8000000000002</v>
      </c>
    </row>
    <row r="514" spans="2:4" x14ac:dyDescent="0.25">
      <c r="B514" s="427" t="s">
        <v>1570</v>
      </c>
      <c r="C514" s="427" t="s">
        <v>1569</v>
      </c>
      <c r="D514" s="428">
        <v>2336.8000000000002</v>
      </c>
    </row>
    <row r="515" spans="2:4" x14ac:dyDescent="0.25">
      <c r="B515" s="427" t="s">
        <v>1571</v>
      </c>
      <c r="C515" s="427" t="s">
        <v>1569</v>
      </c>
      <c r="D515" s="428">
        <v>2336.8000000000002</v>
      </c>
    </row>
    <row r="516" spans="2:4" x14ac:dyDescent="0.25">
      <c r="B516" s="427" t="s">
        <v>1572</v>
      </c>
      <c r="C516" s="427" t="s">
        <v>1569</v>
      </c>
      <c r="D516" s="428">
        <v>2399.9899999999998</v>
      </c>
    </row>
    <row r="517" spans="2:4" x14ac:dyDescent="0.25">
      <c r="B517" s="427" t="s">
        <v>1573</v>
      </c>
      <c r="C517" s="427" t="s">
        <v>1569</v>
      </c>
      <c r="D517" s="428">
        <v>920</v>
      </c>
    </row>
    <row r="518" spans="2:4" x14ac:dyDescent="0.25">
      <c r="B518" s="427" t="s">
        <v>1574</v>
      </c>
      <c r="C518" s="427" t="s">
        <v>1575</v>
      </c>
      <c r="D518" s="428">
        <v>3958.85</v>
      </c>
    </row>
    <row r="519" spans="2:4" x14ac:dyDescent="0.25">
      <c r="B519" s="427" t="s">
        <v>1576</v>
      </c>
      <c r="C519" s="427" t="s">
        <v>1575</v>
      </c>
      <c r="D519" s="428">
        <v>3958.85</v>
      </c>
    </row>
    <row r="520" spans="2:4" x14ac:dyDescent="0.25">
      <c r="B520" s="427" t="s">
        <v>1577</v>
      </c>
      <c r="C520" s="427" t="s">
        <v>1575</v>
      </c>
      <c r="D520" s="428">
        <v>3958.85</v>
      </c>
    </row>
    <row r="521" spans="2:4" x14ac:dyDescent="0.25">
      <c r="B521" s="427" t="s">
        <v>1578</v>
      </c>
      <c r="C521" s="427" t="s">
        <v>1575</v>
      </c>
      <c r="D521" s="428">
        <v>3958.85</v>
      </c>
    </row>
    <row r="522" spans="2:4" x14ac:dyDescent="0.25">
      <c r="B522" s="427" t="s">
        <v>1579</v>
      </c>
      <c r="C522" s="427" t="s">
        <v>1575</v>
      </c>
      <c r="D522" s="428">
        <v>3958.85</v>
      </c>
    </row>
    <row r="523" spans="2:4" x14ac:dyDescent="0.25">
      <c r="B523" s="427" t="s">
        <v>1580</v>
      </c>
      <c r="C523" s="427" t="s">
        <v>1581</v>
      </c>
      <c r="D523" s="428">
        <v>5672.01</v>
      </c>
    </row>
    <row r="524" spans="2:4" x14ac:dyDescent="0.25">
      <c r="B524" s="427" t="s">
        <v>1582</v>
      </c>
      <c r="C524" s="427" t="s">
        <v>1581</v>
      </c>
      <c r="D524" s="428">
        <v>5672.01</v>
      </c>
    </row>
    <row r="525" spans="2:4" x14ac:dyDescent="0.25">
      <c r="B525" s="427" t="s">
        <v>1583</v>
      </c>
      <c r="C525" s="427" t="s">
        <v>1581</v>
      </c>
      <c r="D525" s="428">
        <v>5672.01</v>
      </c>
    </row>
    <row r="526" spans="2:4" x14ac:dyDescent="0.25">
      <c r="B526" s="427" t="s">
        <v>1584</v>
      </c>
      <c r="C526" s="427" t="s">
        <v>1581</v>
      </c>
      <c r="D526" s="428">
        <v>5672.01</v>
      </c>
    </row>
    <row r="527" spans="2:4" x14ac:dyDescent="0.25">
      <c r="B527" s="427" t="s">
        <v>1585</v>
      </c>
      <c r="C527" s="427" t="s">
        <v>1581</v>
      </c>
      <c r="D527" s="428">
        <v>5672.01</v>
      </c>
    </row>
    <row r="528" spans="2:4" x14ac:dyDescent="0.25">
      <c r="B528" s="427" t="s">
        <v>1586</v>
      </c>
      <c r="C528" s="427" t="s">
        <v>1581</v>
      </c>
      <c r="D528" s="428">
        <v>5672.01</v>
      </c>
    </row>
    <row r="529" spans="2:4" x14ac:dyDescent="0.25">
      <c r="B529" s="427" t="s">
        <v>1587</v>
      </c>
      <c r="C529" s="427" t="s">
        <v>1581</v>
      </c>
      <c r="D529" s="428">
        <v>5672.01</v>
      </c>
    </row>
    <row r="530" spans="2:4" x14ac:dyDescent="0.25">
      <c r="B530" s="427" t="s">
        <v>1588</v>
      </c>
      <c r="C530" s="427" t="s">
        <v>1581</v>
      </c>
      <c r="D530" s="428">
        <v>5672.01</v>
      </c>
    </row>
    <row r="531" spans="2:4" x14ac:dyDescent="0.25">
      <c r="B531" s="427" t="s">
        <v>1589</v>
      </c>
      <c r="C531" s="427" t="s">
        <v>1581</v>
      </c>
      <c r="D531" s="428">
        <v>5672.01</v>
      </c>
    </row>
    <row r="532" spans="2:4" x14ac:dyDescent="0.25">
      <c r="B532" s="427" t="s">
        <v>1590</v>
      </c>
      <c r="C532" s="427" t="s">
        <v>1581</v>
      </c>
      <c r="D532" s="428">
        <v>5672.01</v>
      </c>
    </row>
    <row r="533" spans="2:4" x14ac:dyDescent="0.25">
      <c r="B533" s="427" t="s">
        <v>1591</v>
      </c>
      <c r="C533" s="427" t="s">
        <v>1581</v>
      </c>
      <c r="D533" s="428">
        <v>5672.01</v>
      </c>
    </row>
    <row r="534" spans="2:4" x14ac:dyDescent="0.25">
      <c r="B534" s="427" t="s">
        <v>1592</v>
      </c>
      <c r="C534" s="427" t="s">
        <v>1581</v>
      </c>
      <c r="D534" s="428">
        <v>5672.01</v>
      </c>
    </row>
    <row r="535" spans="2:4" x14ac:dyDescent="0.25">
      <c r="B535" s="427" t="s">
        <v>1593</v>
      </c>
      <c r="C535" s="427" t="s">
        <v>1581</v>
      </c>
      <c r="D535" s="428">
        <v>5672.01</v>
      </c>
    </row>
    <row r="536" spans="2:4" x14ac:dyDescent="0.25">
      <c r="B536" s="427" t="s">
        <v>1594</v>
      </c>
      <c r="C536" s="427" t="s">
        <v>1581</v>
      </c>
      <c r="D536" s="428">
        <v>5672.01</v>
      </c>
    </row>
    <row r="537" spans="2:4" x14ac:dyDescent="0.25">
      <c r="B537" s="427" t="s">
        <v>1595</v>
      </c>
      <c r="C537" s="427" t="s">
        <v>1581</v>
      </c>
      <c r="D537" s="428">
        <v>5672.01</v>
      </c>
    </row>
    <row r="538" spans="2:4" x14ac:dyDescent="0.25">
      <c r="B538" s="427" t="s">
        <v>1596</v>
      </c>
      <c r="C538" s="427" t="s">
        <v>1581</v>
      </c>
      <c r="D538" s="428">
        <v>5672.01</v>
      </c>
    </row>
    <row r="539" spans="2:4" x14ac:dyDescent="0.25">
      <c r="B539" s="427" t="s">
        <v>1597</v>
      </c>
      <c r="C539" s="427" t="s">
        <v>1581</v>
      </c>
      <c r="D539" s="428">
        <v>5672.01</v>
      </c>
    </row>
    <row r="540" spans="2:4" x14ac:dyDescent="0.25">
      <c r="B540" s="427" t="s">
        <v>1598</v>
      </c>
      <c r="C540" s="427" t="s">
        <v>1581</v>
      </c>
      <c r="D540" s="428">
        <v>5672.01</v>
      </c>
    </row>
    <row r="541" spans="2:4" x14ac:dyDescent="0.25">
      <c r="B541" s="427" t="s">
        <v>1599</v>
      </c>
      <c r="C541" s="427" t="s">
        <v>1581</v>
      </c>
      <c r="D541" s="428">
        <v>5672.01</v>
      </c>
    </row>
    <row r="542" spans="2:4" x14ac:dyDescent="0.25">
      <c r="B542" s="427" t="s">
        <v>1600</v>
      </c>
      <c r="C542" s="427" t="s">
        <v>1581</v>
      </c>
      <c r="D542" s="428">
        <v>5672.01</v>
      </c>
    </row>
    <row r="543" spans="2:4" x14ac:dyDescent="0.25">
      <c r="B543" s="427" t="s">
        <v>1601</v>
      </c>
      <c r="C543" s="427" t="s">
        <v>1581</v>
      </c>
      <c r="D543" s="428">
        <v>5672.01</v>
      </c>
    </row>
    <row r="544" spans="2:4" x14ac:dyDescent="0.25">
      <c r="B544" s="427" t="s">
        <v>1602</v>
      </c>
      <c r="C544" s="427" t="s">
        <v>1581</v>
      </c>
      <c r="D544" s="428">
        <v>5672.01</v>
      </c>
    </row>
    <row r="545" spans="2:4" x14ac:dyDescent="0.25">
      <c r="B545" s="427" t="s">
        <v>1603</v>
      </c>
      <c r="C545" s="427" t="s">
        <v>1581</v>
      </c>
      <c r="D545" s="428">
        <v>5672.01</v>
      </c>
    </row>
    <row r="546" spans="2:4" x14ac:dyDescent="0.25">
      <c r="B546" s="427" t="s">
        <v>1604</v>
      </c>
      <c r="C546" s="427" t="s">
        <v>1581</v>
      </c>
      <c r="D546" s="428">
        <v>5672.01</v>
      </c>
    </row>
    <row r="547" spans="2:4" x14ac:dyDescent="0.25">
      <c r="B547" s="427" t="s">
        <v>1605</v>
      </c>
      <c r="C547" s="427" t="s">
        <v>1581</v>
      </c>
      <c r="D547" s="428">
        <v>5672.01</v>
      </c>
    </row>
    <row r="548" spans="2:4" x14ac:dyDescent="0.25">
      <c r="B548" s="427" t="s">
        <v>1606</v>
      </c>
      <c r="C548" s="427" t="s">
        <v>1581</v>
      </c>
      <c r="D548" s="428">
        <v>5672.01</v>
      </c>
    </row>
    <row r="549" spans="2:4" x14ac:dyDescent="0.25">
      <c r="B549" s="427" t="s">
        <v>1607</v>
      </c>
      <c r="C549" s="427" t="s">
        <v>1581</v>
      </c>
      <c r="D549" s="428">
        <v>5672.01</v>
      </c>
    </row>
    <row r="550" spans="2:4" x14ac:dyDescent="0.25">
      <c r="B550" s="427" t="s">
        <v>1608</v>
      </c>
      <c r="C550" s="427" t="s">
        <v>1581</v>
      </c>
      <c r="D550" s="428">
        <v>5672.01</v>
      </c>
    </row>
    <row r="551" spans="2:4" x14ac:dyDescent="0.25">
      <c r="B551" s="427" t="s">
        <v>1609</v>
      </c>
      <c r="C551" s="427" t="s">
        <v>1581</v>
      </c>
      <c r="D551" s="428">
        <v>5672.01</v>
      </c>
    </row>
    <row r="552" spans="2:4" x14ac:dyDescent="0.25">
      <c r="B552" s="427" t="s">
        <v>1610</v>
      </c>
      <c r="C552" s="427" t="s">
        <v>1581</v>
      </c>
      <c r="D552" s="428">
        <v>5672.01</v>
      </c>
    </row>
    <row r="553" spans="2:4" x14ac:dyDescent="0.25">
      <c r="B553" s="427" t="s">
        <v>1611</v>
      </c>
      <c r="C553" s="427" t="s">
        <v>1581</v>
      </c>
      <c r="D553" s="428">
        <v>5672.01</v>
      </c>
    </row>
    <row r="554" spans="2:4" x14ac:dyDescent="0.25">
      <c r="B554" s="427" t="s">
        <v>1612</v>
      </c>
      <c r="C554" s="427" t="s">
        <v>1581</v>
      </c>
      <c r="D554" s="428">
        <v>5672.01</v>
      </c>
    </row>
    <row r="555" spans="2:4" x14ac:dyDescent="0.25">
      <c r="B555" s="427" t="s">
        <v>1613</v>
      </c>
      <c r="C555" s="427" t="s">
        <v>1581</v>
      </c>
      <c r="D555" s="428">
        <v>5672.01</v>
      </c>
    </row>
    <row r="556" spans="2:4" x14ac:dyDescent="0.25">
      <c r="B556" s="427" t="s">
        <v>1614</v>
      </c>
      <c r="C556" s="427" t="s">
        <v>1581</v>
      </c>
      <c r="D556" s="428">
        <v>5672.01</v>
      </c>
    </row>
    <row r="557" spans="2:4" x14ac:dyDescent="0.25">
      <c r="B557" s="427" t="s">
        <v>1615</v>
      </c>
      <c r="C557" s="427" t="s">
        <v>1581</v>
      </c>
      <c r="D557" s="428">
        <v>5672.01</v>
      </c>
    </row>
    <row r="558" spans="2:4" x14ac:dyDescent="0.25">
      <c r="B558" s="427" t="s">
        <v>1616</v>
      </c>
      <c r="C558" s="427" t="s">
        <v>1581</v>
      </c>
      <c r="D558" s="428">
        <v>5672.01</v>
      </c>
    </row>
    <row r="559" spans="2:4" x14ac:dyDescent="0.25">
      <c r="B559" s="427" t="s">
        <v>1617</v>
      </c>
      <c r="C559" s="427" t="s">
        <v>1581</v>
      </c>
      <c r="D559" s="428">
        <v>5672.01</v>
      </c>
    </row>
    <row r="560" spans="2:4" x14ac:dyDescent="0.25">
      <c r="B560" s="427" t="s">
        <v>1618</v>
      </c>
      <c r="C560" s="427" t="s">
        <v>1581</v>
      </c>
      <c r="D560" s="428">
        <v>5672.01</v>
      </c>
    </row>
    <row r="561" spans="2:4" x14ac:dyDescent="0.25">
      <c r="B561" s="427" t="s">
        <v>1619</v>
      </c>
      <c r="C561" s="427" t="s">
        <v>1581</v>
      </c>
      <c r="D561" s="428">
        <v>5672.01</v>
      </c>
    </row>
    <row r="562" spans="2:4" x14ac:dyDescent="0.25">
      <c r="B562" s="427" t="s">
        <v>1620</v>
      </c>
      <c r="C562" s="427" t="s">
        <v>1581</v>
      </c>
      <c r="D562" s="428">
        <v>5672.01</v>
      </c>
    </row>
    <row r="563" spans="2:4" x14ac:dyDescent="0.25">
      <c r="B563" s="427" t="s">
        <v>1621</v>
      </c>
      <c r="C563" s="427" t="s">
        <v>1581</v>
      </c>
      <c r="D563" s="428">
        <v>5672.01</v>
      </c>
    </row>
    <row r="564" spans="2:4" x14ac:dyDescent="0.25">
      <c r="B564" s="427" t="s">
        <v>1622</v>
      </c>
      <c r="C564" s="427" t="s">
        <v>1581</v>
      </c>
      <c r="D564" s="428">
        <v>5672.01</v>
      </c>
    </row>
    <row r="565" spans="2:4" x14ac:dyDescent="0.25">
      <c r="B565" s="427" t="s">
        <v>1623</v>
      </c>
      <c r="C565" s="427" t="s">
        <v>1624</v>
      </c>
      <c r="D565" s="428">
        <v>1199</v>
      </c>
    </row>
    <row r="566" spans="2:4" x14ac:dyDescent="0.25">
      <c r="B566" s="427" t="s">
        <v>1625</v>
      </c>
      <c r="C566" s="427" t="s">
        <v>1626</v>
      </c>
      <c r="D566" s="428">
        <v>4965.96</v>
      </c>
    </row>
    <row r="567" spans="2:4" x14ac:dyDescent="0.25">
      <c r="B567" s="427" t="s">
        <v>1627</v>
      </c>
      <c r="C567" s="427" t="s">
        <v>1626</v>
      </c>
      <c r="D567" s="428">
        <v>4965.96</v>
      </c>
    </row>
    <row r="568" spans="2:4" x14ac:dyDescent="0.25">
      <c r="B568" s="427" t="s">
        <v>1628</v>
      </c>
      <c r="C568" s="427" t="s">
        <v>1626</v>
      </c>
      <c r="D568" s="428">
        <v>4965.96</v>
      </c>
    </row>
    <row r="569" spans="2:4" x14ac:dyDescent="0.25">
      <c r="B569" s="427" t="s">
        <v>1629</v>
      </c>
      <c r="C569" s="427" t="s">
        <v>1626</v>
      </c>
      <c r="D569" s="428">
        <v>4965.96</v>
      </c>
    </row>
    <row r="570" spans="2:4" x14ac:dyDescent="0.25">
      <c r="B570" s="427" t="s">
        <v>1630</v>
      </c>
      <c r="C570" s="427" t="s">
        <v>1626</v>
      </c>
      <c r="D570" s="428">
        <v>4965.96</v>
      </c>
    </row>
    <row r="571" spans="2:4" x14ac:dyDescent="0.25">
      <c r="B571" s="427" t="s">
        <v>1631</v>
      </c>
      <c r="C571" s="427" t="s">
        <v>1626</v>
      </c>
      <c r="D571" s="428">
        <v>4965.96</v>
      </c>
    </row>
    <row r="572" spans="2:4" x14ac:dyDescent="0.25">
      <c r="B572" s="427" t="s">
        <v>1632</v>
      </c>
      <c r="C572" s="427" t="s">
        <v>1626</v>
      </c>
      <c r="D572" s="428">
        <v>4965.96</v>
      </c>
    </row>
    <row r="573" spans="2:4" x14ac:dyDescent="0.25">
      <c r="B573" s="427" t="s">
        <v>1633</v>
      </c>
      <c r="C573" s="427" t="s">
        <v>1626</v>
      </c>
      <c r="D573" s="428">
        <v>4965.96</v>
      </c>
    </row>
    <row r="574" spans="2:4" x14ac:dyDescent="0.25">
      <c r="B574" s="427" t="s">
        <v>1634</v>
      </c>
      <c r="C574" s="427" t="s">
        <v>1626</v>
      </c>
      <c r="D574" s="428">
        <v>4965.96</v>
      </c>
    </row>
    <row r="575" spans="2:4" x14ac:dyDescent="0.25">
      <c r="B575" s="427" t="s">
        <v>1635</v>
      </c>
      <c r="C575" s="427" t="s">
        <v>1626</v>
      </c>
      <c r="D575" s="428">
        <v>4965.96</v>
      </c>
    </row>
    <row r="576" spans="2:4" x14ac:dyDescent="0.25">
      <c r="B576" s="427" t="s">
        <v>1636</v>
      </c>
      <c r="C576" s="427" t="s">
        <v>1626</v>
      </c>
      <c r="D576" s="428">
        <v>4965.96</v>
      </c>
    </row>
    <row r="577" spans="2:4" x14ac:dyDescent="0.25">
      <c r="B577" s="427" t="s">
        <v>1637</v>
      </c>
      <c r="C577" s="427" t="s">
        <v>1626</v>
      </c>
      <c r="D577" s="428">
        <v>4965.96</v>
      </c>
    </row>
    <row r="578" spans="2:4" x14ac:dyDescent="0.25">
      <c r="B578" s="427" t="s">
        <v>1638</v>
      </c>
      <c r="C578" s="427" t="s">
        <v>1626</v>
      </c>
      <c r="D578" s="428">
        <v>4965.96</v>
      </c>
    </row>
    <row r="579" spans="2:4" x14ac:dyDescent="0.25">
      <c r="B579" s="427" t="s">
        <v>1639</v>
      </c>
      <c r="C579" s="427" t="s">
        <v>1626</v>
      </c>
      <c r="D579" s="428">
        <v>4965.96</v>
      </c>
    </row>
    <row r="580" spans="2:4" x14ac:dyDescent="0.25">
      <c r="B580" s="427" t="s">
        <v>1640</v>
      </c>
      <c r="C580" s="427" t="s">
        <v>1626</v>
      </c>
      <c r="D580" s="428">
        <v>4965.96</v>
      </c>
    </row>
    <row r="581" spans="2:4" x14ac:dyDescent="0.25">
      <c r="B581" s="427" t="s">
        <v>1641</v>
      </c>
      <c r="C581" s="427" t="s">
        <v>1626</v>
      </c>
      <c r="D581" s="428">
        <v>4965.96</v>
      </c>
    </row>
    <row r="582" spans="2:4" x14ac:dyDescent="0.25">
      <c r="B582" s="427" t="s">
        <v>1642</v>
      </c>
      <c r="C582" s="427" t="s">
        <v>1626</v>
      </c>
      <c r="D582" s="428">
        <v>4965.96</v>
      </c>
    </row>
    <row r="583" spans="2:4" x14ac:dyDescent="0.25">
      <c r="B583" s="427" t="s">
        <v>1643</v>
      </c>
      <c r="C583" s="427" t="s">
        <v>1626</v>
      </c>
      <c r="D583" s="428">
        <v>4965.96</v>
      </c>
    </row>
    <row r="584" spans="2:4" x14ac:dyDescent="0.25">
      <c r="B584" s="427" t="s">
        <v>1644</v>
      </c>
      <c r="C584" s="427" t="s">
        <v>1626</v>
      </c>
      <c r="D584" s="428">
        <v>4965.96</v>
      </c>
    </row>
    <row r="585" spans="2:4" x14ac:dyDescent="0.25">
      <c r="B585" s="427" t="s">
        <v>1645</v>
      </c>
      <c r="C585" s="427" t="s">
        <v>1626</v>
      </c>
      <c r="D585" s="428">
        <v>4965.96</v>
      </c>
    </row>
    <row r="586" spans="2:4" x14ac:dyDescent="0.25">
      <c r="B586" s="427" t="s">
        <v>1646</v>
      </c>
      <c r="C586" s="427" t="s">
        <v>1647</v>
      </c>
      <c r="D586" s="428">
        <v>3265.98</v>
      </c>
    </row>
    <row r="587" spans="2:4" x14ac:dyDescent="0.25">
      <c r="B587" s="427" t="s">
        <v>1648</v>
      </c>
      <c r="C587" s="427" t="s">
        <v>1649</v>
      </c>
      <c r="D587" s="428">
        <v>3265.95</v>
      </c>
    </row>
    <row r="588" spans="2:4" x14ac:dyDescent="0.25">
      <c r="B588" s="427" t="s">
        <v>1650</v>
      </c>
      <c r="C588" s="427" t="s">
        <v>1651</v>
      </c>
      <c r="D588" s="428">
        <v>12195.08</v>
      </c>
    </row>
    <row r="589" spans="2:4" x14ac:dyDescent="0.25">
      <c r="B589" s="427" t="s">
        <v>1652</v>
      </c>
      <c r="C589" s="427" t="s">
        <v>1653</v>
      </c>
      <c r="D589" s="428">
        <v>3259</v>
      </c>
    </row>
    <row r="590" spans="2:4" x14ac:dyDescent="0.25">
      <c r="B590" s="427" t="s">
        <v>1654</v>
      </c>
      <c r="C590" s="427" t="s">
        <v>1655</v>
      </c>
      <c r="D590" s="428">
        <v>699</v>
      </c>
    </row>
    <row r="591" spans="2:4" x14ac:dyDescent="0.25">
      <c r="B591" s="427" t="s">
        <v>1656</v>
      </c>
      <c r="C591" s="427" t="s">
        <v>1657</v>
      </c>
      <c r="D591" s="428">
        <v>622</v>
      </c>
    </row>
    <row r="592" spans="2:4" x14ac:dyDescent="0.25">
      <c r="B592" s="427" t="s">
        <v>1658</v>
      </c>
      <c r="C592" s="427" t="s">
        <v>1659</v>
      </c>
      <c r="D592" s="428">
        <v>2552</v>
      </c>
    </row>
    <row r="593" spans="2:4" x14ac:dyDescent="0.25">
      <c r="B593" s="427" t="s">
        <v>1660</v>
      </c>
      <c r="C593" s="427" t="s">
        <v>1659</v>
      </c>
      <c r="D593" s="428">
        <v>2552</v>
      </c>
    </row>
    <row r="594" spans="2:4" x14ac:dyDescent="0.25">
      <c r="B594" s="427" t="s">
        <v>1661</v>
      </c>
      <c r="C594" s="427" t="s">
        <v>1659</v>
      </c>
      <c r="D594" s="428">
        <v>2552</v>
      </c>
    </row>
    <row r="595" spans="2:4" x14ac:dyDescent="0.25">
      <c r="B595" s="427" t="s">
        <v>1662</v>
      </c>
      <c r="C595" s="427" t="s">
        <v>1663</v>
      </c>
      <c r="D595" s="428">
        <v>1357.2</v>
      </c>
    </row>
    <row r="596" spans="2:4" x14ac:dyDescent="0.25">
      <c r="B596" s="427" t="s">
        <v>1664</v>
      </c>
      <c r="C596" s="427" t="s">
        <v>1665</v>
      </c>
      <c r="D596" s="428">
        <v>1465.1</v>
      </c>
    </row>
    <row r="597" spans="2:4" x14ac:dyDescent="0.25">
      <c r="B597" s="427" t="s">
        <v>1666</v>
      </c>
      <c r="C597" s="427" t="s">
        <v>1667</v>
      </c>
      <c r="D597" s="428">
        <v>325.45</v>
      </c>
    </row>
    <row r="598" spans="2:4" x14ac:dyDescent="0.25">
      <c r="B598" s="427" t="s">
        <v>1668</v>
      </c>
      <c r="C598" s="427" t="s">
        <v>1669</v>
      </c>
      <c r="D598" s="428">
        <v>505542.98</v>
      </c>
    </row>
    <row r="599" spans="2:4" x14ac:dyDescent="0.25">
      <c r="B599" s="427" t="s">
        <v>1670</v>
      </c>
      <c r="C599" s="427" t="s">
        <v>1671</v>
      </c>
      <c r="D599" s="428">
        <v>940000.01</v>
      </c>
    </row>
    <row r="600" spans="2:4" x14ac:dyDescent="0.25">
      <c r="B600" s="427" t="s">
        <v>1672</v>
      </c>
      <c r="C600" s="427" t="s">
        <v>1673</v>
      </c>
      <c r="D600" s="428">
        <v>20786.25</v>
      </c>
    </row>
    <row r="601" spans="2:4" x14ac:dyDescent="0.25">
      <c r="B601" s="427" t="s">
        <v>1674</v>
      </c>
      <c r="C601" s="427" t="s">
        <v>1675</v>
      </c>
      <c r="D601" s="428">
        <v>20786.25</v>
      </c>
    </row>
    <row r="602" spans="2:4" x14ac:dyDescent="0.25">
      <c r="B602" s="427" t="s">
        <v>1676</v>
      </c>
      <c r="C602" s="427" t="s">
        <v>1677</v>
      </c>
      <c r="D602" s="428">
        <v>150502</v>
      </c>
    </row>
    <row r="603" spans="2:4" x14ac:dyDescent="0.25">
      <c r="B603" s="427" t="s">
        <v>1678</v>
      </c>
      <c r="C603" s="427" t="s">
        <v>1679</v>
      </c>
      <c r="D603" s="428">
        <v>176106.01</v>
      </c>
    </row>
    <row r="604" spans="2:4" x14ac:dyDescent="0.25">
      <c r="B604" s="427" t="s">
        <v>1680</v>
      </c>
      <c r="C604" s="427" t="s">
        <v>1681</v>
      </c>
      <c r="D604" s="428">
        <v>100900</v>
      </c>
    </row>
    <row r="605" spans="2:4" x14ac:dyDescent="0.25">
      <c r="B605" s="427" t="s">
        <v>1682</v>
      </c>
      <c r="C605" s="427" t="s">
        <v>1683</v>
      </c>
      <c r="D605" s="428">
        <v>1012</v>
      </c>
    </row>
    <row r="606" spans="2:4" x14ac:dyDescent="0.25">
      <c r="B606" s="427" t="s">
        <v>1684</v>
      </c>
      <c r="C606" s="427" t="s">
        <v>1683</v>
      </c>
      <c r="D606" s="428">
        <v>1012</v>
      </c>
    </row>
    <row r="607" spans="2:4" x14ac:dyDescent="0.25">
      <c r="B607" s="427" t="s">
        <v>1685</v>
      </c>
      <c r="C607" s="427" t="s">
        <v>1686</v>
      </c>
      <c r="D607" s="428">
        <v>3499</v>
      </c>
    </row>
    <row r="608" spans="2:4" x14ac:dyDescent="0.25">
      <c r="B608" s="427" t="s">
        <v>1687</v>
      </c>
      <c r="C608" s="427" t="s">
        <v>1688</v>
      </c>
      <c r="D608" s="428">
        <v>13915</v>
      </c>
    </row>
    <row r="609" spans="2:4" x14ac:dyDescent="0.25">
      <c r="B609" s="427" t="s">
        <v>1689</v>
      </c>
      <c r="C609" s="427" t="s">
        <v>1690</v>
      </c>
      <c r="D609" s="428">
        <v>29368.01</v>
      </c>
    </row>
    <row r="610" spans="2:4" x14ac:dyDescent="0.25">
      <c r="B610" s="427" t="s">
        <v>1691</v>
      </c>
      <c r="C610" s="427" t="s">
        <v>1692</v>
      </c>
      <c r="D610" s="428">
        <v>16065.5</v>
      </c>
    </row>
    <row r="611" spans="2:4" ht="28.5" x14ac:dyDescent="0.25">
      <c r="B611" s="427" t="s">
        <v>1693</v>
      </c>
      <c r="C611" s="427" t="s">
        <v>1694</v>
      </c>
      <c r="D611" s="428">
        <v>25971.599999999999</v>
      </c>
    </row>
    <row r="612" spans="2:4" x14ac:dyDescent="0.25">
      <c r="B612" s="427" t="s">
        <v>1695</v>
      </c>
      <c r="C612" s="427" t="s">
        <v>1696</v>
      </c>
      <c r="D612" s="428">
        <v>86316.93</v>
      </c>
    </row>
    <row r="613" spans="2:4" x14ac:dyDescent="0.25">
      <c r="B613" s="427" t="s">
        <v>1697</v>
      </c>
      <c r="C613" s="427" t="s">
        <v>1696</v>
      </c>
      <c r="D613" s="428">
        <v>86316.93</v>
      </c>
    </row>
    <row r="614" spans="2:4" x14ac:dyDescent="0.25">
      <c r="B614" s="427" t="s">
        <v>1698</v>
      </c>
      <c r="C614" s="427" t="s">
        <v>1699</v>
      </c>
      <c r="D614" s="428">
        <v>25971.599999999999</v>
      </c>
    </row>
    <row r="615" spans="2:4" x14ac:dyDescent="0.25">
      <c r="B615" s="427" t="s">
        <v>1700</v>
      </c>
      <c r="C615" s="427" t="s">
        <v>1699</v>
      </c>
      <c r="D615" s="428">
        <v>25971.599999999999</v>
      </c>
    </row>
    <row r="616" spans="2:4" x14ac:dyDescent="0.25">
      <c r="B616" s="427" t="s">
        <v>1701</v>
      </c>
      <c r="C616" s="427" t="s">
        <v>1702</v>
      </c>
      <c r="D616" s="428">
        <v>38622.75</v>
      </c>
    </row>
    <row r="617" spans="2:4" x14ac:dyDescent="0.25">
      <c r="B617" s="427" t="s">
        <v>1703</v>
      </c>
      <c r="C617" s="427" t="s">
        <v>1704</v>
      </c>
      <c r="D617" s="428">
        <v>20067.5</v>
      </c>
    </row>
    <row r="618" spans="2:4" x14ac:dyDescent="0.25">
      <c r="B618" s="427" t="s">
        <v>1705</v>
      </c>
      <c r="C618" s="427" t="s">
        <v>1704</v>
      </c>
      <c r="D618" s="428">
        <v>20067.5</v>
      </c>
    </row>
    <row r="619" spans="2:4" x14ac:dyDescent="0.25">
      <c r="B619" s="427" t="s">
        <v>1706</v>
      </c>
      <c r="C619" s="427" t="s">
        <v>1707</v>
      </c>
      <c r="D619" s="428">
        <v>22564.15</v>
      </c>
    </row>
    <row r="620" spans="2:4" x14ac:dyDescent="0.25">
      <c r="B620" s="427" t="s">
        <v>1708</v>
      </c>
      <c r="C620" s="427" t="s">
        <v>1709</v>
      </c>
      <c r="D620" s="428">
        <v>1817</v>
      </c>
    </row>
    <row r="621" spans="2:4" x14ac:dyDescent="0.25">
      <c r="B621" s="427" t="s">
        <v>1710</v>
      </c>
      <c r="C621" s="427" t="s">
        <v>1709</v>
      </c>
      <c r="D621" s="428">
        <v>1817</v>
      </c>
    </row>
    <row r="622" spans="2:4" x14ac:dyDescent="0.25">
      <c r="B622" s="427" t="s">
        <v>1711</v>
      </c>
      <c r="C622" s="427" t="s">
        <v>1709</v>
      </c>
      <c r="D622" s="428">
        <v>1817</v>
      </c>
    </row>
    <row r="623" spans="2:4" x14ac:dyDescent="0.25">
      <c r="B623" s="427" t="s">
        <v>1712</v>
      </c>
      <c r="C623" s="427" t="s">
        <v>1709</v>
      </c>
      <c r="D623" s="428">
        <v>1817</v>
      </c>
    </row>
    <row r="624" spans="2:4" x14ac:dyDescent="0.25">
      <c r="B624" s="427" t="s">
        <v>1713</v>
      </c>
      <c r="C624" s="427" t="s">
        <v>1714</v>
      </c>
      <c r="D624" s="428">
        <v>1137.23</v>
      </c>
    </row>
    <row r="625" spans="2:4" x14ac:dyDescent="0.25">
      <c r="B625" s="427" t="s">
        <v>1715</v>
      </c>
      <c r="C625" s="427" t="s">
        <v>1714</v>
      </c>
      <c r="D625" s="428">
        <v>1137.23</v>
      </c>
    </row>
    <row r="626" spans="2:4" x14ac:dyDescent="0.25">
      <c r="B626" s="427" t="s">
        <v>1716</v>
      </c>
      <c r="C626" s="427" t="s">
        <v>1714</v>
      </c>
      <c r="D626" s="428">
        <v>1137.23</v>
      </c>
    </row>
    <row r="627" spans="2:4" x14ac:dyDescent="0.25">
      <c r="B627" s="427" t="s">
        <v>1717</v>
      </c>
      <c r="C627" s="427" t="s">
        <v>1714</v>
      </c>
      <c r="D627" s="428">
        <v>1137.23</v>
      </c>
    </row>
    <row r="628" spans="2:4" x14ac:dyDescent="0.25">
      <c r="B628" s="427" t="s">
        <v>1718</v>
      </c>
      <c r="C628" s="427" t="s">
        <v>1719</v>
      </c>
      <c r="D628" s="428">
        <v>2874.6</v>
      </c>
    </row>
    <row r="629" spans="2:4" x14ac:dyDescent="0.25">
      <c r="B629" s="427" t="s">
        <v>1720</v>
      </c>
      <c r="C629" s="427" t="s">
        <v>1721</v>
      </c>
      <c r="D629" s="428">
        <v>1610</v>
      </c>
    </row>
    <row r="630" spans="2:4" x14ac:dyDescent="0.25">
      <c r="B630" s="427" t="s">
        <v>1722</v>
      </c>
      <c r="C630" s="427" t="s">
        <v>1721</v>
      </c>
      <c r="D630" s="428">
        <v>1610</v>
      </c>
    </row>
    <row r="631" spans="2:4" x14ac:dyDescent="0.25">
      <c r="B631" s="427" t="s">
        <v>1723</v>
      </c>
      <c r="C631" s="427" t="s">
        <v>1721</v>
      </c>
      <c r="D631" s="428">
        <v>1610</v>
      </c>
    </row>
    <row r="632" spans="2:4" x14ac:dyDescent="0.25">
      <c r="B632" s="427" t="s">
        <v>1724</v>
      </c>
      <c r="C632" s="427" t="s">
        <v>1721</v>
      </c>
      <c r="D632" s="428">
        <v>1610</v>
      </c>
    </row>
    <row r="633" spans="2:4" x14ac:dyDescent="0.25">
      <c r="B633" s="427" t="s">
        <v>1725</v>
      </c>
      <c r="C633" s="427" t="s">
        <v>1721</v>
      </c>
      <c r="D633" s="428">
        <v>1610</v>
      </c>
    </row>
    <row r="634" spans="2:4" x14ac:dyDescent="0.25">
      <c r="B634" s="427" t="s">
        <v>1726</v>
      </c>
      <c r="C634" s="427" t="s">
        <v>1721</v>
      </c>
      <c r="D634" s="428">
        <v>1610</v>
      </c>
    </row>
    <row r="635" spans="2:4" x14ac:dyDescent="0.25">
      <c r="B635" s="427" t="s">
        <v>1727</v>
      </c>
      <c r="C635" s="427" t="s">
        <v>1728</v>
      </c>
      <c r="D635" s="428">
        <v>5152.1400000000003</v>
      </c>
    </row>
    <row r="636" spans="2:4" x14ac:dyDescent="0.25">
      <c r="B636" s="427" t="s">
        <v>1729</v>
      </c>
      <c r="C636" s="427" t="s">
        <v>1728</v>
      </c>
      <c r="D636" s="428">
        <v>5152.1400000000003</v>
      </c>
    </row>
    <row r="637" spans="2:4" x14ac:dyDescent="0.25">
      <c r="B637" s="427" t="s">
        <v>1730</v>
      </c>
      <c r="C637" s="427" t="s">
        <v>1728</v>
      </c>
      <c r="D637" s="428">
        <v>5152.1400000000003</v>
      </c>
    </row>
    <row r="638" spans="2:4" x14ac:dyDescent="0.25">
      <c r="B638" s="427" t="s">
        <v>1731</v>
      </c>
      <c r="C638" s="427" t="s">
        <v>1728</v>
      </c>
      <c r="D638" s="428">
        <v>5152.1400000000003</v>
      </c>
    </row>
    <row r="639" spans="2:4" x14ac:dyDescent="0.25">
      <c r="B639" s="427" t="s">
        <v>1732</v>
      </c>
      <c r="C639" s="427" t="s">
        <v>1728</v>
      </c>
      <c r="D639" s="428">
        <v>5152.1400000000003</v>
      </c>
    </row>
    <row r="640" spans="2:4" x14ac:dyDescent="0.25">
      <c r="B640" s="427" t="s">
        <v>1733</v>
      </c>
      <c r="C640" s="427" t="s">
        <v>1728</v>
      </c>
      <c r="D640" s="428">
        <v>5152.1400000000003</v>
      </c>
    </row>
    <row r="641" spans="2:4" x14ac:dyDescent="0.25">
      <c r="B641" s="427" t="s">
        <v>1734</v>
      </c>
      <c r="C641" s="427" t="s">
        <v>1728</v>
      </c>
      <c r="D641" s="428">
        <v>5152.1400000000003</v>
      </c>
    </row>
    <row r="642" spans="2:4" x14ac:dyDescent="0.25">
      <c r="B642" s="427" t="s">
        <v>1735</v>
      </c>
      <c r="C642" s="427" t="s">
        <v>1728</v>
      </c>
      <c r="D642" s="428">
        <v>5152.1400000000003</v>
      </c>
    </row>
    <row r="643" spans="2:4" x14ac:dyDescent="0.25">
      <c r="B643" s="427" t="s">
        <v>1736</v>
      </c>
      <c r="C643" s="427" t="s">
        <v>1728</v>
      </c>
      <c r="D643" s="428">
        <v>5152.1400000000003</v>
      </c>
    </row>
    <row r="644" spans="2:4" x14ac:dyDescent="0.25">
      <c r="B644" s="427" t="s">
        <v>1737</v>
      </c>
      <c r="C644" s="427" t="s">
        <v>1728</v>
      </c>
      <c r="D644" s="428">
        <v>5152.1400000000003</v>
      </c>
    </row>
    <row r="645" spans="2:4" x14ac:dyDescent="0.25">
      <c r="B645" s="427" t="s">
        <v>1738</v>
      </c>
      <c r="C645" s="427" t="s">
        <v>1739</v>
      </c>
      <c r="D645" s="428">
        <v>1050.96</v>
      </c>
    </row>
    <row r="646" spans="2:4" x14ac:dyDescent="0.25">
      <c r="B646" s="427" t="s">
        <v>1740</v>
      </c>
      <c r="C646" s="427" t="s">
        <v>1739</v>
      </c>
      <c r="D646" s="428">
        <v>1050.96</v>
      </c>
    </row>
    <row r="647" spans="2:4" x14ac:dyDescent="0.25">
      <c r="B647" s="427" t="s">
        <v>1741</v>
      </c>
      <c r="C647" s="427" t="s">
        <v>1739</v>
      </c>
      <c r="D647" s="428">
        <v>1050.96</v>
      </c>
    </row>
    <row r="648" spans="2:4" x14ac:dyDescent="0.25">
      <c r="B648" s="427" t="s">
        <v>1742</v>
      </c>
      <c r="C648" s="427" t="s">
        <v>1739</v>
      </c>
      <c r="D648" s="428">
        <v>1050.96</v>
      </c>
    </row>
    <row r="649" spans="2:4" x14ac:dyDescent="0.25">
      <c r="B649" s="427" t="s">
        <v>1743</v>
      </c>
      <c r="C649" s="427" t="s">
        <v>1739</v>
      </c>
      <c r="D649" s="428">
        <v>1050.96</v>
      </c>
    </row>
    <row r="650" spans="2:4" x14ac:dyDescent="0.25">
      <c r="B650" s="427" t="s">
        <v>1744</v>
      </c>
      <c r="C650" s="427" t="s">
        <v>1745</v>
      </c>
      <c r="D650" s="428">
        <v>371.2</v>
      </c>
    </row>
    <row r="651" spans="2:4" x14ac:dyDescent="0.25">
      <c r="B651" s="427" t="s">
        <v>1746</v>
      </c>
      <c r="C651" s="427" t="s">
        <v>1745</v>
      </c>
      <c r="D651" s="428">
        <v>371.2</v>
      </c>
    </row>
    <row r="652" spans="2:4" x14ac:dyDescent="0.25">
      <c r="B652" s="427" t="s">
        <v>1747</v>
      </c>
      <c r="C652" s="427" t="s">
        <v>1745</v>
      </c>
      <c r="D652" s="428">
        <v>371.2</v>
      </c>
    </row>
    <row r="653" spans="2:4" x14ac:dyDescent="0.25">
      <c r="B653" s="427" t="s">
        <v>1748</v>
      </c>
      <c r="C653" s="427" t="s">
        <v>1745</v>
      </c>
      <c r="D653" s="428">
        <v>371.2</v>
      </c>
    </row>
    <row r="654" spans="2:4" x14ac:dyDescent="0.25">
      <c r="B654" s="427" t="s">
        <v>1749</v>
      </c>
      <c r="C654" s="427" t="s">
        <v>1745</v>
      </c>
      <c r="D654" s="428">
        <v>371.2</v>
      </c>
    </row>
    <row r="655" spans="2:4" x14ac:dyDescent="0.25">
      <c r="B655" s="427" t="s">
        <v>1750</v>
      </c>
      <c r="C655" s="427" t="s">
        <v>1745</v>
      </c>
      <c r="D655" s="428">
        <v>371.2</v>
      </c>
    </row>
    <row r="656" spans="2:4" x14ac:dyDescent="0.25">
      <c r="B656" s="427" t="s">
        <v>1751</v>
      </c>
      <c r="C656" s="427" t="s">
        <v>1745</v>
      </c>
      <c r="D656" s="428">
        <v>371.2</v>
      </c>
    </row>
    <row r="657" spans="2:4" x14ac:dyDescent="0.25">
      <c r="B657" s="427" t="s">
        <v>1752</v>
      </c>
      <c r="C657" s="427" t="s">
        <v>1745</v>
      </c>
      <c r="D657" s="428">
        <v>371.2</v>
      </c>
    </row>
    <row r="658" spans="2:4" x14ac:dyDescent="0.25">
      <c r="B658" s="427" t="s">
        <v>1753</v>
      </c>
      <c r="C658" s="427" t="s">
        <v>1745</v>
      </c>
      <c r="D658" s="428">
        <v>371.2</v>
      </c>
    </row>
    <row r="659" spans="2:4" x14ac:dyDescent="0.25">
      <c r="B659" s="427" t="s">
        <v>1754</v>
      </c>
      <c r="C659" s="427" t="s">
        <v>1745</v>
      </c>
      <c r="D659" s="428">
        <v>371.2</v>
      </c>
    </row>
    <row r="660" spans="2:4" x14ac:dyDescent="0.25">
      <c r="B660" s="427" t="s">
        <v>1755</v>
      </c>
      <c r="C660" s="427" t="s">
        <v>1745</v>
      </c>
      <c r="D660" s="428">
        <v>371.2</v>
      </c>
    </row>
    <row r="661" spans="2:4" x14ac:dyDescent="0.25">
      <c r="B661" s="427" t="s">
        <v>1756</v>
      </c>
      <c r="C661" s="427" t="s">
        <v>1745</v>
      </c>
      <c r="D661" s="428">
        <v>371.2</v>
      </c>
    </row>
    <row r="662" spans="2:4" x14ac:dyDescent="0.25">
      <c r="B662" s="427" t="s">
        <v>1757</v>
      </c>
      <c r="C662" s="427" t="s">
        <v>1745</v>
      </c>
      <c r="D662" s="428">
        <v>371.2</v>
      </c>
    </row>
    <row r="663" spans="2:4" x14ac:dyDescent="0.25">
      <c r="B663" s="427" t="s">
        <v>1758</v>
      </c>
      <c r="C663" s="427" t="s">
        <v>1745</v>
      </c>
      <c r="D663" s="428">
        <v>371.2</v>
      </c>
    </row>
    <row r="664" spans="2:4" x14ac:dyDescent="0.25">
      <c r="B664" s="427" t="s">
        <v>1759</v>
      </c>
      <c r="C664" s="427" t="s">
        <v>1745</v>
      </c>
      <c r="D664" s="428">
        <v>371.2</v>
      </c>
    </row>
    <row r="665" spans="2:4" x14ac:dyDescent="0.25">
      <c r="B665" s="427" t="s">
        <v>1760</v>
      </c>
      <c r="C665" s="427" t="s">
        <v>1745</v>
      </c>
      <c r="D665" s="428">
        <v>371.2</v>
      </c>
    </row>
    <row r="666" spans="2:4" x14ac:dyDescent="0.25">
      <c r="B666" s="427" t="s">
        <v>1761</v>
      </c>
      <c r="C666" s="427" t="s">
        <v>1745</v>
      </c>
      <c r="D666" s="428">
        <v>371.2</v>
      </c>
    </row>
    <row r="667" spans="2:4" x14ac:dyDescent="0.25">
      <c r="B667" s="427" t="s">
        <v>1762</v>
      </c>
      <c r="C667" s="427" t="s">
        <v>1745</v>
      </c>
      <c r="D667" s="428">
        <v>371.2</v>
      </c>
    </row>
    <row r="668" spans="2:4" x14ac:dyDescent="0.25">
      <c r="B668" s="427" t="s">
        <v>1763</v>
      </c>
      <c r="C668" s="427" t="s">
        <v>1745</v>
      </c>
      <c r="D668" s="428">
        <v>371.2</v>
      </c>
    </row>
    <row r="669" spans="2:4" x14ac:dyDescent="0.25">
      <c r="B669" s="427" t="s">
        <v>1764</v>
      </c>
      <c r="C669" s="427" t="s">
        <v>1745</v>
      </c>
      <c r="D669" s="428">
        <v>371.2</v>
      </c>
    </row>
    <row r="670" spans="2:4" x14ac:dyDescent="0.25">
      <c r="B670" s="427" t="s">
        <v>1765</v>
      </c>
      <c r="C670" s="427" t="s">
        <v>1745</v>
      </c>
      <c r="D670" s="428">
        <v>371.2</v>
      </c>
    </row>
    <row r="671" spans="2:4" x14ac:dyDescent="0.25">
      <c r="B671" s="427" t="s">
        <v>1766</v>
      </c>
      <c r="C671" s="427" t="s">
        <v>1745</v>
      </c>
      <c r="D671" s="428">
        <v>371.2</v>
      </c>
    </row>
    <row r="672" spans="2:4" x14ac:dyDescent="0.25">
      <c r="B672" s="427" t="s">
        <v>1767</v>
      </c>
      <c r="C672" s="427" t="s">
        <v>1745</v>
      </c>
      <c r="D672" s="428">
        <v>371.2</v>
      </c>
    </row>
    <row r="673" spans="2:4" x14ac:dyDescent="0.25">
      <c r="B673" s="427" t="s">
        <v>1768</v>
      </c>
      <c r="C673" s="427" t="s">
        <v>1745</v>
      </c>
      <c r="D673" s="428">
        <v>371.2</v>
      </c>
    </row>
    <row r="674" spans="2:4" x14ac:dyDescent="0.25">
      <c r="B674" s="427" t="s">
        <v>1769</v>
      </c>
      <c r="C674" s="427" t="s">
        <v>1745</v>
      </c>
      <c r="D674" s="428">
        <v>371.2</v>
      </c>
    </row>
    <row r="675" spans="2:4" x14ac:dyDescent="0.25">
      <c r="B675" s="427" t="s">
        <v>1770</v>
      </c>
      <c r="C675" s="427" t="s">
        <v>1771</v>
      </c>
      <c r="D675" s="428">
        <v>986</v>
      </c>
    </row>
    <row r="676" spans="2:4" x14ac:dyDescent="0.25">
      <c r="B676" s="427" t="s">
        <v>1772</v>
      </c>
      <c r="C676" s="427" t="s">
        <v>1771</v>
      </c>
      <c r="D676" s="428">
        <v>986</v>
      </c>
    </row>
    <row r="677" spans="2:4" x14ac:dyDescent="0.25">
      <c r="B677" s="427" t="s">
        <v>1773</v>
      </c>
      <c r="C677" s="427" t="s">
        <v>1771</v>
      </c>
      <c r="D677" s="428">
        <v>986</v>
      </c>
    </row>
    <row r="678" spans="2:4" x14ac:dyDescent="0.25">
      <c r="B678" s="427" t="s">
        <v>1774</v>
      </c>
      <c r="C678" s="427" t="s">
        <v>1771</v>
      </c>
      <c r="D678" s="428">
        <v>986</v>
      </c>
    </row>
    <row r="679" spans="2:4" x14ac:dyDescent="0.25">
      <c r="B679" s="427" t="s">
        <v>1775</v>
      </c>
      <c r="C679" s="427" t="s">
        <v>1771</v>
      </c>
      <c r="D679" s="428">
        <v>986</v>
      </c>
    </row>
    <row r="680" spans="2:4" x14ac:dyDescent="0.25">
      <c r="B680" s="427" t="s">
        <v>1776</v>
      </c>
      <c r="C680" s="427" t="s">
        <v>1771</v>
      </c>
      <c r="D680" s="428">
        <v>986</v>
      </c>
    </row>
    <row r="681" spans="2:4" x14ac:dyDescent="0.25">
      <c r="B681" s="427" t="s">
        <v>1777</v>
      </c>
      <c r="C681" s="427" t="s">
        <v>1771</v>
      </c>
      <c r="D681" s="428">
        <v>986</v>
      </c>
    </row>
    <row r="682" spans="2:4" x14ac:dyDescent="0.25">
      <c r="B682" s="427" t="s">
        <v>1778</v>
      </c>
      <c r="C682" s="427" t="s">
        <v>1771</v>
      </c>
      <c r="D682" s="428">
        <v>986</v>
      </c>
    </row>
    <row r="683" spans="2:4" x14ac:dyDescent="0.25">
      <c r="B683" s="427" t="s">
        <v>1779</v>
      </c>
      <c r="C683" s="427" t="s">
        <v>1771</v>
      </c>
      <c r="D683" s="428">
        <v>986</v>
      </c>
    </row>
    <row r="684" spans="2:4" x14ac:dyDescent="0.25">
      <c r="B684" s="427" t="s">
        <v>1780</v>
      </c>
      <c r="C684" s="427" t="s">
        <v>1771</v>
      </c>
      <c r="D684" s="428">
        <v>986</v>
      </c>
    </row>
    <row r="685" spans="2:4" x14ac:dyDescent="0.25">
      <c r="B685" s="427" t="s">
        <v>1781</v>
      </c>
      <c r="C685" s="427" t="s">
        <v>1771</v>
      </c>
      <c r="D685" s="428">
        <v>986</v>
      </c>
    </row>
    <row r="686" spans="2:4" x14ac:dyDescent="0.25">
      <c r="B686" s="427" t="s">
        <v>1782</v>
      </c>
      <c r="C686" s="427" t="s">
        <v>1771</v>
      </c>
      <c r="D686" s="428">
        <v>986</v>
      </c>
    </row>
    <row r="687" spans="2:4" x14ac:dyDescent="0.25">
      <c r="B687" s="427" t="s">
        <v>1783</v>
      </c>
      <c r="C687" s="427" t="s">
        <v>1771</v>
      </c>
      <c r="D687" s="428">
        <v>986</v>
      </c>
    </row>
    <row r="688" spans="2:4" x14ac:dyDescent="0.25">
      <c r="B688" s="427" t="s">
        <v>1784</v>
      </c>
      <c r="C688" s="427" t="s">
        <v>1771</v>
      </c>
      <c r="D688" s="428">
        <v>986</v>
      </c>
    </row>
    <row r="689" spans="2:4" x14ac:dyDescent="0.25">
      <c r="B689" s="427" t="s">
        <v>1785</v>
      </c>
      <c r="C689" s="427" t="s">
        <v>1771</v>
      </c>
      <c r="D689" s="428">
        <v>986</v>
      </c>
    </row>
    <row r="690" spans="2:4" x14ac:dyDescent="0.25">
      <c r="B690" s="427" t="s">
        <v>1786</v>
      </c>
      <c r="C690" s="427" t="s">
        <v>1771</v>
      </c>
      <c r="D690" s="428">
        <v>986</v>
      </c>
    </row>
    <row r="691" spans="2:4" x14ac:dyDescent="0.25">
      <c r="B691" s="427" t="s">
        <v>1787</v>
      </c>
      <c r="C691" s="427" t="s">
        <v>1771</v>
      </c>
      <c r="D691" s="428">
        <v>986</v>
      </c>
    </row>
    <row r="692" spans="2:4" x14ac:dyDescent="0.25">
      <c r="B692" s="427" t="s">
        <v>1788</v>
      </c>
      <c r="C692" s="427" t="s">
        <v>1771</v>
      </c>
      <c r="D692" s="428">
        <v>986</v>
      </c>
    </row>
    <row r="693" spans="2:4" x14ac:dyDescent="0.25">
      <c r="B693" s="427" t="s">
        <v>1789</v>
      </c>
      <c r="C693" s="427" t="s">
        <v>1771</v>
      </c>
      <c r="D693" s="428">
        <v>986</v>
      </c>
    </row>
    <row r="694" spans="2:4" x14ac:dyDescent="0.25">
      <c r="B694" s="427" t="s">
        <v>1790</v>
      </c>
      <c r="C694" s="427" t="s">
        <v>1771</v>
      </c>
      <c r="D694" s="428">
        <v>986</v>
      </c>
    </row>
    <row r="695" spans="2:4" x14ac:dyDescent="0.25">
      <c r="B695" s="427" t="s">
        <v>1791</v>
      </c>
      <c r="C695" s="427" t="s">
        <v>1771</v>
      </c>
      <c r="D695" s="428">
        <v>986</v>
      </c>
    </row>
    <row r="696" spans="2:4" x14ac:dyDescent="0.25">
      <c r="B696" s="427" t="s">
        <v>1792</v>
      </c>
      <c r="C696" s="427" t="s">
        <v>1771</v>
      </c>
      <c r="D696" s="428">
        <v>986</v>
      </c>
    </row>
    <row r="697" spans="2:4" x14ac:dyDescent="0.25">
      <c r="B697" s="427" t="s">
        <v>1793</v>
      </c>
      <c r="C697" s="427" t="s">
        <v>1771</v>
      </c>
      <c r="D697" s="428">
        <v>986</v>
      </c>
    </row>
    <row r="698" spans="2:4" x14ac:dyDescent="0.25">
      <c r="B698" s="427" t="s">
        <v>1794</v>
      </c>
      <c r="C698" s="427" t="s">
        <v>1771</v>
      </c>
      <c r="D698" s="428">
        <v>986</v>
      </c>
    </row>
    <row r="699" spans="2:4" x14ac:dyDescent="0.25">
      <c r="B699" s="427" t="s">
        <v>1795</v>
      </c>
      <c r="C699" s="427" t="s">
        <v>1771</v>
      </c>
      <c r="D699" s="428">
        <v>986</v>
      </c>
    </row>
    <row r="700" spans="2:4" x14ac:dyDescent="0.25">
      <c r="B700" s="427" t="s">
        <v>1796</v>
      </c>
      <c r="C700" s="427" t="s">
        <v>1771</v>
      </c>
      <c r="D700" s="428">
        <v>986</v>
      </c>
    </row>
    <row r="701" spans="2:4" x14ac:dyDescent="0.25">
      <c r="B701" s="427" t="s">
        <v>1797</v>
      </c>
      <c r="C701" s="427" t="s">
        <v>1771</v>
      </c>
      <c r="D701" s="428">
        <v>986</v>
      </c>
    </row>
    <row r="702" spans="2:4" x14ac:dyDescent="0.25">
      <c r="B702" s="427" t="s">
        <v>1798</v>
      </c>
      <c r="C702" s="427" t="s">
        <v>1771</v>
      </c>
      <c r="D702" s="428">
        <v>986</v>
      </c>
    </row>
    <row r="703" spans="2:4" x14ac:dyDescent="0.25">
      <c r="B703" s="427" t="s">
        <v>1799</v>
      </c>
      <c r="C703" s="427" t="s">
        <v>1771</v>
      </c>
      <c r="D703" s="428">
        <v>986</v>
      </c>
    </row>
    <row r="704" spans="2:4" x14ac:dyDescent="0.25">
      <c r="B704" s="427" t="s">
        <v>1800</v>
      </c>
      <c r="C704" s="427" t="s">
        <v>1801</v>
      </c>
      <c r="D704" s="428">
        <v>1897.5</v>
      </c>
    </row>
    <row r="705" spans="2:4" x14ac:dyDescent="0.25">
      <c r="B705" s="427" t="s">
        <v>1802</v>
      </c>
      <c r="C705" s="427" t="s">
        <v>1803</v>
      </c>
      <c r="D705" s="428">
        <v>1897.5</v>
      </c>
    </row>
    <row r="706" spans="2:4" x14ac:dyDescent="0.25">
      <c r="B706" s="427" t="s">
        <v>1804</v>
      </c>
      <c r="C706" s="427" t="s">
        <v>1805</v>
      </c>
      <c r="D706" s="428">
        <v>1897.5</v>
      </c>
    </row>
    <row r="707" spans="2:4" x14ac:dyDescent="0.25">
      <c r="B707" s="427" t="s">
        <v>1806</v>
      </c>
      <c r="C707" s="427" t="s">
        <v>1805</v>
      </c>
      <c r="D707" s="428">
        <v>1897.5</v>
      </c>
    </row>
    <row r="708" spans="2:4" x14ac:dyDescent="0.25">
      <c r="B708" s="427" t="s">
        <v>1807</v>
      </c>
      <c r="C708" s="427" t="s">
        <v>1805</v>
      </c>
      <c r="D708" s="428">
        <v>1897.5</v>
      </c>
    </row>
    <row r="709" spans="2:4" x14ac:dyDescent="0.25">
      <c r="B709" s="427" t="s">
        <v>1808</v>
      </c>
      <c r="C709" s="427" t="s">
        <v>1805</v>
      </c>
      <c r="D709" s="428">
        <v>1897.5</v>
      </c>
    </row>
    <row r="710" spans="2:4" x14ac:dyDescent="0.25">
      <c r="B710" s="427" t="s">
        <v>1809</v>
      </c>
      <c r="C710" s="427" t="s">
        <v>1805</v>
      </c>
      <c r="D710" s="428">
        <v>1897.5</v>
      </c>
    </row>
    <row r="711" spans="2:4" x14ac:dyDescent="0.25">
      <c r="B711" s="427" t="s">
        <v>1810</v>
      </c>
      <c r="C711" s="427" t="s">
        <v>1805</v>
      </c>
      <c r="D711" s="428">
        <v>1886</v>
      </c>
    </row>
    <row r="712" spans="2:4" x14ac:dyDescent="0.25">
      <c r="B712" s="427" t="s">
        <v>1811</v>
      </c>
      <c r="C712" s="427" t="s">
        <v>1805</v>
      </c>
      <c r="D712" s="428">
        <v>1897.5</v>
      </c>
    </row>
    <row r="713" spans="2:4" x14ac:dyDescent="0.25">
      <c r="B713" s="427" t="s">
        <v>1812</v>
      </c>
      <c r="C713" s="427" t="s">
        <v>1805</v>
      </c>
      <c r="D713" s="428">
        <v>1897.5</v>
      </c>
    </row>
    <row r="714" spans="2:4" x14ac:dyDescent="0.25">
      <c r="B714" s="427" t="s">
        <v>1813</v>
      </c>
      <c r="C714" s="427" t="s">
        <v>1805</v>
      </c>
      <c r="D714" s="428">
        <v>1897.5</v>
      </c>
    </row>
    <row r="715" spans="2:4" x14ac:dyDescent="0.25">
      <c r="B715" s="427" t="s">
        <v>1814</v>
      </c>
      <c r="C715" s="427" t="s">
        <v>1805</v>
      </c>
      <c r="D715" s="428">
        <v>1897.5</v>
      </c>
    </row>
    <row r="716" spans="2:4" x14ac:dyDescent="0.25">
      <c r="B716" s="427" t="s">
        <v>1815</v>
      </c>
      <c r="C716" s="427" t="s">
        <v>1805</v>
      </c>
      <c r="D716" s="428">
        <v>1897.5</v>
      </c>
    </row>
    <row r="717" spans="2:4" x14ac:dyDescent="0.25">
      <c r="B717" s="427" t="s">
        <v>1816</v>
      </c>
      <c r="C717" s="427" t="s">
        <v>1805</v>
      </c>
      <c r="D717" s="428">
        <v>1897.5</v>
      </c>
    </row>
    <row r="718" spans="2:4" x14ac:dyDescent="0.25">
      <c r="B718" s="427" t="s">
        <v>1817</v>
      </c>
      <c r="C718" s="427" t="s">
        <v>1805</v>
      </c>
      <c r="D718" s="428">
        <v>1897.5</v>
      </c>
    </row>
    <row r="719" spans="2:4" x14ac:dyDescent="0.25">
      <c r="B719" s="427" t="s">
        <v>1818</v>
      </c>
      <c r="C719" s="427" t="s">
        <v>1805</v>
      </c>
      <c r="D719" s="428">
        <v>1897.5</v>
      </c>
    </row>
    <row r="720" spans="2:4" x14ac:dyDescent="0.25">
      <c r="B720" s="427" t="s">
        <v>1819</v>
      </c>
      <c r="C720" s="427" t="s">
        <v>1805</v>
      </c>
      <c r="D720" s="428">
        <v>1897.5</v>
      </c>
    </row>
    <row r="721" spans="2:4" x14ac:dyDescent="0.25">
      <c r="B721" s="427" t="s">
        <v>1820</v>
      </c>
      <c r="C721" s="427" t="s">
        <v>1805</v>
      </c>
      <c r="D721" s="428">
        <v>1897.5</v>
      </c>
    </row>
    <row r="722" spans="2:4" x14ac:dyDescent="0.25">
      <c r="B722" s="427" t="s">
        <v>1821</v>
      </c>
      <c r="C722" s="427" t="s">
        <v>1805</v>
      </c>
      <c r="D722" s="428">
        <v>1897.5</v>
      </c>
    </row>
    <row r="723" spans="2:4" x14ac:dyDescent="0.25">
      <c r="B723" s="427" t="s">
        <v>1822</v>
      </c>
      <c r="C723" s="427" t="s">
        <v>1805</v>
      </c>
      <c r="D723" s="428">
        <v>1897.5</v>
      </c>
    </row>
    <row r="724" spans="2:4" x14ac:dyDescent="0.25">
      <c r="B724" s="427" t="s">
        <v>1823</v>
      </c>
      <c r="C724" s="427" t="s">
        <v>1805</v>
      </c>
      <c r="D724" s="428">
        <v>1897.5</v>
      </c>
    </row>
    <row r="725" spans="2:4" x14ac:dyDescent="0.25">
      <c r="B725" s="427" t="s">
        <v>1824</v>
      </c>
      <c r="C725" s="427" t="s">
        <v>1805</v>
      </c>
      <c r="D725" s="428">
        <v>1897.5</v>
      </c>
    </row>
    <row r="726" spans="2:4" x14ac:dyDescent="0.25">
      <c r="B726" s="427" t="s">
        <v>1825</v>
      </c>
      <c r="C726" s="427" t="s">
        <v>1805</v>
      </c>
      <c r="D726" s="428">
        <v>1897.5</v>
      </c>
    </row>
    <row r="727" spans="2:4" x14ac:dyDescent="0.25">
      <c r="B727" s="427" t="s">
        <v>1826</v>
      </c>
      <c r="C727" s="427" t="s">
        <v>1805</v>
      </c>
      <c r="D727" s="428">
        <v>1897.5</v>
      </c>
    </row>
    <row r="728" spans="2:4" x14ac:dyDescent="0.25">
      <c r="B728" s="427" t="s">
        <v>1827</v>
      </c>
      <c r="C728" s="427" t="s">
        <v>1805</v>
      </c>
      <c r="D728" s="428">
        <v>1897.5</v>
      </c>
    </row>
    <row r="729" spans="2:4" x14ac:dyDescent="0.25">
      <c r="B729" s="427" t="s">
        <v>1828</v>
      </c>
      <c r="C729" s="427" t="s">
        <v>1805</v>
      </c>
      <c r="D729" s="428">
        <v>1897.5</v>
      </c>
    </row>
    <row r="730" spans="2:4" x14ac:dyDescent="0.25">
      <c r="B730" s="427" t="s">
        <v>1829</v>
      </c>
      <c r="C730" s="427" t="s">
        <v>1805</v>
      </c>
      <c r="D730" s="428">
        <v>1897.5</v>
      </c>
    </row>
    <row r="731" spans="2:4" x14ac:dyDescent="0.25">
      <c r="B731" s="427" t="s">
        <v>1830</v>
      </c>
      <c r="C731" s="427" t="s">
        <v>1805</v>
      </c>
      <c r="D731" s="428">
        <v>1897.5</v>
      </c>
    </row>
    <row r="732" spans="2:4" x14ac:dyDescent="0.25">
      <c r="B732" s="427" t="s">
        <v>1831</v>
      </c>
      <c r="C732" s="427" t="s">
        <v>1805</v>
      </c>
      <c r="D732" s="428">
        <v>1897.5</v>
      </c>
    </row>
    <row r="733" spans="2:4" x14ac:dyDescent="0.25">
      <c r="B733" s="427" t="s">
        <v>1832</v>
      </c>
      <c r="C733" s="427" t="s">
        <v>1833</v>
      </c>
      <c r="D733" s="428">
        <v>1897.5</v>
      </c>
    </row>
    <row r="734" spans="2:4" x14ac:dyDescent="0.25">
      <c r="B734" s="427" t="s">
        <v>1834</v>
      </c>
      <c r="C734" s="427" t="s">
        <v>1835</v>
      </c>
      <c r="D734" s="428">
        <v>1019.64</v>
      </c>
    </row>
    <row r="735" spans="2:4" x14ac:dyDescent="0.25">
      <c r="B735" s="427" t="s">
        <v>1836</v>
      </c>
      <c r="C735" s="427" t="s">
        <v>1835</v>
      </c>
      <c r="D735" s="428">
        <v>1019.64</v>
      </c>
    </row>
    <row r="736" spans="2:4" x14ac:dyDescent="0.25">
      <c r="B736" s="427" t="s">
        <v>1837</v>
      </c>
      <c r="C736" s="427" t="s">
        <v>1835</v>
      </c>
      <c r="D736" s="428">
        <v>1019.64</v>
      </c>
    </row>
    <row r="737" spans="2:4" x14ac:dyDescent="0.25">
      <c r="B737" s="427" t="s">
        <v>1838</v>
      </c>
      <c r="C737" s="427" t="s">
        <v>1835</v>
      </c>
      <c r="D737" s="428">
        <v>1019.64</v>
      </c>
    </row>
    <row r="738" spans="2:4" x14ac:dyDescent="0.25">
      <c r="B738" s="427" t="s">
        <v>1839</v>
      </c>
      <c r="C738" s="427" t="s">
        <v>1835</v>
      </c>
      <c r="D738" s="428">
        <v>1019.64</v>
      </c>
    </row>
    <row r="739" spans="2:4" x14ac:dyDescent="0.25">
      <c r="B739" s="427" t="s">
        <v>1840</v>
      </c>
      <c r="C739" s="427" t="s">
        <v>1835</v>
      </c>
      <c r="D739" s="428">
        <v>1019.64</v>
      </c>
    </row>
    <row r="740" spans="2:4" x14ac:dyDescent="0.25">
      <c r="B740" s="427" t="s">
        <v>1841</v>
      </c>
      <c r="C740" s="427" t="s">
        <v>1835</v>
      </c>
      <c r="D740" s="428">
        <v>1019.64</v>
      </c>
    </row>
    <row r="741" spans="2:4" x14ac:dyDescent="0.25">
      <c r="B741" s="427" t="s">
        <v>1842</v>
      </c>
      <c r="C741" s="427" t="s">
        <v>1835</v>
      </c>
      <c r="D741" s="428">
        <v>1019.64</v>
      </c>
    </row>
    <row r="742" spans="2:4" x14ac:dyDescent="0.25">
      <c r="B742" s="427" t="s">
        <v>1843</v>
      </c>
      <c r="C742" s="427" t="s">
        <v>1835</v>
      </c>
      <c r="D742" s="428">
        <v>1019.64</v>
      </c>
    </row>
    <row r="743" spans="2:4" x14ac:dyDescent="0.25">
      <c r="B743" s="427" t="s">
        <v>1844</v>
      </c>
      <c r="C743" s="427" t="s">
        <v>1835</v>
      </c>
      <c r="D743" s="428">
        <v>1019.64</v>
      </c>
    </row>
    <row r="744" spans="2:4" x14ac:dyDescent="0.25">
      <c r="B744" s="427" t="s">
        <v>1845</v>
      </c>
      <c r="C744" s="427" t="s">
        <v>1835</v>
      </c>
      <c r="D744" s="428">
        <v>1019.64</v>
      </c>
    </row>
    <row r="745" spans="2:4" x14ac:dyDescent="0.25">
      <c r="B745" s="427" t="s">
        <v>1846</v>
      </c>
      <c r="C745" s="427" t="s">
        <v>1835</v>
      </c>
      <c r="D745" s="428">
        <v>1019.64</v>
      </c>
    </row>
    <row r="746" spans="2:4" x14ac:dyDescent="0.25">
      <c r="B746" s="427" t="s">
        <v>1847</v>
      </c>
      <c r="C746" s="427" t="s">
        <v>1835</v>
      </c>
      <c r="D746" s="428">
        <v>1019.64</v>
      </c>
    </row>
    <row r="747" spans="2:4" x14ac:dyDescent="0.25">
      <c r="B747" s="427" t="s">
        <v>1848</v>
      </c>
      <c r="C747" s="427" t="s">
        <v>1835</v>
      </c>
      <c r="D747" s="428">
        <v>1019.64</v>
      </c>
    </row>
    <row r="748" spans="2:4" x14ac:dyDescent="0.25">
      <c r="B748" s="427" t="s">
        <v>1849</v>
      </c>
      <c r="C748" s="427" t="s">
        <v>1835</v>
      </c>
      <c r="D748" s="428">
        <v>1019.64</v>
      </c>
    </row>
    <row r="749" spans="2:4" x14ac:dyDescent="0.25">
      <c r="B749" s="427" t="s">
        <v>1850</v>
      </c>
      <c r="C749" s="427" t="s">
        <v>1835</v>
      </c>
      <c r="D749" s="428">
        <v>1019.64</v>
      </c>
    </row>
    <row r="750" spans="2:4" x14ac:dyDescent="0.25">
      <c r="B750" s="427" t="s">
        <v>1851</v>
      </c>
      <c r="C750" s="427" t="s">
        <v>1835</v>
      </c>
      <c r="D750" s="428">
        <v>1019.64</v>
      </c>
    </row>
    <row r="751" spans="2:4" x14ac:dyDescent="0.25">
      <c r="B751" s="427" t="s">
        <v>1852</v>
      </c>
      <c r="C751" s="427" t="s">
        <v>1835</v>
      </c>
      <c r="D751" s="428">
        <v>1019.64</v>
      </c>
    </row>
    <row r="752" spans="2:4" x14ac:dyDescent="0.25">
      <c r="B752" s="427" t="s">
        <v>1853</v>
      </c>
      <c r="C752" s="427" t="s">
        <v>1835</v>
      </c>
      <c r="D752" s="428">
        <v>1019.64</v>
      </c>
    </row>
    <row r="753" spans="2:4" x14ac:dyDescent="0.25">
      <c r="B753" s="427" t="s">
        <v>1854</v>
      </c>
      <c r="C753" s="427" t="s">
        <v>1835</v>
      </c>
      <c r="D753" s="428">
        <v>1019.64</v>
      </c>
    </row>
    <row r="754" spans="2:4" x14ac:dyDescent="0.25">
      <c r="B754" s="427" t="s">
        <v>1855</v>
      </c>
      <c r="C754" s="427" t="s">
        <v>1835</v>
      </c>
      <c r="D754" s="428">
        <v>1019.64</v>
      </c>
    </row>
    <row r="755" spans="2:4" x14ac:dyDescent="0.25">
      <c r="B755" s="427" t="s">
        <v>1856</v>
      </c>
      <c r="C755" s="427" t="s">
        <v>1835</v>
      </c>
      <c r="D755" s="428">
        <v>1019.64</v>
      </c>
    </row>
    <row r="756" spans="2:4" x14ac:dyDescent="0.25">
      <c r="B756" s="427" t="s">
        <v>1857</v>
      </c>
      <c r="C756" s="427" t="s">
        <v>1835</v>
      </c>
      <c r="D756" s="428">
        <v>1019.64</v>
      </c>
    </row>
    <row r="757" spans="2:4" x14ac:dyDescent="0.25">
      <c r="B757" s="427" t="s">
        <v>1858</v>
      </c>
      <c r="C757" s="427" t="s">
        <v>1835</v>
      </c>
      <c r="D757" s="428">
        <v>1019.64</v>
      </c>
    </row>
    <row r="758" spans="2:4" x14ac:dyDescent="0.25">
      <c r="B758" s="427" t="s">
        <v>1859</v>
      </c>
      <c r="C758" s="427" t="s">
        <v>1835</v>
      </c>
      <c r="D758" s="428">
        <v>1019.64</v>
      </c>
    </row>
    <row r="759" spans="2:4" x14ac:dyDescent="0.25">
      <c r="B759" s="427" t="s">
        <v>1860</v>
      </c>
      <c r="C759" s="427" t="s">
        <v>1835</v>
      </c>
      <c r="D759" s="428">
        <v>1019.64</v>
      </c>
    </row>
    <row r="760" spans="2:4" x14ac:dyDescent="0.25">
      <c r="B760" s="427" t="s">
        <v>1861</v>
      </c>
      <c r="C760" s="427" t="s">
        <v>1835</v>
      </c>
      <c r="D760" s="428">
        <v>1019.64</v>
      </c>
    </row>
    <row r="761" spans="2:4" x14ac:dyDescent="0.25">
      <c r="B761" s="427" t="s">
        <v>1862</v>
      </c>
      <c r="C761" s="427" t="s">
        <v>1835</v>
      </c>
      <c r="D761" s="428">
        <v>1019.64</v>
      </c>
    </row>
    <row r="762" spans="2:4" x14ac:dyDescent="0.25">
      <c r="B762" s="427" t="s">
        <v>1863</v>
      </c>
      <c r="C762" s="427" t="s">
        <v>1835</v>
      </c>
      <c r="D762" s="428">
        <v>1019.64</v>
      </c>
    </row>
    <row r="763" spans="2:4" x14ac:dyDescent="0.25">
      <c r="B763" s="427" t="s">
        <v>1864</v>
      </c>
      <c r="C763" s="427" t="s">
        <v>1835</v>
      </c>
      <c r="D763" s="428">
        <v>1019.64</v>
      </c>
    </row>
    <row r="764" spans="2:4" x14ac:dyDescent="0.25">
      <c r="B764" s="427" t="s">
        <v>1865</v>
      </c>
      <c r="C764" s="427" t="s">
        <v>1866</v>
      </c>
      <c r="D764" s="428">
        <v>120.75</v>
      </c>
    </row>
    <row r="765" spans="2:4" x14ac:dyDescent="0.25">
      <c r="B765" s="427" t="s">
        <v>1867</v>
      </c>
      <c r="C765" s="427" t="s">
        <v>1866</v>
      </c>
      <c r="D765" s="428">
        <v>120.75</v>
      </c>
    </row>
    <row r="766" spans="2:4" x14ac:dyDescent="0.25">
      <c r="B766" s="427" t="s">
        <v>1868</v>
      </c>
      <c r="C766" s="427" t="s">
        <v>1866</v>
      </c>
      <c r="D766" s="428">
        <v>120.75</v>
      </c>
    </row>
    <row r="767" spans="2:4" x14ac:dyDescent="0.25">
      <c r="B767" s="427" t="s">
        <v>1869</v>
      </c>
      <c r="C767" s="427" t="s">
        <v>1866</v>
      </c>
      <c r="D767" s="428">
        <v>120.75</v>
      </c>
    </row>
    <row r="768" spans="2:4" x14ac:dyDescent="0.25">
      <c r="B768" s="427" t="s">
        <v>1870</v>
      </c>
      <c r="C768" s="427" t="s">
        <v>1866</v>
      </c>
      <c r="D768" s="428">
        <v>120.75</v>
      </c>
    </row>
    <row r="769" spans="2:4" x14ac:dyDescent="0.25">
      <c r="B769" s="427" t="s">
        <v>1871</v>
      </c>
      <c r="C769" s="427" t="s">
        <v>1866</v>
      </c>
      <c r="D769" s="428">
        <v>120.75</v>
      </c>
    </row>
    <row r="770" spans="2:4" x14ac:dyDescent="0.25">
      <c r="B770" s="427" t="s">
        <v>1872</v>
      </c>
      <c r="C770" s="427" t="s">
        <v>1866</v>
      </c>
      <c r="D770" s="428">
        <v>120.75</v>
      </c>
    </row>
    <row r="771" spans="2:4" x14ac:dyDescent="0.25">
      <c r="B771" s="427" t="s">
        <v>1873</v>
      </c>
      <c r="C771" s="427" t="s">
        <v>1866</v>
      </c>
      <c r="D771" s="428">
        <v>120.75</v>
      </c>
    </row>
    <row r="772" spans="2:4" x14ac:dyDescent="0.25">
      <c r="B772" s="427" t="s">
        <v>1874</v>
      </c>
      <c r="C772" s="427" t="s">
        <v>1866</v>
      </c>
      <c r="D772" s="428">
        <v>120.75</v>
      </c>
    </row>
    <row r="773" spans="2:4" x14ac:dyDescent="0.25">
      <c r="B773" s="427" t="s">
        <v>1875</v>
      </c>
      <c r="C773" s="427" t="s">
        <v>1866</v>
      </c>
      <c r="D773" s="428">
        <v>120.75</v>
      </c>
    </row>
    <row r="774" spans="2:4" x14ac:dyDescent="0.25">
      <c r="B774" s="427" t="s">
        <v>1876</v>
      </c>
      <c r="C774" s="427" t="s">
        <v>1866</v>
      </c>
      <c r="D774" s="428">
        <v>120.75</v>
      </c>
    </row>
    <row r="775" spans="2:4" x14ac:dyDescent="0.25">
      <c r="B775" s="427" t="s">
        <v>1877</v>
      </c>
      <c r="C775" s="427" t="s">
        <v>1866</v>
      </c>
      <c r="D775" s="428">
        <v>120.75</v>
      </c>
    </row>
    <row r="776" spans="2:4" x14ac:dyDescent="0.25">
      <c r="B776" s="427" t="s">
        <v>1878</v>
      </c>
      <c r="C776" s="427" t="s">
        <v>1866</v>
      </c>
      <c r="D776" s="428">
        <v>120.75</v>
      </c>
    </row>
    <row r="777" spans="2:4" x14ac:dyDescent="0.25">
      <c r="B777" s="427" t="s">
        <v>1879</v>
      </c>
      <c r="C777" s="427" t="s">
        <v>1866</v>
      </c>
      <c r="D777" s="428">
        <v>120.75</v>
      </c>
    </row>
    <row r="778" spans="2:4" x14ac:dyDescent="0.25">
      <c r="B778" s="427" t="s">
        <v>1880</v>
      </c>
      <c r="C778" s="427" t="s">
        <v>1866</v>
      </c>
      <c r="D778" s="428">
        <v>120.75</v>
      </c>
    </row>
    <row r="779" spans="2:4" x14ac:dyDescent="0.25">
      <c r="B779" s="427" t="s">
        <v>1881</v>
      </c>
      <c r="C779" s="427" t="s">
        <v>1866</v>
      </c>
      <c r="D779" s="428">
        <v>120.75</v>
      </c>
    </row>
    <row r="780" spans="2:4" x14ac:dyDescent="0.25">
      <c r="B780" s="427" t="s">
        <v>1882</v>
      </c>
      <c r="C780" s="427" t="s">
        <v>1866</v>
      </c>
      <c r="D780" s="428">
        <v>120.75</v>
      </c>
    </row>
    <row r="781" spans="2:4" x14ac:dyDescent="0.25">
      <c r="B781" s="427" t="s">
        <v>1883</v>
      </c>
      <c r="C781" s="427" t="s">
        <v>1866</v>
      </c>
      <c r="D781" s="428">
        <v>120.75</v>
      </c>
    </row>
    <row r="782" spans="2:4" x14ac:dyDescent="0.25">
      <c r="B782" s="427" t="s">
        <v>1884</v>
      </c>
      <c r="C782" s="427" t="s">
        <v>1866</v>
      </c>
      <c r="D782" s="428">
        <v>120.75</v>
      </c>
    </row>
    <row r="783" spans="2:4" x14ac:dyDescent="0.25">
      <c r="B783" s="427" t="s">
        <v>1885</v>
      </c>
      <c r="C783" s="427" t="s">
        <v>1866</v>
      </c>
      <c r="D783" s="428">
        <v>120.75</v>
      </c>
    </row>
    <row r="784" spans="2:4" x14ac:dyDescent="0.25">
      <c r="B784" s="427" t="s">
        <v>1886</v>
      </c>
      <c r="C784" s="427" t="s">
        <v>1866</v>
      </c>
      <c r="D784" s="428">
        <v>120.75</v>
      </c>
    </row>
    <row r="785" spans="2:4" x14ac:dyDescent="0.25">
      <c r="B785" s="427" t="s">
        <v>1887</v>
      </c>
      <c r="C785" s="427" t="s">
        <v>1866</v>
      </c>
      <c r="D785" s="428">
        <v>120.75</v>
      </c>
    </row>
    <row r="786" spans="2:4" x14ac:dyDescent="0.25">
      <c r="B786" s="427" t="s">
        <v>1888</v>
      </c>
      <c r="C786" s="427" t="s">
        <v>1866</v>
      </c>
      <c r="D786" s="428">
        <v>120.75</v>
      </c>
    </row>
    <row r="787" spans="2:4" x14ac:dyDescent="0.25">
      <c r="B787" s="427" t="s">
        <v>1889</v>
      </c>
      <c r="C787" s="427" t="s">
        <v>1866</v>
      </c>
      <c r="D787" s="428">
        <v>120.75</v>
      </c>
    </row>
    <row r="788" spans="2:4" x14ac:dyDescent="0.25">
      <c r="B788" s="427" t="s">
        <v>1890</v>
      </c>
      <c r="C788" s="427" t="s">
        <v>1866</v>
      </c>
      <c r="D788" s="428">
        <v>1681</v>
      </c>
    </row>
    <row r="789" spans="2:4" x14ac:dyDescent="0.25">
      <c r="B789" s="427" t="s">
        <v>1891</v>
      </c>
      <c r="C789" s="427" t="s">
        <v>1866</v>
      </c>
      <c r="D789" s="428">
        <v>120.75</v>
      </c>
    </row>
    <row r="790" spans="2:4" x14ac:dyDescent="0.25">
      <c r="B790" s="427" t="s">
        <v>1892</v>
      </c>
      <c r="C790" s="427" t="s">
        <v>1866</v>
      </c>
      <c r="D790" s="428">
        <v>120.75</v>
      </c>
    </row>
    <row r="791" spans="2:4" x14ac:dyDescent="0.25">
      <c r="B791" s="427" t="s">
        <v>1893</v>
      </c>
      <c r="C791" s="427" t="s">
        <v>1866</v>
      </c>
      <c r="D791" s="428">
        <v>120.75</v>
      </c>
    </row>
    <row r="792" spans="2:4" x14ac:dyDescent="0.25">
      <c r="B792" s="427" t="s">
        <v>1894</v>
      </c>
      <c r="C792" s="427" t="s">
        <v>1866</v>
      </c>
      <c r="D792" s="428">
        <v>120.75</v>
      </c>
    </row>
    <row r="793" spans="2:4" x14ac:dyDescent="0.25">
      <c r="B793" s="427" t="s">
        <v>1895</v>
      </c>
      <c r="C793" s="427" t="s">
        <v>1866</v>
      </c>
      <c r="D793" s="428">
        <v>120.75</v>
      </c>
    </row>
    <row r="794" spans="2:4" x14ac:dyDescent="0.25">
      <c r="B794" s="427" t="s">
        <v>1896</v>
      </c>
      <c r="C794" s="427" t="s">
        <v>1866</v>
      </c>
      <c r="D794" s="428">
        <v>120.75</v>
      </c>
    </row>
    <row r="795" spans="2:4" x14ac:dyDescent="0.25">
      <c r="B795" s="427" t="s">
        <v>1897</v>
      </c>
      <c r="C795" s="427" t="s">
        <v>1866</v>
      </c>
      <c r="D795" s="428">
        <v>120.75</v>
      </c>
    </row>
    <row r="796" spans="2:4" x14ac:dyDescent="0.25">
      <c r="B796" s="427" t="s">
        <v>1898</v>
      </c>
      <c r="C796" s="427" t="s">
        <v>1866</v>
      </c>
      <c r="D796" s="428">
        <v>120.75</v>
      </c>
    </row>
    <row r="797" spans="2:4" x14ac:dyDescent="0.25">
      <c r="B797" s="427" t="s">
        <v>1899</v>
      </c>
      <c r="C797" s="427" t="s">
        <v>1866</v>
      </c>
      <c r="D797" s="428">
        <v>120.75</v>
      </c>
    </row>
    <row r="798" spans="2:4" x14ac:dyDescent="0.25">
      <c r="B798" s="427" t="s">
        <v>1900</v>
      </c>
      <c r="C798" s="427" t="s">
        <v>1866</v>
      </c>
      <c r="D798" s="428">
        <v>120.75</v>
      </c>
    </row>
    <row r="799" spans="2:4" x14ac:dyDescent="0.25">
      <c r="B799" s="427" t="s">
        <v>1901</v>
      </c>
      <c r="C799" s="427" t="s">
        <v>1866</v>
      </c>
      <c r="D799" s="428">
        <v>120.75</v>
      </c>
    </row>
    <row r="800" spans="2:4" x14ac:dyDescent="0.25">
      <c r="B800" s="427" t="s">
        <v>1902</v>
      </c>
      <c r="C800" s="427" t="s">
        <v>1866</v>
      </c>
      <c r="D800" s="428">
        <v>120.75</v>
      </c>
    </row>
    <row r="801" spans="2:4" x14ac:dyDescent="0.25">
      <c r="B801" s="427" t="s">
        <v>1903</v>
      </c>
      <c r="C801" s="427" t="s">
        <v>1866</v>
      </c>
      <c r="D801" s="428">
        <v>120.75</v>
      </c>
    </row>
    <row r="802" spans="2:4" x14ac:dyDescent="0.25">
      <c r="B802" s="427" t="s">
        <v>1904</v>
      </c>
      <c r="C802" s="427" t="s">
        <v>1866</v>
      </c>
      <c r="D802" s="428">
        <v>120.75</v>
      </c>
    </row>
    <row r="803" spans="2:4" x14ac:dyDescent="0.25">
      <c r="B803" s="427" t="s">
        <v>1905</v>
      </c>
      <c r="C803" s="427" t="s">
        <v>1866</v>
      </c>
      <c r="D803" s="428">
        <v>120.75</v>
      </c>
    </row>
    <row r="804" spans="2:4" x14ac:dyDescent="0.25">
      <c r="B804" s="427" t="s">
        <v>1906</v>
      </c>
      <c r="C804" s="427" t="s">
        <v>1866</v>
      </c>
      <c r="D804" s="428">
        <v>120.75</v>
      </c>
    </row>
    <row r="805" spans="2:4" x14ac:dyDescent="0.25">
      <c r="B805" s="427" t="s">
        <v>1907</v>
      </c>
      <c r="C805" s="427" t="s">
        <v>1866</v>
      </c>
      <c r="D805" s="428">
        <v>120.75</v>
      </c>
    </row>
    <row r="806" spans="2:4" x14ac:dyDescent="0.25">
      <c r="B806" s="427" t="s">
        <v>1908</v>
      </c>
      <c r="C806" s="427" t="s">
        <v>1866</v>
      </c>
      <c r="D806" s="428">
        <v>120.75</v>
      </c>
    </row>
    <row r="807" spans="2:4" x14ac:dyDescent="0.25">
      <c r="B807" s="427" t="s">
        <v>1909</v>
      </c>
      <c r="C807" s="427" t="s">
        <v>1866</v>
      </c>
      <c r="D807" s="428">
        <v>120.75</v>
      </c>
    </row>
    <row r="808" spans="2:4" x14ac:dyDescent="0.25">
      <c r="B808" s="427" t="s">
        <v>1910</v>
      </c>
      <c r="C808" s="427" t="s">
        <v>1866</v>
      </c>
      <c r="D808" s="428">
        <v>120.75</v>
      </c>
    </row>
    <row r="809" spans="2:4" x14ac:dyDescent="0.25">
      <c r="B809" s="427" t="s">
        <v>1911</v>
      </c>
      <c r="C809" s="427" t="s">
        <v>1866</v>
      </c>
      <c r="D809" s="428">
        <v>120.75</v>
      </c>
    </row>
    <row r="810" spans="2:4" x14ac:dyDescent="0.25">
      <c r="B810" s="427" t="s">
        <v>1912</v>
      </c>
      <c r="C810" s="427" t="s">
        <v>1866</v>
      </c>
      <c r="D810" s="428">
        <v>120.75</v>
      </c>
    </row>
    <row r="811" spans="2:4" x14ac:dyDescent="0.25">
      <c r="B811" s="427" t="s">
        <v>1913</v>
      </c>
      <c r="C811" s="427" t="s">
        <v>1866</v>
      </c>
      <c r="D811" s="428">
        <v>120.75</v>
      </c>
    </row>
    <row r="812" spans="2:4" x14ac:dyDescent="0.25">
      <c r="B812" s="427" t="s">
        <v>1914</v>
      </c>
      <c r="C812" s="427" t="s">
        <v>1866</v>
      </c>
      <c r="D812" s="428">
        <v>120.75</v>
      </c>
    </row>
    <row r="813" spans="2:4" x14ac:dyDescent="0.25">
      <c r="B813" s="427" t="s">
        <v>1915</v>
      </c>
      <c r="C813" s="427" t="s">
        <v>1866</v>
      </c>
      <c r="D813" s="428">
        <v>120.75</v>
      </c>
    </row>
    <row r="814" spans="2:4" x14ac:dyDescent="0.25">
      <c r="B814" s="427" t="s">
        <v>1916</v>
      </c>
      <c r="C814" s="427" t="s">
        <v>1917</v>
      </c>
      <c r="D814" s="428">
        <v>120.75</v>
      </c>
    </row>
    <row r="815" spans="2:4" x14ac:dyDescent="0.25">
      <c r="B815" s="427" t="s">
        <v>1918</v>
      </c>
      <c r="C815" s="427" t="s">
        <v>1917</v>
      </c>
      <c r="D815" s="428">
        <v>120.75</v>
      </c>
    </row>
    <row r="816" spans="2:4" x14ac:dyDescent="0.25">
      <c r="B816" s="427" t="s">
        <v>1919</v>
      </c>
      <c r="C816" s="427" t="s">
        <v>1917</v>
      </c>
      <c r="D816" s="428">
        <v>120.75</v>
      </c>
    </row>
    <row r="817" spans="2:4" x14ac:dyDescent="0.25">
      <c r="B817" s="427" t="s">
        <v>1920</v>
      </c>
      <c r="C817" s="427" t="s">
        <v>1917</v>
      </c>
      <c r="D817" s="428">
        <v>120.75</v>
      </c>
    </row>
    <row r="818" spans="2:4" x14ac:dyDescent="0.25">
      <c r="B818" s="427" t="s">
        <v>1921</v>
      </c>
      <c r="C818" s="427" t="s">
        <v>1917</v>
      </c>
      <c r="D818" s="428">
        <v>120.75</v>
      </c>
    </row>
    <row r="819" spans="2:4" x14ac:dyDescent="0.25">
      <c r="B819" s="427" t="s">
        <v>1922</v>
      </c>
      <c r="C819" s="427" t="s">
        <v>1917</v>
      </c>
      <c r="D819" s="428">
        <v>120.75</v>
      </c>
    </row>
    <row r="820" spans="2:4" x14ac:dyDescent="0.25">
      <c r="B820" s="427" t="s">
        <v>1923</v>
      </c>
      <c r="C820" s="427" t="s">
        <v>1917</v>
      </c>
      <c r="D820" s="428">
        <v>120.75</v>
      </c>
    </row>
    <row r="821" spans="2:4" x14ac:dyDescent="0.25">
      <c r="B821" s="427" t="s">
        <v>1924</v>
      </c>
      <c r="C821" s="427" t="s">
        <v>1917</v>
      </c>
      <c r="D821" s="428">
        <v>120.75</v>
      </c>
    </row>
    <row r="822" spans="2:4" x14ac:dyDescent="0.25">
      <c r="B822" s="427" t="s">
        <v>1925</v>
      </c>
      <c r="C822" s="427" t="s">
        <v>1917</v>
      </c>
      <c r="D822" s="428">
        <v>120.75</v>
      </c>
    </row>
    <row r="823" spans="2:4" x14ac:dyDescent="0.25">
      <c r="B823" s="427" t="s">
        <v>1926</v>
      </c>
      <c r="C823" s="427" t="s">
        <v>1917</v>
      </c>
      <c r="D823" s="428">
        <v>120.75</v>
      </c>
    </row>
    <row r="824" spans="2:4" x14ac:dyDescent="0.25">
      <c r="B824" s="427" t="s">
        <v>1927</v>
      </c>
      <c r="C824" s="427" t="s">
        <v>1917</v>
      </c>
      <c r="D824" s="428">
        <v>120.75</v>
      </c>
    </row>
    <row r="825" spans="2:4" x14ac:dyDescent="0.25">
      <c r="B825" s="427" t="s">
        <v>1928</v>
      </c>
      <c r="C825" s="427" t="s">
        <v>1917</v>
      </c>
      <c r="D825" s="428">
        <v>120.75</v>
      </c>
    </row>
    <row r="826" spans="2:4" x14ac:dyDescent="0.25">
      <c r="B826" s="427" t="s">
        <v>1929</v>
      </c>
      <c r="C826" s="427" t="s">
        <v>1917</v>
      </c>
      <c r="D826" s="428">
        <v>120.75</v>
      </c>
    </row>
    <row r="827" spans="2:4" x14ac:dyDescent="0.25">
      <c r="B827" s="427" t="s">
        <v>1930</v>
      </c>
      <c r="C827" s="427" t="s">
        <v>1917</v>
      </c>
      <c r="D827" s="428">
        <v>120.75</v>
      </c>
    </row>
    <row r="828" spans="2:4" x14ac:dyDescent="0.25">
      <c r="B828" s="427" t="s">
        <v>1931</v>
      </c>
      <c r="C828" s="427" t="s">
        <v>1917</v>
      </c>
      <c r="D828" s="428">
        <v>120.75</v>
      </c>
    </row>
    <row r="829" spans="2:4" x14ac:dyDescent="0.25">
      <c r="B829" s="427" t="s">
        <v>1932</v>
      </c>
      <c r="C829" s="427" t="s">
        <v>1933</v>
      </c>
      <c r="D829" s="428">
        <v>120.75</v>
      </c>
    </row>
    <row r="830" spans="2:4" x14ac:dyDescent="0.25">
      <c r="B830" s="427" t="s">
        <v>1934</v>
      </c>
      <c r="C830" s="427" t="s">
        <v>1933</v>
      </c>
      <c r="D830" s="428">
        <v>120.75</v>
      </c>
    </row>
    <row r="831" spans="2:4" x14ac:dyDescent="0.25">
      <c r="B831" s="427" t="s">
        <v>1935</v>
      </c>
      <c r="C831" s="427" t="s">
        <v>1933</v>
      </c>
      <c r="D831" s="428">
        <v>120.75</v>
      </c>
    </row>
    <row r="832" spans="2:4" x14ac:dyDescent="0.25">
      <c r="B832" s="427" t="s">
        <v>1936</v>
      </c>
      <c r="C832" s="427" t="s">
        <v>1933</v>
      </c>
      <c r="D832" s="428">
        <v>120.75</v>
      </c>
    </row>
    <row r="833" spans="2:4" x14ac:dyDescent="0.25">
      <c r="B833" s="427" t="s">
        <v>1937</v>
      </c>
      <c r="C833" s="427" t="s">
        <v>1933</v>
      </c>
      <c r="D833" s="428">
        <v>120.75</v>
      </c>
    </row>
    <row r="834" spans="2:4" x14ac:dyDescent="0.25">
      <c r="B834" s="427" t="s">
        <v>1938</v>
      </c>
      <c r="C834" s="427" t="s">
        <v>1933</v>
      </c>
      <c r="D834" s="428">
        <v>120.75</v>
      </c>
    </row>
    <row r="835" spans="2:4" x14ac:dyDescent="0.25">
      <c r="B835" s="427" t="s">
        <v>1939</v>
      </c>
      <c r="C835" s="427" t="s">
        <v>1933</v>
      </c>
      <c r="D835" s="428">
        <v>120.75</v>
      </c>
    </row>
    <row r="836" spans="2:4" x14ac:dyDescent="0.25">
      <c r="B836" s="427" t="s">
        <v>1940</v>
      </c>
      <c r="C836" s="427" t="s">
        <v>1933</v>
      </c>
      <c r="D836" s="428">
        <v>120.75</v>
      </c>
    </row>
    <row r="837" spans="2:4" x14ac:dyDescent="0.25">
      <c r="B837" s="427" t="s">
        <v>1941</v>
      </c>
      <c r="C837" s="427" t="s">
        <v>1933</v>
      </c>
      <c r="D837" s="428">
        <v>120.75</v>
      </c>
    </row>
    <row r="838" spans="2:4" x14ac:dyDescent="0.25">
      <c r="B838" s="427" t="s">
        <v>1942</v>
      </c>
      <c r="C838" s="427" t="s">
        <v>1933</v>
      </c>
      <c r="D838" s="428">
        <v>120.75</v>
      </c>
    </row>
    <row r="839" spans="2:4" x14ac:dyDescent="0.25">
      <c r="B839" s="427" t="s">
        <v>1943</v>
      </c>
      <c r="C839" s="427" t="s">
        <v>1933</v>
      </c>
      <c r="D839" s="428">
        <v>0</v>
      </c>
    </row>
    <row r="840" spans="2:4" x14ac:dyDescent="0.25">
      <c r="B840" s="427" t="s">
        <v>1944</v>
      </c>
      <c r="C840" s="427" t="s">
        <v>1945</v>
      </c>
      <c r="D840" s="428">
        <v>120.75</v>
      </c>
    </row>
    <row r="841" spans="2:4" x14ac:dyDescent="0.25">
      <c r="B841" s="427" t="s">
        <v>1946</v>
      </c>
      <c r="C841" s="427" t="s">
        <v>1945</v>
      </c>
      <c r="D841" s="428">
        <v>120.75</v>
      </c>
    </row>
    <row r="842" spans="2:4" x14ac:dyDescent="0.25">
      <c r="B842" s="427" t="s">
        <v>1947</v>
      </c>
      <c r="C842" s="427" t="s">
        <v>1945</v>
      </c>
      <c r="D842" s="428">
        <v>120.75</v>
      </c>
    </row>
    <row r="843" spans="2:4" x14ac:dyDescent="0.25">
      <c r="B843" s="427" t="s">
        <v>1948</v>
      </c>
      <c r="C843" s="427" t="s">
        <v>1945</v>
      </c>
      <c r="D843" s="428">
        <v>120.75</v>
      </c>
    </row>
    <row r="844" spans="2:4" x14ac:dyDescent="0.25">
      <c r="B844" s="427" t="s">
        <v>1949</v>
      </c>
      <c r="C844" s="427" t="s">
        <v>1945</v>
      </c>
      <c r="D844" s="428">
        <v>120.75</v>
      </c>
    </row>
    <row r="845" spans="2:4" x14ac:dyDescent="0.25">
      <c r="B845" s="427" t="s">
        <v>1950</v>
      </c>
      <c r="C845" s="427" t="s">
        <v>1945</v>
      </c>
      <c r="D845" s="428">
        <v>120.75</v>
      </c>
    </row>
    <row r="846" spans="2:4" x14ac:dyDescent="0.25">
      <c r="B846" s="427" t="s">
        <v>1951</v>
      </c>
      <c r="C846" s="427" t="s">
        <v>1945</v>
      </c>
      <c r="D846" s="428">
        <v>120.75</v>
      </c>
    </row>
    <row r="847" spans="2:4" x14ac:dyDescent="0.25">
      <c r="B847" s="427" t="s">
        <v>1952</v>
      </c>
      <c r="C847" s="427" t="s">
        <v>1945</v>
      </c>
      <c r="D847" s="428">
        <v>120.75</v>
      </c>
    </row>
    <row r="848" spans="2:4" x14ac:dyDescent="0.25">
      <c r="B848" s="427" t="s">
        <v>1953</v>
      </c>
      <c r="C848" s="427" t="s">
        <v>1945</v>
      </c>
      <c r="D848" s="428">
        <v>120.75</v>
      </c>
    </row>
    <row r="849" spans="2:4" x14ac:dyDescent="0.25">
      <c r="B849" s="427" t="s">
        <v>1954</v>
      </c>
      <c r="C849" s="427" t="s">
        <v>1945</v>
      </c>
      <c r="D849" s="428">
        <v>120.75</v>
      </c>
    </row>
    <row r="850" spans="2:4" x14ac:dyDescent="0.25">
      <c r="B850" s="427" t="s">
        <v>1955</v>
      </c>
      <c r="C850" s="427" t="s">
        <v>1945</v>
      </c>
      <c r="D850" s="428">
        <v>120.75</v>
      </c>
    </row>
    <row r="851" spans="2:4" x14ac:dyDescent="0.25">
      <c r="B851" s="427" t="s">
        <v>1956</v>
      </c>
      <c r="C851" s="427" t="s">
        <v>1945</v>
      </c>
      <c r="D851" s="428">
        <v>120.75</v>
      </c>
    </row>
    <row r="852" spans="2:4" x14ac:dyDescent="0.25">
      <c r="B852" s="427" t="s">
        <v>1957</v>
      </c>
      <c r="C852" s="427" t="s">
        <v>1958</v>
      </c>
      <c r="D852" s="428">
        <v>120.75</v>
      </c>
    </row>
    <row r="853" spans="2:4" x14ac:dyDescent="0.25">
      <c r="B853" s="427" t="s">
        <v>1959</v>
      </c>
      <c r="C853" s="427" t="s">
        <v>1960</v>
      </c>
      <c r="D853" s="428">
        <v>747.5</v>
      </c>
    </row>
    <row r="854" spans="2:4" x14ac:dyDescent="0.25">
      <c r="B854" s="427" t="s">
        <v>1961</v>
      </c>
      <c r="C854" s="427" t="s">
        <v>1960</v>
      </c>
      <c r="D854" s="428">
        <v>747.5</v>
      </c>
    </row>
    <row r="855" spans="2:4" x14ac:dyDescent="0.25">
      <c r="B855" s="427" t="s">
        <v>1962</v>
      </c>
      <c r="C855" s="427" t="s">
        <v>1960</v>
      </c>
      <c r="D855" s="428">
        <v>747.5</v>
      </c>
    </row>
    <row r="856" spans="2:4" x14ac:dyDescent="0.25">
      <c r="B856" s="427" t="s">
        <v>1963</v>
      </c>
      <c r="C856" s="427" t="s">
        <v>1960</v>
      </c>
      <c r="D856" s="428">
        <v>747.5</v>
      </c>
    </row>
    <row r="857" spans="2:4" x14ac:dyDescent="0.25">
      <c r="B857" s="427" t="s">
        <v>1964</v>
      </c>
      <c r="C857" s="427" t="s">
        <v>1960</v>
      </c>
      <c r="D857" s="428">
        <v>747.5</v>
      </c>
    </row>
    <row r="858" spans="2:4" x14ac:dyDescent="0.25">
      <c r="B858" s="427" t="s">
        <v>1965</v>
      </c>
      <c r="C858" s="427" t="s">
        <v>1960</v>
      </c>
      <c r="D858" s="428">
        <v>747.5</v>
      </c>
    </row>
    <row r="859" spans="2:4" x14ac:dyDescent="0.25">
      <c r="B859" s="427" t="s">
        <v>1966</v>
      </c>
      <c r="C859" s="427" t="s">
        <v>1960</v>
      </c>
      <c r="D859" s="428">
        <v>747.5</v>
      </c>
    </row>
    <row r="860" spans="2:4" x14ac:dyDescent="0.25">
      <c r="B860" s="427" t="s">
        <v>1967</v>
      </c>
      <c r="C860" s="427" t="s">
        <v>1960</v>
      </c>
      <c r="D860" s="428">
        <v>747.5</v>
      </c>
    </row>
    <row r="861" spans="2:4" x14ac:dyDescent="0.25">
      <c r="B861" s="427" t="s">
        <v>1968</v>
      </c>
      <c r="C861" s="427" t="s">
        <v>1960</v>
      </c>
      <c r="D861" s="428">
        <v>747.5</v>
      </c>
    </row>
    <row r="862" spans="2:4" x14ac:dyDescent="0.25">
      <c r="B862" s="427" t="s">
        <v>1969</v>
      </c>
      <c r="C862" s="427" t="s">
        <v>1960</v>
      </c>
      <c r="D862" s="428">
        <v>747.5</v>
      </c>
    </row>
    <row r="863" spans="2:4" x14ac:dyDescent="0.25">
      <c r="B863" s="427" t="s">
        <v>1970</v>
      </c>
      <c r="C863" s="427" t="s">
        <v>1960</v>
      </c>
      <c r="D863" s="428">
        <v>747.5</v>
      </c>
    </row>
    <row r="864" spans="2:4" x14ac:dyDescent="0.25">
      <c r="B864" s="427" t="s">
        <v>1971</v>
      </c>
      <c r="C864" s="427" t="s">
        <v>1960</v>
      </c>
      <c r="D864" s="428">
        <v>747.5</v>
      </c>
    </row>
    <row r="865" spans="2:4" x14ac:dyDescent="0.25">
      <c r="B865" s="427" t="s">
        <v>1972</v>
      </c>
      <c r="C865" s="427" t="s">
        <v>1960</v>
      </c>
      <c r="D865" s="428">
        <v>747.5</v>
      </c>
    </row>
    <row r="866" spans="2:4" x14ac:dyDescent="0.25">
      <c r="B866" s="427" t="s">
        <v>1973</v>
      </c>
      <c r="C866" s="427" t="s">
        <v>1960</v>
      </c>
      <c r="D866" s="428">
        <v>747.5</v>
      </c>
    </row>
    <row r="867" spans="2:4" x14ac:dyDescent="0.25">
      <c r="B867" s="427" t="s">
        <v>1974</v>
      </c>
      <c r="C867" s="427" t="s">
        <v>1960</v>
      </c>
      <c r="D867" s="428">
        <v>747.5</v>
      </c>
    </row>
    <row r="868" spans="2:4" x14ac:dyDescent="0.25">
      <c r="B868" s="427" t="s">
        <v>1975</v>
      </c>
      <c r="C868" s="427" t="s">
        <v>1960</v>
      </c>
      <c r="D868" s="428">
        <v>747.5</v>
      </c>
    </row>
    <row r="869" spans="2:4" x14ac:dyDescent="0.25">
      <c r="B869" s="427" t="s">
        <v>1976</v>
      </c>
      <c r="C869" s="427" t="s">
        <v>1960</v>
      </c>
      <c r="D869" s="428">
        <v>747.5</v>
      </c>
    </row>
    <row r="870" spans="2:4" x14ac:dyDescent="0.25">
      <c r="B870" s="427" t="s">
        <v>1977</v>
      </c>
      <c r="C870" s="427" t="s">
        <v>1960</v>
      </c>
      <c r="D870" s="428">
        <v>747.5</v>
      </c>
    </row>
    <row r="871" spans="2:4" x14ac:dyDescent="0.25">
      <c r="B871" s="427" t="s">
        <v>1978</v>
      </c>
      <c r="C871" s="427" t="s">
        <v>1960</v>
      </c>
      <c r="D871" s="428">
        <v>747.5</v>
      </c>
    </row>
    <row r="872" spans="2:4" x14ac:dyDescent="0.25">
      <c r="B872" s="427" t="s">
        <v>1979</v>
      </c>
      <c r="C872" s="427" t="s">
        <v>1960</v>
      </c>
      <c r="D872" s="428">
        <v>747.5</v>
      </c>
    </row>
    <row r="873" spans="2:4" x14ac:dyDescent="0.25">
      <c r="B873" s="427" t="s">
        <v>1980</v>
      </c>
      <c r="C873" s="427" t="s">
        <v>1960</v>
      </c>
      <c r="D873" s="428">
        <v>747.5</v>
      </c>
    </row>
    <row r="874" spans="2:4" x14ac:dyDescent="0.25">
      <c r="B874" s="427" t="s">
        <v>1981</v>
      </c>
      <c r="C874" s="427" t="s">
        <v>1960</v>
      </c>
      <c r="D874" s="428">
        <v>747.5</v>
      </c>
    </row>
    <row r="875" spans="2:4" x14ac:dyDescent="0.25">
      <c r="B875" s="427" t="s">
        <v>1982</v>
      </c>
      <c r="C875" s="427" t="s">
        <v>1960</v>
      </c>
      <c r="D875" s="428">
        <v>747.5</v>
      </c>
    </row>
    <row r="876" spans="2:4" x14ac:dyDescent="0.25">
      <c r="B876" s="427" t="s">
        <v>1983</v>
      </c>
      <c r="C876" s="427" t="s">
        <v>1960</v>
      </c>
      <c r="D876" s="428">
        <v>747.5</v>
      </c>
    </row>
    <row r="877" spans="2:4" x14ac:dyDescent="0.25">
      <c r="B877" s="427" t="s">
        <v>1984</v>
      </c>
      <c r="C877" s="427" t="s">
        <v>1960</v>
      </c>
      <c r="D877" s="428">
        <v>747.5</v>
      </c>
    </row>
    <row r="878" spans="2:4" x14ac:dyDescent="0.25">
      <c r="B878" s="427" t="s">
        <v>1985</v>
      </c>
      <c r="C878" s="427" t="s">
        <v>1960</v>
      </c>
      <c r="D878" s="428">
        <v>747.5</v>
      </c>
    </row>
    <row r="879" spans="2:4" x14ac:dyDescent="0.25">
      <c r="B879" s="427" t="s">
        <v>1986</v>
      </c>
      <c r="C879" s="427" t="s">
        <v>1960</v>
      </c>
      <c r="D879" s="428">
        <v>747.5</v>
      </c>
    </row>
    <row r="880" spans="2:4" x14ac:dyDescent="0.25">
      <c r="B880" s="427" t="s">
        <v>1987</v>
      </c>
      <c r="C880" s="427" t="s">
        <v>1960</v>
      </c>
      <c r="D880" s="428">
        <v>747.5</v>
      </c>
    </row>
    <row r="881" spans="2:4" x14ac:dyDescent="0.25">
      <c r="B881" s="427" t="s">
        <v>1988</v>
      </c>
      <c r="C881" s="427" t="s">
        <v>1960</v>
      </c>
      <c r="D881" s="428">
        <v>747.5</v>
      </c>
    </row>
    <row r="882" spans="2:4" x14ac:dyDescent="0.25">
      <c r="B882" s="427" t="s">
        <v>1989</v>
      </c>
      <c r="C882" s="427" t="s">
        <v>1960</v>
      </c>
      <c r="D882" s="428">
        <v>747.5</v>
      </c>
    </row>
    <row r="883" spans="2:4" x14ac:dyDescent="0.25">
      <c r="B883" s="427" t="s">
        <v>1990</v>
      </c>
      <c r="C883" s="427" t="s">
        <v>1960</v>
      </c>
      <c r="D883" s="428">
        <v>747.5</v>
      </c>
    </row>
    <row r="884" spans="2:4" x14ac:dyDescent="0.25">
      <c r="B884" s="427" t="s">
        <v>1991</v>
      </c>
      <c r="C884" s="427" t="s">
        <v>1960</v>
      </c>
      <c r="D884" s="428">
        <v>747.5</v>
      </c>
    </row>
    <row r="885" spans="2:4" x14ac:dyDescent="0.25">
      <c r="B885" s="427" t="s">
        <v>1992</v>
      </c>
      <c r="C885" s="427" t="s">
        <v>1960</v>
      </c>
      <c r="D885" s="428">
        <v>747.5</v>
      </c>
    </row>
    <row r="886" spans="2:4" x14ac:dyDescent="0.25">
      <c r="B886" s="427" t="s">
        <v>1993</v>
      </c>
      <c r="C886" s="427" t="s">
        <v>1960</v>
      </c>
      <c r="D886" s="428">
        <v>747.5</v>
      </c>
    </row>
    <row r="887" spans="2:4" x14ac:dyDescent="0.25">
      <c r="B887" s="427" t="s">
        <v>1994</v>
      </c>
      <c r="C887" s="427" t="s">
        <v>1960</v>
      </c>
      <c r="D887" s="428">
        <v>747.5</v>
      </c>
    </row>
    <row r="888" spans="2:4" x14ac:dyDescent="0.25">
      <c r="B888" s="427" t="s">
        <v>1995</v>
      </c>
      <c r="C888" s="427" t="s">
        <v>1960</v>
      </c>
      <c r="D888" s="428">
        <v>747.5</v>
      </c>
    </row>
    <row r="889" spans="2:4" x14ac:dyDescent="0.25">
      <c r="B889" s="427" t="s">
        <v>1996</v>
      </c>
      <c r="C889" s="427" t="s">
        <v>1960</v>
      </c>
      <c r="D889" s="428">
        <v>747.5</v>
      </c>
    </row>
    <row r="890" spans="2:4" x14ac:dyDescent="0.25">
      <c r="B890" s="427" t="s">
        <v>1997</v>
      </c>
      <c r="C890" s="427" t="s">
        <v>1960</v>
      </c>
      <c r="D890" s="428">
        <v>747.5</v>
      </c>
    </row>
    <row r="891" spans="2:4" x14ac:dyDescent="0.25">
      <c r="B891" s="427" t="s">
        <v>1998</v>
      </c>
      <c r="C891" s="427" t="s">
        <v>1960</v>
      </c>
      <c r="D891" s="428">
        <v>747.5</v>
      </c>
    </row>
    <row r="892" spans="2:4" x14ac:dyDescent="0.25">
      <c r="B892" s="427" t="s">
        <v>1999</v>
      </c>
      <c r="C892" s="427" t="s">
        <v>1960</v>
      </c>
      <c r="D892" s="428">
        <v>747.5</v>
      </c>
    </row>
    <row r="893" spans="2:4" x14ac:dyDescent="0.25">
      <c r="B893" s="427" t="s">
        <v>2000</v>
      </c>
      <c r="C893" s="427" t="s">
        <v>1960</v>
      </c>
      <c r="D893" s="428">
        <v>747.5</v>
      </c>
    </row>
    <row r="894" spans="2:4" x14ac:dyDescent="0.25">
      <c r="B894" s="427" t="s">
        <v>2001</v>
      </c>
      <c r="C894" s="427" t="s">
        <v>1960</v>
      </c>
      <c r="D894" s="428">
        <v>747.5</v>
      </c>
    </row>
    <row r="895" spans="2:4" x14ac:dyDescent="0.25">
      <c r="B895" s="427" t="s">
        <v>2002</v>
      </c>
      <c r="C895" s="427" t="s">
        <v>1960</v>
      </c>
      <c r="D895" s="428">
        <v>747.5</v>
      </c>
    </row>
    <row r="896" spans="2:4" x14ac:dyDescent="0.25">
      <c r="B896" s="427" t="s">
        <v>2003</v>
      </c>
      <c r="C896" s="427" t="s">
        <v>1960</v>
      </c>
      <c r="D896" s="428">
        <v>747.5</v>
      </c>
    </row>
    <row r="897" spans="2:4" x14ac:dyDescent="0.25">
      <c r="B897" s="427" t="s">
        <v>2004</v>
      </c>
      <c r="C897" s="427" t="s">
        <v>1960</v>
      </c>
      <c r="D897" s="428">
        <v>747.5</v>
      </c>
    </row>
    <row r="898" spans="2:4" x14ac:dyDescent="0.25">
      <c r="B898" s="427" t="s">
        <v>2005</v>
      </c>
      <c r="C898" s="427" t="s">
        <v>1960</v>
      </c>
      <c r="D898" s="428">
        <v>747.5</v>
      </c>
    </row>
    <row r="899" spans="2:4" x14ac:dyDescent="0.25">
      <c r="B899" s="427" t="s">
        <v>2006</v>
      </c>
      <c r="C899" s="427" t="s">
        <v>1960</v>
      </c>
      <c r="D899" s="428">
        <v>747.5</v>
      </c>
    </row>
    <row r="900" spans="2:4" x14ac:dyDescent="0.25">
      <c r="B900" s="427" t="s">
        <v>2007</v>
      </c>
      <c r="C900" s="427" t="s">
        <v>1960</v>
      </c>
      <c r="D900" s="428">
        <v>747.5</v>
      </c>
    </row>
    <row r="901" spans="2:4" x14ac:dyDescent="0.25">
      <c r="B901" s="427" t="s">
        <v>2008</v>
      </c>
      <c r="C901" s="427" t="s">
        <v>1960</v>
      </c>
      <c r="D901" s="428">
        <v>747.5</v>
      </c>
    </row>
    <row r="902" spans="2:4" x14ac:dyDescent="0.25">
      <c r="B902" s="427" t="s">
        <v>2009</v>
      </c>
      <c r="C902" s="427" t="s">
        <v>1960</v>
      </c>
      <c r="D902" s="428">
        <v>747.5</v>
      </c>
    </row>
    <row r="903" spans="2:4" x14ac:dyDescent="0.25">
      <c r="B903" s="427" t="s">
        <v>2010</v>
      </c>
      <c r="C903" s="427" t="s">
        <v>1960</v>
      </c>
      <c r="D903" s="428">
        <v>747.5</v>
      </c>
    </row>
    <row r="904" spans="2:4" x14ac:dyDescent="0.25">
      <c r="B904" s="427" t="s">
        <v>2011</v>
      </c>
      <c r="C904" s="427" t="s">
        <v>1960</v>
      </c>
      <c r="D904" s="428">
        <v>747.5</v>
      </c>
    </row>
    <row r="905" spans="2:4" x14ac:dyDescent="0.25">
      <c r="B905" s="427" t="s">
        <v>2012</v>
      </c>
      <c r="C905" s="427" t="s">
        <v>1960</v>
      </c>
      <c r="D905" s="428">
        <v>747.5</v>
      </c>
    </row>
    <row r="906" spans="2:4" x14ac:dyDescent="0.25">
      <c r="B906" s="427" t="s">
        <v>2013</v>
      </c>
      <c r="C906" s="427" t="s">
        <v>1960</v>
      </c>
      <c r="D906" s="428">
        <v>747.5</v>
      </c>
    </row>
    <row r="907" spans="2:4" x14ac:dyDescent="0.25">
      <c r="B907" s="427" t="s">
        <v>2014</v>
      </c>
      <c r="C907" s="427" t="s">
        <v>1960</v>
      </c>
      <c r="D907" s="428">
        <v>747.5</v>
      </c>
    </row>
    <row r="908" spans="2:4" x14ac:dyDescent="0.25">
      <c r="B908" s="427" t="s">
        <v>2015</v>
      </c>
      <c r="C908" s="427" t="s">
        <v>1960</v>
      </c>
      <c r="D908" s="428">
        <v>747.5</v>
      </c>
    </row>
    <row r="909" spans="2:4" x14ac:dyDescent="0.25">
      <c r="B909" s="427" t="s">
        <v>2016</v>
      </c>
      <c r="C909" s="427" t="s">
        <v>1960</v>
      </c>
      <c r="D909" s="428">
        <v>747.5</v>
      </c>
    </row>
    <row r="910" spans="2:4" x14ac:dyDescent="0.25">
      <c r="B910" s="427" t="s">
        <v>2017</v>
      </c>
      <c r="C910" s="427" t="s">
        <v>1960</v>
      </c>
      <c r="D910" s="428">
        <v>747.5</v>
      </c>
    </row>
    <row r="911" spans="2:4" x14ac:dyDescent="0.25">
      <c r="B911" s="427" t="s">
        <v>2018</v>
      </c>
      <c r="C911" s="427" t="s">
        <v>1960</v>
      </c>
      <c r="D911" s="428">
        <v>747.5</v>
      </c>
    </row>
    <row r="912" spans="2:4" x14ac:dyDescent="0.25">
      <c r="B912" s="427" t="s">
        <v>2019</v>
      </c>
      <c r="C912" s="427" t="s">
        <v>1960</v>
      </c>
      <c r="D912" s="428">
        <v>747.5</v>
      </c>
    </row>
    <row r="913" spans="2:4" x14ac:dyDescent="0.25">
      <c r="B913" s="427" t="s">
        <v>2020</v>
      </c>
      <c r="C913" s="427" t="s">
        <v>1960</v>
      </c>
      <c r="D913" s="428">
        <v>747.5</v>
      </c>
    </row>
    <row r="914" spans="2:4" x14ac:dyDescent="0.25">
      <c r="B914" s="427" t="s">
        <v>2021</v>
      </c>
      <c r="C914" s="427" t="s">
        <v>1960</v>
      </c>
      <c r="D914" s="428">
        <v>747.5</v>
      </c>
    </row>
    <row r="915" spans="2:4" x14ac:dyDescent="0.25">
      <c r="B915" s="427" t="s">
        <v>2022</v>
      </c>
      <c r="C915" s="427" t="s">
        <v>1960</v>
      </c>
      <c r="D915" s="428">
        <v>747.5</v>
      </c>
    </row>
    <row r="916" spans="2:4" x14ac:dyDescent="0.25">
      <c r="B916" s="427" t="s">
        <v>2023</v>
      </c>
      <c r="C916" s="427" t="s">
        <v>1960</v>
      </c>
      <c r="D916" s="428">
        <v>747.5</v>
      </c>
    </row>
    <row r="917" spans="2:4" x14ac:dyDescent="0.25">
      <c r="B917" s="427" t="s">
        <v>2024</v>
      </c>
      <c r="C917" s="427" t="s">
        <v>1960</v>
      </c>
      <c r="D917" s="428">
        <v>747.5</v>
      </c>
    </row>
    <row r="918" spans="2:4" x14ac:dyDescent="0.25">
      <c r="B918" s="427" t="s">
        <v>2025</v>
      </c>
      <c r="C918" s="427" t="s">
        <v>1960</v>
      </c>
      <c r="D918" s="428">
        <v>747.5</v>
      </c>
    </row>
    <row r="919" spans="2:4" x14ac:dyDescent="0.25">
      <c r="B919" s="427" t="s">
        <v>2026</v>
      </c>
      <c r="C919" s="427" t="s">
        <v>1960</v>
      </c>
      <c r="D919" s="428">
        <v>747.5</v>
      </c>
    </row>
    <row r="920" spans="2:4" x14ac:dyDescent="0.25">
      <c r="B920" s="427" t="s">
        <v>2027</v>
      </c>
      <c r="C920" s="427" t="s">
        <v>1960</v>
      </c>
      <c r="D920" s="428">
        <v>747.5</v>
      </c>
    </row>
    <row r="921" spans="2:4" x14ac:dyDescent="0.25">
      <c r="B921" s="427" t="s">
        <v>2028</v>
      </c>
      <c r="C921" s="427" t="s">
        <v>1960</v>
      </c>
      <c r="D921" s="428">
        <v>747.5</v>
      </c>
    </row>
    <row r="922" spans="2:4" x14ac:dyDescent="0.25">
      <c r="B922" s="427" t="s">
        <v>2029</v>
      </c>
      <c r="C922" s="427" t="s">
        <v>1960</v>
      </c>
      <c r="D922" s="428">
        <v>747.5</v>
      </c>
    </row>
    <row r="923" spans="2:4" x14ac:dyDescent="0.25">
      <c r="B923" s="427" t="s">
        <v>2030</v>
      </c>
      <c r="C923" s="427" t="s">
        <v>1960</v>
      </c>
      <c r="D923" s="428">
        <v>747.5</v>
      </c>
    </row>
    <row r="924" spans="2:4" x14ac:dyDescent="0.25">
      <c r="B924" s="427" t="s">
        <v>2031</v>
      </c>
      <c r="C924" s="427" t="s">
        <v>1960</v>
      </c>
      <c r="D924" s="428">
        <v>747.5</v>
      </c>
    </row>
    <row r="925" spans="2:4" x14ac:dyDescent="0.25">
      <c r="B925" s="427" t="s">
        <v>2032</v>
      </c>
      <c r="C925" s="427" t="s">
        <v>1960</v>
      </c>
      <c r="D925" s="428">
        <v>747.5</v>
      </c>
    </row>
    <row r="926" spans="2:4" x14ac:dyDescent="0.25">
      <c r="B926" s="427" t="s">
        <v>2033</v>
      </c>
      <c r="C926" s="427" t="s">
        <v>1960</v>
      </c>
      <c r="D926" s="428">
        <v>747.5</v>
      </c>
    </row>
    <row r="927" spans="2:4" x14ac:dyDescent="0.25">
      <c r="B927" s="427" t="s">
        <v>2034</v>
      </c>
      <c r="C927" s="427" t="s">
        <v>1960</v>
      </c>
      <c r="D927" s="428">
        <v>747.5</v>
      </c>
    </row>
    <row r="928" spans="2:4" x14ac:dyDescent="0.25">
      <c r="B928" s="427" t="s">
        <v>2035</v>
      </c>
      <c r="C928" s="427" t="s">
        <v>1960</v>
      </c>
      <c r="D928" s="428">
        <v>747.5</v>
      </c>
    </row>
    <row r="929" spans="2:4" x14ac:dyDescent="0.25">
      <c r="B929" s="427" t="s">
        <v>2036</v>
      </c>
      <c r="C929" s="427" t="s">
        <v>1960</v>
      </c>
      <c r="D929" s="428">
        <v>747.5</v>
      </c>
    </row>
    <row r="930" spans="2:4" x14ac:dyDescent="0.25">
      <c r="B930" s="427" t="s">
        <v>2037</v>
      </c>
      <c r="C930" s="427" t="s">
        <v>1960</v>
      </c>
      <c r="D930" s="428">
        <v>747.5</v>
      </c>
    </row>
    <row r="931" spans="2:4" x14ac:dyDescent="0.25">
      <c r="B931" s="427" t="s">
        <v>2038</v>
      </c>
      <c r="C931" s="427" t="s">
        <v>1960</v>
      </c>
      <c r="D931" s="428">
        <v>747.5</v>
      </c>
    </row>
    <row r="932" spans="2:4" x14ac:dyDescent="0.25">
      <c r="B932" s="427" t="s">
        <v>2039</v>
      </c>
      <c r="C932" s="427" t="s">
        <v>1960</v>
      </c>
      <c r="D932" s="428">
        <v>747.5</v>
      </c>
    </row>
    <row r="933" spans="2:4" x14ac:dyDescent="0.25">
      <c r="B933" s="427" t="s">
        <v>2040</v>
      </c>
      <c r="C933" s="427" t="s">
        <v>1960</v>
      </c>
      <c r="D933" s="428">
        <v>747.5</v>
      </c>
    </row>
    <row r="934" spans="2:4" x14ac:dyDescent="0.25">
      <c r="B934" s="427" t="s">
        <v>2041</v>
      </c>
      <c r="C934" s="427" t="s">
        <v>1960</v>
      </c>
      <c r="D934" s="428">
        <v>747.5</v>
      </c>
    </row>
    <row r="935" spans="2:4" x14ac:dyDescent="0.25">
      <c r="B935" s="427" t="s">
        <v>2042</v>
      </c>
      <c r="C935" s="427" t="s">
        <v>1960</v>
      </c>
      <c r="D935" s="428">
        <v>747.5</v>
      </c>
    </row>
    <row r="936" spans="2:4" x14ac:dyDescent="0.25">
      <c r="B936" s="427" t="s">
        <v>2043</v>
      </c>
      <c r="C936" s="427" t="s">
        <v>1960</v>
      </c>
      <c r="D936" s="428">
        <v>747.5</v>
      </c>
    </row>
    <row r="937" spans="2:4" x14ac:dyDescent="0.25">
      <c r="B937" s="427" t="s">
        <v>2044</v>
      </c>
      <c r="C937" s="427" t="s">
        <v>1960</v>
      </c>
      <c r="D937" s="428">
        <v>747.5</v>
      </c>
    </row>
    <row r="938" spans="2:4" x14ac:dyDescent="0.25">
      <c r="B938" s="427" t="s">
        <v>2045</v>
      </c>
      <c r="C938" s="427" t="s">
        <v>1960</v>
      </c>
      <c r="D938" s="428">
        <v>747.5</v>
      </c>
    </row>
    <row r="939" spans="2:4" x14ac:dyDescent="0.25">
      <c r="B939" s="427" t="s">
        <v>2046</v>
      </c>
      <c r="C939" s="427" t="s">
        <v>1960</v>
      </c>
      <c r="D939" s="428">
        <v>747.5</v>
      </c>
    </row>
    <row r="940" spans="2:4" x14ac:dyDescent="0.25">
      <c r="B940" s="427" t="s">
        <v>2047</v>
      </c>
      <c r="C940" s="427" t="s">
        <v>1960</v>
      </c>
      <c r="D940" s="428">
        <v>747.5</v>
      </c>
    </row>
    <row r="941" spans="2:4" x14ac:dyDescent="0.25">
      <c r="B941" s="427" t="s">
        <v>2048</v>
      </c>
      <c r="C941" s="427" t="s">
        <v>1960</v>
      </c>
      <c r="D941" s="428">
        <v>747.5</v>
      </c>
    </row>
    <row r="942" spans="2:4" x14ac:dyDescent="0.25">
      <c r="B942" s="427" t="s">
        <v>2049</v>
      </c>
      <c r="C942" s="427" t="s">
        <v>1960</v>
      </c>
      <c r="D942" s="428">
        <v>747.5</v>
      </c>
    </row>
    <row r="943" spans="2:4" x14ac:dyDescent="0.25">
      <c r="B943" s="427" t="s">
        <v>2050</v>
      </c>
      <c r="C943" s="427" t="s">
        <v>1960</v>
      </c>
      <c r="D943" s="428">
        <v>747.5</v>
      </c>
    </row>
    <row r="944" spans="2:4" x14ac:dyDescent="0.25">
      <c r="B944" s="427" t="s">
        <v>2051</v>
      </c>
      <c r="C944" s="427" t="s">
        <v>1960</v>
      </c>
      <c r="D944" s="428">
        <v>747.5</v>
      </c>
    </row>
    <row r="945" spans="2:4" x14ac:dyDescent="0.25">
      <c r="B945" s="427" t="s">
        <v>2052</v>
      </c>
      <c r="C945" s="427" t="s">
        <v>1960</v>
      </c>
      <c r="D945" s="428">
        <v>747.5</v>
      </c>
    </row>
    <row r="946" spans="2:4" x14ac:dyDescent="0.25">
      <c r="B946" s="427" t="s">
        <v>2053</v>
      </c>
      <c r="C946" s="427" t="s">
        <v>1960</v>
      </c>
      <c r="D946" s="428">
        <v>747.5</v>
      </c>
    </row>
    <row r="947" spans="2:4" x14ac:dyDescent="0.25">
      <c r="B947" s="427" t="s">
        <v>2054</v>
      </c>
      <c r="C947" s="427" t="s">
        <v>1960</v>
      </c>
      <c r="D947" s="428">
        <v>747.5</v>
      </c>
    </row>
    <row r="948" spans="2:4" x14ac:dyDescent="0.25">
      <c r="B948" s="427" t="s">
        <v>2055</v>
      </c>
      <c r="C948" s="427" t="s">
        <v>1960</v>
      </c>
      <c r="D948" s="428">
        <v>747.5</v>
      </c>
    </row>
    <row r="949" spans="2:4" x14ac:dyDescent="0.25">
      <c r="B949" s="427" t="s">
        <v>2056</v>
      </c>
      <c r="C949" s="427" t="s">
        <v>1960</v>
      </c>
      <c r="D949" s="428">
        <v>747.5</v>
      </c>
    </row>
    <row r="950" spans="2:4" x14ac:dyDescent="0.25">
      <c r="B950" s="427" t="s">
        <v>2057</v>
      </c>
      <c r="C950" s="427" t="s">
        <v>1960</v>
      </c>
      <c r="D950" s="428">
        <v>747.5</v>
      </c>
    </row>
    <row r="951" spans="2:4" x14ac:dyDescent="0.25">
      <c r="B951" s="427" t="s">
        <v>2058</v>
      </c>
      <c r="C951" s="427" t="s">
        <v>1960</v>
      </c>
      <c r="D951" s="428">
        <v>747.5</v>
      </c>
    </row>
    <row r="952" spans="2:4" x14ac:dyDescent="0.25">
      <c r="B952" s="427" t="s">
        <v>2059</v>
      </c>
      <c r="C952" s="427" t="s">
        <v>1960</v>
      </c>
      <c r="D952" s="428">
        <v>747.5</v>
      </c>
    </row>
    <row r="953" spans="2:4" x14ac:dyDescent="0.25">
      <c r="B953" s="427" t="s">
        <v>2060</v>
      </c>
      <c r="C953" s="427" t="s">
        <v>1960</v>
      </c>
      <c r="D953" s="428">
        <v>0.12</v>
      </c>
    </row>
    <row r="954" spans="2:4" x14ac:dyDescent="0.25">
      <c r="B954" s="427" t="s">
        <v>2061</v>
      </c>
      <c r="C954" s="427" t="s">
        <v>1960</v>
      </c>
      <c r="D954" s="428">
        <v>747.5</v>
      </c>
    </row>
    <row r="955" spans="2:4" x14ac:dyDescent="0.25">
      <c r="B955" s="427" t="s">
        <v>2062</v>
      </c>
      <c r="C955" s="427" t="s">
        <v>1960</v>
      </c>
      <c r="D955" s="428">
        <v>747.5</v>
      </c>
    </row>
    <row r="956" spans="2:4" x14ac:dyDescent="0.25">
      <c r="B956" s="427" t="s">
        <v>2063</v>
      </c>
      <c r="C956" s="427" t="s">
        <v>1960</v>
      </c>
      <c r="D956" s="428">
        <v>747.5</v>
      </c>
    </row>
    <row r="957" spans="2:4" x14ac:dyDescent="0.25">
      <c r="B957" s="427" t="s">
        <v>2064</v>
      </c>
      <c r="C957" s="427" t="s">
        <v>1960</v>
      </c>
      <c r="D957" s="428">
        <v>747.5</v>
      </c>
    </row>
    <row r="958" spans="2:4" x14ac:dyDescent="0.25">
      <c r="B958" s="427" t="s">
        <v>2065</v>
      </c>
      <c r="C958" s="427" t="s">
        <v>1960</v>
      </c>
      <c r="D958" s="428">
        <v>747.5</v>
      </c>
    </row>
    <row r="959" spans="2:4" x14ac:dyDescent="0.25">
      <c r="B959" s="427" t="s">
        <v>2066</v>
      </c>
      <c r="C959" s="427" t="s">
        <v>1960</v>
      </c>
      <c r="D959" s="428">
        <v>747.5</v>
      </c>
    </row>
    <row r="960" spans="2:4" x14ac:dyDescent="0.25">
      <c r="B960" s="427" t="s">
        <v>2067</v>
      </c>
      <c r="C960" s="427" t="s">
        <v>1960</v>
      </c>
      <c r="D960" s="428">
        <v>747.5</v>
      </c>
    </row>
    <row r="961" spans="2:4" x14ac:dyDescent="0.25">
      <c r="B961" s="427" t="s">
        <v>2068</v>
      </c>
      <c r="C961" s="427" t="s">
        <v>1960</v>
      </c>
      <c r="D961" s="428">
        <v>747.5</v>
      </c>
    </row>
    <row r="962" spans="2:4" x14ac:dyDescent="0.25">
      <c r="B962" s="427" t="s">
        <v>2069</v>
      </c>
      <c r="C962" s="427" t="s">
        <v>1960</v>
      </c>
      <c r="D962" s="428">
        <v>747.5</v>
      </c>
    </row>
    <row r="963" spans="2:4" x14ac:dyDescent="0.25">
      <c r="B963" s="427" t="s">
        <v>2070</v>
      </c>
      <c r="C963" s="427" t="s">
        <v>1960</v>
      </c>
      <c r="D963" s="428">
        <v>747.5</v>
      </c>
    </row>
    <row r="964" spans="2:4" x14ac:dyDescent="0.25">
      <c r="B964" s="427" t="s">
        <v>2071</v>
      </c>
      <c r="C964" s="427" t="s">
        <v>1960</v>
      </c>
      <c r="D964" s="428">
        <v>747.5</v>
      </c>
    </row>
    <row r="965" spans="2:4" x14ac:dyDescent="0.25">
      <c r="B965" s="427" t="s">
        <v>2072</v>
      </c>
      <c r="C965" s="427" t="s">
        <v>1960</v>
      </c>
      <c r="D965" s="428">
        <v>747.5</v>
      </c>
    </row>
    <row r="966" spans="2:4" x14ac:dyDescent="0.25">
      <c r="B966" s="427" t="s">
        <v>2073</v>
      </c>
      <c r="C966" s="427" t="s">
        <v>1960</v>
      </c>
      <c r="D966" s="428">
        <v>747.5</v>
      </c>
    </row>
    <row r="967" spans="2:4" x14ac:dyDescent="0.25">
      <c r="B967" s="427" t="s">
        <v>2074</v>
      </c>
      <c r="C967" s="427" t="s">
        <v>1960</v>
      </c>
      <c r="D967" s="428">
        <v>747.5</v>
      </c>
    </row>
    <row r="968" spans="2:4" x14ac:dyDescent="0.25">
      <c r="B968" s="427" t="s">
        <v>2075</v>
      </c>
      <c r="C968" s="427" t="s">
        <v>1960</v>
      </c>
      <c r="D968" s="428">
        <v>747.5</v>
      </c>
    </row>
    <row r="969" spans="2:4" x14ac:dyDescent="0.25">
      <c r="B969" s="427" t="s">
        <v>2076</v>
      </c>
      <c r="C969" s="427" t="s">
        <v>1960</v>
      </c>
      <c r="D969" s="428">
        <v>747.5</v>
      </c>
    </row>
    <row r="970" spans="2:4" x14ac:dyDescent="0.25">
      <c r="B970" s="427" t="s">
        <v>2077</v>
      </c>
      <c r="C970" s="427" t="s">
        <v>1960</v>
      </c>
      <c r="D970" s="428">
        <v>747.5</v>
      </c>
    </row>
    <row r="971" spans="2:4" x14ac:dyDescent="0.25">
      <c r="B971" s="427" t="s">
        <v>2078</v>
      </c>
      <c r="C971" s="427" t="s">
        <v>1960</v>
      </c>
      <c r="D971" s="428">
        <v>747.5</v>
      </c>
    </row>
    <row r="972" spans="2:4" x14ac:dyDescent="0.25">
      <c r="B972" s="427" t="s">
        <v>2079</v>
      </c>
      <c r="C972" s="427" t="s">
        <v>1960</v>
      </c>
      <c r="D972" s="428">
        <v>747.5</v>
      </c>
    </row>
    <row r="973" spans="2:4" x14ac:dyDescent="0.25">
      <c r="B973" s="427" t="s">
        <v>2080</v>
      </c>
      <c r="C973" s="427" t="s">
        <v>1960</v>
      </c>
      <c r="D973" s="428">
        <v>747.5</v>
      </c>
    </row>
    <row r="974" spans="2:4" x14ac:dyDescent="0.25">
      <c r="B974" s="427" t="s">
        <v>2081</v>
      </c>
      <c r="C974" s="427" t="s">
        <v>1960</v>
      </c>
      <c r="D974" s="428">
        <v>747.5</v>
      </c>
    </row>
    <row r="975" spans="2:4" x14ac:dyDescent="0.25">
      <c r="B975" s="427" t="s">
        <v>2082</v>
      </c>
      <c r="C975" s="427" t="s">
        <v>1960</v>
      </c>
      <c r="D975" s="428">
        <v>747.5</v>
      </c>
    </row>
    <row r="976" spans="2:4" x14ac:dyDescent="0.25">
      <c r="B976" s="427" t="s">
        <v>2083</v>
      </c>
      <c r="C976" s="427" t="s">
        <v>1960</v>
      </c>
      <c r="D976" s="428">
        <v>747.5</v>
      </c>
    </row>
    <row r="977" spans="2:4" x14ac:dyDescent="0.25">
      <c r="B977" s="427" t="s">
        <v>2084</v>
      </c>
      <c r="C977" s="427" t="s">
        <v>1960</v>
      </c>
      <c r="D977" s="428">
        <v>0.12</v>
      </c>
    </row>
    <row r="978" spans="2:4" x14ac:dyDescent="0.25">
      <c r="B978" s="427" t="s">
        <v>2085</v>
      </c>
      <c r="C978" s="427" t="s">
        <v>1960</v>
      </c>
      <c r="D978" s="428">
        <v>747.5</v>
      </c>
    </row>
    <row r="979" spans="2:4" x14ac:dyDescent="0.25">
      <c r="B979" s="427" t="s">
        <v>2086</v>
      </c>
      <c r="C979" s="427" t="s">
        <v>1960</v>
      </c>
      <c r="D979" s="428">
        <v>747.5</v>
      </c>
    </row>
    <row r="980" spans="2:4" x14ac:dyDescent="0.25">
      <c r="B980" s="427" t="s">
        <v>2087</v>
      </c>
      <c r="C980" s="427" t="s">
        <v>1960</v>
      </c>
      <c r="D980" s="428">
        <v>747.5</v>
      </c>
    </row>
    <row r="981" spans="2:4" x14ac:dyDescent="0.25">
      <c r="B981" s="427" t="s">
        <v>2088</v>
      </c>
      <c r="C981" s="427" t="s">
        <v>1960</v>
      </c>
      <c r="D981" s="428">
        <v>747.5</v>
      </c>
    </row>
    <row r="982" spans="2:4" x14ac:dyDescent="0.25">
      <c r="B982" s="427" t="s">
        <v>2089</v>
      </c>
      <c r="C982" s="427" t="s">
        <v>1960</v>
      </c>
      <c r="D982" s="428">
        <v>747.5</v>
      </c>
    </row>
    <row r="983" spans="2:4" x14ac:dyDescent="0.25">
      <c r="B983" s="427" t="s">
        <v>2090</v>
      </c>
      <c r="C983" s="427" t="s">
        <v>1960</v>
      </c>
      <c r="D983" s="428">
        <v>747.5</v>
      </c>
    </row>
    <row r="984" spans="2:4" x14ac:dyDescent="0.25">
      <c r="B984" s="427" t="s">
        <v>2091</v>
      </c>
      <c r="C984" s="427" t="s">
        <v>1960</v>
      </c>
      <c r="D984" s="428">
        <v>747.5</v>
      </c>
    </row>
    <row r="985" spans="2:4" x14ac:dyDescent="0.25">
      <c r="B985" s="427" t="s">
        <v>2092</v>
      </c>
      <c r="C985" s="427" t="s">
        <v>1960</v>
      </c>
      <c r="D985" s="428">
        <v>747.5</v>
      </c>
    </row>
    <row r="986" spans="2:4" x14ac:dyDescent="0.25">
      <c r="B986" s="427" t="s">
        <v>2093</v>
      </c>
      <c r="C986" s="427" t="s">
        <v>1960</v>
      </c>
      <c r="D986" s="428">
        <v>747.5</v>
      </c>
    </row>
    <row r="987" spans="2:4" x14ac:dyDescent="0.25">
      <c r="B987" s="427" t="s">
        <v>2094</v>
      </c>
      <c r="C987" s="427" t="s">
        <v>1960</v>
      </c>
      <c r="D987" s="428">
        <v>747.5</v>
      </c>
    </row>
    <row r="988" spans="2:4" x14ac:dyDescent="0.25">
      <c r="B988" s="427" t="s">
        <v>2095</v>
      </c>
      <c r="C988" s="427" t="s">
        <v>1960</v>
      </c>
      <c r="D988" s="428">
        <v>747.5</v>
      </c>
    </row>
    <row r="989" spans="2:4" x14ac:dyDescent="0.25">
      <c r="B989" s="427" t="s">
        <v>2096</v>
      </c>
      <c r="C989" s="427" t="s">
        <v>1960</v>
      </c>
      <c r="D989" s="428">
        <v>747.5</v>
      </c>
    </row>
    <row r="990" spans="2:4" x14ac:dyDescent="0.25">
      <c r="B990" s="427" t="s">
        <v>2097</v>
      </c>
      <c r="C990" s="427" t="s">
        <v>1960</v>
      </c>
      <c r="D990" s="428">
        <v>747.5</v>
      </c>
    </row>
    <row r="991" spans="2:4" x14ac:dyDescent="0.25">
      <c r="B991" s="427" t="s">
        <v>2098</v>
      </c>
      <c r="C991" s="427" t="s">
        <v>1960</v>
      </c>
      <c r="D991" s="428">
        <v>747.5</v>
      </c>
    </row>
    <row r="992" spans="2:4" x14ac:dyDescent="0.25">
      <c r="B992" s="427" t="s">
        <v>2099</v>
      </c>
      <c r="C992" s="427" t="s">
        <v>1960</v>
      </c>
      <c r="D992" s="428">
        <v>747.5</v>
      </c>
    </row>
    <row r="993" spans="2:4" x14ac:dyDescent="0.25">
      <c r="B993" s="427" t="s">
        <v>2100</v>
      </c>
      <c r="C993" s="427" t="s">
        <v>1960</v>
      </c>
      <c r="D993" s="428">
        <v>747.5</v>
      </c>
    </row>
    <row r="994" spans="2:4" x14ac:dyDescent="0.25">
      <c r="B994" s="427" t="s">
        <v>2101</v>
      </c>
      <c r="C994" s="427" t="s">
        <v>1960</v>
      </c>
      <c r="D994" s="428">
        <v>747.5</v>
      </c>
    </row>
    <row r="995" spans="2:4" x14ac:dyDescent="0.25">
      <c r="B995" s="427" t="s">
        <v>2102</v>
      </c>
      <c r="C995" s="427" t="s">
        <v>1960</v>
      </c>
      <c r="D995" s="428">
        <v>747.5</v>
      </c>
    </row>
    <row r="996" spans="2:4" x14ac:dyDescent="0.25">
      <c r="B996" s="427" t="s">
        <v>2103</v>
      </c>
      <c r="C996" s="427" t="s">
        <v>1960</v>
      </c>
      <c r="D996" s="428">
        <v>747.5</v>
      </c>
    </row>
    <row r="997" spans="2:4" x14ac:dyDescent="0.25">
      <c r="B997" s="427" t="s">
        <v>2104</v>
      </c>
      <c r="C997" s="427" t="s">
        <v>1960</v>
      </c>
      <c r="D997" s="428">
        <v>747.5</v>
      </c>
    </row>
    <row r="998" spans="2:4" x14ac:dyDescent="0.25">
      <c r="B998" s="427" t="s">
        <v>2105</v>
      </c>
      <c r="C998" s="427" t="s">
        <v>1960</v>
      </c>
      <c r="D998" s="428">
        <v>747.5</v>
      </c>
    </row>
    <row r="999" spans="2:4" x14ac:dyDescent="0.25">
      <c r="B999" s="427" t="s">
        <v>2106</v>
      </c>
      <c r="C999" s="427" t="s">
        <v>1960</v>
      </c>
      <c r="D999" s="428">
        <v>747.5</v>
      </c>
    </row>
    <row r="1000" spans="2:4" x14ac:dyDescent="0.25">
      <c r="B1000" s="427" t="s">
        <v>2107</v>
      </c>
      <c r="C1000" s="427" t="s">
        <v>1960</v>
      </c>
      <c r="D1000" s="428">
        <v>747.5</v>
      </c>
    </row>
    <row r="1001" spans="2:4" x14ac:dyDescent="0.25">
      <c r="B1001" s="427" t="s">
        <v>2108</v>
      </c>
      <c r="C1001" s="427" t="s">
        <v>1960</v>
      </c>
      <c r="D1001" s="428">
        <v>747.5</v>
      </c>
    </row>
    <row r="1002" spans="2:4" x14ac:dyDescent="0.25">
      <c r="B1002" s="427" t="s">
        <v>2109</v>
      </c>
      <c r="C1002" s="427" t="s">
        <v>1960</v>
      </c>
      <c r="D1002" s="428">
        <v>747.5</v>
      </c>
    </row>
    <row r="1003" spans="2:4" x14ac:dyDescent="0.25">
      <c r="B1003" s="427" t="s">
        <v>2110</v>
      </c>
      <c r="C1003" s="427" t="s">
        <v>1960</v>
      </c>
      <c r="D1003" s="428">
        <v>747.5</v>
      </c>
    </row>
    <row r="1004" spans="2:4" x14ac:dyDescent="0.25">
      <c r="B1004" s="427" t="s">
        <v>2111</v>
      </c>
      <c r="C1004" s="427" t="s">
        <v>1960</v>
      </c>
      <c r="D1004" s="428">
        <v>747.5</v>
      </c>
    </row>
    <row r="1005" spans="2:4" x14ac:dyDescent="0.25">
      <c r="B1005" s="427" t="s">
        <v>2112</v>
      </c>
      <c r="C1005" s="427" t="s">
        <v>1960</v>
      </c>
      <c r="D1005" s="428">
        <v>747.5</v>
      </c>
    </row>
    <row r="1006" spans="2:4" x14ac:dyDescent="0.25">
      <c r="B1006" s="427" t="s">
        <v>2113</v>
      </c>
      <c r="C1006" s="427" t="s">
        <v>1960</v>
      </c>
      <c r="D1006" s="428">
        <v>747.5</v>
      </c>
    </row>
    <row r="1007" spans="2:4" x14ac:dyDescent="0.25">
      <c r="B1007" s="427" t="s">
        <v>2114</v>
      </c>
      <c r="C1007" s="427" t="s">
        <v>1960</v>
      </c>
      <c r="D1007" s="428">
        <v>747.5</v>
      </c>
    </row>
    <row r="1008" spans="2:4" x14ac:dyDescent="0.25">
      <c r="B1008" s="427" t="s">
        <v>2115</v>
      </c>
      <c r="C1008" s="427" t="s">
        <v>1960</v>
      </c>
      <c r="D1008" s="428">
        <v>747.5</v>
      </c>
    </row>
    <row r="1009" spans="2:4" x14ac:dyDescent="0.25">
      <c r="B1009" s="427" t="s">
        <v>2116</v>
      </c>
      <c r="C1009" s="427" t="s">
        <v>1960</v>
      </c>
      <c r="D1009" s="428">
        <v>747.5</v>
      </c>
    </row>
    <row r="1010" spans="2:4" x14ac:dyDescent="0.25">
      <c r="B1010" s="427" t="s">
        <v>2117</v>
      </c>
      <c r="C1010" s="427" t="s">
        <v>1960</v>
      </c>
      <c r="D1010" s="428">
        <v>747.5</v>
      </c>
    </row>
    <row r="1011" spans="2:4" x14ac:dyDescent="0.25">
      <c r="B1011" s="427" t="s">
        <v>2118</v>
      </c>
      <c r="C1011" s="427" t="s">
        <v>1960</v>
      </c>
      <c r="D1011" s="428">
        <v>747.5</v>
      </c>
    </row>
    <row r="1012" spans="2:4" x14ac:dyDescent="0.25">
      <c r="B1012" s="427" t="s">
        <v>2119</v>
      </c>
      <c r="C1012" s="427" t="s">
        <v>1960</v>
      </c>
      <c r="D1012" s="428">
        <v>747.5</v>
      </c>
    </row>
    <row r="1013" spans="2:4" x14ac:dyDescent="0.25">
      <c r="B1013" s="427" t="s">
        <v>2120</v>
      </c>
      <c r="C1013" s="427" t="s">
        <v>1960</v>
      </c>
      <c r="D1013" s="428">
        <v>747.5</v>
      </c>
    </row>
    <row r="1014" spans="2:4" x14ac:dyDescent="0.25">
      <c r="B1014" s="427" t="s">
        <v>2121</v>
      </c>
      <c r="C1014" s="427" t="s">
        <v>1960</v>
      </c>
      <c r="D1014" s="428">
        <v>747.5</v>
      </c>
    </row>
    <row r="1015" spans="2:4" x14ac:dyDescent="0.25">
      <c r="B1015" s="427" t="s">
        <v>2122</v>
      </c>
      <c r="C1015" s="427" t="s">
        <v>1960</v>
      </c>
      <c r="D1015" s="428">
        <v>747.5</v>
      </c>
    </row>
    <row r="1016" spans="2:4" x14ac:dyDescent="0.25">
      <c r="B1016" s="427" t="s">
        <v>2123</v>
      </c>
      <c r="C1016" s="427" t="s">
        <v>1960</v>
      </c>
      <c r="D1016" s="428">
        <v>747.5</v>
      </c>
    </row>
    <row r="1017" spans="2:4" x14ac:dyDescent="0.25">
      <c r="B1017" s="427" t="s">
        <v>2124</v>
      </c>
      <c r="C1017" s="427" t="s">
        <v>1960</v>
      </c>
      <c r="D1017" s="428">
        <v>747.5</v>
      </c>
    </row>
    <row r="1018" spans="2:4" x14ac:dyDescent="0.25">
      <c r="B1018" s="427" t="s">
        <v>2125</v>
      </c>
      <c r="C1018" s="427" t="s">
        <v>1960</v>
      </c>
      <c r="D1018" s="428">
        <v>747.5</v>
      </c>
    </row>
    <row r="1019" spans="2:4" x14ac:dyDescent="0.25">
      <c r="B1019" s="427" t="s">
        <v>2126</v>
      </c>
      <c r="C1019" s="427" t="s">
        <v>1960</v>
      </c>
      <c r="D1019" s="428">
        <v>747.5</v>
      </c>
    </row>
    <row r="1020" spans="2:4" x14ac:dyDescent="0.25">
      <c r="B1020" s="427" t="s">
        <v>2127</v>
      </c>
      <c r="C1020" s="427" t="s">
        <v>2128</v>
      </c>
      <c r="D1020" s="428">
        <v>0</v>
      </c>
    </row>
    <row r="1021" spans="2:4" x14ac:dyDescent="0.25">
      <c r="B1021" s="427" t="s">
        <v>2129</v>
      </c>
      <c r="C1021" s="427" t="s">
        <v>2130</v>
      </c>
      <c r="D1021" s="428">
        <v>45632</v>
      </c>
    </row>
    <row r="1022" spans="2:4" x14ac:dyDescent="0.25">
      <c r="B1022" s="427" t="s">
        <v>2131</v>
      </c>
      <c r="C1022" s="427" t="s">
        <v>2132</v>
      </c>
      <c r="D1022" s="428">
        <v>495663.37</v>
      </c>
    </row>
    <row r="1023" spans="2:4" x14ac:dyDescent="0.25">
      <c r="B1023" s="427" t="s">
        <v>2133</v>
      </c>
      <c r="C1023" s="427" t="s">
        <v>2134</v>
      </c>
      <c r="D1023" s="428">
        <v>155600.93</v>
      </c>
    </row>
    <row r="1024" spans="2:4" x14ac:dyDescent="0.25">
      <c r="B1024" s="427" t="s">
        <v>2135</v>
      </c>
      <c r="C1024" s="427" t="s">
        <v>2136</v>
      </c>
      <c r="D1024" s="428">
        <v>198455.5</v>
      </c>
    </row>
    <row r="1025" spans="2:4" x14ac:dyDescent="0.25">
      <c r="B1025" s="427" t="s">
        <v>2137</v>
      </c>
      <c r="C1025" s="427" t="s">
        <v>2138</v>
      </c>
      <c r="D1025" s="428">
        <v>17060.55</v>
      </c>
    </row>
    <row r="1026" spans="2:4" x14ac:dyDescent="0.25">
      <c r="B1026" s="427" t="s">
        <v>2139</v>
      </c>
      <c r="C1026" s="427" t="s">
        <v>2140</v>
      </c>
      <c r="D1026" s="428">
        <v>74117.5</v>
      </c>
    </row>
    <row r="1027" spans="2:4" x14ac:dyDescent="0.25">
      <c r="B1027" s="427" t="s">
        <v>2141</v>
      </c>
      <c r="C1027" s="427" t="s">
        <v>2142</v>
      </c>
      <c r="D1027" s="428">
        <v>876095.47</v>
      </c>
    </row>
    <row r="1028" spans="2:4" x14ac:dyDescent="0.25">
      <c r="B1028" s="427" t="s">
        <v>2143</v>
      </c>
      <c r="C1028" s="427" t="s">
        <v>2144</v>
      </c>
      <c r="D1028" s="428">
        <v>504575.52</v>
      </c>
    </row>
    <row r="1029" spans="2:4" x14ac:dyDescent="0.25">
      <c r="B1029" s="427" t="s">
        <v>2145</v>
      </c>
      <c r="C1029" s="427" t="s">
        <v>2146</v>
      </c>
      <c r="D1029" s="428">
        <v>39087.58</v>
      </c>
    </row>
    <row r="1030" spans="2:4" x14ac:dyDescent="0.25">
      <c r="B1030" s="427" t="s">
        <v>2147</v>
      </c>
      <c r="C1030" s="427" t="s">
        <v>2148</v>
      </c>
      <c r="D1030" s="428">
        <v>276052.90000000002</v>
      </c>
    </row>
    <row r="1031" spans="2:4" x14ac:dyDescent="0.25">
      <c r="B1031" s="427" t="s">
        <v>2149</v>
      </c>
      <c r="C1031" s="427" t="s">
        <v>2150</v>
      </c>
      <c r="D1031" s="428">
        <v>341.55</v>
      </c>
    </row>
    <row r="1032" spans="2:4" x14ac:dyDescent="0.25">
      <c r="B1032" s="427" t="s">
        <v>2151</v>
      </c>
      <c r="C1032" s="427" t="s">
        <v>2152</v>
      </c>
      <c r="D1032" s="428">
        <v>382.8</v>
      </c>
    </row>
    <row r="1033" spans="2:4" x14ac:dyDescent="0.25">
      <c r="B1033" s="427" t="s">
        <v>2153</v>
      </c>
      <c r="C1033" s="427" t="s">
        <v>2152</v>
      </c>
      <c r="D1033" s="428">
        <v>382.8</v>
      </c>
    </row>
    <row r="1034" spans="2:4" x14ac:dyDescent="0.25">
      <c r="B1034" s="427" t="s">
        <v>2154</v>
      </c>
      <c r="C1034" s="427" t="s">
        <v>2152</v>
      </c>
      <c r="D1034" s="428">
        <v>382.8</v>
      </c>
    </row>
    <row r="1035" spans="2:4" x14ac:dyDescent="0.25">
      <c r="B1035" s="427" t="s">
        <v>2155</v>
      </c>
      <c r="C1035" s="427" t="s">
        <v>2152</v>
      </c>
      <c r="D1035" s="428">
        <v>382.8</v>
      </c>
    </row>
    <row r="1036" spans="2:4" x14ac:dyDescent="0.25">
      <c r="B1036" s="427" t="s">
        <v>2156</v>
      </c>
      <c r="C1036" s="427" t="s">
        <v>2152</v>
      </c>
      <c r="D1036" s="428">
        <v>382.8</v>
      </c>
    </row>
    <row r="1037" spans="2:4" x14ac:dyDescent="0.25">
      <c r="B1037" s="427" t="s">
        <v>2157</v>
      </c>
      <c r="C1037" s="427" t="s">
        <v>2152</v>
      </c>
      <c r="D1037" s="428">
        <v>382.8</v>
      </c>
    </row>
    <row r="1038" spans="2:4" x14ac:dyDescent="0.25">
      <c r="B1038" s="427" t="s">
        <v>2158</v>
      </c>
      <c r="C1038" s="427" t="s">
        <v>2152</v>
      </c>
      <c r="D1038" s="428">
        <v>382.8</v>
      </c>
    </row>
    <row r="1039" spans="2:4" x14ac:dyDescent="0.25">
      <c r="B1039" s="427" t="s">
        <v>2159</v>
      </c>
      <c r="C1039" s="427" t="s">
        <v>2160</v>
      </c>
      <c r="D1039" s="428">
        <v>1682</v>
      </c>
    </row>
    <row r="1040" spans="2:4" x14ac:dyDescent="0.25">
      <c r="B1040" s="427" t="s">
        <v>2161</v>
      </c>
      <c r="C1040" s="427" t="s">
        <v>2162</v>
      </c>
      <c r="D1040" s="428">
        <v>747.5</v>
      </c>
    </row>
    <row r="1041" spans="2:4" x14ac:dyDescent="0.25">
      <c r="B1041" s="427" t="s">
        <v>2163</v>
      </c>
      <c r="C1041" s="427" t="s">
        <v>2164</v>
      </c>
      <c r="D1041" s="428">
        <v>10926.15</v>
      </c>
    </row>
    <row r="1042" spans="2:4" x14ac:dyDescent="0.25">
      <c r="B1042" s="427" t="s">
        <v>2165</v>
      </c>
      <c r="C1042" s="427" t="s">
        <v>2164</v>
      </c>
      <c r="D1042" s="428">
        <v>10926.15</v>
      </c>
    </row>
    <row r="1043" spans="2:4" x14ac:dyDescent="0.25">
      <c r="B1043" s="427" t="s">
        <v>2166</v>
      </c>
      <c r="C1043" s="427" t="s">
        <v>2164</v>
      </c>
      <c r="D1043" s="428">
        <v>10926.15</v>
      </c>
    </row>
    <row r="1044" spans="2:4" x14ac:dyDescent="0.25">
      <c r="B1044" s="427" t="s">
        <v>2167</v>
      </c>
      <c r="C1044" s="427" t="s">
        <v>2168</v>
      </c>
      <c r="D1044" s="428">
        <v>18406.560000000001</v>
      </c>
    </row>
    <row r="1045" spans="2:4" x14ac:dyDescent="0.25">
      <c r="B1045" s="427" t="s">
        <v>2169</v>
      </c>
      <c r="C1045" s="427" t="s">
        <v>2170</v>
      </c>
      <c r="D1045" s="428">
        <v>9023.4699999999993</v>
      </c>
    </row>
    <row r="1046" spans="2:4" x14ac:dyDescent="0.25">
      <c r="B1046" s="427" t="s">
        <v>2171</v>
      </c>
      <c r="C1046" s="427" t="s">
        <v>2172</v>
      </c>
      <c r="D1046" s="428">
        <v>20122.7</v>
      </c>
    </row>
    <row r="1047" spans="2:4" x14ac:dyDescent="0.25">
      <c r="B1047" s="427" t="s">
        <v>2173</v>
      </c>
      <c r="C1047" s="427" t="s">
        <v>2174</v>
      </c>
      <c r="D1047" s="428">
        <v>1550.2</v>
      </c>
    </row>
    <row r="1048" spans="2:4" x14ac:dyDescent="0.25">
      <c r="B1048" s="427" t="s">
        <v>2175</v>
      </c>
      <c r="C1048" s="427" t="s">
        <v>2176</v>
      </c>
      <c r="D1048" s="428">
        <v>2247.21</v>
      </c>
    </row>
    <row r="1049" spans="2:4" x14ac:dyDescent="0.25">
      <c r="B1049" s="427" t="s">
        <v>2177</v>
      </c>
      <c r="C1049" s="427" t="s">
        <v>2178</v>
      </c>
      <c r="D1049" s="428">
        <v>618</v>
      </c>
    </row>
    <row r="1050" spans="2:4" x14ac:dyDescent="0.25">
      <c r="B1050" s="427" t="s">
        <v>2179</v>
      </c>
      <c r="C1050" s="427" t="s">
        <v>2180</v>
      </c>
      <c r="D1050" s="428">
        <v>369.99</v>
      </c>
    </row>
    <row r="1051" spans="2:4" x14ac:dyDescent="0.25">
      <c r="B1051" s="427" t="s">
        <v>2181</v>
      </c>
      <c r="C1051" s="427" t="s">
        <v>2180</v>
      </c>
      <c r="D1051" s="428">
        <v>369.99</v>
      </c>
    </row>
    <row r="1052" spans="2:4" x14ac:dyDescent="0.25">
      <c r="B1052" s="427" t="s">
        <v>2182</v>
      </c>
      <c r="C1052" s="427" t="s">
        <v>2183</v>
      </c>
      <c r="D1052" s="428">
        <v>553.78</v>
      </c>
    </row>
    <row r="1053" spans="2:4" x14ac:dyDescent="0.25">
      <c r="B1053" s="427" t="s">
        <v>2184</v>
      </c>
      <c r="C1053" s="427" t="s">
        <v>2185</v>
      </c>
      <c r="D1053" s="428">
        <v>513.96</v>
      </c>
    </row>
    <row r="1054" spans="2:4" x14ac:dyDescent="0.25">
      <c r="B1054" s="427" t="s">
        <v>2186</v>
      </c>
      <c r="C1054" s="427" t="s">
        <v>2185</v>
      </c>
      <c r="D1054" s="428">
        <v>513.96</v>
      </c>
    </row>
    <row r="1055" spans="2:4" x14ac:dyDescent="0.25">
      <c r="B1055" s="427" t="s">
        <v>2187</v>
      </c>
      <c r="C1055" s="427" t="s">
        <v>2188</v>
      </c>
      <c r="D1055" s="428">
        <v>2067.2399999999998</v>
      </c>
    </row>
    <row r="1056" spans="2:4" x14ac:dyDescent="0.25">
      <c r="B1056" s="427" t="s">
        <v>2189</v>
      </c>
      <c r="C1056" s="427" t="s">
        <v>2188</v>
      </c>
      <c r="D1056" s="428">
        <v>2067.2399999999998</v>
      </c>
    </row>
    <row r="1057" spans="2:4" x14ac:dyDescent="0.25">
      <c r="B1057" s="427" t="s">
        <v>2190</v>
      </c>
      <c r="C1057" s="427" t="s">
        <v>2191</v>
      </c>
      <c r="D1057" s="428">
        <v>2318.5</v>
      </c>
    </row>
    <row r="1058" spans="2:4" x14ac:dyDescent="0.25">
      <c r="B1058" s="427" t="s">
        <v>2192</v>
      </c>
      <c r="C1058" s="427" t="s">
        <v>2191</v>
      </c>
      <c r="D1058" s="428">
        <v>2318.5</v>
      </c>
    </row>
    <row r="1059" spans="2:4" x14ac:dyDescent="0.25">
      <c r="B1059" s="427" t="s">
        <v>2193</v>
      </c>
      <c r="C1059" s="427" t="s">
        <v>2191</v>
      </c>
      <c r="D1059" s="428">
        <v>2318.5</v>
      </c>
    </row>
    <row r="1060" spans="2:4" x14ac:dyDescent="0.25">
      <c r="B1060" s="427" t="s">
        <v>2194</v>
      </c>
      <c r="C1060" s="427" t="s">
        <v>2191</v>
      </c>
      <c r="D1060" s="428">
        <v>2318.5</v>
      </c>
    </row>
    <row r="1061" spans="2:4" x14ac:dyDescent="0.25">
      <c r="B1061" s="427" t="s">
        <v>2195</v>
      </c>
      <c r="C1061" s="427" t="s">
        <v>2191</v>
      </c>
      <c r="D1061" s="428">
        <v>2318.5</v>
      </c>
    </row>
    <row r="1062" spans="2:4" x14ac:dyDescent="0.25">
      <c r="B1062" s="427" t="s">
        <v>2196</v>
      </c>
      <c r="C1062" s="427" t="s">
        <v>2191</v>
      </c>
      <c r="D1062" s="428">
        <v>2318.5</v>
      </c>
    </row>
    <row r="1063" spans="2:4" x14ac:dyDescent="0.25">
      <c r="B1063" s="427" t="s">
        <v>2197</v>
      </c>
      <c r="C1063" s="427" t="s">
        <v>2198</v>
      </c>
      <c r="D1063" s="428">
        <v>705</v>
      </c>
    </row>
    <row r="1064" spans="2:4" x14ac:dyDescent="0.25">
      <c r="B1064" s="427" t="s">
        <v>2199</v>
      </c>
      <c r="C1064" s="427" t="s">
        <v>2200</v>
      </c>
      <c r="D1064" s="428">
        <v>320</v>
      </c>
    </row>
    <row r="1065" spans="2:4" x14ac:dyDescent="0.25">
      <c r="B1065" s="427" t="s">
        <v>2201</v>
      </c>
      <c r="C1065" s="427" t="s">
        <v>2202</v>
      </c>
      <c r="D1065" s="428">
        <v>0.12</v>
      </c>
    </row>
    <row r="1066" spans="2:4" x14ac:dyDescent="0.25">
      <c r="B1066" s="427" t="s">
        <v>2203</v>
      </c>
      <c r="C1066" s="427" t="s">
        <v>2204</v>
      </c>
      <c r="D1066" s="428">
        <v>1988.98</v>
      </c>
    </row>
    <row r="1067" spans="2:4" x14ac:dyDescent="0.25">
      <c r="B1067" s="427" t="s">
        <v>2205</v>
      </c>
      <c r="C1067" s="427" t="s">
        <v>2206</v>
      </c>
      <c r="D1067" s="428">
        <v>2808.45</v>
      </c>
    </row>
    <row r="1068" spans="2:4" x14ac:dyDescent="0.25">
      <c r="B1068" s="427" t="s">
        <v>2207</v>
      </c>
      <c r="C1068" s="427" t="s">
        <v>2206</v>
      </c>
      <c r="D1068" s="428">
        <v>2808.45</v>
      </c>
    </row>
    <row r="1069" spans="2:4" x14ac:dyDescent="0.25">
      <c r="B1069" s="427" t="s">
        <v>2208</v>
      </c>
      <c r="C1069" s="427" t="s">
        <v>2209</v>
      </c>
      <c r="D1069" s="428">
        <v>6382.82</v>
      </c>
    </row>
    <row r="1070" spans="2:4" x14ac:dyDescent="0.25">
      <c r="B1070" s="427" t="s">
        <v>2210</v>
      </c>
      <c r="C1070" s="427" t="s">
        <v>2209</v>
      </c>
      <c r="D1070" s="428">
        <v>6382.82</v>
      </c>
    </row>
    <row r="1071" spans="2:4" x14ac:dyDescent="0.25">
      <c r="B1071" s="427" t="s">
        <v>2211</v>
      </c>
      <c r="C1071" s="427" t="s">
        <v>2212</v>
      </c>
      <c r="D1071" s="428">
        <v>5867.47</v>
      </c>
    </row>
    <row r="1072" spans="2:4" x14ac:dyDescent="0.25">
      <c r="B1072" s="427" t="s">
        <v>2213</v>
      </c>
      <c r="C1072" s="427" t="s">
        <v>2214</v>
      </c>
      <c r="D1072" s="428">
        <v>2873.85</v>
      </c>
    </row>
    <row r="1073" spans="2:4" x14ac:dyDescent="0.25">
      <c r="B1073" s="427" t="s">
        <v>2215</v>
      </c>
      <c r="C1073" s="427" t="s">
        <v>2216</v>
      </c>
      <c r="D1073" s="428">
        <v>2873.85</v>
      </c>
    </row>
    <row r="1074" spans="2:4" x14ac:dyDescent="0.25">
      <c r="B1074" s="427" t="s">
        <v>2217</v>
      </c>
      <c r="C1074" s="427" t="s">
        <v>2216</v>
      </c>
      <c r="D1074" s="428">
        <v>2873.85</v>
      </c>
    </row>
    <row r="1075" spans="2:4" x14ac:dyDescent="0.25">
      <c r="B1075" s="427" t="s">
        <v>2218</v>
      </c>
      <c r="C1075" s="427" t="s">
        <v>2219</v>
      </c>
      <c r="D1075" s="428">
        <v>2873.85</v>
      </c>
    </row>
    <row r="1076" spans="2:4" x14ac:dyDescent="0.25">
      <c r="B1076" s="427" t="s">
        <v>2220</v>
      </c>
      <c r="C1076" s="427" t="s">
        <v>2221</v>
      </c>
      <c r="D1076" s="428">
        <v>7754.99</v>
      </c>
    </row>
    <row r="1077" spans="2:4" ht="28.5" x14ac:dyDescent="0.25">
      <c r="B1077" s="427" t="s">
        <v>2222</v>
      </c>
      <c r="C1077" s="427" t="s">
        <v>2223</v>
      </c>
      <c r="D1077" s="428">
        <v>714.55</v>
      </c>
    </row>
    <row r="1078" spans="2:4" x14ac:dyDescent="0.25">
      <c r="B1078" s="427" t="s">
        <v>2224</v>
      </c>
      <c r="C1078" s="427" t="s">
        <v>2225</v>
      </c>
      <c r="D1078" s="428">
        <v>618.70000000000005</v>
      </c>
    </row>
    <row r="1079" spans="2:4" x14ac:dyDescent="0.25">
      <c r="B1079" s="427" t="s">
        <v>2226</v>
      </c>
      <c r="C1079" s="427" t="s">
        <v>2227</v>
      </c>
      <c r="D1079" s="428">
        <v>114800</v>
      </c>
    </row>
    <row r="1080" spans="2:4" x14ac:dyDescent="0.25">
      <c r="B1080" s="427" t="s">
        <v>2228</v>
      </c>
      <c r="C1080" s="427" t="s">
        <v>2229</v>
      </c>
      <c r="D1080" s="428">
        <v>15947</v>
      </c>
    </row>
    <row r="1081" spans="2:4" x14ac:dyDescent="0.25">
      <c r="B1081" s="427" t="s">
        <v>2230</v>
      </c>
      <c r="C1081" s="427" t="s">
        <v>2231</v>
      </c>
      <c r="D1081" s="428">
        <v>3709.67</v>
      </c>
    </row>
    <row r="1082" spans="2:4" x14ac:dyDescent="0.25">
      <c r="B1082" s="427" t="s">
        <v>2232</v>
      </c>
      <c r="C1082" s="427" t="s">
        <v>2233</v>
      </c>
      <c r="D1082" s="428">
        <v>10187.76</v>
      </c>
    </row>
    <row r="1083" spans="2:4" x14ac:dyDescent="0.25">
      <c r="B1083" s="427" t="s">
        <v>2234</v>
      </c>
      <c r="C1083" s="427" t="s">
        <v>2235</v>
      </c>
      <c r="D1083" s="428">
        <v>3244.46</v>
      </c>
    </row>
    <row r="1084" spans="2:4" x14ac:dyDescent="0.25">
      <c r="B1084" s="427" t="s">
        <v>2236</v>
      </c>
      <c r="C1084" s="427" t="s">
        <v>2237</v>
      </c>
      <c r="D1084" s="428">
        <v>62845.46</v>
      </c>
    </row>
    <row r="1085" spans="2:4" x14ac:dyDescent="0.25">
      <c r="B1085" s="427" t="s">
        <v>2238</v>
      </c>
      <c r="C1085" s="427" t="s">
        <v>2239</v>
      </c>
      <c r="D1085" s="428">
        <v>4111.38</v>
      </c>
    </row>
    <row r="1086" spans="2:4" x14ac:dyDescent="0.25">
      <c r="B1086" s="427" t="s">
        <v>2240</v>
      </c>
      <c r="C1086" s="427" t="s">
        <v>2239</v>
      </c>
      <c r="D1086" s="428">
        <v>4111.38</v>
      </c>
    </row>
    <row r="1087" spans="2:4" x14ac:dyDescent="0.25">
      <c r="B1087" s="427" t="s">
        <v>2241</v>
      </c>
      <c r="C1087" s="427" t="s">
        <v>2242</v>
      </c>
      <c r="D1087" s="428">
        <v>4665.5200000000004</v>
      </c>
    </row>
    <row r="1088" spans="2:4" x14ac:dyDescent="0.25">
      <c r="B1088" s="427" t="s">
        <v>2243</v>
      </c>
      <c r="C1088" s="427" t="s">
        <v>2244</v>
      </c>
      <c r="D1088" s="428">
        <v>1396.1</v>
      </c>
    </row>
    <row r="1089" spans="2:4" x14ac:dyDescent="0.25">
      <c r="B1089" s="427" t="s">
        <v>2245</v>
      </c>
      <c r="C1089" s="427" t="s">
        <v>2246</v>
      </c>
      <c r="D1089" s="428">
        <v>406</v>
      </c>
    </row>
    <row r="1090" spans="2:4" x14ac:dyDescent="0.25">
      <c r="B1090" s="427" t="s">
        <v>2247</v>
      </c>
      <c r="C1090" s="427" t="s">
        <v>2246</v>
      </c>
      <c r="D1090" s="428">
        <v>406</v>
      </c>
    </row>
    <row r="1091" spans="2:4" x14ac:dyDescent="0.25">
      <c r="B1091" s="427" t="s">
        <v>2248</v>
      </c>
      <c r="C1091" s="427" t="s">
        <v>2246</v>
      </c>
      <c r="D1091" s="428">
        <v>406</v>
      </c>
    </row>
    <row r="1092" spans="2:4" x14ac:dyDescent="0.25">
      <c r="B1092" s="427" t="s">
        <v>2249</v>
      </c>
      <c r="C1092" s="427" t="s">
        <v>2246</v>
      </c>
      <c r="D1092" s="428">
        <v>406</v>
      </c>
    </row>
    <row r="1093" spans="2:4" x14ac:dyDescent="0.25">
      <c r="B1093" s="427" t="s">
        <v>2250</v>
      </c>
      <c r="C1093" s="427" t="s">
        <v>2246</v>
      </c>
      <c r="D1093" s="428">
        <v>406</v>
      </c>
    </row>
    <row r="1094" spans="2:4" x14ac:dyDescent="0.25">
      <c r="B1094" s="427" t="s">
        <v>2251</v>
      </c>
      <c r="C1094" s="427" t="s">
        <v>2246</v>
      </c>
      <c r="D1094" s="428">
        <v>406</v>
      </c>
    </row>
    <row r="1095" spans="2:4" x14ac:dyDescent="0.25">
      <c r="B1095" s="427" t="s">
        <v>2252</v>
      </c>
      <c r="C1095" s="427" t="s">
        <v>2246</v>
      </c>
      <c r="D1095" s="428">
        <v>406</v>
      </c>
    </row>
    <row r="1096" spans="2:4" x14ac:dyDescent="0.25">
      <c r="B1096" s="427" t="s">
        <v>2253</v>
      </c>
      <c r="C1096" s="427" t="s">
        <v>2246</v>
      </c>
      <c r="D1096" s="428">
        <v>406</v>
      </c>
    </row>
    <row r="1097" spans="2:4" x14ac:dyDescent="0.25">
      <c r="B1097" s="427" t="s">
        <v>2254</v>
      </c>
      <c r="C1097" s="427" t="s">
        <v>2246</v>
      </c>
      <c r="D1097" s="428">
        <v>406</v>
      </c>
    </row>
    <row r="1098" spans="2:4" x14ac:dyDescent="0.25">
      <c r="B1098" s="427" t="s">
        <v>2255</v>
      </c>
      <c r="C1098" s="427" t="s">
        <v>2246</v>
      </c>
      <c r="D1098" s="428">
        <v>406</v>
      </c>
    </row>
    <row r="1099" spans="2:4" x14ac:dyDescent="0.25">
      <c r="B1099" s="427" t="s">
        <v>2256</v>
      </c>
      <c r="C1099" s="427" t="s">
        <v>2257</v>
      </c>
      <c r="D1099" s="428">
        <v>1357.2</v>
      </c>
    </row>
    <row r="1100" spans="2:4" x14ac:dyDescent="0.25">
      <c r="B1100" s="427" t="s">
        <v>2258</v>
      </c>
      <c r="C1100" s="427" t="s">
        <v>2259</v>
      </c>
      <c r="D1100" s="428">
        <v>1199</v>
      </c>
    </row>
    <row r="1101" spans="2:4" x14ac:dyDescent="0.25">
      <c r="B1101" s="427" t="s">
        <v>2260</v>
      </c>
      <c r="C1101" s="427" t="s">
        <v>2261</v>
      </c>
      <c r="D1101" s="428">
        <v>736</v>
      </c>
    </row>
    <row r="1102" spans="2:4" x14ac:dyDescent="0.25">
      <c r="B1102" s="427" t="s">
        <v>2262</v>
      </c>
      <c r="C1102" s="427" t="s">
        <v>2261</v>
      </c>
      <c r="D1102" s="428">
        <v>736</v>
      </c>
    </row>
    <row r="1103" spans="2:4" x14ac:dyDescent="0.25">
      <c r="B1103" s="427" t="s">
        <v>2263</v>
      </c>
      <c r="C1103" s="427" t="s">
        <v>2261</v>
      </c>
      <c r="D1103" s="428">
        <v>736</v>
      </c>
    </row>
    <row r="1104" spans="2:4" x14ac:dyDescent="0.25">
      <c r="B1104" s="427" t="s">
        <v>2264</v>
      </c>
      <c r="C1104" s="427" t="s">
        <v>2261</v>
      </c>
      <c r="D1104" s="428">
        <v>736</v>
      </c>
    </row>
    <row r="1105" spans="2:4" x14ac:dyDescent="0.25">
      <c r="B1105" s="427" t="s">
        <v>2265</v>
      </c>
      <c r="C1105" s="427" t="s">
        <v>2261</v>
      </c>
      <c r="D1105" s="428">
        <v>736</v>
      </c>
    </row>
    <row r="1106" spans="2:4" x14ac:dyDescent="0.25">
      <c r="B1106" s="427" t="s">
        <v>2266</v>
      </c>
      <c r="C1106" s="427" t="s">
        <v>2261</v>
      </c>
      <c r="D1106" s="428">
        <v>736</v>
      </c>
    </row>
    <row r="1107" spans="2:4" x14ac:dyDescent="0.25">
      <c r="B1107" s="427" t="s">
        <v>2267</v>
      </c>
      <c r="C1107" s="427" t="s">
        <v>2261</v>
      </c>
      <c r="D1107" s="428">
        <v>736</v>
      </c>
    </row>
    <row r="1108" spans="2:4" x14ac:dyDescent="0.25">
      <c r="B1108" s="427" t="s">
        <v>2268</v>
      </c>
      <c r="C1108" s="427" t="s">
        <v>2261</v>
      </c>
      <c r="D1108" s="428">
        <v>736</v>
      </c>
    </row>
    <row r="1109" spans="2:4" x14ac:dyDescent="0.25">
      <c r="B1109" s="427" t="s">
        <v>2269</v>
      </c>
      <c r="C1109" s="427" t="s">
        <v>2270</v>
      </c>
      <c r="D1109" s="428">
        <v>736</v>
      </c>
    </row>
    <row r="1110" spans="2:4" x14ac:dyDescent="0.25">
      <c r="B1110" s="427" t="s">
        <v>2271</v>
      </c>
      <c r="C1110" s="427" t="s">
        <v>2272</v>
      </c>
      <c r="D1110" s="428">
        <v>766</v>
      </c>
    </row>
    <row r="1111" spans="2:4" x14ac:dyDescent="0.25">
      <c r="B1111" s="427" t="s">
        <v>2273</v>
      </c>
      <c r="C1111" s="427" t="s">
        <v>2274</v>
      </c>
      <c r="D1111" s="428">
        <v>0</v>
      </c>
    </row>
    <row r="1112" spans="2:4" x14ac:dyDescent="0.25">
      <c r="B1112" s="427" t="s">
        <v>2275</v>
      </c>
      <c r="C1112" s="427" t="s">
        <v>2276</v>
      </c>
      <c r="D1112" s="428">
        <v>0</v>
      </c>
    </row>
    <row r="1113" spans="2:4" x14ac:dyDescent="0.25">
      <c r="B1113" s="427" t="s">
        <v>2277</v>
      </c>
      <c r="C1113" s="427" t="s">
        <v>2278</v>
      </c>
      <c r="D1113" s="428">
        <v>1259.76</v>
      </c>
    </row>
    <row r="1114" spans="2:4" x14ac:dyDescent="0.25">
      <c r="B1114" s="427" t="s">
        <v>2279</v>
      </c>
      <c r="C1114" s="427" t="s">
        <v>2280</v>
      </c>
      <c r="D1114" s="428">
        <v>7166.8</v>
      </c>
    </row>
    <row r="1115" spans="2:4" x14ac:dyDescent="0.25">
      <c r="B1115" s="427" t="s">
        <v>2281</v>
      </c>
      <c r="C1115" s="427" t="s">
        <v>2280</v>
      </c>
      <c r="D1115" s="428">
        <v>7166.8</v>
      </c>
    </row>
    <row r="1116" spans="2:4" x14ac:dyDescent="0.25">
      <c r="B1116" s="427" t="s">
        <v>2282</v>
      </c>
      <c r="C1116" s="427" t="s">
        <v>2283</v>
      </c>
      <c r="D1116" s="428">
        <v>529.79999999999995</v>
      </c>
    </row>
    <row r="1117" spans="2:4" x14ac:dyDescent="0.25">
      <c r="B1117" s="427" t="s">
        <v>2284</v>
      </c>
      <c r="C1117" s="427" t="s">
        <v>2285</v>
      </c>
      <c r="D1117" s="428">
        <v>9054.9599999999991</v>
      </c>
    </row>
    <row r="1118" spans="2:4" x14ac:dyDescent="0.25">
      <c r="B1118" s="427" t="s">
        <v>2286</v>
      </c>
      <c r="C1118" s="427" t="s">
        <v>2285</v>
      </c>
      <c r="D1118" s="428">
        <v>3093.72</v>
      </c>
    </row>
    <row r="1119" spans="2:4" x14ac:dyDescent="0.25">
      <c r="B1119" s="427" t="s">
        <v>2287</v>
      </c>
      <c r="C1119" s="427" t="s">
        <v>2285</v>
      </c>
      <c r="D1119" s="428">
        <v>3093.72</v>
      </c>
    </row>
    <row r="1120" spans="2:4" x14ac:dyDescent="0.25">
      <c r="B1120" s="427" t="s">
        <v>2288</v>
      </c>
      <c r="C1120" s="427" t="s">
        <v>2289</v>
      </c>
      <c r="D1120" s="428">
        <v>10567.6</v>
      </c>
    </row>
    <row r="1121" spans="2:4" x14ac:dyDescent="0.25">
      <c r="B1121" s="427" t="s">
        <v>2290</v>
      </c>
      <c r="C1121" s="427" t="s">
        <v>2289</v>
      </c>
      <c r="D1121" s="428">
        <v>4413.8</v>
      </c>
    </row>
    <row r="1122" spans="2:4" x14ac:dyDescent="0.25">
      <c r="B1122" s="427" t="s">
        <v>2291</v>
      </c>
      <c r="C1122" s="427" t="s">
        <v>2292</v>
      </c>
      <c r="D1122" s="428">
        <v>2583.3200000000002</v>
      </c>
    </row>
    <row r="1123" spans="2:4" x14ac:dyDescent="0.25">
      <c r="B1123" s="427" t="s">
        <v>2293</v>
      </c>
      <c r="C1123" s="427" t="s">
        <v>2294</v>
      </c>
      <c r="D1123" s="428">
        <v>2493</v>
      </c>
    </row>
    <row r="1124" spans="2:4" x14ac:dyDescent="0.25">
      <c r="B1124" s="427" t="s">
        <v>2295</v>
      </c>
      <c r="C1124" s="427" t="s">
        <v>2296</v>
      </c>
      <c r="D1124" s="428">
        <v>5749.08</v>
      </c>
    </row>
    <row r="1125" spans="2:4" x14ac:dyDescent="0.25">
      <c r="B1125" s="427" t="s">
        <v>2297</v>
      </c>
      <c r="C1125" s="427" t="s">
        <v>2298</v>
      </c>
      <c r="D1125" s="428">
        <v>13140.48</v>
      </c>
    </row>
    <row r="1126" spans="2:4" x14ac:dyDescent="0.25">
      <c r="B1126" s="427" t="s">
        <v>2299</v>
      </c>
      <c r="C1126" s="427" t="s">
        <v>2298</v>
      </c>
      <c r="D1126" s="428">
        <v>13140.48</v>
      </c>
    </row>
    <row r="1127" spans="2:4" x14ac:dyDescent="0.25">
      <c r="B1127" s="427" t="s">
        <v>2300</v>
      </c>
      <c r="C1127" s="427" t="s">
        <v>2301</v>
      </c>
      <c r="D1127" s="428">
        <v>11799</v>
      </c>
    </row>
    <row r="1128" spans="2:4" x14ac:dyDescent="0.25">
      <c r="B1128" s="427" t="s">
        <v>2302</v>
      </c>
      <c r="C1128" s="427" t="s">
        <v>2303</v>
      </c>
      <c r="D1128" s="428">
        <v>8280</v>
      </c>
    </row>
    <row r="1129" spans="2:4" x14ac:dyDescent="0.25">
      <c r="B1129" s="427" t="s">
        <v>2304</v>
      </c>
      <c r="C1129" s="427" t="s">
        <v>2305</v>
      </c>
      <c r="D1129" s="428">
        <v>16752.05</v>
      </c>
    </row>
    <row r="1130" spans="2:4" x14ac:dyDescent="0.25">
      <c r="B1130" s="427" t="s">
        <v>2306</v>
      </c>
      <c r="C1130" s="427" t="s">
        <v>2307</v>
      </c>
      <c r="D1130" s="428">
        <v>1656</v>
      </c>
    </row>
    <row r="1131" spans="2:4" x14ac:dyDescent="0.25">
      <c r="B1131" s="427" t="s">
        <v>2308</v>
      </c>
      <c r="C1131" s="427" t="s">
        <v>2309</v>
      </c>
      <c r="D1131" s="428">
        <v>0</v>
      </c>
    </row>
    <row r="1132" spans="2:4" x14ac:dyDescent="0.25">
      <c r="B1132" s="427" t="s">
        <v>2310</v>
      </c>
      <c r="C1132" s="427" t="s">
        <v>2309</v>
      </c>
      <c r="D1132" s="428">
        <v>0</v>
      </c>
    </row>
    <row r="1133" spans="2:4" x14ac:dyDescent="0.25">
      <c r="B1133" s="427" t="s">
        <v>2311</v>
      </c>
      <c r="C1133" s="427" t="s">
        <v>2309</v>
      </c>
      <c r="D1133" s="428">
        <v>0</v>
      </c>
    </row>
    <row r="1134" spans="2:4" x14ac:dyDescent="0.25">
      <c r="B1134" s="427" t="s">
        <v>2312</v>
      </c>
      <c r="C1134" s="427" t="s">
        <v>2309</v>
      </c>
      <c r="D1134" s="428">
        <v>0</v>
      </c>
    </row>
    <row r="1135" spans="2:4" x14ac:dyDescent="0.25">
      <c r="B1135" s="427" t="s">
        <v>2313</v>
      </c>
      <c r="C1135" s="427" t="s">
        <v>2314</v>
      </c>
      <c r="D1135" s="428">
        <v>0</v>
      </c>
    </row>
    <row r="1136" spans="2:4" x14ac:dyDescent="0.25">
      <c r="B1136" s="427" t="s">
        <v>2315</v>
      </c>
      <c r="C1136" s="427" t="s">
        <v>2316</v>
      </c>
      <c r="D1136" s="428">
        <v>845.25</v>
      </c>
    </row>
    <row r="1137" spans="2:4" x14ac:dyDescent="0.25">
      <c r="B1137" s="427" t="s">
        <v>2317</v>
      </c>
      <c r="C1137" s="427" t="s">
        <v>2318</v>
      </c>
      <c r="D1137" s="428">
        <v>1035</v>
      </c>
    </row>
    <row r="1138" spans="2:4" x14ac:dyDescent="0.25">
      <c r="B1138" s="427" t="s">
        <v>2319</v>
      </c>
      <c r="C1138" s="427" t="s">
        <v>2320</v>
      </c>
      <c r="D1138" s="428">
        <v>2300</v>
      </c>
    </row>
    <row r="1139" spans="2:4" x14ac:dyDescent="0.25">
      <c r="B1139" s="427" t="s">
        <v>2321</v>
      </c>
      <c r="C1139" s="427" t="s">
        <v>2322</v>
      </c>
      <c r="D1139" s="428">
        <v>1156676.6000000001</v>
      </c>
    </row>
    <row r="1140" spans="2:4" x14ac:dyDescent="0.25">
      <c r="B1140" s="427" t="s">
        <v>2323</v>
      </c>
      <c r="C1140" s="427" t="s">
        <v>2324</v>
      </c>
      <c r="D1140" s="428">
        <v>1637.6</v>
      </c>
    </row>
    <row r="1141" spans="2:4" x14ac:dyDescent="0.25">
      <c r="B1141" s="427" t="s">
        <v>2325</v>
      </c>
      <c r="C1141" s="427" t="s">
        <v>2326</v>
      </c>
      <c r="D1141" s="428">
        <v>1372.8</v>
      </c>
    </row>
    <row r="1142" spans="2:4" x14ac:dyDescent="0.25">
      <c r="B1142" s="427" t="s">
        <v>2327</v>
      </c>
      <c r="C1142" s="427" t="s">
        <v>2328</v>
      </c>
      <c r="D1142" s="428">
        <v>2837.28</v>
      </c>
    </row>
    <row r="1143" spans="2:4" x14ac:dyDescent="0.25">
      <c r="B1143" s="427" t="s">
        <v>2329</v>
      </c>
      <c r="C1143" s="427" t="s">
        <v>2330</v>
      </c>
      <c r="D1143" s="428">
        <v>794.65</v>
      </c>
    </row>
    <row r="1144" spans="2:4" x14ac:dyDescent="0.25">
      <c r="B1144" s="427" t="s">
        <v>2331</v>
      </c>
      <c r="C1144" s="427" t="s">
        <v>2332</v>
      </c>
      <c r="D1144" s="428">
        <v>1681.01</v>
      </c>
    </row>
    <row r="1145" spans="2:4" x14ac:dyDescent="0.25">
      <c r="B1145" s="427" t="s">
        <v>2333</v>
      </c>
      <c r="C1145" s="427" t="s">
        <v>2332</v>
      </c>
      <c r="D1145" s="428">
        <v>1681.01</v>
      </c>
    </row>
    <row r="1146" spans="2:4" x14ac:dyDescent="0.25">
      <c r="B1146" s="427" t="s">
        <v>2334</v>
      </c>
      <c r="C1146" s="427" t="s">
        <v>2332</v>
      </c>
      <c r="D1146" s="428">
        <v>1681.01</v>
      </c>
    </row>
    <row r="1147" spans="2:4" x14ac:dyDescent="0.25">
      <c r="B1147" s="427" t="s">
        <v>2335</v>
      </c>
      <c r="C1147" s="427" t="s">
        <v>2332</v>
      </c>
      <c r="D1147" s="428">
        <v>1681.01</v>
      </c>
    </row>
    <row r="1148" spans="2:4" x14ac:dyDescent="0.25">
      <c r="B1148" s="427" t="s">
        <v>2336</v>
      </c>
      <c r="C1148" s="427" t="s">
        <v>2332</v>
      </c>
      <c r="D1148" s="428">
        <v>1681.01</v>
      </c>
    </row>
    <row r="1149" spans="2:4" x14ac:dyDescent="0.25">
      <c r="B1149" s="427" t="s">
        <v>2337</v>
      </c>
      <c r="C1149" s="427" t="s">
        <v>2332</v>
      </c>
      <c r="D1149" s="428">
        <v>1681.01</v>
      </c>
    </row>
    <row r="1150" spans="2:4" x14ac:dyDescent="0.25">
      <c r="B1150" s="427" t="s">
        <v>2338</v>
      </c>
      <c r="C1150" s="427" t="s">
        <v>2332</v>
      </c>
      <c r="D1150" s="428">
        <v>1681.01</v>
      </c>
    </row>
    <row r="1151" spans="2:4" x14ac:dyDescent="0.25">
      <c r="B1151" s="427" t="s">
        <v>2339</v>
      </c>
      <c r="C1151" s="427" t="s">
        <v>2332</v>
      </c>
      <c r="D1151" s="428">
        <v>1681.01</v>
      </c>
    </row>
    <row r="1152" spans="2:4" x14ac:dyDescent="0.25">
      <c r="B1152" s="427" t="s">
        <v>2340</v>
      </c>
      <c r="C1152" s="427" t="s">
        <v>2332</v>
      </c>
      <c r="D1152" s="428">
        <v>1681.01</v>
      </c>
    </row>
    <row r="1153" spans="2:4" x14ac:dyDescent="0.25">
      <c r="B1153" s="427" t="s">
        <v>2341</v>
      </c>
      <c r="C1153" s="427" t="s">
        <v>2332</v>
      </c>
      <c r="D1153" s="428">
        <v>1681.01</v>
      </c>
    </row>
    <row r="1154" spans="2:4" x14ac:dyDescent="0.25">
      <c r="B1154" s="427" t="s">
        <v>2342</v>
      </c>
      <c r="C1154" s="427" t="s">
        <v>2332</v>
      </c>
      <c r="D1154" s="428">
        <v>1681.01</v>
      </c>
    </row>
    <row r="1155" spans="2:4" x14ac:dyDescent="0.25">
      <c r="B1155" s="427" t="s">
        <v>2343</v>
      </c>
      <c r="C1155" s="427" t="s">
        <v>2332</v>
      </c>
      <c r="D1155" s="428">
        <v>1681.01</v>
      </c>
    </row>
    <row r="1156" spans="2:4" x14ac:dyDescent="0.25">
      <c r="B1156" s="427" t="s">
        <v>2344</v>
      </c>
      <c r="C1156" s="427" t="s">
        <v>2332</v>
      </c>
      <c r="D1156" s="428">
        <v>1681.01</v>
      </c>
    </row>
    <row r="1157" spans="2:4" x14ac:dyDescent="0.25">
      <c r="B1157" s="427" t="s">
        <v>2345</v>
      </c>
      <c r="C1157" s="427" t="s">
        <v>2332</v>
      </c>
      <c r="D1157" s="428">
        <v>1681.01</v>
      </c>
    </row>
    <row r="1158" spans="2:4" x14ac:dyDescent="0.25">
      <c r="B1158" s="427" t="s">
        <v>2346</v>
      </c>
      <c r="C1158" s="427" t="s">
        <v>2332</v>
      </c>
      <c r="D1158" s="428">
        <v>1681.01</v>
      </c>
    </row>
    <row r="1159" spans="2:4" x14ac:dyDescent="0.25">
      <c r="B1159" s="427" t="s">
        <v>2347</v>
      </c>
      <c r="C1159" s="427" t="s">
        <v>2332</v>
      </c>
      <c r="D1159" s="428">
        <v>1681.01</v>
      </c>
    </row>
    <row r="1160" spans="2:4" x14ac:dyDescent="0.25">
      <c r="B1160" s="427" t="s">
        <v>2348</v>
      </c>
      <c r="C1160" s="427" t="s">
        <v>2332</v>
      </c>
      <c r="D1160" s="428">
        <v>1681.01</v>
      </c>
    </row>
    <row r="1161" spans="2:4" x14ac:dyDescent="0.25">
      <c r="B1161" s="427" t="s">
        <v>2349</v>
      </c>
      <c r="C1161" s="427" t="s">
        <v>2332</v>
      </c>
      <c r="D1161" s="428">
        <v>1681.01</v>
      </c>
    </row>
    <row r="1162" spans="2:4" x14ac:dyDescent="0.25">
      <c r="B1162" s="427" t="s">
        <v>2350</v>
      </c>
      <c r="C1162" s="427" t="s">
        <v>2332</v>
      </c>
      <c r="D1162" s="428">
        <v>1681.01</v>
      </c>
    </row>
    <row r="1163" spans="2:4" x14ac:dyDescent="0.25">
      <c r="B1163" s="427" t="s">
        <v>2351</v>
      </c>
      <c r="C1163" s="427" t="s">
        <v>2332</v>
      </c>
      <c r="D1163" s="428">
        <v>1681.01</v>
      </c>
    </row>
    <row r="1164" spans="2:4" x14ac:dyDescent="0.25">
      <c r="B1164" s="427" t="s">
        <v>2352</v>
      </c>
      <c r="C1164" s="427" t="s">
        <v>2332</v>
      </c>
      <c r="D1164" s="428">
        <v>1681.01</v>
      </c>
    </row>
    <row r="1165" spans="2:4" x14ac:dyDescent="0.25">
      <c r="B1165" s="427" t="s">
        <v>2353</v>
      </c>
      <c r="C1165" s="427" t="s">
        <v>2332</v>
      </c>
      <c r="D1165" s="428">
        <v>1681.01</v>
      </c>
    </row>
    <row r="1166" spans="2:4" x14ac:dyDescent="0.25">
      <c r="B1166" s="427" t="s">
        <v>2354</v>
      </c>
      <c r="C1166" s="427" t="s">
        <v>2332</v>
      </c>
      <c r="D1166" s="428">
        <v>1681.01</v>
      </c>
    </row>
    <row r="1167" spans="2:4" x14ac:dyDescent="0.25">
      <c r="B1167" s="427" t="s">
        <v>2355</v>
      </c>
      <c r="C1167" s="427" t="s">
        <v>2332</v>
      </c>
      <c r="D1167" s="428">
        <v>1681.01</v>
      </c>
    </row>
    <row r="1168" spans="2:4" x14ac:dyDescent="0.25">
      <c r="B1168" s="427" t="s">
        <v>2356</v>
      </c>
      <c r="C1168" s="427" t="s">
        <v>2332</v>
      </c>
      <c r="D1168" s="428">
        <v>1681.01</v>
      </c>
    </row>
    <row r="1169" spans="2:4" x14ac:dyDescent="0.25">
      <c r="B1169" s="427" t="s">
        <v>2357</v>
      </c>
      <c r="C1169" s="427" t="s">
        <v>2332</v>
      </c>
      <c r="D1169" s="428">
        <v>1681.01</v>
      </c>
    </row>
    <row r="1170" spans="2:4" x14ac:dyDescent="0.25">
      <c r="B1170" s="427" t="s">
        <v>2358</v>
      </c>
      <c r="C1170" s="427" t="s">
        <v>2332</v>
      </c>
      <c r="D1170" s="428">
        <v>1681.01</v>
      </c>
    </row>
    <row r="1171" spans="2:4" x14ac:dyDescent="0.25">
      <c r="B1171" s="427" t="s">
        <v>2359</v>
      </c>
      <c r="C1171" s="427" t="s">
        <v>2332</v>
      </c>
      <c r="D1171" s="428">
        <v>1681.01</v>
      </c>
    </row>
    <row r="1172" spans="2:4" x14ac:dyDescent="0.25">
      <c r="B1172" s="427" t="s">
        <v>2360</v>
      </c>
      <c r="C1172" s="427" t="s">
        <v>2332</v>
      </c>
      <c r="D1172" s="428">
        <v>1681.01</v>
      </c>
    </row>
    <row r="1173" spans="2:4" x14ac:dyDescent="0.25">
      <c r="B1173" s="427" t="s">
        <v>2361</v>
      </c>
      <c r="C1173" s="427" t="s">
        <v>2332</v>
      </c>
      <c r="D1173" s="428">
        <v>1681.01</v>
      </c>
    </row>
    <row r="1174" spans="2:4" x14ac:dyDescent="0.25">
      <c r="B1174" s="427" t="s">
        <v>2362</v>
      </c>
      <c r="C1174" s="427" t="s">
        <v>2332</v>
      </c>
      <c r="D1174" s="428">
        <v>1681.01</v>
      </c>
    </row>
    <row r="1175" spans="2:4" x14ac:dyDescent="0.25">
      <c r="B1175" s="427" t="s">
        <v>2363</v>
      </c>
      <c r="C1175" s="427" t="s">
        <v>2332</v>
      </c>
      <c r="D1175" s="428">
        <v>1681.01</v>
      </c>
    </row>
    <row r="1176" spans="2:4" x14ac:dyDescent="0.25">
      <c r="B1176" s="427" t="s">
        <v>2364</v>
      </c>
      <c r="C1176" s="427" t="s">
        <v>2332</v>
      </c>
      <c r="D1176" s="428">
        <v>1681.01</v>
      </c>
    </row>
    <row r="1177" spans="2:4" x14ac:dyDescent="0.25">
      <c r="B1177" s="427" t="s">
        <v>2365</v>
      </c>
      <c r="C1177" s="427" t="s">
        <v>2332</v>
      </c>
      <c r="D1177" s="428">
        <v>1681.01</v>
      </c>
    </row>
    <row r="1178" spans="2:4" x14ac:dyDescent="0.25">
      <c r="B1178" s="427" t="s">
        <v>2366</v>
      </c>
      <c r="C1178" s="427" t="s">
        <v>2332</v>
      </c>
      <c r="D1178" s="428">
        <v>1681.01</v>
      </c>
    </row>
    <row r="1179" spans="2:4" x14ac:dyDescent="0.25">
      <c r="B1179" s="427" t="s">
        <v>2367</v>
      </c>
      <c r="C1179" s="427" t="s">
        <v>2332</v>
      </c>
      <c r="D1179" s="428">
        <v>1681.01</v>
      </c>
    </row>
    <row r="1180" spans="2:4" x14ac:dyDescent="0.25">
      <c r="B1180" s="427" t="s">
        <v>2368</v>
      </c>
      <c r="C1180" s="427" t="s">
        <v>2332</v>
      </c>
      <c r="D1180" s="428">
        <v>1681.01</v>
      </c>
    </row>
    <row r="1181" spans="2:4" x14ac:dyDescent="0.25">
      <c r="B1181" s="427" t="s">
        <v>2369</v>
      </c>
      <c r="C1181" s="427" t="s">
        <v>2332</v>
      </c>
      <c r="D1181" s="428">
        <v>1681.01</v>
      </c>
    </row>
    <row r="1182" spans="2:4" x14ac:dyDescent="0.25">
      <c r="B1182" s="427" t="s">
        <v>2370</v>
      </c>
      <c r="C1182" s="427" t="s">
        <v>2332</v>
      </c>
      <c r="D1182" s="428">
        <v>1681.01</v>
      </c>
    </row>
    <row r="1183" spans="2:4" x14ac:dyDescent="0.25">
      <c r="B1183" s="427" t="s">
        <v>2371</v>
      </c>
      <c r="C1183" s="427" t="s">
        <v>2332</v>
      </c>
      <c r="D1183" s="428">
        <v>1681.01</v>
      </c>
    </row>
    <row r="1184" spans="2:4" x14ac:dyDescent="0.25">
      <c r="B1184" s="427" t="s">
        <v>2372</v>
      </c>
      <c r="C1184" s="427" t="s">
        <v>2332</v>
      </c>
      <c r="D1184" s="428">
        <v>1681.01</v>
      </c>
    </row>
    <row r="1185" spans="2:4" x14ac:dyDescent="0.25">
      <c r="B1185" s="427" t="s">
        <v>2373</v>
      </c>
      <c r="C1185" s="427" t="s">
        <v>2332</v>
      </c>
      <c r="D1185" s="428">
        <v>1681.01</v>
      </c>
    </row>
    <row r="1186" spans="2:4" x14ac:dyDescent="0.25">
      <c r="B1186" s="427" t="s">
        <v>2374</v>
      </c>
      <c r="C1186" s="427" t="s">
        <v>2332</v>
      </c>
      <c r="D1186" s="428">
        <v>1681.01</v>
      </c>
    </row>
    <row r="1187" spans="2:4" x14ac:dyDescent="0.25">
      <c r="B1187" s="427" t="s">
        <v>2375</v>
      </c>
      <c r="C1187" s="427" t="s">
        <v>2332</v>
      </c>
      <c r="D1187" s="428">
        <v>1681.01</v>
      </c>
    </row>
    <row r="1188" spans="2:4" x14ac:dyDescent="0.25">
      <c r="B1188" s="427" t="s">
        <v>2376</v>
      </c>
      <c r="C1188" s="427" t="s">
        <v>2332</v>
      </c>
      <c r="D1188" s="428">
        <v>1681.01</v>
      </c>
    </row>
    <row r="1189" spans="2:4" x14ac:dyDescent="0.25">
      <c r="B1189" s="427" t="s">
        <v>2377</v>
      </c>
      <c r="C1189" s="427" t="s">
        <v>2332</v>
      </c>
      <c r="D1189" s="428">
        <v>1681.01</v>
      </c>
    </row>
    <row r="1190" spans="2:4" x14ac:dyDescent="0.25">
      <c r="B1190" s="427" t="s">
        <v>2378</v>
      </c>
      <c r="C1190" s="427" t="s">
        <v>2332</v>
      </c>
      <c r="D1190" s="428">
        <v>1681.01</v>
      </c>
    </row>
    <row r="1191" spans="2:4" x14ac:dyDescent="0.25">
      <c r="B1191" s="427" t="s">
        <v>2379</v>
      </c>
      <c r="C1191" s="427" t="s">
        <v>2332</v>
      </c>
      <c r="D1191" s="428">
        <v>1681.01</v>
      </c>
    </row>
    <row r="1192" spans="2:4" x14ac:dyDescent="0.25">
      <c r="B1192" s="427" t="s">
        <v>2380</v>
      </c>
      <c r="C1192" s="427" t="s">
        <v>2332</v>
      </c>
      <c r="D1192" s="428">
        <v>1681.01</v>
      </c>
    </row>
    <row r="1193" spans="2:4" x14ac:dyDescent="0.25">
      <c r="B1193" s="427" t="s">
        <v>2381</v>
      </c>
      <c r="C1193" s="427" t="s">
        <v>2332</v>
      </c>
      <c r="D1193" s="428">
        <v>1681.01</v>
      </c>
    </row>
    <row r="1194" spans="2:4" x14ac:dyDescent="0.25">
      <c r="B1194" s="427" t="s">
        <v>2382</v>
      </c>
      <c r="C1194" s="427" t="s">
        <v>2332</v>
      </c>
      <c r="D1194" s="428">
        <v>1681.01</v>
      </c>
    </row>
    <row r="1195" spans="2:4" x14ac:dyDescent="0.25">
      <c r="B1195" s="427" t="s">
        <v>2383</v>
      </c>
      <c r="C1195" s="427" t="s">
        <v>2332</v>
      </c>
      <c r="D1195" s="428">
        <v>1681.01</v>
      </c>
    </row>
    <row r="1196" spans="2:4" x14ac:dyDescent="0.25">
      <c r="B1196" s="427" t="s">
        <v>2384</v>
      </c>
      <c r="C1196" s="427" t="s">
        <v>2332</v>
      </c>
      <c r="D1196" s="428">
        <v>1681.01</v>
      </c>
    </row>
    <row r="1197" spans="2:4" x14ac:dyDescent="0.25">
      <c r="B1197" s="427" t="s">
        <v>2385</v>
      </c>
      <c r="C1197" s="427" t="s">
        <v>2332</v>
      </c>
      <c r="D1197" s="428">
        <v>1681.01</v>
      </c>
    </row>
    <row r="1198" spans="2:4" x14ac:dyDescent="0.25">
      <c r="B1198" s="427" t="s">
        <v>2386</v>
      </c>
      <c r="C1198" s="427" t="s">
        <v>2332</v>
      </c>
      <c r="D1198" s="428">
        <v>1681.01</v>
      </c>
    </row>
    <row r="1199" spans="2:4" x14ac:dyDescent="0.25">
      <c r="B1199" s="427" t="s">
        <v>2387</v>
      </c>
      <c r="C1199" s="427" t="s">
        <v>2332</v>
      </c>
      <c r="D1199" s="428">
        <v>1681.01</v>
      </c>
    </row>
    <row r="1200" spans="2:4" x14ac:dyDescent="0.25">
      <c r="B1200" s="427" t="s">
        <v>2388</v>
      </c>
      <c r="C1200" s="427" t="s">
        <v>2332</v>
      </c>
      <c r="D1200" s="428">
        <v>1681.01</v>
      </c>
    </row>
    <row r="1201" spans="2:4" x14ac:dyDescent="0.25">
      <c r="B1201" s="427" t="s">
        <v>2389</v>
      </c>
      <c r="C1201" s="427" t="s">
        <v>2332</v>
      </c>
      <c r="D1201" s="428">
        <v>1681.01</v>
      </c>
    </row>
    <row r="1202" spans="2:4" x14ac:dyDescent="0.25">
      <c r="B1202" s="427" t="s">
        <v>2390</v>
      </c>
      <c r="C1202" s="427" t="s">
        <v>2332</v>
      </c>
      <c r="D1202" s="428">
        <v>1681.01</v>
      </c>
    </row>
    <row r="1203" spans="2:4" x14ac:dyDescent="0.25">
      <c r="B1203" s="427" t="s">
        <v>2391</v>
      </c>
      <c r="C1203" s="427" t="s">
        <v>2332</v>
      </c>
      <c r="D1203" s="428">
        <v>1681.01</v>
      </c>
    </row>
    <row r="1204" spans="2:4" x14ac:dyDescent="0.25">
      <c r="B1204" s="427" t="s">
        <v>2392</v>
      </c>
      <c r="C1204" s="427" t="s">
        <v>2332</v>
      </c>
      <c r="D1204" s="428">
        <v>1681.01</v>
      </c>
    </row>
    <row r="1205" spans="2:4" x14ac:dyDescent="0.25">
      <c r="B1205" s="427" t="s">
        <v>2393</v>
      </c>
      <c r="C1205" s="427" t="s">
        <v>2332</v>
      </c>
      <c r="D1205" s="428">
        <v>1681.01</v>
      </c>
    </row>
    <row r="1206" spans="2:4" x14ac:dyDescent="0.25">
      <c r="B1206" s="427" t="s">
        <v>2394</v>
      </c>
      <c r="C1206" s="427" t="s">
        <v>2332</v>
      </c>
      <c r="D1206" s="428">
        <v>1681.01</v>
      </c>
    </row>
    <row r="1207" spans="2:4" x14ac:dyDescent="0.25">
      <c r="B1207" s="427" t="s">
        <v>2395</v>
      </c>
      <c r="C1207" s="427" t="s">
        <v>2332</v>
      </c>
      <c r="D1207" s="428">
        <v>1681.01</v>
      </c>
    </row>
    <row r="1208" spans="2:4" x14ac:dyDescent="0.25">
      <c r="B1208" s="427" t="s">
        <v>2396</v>
      </c>
      <c r="C1208" s="427" t="s">
        <v>2332</v>
      </c>
      <c r="D1208" s="428">
        <v>1681.01</v>
      </c>
    </row>
    <row r="1209" spans="2:4" x14ac:dyDescent="0.25">
      <c r="B1209" s="427" t="s">
        <v>2397</v>
      </c>
      <c r="C1209" s="427" t="s">
        <v>2332</v>
      </c>
      <c r="D1209" s="428">
        <v>1681.01</v>
      </c>
    </row>
    <row r="1210" spans="2:4" x14ac:dyDescent="0.25">
      <c r="B1210" s="427" t="s">
        <v>2398</v>
      </c>
      <c r="C1210" s="427" t="s">
        <v>2332</v>
      </c>
      <c r="D1210" s="428">
        <v>1681.01</v>
      </c>
    </row>
    <row r="1211" spans="2:4" x14ac:dyDescent="0.25">
      <c r="B1211" s="427" t="s">
        <v>2399</v>
      </c>
      <c r="C1211" s="427" t="s">
        <v>2332</v>
      </c>
      <c r="D1211" s="428">
        <v>1681.01</v>
      </c>
    </row>
    <row r="1212" spans="2:4" x14ac:dyDescent="0.25">
      <c r="B1212" s="427" t="s">
        <v>2400</v>
      </c>
      <c r="C1212" s="427" t="s">
        <v>2332</v>
      </c>
      <c r="D1212" s="428">
        <v>1681.01</v>
      </c>
    </row>
    <row r="1213" spans="2:4" x14ac:dyDescent="0.25">
      <c r="B1213" s="427" t="s">
        <v>2401</v>
      </c>
      <c r="C1213" s="427" t="s">
        <v>2332</v>
      </c>
      <c r="D1213" s="428">
        <v>1681.01</v>
      </c>
    </row>
    <row r="1214" spans="2:4" x14ac:dyDescent="0.25">
      <c r="B1214" s="427" t="s">
        <v>2402</v>
      </c>
      <c r="C1214" s="427" t="s">
        <v>2332</v>
      </c>
      <c r="D1214" s="428">
        <v>1681.01</v>
      </c>
    </row>
    <row r="1215" spans="2:4" x14ac:dyDescent="0.25">
      <c r="B1215" s="427" t="s">
        <v>2403</v>
      </c>
      <c r="C1215" s="427" t="s">
        <v>2404</v>
      </c>
      <c r="D1215" s="428">
        <v>806.2</v>
      </c>
    </row>
    <row r="1216" spans="2:4" x14ac:dyDescent="0.25">
      <c r="B1216" s="427" t="s">
        <v>2405</v>
      </c>
      <c r="C1216" s="427" t="s">
        <v>2404</v>
      </c>
      <c r="D1216" s="428">
        <v>806.2</v>
      </c>
    </row>
    <row r="1217" spans="2:4" x14ac:dyDescent="0.25">
      <c r="B1217" s="427" t="s">
        <v>2406</v>
      </c>
      <c r="C1217" s="427" t="s">
        <v>2404</v>
      </c>
      <c r="D1217" s="428">
        <v>806.2</v>
      </c>
    </row>
    <row r="1218" spans="2:4" x14ac:dyDescent="0.25">
      <c r="B1218" s="427" t="s">
        <v>2407</v>
      </c>
      <c r="C1218" s="427" t="s">
        <v>2404</v>
      </c>
      <c r="D1218" s="428">
        <v>806.2</v>
      </c>
    </row>
    <row r="1219" spans="2:4" x14ac:dyDescent="0.25">
      <c r="B1219" s="427" t="s">
        <v>2408</v>
      </c>
      <c r="C1219" s="427" t="s">
        <v>2404</v>
      </c>
      <c r="D1219" s="428">
        <v>806.2</v>
      </c>
    </row>
    <row r="1220" spans="2:4" x14ac:dyDescent="0.25">
      <c r="B1220" s="427" t="s">
        <v>2409</v>
      </c>
      <c r="C1220" s="427" t="s">
        <v>2404</v>
      </c>
      <c r="D1220" s="428">
        <v>806.2</v>
      </c>
    </row>
    <row r="1221" spans="2:4" x14ac:dyDescent="0.25">
      <c r="B1221" s="427" t="s">
        <v>2410</v>
      </c>
      <c r="C1221" s="427" t="s">
        <v>2404</v>
      </c>
      <c r="D1221" s="428">
        <v>806.2</v>
      </c>
    </row>
    <row r="1222" spans="2:4" x14ac:dyDescent="0.25">
      <c r="B1222" s="427" t="s">
        <v>2411</v>
      </c>
      <c r="C1222" s="427" t="s">
        <v>2404</v>
      </c>
      <c r="D1222" s="428">
        <v>806.2</v>
      </c>
    </row>
    <row r="1223" spans="2:4" x14ac:dyDescent="0.25">
      <c r="B1223" s="427" t="s">
        <v>2412</v>
      </c>
      <c r="C1223" s="427" t="s">
        <v>2404</v>
      </c>
      <c r="D1223" s="428">
        <v>806.2</v>
      </c>
    </row>
    <row r="1224" spans="2:4" x14ac:dyDescent="0.25">
      <c r="B1224" s="427" t="s">
        <v>2413</v>
      </c>
      <c r="C1224" s="427" t="s">
        <v>2404</v>
      </c>
      <c r="D1224" s="428">
        <v>806.2</v>
      </c>
    </row>
    <row r="1225" spans="2:4" x14ac:dyDescent="0.25">
      <c r="B1225" s="427" t="s">
        <v>2414</v>
      </c>
      <c r="C1225" s="427" t="s">
        <v>2404</v>
      </c>
      <c r="D1225" s="428">
        <v>806.2</v>
      </c>
    </row>
    <row r="1226" spans="2:4" x14ac:dyDescent="0.25">
      <c r="B1226" s="427" t="s">
        <v>2415</v>
      </c>
      <c r="C1226" s="427" t="s">
        <v>2404</v>
      </c>
      <c r="D1226" s="428">
        <v>806.2</v>
      </c>
    </row>
    <row r="1227" spans="2:4" x14ac:dyDescent="0.25">
      <c r="B1227" s="427" t="s">
        <v>2416</v>
      </c>
      <c r="C1227" s="427" t="s">
        <v>2404</v>
      </c>
      <c r="D1227" s="428">
        <v>806.2</v>
      </c>
    </row>
    <row r="1228" spans="2:4" x14ac:dyDescent="0.25">
      <c r="B1228" s="427" t="s">
        <v>2417</v>
      </c>
      <c r="C1228" s="427" t="s">
        <v>2404</v>
      </c>
      <c r="D1228" s="428">
        <v>806.2</v>
      </c>
    </row>
    <row r="1229" spans="2:4" x14ac:dyDescent="0.25">
      <c r="B1229" s="427" t="s">
        <v>2418</v>
      </c>
      <c r="C1229" s="427" t="s">
        <v>2404</v>
      </c>
      <c r="D1229" s="428">
        <v>806.2</v>
      </c>
    </row>
    <row r="1230" spans="2:4" x14ac:dyDescent="0.25">
      <c r="B1230" s="427" t="s">
        <v>2419</v>
      </c>
      <c r="C1230" s="427" t="s">
        <v>2404</v>
      </c>
      <c r="D1230" s="428">
        <v>806.2</v>
      </c>
    </row>
    <row r="1231" spans="2:4" x14ac:dyDescent="0.25">
      <c r="B1231" s="427" t="s">
        <v>2420</v>
      </c>
      <c r="C1231" s="427" t="s">
        <v>2404</v>
      </c>
      <c r="D1231" s="428">
        <v>806.2</v>
      </c>
    </row>
    <row r="1232" spans="2:4" x14ac:dyDescent="0.25">
      <c r="B1232" s="427" t="s">
        <v>2421</v>
      </c>
      <c r="C1232" s="427" t="s">
        <v>2404</v>
      </c>
      <c r="D1232" s="428">
        <v>806.2</v>
      </c>
    </row>
    <row r="1233" spans="2:4" x14ac:dyDescent="0.25">
      <c r="B1233" s="427" t="s">
        <v>2422</v>
      </c>
      <c r="C1233" s="427" t="s">
        <v>2404</v>
      </c>
      <c r="D1233" s="428">
        <v>806.2</v>
      </c>
    </row>
    <row r="1234" spans="2:4" x14ac:dyDescent="0.25">
      <c r="B1234" s="427" t="s">
        <v>2423</v>
      </c>
      <c r="C1234" s="427" t="s">
        <v>2404</v>
      </c>
      <c r="D1234" s="428">
        <v>806.2</v>
      </c>
    </row>
    <row r="1235" spans="2:4" x14ac:dyDescent="0.25">
      <c r="B1235" s="427" t="s">
        <v>2424</v>
      </c>
      <c r="C1235" s="427" t="s">
        <v>2404</v>
      </c>
      <c r="D1235" s="428">
        <v>806.2</v>
      </c>
    </row>
    <row r="1236" spans="2:4" x14ac:dyDescent="0.25">
      <c r="B1236" s="427" t="s">
        <v>2425</v>
      </c>
      <c r="C1236" s="427" t="s">
        <v>2404</v>
      </c>
      <c r="D1236" s="428">
        <v>806.2</v>
      </c>
    </row>
    <row r="1237" spans="2:4" x14ac:dyDescent="0.25">
      <c r="B1237" s="427" t="s">
        <v>2426</v>
      </c>
      <c r="C1237" s="427" t="s">
        <v>2404</v>
      </c>
      <c r="D1237" s="428">
        <v>806.2</v>
      </c>
    </row>
    <row r="1238" spans="2:4" x14ac:dyDescent="0.25">
      <c r="B1238" s="427" t="s">
        <v>2427</v>
      </c>
      <c r="C1238" s="427" t="s">
        <v>2404</v>
      </c>
      <c r="D1238" s="428">
        <v>806.2</v>
      </c>
    </row>
    <row r="1239" spans="2:4" x14ac:dyDescent="0.25">
      <c r="B1239" s="427" t="s">
        <v>2428</v>
      </c>
      <c r="C1239" s="427" t="s">
        <v>2404</v>
      </c>
      <c r="D1239" s="428">
        <v>806.2</v>
      </c>
    </row>
    <row r="1240" spans="2:4" x14ac:dyDescent="0.25">
      <c r="B1240" s="427" t="s">
        <v>2429</v>
      </c>
      <c r="C1240" s="427" t="s">
        <v>2404</v>
      </c>
      <c r="D1240" s="428">
        <v>806.2</v>
      </c>
    </row>
    <row r="1241" spans="2:4" x14ac:dyDescent="0.25">
      <c r="B1241" s="427" t="s">
        <v>2430</v>
      </c>
      <c r="C1241" s="427" t="s">
        <v>2404</v>
      </c>
      <c r="D1241" s="428">
        <v>806.2</v>
      </c>
    </row>
    <row r="1242" spans="2:4" x14ac:dyDescent="0.25">
      <c r="B1242" s="427" t="s">
        <v>2431</v>
      </c>
      <c r="C1242" s="427" t="s">
        <v>2404</v>
      </c>
      <c r="D1242" s="428">
        <v>806.2</v>
      </c>
    </row>
    <row r="1243" spans="2:4" x14ac:dyDescent="0.25">
      <c r="B1243" s="427" t="s">
        <v>2432</v>
      </c>
      <c r="C1243" s="427" t="s">
        <v>2404</v>
      </c>
      <c r="D1243" s="428">
        <v>806.2</v>
      </c>
    </row>
    <row r="1244" spans="2:4" x14ac:dyDescent="0.25">
      <c r="B1244" s="427" t="s">
        <v>2433</v>
      </c>
      <c r="C1244" s="427" t="s">
        <v>2404</v>
      </c>
      <c r="D1244" s="428">
        <v>806.2</v>
      </c>
    </row>
    <row r="1245" spans="2:4" x14ac:dyDescent="0.25">
      <c r="B1245" s="427" t="s">
        <v>2434</v>
      </c>
      <c r="C1245" s="427" t="s">
        <v>2404</v>
      </c>
      <c r="D1245" s="428">
        <v>806.2</v>
      </c>
    </row>
    <row r="1246" spans="2:4" x14ac:dyDescent="0.25">
      <c r="B1246" s="427" t="s">
        <v>2435</v>
      </c>
      <c r="C1246" s="427" t="s">
        <v>2404</v>
      </c>
      <c r="D1246" s="428">
        <v>806.2</v>
      </c>
    </row>
    <row r="1247" spans="2:4" x14ac:dyDescent="0.25">
      <c r="B1247" s="427" t="s">
        <v>2436</v>
      </c>
      <c r="C1247" s="427" t="s">
        <v>2404</v>
      </c>
      <c r="D1247" s="428">
        <v>806.2</v>
      </c>
    </row>
    <row r="1248" spans="2:4" x14ac:dyDescent="0.25">
      <c r="B1248" s="427" t="s">
        <v>2437</v>
      </c>
      <c r="C1248" s="427" t="s">
        <v>2404</v>
      </c>
      <c r="D1248" s="428">
        <v>806.2</v>
      </c>
    </row>
    <row r="1249" spans="2:4" x14ac:dyDescent="0.25">
      <c r="B1249" s="427" t="s">
        <v>2438</v>
      </c>
      <c r="C1249" s="427" t="s">
        <v>2404</v>
      </c>
      <c r="D1249" s="428">
        <v>1199.99</v>
      </c>
    </row>
    <row r="1250" spans="2:4" x14ac:dyDescent="0.25">
      <c r="B1250" s="427" t="s">
        <v>2439</v>
      </c>
      <c r="C1250" s="427" t="s">
        <v>2404</v>
      </c>
      <c r="D1250" s="428">
        <v>1199.99</v>
      </c>
    </row>
    <row r="1251" spans="2:4" x14ac:dyDescent="0.25">
      <c r="B1251" s="427" t="s">
        <v>2440</v>
      </c>
      <c r="C1251" s="427" t="s">
        <v>2404</v>
      </c>
      <c r="D1251" s="428">
        <v>1199.99</v>
      </c>
    </row>
    <row r="1252" spans="2:4" x14ac:dyDescent="0.25">
      <c r="B1252" s="427" t="s">
        <v>2441</v>
      </c>
      <c r="C1252" s="427" t="s">
        <v>2404</v>
      </c>
      <c r="D1252" s="428">
        <v>1199.99</v>
      </c>
    </row>
    <row r="1253" spans="2:4" x14ac:dyDescent="0.25">
      <c r="B1253" s="427" t="s">
        <v>2442</v>
      </c>
      <c r="C1253" s="427" t="s">
        <v>2404</v>
      </c>
      <c r="D1253" s="428">
        <v>1199.99</v>
      </c>
    </row>
    <row r="1254" spans="2:4" x14ac:dyDescent="0.25">
      <c r="B1254" s="427" t="s">
        <v>2443</v>
      </c>
      <c r="C1254" s="427" t="s">
        <v>2404</v>
      </c>
      <c r="D1254" s="428">
        <v>1199.99</v>
      </c>
    </row>
    <row r="1255" spans="2:4" x14ac:dyDescent="0.25">
      <c r="B1255" s="427" t="s">
        <v>2444</v>
      </c>
      <c r="C1255" s="427" t="s">
        <v>2404</v>
      </c>
      <c r="D1255" s="428">
        <v>1199.99</v>
      </c>
    </row>
    <row r="1256" spans="2:4" x14ac:dyDescent="0.25">
      <c r="B1256" s="427" t="s">
        <v>2445</v>
      </c>
      <c r="C1256" s="427" t="s">
        <v>2404</v>
      </c>
      <c r="D1256" s="428">
        <v>1199.99</v>
      </c>
    </row>
    <row r="1257" spans="2:4" x14ac:dyDescent="0.25">
      <c r="B1257" s="427" t="s">
        <v>2446</v>
      </c>
      <c r="C1257" s="427" t="s">
        <v>2404</v>
      </c>
      <c r="D1257" s="428">
        <v>1199.99</v>
      </c>
    </row>
    <row r="1258" spans="2:4" x14ac:dyDescent="0.25">
      <c r="B1258" s="427" t="s">
        <v>2447</v>
      </c>
      <c r="C1258" s="427" t="s">
        <v>2404</v>
      </c>
      <c r="D1258" s="428">
        <v>1199.99</v>
      </c>
    </row>
    <row r="1259" spans="2:4" x14ac:dyDescent="0.25">
      <c r="B1259" s="427" t="s">
        <v>2448</v>
      </c>
      <c r="C1259" s="427" t="s">
        <v>2404</v>
      </c>
      <c r="D1259" s="428">
        <v>1199.99</v>
      </c>
    </row>
    <row r="1260" spans="2:4" x14ac:dyDescent="0.25">
      <c r="B1260" s="427" t="s">
        <v>2449</v>
      </c>
      <c r="C1260" s="427" t="s">
        <v>2404</v>
      </c>
      <c r="D1260" s="428">
        <v>1199.99</v>
      </c>
    </row>
    <row r="1261" spans="2:4" x14ac:dyDescent="0.25">
      <c r="B1261" s="427" t="s">
        <v>2450</v>
      </c>
      <c r="C1261" s="427" t="s">
        <v>2404</v>
      </c>
      <c r="D1261" s="428">
        <v>1199.99</v>
      </c>
    </row>
    <row r="1262" spans="2:4" x14ac:dyDescent="0.25">
      <c r="B1262" s="427" t="s">
        <v>2451</v>
      </c>
      <c r="C1262" s="427" t="s">
        <v>2404</v>
      </c>
      <c r="D1262" s="428">
        <v>1199.99</v>
      </c>
    </row>
    <row r="1263" spans="2:4" x14ac:dyDescent="0.25">
      <c r="B1263" s="427" t="s">
        <v>2452</v>
      </c>
      <c r="C1263" s="427" t="s">
        <v>2404</v>
      </c>
      <c r="D1263" s="428">
        <v>1199.99</v>
      </c>
    </row>
    <row r="1264" spans="2:4" x14ac:dyDescent="0.25">
      <c r="B1264" s="427" t="s">
        <v>2453</v>
      </c>
      <c r="C1264" s="427" t="s">
        <v>2404</v>
      </c>
      <c r="D1264" s="428">
        <v>1199.99</v>
      </c>
    </row>
    <row r="1265" spans="2:4" x14ac:dyDescent="0.25">
      <c r="B1265" s="427" t="s">
        <v>2454</v>
      </c>
      <c r="C1265" s="427" t="s">
        <v>2404</v>
      </c>
      <c r="D1265" s="428">
        <v>1199.99</v>
      </c>
    </row>
    <row r="1266" spans="2:4" x14ac:dyDescent="0.25">
      <c r="B1266" s="427" t="s">
        <v>2455</v>
      </c>
      <c r="C1266" s="427" t="s">
        <v>2404</v>
      </c>
      <c r="D1266" s="428">
        <v>1199.99</v>
      </c>
    </row>
    <row r="1267" spans="2:4" x14ac:dyDescent="0.25">
      <c r="B1267" s="427" t="s">
        <v>2456</v>
      </c>
      <c r="C1267" s="427" t="s">
        <v>2404</v>
      </c>
      <c r="D1267" s="428">
        <v>1199.99</v>
      </c>
    </row>
    <row r="1268" spans="2:4" x14ac:dyDescent="0.25">
      <c r="B1268" s="427" t="s">
        <v>2457</v>
      </c>
      <c r="C1268" s="427" t="s">
        <v>2404</v>
      </c>
      <c r="D1268" s="428">
        <v>1199.99</v>
      </c>
    </row>
    <row r="1269" spans="2:4" x14ac:dyDescent="0.25">
      <c r="B1269" s="427" t="s">
        <v>2458</v>
      </c>
      <c r="C1269" s="427" t="s">
        <v>2404</v>
      </c>
      <c r="D1269" s="428">
        <v>1199.99</v>
      </c>
    </row>
    <row r="1270" spans="2:4" x14ac:dyDescent="0.25">
      <c r="B1270" s="427" t="s">
        <v>2459</v>
      </c>
      <c r="C1270" s="427" t="s">
        <v>2404</v>
      </c>
      <c r="D1270" s="428">
        <v>1199.99</v>
      </c>
    </row>
    <row r="1271" spans="2:4" x14ac:dyDescent="0.25">
      <c r="B1271" s="427" t="s">
        <v>2460</v>
      </c>
      <c r="C1271" s="427" t="s">
        <v>2404</v>
      </c>
      <c r="D1271" s="428">
        <v>1199.99</v>
      </c>
    </row>
    <row r="1272" spans="2:4" x14ac:dyDescent="0.25">
      <c r="B1272" s="427" t="s">
        <v>2461</v>
      </c>
      <c r="C1272" s="427" t="s">
        <v>2404</v>
      </c>
      <c r="D1272" s="428">
        <v>1199.99</v>
      </c>
    </row>
    <row r="1273" spans="2:4" x14ac:dyDescent="0.25">
      <c r="B1273" s="427" t="s">
        <v>2462</v>
      </c>
      <c r="C1273" s="427" t="s">
        <v>2404</v>
      </c>
      <c r="D1273" s="428">
        <v>1199.99</v>
      </c>
    </row>
    <row r="1274" spans="2:4" x14ac:dyDescent="0.25">
      <c r="B1274" s="427" t="s">
        <v>2463</v>
      </c>
      <c r="C1274" s="427" t="s">
        <v>2404</v>
      </c>
      <c r="D1274" s="428">
        <v>1199.99</v>
      </c>
    </row>
    <row r="1275" spans="2:4" x14ac:dyDescent="0.25">
      <c r="B1275" s="427" t="s">
        <v>2464</v>
      </c>
      <c r="C1275" s="427" t="s">
        <v>2404</v>
      </c>
      <c r="D1275" s="428">
        <v>1199.99</v>
      </c>
    </row>
    <row r="1276" spans="2:4" x14ac:dyDescent="0.25">
      <c r="B1276" s="427" t="s">
        <v>2465</v>
      </c>
      <c r="C1276" s="427" t="s">
        <v>2404</v>
      </c>
      <c r="D1276" s="428">
        <v>1199.99</v>
      </c>
    </row>
    <row r="1277" spans="2:4" x14ac:dyDescent="0.25">
      <c r="B1277" s="427" t="s">
        <v>2466</v>
      </c>
      <c r="C1277" s="427" t="s">
        <v>2404</v>
      </c>
      <c r="D1277" s="428">
        <v>1199.99</v>
      </c>
    </row>
    <row r="1278" spans="2:4" x14ac:dyDescent="0.25">
      <c r="B1278" s="427" t="s">
        <v>2467</v>
      </c>
      <c r="C1278" s="427" t="s">
        <v>2404</v>
      </c>
      <c r="D1278" s="428">
        <v>1199.99</v>
      </c>
    </row>
    <row r="1279" spans="2:4" x14ac:dyDescent="0.25">
      <c r="B1279" s="427" t="s">
        <v>2468</v>
      </c>
      <c r="C1279" s="427" t="s">
        <v>2404</v>
      </c>
      <c r="D1279" s="428">
        <v>1199.99</v>
      </c>
    </row>
    <row r="1280" spans="2:4" x14ac:dyDescent="0.25">
      <c r="B1280" s="427" t="s">
        <v>2469</v>
      </c>
      <c r="C1280" s="427" t="s">
        <v>2404</v>
      </c>
      <c r="D1280" s="428">
        <v>1199.99</v>
      </c>
    </row>
    <row r="1281" spans="2:4" x14ac:dyDescent="0.25">
      <c r="B1281" s="427" t="s">
        <v>2470</v>
      </c>
      <c r="C1281" s="427" t="s">
        <v>2404</v>
      </c>
      <c r="D1281" s="428">
        <v>1199.99</v>
      </c>
    </row>
    <row r="1282" spans="2:4" x14ac:dyDescent="0.25">
      <c r="B1282" s="427" t="s">
        <v>2471</v>
      </c>
      <c r="C1282" s="427" t="s">
        <v>2404</v>
      </c>
      <c r="D1282" s="428">
        <v>1199.99</v>
      </c>
    </row>
    <row r="1283" spans="2:4" x14ac:dyDescent="0.25">
      <c r="B1283" s="427" t="s">
        <v>2472</v>
      </c>
      <c r="C1283" s="427" t="s">
        <v>2404</v>
      </c>
      <c r="D1283" s="428">
        <v>1199.99</v>
      </c>
    </row>
    <row r="1284" spans="2:4" x14ac:dyDescent="0.25">
      <c r="B1284" s="427" t="s">
        <v>2473</v>
      </c>
      <c r="C1284" s="427" t="s">
        <v>2404</v>
      </c>
      <c r="D1284" s="428">
        <v>1199.99</v>
      </c>
    </row>
    <row r="1285" spans="2:4" x14ac:dyDescent="0.25">
      <c r="B1285" s="427" t="s">
        <v>2474</v>
      </c>
      <c r="C1285" s="427" t="s">
        <v>2404</v>
      </c>
      <c r="D1285" s="428">
        <v>1199.99</v>
      </c>
    </row>
    <row r="1286" spans="2:4" x14ac:dyDescent="0.25">
      <c r="B1286" s="427" t="s">
        <v>2475</v>
      </c>
      <c r="C1286" s="427" t="s">
        <v>2404</v>
      </c>
      <c r="D1286" s="428">
        <v>1199.99</v>
      </c>
    </row>
    <row r="1287" spans="2:4" x14ac:dyDescent="0.25">
      <c r="B1287" s="427" t="s">
        <v>2476</v>
      </c>
      <c r="C1287" s="427" t="s">
        <v>2404</v>
      </c>
      <c r="D1287" s="428">
        <v>1199.99</v>
      </c>
    </row>
    <row r="1288" spans="2:4" x14ac:dyDescent="0.25">
      <c r="B1288" s="427" t="s">
        <v>2477</v>
      </c>
      <c r="C1288" s="427" t="s">
        <v>2404</v>
      </c>
      <c r="D1288" s="428">
        <v>1199.99</v>
      </c>
    </row>
    <row r="1289" spans="2:4" x14ac:dyDescent="0.25">
      <c r="B1289" s="427" t="s">
        <v>2478</v>
      </c>
      <c r="C1289" s="427" t="s">
        <v>2404</v>
      </c>
      <c r="D1289" s="428">
        <v>1199.99</v>
      </c>
    </row>
    <row r="1290" spans="2:4" x14ac:dyDescent="0.25">
      <c r="B1290" s="427" t="s">
        <v>2479</v>
      </c>
      <c r="C1290" s="427" t="s">
        <v>2404</v>
      </c>
      <c r="D1290" s="428">
        <v>1199.99</v>
      </c>
    </row>
    <row r="1291" spans="2:4" x14ac:dyDescent="0.25">
      <c r="B1291" s="427" t="s">
        <v>2480</v>
      </c>
      <c r="C1291" s="427" t="s">
        <v>2404</v>
      </c>
      <c r="D1291" s="428">
        <v>1199.99</v>
      </c>
    </row>
    <row r="1292" spans="2:4" x14ac:dyDescent="0.25">
      <c r="B1292" s="427" t="s">
        <v>2481</v>
      </c>
      <c r="C1292" s="427" t="s">
        <v>2404</v>
      </c>
      <c r="D1292" s="428">
        <v>1199.99</v>
      </c>
    </row>
    <row r="1293" spans="2:4" x14ac:dyDescent="0.25">
      <c r="B1293" s="427" t="s">
        <v>2482</v>
      </c>
      <c r="C1293" s="427" t="s">
        <v>2404</v>
      </c>
      <c r="D1293" s="428">
        <v>1199.99</v>
      </c>
    </row>
    <row r="1294" spans="2:4" x14ac:dyDescent="0.25">
      <c r="B1294" s="427" t="s">
        <v>2483</v>
      </c>
      <c r="C1294" s="427" t="s">
        <v>2404</v>
      </c>
      <c r="D1294" s="428">
        <v>1199.99</v>
      </c>
    </row>
    <row r="1295" spans="2:4" x14ac:dyDescent="0.25">
      <c r="B1295" s="427" t="s">
        <v>2484</v>
      </c>
      <c r="C1295" s="427" t="s">
        <v>2404</v>
      </c>
      <c r="D1295" s="428">
        <v>1199.99</v>
      </c>
    </row>
    <row r="1296" spans="2:4" x14ac:dyDescent="0.25">
      <c r="B1296" s="427" t="s">
        <v>2485</v>
      </c>
      <c r="C1296" s="427" t="s">
        <v>2486</v>
      </c>
      <c r="D1296" s="428">
        <v>1199.99</v>
      </c>
    </row>
    <row r="1297" spans="2:4" x14ac:dyDescent="0.25">
      <c r="B1297" s="427" t="s">
        <v>2487</v>
      </c>
      <c r="C1297" s="427" t="s">
        <v>2486</v>
      </c>
      <c r="D1297" s="428">
        <v>1199.99</v>
      </c>
    </row>
    <row r="1298" spans="2:4" x14ac:dyDescent="0.25">
      <c r="B1298" s="427" t="s">
        <v>2488</v>
      </c>
      <c r="C1298" s="427" t="s">
        <v>2486</v>
      </c>
      <c r="D1298" s="428">
        <v>1199.99</v>
      </c>
    </row>
    <row r="1299" spans="2:4" x14ac:dyDescent="0.25">
      <c r="B1299" s="427" t="s">
        <v>2489</v>
      </c>
      <c r="C1299" s="427" t="s">
        <v>2486</v>
      </c>
      <c r="D1299" s="428">
        <v>1199.99</v>
      </c>
    </row>
    <row r="1300" spans="2:4" x14ac:dyDescent="0.25">
      <c r="B1300" s="427" t="s">
        <v>2490</v>
      </c>
      <c r="C1300" s="427" t="s">
        <v>2486</v>
      </c>
      <c r="D1300" s="428">
        <v>1199.99</v>
      </c>
    </row>
    <row r="1301" spans="2:4" x14ac:dyDescent="0.25">
      <c r="B1301" s="427" t="s">
        <v>2491</v>
      </c>
      <c r="C1301" s="427" t="s">
        <v>2486</v>
      </c>
      <c r="D1301" s="428">
        <v>1199.99</v>
      </c>
    </row>
    <row r="1302" spans="2:4" x14ac:dyDescent="0.25">
      <c r="B1302" s="427" t="s">
        <v>2492</v>
      </c>
      <c r="C1302" s="427" t="s">
        <v>2486</v>
      </c>
      <c r="D1302" s="428">
        <v>1199.99</v>
      </c>
    </row>
    <row r="1303" spans="2:4" x14ac:dyDescent="0.25">
      <c r="B1303" s="427" t="s">
        <v>2493</v>
      </c>
      <c r="C1303" s="427" t="s">
        <v>2486</v>
      </c>
      <c r="D1303" s="428">
        <v>1199.99</v>
      </c>
    </row>
    <row r="1304" spans="2:4" x14ac:dyDescent="0.25">
      <c r="B1304" s="427" t="s">
        <v>2494</v>
      </c>
      <c r="C1304" s="427" t="s">
        <v>2486</v>
      </c>
      <c r="D1304" s="428">
        <v>1199.99</v>
      </c>
    </row>
    <row r="1305" spans="2:4" x14ac:dyDescent="0.25">
      <c r="B1305" s="427" t="s">
        <v>2495</v>
      </c>
      <c r="C1305" s="427" t="s">
        <v>2486</v>
      </c>
      <c r="D1305" s="428">
        <v>1199.99</v>
      </c>
    </row>
    <row r="1306" spans="2:4" x14ac:dyDescent="0.25">
      <c r="B1306" s="427" t="s">
        <v>2496</v>
      </c>
      <c r="C1306" s="427" t="s">
        <v>2486</v>
      </c>
      <c r="D1306" s="428">
        <v>1199.99</v>
      </c>
    </row>
    <row r="1307" spans="2:4" x14ac:dyDescent="0.25">
      <c r="B1307" s="427" t="s">
        <v>2497</v>
      </c>
      <c r="C1307" s="427" t="s">
        <v>2486</v>
      </c>
      <c r="D1307" s="428">
        <v>1199.99</v>
      </c>
    </row>
    <row r="1308" spans="2:4" x14ac:dyDescent="0.25">
      <c r="B1308" s="427" t="s">
        <v>2498</v>
      </c>
      <c r="C1308" s="427" t="s">
        <v>2486</v>
      </c>
      <c r="D1308" s="428">
        <v>1199.99</v>
      </c>
    </row>
    <row r="1309" spans="2:4" x14ac:dyDescent="0.25">
      <c r="B1309" s="427" t="s">
        <v>2499</v>
      </c>
      <c r="C1309" s="427" t="s">
        <v>2486</v>
      </c>
      <c r="D1309" s="428">
        <v>1199.99</v>
      </c>
    </row>
    <row r="1310" spans="2:4" x14ac:dyDescent="0.25">
      <c r="B1310" s="427" t="s">
        <v>2500</v>
      </c>
      <c r="C1310" s="427" t="s">
        <v>2486</v>
      </c>
      <c r="D1310" s="428">
        <v>1199.99</v>
      </c>
    </row>
    <row r="1311" spans="2:4" x14ac:dyDescent="0.25">
      <c r="B1311" s="427" t="s">
        <v>2501</v>
      </c>
      <c r="C1311" s="427" t="s">
        <v>2486</v>
      </c>
      <c r="D1311" s="428">
        <v>1199.99</v>
      </c>
    </row>
    <row r="1312" spans="2:4" x14ac:dyDescent="0.25">
      <c r="B1312" s="427" t="s">
        <v>2502</v>
      </c>
      <c r="C1312" s="427" t="s">
        <v>2486</v>
      </c>
      <c r="D1312" s="428">
        <v>1199.99</v>
      </c>
    </row>
    <row r="1313" spans="2:4" x14ac:dyDescent="0.25">
      <c r="B1313" s="427" t="s">
        <v>2503</v>
      </c>
      <c r="C1313" s="427" t="s">
        <v>2486</v>
      </c>
      <c r="D1313" s="428">
        <v>1199.99</v>
      </c>
    </row>
    <row r="1314" spans="2:4" x14ac:dyDescent="0.25">
      <c r="B1314" s="427" t="s">
        <v>2504</v>
      </c>
      <c r="C1314" s="427" t="s">
        <v>2486</v>
      </c>
      <c r="D1314" s="428">
        <v>1199.99</v>
      </c>
    </row>
    <row r="1315" spans="2:4" x14ac:dyDescent="0.25">
      <c r="B1315" s="427" t="s">
        <v>2505</v>
      </c>
      <c r="C1315" s="427" t="s">
        <v>2486</v>
      </c>
      <c r="D1315" s="428">
        <v>1199.99</v>
      </c>
    </row>
    <row r="1316" spans="2:4" x14ac:dyDescent="0.25">
      <c r="B1316" s="427" t="s">
        <v>2506</v>
      </c>
      <c r="C1316" s="427" t="s">
        <v>2486</v>
      </c>
      <c r="D1316" s="428">
        <v>1199.99</v>
      </c>
    </row>
    <row r="1317" spans="2:4" x14ac:dyDescent="0.25">
      <c r="B1317" s="427" t="s">
        <v>2507</v>
      </c>
      <c r="C1317" s="427" t="s">
        <v>2486</v>
      </c>
      <c r="D1317" s="428">
        <v>1199.99</v>
      </c>
    </row>
    <row r="1318" spans="2:4" x14ac:dyDescent="0.25">
      <c r="B1318" s="427" t="s">
        <v>2508</v>
      </c>
      <c r="C1318" s="427" t="s">
        <v>2486</v>
      </c>
      <c r="D1318" s="428">
        <v>1199.99</v>
      </c>
    </row>
    <row r="1319" spans="2:4" x14ac:dyDescent="0.25">
      <c r="B1319" s="427" t="s">
        <v>2509</v>
      </c>
      <c r="C1319" s="427" t="s">
        <v>2486</v>
      </c>
      <c r="D1319" s="428">
        <v>1199.99</v>
      </c>
    </row>
    <row r="1320" spans="2:4" x14ac:dyDescent="0.25">
      <c r="B1320" s="427" t="s">
        <v>2510</v>
      </c>
      <c r="C1320" s="427" t="s">
        <v>2486</v>
      </c>
      <c r="D1320" s="428">
        <v>1199.99</v>
      </c>
    </row>
    <row r="1321" spans="2:4" x14ac:dyDescent="0.25">
      <c r="B1321" s="427" t="s">
        <v>2511</v>
      </c>
      <c r="C1321" s="427" t="s">
        <v>2486</v>
      </c>
      <c r="D1321" s="428">
        <v>1199.99</v>
      </c>
    </row>
    <row r="1322" spans="2:4" x14ac:dyDescent="0.25">
      <c r="B1322" s="427" t="s">
        <v>2512</v>
      </c>
      <c r="C1322" s="427" t="s">
        <v>2486</v>
      </c>
      <c r="D1322" s="428">
        <v>1199.99</v>
      </c>
    </row>
    <row r="1323" spans="2:4" x14ac:dyDescent="0.25">
      <c r="B1323" s="427" t="s">
        <v>2513</v>
      </c>
      <c r="C1323" s="427" t="s">
        <v>2486</v>
      </c>
      <c r="D1323" s="428">
        <v>1199.99</v>
      </c>
    </row>
    <row r="1324" spans="2:4" x14ac:dyDescent="0.25">
      <c r="B1324" s="427" t="s">
        <v>2514</v>
      </c>
      <c r="C1324" s="427" t="s">
        <v>2486</v>
      </c>
      <c r="D1324" s="428">
        <v>1199.99</v>
      </c>
    </row>
    <row r="1325" spans="2:4" x14ac:dyDescent="0.25">
      <c r="B1325" s="427" t="s">
        <v>2515</v>
      </c>
      <c r="C1325" s="427" t="s">
        <v>2486</v>
      </c>
      <c r="D1325" s="428">
        <v>1199.99</v>
      </c>
    </row>
    <row r="1326" spans="2:4" x14ac:dyDescent="0.25">
      <c r="B1326" s="427" t="s">
        <v>2516</v>
      </c>
      <c r="C1326" s="427" t="s">
        <v>2486</v>
      </c>
      <c r="D1326" s="428">
        <v>1199.99</v>
      </c>
    </row>
    <row r="1327" spans="2:4" x14ac:dyDescent="0.25">
      <c r="B1327" s="427" t="s">
        <v>2517</v>
      </c>
      <c r="C1327" s="427" t="s">
        <v>2486</v>
      </c>
      <c r="D1327" s="428">
        <v>1199.99</v>
      </c>
    </row>
    <row r="1328" spans="2:4" x14ac:dyDescent="0.25">
      <c r="B1328" s="427" t="s">
        <v>2518</v>
      </c>
      <c r="C1328" s="427" t="s">
        <v>2486</v>
      </c>
      <c r="D1328" s="428">
        <v>1199.99</v>
      </c>
    </row>
    <row r="1329" spans="2:4" x14ac:dyDescent="0.25">
      <c r="B1329" s="427" t="s">
        <v>2519</v>
      </c>
      <c r="C1329" s="427" t="s">
        <v>2486</v>
      </c>
      <c r="D1329" s="428">
        <v>1199.99</v>
      </c>
    </row>
    <row r="1330" spans="2:4" x14ac:dyDescent="0.25">
      <c r="B1330" s="427" t="s">
        <v>2520</v>
      </c>
      <c r="C1330" s="427" t="s">
        <v>2486</v>
      </c>
      <c r="D1330" s="428">
        <v>1199.99</v>
      </c>
    </row>
    <row r="1331" spans="2:4" x14ac:dyDescent="0.25">
      <c r="B1331" s="427" t="s">
        <v>2521</v>
      </c>
      <c r="C1331" s="427" t="s">
        <v>2486</v>
      </c>
      <c r="D1331" s="428">
        <v>1199.99</v>
      </c>
    </row>
    <row r="1332" spans="2:4" x14ac:dyDescent="0.25">
      <c r="B1332" s="427" t="s">
        <v>2522</v>
      </c>
      <c r="C1332" s="427" t="s">
        <v>2486</v>
      </c>
      <c r="D1332" s="428">
        <v>1199.99</v>
      </c>
    </row>
    <row r="1333" spans="2:4" x14ac:dyDescent="0.25">
      <c r="B1333" s="427" t="s">
        <v>2523</v>
      </c>
      <c r="C1333" s="427" t="s">
        <v>2486</v>
      </c>
      <c r="D1333" s="428">
        <v>1199.99</v>
      </c>
    </row>
    <row r="1334" spans="2:4" x14ac:dyDescent="0.25">
      <c r="B1334" s="427" t="s">
        <v>2524</v>
      </c>
      <c r="C1334" s="427" t="s">
        <v>2486</v>
      </c>
      <c r="D1334" s="428">
        <v>1199.99</v>
      </c>
    </row>
    <row r="1335" spans="2:4" x14ac:dyDescent="0.25">
      <c r="B1335" s="427" t="s">
        <v>2525</v>
      </c>
      <c r="C1335" s="427" t="s">
        <v>2486</v>
      </c>
      <c r="D1335" s="428">
        <v>1199.99</v>
      </c>
    </row>
    <row r="1336" spans="2:4" x14ac:dyDescent="0.25">
      <c r="B1336" s="427" t="s">
        <v>2526</v>
      </c>
      <c r="C1336" s="427" t="s">
        <v>2486</v>
      </c>
      <c r="D1336" s="428">
        <v>1199.99</v>
      </c>
    </row>
    <row r="1337" spans="2:4" x14ac:dyDescent="0.25">
      <c r="B1337" s="427" t="s">
        <v>2527</v>
      </c>
      <c r="C1337" s="427" t="s">
        <v>2486</v>
      </c>
      <c r="D1337" s="428">
        <v>1199.99</v>
      </c>
    </row>
    <row r="1338" spans="2:4" x14ac:dyDescent="0.25">
      <c r="B1338" s="427" t="s">
        <v>2528</v>
      </c>
      <c r="C1338" s="427" t="s">
        <v>2486</v>
      </c>
      <c r="D1338" s="428">
        <v>1199.99</v>
      </c>
    </row>
    <row r="1339" spans="2:4" x14ac:dyDescent="0.25">
      <c r="B1339" s="427" t="s">
        <v>2529</v>
      </c>
      <c r="C1339" s="427" t="s">
        <v>2486</v>
      </c>
      <c r="D1339" s="428">
        <v>1199.99</v>
      </c>
    </row>
    <row r="1340" spans="2:4" x14ac:dyDescent="0.25">
      <c r="B1340" s="427" t="s">
        <v>2530</v>
      </c>
      <c r="C1340" s="427" t="s">
        <v>2486</v>
      </c>
      <c r="D1340" s="428">
        <v>1199.99</v>
      </c>
    </row>
    <row r="1341" spans="2:4" x14ac:dyDescent="0.25">
      <c r="B1341" s="427" t="s">
        <v>2531</v>
      </c>
      <c r="C1341" s="427" t="s">
        <v>2486</v>
      </c>
      <c r="D1341" s="428">
        <v>1199.99</v>
      </c>
    </row>
    <row r="1342" spans="2:4" x14ac:dyDescent="0.25">
      <c r="B1342" s="427" t="s">
        <v>2532</v>
      </c>
      <c r="C1342" s="427" t="s">
        <v>2533</v>
      </c>
      <c r="D1342" s="428">
        <v>805</v>
      </c>
    </row>
    <row r="1343" spans="2:4" x14ac:dyDescent="0.25">
      <c r="B1343" s="427" t="s">
        <v>2534</v>
      </c>
      <c r="C1343" s="427" t="s">
        <v>2533</v>
      </c>
      <c r="D1343" s="428">
        <v>805</v>
      </c>
    </row>
    <row r="1344" spans="2:4" x14ac:dyDescent="0.25">
      <c r="B1344" s="427" t="s">
        <v>2535</v>
      </c>
      <c r="C1344" s="427" t="s">
        <v>2533</v>
      </c>
      <c r="D1344" s="428">
        <v>805</v>
      </c>
    </row>
    <row r="1345" spans="2:4" x14ac:dyDescent="0.25">
      <c r="B1345" s="427" t="s">
        <v>2536</v>
      </c>
      <c r="C1345" s="427" t="s">
        <v>2533</v>
      </c>
      <c r="D1345" s="428">
        <v>805</v>
      </c>
    </row>
    <row r="1346" spans="2:4" x14ac:dyDescent="0.25">
      <c r="B1346" s="427" t="s">
        <v>2537</v>
      </c>
      <c r="C1346" s="427" t="s">
        <v>2533</v>
      </c>
      <c r="D1346" s="428">
        <v>805</v>
      </c>
    </row>
    <row r="1347" spans="2:4" x14ac:dyDescent="0.25">
      <c r="B1347" s="427" t="s">
        <v>2538</v>
      </c>
      <c r="C1347" s="427" t="s">
        <v>2533</v>
      </c>
      <c r="D1347" s="428">
        <v>805</v>
      </c>
    </row>
    <row r="1348" spans="2:4" x14ac:dyDescent="0.25">
      <c r="B1348" s="427" t="s">
        <v>2539</v>
      </c>
      <c r="C1348" s="427" t="s">
        <v>2533</v>
      </c>
      <c r="D1348" s="428">
        <v>805</v>
      </c>
    </row>
    <row r="1349" spans="2:4" x14ac:dyDescent="0.25">
      <c r="B1349" s="427" t="s">
        <v>2540</v>
      </c>
      <c r="C1349" s="427" t="s">
        <v>2533</v>
      </c>
      <c r="D1349" s="428">
        <v>805</v>
      </c>
    </row>
    <row r="1350" spans="2:4" x14ac:dyDescent="0.25">
      <c r="B1350" s="427" t="s">
        <v>2541</v>
      </c>
      <c r="C1350" s="427" t="s">
        <v>2533</v>
      </c>
      <c r="D1350" s="428">
        <v>805</v>
      </c>
    </row>
    <row r="1351" spans="2:4" x14ac:dyDescent="0.25">
      <c r="B1351" s="427" t="s">
        <v>2542</v>
      </c>
      <c r="C1351" s="427" t="s">
        <v>2533</v>
      </c>
      <c r="D1351" s="428">
        <v>805</v>
      </c>
    </row>
    <row r="1352" spans="2:4" x14ac:dyDescent="0.25">
      <c r="B1352" s="427" t="s">
        <v>2543</v>
      </c>
      <c r="C1352" s="427" t="s">
        <v>2533</v>
      </c>
      <c r="D1352" s="428">
        <v>805</v>
      </c>
    </row>
    <row r="1353" spans="2:4" x14ac:dyDescent="0.25">
      <c r="B1353" s="427" t="s">
        <v>2544</v>
      </c>
      <c r="C1353" s="427" t="s">
        <v>2533</v>
      </c>
      <c r="D1353" s="428">
        <v>805</v>
      </c>
    </row>
    <row r="1354" spans="2:4" x14ac:dyDescent="0.25">
      <c r="B1354" s="427" t="s">
        <v>2545</v>
      </c>
      <c r="C1354" s="427" t="s">
        <v>2533</v>
      </c>
      <c r="D1354" s="428">
        <v>805</v>
      </c>
    </row>
    <row r="1355" spans="2:4" x14ac:dyDescent="0.25">
      <c r="B1355" s="427" t="s">
        <v>2546</v>
      </c>
      <c r="C1355" s="427" t="s">
        <v>2533</v>
      </c>
      <c r="D1355" s="428">
        <v>805</v>
      </c>
    </row>
    <row r="1356" spans="2:4" x14ac:dyDescent="0.25">
      <c r="B1356" s="427" t="s">
        <v>2547</v>
      </c>
      <c r="C1356" s="427" t="s">
        <v>2533</v>
      </c>
      <c r="D1356" s="428">
        <v>805</v>
      </c>
    </row>
    <row r="1357" spans="2:4" x14ac:dyDescent="0.25">
      <c r="B1357" s="427" t="s">
        <v>2548</v>
      </c>
      <c r="C1357" s="427" t="s">
        <v>2533</v>
      </c>
      <c r="D1357" s="428">
        <v>805</v>
      </c>
    </row>
    <row r="1358" spans="2:4" x14ac:dyDescent="0.25">
      <c r="B1358" s="427" t="s">
        <v>2549</v>
      </c>
      <c r="C1358" s="427" t="s">
        <v>2533</v>
      </c>
      <c r="D1358" s="428">
        <v>805</v>
      </c>
    </row>
    <row r="1359" spans="2:4" x14ac:dyDescent="0.25">
      <c r="B1359" s="427" t="s">
        <v>2550</v>
      </c>
      <c r="C1359" s="427" t="s">
        <v>2533</v>
      </c>
      <c r="D1359" s="428">
        <v>805</v>
      </c>
    </row>
    <row r="1360" spans="2:4" x14ac:dyDescent="0.25">
      <c r="B1360" s="427" t="s">
        <v>2551</v>
      </c>
      <c r="C1360" s="427" t="s">
        <v>2533</v>
      </c>
      <c r="D1360" s="428">
        <v>805</v>
      </c>
    </row>
    <row r="1361" spans="2:4" x14ac:dyDescent="0.25">
      <c r="B1361" s="427" t="s">
        <v>2552</v>
      </c>
      <c r="C1361" s="427" t="s">
        <v>2533</v>
      </c>
      <c r="D1361" s="428">
        <v>805</v>
      </c>
    </row>
    <row r="1362" spans="2:4" x14ac:dyDescent="0.25">
      <c r="B1362" s="427" t="s">
        <v>2553</v>
      </c>
      <c r="C1362" s="427" t="s">
        <v>2533</v>
      </c>
      <c r="D1362" s="428">
        <v>805</v>
      </c>
    </row>
    <row r="1363" spans="2:4" x14ac:dyDescent="0.25">
      <c r="B1363" s="427" t="s">
        <v>2554</v>
      </c>
      <c r="C1363" s="427" t="s">
        <v>2533</v>
      </c>
      <c r="D1363" s="428">
        <v>805</v>
      </c>
    </row>
    <row r="1364" spans="2:4" x14ac:dyDescent="0.25">
      <c r="B1364" s="427" t="s">
        <v>2555</v>
      </c>
      <c r="C1364" s="427" t="s">
        <v>2533</v>
      </c>
      <c r="D1364" s="428">
        <v>805</v>
      </c>
    </row>
    <row r="1365" spans="2:4" x14ac:dyDescent="0.25">
      <c r="B1365" s="427" t="s">
        <v>2556</v>
      </c>
      <c r="C1365" s="427" t="s">
        <v>2533</v>
      </c>
      <c r="D1365" s="428">
        <v>805</v>
      </c>
    </row>
    <row r="1366" spans="2:4" x14ac:dyDescent="0.25">
      <c r="B1366" s="427" t="s">
        <v>2557</v>
      </c>
      <c r="C1366" s="427" t="s">
        <v>2533</v>
      </c>
      <c r="D1366" s="428">
        <v>805</v>
      </c>
    </row>
    <row r="1367" spans="2:4" x14ac:dyDescent="0.25">
      <c r="B1367" s="427" t="s">
        <v>2558</v>
      </c>
      <c r="C1367" s="427" t="s">
        <v>2533</v>
      </c>
      <c r="D1367" s="428">
        <v>805</v>
      </c>
    </row>
    <row r="1368" spans="2:4" x14ac:dyDescent="0.25">
      <c r="B1368" s="427" t="s">
        <v>2559</v>
      </c>
      <c r="C1368" s="427" t="s">
        <v>2533</v>
      </c>
      <c r="D1368" s="428">
        <v>805</v>
      </c>
    </row>
    <row r="1369" spans="2:4" x14ac:dyDescent="0.25">
      <c r="B1369" s="427" t="s">
        <v>2560</v>
      </c>
      <c r="C1369" s="427" t="s">
        <v>2533</v>
      </c>
      <c r="D1369" s="428">
        <v>805</v>
      </c>
    </row>
    <row r="1370" spans="2:4" x14ac:dyDescent="0.25">
      <c r="B1370" s="427" t="s">
        <v>2561</v>
      </c>
      <c r="C1370" s="427" t="s">
        <v>2533</v>
      </c>
      <c r="D1370" s="428">
        <v>805</v>
      </c>
    </row>
    <row r="1371" spans="2:4" x14ac:dyDescent="0.25">
      <c r="B1371" s="427" t="s">
        <v>2562</v>
      </c>
      <c r="C1371" s="427" t="s">
        <v>2533</v>
      </c>
      <c r="D1371" s="428">
        <v>805</v>
      </c>
    </row>
    <row r="1372" spans="2:4" x14ac:dyDescent="0.25">
      <c r="B1372" s="427" t="s">
        <v>2563</v>
      </c>
      <c r="C1372" s="427" t="s">
        <v>2533</v>
      </c>
      <c r="D1372" s="428">
        <v>805</v>
      </c>
    </row>
    <row r="1373" spans="2:4" x14ac:dyDescent="0.25">
      <c r="B1373" s="427" t="s">
        <v>2564</v>
      </c>
      <c r="C1373" s="427" t="s">
        <v>2533</v>
      </c>
      <c r="D1373" s="428">
        <v>805</v>
      </c>
    </row>
    <row r="1374" spans="2:4" x14ac:dyDescent="0.25">
      <c r="B1374" s="427" t="s">
        <v>2565</v>
      </c>
      <c r="C1374" s="427" t="s">
        <v>2533</v>
      </c>
      <c r="D1374" s="428">
        <v>805</v>
      </c>
    </row>
    <row r="1375" spans="2:4" x14ac:dyDescent="0.25">
      <c r="B1375" s="427" t="s">
        <v>2566</v>
      </c>
      <c r="C1375" s="427" t="s">
        <v>2533</v>
      </c>
      <c r="D1375" s="428">
        <v>805</v>
      </c>
    </row>
    <row r="1376" spans="2:4" x14ac:dyDescent="0.25">
      <c r="B1376" s="427" t="s">
        <v>2567</v>
      </c>
      <c r="C1376" s="427" t="s">
        <v>2533</v>
      </c>
      <c r="D1376" s="428">
        <v>805</v>
      </c>
    </row>
    <row r="1377" spans="2:4" x14ac:dyDescent="0.25">
      <c r="B1377" s="427" t="s">
        <v>2568</v>
      </c>
      <c r="C1377" s="427" t="s">
        <v>2533</v>
      </c>
      <c r="D1377" s="428">
        <v>805</v>
      </c>
    </row>
    <row r="1378" spans="2:4" x14ac:dyDescent="0.25">
      <c r="B1378" s="427" t="s">
        <v>2569</v>
      </c>
      <c r="C1378" s="427" t="s">
        <v>2533</v>
      </c>
      <c r="D1378" s="428">
        <v>805</v>
      </c>
    </row>
    <row r="1379" spans="2:4" x14ac:dyDescent="0.25">
      <c r="B1379" s="427" t="s">
        <v>2570</v>
      </c>
      <c r="C1379" s="427" t="s">
        <v>2533</v>
      </c>
      <c r="D1379" s="428">
        <v>805</v>
      </c>
    </row>
    <row r="1380" spans="2:4" x14ac:dyDescent="0.25">
      <c r="B1380" s="427" t="s">
        <v>2571</v>
      </c>
      <c r="C1380" s="427" t="s">
        <v>2533</v>
      </c>
      <c r="D1380" s="428">
        <v>805</v>
      </c>
    </row>
    <row r="1381" spans="2:4" x14ac:dyDescent="0.25">
      <c r="B1381" s="427" t="s">
        <v>2572</v>
      </c>
      <c r="C1381" s="427" t="s">
        <v>2533</v>
      </c>
      <c r="D1381" s="428">
        <v>805</v>
      </c>
    </row>
    <row r="1382" spans="2:4" x14ac:dyDescent="0.25">
      <c r="B1382" s="427" t="s">
        <v>2573</v>
      </c>
      <c r="C1382" s="427" t="s">
        <v>2533</v>
      </c>
      <c r="D1382" s="428">
        <v>805</v>
      </c>
    </row>
    <row r="1383" spans="2:4" x14ac:dyDescent="0.25">
      <c r="B1383" s="427" t="s">
        <v>2574</v>
      </c>
      <c r="C1383" s="427" t="s">
        <v>2533</v>
      </c>
      <c r="D1383" s="428">
        <v>805</v>
      </c>
    </row>
    <row r="1384" spans="2:4" x14ac:dyDescent="0.25">
      <c r="B1384" s="427" t="s">
        <v>2575</v>
      </c>
      <c r="C1384" s="427" t="s">
        <v>2533</v>
      </c>
      <c r="D1384" s="428">
        <v>805</v>
      </c>
    </row>
    <row r="1385" spans="2:4" x14ac:dyDescent="0.25">
      <c r="B1385" s="427" t="s">
        <v>2576</v>
      </c>
      <c r="C1385" s="427" t="s">
        <v>2533</v>
      </c>
      <c r="D1385" s="428">
        <v>805</v>
      </c>
    </row>
    <row r="1386" spans="2:4" x14ac:dyDescent="0.25">
      <c r="B1386" s="427" t="s">
        <v>2577</v>
      </c>
      <c r="C1386" s="427" t="s">
        <v>2533</v>
      </c>
      <c r="D1386" s="428">
        <v>805</v>
      </c>
    </row>
    <row r="1387" spans="2:4" x14ac:dyDescent="0.25">
      <c r="B1387" s="427" t="s">
        <v>2578</v>
      </c>
      <c r="C1387" s="427" t="s">
        <v>2533</v>
      </c>
      <c r="D1387" s="428">
        <v>805</v>
      </c>
    </row>
    <row r="1388" spans="2:4" x14ac:dyDescent="0.25">
      <c r="B1388" s="427" t="s">
        <v>2579</v>
      </c>
      <c r="C1388" s="427" t="s">
        <v>2533</v>
      </c>
      <c r="D1388" s="428">
        <v>805</v>
      </c>
    </row>
    <row r="1389" spans="2:4" x14ac:dyDescent="0.25">
      <c r="B1389" s="427" t="s">
        <v>2580</v>
      </c>
      <c r="C1389" s="427" t="s">
        <v>2533</v>
      </c>
      <c r="D1389" s="428">
        <v>805</v>
      </c>
    </row>
    <row r="1390" spans="2:4" x14ac:dyDescent="0.25">
      <c r="B1390" s="427" t="s">
        <v>2581</v>
      </c>
      <c r="C1390" s="427" t="s">
        <v>2533</v>
      </c>
      <c r="D1390" s="428">
        <v>805</v>
      </c>
    </row>
    <row r="1391" spans="2:4" x14ac:dyDescent="0.25">
      <c r="B1391" s="427" t="s">
        <v>2582</v>
      </c>
      <c r="C1391" s="427" t="s">
        <v>2533</v>
      </c>
      <c r="D1391" s="428">
        <v>805</v>
      </c>
    </row>
    <row r="1392" spans="2:4" x14ac:dyDescent="0.25">
      <c r="B1392" s="427" t="s">
        <v>2583</v>
      </c>
      <c r="C1392" s="427" t="s">
        <v>2533</v>
      </c>
      <c r="D1392" s="428">
        <v>805</v>
      </c>
    </row>
    <row r="1393" spans="2:4" x14ac:dyDescent="0.25">
      <c r="B1393" s="427" t="s">
        <v>2584</v>
      </c>
      <c r="C1393" s="427" t="s">
        <v>2533</v>
      </c>
      <c r="D1393" s="428">
        <v>805</v>
      </c>
    </row>
    <row r="1394" spans="2:4" x14ac:dyDescent="0.25">
      <c r="B1394" s="427" t="s">
        <v>2585</v>
      </c>
      <c r="C1394" s="427" t="s">
        <v>2533</v>
      </c>
      <c r="D1394" s="428">
        <v>805</v>
      </c>
    </row>
    <row r="1395" spans="2:4" x14ac:dyDescent="0.25">
      <c r="B1395" s="427" t="s">
        <v>2586</v>
      </c>
      <c r="C1395" s="427" t="s">
        <v>2533</v>
      </c>
      <c r="D1395" s="428">
        <v>805</v>
      </c>
    </row>
    <row r="1396" spans="2:4" x14ac:dyDescent="0.25">
      <c r="B1396" s="427" t="s">
        <v>2587</v>
      </c>
      <c r="C1396" s="427" t="s">
        <v>2533</v>
      </c>
      <c r="D1396" s="428">
        <v>805</v>
      </c>
    </row>
    <row r="1397" spans="2:4" x14ac:dyDescent="0.25">
      <c r="B1397" s="427" t="s">
        <v>2588</v>
      </c>
      <c r="C1397" s="427" t="s">
        <v>2533</v>
      </c>
      <c r="D1397" s="428">
        <v>805</v>
      </c>
    </row>
    <row r="1398" spans="2:4" x14ac:dyDescent="0.25">
      <c r="B1398" s="427" t="s">
        <v>2589</v>
      </c>
      <c r="C1398" s="427" t="s">
        <v>2533</v>
      </c>
      <c r="D1398" s="428">
        <v>805</v>
      </c>
    </row>
    <row r="1399" spans="2:4" x14ac:dyDescent="0.25">
      <c r="B1399" s="427" t="s">
        <v>2590</v>
      </c>
      <c r="C1399" s="427" t="s">
        <v>2533</v>
      </c>
      <c r="D1399" s="428">
        <v>805</v>
      </c>
    </row>
    <row r="1400" spans="2:4" x14ac:dyDescent="0.25">
      <c r="B1400" s="427" t="s">
        <v>2591</v>
      </c>
      <c r="C1400" s="427" t="s">
        <v>2533</v>
      </c>
      <c r="D1400" s="428">
        <v>805</v>
      </c>
    </row>
    <row r="1401" spans="2:4" x14ac:dyDescent="0.25">
      <c r="B1401" s="427" t="s">
        <v>2592</v>
      </c>
      <c r="C1401" s="427" t="s">
        <v>2533</v>
      </c>
      <c r="D1401" s="428">
        <v>805</v>
      </c>
    </row>
    <row r="1402" spans="2:4" x14ac:dyDescent="0.25">
      <c r="B1402" s="427" t="s">
        <v>2593</v>
      </c>
      <c r="C1402" s="427" t="s">
        <v>2533</v>
      </c>
      <c r="D1402" s="428">
        <v>805</v>
      </c>
    </row>
    <row r="1403" spans="2:4" x14ac:dyDescent="0.25">
      <c r="B1403" s="427" t="s">
        <v>2594</v>
      </c>
      <c r="C1403" s="427" t="s">
        <v>2533</v>
      </c>
      <c r="D1403" s="428">
        <v>805</v>
      </c>
    </row>
    <row r="1404" spans="2:4" x14ac:dyDescent="0.25">
      <c r="B1404" s="427" t="s">
        <v>2595</v>
      </c>
      <c r="C1404" s="427" t="s">
        <v>2533</v>
      </c>
      <c r="D1404" s="428">
        <v>805</v>
      </c>
    </row>
    <row r="1405" spans="2:4" x14ac:dyDescent="0.25">
      <c r="B1405" s="427" t="s">
        <v>2596</v>
      </c>
      <c r="C1405" s="427" t="s">
        <v>2533</v>
      </c>
      <c r="D1405" s="428">
        <v>805</v>
      </c>
    </row>
    <row r="1406" spans="2:4" x14ac:dyDescent="0.25">
      <c r="B1406" s="427" t="s">
        <v>2597</v>
      </c>
      <c r="C1406" s="427" t="s">
        <v>2533</v>
      </c>
      <c r="D1406" s="428">
        <v>805</v>
      </c>
    </row>
    <row r="1407" spans="2:4" x14ac:dyDescent="0.25">
      <c r="B1407" s="427" t="s">
        <v>2598</v>
      </c>
      <c r="C1407" s="427" t="s">
        <v>2533</v>
      </c>
      <c r="D1407" s="428">
        <v>805</v>
      </c>
    </row>
    <row r="1408" spans="2:4" x14ac:dyDescent="0.25">
      <c r="B1408" s="427" t="s">
        <v>2599</v>
      </c>
      <c r="C1408" s="427" t="s">
        <v>2533</v>
      </c>
      <c r="D1408" s="428">
        <v>805</v>
      </c>
    </row>
    <row r="1409" spans="2:4" x14ac:dyDescent="0.25">
      <c r="B1409" s="427" t="s">
        <v>2600</v>
      </c>
      <c r="C1409" s="427" t="s">
        <v>2533</v>
      </c>
      <c r="D1409" s="428">
        <v>805</v>
      </c>
    </row>
    <row r="1410" spans="2:4" x14ac:dyDescent="0.25">
      <c r="B1410" s="427" t="s">
        <v>2601</v>
      </c>
      <c r="C1410" s="427" t="s">
        <v>2533</v>
      </c>
      <c r="D1410" s="428">
        <v>805</v>
      </c>
    </row>
    <row r="1411" spans="2:4" x14ac:dyDescent="0.25">
      <c r="B1411" s="427" t="s">
        <v>2602</v>
      </c>
      <c r="C1411" s="427" t="s">
        <v>2533</v>
      </c>
      <c r="D1411" s="428">
        <v>805</v>
      </c>
    </row>
    <row r="1412" spans="2:4" x14ac:dyDescent="0.25">
      <c r="B1412" s="427" t="s">
        <v>2603</v>
      </c>
      <c r="C1412" s="427" t="s">
        <v>2533</v>
      </c>
      <c r="D1412" s="428">
        <v>805</v>
      </c>
    </row>
    <row r="1413" spans="2:4" x14ac:dyDescent="0.25">
      <c r="B1413" s="427" t="s">
        <v>2604</v>
      </c>
      <c r="C1413" s="427" t="s">
        <v>2533</v>
      </c>
      <c r="D1413" s="428">
        <v>805</v>
      </c>
    </row>
    <row r="1414" spans="2:4" x14ac:dyDescent="0.25">
      <c r="B1414" s="427" t="s">
        <v>2605</v>
      </c>
      <c r="C1414" s="427" t="s">
        <v>2533</v>
      </c>
      <c r="D1414" s="428">
        <v>805</v>
      </c>
    </row>
    <row r="1415" spans="2:4" x14ac:dyDescent="0.25">
      <c r="B1415" s="427" t="s">
        <v>2606</v>
      </c>
      <c r="C1415" s="427" t="s">
        <v>2533</v>
      </c>
      <c r="D1415" s="428">
        <v>805</v>
      </c>
    </row>
    <row r="1416" spans="2:4" x14ac:dyDescent="0.25">
      <c r="B1416" s="427" t="s">
        <v>2607</v>
      </c>
      <c r="C1416" s="427" t="s">
        <v>2533</v>
      </c>
      <c r="D1416" s="428">
        <v>805</v>
      </c>
    </row>
    <row r="1417" spans="2:4" x14ac:dyDescent="0.25">
      <c r="B1417" s="427" t="s">
        <v>2608</v>
      </c>
      <c r="C1417" s="427" t="s">
        <v>2533</v>
      </c>
      <c r="D1417" s="428">
        <v>805</v>
      </c>
    </row>
    <row r="1418" spans="2:4" x14ac:dyDescent="0.25">
      <c r="B1418" s="427" t="s">
        <v>2609</v>
      </c>
      <c r="C1418" s="427" t="s">
        <v>2533</v>
      </c>
      <c r="D1418" s="428">
        <v>805</v>
      </c>
    </row>
    <row r="1419" spans="2:4" x14ac:dyDescent="0.25">
      <c r="B1419" s="427" t="s">
        <v>2610</v>
      </c>
      <c r="C1419" s="427" t="s">
        <v>2533</v>
      </c>
      <c r="D1419" s="428">
        <v>805</v>
      </c>
    </row>
    <row r="1420" spans="2:4" x14ac:dyDescent="0.25">
      <c r="B1420" s="427" t="s">
        <v>2611</v>
      </c>
      <c r="C1420" s="427" t="s">
        <v>2533</v>
      </c>
      <c r="D1420" s="428">
        <v>805</v>
      </c>
    </row>
    <row r="1421" spans="2:4" x14ac:dyDescent="0.25">
      <c r="B1421" s="427" t="s">
        <v>2612</v>
      </c>
      <c r="C1421" s="427" t="s">
        <v>2533</v>
      </c>
      <c r="D1421" s="428">
        <v>805</v>
      </c>
    </row>
    <row r="1422" spans="2:4" x14ac:dyDescent="0.25">
      <c r="B1422" s="427" t="s">
        <v>2613</v>
      </c>
      <c r="C1422" s="427" t="s">
        <v>2533</v>
      </c>
      <c r="D1422" s="428">
        <v>805</v>
      </c>
    </row>
    <row r="1423" spans="2:4" x14ac:dyDescent="0.25">
      <c r="B1423" s="427" t="s">
        <v>2614</v>
      </c>
      <c r="C1423" s="427" t="s">
        <v>2533</v>
      </c>
      <c r="D1423" s="428">
        <v>805</v>
      </c>
    </row>
    <row r="1424" spans="2:4" x14ac:dyDescent="0.25">
      <c r="B1424" s="427" t="s">
        <v>2615</v>
      </c>
      <c r="C1424" s="427" t="s">
        <v>2533</v>
      </c>
      <c r="D1424" s="428">
        <v>805</v>
      </c>
    </row>
    <row r="1425" spans="2:4" x14ac:dyDescent="0.25">
      <c r="B1425" s="427" t="s">
        <v>2616</v>
      </c>
      <c r="C1425" s="427" t="s">
        <v>2533</v>
      </c>
      <c r="D1425" s="428">
        <v>805</v>
      </c>
    </row>
    <row r="1426" spans="2:4" x14ac:dyDescent="0.25">
      <c r="B1426" s="427" t="s">
        <v>2617</v>
      </c>
      <c r="C1426" s="427" t="s">
        <v>2533</v>
      </c>
      <c r="D1426" s="428">
        <v>805</v>
      </c>
    </row>
    <row r="1427" spans="2:4" x14ac:dyDescent="0.25">
      <c r="B1427" s="427" t="s">
        <v>2618</v>
      </c>
      <c r="C1427" s="427" t="s">
        <v>2533</v>
      </c>
      <c r="D1427" s="428">
        <v>805</v>
      </c>
    </row>
    <row r="1428" spans="2:4" x14ac:dyDescent="0.25">
      <c r="B1428" s="427" t="s">
        <v>2619</v>
      </c>
      <c r="C1428" s="427" t="s">
        <v>2533</v>
      </c>
      <c r="D1428" s="428">
        <v>805</v>
      </c>
    </row>
    <row r="1429" spans="2:4" x14ac:dyDescent="0.25">
      <c r="B1429" s="427" t="s">
        <v>2620</v>
      </c>
      <c r="C1429" s="427" t="s">
        <v>2533</v>
      </c>
      <c r="D1429" s="428">
        <v>805</v>
      </c>
    </row>
    <row r="1430" spans="2:4" x14ac:dyDescent="0.25">
      <c r="B1430" s="427" t="s">
        <v>2621</v>
      </c>
      <c r="C1430" s="427" t="s">
        <v>2533</v>
      </c>
      <c r="D1430" s="428">
        <v>805</v>
      </c>
    </row>
    <row r="1431" spans="2:4" x14ac:dyDescent="0.25">
      <c r="B1431" s="427" t="s">
        <v>2622</v>
      </c>
      <c r="C1431" s="427" t="s">
        <v>2533</v>
      </c>
      <c r="D1431" s="428">
        <v>805</v>
      </c>
    </row>
    <row r="1432" spans="2:4" x14ac:dyDescent="0.25">
      <c r="B1432" s="427" t="s">
        <v>2623</v>
      </c>
      <c r="C1432" s="427" t="s">
        <v>2533</v>
      </c>
      <c r="D1432" s="428">
        <v>805</v>
      </c>
    </row>
    <row r="1433" spans="2:4" x14ac:dyDescent="0.25">
      <c r="B1433" s="427" t="s">
        <v>2624</v>
      </c>
      <c r="C1433" s="427" t="s">
        <v>2533</v>
      </c>
      <c r="D1433" s="428">
        <v>805</v>
      </c>
    </row>
    <row r="1434" spans="2:4" x14ac:dyDescent="0.25">
      <c r="B1434" s="427" t="s">
        <v>2625</v>
      </c>
      <c r="C1434" s="427" t="s">
        <v>2533</v>
      </c>
      <c r="D1434" s="428">
        <v>805</v>
      </c>
    </row>
    <row r="1435" spans="2:4" x14ac:dyDescent="0.25">
      <c r="B1435" s="427" t="s">
        <v>2626</v>
      </c>
      <c r="C1435" s="427" t="s">
        <v>2533</v>
      </c>
      <c r="D1435" s="428">
        <v>805</v>
      </c>
    </row>
    <row r="1436" spans="2:4" x14ac:dyDescent="0.25">
      <c r="B1436" s="427">
        <v>1771</v>
      </c>
      <c r="C1436" s="427" t="s">
        <v>2533</v>
      </c>
      <c r="D1436" s="428">
        <v>805</v>
      </c>
    </row>
    <row r="1437" spans="2:4" x14ac:dyDescent="0.25">
      <c r="B1437" s="427" t="s">
        <v>2627</v>
      </c>
      <c r="C1437" s="427" t="s">
        <v>2533</v>
      </c>
      <c r="D1437" s="428">
        <v>805</v>
      </c>
    </row>
    <row r="1438" spans="2:4" x14ac:dyDescent="0.25">
      <c r="B1438" s="427" t="s">
        <v>2628</v>
      </c>
      <c r="C1438" s="427" t="s">
        <v>2533</v>
      </c>
      <c r="D1438" s="428">
        <v>805</v>
      </c>
    </row>
    <row r="1439" spans="2:4" x14ac:dyDescent="0.25">
      <c r="B1439" s="427" t="s">
        <v>2629</v>
      </c>
      <c r="C1439" s="427" t="s">
        <v>2533</v>
      </c>
      <c r="D1439" s="428">
        <v>805</v>
      </c>
    </row>
    <row r="1440" spans="2:4" x14ac:dyDescent="0.25">
      <c r="B1440" s="427" t="s">
        <v>2630</v>
      </c>
      <c r="C1440" s="427" t="s">
        <v>2533</v>
      </c>
      <c r="D1440" s="428">
        <v>805</v>
      </c>
    </row>
    <row r="1441" spans="2:4" x14ac:dyDescent="0.25">
      <c r="B1441" s="427" t="s">
        <v>2631</v>
      </c>
      <c r="C1441" s="427" t="s">
        <v>2533</v>
      </c>
      <c r="D1441" s="428">
        <v>805</v>
      </c>
    </row>
    <row r="1442" spans="2:4" x14ac:dyDescent="0.25">
      <c r="B1442" s="427" t="s">
        <v>2632</v>
      </c>
      <c r="C1442" s="427" t="s">
        <v>2533</v>
      </c>
      <c r="D1442" s="428">
        <v>805</v>
      </c>
    </row>
    <row r="1443" spans="2:4" x14ac:dyDescent="0.25">
      <c r="B1443" s="427" t="s">
        <v>2633</v>
      </c>
      <c r="C1443" s="427" t="s">
        <v>2533</v>
      </c>
      <c r="D1443" s="428">
        <v>805</v>
      </c>
    </row>
    <row r="1444" spans="2:4" x14ac:dyDescent="0.25">
      <c r="B1444" s="427">
        <v>1673</v>
      </c>
      <c r="C1444" s="427" t="s">
        <v>2533</v>
      </c>
      <c r="D1444" s="428">
        <v>805</v>
      </c>
    </row>
    <row r="1445" spans="2:4" x14ac:dyDescent="0.25">
      <c r="B1445" s="427" t="s">
        <v>2634</v>
      </c>
      <c r="C1445" s="427" t="s">
        <v>2533</v>
      </c>
      <c r="D1445" s="428">
        <v>805</v>
      </c>
    </row>
    <row r="1446" spans="2:4" x14ac:dyDescent="0.25">
      <c r="B1446" s="427" t="s">
        <v>2635</v>
      </c>
      <c r="C1446" s="427" t="s">
        <v>2533</v>
      </c>
      <c r="D1446" s="428">
        <v>805</v>
      </c>
    </row>
    <row r="1447" spans="2:4" x14ac:dyDescent="0.25">
      <c r="B1447" s="427" t="s">
        <v>2636</v>
      </c>
      <c r="C1447" s="427" t="s">
        <v>2533</v>
      </c>
      <c r="D1447" s="428">
        <v>805</v>
      </c>
    </row>
    <row r="1448" spans="2:4" x14ac:dyDescent="0.25">
      <c r="B1448" s="427" t="s">
        <v>2637</v>
      </c>
      <c r="C1448" s="427" t="s">
        <v>2533</v>
      </c>
      <c r="D1448" s="428">
        <v>805</v>
      </c>
    </row>
    <row r="1449" spans="2:4" x14ac:dyDescent="0.25">
      <c r="B1449" s="427" t="s">
        <v>2638</v>
      </c>
      <c r="C1449" s="427" t="s">
        <v>2533</v>
      </c>
      <c r="D1449" s="428">
        <v>805</v>
      </c>
    </row>
    <row r="1450" spans="2:4" x14ac:dyDescent="0.25">
      <c r="B1450" s="427" t="s">
        <v>2639</v>
      </c>
      <c r="C1450" s="427" t="s">
        <v>2533</v>
      </c>
      <c r="D1450" s="428">
        <v>805</v>
      </c>
    </row>
    <row r="1451" spans="2:4" x14ac:dyDescent="0.25">
      <c r="B1451" s="427" t="s">
        <v>2640</v>
      </c>
      <c r="C1451" s="427" t="s">
        <v>2533</v>
      </c>
      <c r="D1451" s="428">
        <v>805</v>
      </c>
    </row>
    <row r="1452" spans="2:4" x14ac:dyDescent="0.25">
      <c r="B1452" s="427" t="s">
        <v>2641</v>
      </c>
      <c r="C1452" s="427" t="s">
        <v>2533</v>
      </c>
      <c r="D1452" s="428">
        <v>805</v>
      </c>
    </row>
    <row r="1453" spans="2:4" x14ac:dyDescent="0.25">
      <c r="B1453" s="427" t="s">
        <v>2642</v>
      </c>
      <c r="C1453" s="427" t="s">
        <v>2533</v>
      </c>
      <c r="D1453" s="428">
        <v>805</v>
      </c>
    </row>
    <row r="1454" spans="2:4" x14ac:dyDescent="0.25">
      <c r="B1454" s="427" t="s">
        <v>2643</v>
      </c>
      <c r="C1454" s="427" t="s">
        <v>2533</v>
      </c>
      <c r="D1454" s="428">
        <v>805</v>
      </c>
    </row>
    <row r="1455" spans="2:4" x14ac:dyDescent="0.25">
      <c r="B1455" s="427" t="s">
        <v>2644</v>
      </c>
      <c r="C1455" s="427" t="s">
        <v>2533</v>
      </c>
      <c r="D1455" s="428">
        <v>805</v>
      </c>
    </row>
    <row r="1456" spans="2:4" x14ac:dyDescent="0.25">
      <c r="B1456" s="427" t="s">
        <v>2645</v>
      </c>
      <c r="C1456" s="427" t="s">
        <v>2533</v>
      </c>
      <c r="D1456" s="428">
        <v>805</v>
      </c>
    </row>
    <row r="1457" spans="2:4" x14ac:dyDescent="0.25">
      <c r="B1457" s="427" t="s">
        <v>2646</v>
      </c>
      <c r="C1457" s="427" t="s">
        <v>2533</v>
      </c>
      <c r="D1457" s="428">
        <v>805</v>
      </c>
    </row>
    <row r="1458" spans="2:4" x14ac:dyDescent="0.25">
      <c r="B1458" s="427" t="s">
        <v>2647</v>
      </c>
      <c r="C1458" s="427" t="s">
        <v>2533</v>
      </c>
      <c r="D1458" s="428">
        <v>805</v>
      </c>
    </row>
    <row r="1459" spans="2:4" x14ac:dyDescent="0.25">
      <c r="B1459" s="427" t="s">
        <v>2648</v>
      </c>
      <c r="C1459" s="427" t="s">
        <v>2533</v>
      </c>
      <c r="D1459" s="428">
        <v>805</v>
      </c>
    </row>
    <row r="1460" spans="2:4" x14ac:dyDescent="0.25">
      <c r="B1460" s="427" t="s">
        <v>2649</v>
      </c>
      <c r="C1460" s="427" t="s">
        <v>2533</v>
      </c>
      <c r="D1460" s="428">
        <v>805</v>
      </c>
    </row>
    <row r="1461" spans="2:4" x14ac:dyDescent="0.25">
      <c r="B1461" s="427" t="s">
        <v>2650</v>
      </c>
      <c r="C1461" s="427" t="s">
        <v>2533</v>
      </c>
      <c r="D1461" s="428">
        <v>805</v>
      </c>
    </row>
    <row r="1462" spans="2:4" x14ac:dyDescent="0.25">
      <c r="B1462" s="427" t="s">
        <v>2651</v>
      </c>
      <c r="C1462" s="427" t="s">
        <v>2533</v>
      </c>
      <c r="D1462" s="428">
        <v>805</v>
      </c>
    </row>
    <row r="1463" spans="2:4" x14ac:dyDescent="0.25">
      <c r="B1463" s="427" t="s">
        <v>2652</v>
      </c>
      <c r="C1463" s="427" t="s">
        <v>2533</v>
      </c>
      <c r="D1463" s="428">
        <v>805</v>
      </c>
    </row>
    <row r="1464" spans="2:4" x14ac:dyDescent="0.25">
      <c r="B1464" s="427" t="s">
        <v>2653</v>
      </c>
      <c r="C1464" s="427" t="s">
        <v>2533</v>
      </c>
      <c r="D1464" s="428">
        <v>805</v>
      </c>
    </row>
    <row r="1465" spans="2:4" x14ac:dyDescent="0.25">
      <c r="B1465" s="427" t="s">
        <v>2654</v>
      </c>
      <c r="C1465" s="427" t="s">
        <v>2533</v>
      </c>
      <c r="D1465" s="428">
        <v>805</v>
      </c>
    </row>
    <row r="1466" spans="2:4" x14ac:dyDescent="0.25">
      <c r="B1466" s="427" t="s">
        <v>2655</v>
      </c>
      <c r="C1466" s="427" t="s">
        <v>2533</v>
      </c>
      <c r="D1466" s="428">
        <v>805</v>
      </c>
    </row>
    <row r="1467" spans="2:4" x14ac:dyDescent="0.25">
      <c r="B1467" s="427" t="s">
        <v>2656</v>
      </c>
      <c r="C1467" s="427" t="s">
        <v>2533</v>
      </c>
      <c r="D1467" s="428">
        <v>805</v>
      </c>
    </row>
    <row r="1468" spans="2:4" x14ac:dyDescent="0.25">
      <c r="B1468" s="427" t="s">
        <v>2657</v>
      </c>
      <c r="C1468" s="427" t="s">
        <v>2533</v>
      </c>
      <c r="D1468" s="428">
        <v>805</v>
      </c>
    </row>
    <row r="1469" spans="2:4" x14ac:dyDescent="0.25">
      <c r="B1469" s="427" t="s">
        <v>2658</v>
      </c>
      <c r="C1469" s="427" t="s">
        <v>2533</v>
      </c>
      <c r="D1469" s="428">
        <v>805</v>
      </c>
    </row>
    <row r="1470" spans="2:4" x14ac:dyDescent="0.25">
      <c r="B1470" s="427" t="s">
        <v>2659</v>
      </c>
      <c r="C1470" s="427" t="s">
        <v>2533</v>
      </c>
      <c r="D1470" s="428">
        <v>805</v>
      </c>
    </row>
    <row r="1471" spans="2:4" x14ac:dyDescent="0.25">
      <c r="B1471" s="427" t="s">
        <v>2660</v>
      </c>
      <c r="C1471" s="427" t="s">
        <v>2533</v>
      </c>
      <c r="D1471" s="428">
        <v>805</v>
      </c>
    </row>
    <row r="1472" spans="2:4" x14ac:dyDescent="0.25">
      <c r="B1472" s="427" t="s">
        <v>2661</v>
      </c>
      <c r="C1472" s="427" t="s">
        <v>2533</v>
      </c>
      <c r="D1472" s="428">
        <v>805</v>
      </c>
    </row>
    <row r="1473" spans="2:4" x14ac:dyDescent="0.25">
      <c r="B1473" s="427" t="s">
        <v>2662</v>
      </c>
      <c r="C1473" s="427" t="s">
        <v>2533</v>
      </c>
      <c r="D1473" s="428">
        <v>805</v>
      </c>
    </row>
    <row r="1474" spans="2:4" x14ac:dyDescent="0.25">
      <c r="B1474" s="427" t="s">
        <v>2663</v>
      </c>
      <c r="C1474" s="427" t="s">
        <v>2664</v>
      </c>
      <c r="D1474" s="428">
        <v>1446.7</v>
      </c>
    </row>
    <row r="1475" spans="2:4" x14ac:dyDescent="0.25">
      <c r="B1475" s="427" t="s">
        <v>2665</v>
      </c>
      <c r="C1475" s="427" t="s">
        <v>2666</v>
      </c>
      <c r="D1475" s="428">
        <v>1446.7</v>
      </c>
    </row>
    <row r="1476" spans="2:4" x14ac:dyDescent="0.25">
      <c r="B1476" s="427" t="s">
        <v>2667</v>
      </c>
      <c r="C1476" s="427" t="s">
        <v>2666</v>
      </c>
      <c r="D1476" s="428">
        <v>1446.7</v>
      </c>
    </row>
    <row r="1477" spans="2:4" x14ac:dyDescent="0.25">
      <c r="B1477" s="427" t="s">
        <v>2668</v>
      </c>
      <c r="C1477" s="427" t="s">
        <v>2666</v>
      </c>
      <c r="D1477" s="428">
        <v>1446.7</v>
      </c>
    </row>
    <row r="1478" spans="2:4" x14ac:dyDescent="0.25">
      <c r="B1478" s="427" t="s">
        <v>2669</v>
      </c>
      <c r="C1478" s="427" t="s">
        <v>2666</v>
      </c>
      <c r="D1478" s="428">
        <v>1446.7</v>
      </c>
    </row>
    <row r="1479" spans="2:4" x14ac:dyDescent="0.25">
      <c r="B1479" s="427" t="s">
        <v>2670</v>
      </c>
      <c r="C1479" s="427" t="s">
        <v>2666</v>
      </c>
      <c r="D1479" s="428">
        <v>1446.7</v>
      </c>
    </row>
    <row r="1480" spans="2:4" x14ac:dyDescent="0.25">
      <c r="B1480" s="427" t="s">
        <v>2671</v>
      </c>
      <c r="C1480" s="427" t="s">
        <v>2666</v>
      </c>
      <c r="D1480" s="428">
        <v>1446.7</v>
      </c>
    </row>
    <row r="1481" spans="2:4" x14ac:dyDescent="0.25">
      <c r="B1481" s="427" t="s">
        <v>2672</v>
      </c>
      <c r="C1481" s="427" t="s">
        <v>2666</v>
      </c>
      <c r="D1481" s="428">
        <v>1446.7</v>
      </c>
    </row>
    <row r="1482" spans="2:4" x14ac:dyDescent="0.25">
      <c r="B1482" s="427" t="s">
        <v>2673</v>
      </c>
      <c r="C1482" s="427" t="s">
        <v>2666</v>
      </c>
      <c r="D1482" s="428">
        <v>1446.7</v>
      </c>
    </row>
    <row r="1483" spans="2:4" x14ac:dyDescent="0.25">
      <c r="B1483" s="427" t="s">
        <v>2674</v>
      </c>
      <c r="C1483" s="427" t="s">
        <v>2666</v>
      </c>
      <c r="D1483" s="428">
        <v>1446.7</v>
      </c>
    </row>
    <row r="1484" spans="2:4" x14ac:dyDescent="0.25">
      <c r="B1484" s="427" t="s">
        <v>2675</v>
      </c>
      <c r="C1484" s="427" t="s">
        <v>2666</v>
      </c>
      <c r="D1484" s="428">
        <v>1446.7</v>
      </c>
    </row>
    <row r="1485" spans="2:4" x14ac:dyDescent="0.25">
      <c r="B1485" s="427" t="s">
        <v>2676</v>
      </c>
      <c r="C1485" s="427" t="s">
        <v>2666</v>
      </c>
      <c r="D1485" s="428">
        <v>1446.7</v>
      </c>
    </row>
    <row r="1486" spans="2:4" x14ac:dyDescent="0.25">
      <c r="B1486" s="427" t="s">
        <v>2677</v>
      </c>
      <c r="C1486" s="427" t="s">
        <v>2666</v>
      </c>
      <c r="D1486" s="428">
        <v>1446.7</v>
      </c>
    </row>
    <row r="1487" spans="2:4" x14ac:dyDescent="0.25">
      <c r="B1487" s="427" t="s">
        <v>2678</v>
      </c>
      <c r="C1487" s="427" t="s">
        <v>2666</v>
      </c>
      <c r="D1487" s="428">
        <v>1446.7</v>
      </c>
    </row>
    <row r="1488" spans="2:4" x14ac:dyDescent="0.25">
      <c r="B1488" s="427" t="s">
        <v>2679</v>
      </c>
      <c r="C1488" s="427" t="s">
        <v>2666</v>
      </c>
      <c r="D1488" s="428">
        <v>1446.7</v>
      </c>
    </row>
    <row r="1489" spans="2:4" x14ac:dyDescent="0.25">
      <c r="B1489" s="427" t="s">
        <v>2680</v>
      </c>
      <c r="C1489" s="427" t="s">
        <v>2666</v>
      </c>
      <c r="D1489" s="428">
        <v>1446.7</v>
      </c>
    </row>
    <row r="1490" spans="2:4" x14ac:dyDescent="0.25">
      <c r="B1490" s="427" t="s">
        <v>2681</v>
      </c>
      <c r="C1490" s="427" t="s">
        <v>2666</v>
      </c>
      <c r="D1490" s="428">
        <v>1446.7</v>
      </c>
    </row>
    <row r="1491" spans="2:4" x14ac:dyDescent="0.25">
      <c r="B1491" s="427" t="s">
        <v>2682</v>
      </c>
      <c r="C1491" s="427" t="s">
        <v>2666</v>
      </c>
      <c r="D1491" s="428">
        <v>1446.7</v>
      </c>
    </row>
    <row r="1492" spans="2:4" x14ac:dyDescent="0.25">
      <c r="B1492" s="427" t="s">
        <v>2683</v>
      </c>
      <c r="C1492" s="427" t="s">
        <v>2666</v>
      </c>
      <c r="D1492" s="428">
        <v>1446.7</v>
      </c>
    </row>
    <row r="1493" spans="2:4" x14ac:dyDescent="0.25">
      <c r="B1493" s="427" t="s">
        <v>2684</v>
      </c>
      <c r="C1493" s="427" t="s">
        <v>2666</v>
      </c>
      <c r="D1493" s="428">
        <v>1446.7</v>
      </c>
    </row>
    <row r="1494" spans="2:4" x14ac:dyDescent="0.25">
      <c r="B1494" s="427" t="s">
        <v>2685</v>
      </c>
      <c r="C1494" s="427" t="s">
        <v>2666</v>
      </c>
      <c r="D1494" s="428">
        <v>1446.7</v>
      </c>
    </row>
    <row r="1495" spans="2:4" x14ac:dyDescent="0.25">
      <c r="B1495" s="427" t="s">
        <v>2686</v>
      </c>
      <c r="C1495" s="427" t="s">
        <v>2666</v>
      </c>
      <c r="D1495" s="428">
        <v>1446.7</v>
      </c>
    </row>
    <row r="1496" spans="2:4" x14ac:dyDescent="0.25">
      <c r="B1496" s="427" t="s">
        <v>2687</v>
      </c>
      <c r="C1496" s="427" t="s">
        <v>2666</v>
      </c>
      <c r="D1496" s="428">
        <v>1446.7</v>
      </c>
    </row>
    <row r="1497" spans="2:4" x14ac:dyDescent="0.25">
      <c r="B1497" s="427" t="s">
        <v>2688</v>
      </c>
      <c r="C1497" s="427" t="s">
        <v>2666</v>
      </c>
      <c r="D1497" s="428">
        <v>1446.7</v>
      </c>
    </row>
    <row r="1498" spans="2:4" x14ac:dyDescent="0.25">
      <c r="B1498" s="427" t="s">
        <v>2689</v>
      </c>
      <c r="C1498" s="427" t="s">
        <v>2666</v>
      </c>
      <c r="D1498" s="428">
        <v>1446.7</v>
      </c>
    </row>
    <row r="1499" spans="2:4" x14ac:dyDescent="0.25">
      <c r="B1499" s="427" t="s">
        <v>2690</v>
      </c>
      <c r="C1499" s="427" t="s">
        <v>2666</v>
      </c>
      <c r="D1499" s="428">
        <v>1446.7</v>
      </c>
    </row>
    <row r="1500" spans="2:4" x14ac:dyDescent="0.25">
      <c r="B1500" s="427" t="s">
        <v>2691</v>
      </c>
      <c r="C1500" s="427" t="s">
        <v>2666</v>
      </c>
      <c r="D1500" s="428">
        <v>1446.7</v>
      </c>
    </row>
    <row r="1501" spans="2:4" x14ac:dyDescent="0.25">
      <c r="B1501" s="427" t="s">
        <v>2692</v>
      </c>
      <c r="C1501" s="427" t="s">
        <v>2666</v>
      </c>
      <c r="D1501" s="428">
        <v>1446.7</v>
      </c>
    </row>
    <row r="1502" spans="2:4" x14ac:dyDescent="0.25">
      <c r="B1502" s="427" t="s">
        <v>2693</v>
      </c>
      <c r="C1502" s="427" t="s">
        <v>2666</v>
      </c>
      <c r="D1502" s="428">
        <v>1446.7</v>
      </c>
    </row>
    <row r="1503" spans="2:4" x14ac:dyDescent="0.25">
      <c r="B1503" s="427" t="s">
        <v>2694</v>
      </c>
      <c r="C1503" s="427" t="s">
        <v>2666</v>
      </c>
      <c r="D1503" s="428">
        <v>1446.7</v>
      </c>
    </row>
    <row r="1504" spans="2:4" x14ac:dyDescent="0.25">
      <c r="B1504" s="427" t="s">
        <v>2695</v>
      </c>
      <c r="C1504" s="427" t="s">
        <v>2666</v>
      </c>
      <c r="D1504" s="428">
        <v>1446.7</v>
      </c>
    </row>
    <row r="1505" spans="2:4" x14ac:dyDescent="0.25">
      <c r="B1505" s="427" t="s">
        <v>2696</v>
      </c>
      <c r="C1505" s="427" t="s">
        <v>2666</v>
      </c>
      <c r="D1505" s="428">
        <v>1446.7</v>
      </c>
    </row>
    <row r="1506" spans="2:4" x14ac:dyDescent="0.25">
      <c r="B1506" s="427" t="s">
        <v>2697</v>
      </c>
      <c r="C1506" s="427" t="s">
        <v>2666</v>
      </c>
      <c r="D1506" s="428">
        <v>1446.7</v>
      </c>
    </row>
    <row r="1507" spans="2:4" x14ac:dyDescent="0.25">
      <c r="B1507" s="427" t="s">
        <v>2698</v>
      </c>
      <c r="C1507" s="427" t="s">
        <v>2666</v>
      </c>
      <c r="D1507" s="428">
        <v>1446.7</v>
      </c>
    </row>
    <row r="1508" spans="2:4" x14ac:dyDescent="0.25">
      <c r="B1508" s="427" t="s">
        <v>2699</v>
      </c>
      <c r="C1508" s="427" t="s">
        <v>2666</v>
      </c>
      <c r="D1508" s="428">
        <v>1446.7</v>
      </c>
    </row>
    <row r="1509" spans="2:4" x14ac:dyDescent="0.25">
      <c r="B1509" s="427" t="s">
        <v>2700</v>
      </c>
      <c r="C1509" s="427" t="s">
        <v>2666</v>
      </c>
      <c r="D1509" s="428">
        <v>1446.7</v>
      </c>
    </row>
    <row r="1510" spans="2:4" x14ac:dyDescent="0.25">
      <c r="B1510" s="427" t="s">
        <v>2701</v>
      </c>
      <c r="C1510" s="427" t="s">
        <v>2666</v>
      </c>
      <c r="D1510" s="428">
        <v>1446.7</v>
      </c>
    </row>
    <row r="1511" spans="2:4" x14ac:dyDescent="0.25">
      <c r="B1511" s="427" t="s">
        <v>2702</v>
      </c>
      <c r="C1511" s="427" t="s">
        <v>2666</v>
      </c>
      <c r="D1511" s="428">
        <v>1446.7</v>
      </c>
    </row>
    <row r="1512" spans="2:4" x14ac:dyDescent="0.25">
      <c r="B1512" s="427" t="s">
        <v>2703</v>
      </c>
      <c r="C1512" s="427" t="s">
        <v>2666</v>
      </c>
      <c r="D1512" s="428">
        <v>1446.7</v>
      </c>
    </row>
    <row r="1513" spans="2:4" x14ac:dyDescent="0.25">
      <c r="B1513" s="427" t="s">
        <v>2704</v>
      </c>
      <c r="C1513" s="427" t="s">
        <v>2666</v>
      </c>
      <c r="D1513" s="428">
        <v>1446.7</v>
      </c>
    </row>
    <row r="1514" spans="2:4" x14ac:dyDescent="0.25">
      <c r="B1514" s="427" t="s">
        <v>2705</v>
      </c>
      <c r="C1514" s="427" t="s">
        <v>2666</v>
      </c>
      <c r="D1514" s="428">
        <v>1446.7</v>
      </c>
    </row>
    <row r="1515" spans="2:4" x14ac:dyDescent="0.25">
      <c r="B1515" s="427" t="s">
        <v>2706</v>
      </c>
      <c r="C1515" s="427" t="s">
        <v>2666</v>
      </c>
      <c r="D1515" s="428">
        <v>1446.7</v>
      </c>
    </row>
    <row r="1516" spans="2:4" x14ac:dyDescent="0.25">
      <c r="B1516" s="427" t="s">
        <v>2707</v>
      </c>
      <c r="C1516" s="427" t="s">
        <v>2666</v>
      </c>
      <c r="D1516" s="428">
        <v>1446.7</v>
      </c>
    </row>
    <row r="1517" spans="2:4" x14ac:dyDescent="0.25">
      <c r="B1517" s="427" t="s">
        <v>2708</v>
      </c>
      <c r="C1517" s="427" t="s">
        <v>2666</v>
      </c>
      <c r="D1517" s="428">
        <v>1446.7</v>
      </c>
    </row>
    <row r="1518" spans="2:4" x14ac:dyDescent="0.25">
      <c r="B1518" s="427" t="s">
        <v>2709</v>
      </c>
      <c r="C1518" s="427" t="s">
        <v>2666</v>
      </c>
      <c r="D1518" s="428">
        <v>1446.7</v>
      </c>
    </row>
    <row r="1519" spans="2:4" x14ac:dyDescent="0.25">
      <c r="B1519" s="427" t="s">
        <v>2710</v>
      </c>
      <c r="C1519" s="427" t="s">
        <v>2666</v>
      </c>
      <c r="D1519" s="428">
        <v>1446.7</v>
      </c>
    </row>
    <row r="1520" spans="2:4" x14ac:dyDescent="0.25">
      <c r="B1520" s="427" t="s">
        <v>2711</v>
      </c>
      <c r="C1520" s="427" t="s">
        <v>2666</v>
      </c>
      <c r="D1520" s="428">
        <v>1446.7</v>
      </c>
    </row>
    <row r="1521" spans="2:4" x14ac:dyDescent="0.25">
      <c r="B1521" s="427" t="s">
        <v>2712</v>
      </c>
      <c r="C1521" s="427" t="s">
        <v>2666</v>
      </c>
      <c r="D1521" s="428">
        <v>1446.7</v>
      </c>
    </row>
    <row r="1522" spans="2:4" x14ac:dyDescent="0.25">
      <c r="B1522" s="427" t="s">
        <v>2713</v>
      </c>
      <c r="C1522" s="427" t="s">
        <v>2666</v>
      </c>
      <c r="D1522" s="428">
        <v>1446.7</v>
      </c>
    </row>
    <row r="1523" spans="2:4" x14ac:dyDescent="0.25">
      <c r="B1523" s="427" t="s">
        <v>2714</v>
      </c>
      <c r="C1523" s="427" t="s">
        <v>2666</v>
      </c>
      <c r="D1523" s="428">
        <v>1446.7</v>
      </c>
    </row>
    <row r="1524" spans="2:4" x14ac:dyDescent="0.25">
      <c r="B1524" s="427" t="s">
        <v>2715</v>
      </c>
      <c r="C1524" s="427" t="s">
        <v>2666</v>
      </c>
      <c r="D1524" s="428">
        <v>1446.7</v>
      </c>
    </row>
    <row r="1525" spans="2:4" x14ac:dyDescent="0.25">
      <c r="B1525" s="427" t="s">
        <v>2716</v>
      </c>
      <c r="C1525" s="427" t="s">
        <v>2666</v>
      </c>
      <c r="D1525" s="428">
        <v>1446.7</v>
      </c>
    </row>
    <row r="1526" spans="2:4" x14ac:dyDescent="0.25">
      <c r="B1526" s="427" t="s">
        <v>2717</v>
      </c>
      <c r="C1526" s="427" t="s">
        <v>2666</v>
      </c>
      <c r="D1526" s="428">
        <v>1446.7</v>
      </c>
    </row>
    <row r="1527" spans="2:4" x14ac:dyDescent="0.25">
      <c r="B1527" s="427" t="s">
        <v>2718</v>
      </c>
      <c r="C1527" s="427" t="s">
        <v>2666</v>
      </c>
      <c r="D1527" s="428">
        <v>1446.7</v>
      </c>
    </row>
    <row r="1528" spans="2:4" x14ac:dyDescent="0.25">
      <c r="B1528" s="427" t="s">
        <v>2719</v>
      </c>
      <c r="C1528" s="427" t="s">
        <v>2666</v>
      </c>
      <c r="D1528" s="428">
        <v>1446.7</v>
      </c>
    </row>
    <row r="1529" spans="2:4" x14ac:dyDescent="0.25">
      <c r="B1529" s="427" t="s">
        <v>2720</v>
      </c>
      <c r="C1529" s="427" t="s">
        <v>2666</v>
      </c>
      <c r="D1529" s="428">
        <v>1446.7</v>
      </c>
    </row>
    <row r="1530" spans="2:4" x14ac:dyDescent="0.25">
      <c r="B1530" s="427" t="s">
        <v>2721</v>
      </c>
      <c r="C1530" s="427" t="s">
        <v>2666</v>
      </c>
      <c r="D1530" s="428">
        <v>1446.7</v>
      </c>
    </row>
    <row r="1531" spans="2:4" x14ac:dyDescent="0.25">
      <c r="B1531" s="427" t="s">
        <v>2722</v>
      </c>
      <c r="C1531" s="427" t="s">
        <v>2666</v>
      </c>
      <c r="D1531" s="428">
        <v>1446.7</v>
      </c>
    </row>
    <row r="1532" spans="2:4" x14ac:dyDescent="0.25">
      <c r="B1532" s="427" t="s">
        <v>2723</v>
      </c>
      <c r="C1532" s="427" t="s">
        <v>2666</v>
      </c>
      <c r="D1532" s="428">
        <v>1446.7</v>
      </c>
    </row>
    <row r="1533" spans="2:4" x14ac:dyDescent="0.25">
      <c r="B1533" s="427" t="s">
        <v>2724</v>
      </c>
      <c r="C1533" s="427" t="s">
        <v>2666</v>
      </c>
      <c r="D1533" s="428">
        <v>1446.7</v>
      </c>
    </row>
    <row r="1534" spans="2:4" x14ac:dyDescent="0.25">
      <c r="B1534" s="427" t="s">
        <v>2725</v>
      </c>
      <c r="C1534" s="427" t="s">
        <v>2666</v>
      </c>
      <c r="D1534" s="428">
        <v>1446.7</v>
      </c>
    </row>
    <row r="1535" spans="2:4" x14ac:dyDescent="0.25">
      <c r="B1535" s="427" t="s">
        <v>2726</v>
      </c>
      <c r="C1535" s="427" t="s">
        <v>2666</v>
      </c>
      <c r="D1535" s="428">
        <v>1446.7</v>
      </c>
    </row>
    <row r="1536" spans="2:4" x14ac:dyDescent="0.25">
      <c r="B1536" s="427" t="s">
        <v>2727</v>
      </c>
      <c r="C1536" s="427" t="s">
        <v>2666</v>
      </c>
      <c r="D1536" s="428">
        <v>1446.7</v>
      </c>
    </row>
    <row r="1537" spans="2:4" x14ac:dyDescent="0.25">
      <c r="B1537" s="427" t="s">
        <v>2728</v>
      </c>
      <c r="C1537" s="427" t="s">
        <v>2666</v>
      </c>
      <c r="D1537" s="428">
        <v>1446.7</v>
      </c>
    </row>
    <row r="1538" spans="2:4" x14ac:dyDescent="0.25">
      <c r="B1538" s="427" t="s">
        <v>2729</v>
      </c>
      <c r="C1538" s="427" t="s">
        <v>2666</v>
      </c>
      <c r="D1538" s="428">
        <v>1446.7</v>
      </c>
    </row>
    <row r="1539" spans="2:4" x14ac:dyDescent="0.25">
      <c r="B1539" s="427" t="s">
        <v>2730</v>
      </c>
      <c r="C1539" s="427" t="s">
        <v>2666</v>
      </c>
      <c r="D1539" s="428">
        <v>1446.7</v>
      </c>
    </row>
    <row r="1540" spans="2:4" x14ac:dyDescent="0.25">
      <c r="B1540" s="427" t="s">
        <v>2731</v>
      </c>
      <c r="C1540" s="427" t="s">
        <v>2666</v>
      </c>
      <c r="D1540" s="428">
        <v>1446.7</v>
      </c>
    </row>
    <row r="1541" spans="2:4" x14ac:dyDescent="0.25">
      <c r="B1541" s="427" t="s">
        <v>2732</v>
      </c>
      <c r="C1541" s="427" t="s">
        <v>2666</v>
      </c>
      <c r="D1541" s="428">
        <v>1446.7</v>
      </c>
    </row>
    <row r="1542" spans="2:4" x14ac:dyDescent="0.25">
      <c r="B1542" s="427" t="s">
        <v>2733</v>
      </c>
      <c r="C1542" s="427" t="s">
        <v>2666</v>
      </c>
      <c r="D1542" s="428">
        <v>1446.7</v>
      </c>
    </row>
    <row r="1543" spans="2:4" x14ac:dyDescent="0.25">
      <c r="B1543" s="427" t="s">
        <v>2734</v>
      </c>
      <c r="C1543" s="427" t="s">
        <v>2666</v>
      </c>
      <c r="D1543" s="428">
        <v>1446.7</v>
      </c>
    </row>
    <row r="1544" spans="2:4" x14ac:dyDescent="0.25">
      <c r="B1544" s="427" t="s">
        <v>2735</v>
      </c>
      <c r="C1544" s="427" t="s">
        <v>2666</v>
      </c>
      <c r="D1544" s="428">
        <v>1446.7</v>
      </c>
    </row>
    <row r="1545" spans="2:4" x14ac:dyDescent="0.25">
      <c r="B1545" s="427" t="s">
        <v>2736</v>
      </c>
      <c r="C1545" s="427" t="s">
        <v>2666</v>
      </c>
      <c r="D1545" s="428">
        <v>1446.7</v>
      </c>
    </row>
    <row r="1546" spans="2:4" x14ac:dyDescent="0.25">
      <c r="B1546" s="427" t="s">
        <v>2737</v>
      </c>
      <c r="C1546" s="427" t="s">
        <v>2666</v>
      </c>
      <c r="D1546" s="428">
        <v>1446.7</v>
      </c>
    </row>
    <row r="1547" spans="2:4" x14ac:dyDescent="0.25">
      <c r="B1547" s="427" t="s">
        <v>2738</v>
      </c>
      <c r="C1547" s="427" t="s">
        <v>2666</v>
      </c>
      <c r="D1547" s="428">
        <v>1446.7</v>
      </c>
    </row>
    <row r="1548" spans="2:4" x14ac:dyDescent="0.25">
      <c r="B1548" s="427" t="s">
        <v>2739</v>
      </c>
      <c r="C1548" s="427" t="s">
        <v>2666</v>
      </c>
      <c r="D1548" s="428">
        <v>1446.7</v>
      </c>
    </row>
    <row r="1549" spans="2:4" x14ac:dyDescent="0.25">
      <c r="B1549" s="427" t="s">
        <v>2740</v>
      </c>
      <c r="C1549" s="427" t="s">
        <v>2666</v>
      </c>
      <c r="D1549" s="428">
        <v>1446.7</v>
      </c>
    </row>
    <row r="1550" spans="2:4" x14ac:dyDescent="0.25">
      <c r="B1550" s="427" t="s">
        <v>2741</v>
      </c>
      <c r="C1550" s="427" t="s">
        <v>2666</v>
      </c>
      <c r="D1550" s="428">
        <v>1446.7</v>
      </c>
    </row>
    <row r="1551" spans="2:4" x14ac:dyDescent="0.25">
      <c r="B1551" s="427" t="s">
        <v>2742</v>
      </c>
      <c r="C1551" s="427" t="s">
        <v>2666</v>
      </c>
      <c r="D1551" s="428">
        <v>1446.7</v>
      </c>
    </row>
    <row r="1552" spans="2:4" x14ac:dyDescent="0.25">
      <c r="B1552" s="427" t="s">
        <v>2743</v>
      </c>
      <c r="C1552" s="427" t="s">
        <v>2666</v>
      </c>
      <c r="D1552" s="428">
        <v>1446.7</v>
      </c>
    </row>
    <row r="1553" spans="2:4" x14ac:dyDescent="0.25">
      <c r="B1553" s="427" t="s">
        <v>2744</v>
      </c>
      <c r="C1553" s="427" t="s">
        <v>2666</v>
      </c>
      <c r="D1553" s="428">
        <v>1446.7</v>
      </c>
    </row>
    <row r="1554" spans="2:4" x14ac:dyDescent="0.25">
      <c r="B1554" s="427" t="s">
        <v>2745</v>
      </c>
      <c r="C1554" s="427" t="s">
        <v>2666</v>
      </c>
      <c r="D1554" s="428">
        <v>1446.7</v>
      </c>
    </row>
    <row r="1555" spans="2:4" x14ac:dyDescent="0.25">
      <c r="B1555" s="427" t="s">
        <v>2746</v>
      </c>
      <c r="C1555" s="427" t="s">
        <v>2666</v>
      </c>
      <c r="D1555" s="428">
        <v>1446.7</v>
      </c>
    </row>
    <row r="1556" spans="2:4" x14ac:dyDescent="0.25">
      <c r="B1556" s="427" t="s">
        <v>2747</v>
      </c>
      <c r="C1556" s="427" t="s">
        <v>2666</v>
      </c>
      <c r="D1556" s="428">
        <v>1446.7</v>
      </c>
    </row>
    <row r="1557" spans="2:4" x14ac:dyDescent="0.25">
      <c r="B1557" s="427" t="s">
        <v>2748</v>
      </c>
      <c r="C1557" s="427" t="s">
        <v>2666</v>
      </c>
      <c r="D1557" s="428">
        <v>1446.7</v>
      </c>
    </row>
    <row r="1558" spans="2:4" x14ac:dyDescent="0.25">
      <c r="B1558" s="427" t="s">
        <v>2749</v>
      </c>
      <c r="C1558" s="427" t="s">
        <v>2666</v>
      </c>
      <c r="D1558" s="428">
        <v>1446.7</v>
      </c>
    </row>
    <row r="1559" spans="2:4" x14ac:dyDescent="0.25">
      <c r="B1559" s="427" t="s">
        <v>2750</v>
      </c>
      <c r="C1559" s="427" t="s">
        <v>2666</v>
      </c>
      <c r="D1559" s="428">
        <v>1446.7</v>
      </c>
    </row>
    <row r="1560" spans="2:4" x14ac:dyDescent="0.25">
      <c r="B1560" s="427" t="s">
        <v>2751</v>
      </c>
      <c r="C1560" s="427" t="s">
        <v>2666</v>
      </c>
      <c r="D1560" s="428">
        <v>1446.7</v>
      </c>
    </row>
    <row r="1561" spans="2:4" x14ac:dyDescent="0.25">
      <c r="B1561" s="427" t="s">
        <v>2752</v>
      </c>
      <c r="C1561" s="427" t="s">
        <v>2666</v>
      </c>
      <c r="D1561" s="428">
        <v>1446.7</v>
      </c>
    </row>
    <row r="1562" spans="2:4" x14ac:dyDescent="0.25">
      <c r="B1562" s="427" t="s">
        <v>2753</v>
      </c>
      <c r="C1562" s="427" t="s">
        <v>2666</v>
      </c>
      <c r="D1562" s="428">
        <v>1446.7</v>
      </c>
    </row>
    <row r="1563" spans="2:4" x14ac:dyDescent="0.25">
      <c r="B1563" s="427" t="s">
        <v>2754</v>
      </c>
      <c r="C1563" s="427" t="s">
        <v>2666</v>
      </c>
      <c r="D1563" s="428">
        <v>1446.7</v>
      </c>
    </row>
    <row r="1564" spans="2:4" x14ac:dyDescent="0.25">
      <c r="B1564" s="427" t="s">
        <v>2755</v>
      </c>
      <c r="C1564" s="427" t="s">
        <v>2666</v>
      </c>
      <c r="D1564" s="428">
        <v>1446.7</v>
      </c>
    </row>
    <row r="1565" spans="2:4" x14ac:dyDescent="0.25">
      <c r="B1565" s="427" t="s">
        <v>2756</v>
      </c>
      <c r="C1565" s="427" t="s">
        <v>2666</v>
      </c>
      <c r="D1565" s="428">
        <v>1446.7</v>
      </c>
    </row>
    <row r="1566" spans="2:4" x14ac:dyDescent="0.25">
      <c r="B1566" s="427" t="s">
        <v>2757</v>
      </c>
      <c r="C1566" s="427" t="s">
        <v>2666</v>
      </c>
      <c r="D1566" s="428">
        <v>1446.7</v>
      </c>
    </row>
    <row r="1567" spans="2:4" x14ac:dyDescent="0.25">
      <c r="B1567" s="427" t="s">
        <v>2758</v>
      </c>
      <c r="C1567" s="427" t="s">
        <v>2666</v>
      </c>
      <c r="D1567" s="428">
        <v>1446.7</v>
      </c>
    </row>
    <row r="1568" spans="2:4" x14ac:dyDescent="0.25">
      <c r="B1568" s="427" t="s">
        <v>2759</v>
      </c>
      <c r="C1568" s="427" t="s">
        <v>2666</v>
      </c>
      <c r="D1568" s="428">
        <v>1446.7</v>
      </c>
    </row>
    <row r="1569" spans="2:4" x14ac:dyDescent="0.25">
      <c r="B1569" s="427" t="s">
        <v>2760</v>
      </c>
      <c r="C1569" s="427" t="s">
        <v>2666</v>
      </c>
      <c r="D1569" s="428">
        <v>1446.7</v>
      </c>
    </row>
    <row r="1570" spans="2:4" x14ac:dyDescent="0.25">
      <c r="B1570" s="427" t="s">
        <v>2761</v>
      </c>
      <c r="C1570" s="427" t="s">
        <v>2666</v>
      </c>
      <c r="D1570" s="428">
        <v>1446.7</v>
      </c>
    </row>
    <row r="1571" spans="2:4" x14ac:dyDescent="0.25">
      <c r="B1571" s="427" t="s">
        <v>2762</v>
      </c>
      <c r="C1571" s="427" t="s">
        <v>2666</v>
      </c>
      <c r="D1571" s="428">
        <v>1446.7</v>
      </c>
    </row>
    <row r="1572" spans="2:4" x14ac:dyDescent="0.25">
      <c r="B1572" s="427" t="s">
        <v>2763</v>
      </c>
      <c r="C1572" s="427" t="s">
        <v>2666</v>
      </c>
      <c r="D1572" s="428">
        <v>1446.7</v>
      </c>
    </row>
    <row r="1573" spans="2:4" x14ac:dyDescent="0.25">
      <c r="B1573" s="427" t="s">
        <v>2764</v>
      </c>
      <c r="C1573" s="427" t="s">
        <v>2666</v>
      </c>
      <c r="D1573" s="428">
        <v>1446.7</v>
      </c>
    </row>
    <row r="1574" spans="2:4" x14ac:dyDescent="0.25">
      <c r="B1574" s="427" t="s">
        <v>2765</v>
      </c>
      <c r="C1574" s="427" t="s">
        <v>2666</v>
      </c>
      <c r="D1574" s="428">
        <v>1446.7</v>
      </c>
    </row>
    <row r="1575" spans="2:4" x14ac:dyDescent="0.25">
      <c r="B1575" s="427" t="s">
        <v>2766</v>
      </c>
      <c r="C1575" s="427" t="s">
        <v>2666</v>
      </c>
      <c r="D1575" s="428">
        <v>1446.7</v>
      </c>
    </row>
    <row r="1576" spans="2:4" x14ac:dyDescent="0.25">
      <c r="B1576" s="427" t="s">
        <v>2767</v>
      </c>
      <c r="C1576" s="427" t="s">
        <v>2666</v>
      </c>
      <c r="D1576" s="428">
        <v>1446.7</v>
      </c>
    </row>
    <row r="1577" spans="2:4" x14ac:dyDescent="0.25">
      <c r="B1577" s="427" t="s">
        <v>2768</v>
      </c>
      <c r="C1577" s="427" t="s">
        <v>2666</v>
      </c>
      <c r="D1577" s="428">
        <v>1446.7</v>
      </c>
    </row>
    <row r="1578" spans="2:4" x14ac:dyDescent="0.25">
      <c r="B1578" s="427" t="s">
        <v>2769</v>
      </c>
      <c r="C1578" s="427" t="s">
        <v>2666</v>
      </c>
      <c r="D1578" s="428">
        <v>1446.7</v>
      </c>
    </row>
    <row r="1579" spans="2:4" x14ac:dyDescent="0.25">
      <c r="B1579" s="427" t="s">
        <v>2770</v>
      </c>
      <c r="C1579" s="427" t="s">
        <v>2666</v>
      </c>
      <c r="D1579" s="428">
        <v>1446.7</v>
      </c>
    </row>
    <row r="1580" spans="2:4" x14ac:dyDescent="0.25">
      <c r="B1580" s="427" t="s">
        <v>2771</v>
      </c>
      <c r="C1580" s="427" t="s">
        <v>2666</v>
      </c>
      <c r="D1580" s="428">
        <v>1446.7</v>
      </c>
    </row>
    <row r="1581" spans="2:4" x14ac:dyDescent="0.25">
      <c r="B1581" s="427" t="s">
        <v>2772</v>
      </c>
      <c r="C1581" s="427" t="s">
        <v>2666</v>
      </c>
      <c r="D1581" s="428">
        <v>1446.7</v>
      </c>
    </row>
    <row r="1582" spans="2:4" x14ac:dyDescent="0.25">
      <c r="B1582" s="427" t="s">
        <v>2773</v>
      </c>
      <c r="C1582" s="427" t="s">
        <v>2666</v>
      </c>
      <c r="D1582" s="428">
        <v>1446.7</v>
      </c>
    </row>
    <row r="1583" spans="2:4" x14ac:dyDescent="0.25">
      <c r="B1583" s="427" t="s">
        <v>2774</v>
      </c>
      <c r="C1583" s="427" t="s">
        <v>2666</v>
      </c>
      <c r="D1583" s="428">
        <v>1446.7</v>
      </c>
    </row>
    <row r="1584" spans="2:4" x14ac:dyDescent="0.25">
      <c r="B1584" s="427" t="s">
        <v>2775</v>
      </c>
      <c r="C1584" s="427" t="s">
        <v>2666</v>
      </c>
      <c r="D1584" s="428">
        <v>1446.7</v>
      </c>
    </row>
    <row r="1585" spans="2:4" x14ac:dyDescent="0.25">
      <c r="B1585" s="427" t="s">
        <v>2776</v>
      </c>
      <c r="C1585" s="427" t="s">
        <v>2666</v>
      </c>
      <c r="D1585" s="428">
        <v>1446.7</v>
      </c>
    </row>
    <row r="1586" spans="2:4" x14ac:dyDescent="0.25">
      <c r="B1586" s="427" t="s">
        <v>2777</v>
      </c>
      <c r="C1586" s="427" t="s">
        <v>2666</v>
      </c>
      <c r="D1586" s="428">
        <v>1446.7</v>
      </c>
    </row>
    <row r="1587" spans="2:4" x14ac:dyDescent="0.25">
      <c r="B1587" s="427" t="s">
        <v>2778</v>
      </c>
      <c r="C1587" s="427" t="s">
        <v>2666</v>
      </c>
      <c r="D1587" s="428">
        <v>1446.7</v>
      </c>
    </row>
    <row r="1588" spans="2:4" x14ac:dyDescent="0.25">
      <c r="B1588" s="427" t="s">
        <v>2779</v>
      </c>
      <c r="C1588" s="427" t="s">
        <v>2666</v>
      </c>
      <c r="D1588" s="428">
        <v>1446.7</v>
      </c>
    </row>
    <row r="1589" spans="2:4" x14ac:dyDescent="0.25">
      <c r="B1589" s="427" t="s">
        <v>2780</v>
      </c>
      <c r="C1589" s="427" t="s">
        <v>2666</v>
      </c>
      <c r="D1589" s="428">
        <v>1446.7</v>
      </c>
    </row>
    <row r="1590" spans="2:4" x14ac:dyDescent="0.25">
      <c r="B1590" s="427" t="s">
        <v>2781</v>
      </c>
      <c r="C1590" s="427" t="s">
        <v>2666</v>
      </c>
      <c r="D1590" s="428">
        <v>1446.7</v>
      </c>
    </row>
    <row r="1591" spans="2:4" x14ac:dyDescent="0.25">
      <c r="B1591" s="427" t="s">
        <v>2782</v>
      </c>
      <c r="C1591" s="427" t="s">
        <v>2666</v>
      </c>
      <c r="D1591" s="428">
        <v>1446.7</v>
      </c>
    </row>
    <row r="1592" spans="2:4" x14ac:dyDescent="0.25">
      <c r="B1592" s="427" t="s">
        <v>2783</v>
      </c>
      <c r="C1592" s="427" t="s">
        <v>2666</v>
      </c>
      <c r="D1592" s="428">
        <v>1446.7</v>
      </c>
    </row>
    <row r="1593" spans="2:4" x14ac:dyDescent="0.25">
      <c r="B1593" s="427" t="s">
        <v>2784</v>
      </c>
      <c r="C1593" s="427" t="s">
        <v>2666</v>
      </c>
      <c r="D1593" s="428">
        <v>1446.7</v>
      </c>
    </row>
    <row r="1594" spans="2:4" x14ac:dyDescent="0.25">
      <c r="B1594" s="427" t="s">
        <v>2785</v>
      </c>
      <c r="C1594" s="427" t="s">
        <v>2666</v>
      </c>
      <c r="D1594" s="428">
        <v>1446.7</v>
      </c>
    </row>
    <row r="1595" spans="2:4" x14ac:dyDescent="0.25">
      <c r="B1595" s="427" t="s">
        <v>2786</v>
      </c>
      <c r="C1595" s="427" t="s">
        <v>2666</v>
      </c>
      <c r="D1595" s="428">
        <v>1446.7</v>
      </c>
    </row>
    <row r="1596" spans="2:4" x14ac:dyDescent="0.25">
      <c r="B1596" s="427" t="s">
        <v>2787</v>
      </c>
      <c r="C1596" s="427" t="s">
        <v>2666</v>
      </c>
      <c r="D1596" s="428">
        <v>1446.7</v>
      </c>
    </row>
    <row r="1597" spans="2:4" x14ac:dyDescent="0.25">
      <c r="B1597" s="427" t="s">
        <v>2788</v>
      </c>
      <c r="C1597" s="427" t="s">
        <v>2666</v>
      </c>
      <c r="D1597" s="428">
        <v>1446.7</v>
      </c>
    </row>
    <row r="1598" spans="2:4" x14ac:dyDescent="0.25">
      <c r="B1598" s="427" t="s">
        <v>2789</v>
      </c>
      <c r="C1598" s="427" t="s">
        <v>2666</v>
      </c>
      <c r="D1598" s="428">
        <v>1446.7</v>
      </c>
    </row>
    <row r="1599" spans="2:4" x14ac:dyDescent="0.25">
      <c r="B1599" s="427" t="s">
        <v>2790</v>
      </c>
      <c r="C1599" s="427" t="s">
        <v>2666</v>
      </c>
      <c r="D1599" s="428">
        <v>1446.7</v>
      </c>
    </row>
    <row r="1600" spans="2:4" x14ac:dyDescent="0.25">
      <c r="B1600" s="427" t="s">
        <v>2791</v>
      </c>
      <c r="C1600" s="427" t="s">
        <v>2666</v>
      </c>
      <c r="D1600" s="428">
        <v>1446.7</v>
      </c>
    </row>
    <row r="1601" spans="2:4" x14ac:dyDescent="0.25">
      <c r="B1601" s="427" t="s">
        <v>2792</v>
      </c>
      <c r="C1601" s="427" t="s">
        <v>2666</v>
      </c>
      <c r="D1601" s="428">
        <v>1446.7</v>
      </c>
    </row>
    <row r="1602" spans="2:4" x14ac:dyDescent="0.25">
      <c r="B1602" s="427" t="s">
        <v>2793</v>
      </c>
      <c r="C1602" s="427" t="s">
        <v>2666</v>
      </c>
      <c r="D1602" s="428">
        <v>1446.7</v>
      </c>
    </row>
    <row r="1603" spans="2:4" x14ac:dyDescent="0.25">
      <c r="B1603" s="427" t="s">
        <v>2794</v>
      </c>
      <c r="C1603" s="427" t="s">
        <v>2666</v>
      </c>
      <c r="D1603" s="428">
        <v>1446.7</v>
      </c>
    </row>
    <row r="1604" spans="2:4" x14ac:dyDescent="0.25">
      <c r="B1604" s="427" t="s">
        <v>2795</v>
      </c>
      <c r="C1604" s="427" t="s">
        <v>2666</v>
      </c>
      <c r="D1604" s="428">
        <v>1446.7</v>
      </c>
    </row>
    <row r="1605" spans="2:4" x14ac:dyDescent="0.25">
      <c r="B1605" s="427" t="s">
        <v>2796</v>
      </c>
      <c r="C1605" s="427" t="s">
        <v>2666</v>
      </c>
      <c r="D1605" s="428">
        <v>1446.7</v>
      </c>
    </row>
    <row r="1606" spans="2:4" x14ac:dyDescent="0.25">
      <c r="B1606" s="427" t="s">
        <v>2797</v>
      </c>
      <c r="C1606" s="427" t="s">
        <v>2666</v>
      </c>
      <c r="D1606" s="428">
        <v>1446.7</v>
      </c>
    </row>
    <row r="1607" spans="2:4" x14ac:dyDescent="0.25">
      <c r="B1607" s="427" t="s">
        <v>2798</v>
      </c>
      <c r="C1607" s="427" t="s">
        <v>2666</v>
      </c>
      <c r="D1607" s="428">
        <v>1446.7</v>
      </c>
    </row>
    <row r="1608" spans="2:4" x14ac:dyDescent="0.25">
      <c r="B1608" s="427" t="s">
        <v>2799</v>
      </c>
      <c r="C1608" s="427" t="s">
        <v>2666</v>
      </c>
      <c r="D1608" s="428">
        <v>1446.7</v>
      </c>
    </row>
    <row r="1609" spans="2:4" x14ac:dyDescent="0.25">
      <c r="B1609" s="427" t="s">
        <v>2800</v>
      </c>
      <c r="C1609" s="427" t="s">
        <v>2666</v>
      </c>
      <c r="D1609" s="428">
        <v>1446.7</v>
      </c>
    </row>
    <row r="1610" spans="2:4" x14ac:dyDescent="0.25">
      <c r="B1610" s="427" t="s">
        <v>2801</v>
      </c>
      <c r="C1610" s="427" t="s">
        <v>2666</v>
      </c>
      <c r="D1610" s="428">
        <v>1446.7</v>
      </c>
    </row>
    <row r="1611" spans="2:4" x14ac:dyDescent="0.25">
      <c r="B1611" s="427" t="s">
        <v>2802</v>
      </c>
      <c r="C1611" s="427" t="s">
        <v>2666</v>
      </c>
      <c r="D1611" s="428">
        <v>1446.7</v>
      </c>
    </row>
    <row r="1612" spans="2:4" x14ac:dyDescent="0.25">
      <c r="B1612" s="427" t="s">
        <v>2803</v>
      </c>
      <c r="C1612" s="427" t="s">
        <v>2666</v>
      </c>
      <c r="D1612" s="428">
        <v>1446.7</v>
      </c>
    </row>
    <row r="1613" spans="2:4" x14ac:dyDescent="0.25">
      <c r="B1613" s="427" t="s">
        <v>2804</v>
      </c>
      <c r="C1613" s="427" t="s">
        <v>2666</v>
      </c>
      <c r="D1613" s="428">
        <v>1446.7</v>
      </c>
    </row>
    <row r="1614" spans="2:4" x14ac:dyDescent="0.25">
      <c r="B1614" s="427" t="s">
        <v>2805</v>
      </c>
      <c r="C1614" s="427" t="s">
        <v>2666</v>
      </c>
      <c r="D1614" s="428">
        <v>1446.7</v>
      </c>
    </row>
    <row r="1615" spans="2:4" x14ac:dyDescent="0.25">
      <c r="B1615" s="427" t="s">
        <v>2806</v>
      </c>
      <c r="C1615" s="427" t="s">
        <v>2666</v>
      </c>
      <c r="D1615" s="428">
        <v>1446.7</v>
      </c>
    </row>
    <row r="1616" spans="2:4" x14ac:dyDescent="0.25">
      <c r="B1616" s="427" t="s">
        <v>2807</v>
      </c>
      <c r="C1616" s="427" t="s">
        <v>2666</v>
      </c>
      <c r="D1616" s="428">
        <v>1446.7</v>
      </c>
    </row>
    <row r="1617" spans="2:4" x14ac:dyDescent="0.25">
      <c r="B1617" s="427" t="s">
        <v>2808</v>
      </c>
      <c r="C1617" s="427" t="s">
        <v>2666</v>
      </c>
      <c r="D1617" s="428">
        <v>1446.7</v>
      </c>
    </row>
    <row r="1618" spans="2:4" x14ac:dyDescent="0.25">
      <c r="B1618" s="427" t="s">
        <v>2809</v>
      </c>
      <c r="C1618" s="427" t="s">
        <v>2666</v>
      </c>
      <c r="D1618" s="428">
        <v>1446.7</v>
      </c>
    </row>
    <row r="1619" spans="2:4" x14ac:dyDescent="0.25">
      <c r="B1619" s="427" t="s">
        <v>2810</v>
      </c>
      <c r="C1619" s="427" t="s">
        <v>2666</v>
      </c>
      <c r="D1619" s="428">
        <v>1446.7</v>
      </c>
    </row>
    <row r="1620" spans="2:4" x14ac:dyDescent="0.25">
      <c r="B1620" s="427" t="s">
        <v>2811</v>
      </c>
      <c r="C1620" s="427" t="s">
        <v>2666</v>
      </c>
      <c r="D1620" s="428">
        <v>1446.7</v>
      </c>
    </row>
    <row r="1621" spans="2:4" x14ac:dyDescent="0.25">
      <c r="B1621" s="427" t="s">
        <v>2812</v>
      </c>
      <c r="C1621" s="427" t="s">
        <v>2666</v>
      </c>
      <c r="D1621" s="428">
        <v>1446.7</v>
      </c>
    </row>
    <row r="1622" spans="2:4" x14ac:dyDescent="0.25">
      <c r="B1622" s="427" t="s">
        <v>2813</v>
      </c>
      <c r="C1622" s="427" t="s">
        <v>2666</v>
      </c>
      <c r="D1622" s="428">
        <v>1446.7</v>
      </c>
    </row>
    <row r="1623" spans="2:4" x14ac:dyDescent="0.25">
      <c r="B1623" s="427" t="s">
        <v>2814</v>
      </c>
      <c r="C1623" s="427" t="s">
        <v>2666</v>
      </c>
      <c r="D1623" s="428">
        <v>1446.7</v>
      </c>
    </row>
    <row r="1624" spans="2:4" x14ac:dyDescent="0.25">
      <c r="B1624" s="427" t="s">
        <v>2815</v>
      </c>
      <c r="C1624" s="427" t="s">
        <v>2666</v>
      </c>
      <c r="D1624" s="428">
        <v>1446.7</v>
      </c>
    </row>
    <row r="1625" spans="2:4" x14ac:dyDescent="0.25">
      <c r="B1625" s="427" t="s">
        <v>2816</v>
      </c>
      <c r="C1625" s="427" t="s">
        <v>2666</v>
      </c>
      <c r="D1625" s="428">
        <v>1446.7</v>
      </c>
    </row>
    <row r="1626" spans="2:4" x14ac:dyDescent="0.25">
      <c r="B1626" s="427" t="s">
        <v>2817</v>
      </c>
      <c r="C1626" s="427" t="s">
        <v>2666</v>
      </c>
      <c r="D1626" s="428">
        <v>1446.7</v>
      </c>
    </row>
    <row r="1627" spans="2:4" x14ac:dyDescent="0.25">
      <c r="B1627" s="427" t="s">
        <v>2818</v>
      </c>
      <c r="C1627" s="427" t="s">
        <v>2666</v>
      </c>
      <c r="D1627" s="428">
        <v>1446.7</v>
      </c>
    </row>
    <row r="1628" spans="2:4" x14ac:dyDescent="0.25">
      <c r="B1628" s="427" t="s">
        <v>2819</v>
      </c>
      <c r="C1628" s="427" t="s">
        <v>2666</v>
      </c>
      <c r="D1628" s="428">
        <v>1446.7</v>
      </c>
    </row>
    <row r="1629" spans="2:4" x14ac:dyDescent="0.25">
      <c r="B1629" s="427" t="s">
        <v>2820</v>
      </c>
      <c r="C1629" s="427" t="s">
        <v>2666</v>
      </c>
      <c r="D1629" s="428">
        <v>1446.7</v>
      </c>
    </row>
    <row r="1630" spans="2:4" x14ac:dyDescent="0.25">
      <c r="B1630" s="427" t="s">
        <v>2821</v>
      </c>
      <c r="C1630" s="427" t="s">
        <v>2666</v>
      </c>
      <c r="D1630" s="428">
        <v>1446.7</v>
      </c>
    </row>
    <row r="1631" spans="2:4" x14ac:dyDescent="0.25">
      <c r="B1631" s="427" t="s">
        <v>2822</v>
      </c>
      <c r="C1631" s="427" t="s">
        <v>2666</v>
      </c>
      <c r="D1631" s="428">
        <v>1446.7</v>
      </c>
    </row>
    <row r="1632" spans="2:4" x14ac:dyDescent="0.25">
      <c r="B1632" s="427" t="s">
        <v>2823</v>
      </c>
      <c r="C1632" s="427" t="s">
        <v>2666</v>
      </c>
      <c r="D1632" s="428">
        <v>1446.7</v>
      </c>
    </row>
    <row r="1633" spans="2:4" x14ac:dyDescent="0.25">
      <c r="B1633" s="427" t="s">
        <v>2824</v>
      </c>
      <c r="C1633" s="427" t="s">
        <v>2666</v>
      </c>
      <c r="D1633" s="428">
        <v>1446.7</v>
      </c>
    </row>
    <row r="1634" spans="2:4" x14ac:dyDescent="0.25">
      <c r="B1634" s="427" t="s">
        <v>2825</v>
      </c>
      <c r="C1634" s="427" t="s">
        <v>2666</v>
      </c>
      <c r="D1634" s="428">
        <v>1446.7</v>
      </c>
    </row>
    <row r="1635" spans="2:4" x14ac:dyDescent="0.25">
      <c r="B1635" s="427" t="s">
        <v>2826</v>
      </c>
      <c r="C1635" s="427" t="s">
        <v>2666</v>
      </c>
      <c r="D1635" s="428">
        <v>1446.7</v>
      </c>
    </row>
    <row r="1636" spans="2:4" x14ac:dyDescent="0.25">
      <c r="B1636" s="427" t="s">
        <v>2827</v>
      </c>
      <c r="C1636" s="427" t="s">
        <v>2666</v>
      </c>
      <c r="D1636" s="428">
        <v>1446.7</v>
      </c>
    </row>
    <row r="1637" spans="2:4" x14ac:dyDescent="0.25">
      <c r="B1637" s="427" t="s">
        <v>2828</v>
      </c>
      <c r="C1637" s="427" t="s">
        <v>2666</v>
      </c>
      <c r="D1637" s="428">
        <v>1446.7</v>
      </c>
    </row>
    <row r="1638" spans="2:4" x14ac:dyDescent="0.25">
      <c r="B1638" s="427" t="s">
        <v>2829</v>
      </c>
      <c r="C1638" s="427" t="s">
        <v>2666</v>
      </c>
      <c r="D1638" s="428">
        <v>1446.7</v>
      </c>
    </row>
    <row r="1639" spans="2:4" x14ac:dyDescent="0.25">
      <c r="B1639" s="427" t="s">
        <v>2830</v>
      </c>
      <c r="C1639" s="427" t="s">
        <v>2666</v>
      </c>
      <c r="D1639" s="428">
        <v>1446.7</v>
      </c>
    </row>
    <row r="1640" spans="2:4" x14ac:dyDescent="0.25">
      <c r="B1640" s="427" t="s">
        <v>2831</v>
      </c>
      <c r="C1640" s="427" t="s">
        <v>2666</v>
      </c>
      <c r="D1640" s="428">
        <v>1446.7</v>
      </c>
    </row>
    <row r="1641" spans="2:4" x14ac:dyDescent="0.25">
      <c r="B1641" s="427" t="s">
        <v>2832</v>
      </c>
      <c r="C1641" s="427" t="s">
        <v>2666</v>
      </c>
      <c r="D1641" s="428">
        <v>1446.7</v>
      </c>
    </row>
    <row r="1642" spans="2:4" x14ac:dyDescent="0.25">
      <c r="B1642" s="427" t="s">
        <v>2833</v>
      </c>
      <c r="C1642" s="427" t="s">
        <v>2666</v>
      </c>
      <c r="D1642" s="428">
        <v>1446.7</v>
      </c>
    </row>
    <row r="1643" spans="2:4" x14ac:dyDescent="0.25">
      <c r="B1643" s="427" t="s">
        <v>2834</v>
      </c>
      <c r="C1643" s="427" t="s">
        <v>2666</v>
      </c>
      <c r="D1643" s="428">
        <v>1446.7</v>
      </c>
    </row>
    <row r="1644" spans="2:4" x14ac:dyDescent="0.25">
      <c r="B1644" s="427" t="s">
        <v>2835</v>
      </c>
      <c r="C1644" s="427" t="s">
        <v>2666</v>
      </c>
      <c r="D1644" s="428">
        <v>1446.7</v>
      </c>
    </row>
    <row r="1645" spans="2:4" x14ac:dyDescent="0.25">
      <c r="B1645" s="427" t="s">
        <v>2836</v>
      </c>
      <c r="C1645" s="427" t="s">
        <v>2666</v>
      </c>
      <c r="D1645" s="428">
        <v>1446.7</v>
      </c>
    </row>
    <row r="1646" spans="2:4" x14ac:dyDescent="0.25">
      <c r="B1646" s="427" t="s">
        <v>2837</v>
      </c>
      <c r="C1646" s="427" t="s">
        <v>2666</v>
      </c>
      <c r="D1646" s="428">
        <v>1446.7</v>
      </c>
    </row>
    <row r="1647" spans="2:4" x14ac:dyDescent="0.25">
      <c r="B1647" s="427" t="s">
        <v>2838</v>
      </c>
      <c r="C1647" s="427" t="s">
        <v>2666</v>
      </c>
      <c r="D1647" s="428">
        <v>1446.7</v>
      </c>
    </row>
    <row r="1648" spans="2:4" x14ac:dyDescent="0.25">
      <c r="B1648" s="427" t="s">
        <v>2839</v>
      </c>
      <c r="C1648" s="427" t="s">
        <v>2666</v>
      </c>
      <c r="D1648" s="428">
        <v>1446.7</v>
      </c>
    </row>
    <row r="1649" spans="2:4" x14ac:dyDescent="0.25">
      <c r="B1649" s="427" t="s">
        <v>2840</v>
      </c>
      <c r="C1649" s="427" t="s">
        <v>2666</v>
      </c>
      <c r="D1649" s="428">
        <v>1446.7</v>
      </c>
    </row>
    <row r="1650" spans="2:4" x14ac:dyDescent="0.25">
      <c r="B1650" s="427" t="s">
        <v>2841</v>
      </c>
      <c r="C1650" s="427" t="s">
        <v>2666</v>
      </c>
      <c r="D1650" s="428">
        <v>1446.7</v>
      </c>
    </row>
    <row r="1651" spans="2:4" x14ac:dyDescent="0.25">
      <c r="B1651" s="427" t="s">
        <v>2842</v>
      </c>
      <c r="C1651" s="427" t="s">
        <v>2666</v>
      </c>
      <c r="D1651" s="428">
        <v>1446.7</v>
      </c>
    </row>
    <row r="1652" spans="2:4" x14ac:dyDescent="0.25">
      <c r="B1652" s="427" t="s">
        <v>2843</v>
      </c>
      <c r="C1652" s="427" t="s">
        <v>2666</v>
      </c>
      <c r="D1652" s="428">
        <v>1446.7</v>
      </c>
    </row>
    <row r="1653" spans="2:4" x14ac:dyDescent="0.25">
      <c r="B1653" s="427" t="s">
        <v>2844</v>
      </c>
      <c r="C1653" s="427" t="s">
        <v>2666</v>
      </c>
      <c r="D1653" s="428">
        <v>1446.7</v>
      </c>
    </row>
    <row r="1654" spans="2:4" x14ac:dyDescent="0.25">
      <c r="B1654" s="427" t="s">
        <v>2845</v>
      </c>
      <c r="C1654" s="427" t="s">
        <v>2666</v>
      </c>
      <c r="D1654" s="428">
        <v>1446.7</v>
      </c>
    </row>
    <row r="1655" spans="2:4" x14ac:dyDescent="0.25">
      <c r="B1655" s="427" t="s">
        <v>2846</v>
      </c>
      <c r="C1655" s="427" t="s">
        <v>2666</v>
      </c>
      <c r="D1655" s="428">
        <v>1446.7</v>
      </c>
    </row>
    <row r="1656" spans="2:4" x14ac:dyDescent="0.25">
      <c r="B1656" s="427" t="s">
        <v>2847</v>
      </c>
      <c r="C1656" s="427" t="s">
        <v>2666</v>
      </c>
      <c r="D1656" s="428">
        <v>1446.7</v>
      </c>
    </row>
    <row r="1657" spans="2:4" x14ac:dyDescent="0.25">
      <c r="B1657" s="427" t="s">
        <v>2848</v>
      </c>
      <c r="C1657" s="427" t="s">
        <v>2666</v>
      </c>
      <c r="D1657" s="428">
        <v>1446.7</v>
      </c>
    </row>
    <row r="1658" spans="2:4" x14ac:dyDescent="0.25">
      <c r="B1658" s="427" t="s">
        <v>2849</v>
      </c>
      <c r="C1658" s="427" t="s">
        <v>2666</v>
      </c>
      <c r="D1658" s="428">
        <v>1446.7</v>
      </c>
    </row>
    <row r="1659" spans="2:4" x14ac:dyDescent="0.25">
      <c r="B1659" s="427" t="s">
        <v>2850</v>
      </c>
      <c r="C1659" s="427" t="s">
        <v>2666</v>
      </c>
      <c r="D1659" s="428">
        <v>1446.7</v>
      </c>
    </row>
    <row r="1660" spans="2:4" x14ac:dyDescent="0.25">
      <c r="B1660" s="427" t="s">
        <v>2851</v>
      </c>
      <c r="C1660" s="427" t="s">
        <v>2666</v>
      </c>
      <c r="D1660" s="428">
        <v>1446.7</v>
      </c>
    </row>
    <row r="1661" spans="2:4" x14ac:dyDescent="0.25">
      <c r="B1661" s="427" t="s">
        <v>2852</v>
      </c>
      <c r="C1661" s="427" t="s">
        <v>2666</v>
      </c>
      <c r="D1661" s="428">
        <v>1446.7</v>
      </c>
    </row>
    <row r="1662" spans="2:4" x14ac:dyDescent="0.25">
      <c r="B1662" s="427" t="s">
        <v>2853</v>
      </c>
      <c r="C1662" s="427" t="s">
        <v>2666</v>
      </c>
      <c r="D1662" s="428">
        <v>1446.7</v>
      </c>
    </row>
    <row r="1663" spans="2:4" x14ac:dyDescent="0.25">
      <c r="B1663" s="427" t="s">
        <v>2854</v>
      </c>
      <c r="C1663" s="427" t="s">
        <v>2666</v>
      </c>
      <c r="D1663" s="428">
        <v>1446.7</v>
      </c>
    </row>
    <row r="1664" spans="2:4" x14ac:dyDescent="0.25">
      <c r="B1664" s="427" t="s">
        <v>2855</v>
      </c>
      <c r="C1664" s="427" t="s">
        <v>2666</v>
      </c>
      <c r="D1664" s="428">
        <v>1446.7</v>
      </c>
    </row>
    <row r="1665" spans="2:4" x14ac:dyDescent="0.25">
      <c r="B1665" s="427" t="s">
        <v>2856</v>
      </c>
      <c r="C1665" s="427" t="s">
        <v>2857</v>
      </c>
      <c r="D1665" s="428">
        <v>884.66</v>
      </c>
    </row>
    <row r="1666" spans="2:4" x14ac:dyDescent="0.25">
      <c r="B1666" s="427" t="s">
        <v>2858</v>
      </c>
      <c r="C1666" s="427" t="s">
        <v>2857</v>
      </c>
      <c r="D1666" s="428">
        <v>884.66</v>
      </c>
    </row>
    <row r="1667" spans="2:4" x14ac:dyDescent="0.25">
      <c r="B1667" s="427" t="s">
        <v>2859</v>
      </c>
      <c r="C1667" s="427" t="s">
        <v>2857</v>
      </c>
      <c r="D1667" s="428">
        <v>884.66</v>
      </c>
    </row>
    <row r="1668" spans="2:4" x14ac:dyDescent="0.25">
      <c r="B1668" s="427" t="s">
        <v>2860</v>
      </c>
      <c r="C1668" s="427" t="s">
        <v>2857</v>
      </c>
      <c r="D1668" s="428">
        <v>884.66</v>
      </c>
    </row>
    <row r="1669" spans="2:4" x14ac:dyDescent="0.25">
      <c r="B1669" s="427" t="s">
        <v>2861</v>
      </c>
      <c r="C1669" s="427" t="s">
        <v>2857</v>
      </c>
      <c r="D1669" s="428">
        <v>884.66</v>
      </c>
    </row>
    <row r="1670" spans="2:4" x14ac:dyDescent="0.25">
      <c r="B1670" s="427" t="s">
        <v>2862</v>
      </c>
      <c r="C1670" s="427" t="s">
        <v>2857</v>
      </c>
      <c r="D1670" s="428">
        <v>884.66</v>
      </c>
    </row>
    <row r="1671" spans="2:4" x14ac:dyDescent="0.25">
      <c r="B1671" s="427" t="s">
        <v>2863</v>
      </c>
      <c r="C1671" s="427" t="s">
        <v>2857</v>
      </c>
      <c r="D1671" s="428">
        <v>884.66</v>
      </c>
    </row>
    <row r="1672" spans="2:4" x14ac:dyDescent="0.25">
      <c r="B1672" s="427" t="s">
        <v>2864</v>
      </c>
      <c r="C1672" s="427" t="s">
        <v>2857</v>
      </c>
      <c r="D1672" s="428">
        <v>884.66</v>
      </c>
    </row>
    <row r="1673" spans="2:4" x14ac:dyDescent="0.25">
      <c r="B1673" s="427" t="s">
        <v>2865</v>
      </c>
      <c r="C1673" s="427" t="s">
        <v>2857</v>
      </c>
      <c r="D1673" s="428">
        <v>884.66</v>
      </c>
    </row>
    <row r="1674" spans="2:4" x14ac:dyDescent="0.25">
      <c r="B1674" s="427" t="s">
        <v>2866</v>
      </c>
      <c r="C1674" s="427" t="s">
        <v>2857</v>
      </c>
      <c r="D1674" s="428">
        <v>884.66</v>
      </c>
    </row>
    <row r="1675" spans="2:4" x14ac:dyDescent="0.25">
      <c r="B1675" s="427" t="s">
        <v>2867</v>
      </c>
      <c r="C1675" s="427" t="s">
        <v>2857</v>
      </c>
      <c r="D1675" s="428">
        <v>884.66</v>
      </c>
    </row>
    <row r="1676" spans="2:4" x14ac:dyDescent="0.25">
      <c r="B1676" s="427" t="s">
        <v>2868</v>
      </c>
      <c r="C1676" s="427" t="s">
        <v>2857</v>
      </c>
      <c r="D1676" s="428">
        <v>884.66</v>
      </c>
    </row>
    <row r="1677" spans="2:4" x14ac:dyDescent="0.25">
      <c r="B1677" s="427" t="s">
        <v>2869</v>
      </c>
      <c r="C1677" s="427" t="s">
        <v>2857</v>
      </c>
      <c r="D1677" s="428">
        <v>884.66</v>
      </c>
    </row>
    <row r="1678" spans="2:4" x14ac:dyDescent="0.25">
      <c r="B1678" s="427" t="s">
        <v>2870</v>
      </c>
      <c r="C1678" s="427" t="s">
        <v>2857</v>
      </c>
      <c r="D1678" s="428">
        <v>884.66</v>
      </c>
    </row>
    <row r="1679" spans="2:4" x14ac:dyDescent="0.25">
      <c r="B1679" s="427" t="s">
        <v>2871</v>
      </c>
      <c r="C1679" s="427" t="s">
        <v>2857</v>
      </c>
      <c r="D1679" s="428">
        <v>884.66</v>
      </c>
    </row>
    <row r="1680" spans="2:4" x14ac:dyDescent="0.25">
      <c r="B1680" s="427" t="s">
        <v>2872</v>
      </c>
      <c r="C1680" s="427" t="s">
        <v>2857</v>
      </c>
      <c r="D1680" s="428">
        <v>884.66</v>
      </c>
    </row>
    <row r="1681" spans="2:4" x14ac:dyDescent="0.25">
      <c r="B1681" s="427" t="s">
        <v>2873</v>
      </c>
      <c r="C1681" s="427" t="s">
        <v>2857</v>
      </c>
      <c r="D1681" s="428">
        <v>884.66</v>
      </c>
    </row>
    <row r="1682" spans="2:4" x14ac:dyDescent="0.25">
      <c r="B1682" s="427" t="s">
        <v>2874</v>
      </c>
      <c r="C1682" s="427" t="s">
        <v>2857</v>
      </c>
      <c r="D1682" s="428">
        <v>884.66</v>
      </c>
    </row>
    <row r="1683" spans="2:4" x14ac:dyDescent="0.25">
      <c r="B1683" s="427" t="s">
        <v>2875</v>
      </c>
      <c r="C1683" s="427" t="s">
        <v>2857</v>
      </c>
      <c r="D1683" s="428">
        <v>884.66</v>
      </c>
    </row>
    <row r="1684" spans="2:4" x14ac:dyDescent="0.25">
      <c r="B1684" s="427" t="s">
        <v>2876</v>
      </c>
      <c r="C1684" s="427" t="s">
        <v>2857</v>
      </c>
      <c r="D1684" s="428">
        <v>884.66</v>
      </c>
    </row>
    <row r="1685" spans="2:4" x14ac:dyDescent="0.25">
      <c r="B1685" s="427" t="s">
        <v>2877</v>
      </c>
      <c r="C1685" s="427" t="s">
        <v>2857</v>
      </c>
      <c r="D1685" s="428">
        <v>884.66</v>
      </c>
    </row>
    <row r="1686" spans="2:4" x14ac:dyDescent="0.25">
      <c r="B1686" s="427" t="s">
        <v>2878</v>
      </c>
      <c r="C1686" s="427" t="s">
        <v>2857</v>
      </c>
      <c r="D1686" s="428">
        <v>884.66</v>
      </c>
    </row>
    <row r="1687" spans="2:4" x14ac:dyDescent="0.25">
      <c r="B1687" s="427" t="s">
        <v>2879</v>
      </c>
      <c r="C1687" s="427" t="s">
        <v>2857</v>
      </c>
      <c r="D1687" s="428">
        <v>884.66</v>
      </c>
    </row>
    <row r="1688" spans="2:4" x14ac:dyDescent="0.25">
      <c r="B1688" s="427" t="s">
        <v>2880</v>
      </c>
      <c r="C1688" s="427" t="s">
        <v>2857</v>
      </c>
      <c r="D1688" s="428">
        <v>884.66</v>
      </c>
    </row>
    <row r="1689" spans="2:4" x14ac:dyDescent="0.25">
      <c r="B1689" s="427" t="s">
        <v>2881</v>
      </c>
      <c r="C1689" s="427" t="s">
        <v>2857</v>
      </c>
      <c r="D1689" s="428">
        <v>884.66</v>
      </c>
    </row>
    <row r="1690" spans="2:4" x14ac:dyDescent="0.25">
      <c r="B1690" s="427" t="s">
        <v>2882</v>
      </c>
      <c r="C1690" s="427" t="s">
        <v>2857</v>
      </c>
      <c r="D1690" s="428">
        <v>884.66</v>
      </c>
    </row>
    <row r="1691" spans="2:4" x14ac:dyDescent="0.25">
      <c r="B1691" s="427" t="s">
        <v>2883</v>
      </c>
      <c r="C1691" s="427" t="s">
        <v>2857</v>
      </c>
      <c r="D1691" s="428">
        <v>884.66</v>
      </c>
    </row>
    <row r="1692" spans="2:4" x14ac:dyDescent="0.25">
      <c r="B1692" s="427" t="s">
        <v>2884</v>
      </c>
      <c r="C1692" s="427" t="s">
        <v>2857</v>
      </c>
      <c r="D1692" s="428">
        <v>884.66</v>
      </c>
    </row>
    <row r="1693" spans="2:4" x14ac:dyDescent="0.25">
      <c r="B1693" s="427" t="s">
        <v>2885</v>
      </c>
      <c r="C1693" s="427" t="s">
        <v>2857</v>
      </c>
      <c r="D1693" s="428">
        <v>884.66</v>
      </c>
    </row>
    <row r="1694" spans="2:4" x14ac:dyDescent="0.25">
      <c r="B1694" s="427" t="s">
        <v>2886</v>
      </c>
      <c r="C1694" s="427" t="s">
        <v>2857</v>
      </c>
      <c r="D1694" s="428">
        <v>884.66</v>
      </c>
    </row>
    <row r="1695" spans="2:4" x14ac:dyDescent="0.25">
      <c r="B1695" s="427" t="s">
        <v>2887</v>
      </c>
      <c r="C1695" s="427" t="s">
        <v>2857</v>
      </c>
      <c r="D1695" s="428">
        <v>884.66</v>
      </c>
    </row>
    <row r="1696" spans="2:4" x14ac:dyDescent="0.25">
      <c r="B1696" s="427" t="s">
        <v>2888</v>
      </c>
      <c r="C1696" s="427" t="s">
        <v>2857</v>
      </c>
      <c r="D1696" s="428">
        <v>884.66</v>
      </c>
    </row>
    <row r="1697" spans="2:4" x14ac:dyDescent="0.25">
      <c r="B1697" s="427" t="s">
        <v>2889</v>
      </c>
      <c r="C1697" s="427" t="s">
        <v>2857</v>
      </c>
      <c r="D1697" s="428">
        <v>884.66</v>
      </c>
    </row>
    <row r="1698" spans="2:4" x14ac:dyDescent="0.25">
      <c r="B1698" s="427" t="s">
        <v>2890</v>
      </c>
      <c r="C1698" s="427" t="s">
        <v>2857</v>
      </c>
      <c r="D1698" s="428">
        <v>884.66</v>
      </c>
    </row>
    <row r="1699" spans="2:4" x14ac:dyDescent="0.25">
      <c r="B1699" s="427" t="s">
        <v>2891</v>
      </c>
      <c r="C1699" s="427" t="s">
        <v>2857</v>
      </c>
      <c r="D1699" s="428">
        <v>884.66</v>
      </c>
    </row>
    <row r="1700" spans="2:4" x14ac:dyDescent="0.25">
      <c r="B1700" s="427" t="s">
        <v>2892</v>
      </c>
      <c r="C1700" s="427" t="s">
        <v>2857</v>
      </c>
      <c r="D1700" s="428">
        <v>884.66</v>
      </c>
    </row>
    <row r="1701" spans="2:4" x14ac:dyDescent="0.25">
      <c r="B1701" s="427" t="s">
        <v>2893</v>
      </c>
      <c r="C1701" s="427" t="s">
        <v>2857</v>
      </c>
      <c r="D1701" s="428">
        <v>884.66</v>
      </c>
    </row>
    <row r="1702" spans="2:4" x14ac:dyDescent="0.25">
      <c r="B1702" s="427" t="s">
        <v>2894</v>
      </c>
      <c r="C1702" s="427" t="s">
        <v>2857</v>
      </c>
      <c r="D1702" s="428">
        <v>884.66</v>
      </c>
    </row>
    <row r="1703" spans="2:4" x14ac:dyDescent="0.25">
      <c r="B1703" s="427" t="s">
        <v>2895</v>
      </c>
      <c r="C1703" s="427" t="s">
        <v>2857</v>
      </c>
      <c r="D1703" s="428">
        <v>884.66</v>
      </c>
    </row>
    <row r="1704" spans="2:4" x14ac:dyDescent="0.25">
      <c r="B1704" s="427" t="s">
        <v>2896</v>
      </c>
      <c r="C1704" s="427" t="s">
        <v>2857</v>
      </c>
      <c r="D1704" s="428">
        <v>884.66</v>
      </c>
    </row>
    <row r="1705" spans="2:4" x14ac:dyDescent="0.25">
      <c r="B1705" s="427" t="s">
        <v>2897</v>
      </c>
      <c r="C1705" s="427" t="s">
        <v>2857</v>
      </c>
      <c r="D1705" s="428">
        <v>884.66</v>
      </c>
    </row>
    <row r="1706" spans="2:4" x14ac:dyDescent="0.25">
      <c r="B1706" s="427" t="s">
        <v>2898</v>
      </c>
      <c r="C1706" s="427" t="s">
        <v>2857</v>
      </c>
      <c r="D1706" s="428">
        <v>884.66</v>
      </c>
    </row>
    <row r="1707" spans="2:4" x14ac:dyDescent="0.25">
      <c r="B1707" s="427" t="s">
        <v>2899</v>
      </c>
      <c r="C1707" s="427" t="s">
        <v>2857</v>
      </c>
      <c r="D1707" s="428">
        <v>884.66</v>
      </c>
    </row>
    <row r="1708" spans="2:4" x14ac:dyDescent="0.25">
      <c r="B1708" s="427" t="s">
        <v>2900</v>
      </c>
      <c r="C1708" s="427" t="s">
        <v>2857</v>
      </c>
      <c r="D1708" s="428">
        <v>884.66</v>
      </c>
    </row>
    <row r="1709" spans="2:4" x14ac:dyDescent="0.25">
      <c r="B1709" s="427" t="s">
        <v>2901</v>
      </c>
      <c r="C1709" s="427" t="s">
        <v>2857</v>
      </c>
      <c r="D1709" s="428">
        <v>884.66</v>
      </c>
    </row>
    <row r="1710" spans="2:4" x14ac:dyDescent="0.25">
      <c r="B1710" s="427" t="s">
        <v>2902</v>
      </c>
      <c r="C1710" s="427" t="s">
        <v>2857</v>
      </c>
      <c r="D1710" s="428">
        <v>884.66</v>
      </c>
    </row>
    <row r="1711" spans="2:4" x14ac:dyDescent="0.25">
      <c r="B1711" s="427" t="s">
        <v>2903</v>
      </c>
      <c r="C1711" s="427" t="s">
        <v>2857</v>
      </c>
      <c r="D1711" s="428">
        <v>884.66</v>
      </c>
    </row>
    <row r="1712" spans="2:4" x14ac:dyDescent="0.25">
      <c r="B1712" s="427" t="s">
        <v>2904</v>
      </c>
      <c r="C1712" s="427" t="s">
        <v>2857</v>
      </c>
      <c r="D1712" s="428">
        <v>884.66</v>
      </c>
    </row>
    <row r="1713" spans="2:4" x14ac:dyDescent="0.25">
      <c r="B1713" s="427" t="s">
        <v>2905</v>
      </c>
      <c r="C1713" s="427" t="s">
        <v>2857</v>
      </c>
      <c r="D1713" s="428">
        <v>884.66</v>
      </c>
    </row>
    <row r="1714" spans="2:4" x14ac:dyDescent="0.25">
      <c r="B1714" s="427" t="s">
        <v>2906</v>
      </c>
      <c r="C1714" s="427" t="s">
        <v>2857</v>
      </c>
      <c r="D1714" s="428">
        <v>884.66</v>
      </c>
    </row>
    <row r="1715" spans="2:4" x14ac:dyDescent="0.25">
      <c r="B1715" s="427" t="s">
        <v>2907</v>
      </c>
      <c r="C1715" s="427" t="s">
        <v>2857</v>
      </c>
      <c r="D1715" s="428">
        <v>884.66</v>
      </c>
    </row>
    <row r="1716" spans="2:4" x14ac:dyDescent="0.25">
      <c r="B1716" s="427" t="s">
        <v>2908</v>
      </c>
      <c r="C1716" s="427" t="s">
        <v>2857</v>
      </c>
      <c r="D1716" s="428">
        <v>884.66</v>
      </c>
    </row>
    <row r="1717" spans="2:4" x14ac:dyDescent="0.25">
      <c r="B1717" s="427" t="s">
        <v>2909</v>
      </c>
      <c r="C1717" s="427" t="s">
        <v>2857</v>
      </c>
      <c r="D1717" s="428">
        <v>884.66</v>
      </c>
    </row>
    <row r="1718" spans="2:4" x14ac:dyDescent="0.25">
      <c r="B1718" s="427" t="s">
        <v>2910</v>
      </c>
      <c r="C1718" s="427" t="s">
        <v>2857</v>
      </c>
      <c r="D1718" s="428">
        <v>884.66</v>
      </c>
    </row>
    <row r="1719" spans="2:4" x14ac:dyDescent="0.25">
      <c r="B1719" s="427" t="s">
        <v>2911</v>
      </c>
      <c r="C1719" s="427" t="s">
        <v>2857</v>
      </c>
      <c r="D1719" s="428">
        <v>884.66</v>
      </c>
    </row>
    <row r="1720" spans="2:4" x14ac:dyDescent="0.25">
      <c r="B1720" s="427" t="s">
        <v>2912</v>
      </c>
      <c r="C1720" s="427" t="s">
        <v>2857</v>
      </c>
      <c r="D1720" s="428">
        <v>884.66</v>
      </c>
    </row>
    <row r="1721" spans="2:4" x14ac:dyDescent="0.25">
      <c r="B1721" s="427" t="s">
        <v>2913</v>
      </c>
      <c r="C1721" s="427" t="s">
        <v>2857</v>
      </c>
      <c r="D1721" s="428">
        <v>884.66</v>
      </c>
    </row>
    <row r="1722" spans="2:4" x14ac:dyDescent="0.25">
      <c r="B1722" s="427" t="s">
        <v>2914</v>
      </c>
      <c r="C1722" s="427" t="s">
        <v>2857</v>
      </c>
      <c r="D1722" s="428">
        <v>884.66</v>
      </c>
    </row>
    <row r="1723" spans="2:4" x14ac:dyDescent="0.25">
      <c r="B1723" s="427" t="s">
        <v>2915</v>
      </c>
      <c r="C1723" s="427" t="s">
        <v>2857</v>
      </c>
      <c r="D1723" s="428">
        <v>884.66</v>
      </c>
    </row>
    <row r="1724" spans="2:4" x14ac:dyDescent="0.25">
      <c r="B1724" s="427" t="s">
        <v>2916</v>
      </c>
      <c r="C1724" s="427" t="s">
        <v>2857</v>
      </c>
      <c r="D1724" s="428">
        <v>884.66</v>
      </c>
    </row>
    <row r="1725" spans="2:4" x14ac:dyDescent="0.25">
      <c r="B1725" s="427" t="s">
        <v>2917</v>
      </c>
      <c r="C1725" s="427" t="s">
        <v>2857</v>
      </c>
      <c r="D1725" s="428">
        <v>884.66</v>
      </c>
    </row>
    <row r="1726" spans="2:4" x14ac:dyDescent="0.25">
      <c r="B1726" s="427" t="s">
        <v>2918</v>
      </c>
      <c r="C1726" s="427" t="s">
        <v>2857</v>
      </c>
      <c r="D1726" s="428">
        <v>884.66</v>
      </c>
    </row>
    <row r="1727" spans="2:4" x14ac:dyDescent="0.25">
      <c r="B1727" s="427" t="s">
        <v>2919</v>
      </c>
      <c r="C1727" s="427" t="s">
        <v>2857</v>
      </c>
      <c r="D1727" s="428">
        <v>884.66</v>
      </c>
    </row>
    <row r="1728" spans="2:4" x14ac:dyDescent="0.25">
      <c r="B1728" s="427" t="s">
        <v>2920</v>
      </c>
      <c r="C1728" s="427" t="s">
        <v>2857</v>
      </c>
      <c r="D1728" s="428">
        <v>884.66</v>
      </c>
    </row>
    <row r="1729" spans="2:4" x14ac:dyDescent="0.25">
      <c r="B1729" s="427" t="s">
        <v>2921</v>
      </c>
      <c r="C1729" s="427" t="s">
        <v>2857</v>
      </c>
      <c r="D1729" s="428">
        <v>884.66</v>
      </c>
    </row>
    <row r="1730" spans="2:4" x14ac:dyDescent="0.25">
      <c r="B1730" s="427" t="s">
        <v>2922</v>
      </c>
      <c r="C1730" s="427" t="s">
        <v>2857</v>
      </c>
      <c r="D1730" s="428">
        <v>884.66</v>
      </c>
    </row>
    <row r="1731" spans="2:4" x14ac:dyDescent="0.25">
      <c r="B1731" s="427" t="s">
        <v>2923</v>
      </c>
      <c r="C1731" s="427" t="s">
        <v>2857</v>
      </c>
      <c r="D1731" s="428">
        <v>884.66</v>
      </c>
    </row>
    <row r="1732" spans="2:4" x14ac:dyDescent="0.25">
      <c r="B1732" s="427" t="s">
        <v>2924</v>
      </c>
      <c r="C1732" s="427" t="s">
        <v>2857</v>
      </c>
      <c r="D1732" s="428">
        <v>884.66</v>
      </c>
    </row>
    <row r="1733" spans="2:4" x14ac:dyDescent="0.25">
      <c r="B1733" s="427" t="s">
        <v>2925</v>
      </c>
      <c r="C1733" s="427" t="s">
        <v>2857</v>
      </c>
      <c r="D1733" s="428">
        <v>884.66</v>
      </c>
    </row>
    <row r="1734" spans="2:4" x14ac:dyDescent="0.25">
      <c r="B1734" s="427" t="s">
        <v>2926</v>
      </c>
      <c r="C1734" s="427" t="s">
        <v>2927</v>
      </c>
      <c r="D1734" s="428">
        <v>1020.8</v>
      </c>
    </row>
    <row r="1735" spans="2:4" x14ac:dyDescent="0.25">
      <c r="B1735" s="427" t="s">
        <v>2928</v>
      </c>
      <c r="C1735" s="427" t="s">
        <v>2927</v>
      </c>
      <c r="D1735" s="428">
        <v>1020.8</v>
      </c>
    </row>
    <row r="1736" spans="2:4" x14ac:dyDescent="0.25">
      <c r="B1736" s="427" t="s">
        <v>2929</v>
      </c>
      <c r="C1736" s="427" t="s">
        <v>2927</v>
      </c>
      <c r="D1736" s="428">
        <v>1020.8</v>
      </c>
    </row>
    <row r="1737" spans="2:4" x14ac:dyDescent="0.25">
      <c r="B1737" s="427" t="s">
        <v>2930</v>
      </c>
      <c r="C1737" s="427" t="s">
        <v>2927</v>
      </c>
      <c r="D1737" s="428">
        <v>1020.8</v>
      </c>
    </row>
    <row r="1738" spans="2:4" x14ac:dyDescent="0.25">
      <c r="B1738" s="427" t="s">
        <v>2931</v>
      </c>
      <c r="C1738" s="427" t="s">
        <v>2927</v>
      </c>
      <c r="D1738" s="428">
        <v>1020.8</v>
      </c>
    </row>
    <row r="1739" spans="2:4" x14ac:dyDescent="0.25">
      <c r="B1739" s="427" t="s">
        <v>2932</v>
      </c>
      <c r="C1739" s="427" t="s">
        <v>2927</v>
      </c>
      <c r="D1739" s="428">
        <v>1020.8</v>
      </c>
    </row>
    <row r="1740" spans="2:4" x14ac:dyDescent="0.25">
      <c r="B1740" s="427" t="s">
        <v>2933</v>
      </c>
      <c r="C1740" s="427" t="s">
        <v>2927</v>
      </c>
      <c r="D1740" s="428">
        <v>1020.8</v>
      </c>
    </row>
    <row r="1741" spans="2:4" x14ac:dyDescent="0.25">
      <c r="B1741" s="427" t="s">
        <v>2934</v>
      </c>
      <c r="C1741" s="427" t="s">
        <v>2927</v>
      </c>
      <c r="D1741" s="428">
        <v>1020.8</v>
      </c>
    </row>
    <row r="1742" spans="2:4" x14ac:dyDescent="0.25">
      <c r="B1742" s="427" t="s">
        <v>2935</v>
      </c>
      <c r="C1742" s="427" t="s">
        <v>2927</v>
      </c>
      <c r="D1742" s="428">
        <v>1020.8</v>
      </c>
    </row>
    <row r="1743" spans="2:4" x14ac:dyDescent="0.25">
      <c r="B1743" s="427" t="s">
        <v>2936</v>
      </c>
      <c r="C1743" s="427" t="s">
        <v>2927</v>
      </c>
      <c r="D1743" s="428">
        <v>1020.8</v>
      </c>
    </row>
    <row r="1744" spans="2:4" x14ac:dyDescent="0.25">
      <c r="B1744" s="427" t="s">
        <v>2937</v>
      </c>
      <c r="C1744" s="427" t="s">
        <v>2927</v>
      </c>
      <c r="D1744" s="428">
        <v>1020.8</v>
      </c>
    </row>
    <row r="1745" spans="2:4" x14ac:dyDescent="0.25">
      <c r="B1745" s="427" t="s">
        <v>2938</v>
      </c>
      <c r="C1745" s="427" t="s">
        <v>2927</v>
      </c>
      <c r="D1745" s="428">
        <v>1020.8</v>
      </c>
    </row>
    <row r="1746" spans="2:4" x14ac:dyDescent="0.25">
      <c r="B1746" s="427" t="s">
        <v>2939</v>
      </c>
      <c r="C1746" s="427" t="s">
        <v>2927</v>
      </c>
      <c r="D1746" s="428">
        <v>1020.8</v>
      </c>
    </row>
    <row r="1747" spans="2:4" x14ac:dyDescent="0.25">
      <c r="B1747" s="427" t="s">
        <v>2940</v>
      </c>
      <c r="C1747" s="427" t="s">
        <v>2927</v>
      </c>
      <c r="D1747" s="428">
        <v>1020.8</v>
      </c>
    </row>
    <row r="1748" spans="2:4" x14ac:dyDescent="0.25">
      <c r="B1748" s="427" t="s">
        <v>2941</v>
      </c>
      <c r="C1748" s="427" t="s">
        <v>2927</v>
      </c>
      <c r="D1748" s="428">
        <v>1020.8</v>
      </c>
    </row>
    <row r="1749" spans="2:4" x14ac:dyDescent="0.25">
      <c r="B1749" s="427" t="s">
        <v>2942</v>
      </c>
      <c r="C1749" s="427" t="s">
        <v>2927</v>
      </c>
      <c r="D1749" s="428">
        <v>1020.8</v>
      </c>
    </row>
    <row r="1750" spans="2:4" x14ac:dyDescent="0.25">
      <c r="B1750" s="427" t="s">
        <v>2943</v>
      </c>
      <c r="C1750" s="427" t="s">
        <v>2927</v>
      </c>
      <c r="D1750" s="428">
        <v>1020.8</v>
      </c>
    </row>
    <row r="1751" spans="2:4" x14ac:dyDescent="0.25">
      <c r="B1751" s="427" t="s">
        <v>2944</v>
      </c>
      <c r="C1751" s="427" t="s">
        <v>2927</v>
      </c>
      <c r="D1751" s="428">
        <v>1020.8</v>
      </c>
    </row>
    <row r="1752" spans="2:4" x14ac:dyDescent="0.25">
      <c r="B1752" s="427" t="s">
        <v>2945</v>
      </c>
      <c r="C1752" s="427" t="s">
        <v>2927</v>
      </c>
      <c r="D1752" s="428">
        <v>1020.8</v>
      </c>
    </row>
    <row r="1753" spans="2:4" x14ac:dyDescent="0.25">
      <c r="B1753" s="427" t="s">
        <v>2946</v>
      </c>
      <c r="C1753" s="427" t="s">
        <v>2927</v>
      </c>
      <c r="D1753" s="428">
        <v>1020.8</v>
      </c>
    </row>
    <row r="1754" spans="2:4" x14ac:dyDescent="0.25">
      <c r="B1754" s="427" t="s">
        <v>2947</v>
      </c>
      <c r="C1754" s="427" t="s">
        <v>2927</v>
      </c>
      <c r="D1754" s="428">
        <v>1020.8</v>
      </c>
    </row>
    <row r="1755" spans="2:4" x14ac:dyDescent="0.25">
      <c r="B1755" s="427" t="s">
        <v>2948</v>
      </c>
      <c r="C1755" s="427" t="s">
        <v>2927</v>
      </c>
      <c r="D1755" s="428">
        <v>1020.8</v>
      </c>
    </row>
    <row r="1756" spans="2:4" x14ac:dyDescent="0.25">
      <c r="B1756" s="427" t="s">
        <v>2949</v>
      </c>
      <c r="C1756" s="427" t="s">
        <v>2927</v>
      </c>
      <c r="D1756" s="428">
        <v>1020.8</v>
      </c>
    </row>
    <row r="1757" spans="2:4" x14ac:dyDescent="0.25">
      <c r="B1757" s="427" t="s">
        <v>2950</v>
      </c>
      <c r="C1757" s="427" t="s">
        <v>2927</v>
      </c>
      <c r="D1757" s="428">
        <v>1020.8</v>
      </c>
    </row>
    <row r="1758" spans="2:4" x14ac:dyDescent="0.25">
      <c r="B1758" s="427" t="s">
        <v>2951</v>
      </c>
      <c r="C1758" s="427" t="s">
        <v>2927</v>
      </c>
      <c r="D1758" s="428">
        <v>1020.8</v>
      </c>
    </row>
    <row r="1759" spans="2:4" x14ac:dyDescent="0.25">
      <c r="B1759" s="427" t="s">
        <v>2952</v>
      </c>
      <c r="C1759" s="427" t="s">
        <v>2953</v>
      </c>
      <c r="D1759" s="428">
        <v>1199.99</v>
      </c>
    </row>
    <row r="1760" spans="2:4" x14ac:dyDescent="0.25">
      <c r="B1760" s="427" t="s">
        <v>2954</v>
      </c>
      <c r="C1760" s="427" t="s">
        <v>2953</v>
      </c>
      <c r="D1760" s="428">
        <v>1199.99</v>
      </c>
    </row>
    <row r="1761" spans="2:4" x14ac:dyDescent="0.25">
      <c r="B1761" s="427" t="s">
        <v>2955</v>
      </c>
      <c r="C1761" s="427" t="s">
        <v>2956</v>
      </c>
      <c r="D1761" s="428">
        <v>1199.99</v>
      </c>
    </row>
    <row r="1762" spans="2:4" x14ac:dyDescent="0.25">
      <c r="B1762" s="427" t="s">
        <v>2957</v>
      </c>
      <c r="C1762" s="427" t="s">
        <v>2958</v>
      </c>
      <c r="D1762" s="428">
        <v>692.1</v>
      </c>
    </row>
    <row r="1763" spans="2:4" x14ac:dyDescent="0.25">
      <c r="B1763" s="427" t="s">
        <v>2959</v>
      </c>
      <c r="C1763" s="427" t="s">
        <v>2958</v>
      </c>
      <c r="D1763" s="428">
        <v>612.78</v>
      </c>
    </row>
    <row r="1764" spans="2:4" x14ac:dyDescent="0.25">
      <c r="B1764" s="427" t="s">
        <v>2960</v>
      </c>
      <c r="C1764" s="427" t="s">
        <v>2961</v>
      </c>
      <c r="D1764" s="428">
        <v>490</v>
      </c>
    </row>
    <row r="1765" spans="2:4" x14ac:dyDescent="0.25">
      <c r="B1765" s="427" t="s">
        <v>2962</v>
      </c>
      <c r="C1765" s="427" t="s">
        <v>2961</v>
      </c>
      <c r="D1765" s="428">
        <v>639.01</v>
      </c>
    </row>
    <row r="1766" spans="2:4" x14ac:dyDescent="0.25">
      <c r="B1766" s="427" t="s">
        <v>2963</v>
      </c>
      <c r="C1766" s="427" t="s">
        <v>2961</v>
      </c>
      <c r="D1766" s="428">
        <v>592.32000000000005</v>
      </c>
    </row>
    <row r="1767" spans="2:4" x14ac:dyDescent="0.25">
      <c r="B1767" s="427" t="s">
        <v>2964</v>
      </c>
      <c r="C1767" s="427" t="s">
        <v>2965</v>
      </c>
      <c r="D1767" s="428">
        <v>517.5</v>
      </c>
    </row>
    <row r="1768" spans="2:4" x14ac:dyDescent="0.25">
      <c r="B1768" s="427" t="s">
        <v>2966</v>
      </c>
      <c r="C1768" s="427" t="s">
        <v>2967</v>
      </c>
      <c r="D1768" s="428">
        <v>765.6</v>
      </c>
    </row>
    <row r="1769" spans="2:4" ht="28.5" x14ac:dyDescent="0.25">
      <c r="B1769" s="427" t="s">
        <v>2968</v>
      </c>
      <c r="C1769" s="427" t="s">
        <v>2969</v>
      </c>
      <c r="D1769" s="428">
        <v>528.99</v>
      </c>
    </row>
    <row r="1770" spans="2:4" ht="28.5" x14ac:dyDescent="0.25">
      <c r="B1770" s="427" t="s">
        <v>2970</v>
      </c>
      <c r="C1770" s="427" t="s">
        <v>2969</v>
      </c>
      <c r="D1770" s="428">
        <v>528.99</v>
      </c>
    </row>
    <row r="1771" spans="2:4" x14ac:dyDescent="0.25">
      <c r="B1771" s="427" t="s">
        <v>2971</v>
      </c>
      <c r="C1771" s="427" t="s">
        <v>2972</v>
      </c>
      <c r="D1771" s="428">
        <v>0.12</v>
      </c>
    </row>
    <row r="1772" spans="2:4" x14ac:dyDescent="0.25">
      <c r="B1772" s="427" t="s">
        <v>2973</v>
      </c>
      <c r="C1772" s="427" t="s">
        <v>2974</v>
      </c>
      <c r="D1772" s="428">
        <v>0.12</v>
      </c>
    </row>
    <row r="1773" spans="2:4" x14ac:dyDescent="0.25">
      <c r="B1773" s="427" t="s">
        <v>2975</v>
      </c>
      <c r="C1773" s="427" t="s">
        <v>2974</v>
      </c>
      <c r="D1773" s="428">
        <v>0.01</v>
      </c>
    </row>
    <row r="1774" spans="2:4" x14ac:dyDescent="0.25">
      <c r="B1774" s="427" t="s">
        <v>2976</v>
      </c>
      <c r="C1774" s="427" t="s">
        <v>2977</v>
      </c>
      <c r="D1774" s="428">
        <v>0</v>
      </c>
    </row>
    <row r="1775" spans="2:4" x14ac:dyDescent="0.25">
      <c r="B1775" s="427" t="s">
        <v>2978</v>
      </c>
      <c r="C1775" s="427" t="s">
        <v>2977</v>
      </c>
      <c r="D1775" s="428">
        <v>0.12</v>
      </c>
    </row>
    <row r="1776" spans="2:4" x14ac:dyDescent="0.25">
      <c r="B1776" s="427" t="s">
        <v>2979</v>
      </c>
      <c r="C1776" s="427" t="s">
        <v>2977</v>
      </c>
      <c r="D1776" s="428">
        <v>0.12</v>
      </c>
    </row>
    <row r="1777" spans="2:4" x14ac:dyDescent="0.25">
      <c r="B1777" s="427" t="s">
        <v>2980</v>
      </c>
      <c r="C1777" s="427" t="s">
        <v>2981</v>
      </c>
      <c r="D1777" s="428">
        <v>754</v>
      </c>
    </row>
    <row r="1778" spans="2:4" x14ac:dyDescent="0.25">
      <c r="B1778" s="427" t="s">
        <v>2982</v>
      </c>
      <c r="C1778" s="427" t="s">
        <v>2981</v>
      </c>
      <c r="D1778" s="428">
        <v>754</v>
      </c>
    </row>
    <row r="1779" spans="2:4" x14ac:dyDescent="0.25">
      <c r="B1779" s="427" t="s">
        <v>2983</v>
      </c>
      <c r="C1779" s="427" t="s">
        <v>2984</v>
      </c>
      <c r="D1779" s="428">
        <v>769</v>
      </c>
    </row>
    <row r="1780" spans="2:4" x14ac:dyDescent="0.25">
      <c r="B1780" s="427" t="s">
        <v>2985</v>
      </c>
      <c r="C1780" s="427" t="s">
        <v>2986</v>
      </c>
      <c r="D1780" s="428">
        <v>439.2</v>
      </c>
    </row>
    <row r="1781" spans="2:4" x14ac:dyDescent="0.25">
      <c r="B1781" s="427" t="s">
        <v>2987</v>
      </c>
      <c r="C1781" s="427" t="s">
        <v>2988</v>
      </c>
      <c r="D1781" s="428">
        <v>3166.15</v>
      </c>
    </row>
    <row r="1782" spans="2:4" x14ac:dyDescent="0.25">
      <c r="B1782" s="427" t="s">
        <v>2989</v>
      </c>
      <c r="C1782" s="427" t="s">
        <v>2988</v>
      </c>
      <c r="D1782" s="428">
        <v>3166.15</v>
      </c>
    </row>
    <row r="1783" spans="2:4" x14ac:dyDescent="0.25">
      <c r="B1783" s="427" t="s">
        <v>2990</v>
      </c>
      <c r="C1783" s="427" t="s">
        <v>2991</v>
      </c>
      <c r="D1783" s="428">
        <v>2011.83</v>
      </c>
    </row>
    <row r="1784" spans="2:4" x14ac:dyDescent="0.25">
      <c r="B1784" s="427" t="s">
        <v>2992</v>
      </c>
      <c r="C1784" s="427" t="s">
        <v>2991</v>
      </c>
      <c r="D1784" s="428">
        <v>2011.83</v>
      </c>
    </row>
    <row r="1785" spans="2:4" x14ac:dyDescent="0.25">
      <c r="B1785" s="427" t="s">
        <v>2993</v>
      </c>
      <c r="C1785" s="427" t="s">
        <v>2991</v>
      </c>
      <c r="D1785" s="428">
        <v>2011.83</v>
      </c>
    </row>
    <row r="1786" spans="2:4" x14ac:dyDescent="0.25">
      <c r="B1786" s="427" t="s">
        <v>2994</v>
      </c>
      <c r="C1786" s="427" t="s">
        <v>2995</v>
      </c>
      <c r="D1786" s="428">
        <v>558.9</v>
      </c>
    </row>
    <row r="1787" spans="2:4" x14ac:dyDescent="0.25">
      <c r="B1787" s="427" t="s">
        <v>2996</v>
      </c>
      <c r="C1787" s="427" t="s">
        <v>2997</v>
      </c>
      <c r="D1787" s="428">
        <v>485.5</v>
      </c>
    </row>
    <row r="1788" spans="2:4" x14ac:dyDescent="0.25">
      <c r="B1788" s="427" t="s">
        <v>2998</v>
      </c>
      <c r="C1788" s="427" t="s">
        <v>2999</v>
      </c>
      <c r="D1788" s="428">
        <v>0</v>
      </c>
    </row>
    <row r="1789" spans="2:4" x14ac:dyDescent="0.25">
      <c r="B1789" s="427" t="s">
        <v>3000</v>
      </c>
      <c r="C1789" s="427" t="s">
        <v>3001</v>
      </c>
      <c r="D1789" s="428">
        <v>2456.4</v>
      </c>
    </row>
    <row r="1790" spans="2:4" x14ac:dyDescent="0.25">
      <c r="B1790" s="427" t="s">
        <v>3002</v>
      </c>
      <c r="C1790" s="427" t="s">
        <v>3003</v>
      </c>
      <c r="D1790" s="428">
        <v>2599</v>
      </c>
    </row>
    <row r="1791" spans="2:4" x14ac:dyDescent="0.25">
      <c r="B1791" s="427" t="s">
        <v>3004</v>
      </c>
      <c r="C1791" s="427" t="s">
        <v>3005</v>
      </c>
      <c r="D1791" s="428">
        <v>483</v>
      </c>
    </row>
    <row r="1792" spans="2:4" x14ac:dyDescent="0.25">
      <c r="B1792" s="427" t="s">
        <v>3006</v>
      </c>
      <c r="C1792" s="427" t="s">
        <v>3007</v>
      </c>
      <c r="D1792" s="428">
        <v>9860</v>
      </c>
    </row>
    <row r="1793" spans="2:4" x14ac:dyDescent="0.25">
      <c r="B1793" s="427" t="s">
        <v>3008</v>
      </c>
      <c r="C1793" s="427" t="s">
        <v>3009</v>
      </c>
      <c r="D1793" s="428">
        <v>11890</v>
      </c>
    </row>
    <row r="1794" spans="2:4" x14ac:dyDescent="0.25">
      <c r="B1794" s="427" t="s">
        <v>3010</v>
      </c>
      <c r="C1794" s="427" t="s">
        <v>3011</v>
      </c>
      <c r="D1794" s="428">
        <v>582.49</v>
      </c>
    </row>
    <row r="1795" spans="2:4" x14ac:dyDescent="0.25">
      <c r="B1795" s="427" t="s">
        <v>3012</v>
      </c>
      <c r="C1795" s="427" t="s">
        <v>3011</v>
      </c>
      <c r="D1795" s="428">
        <v>582.49</v>
      </c>
    </row>
    <row r="1796" spans="2:4" x14ac:dyDescent="0.25">
      <c r="B1796" s="427" t="s">
        <v>3013</v>
      </c>
      <c r="C1796" s="427" t="s">
        <v>3011</v>
      </c>
      <c r="D1796" s="428">
        <v>582.49</v>
      </c>
    </row>
    <row r="1797" spans="2:4" x14ac:dyDescent="0.25">
      <c r="B1797" s="427" t="s">
        <v>3014</v>
      </c>
      <c r="C1797" s="427" t="s">
        <v>3011</v>
      </c>
      <c r="D1797" s="428">
        <v>582.49</v>
      </c>
    </row>
    <row r="1798" spans="2:4" x14ac:dyDescent="0.25">
      <c r="B1798" s="427" t="s">
        <v>3015</v>
      </c>
      <c r="C1798" s="427" t="s">
        <v>3011</v>
      </c>
      <c r="D1798" s="428">
        <v>582.49</v>
      </c>
    </row>
    <row r="1799" spans="2:4" x14ac:dyDescent="0.25">
      <c r="B1799" s="427" t="s">
        <v>3016</v>
      </c>
      <c r="C1799" s="427" t="s">
        <v>3011</v>
      </c>
      <c r="D1799" s="428">
        <v>582.49</v>
      </c>
    </row>
    <row r="1800" spans="2:4" x14ac:dyDescent="0.25">
      <c r="B1800" s="427" t="s">
        <v>3017</v>
      </c>
      <c r="C1800" s="427" t="s">
        <v>3011</v>
      </c>
      <c r="D1800" s="428">
        <v>582.49</v>
      </c>
    </row>
    <row r="1801" spans="2:4" x14ac:dyDescent="0.25">
      <c r="B1801" s="427" t="s">
        <v>3018</v>
      </c>
      <c r="C1801" s="427" t="s">
        <v>3011</v>
      </c>
      <c r="D1801" s="428">
        <v>582.49</v>
      </c>
    </row>
    <row r="1802" spans="2:4" x14ac:dyDescent="0.25">
      <c r="B1802" s="427" t="s">
        <v>3019</v>
      </c>
      <c r="C1802" s="427" t="s">
        <v>3011</v>
      </c>
      <c r="D1802" s="428">
        <v>582.49</v>
      </c>
    </row>
    <row r="1803" spans="2:4" x14ac:dyDescent="0.25">
      <c r="B1803" s="427" t="s">
        <v>3020</v>
      </c>
      <c r="C1803" s="427" t="s">
        <v>3011</v>
      </c>
      <c r="D1803" s="428">
        <v>582.49</v>
      </c>
    </row>
    <row r="1804" spans="2:4" x14ac:dyDescent="0.25">
      <c r="B1804" s="427" t="s">
        <v>3021</v>
      </c>
      <c r="C1804" s="427" t="s">
        <v>3011</v>
      </c>
      <c r="D1804" s="428">
        <v>582.49</v>
      </c>
    </row>
    <row r="1805" spans="2:4" x14ac:dyDescent="0.25">
      <c r="B1805" s="427" t="s">
        <v>3022</v>
      </c>
      <c r="C1805" s="427" t="s">
        <v>3011</v>
      </c>
      <c r="D1805" s="428">
        <v>582.49</v>
      </c>
    </row>
    <row r="1806" spans="2:4" x14ac:dyDescent="0.25">
      <c r="B1806" s="427" t="s">
        <v>3023</v>
      </c>
      <c r="C1806" s="427" t="s">
        <v>3024</v>
      </c>
      <c r="D1806" s="428">
        <v>16934.900000000001</v>
      </c>
    </row>
    <row r="1807" spans="2:4" x14ac:dyDescent="0.25">
      <c r="B1807" s="427" t="s">
        <v>3025</v>
      </c>
      <c r="C1807" s="427" t="s">
        <v>3026</v>
      </c>
      <c r="D1807" s="428">
        <v>2882.8</v>
      </c>
    </row>
    <row r="1808" spans="2:4" x14ac:dyDescent="0.25">
      <c r="B1808" s="427" t="s">
        <v>3027</v>
      </c>
      <c r="C1808" s="427" t="s">
        <v>3026</v>
      </c>
      <c r="D1808" s="428">
        <v>2882.8</v>
      </c>
    </row>
    <row r="1809" spans="2:4" x14ac:dyDescent="0.25">
      <c r="B1809" s="427" t="s">
        <v>3028</v>
      </c>
      <c r="C1809" s="427" t="s">
        <v>3026</v>
      </c>
      <c r="D1809" s="428">
        <v>2882.8</v>
      </c>
    </row>
    <row r="1810" spans="2:4" x14ac:dyDescent="0.25">
      <c r="B1810" s="427" t="s">
        <v>3029</v>
      </c>
      <c r="C1810" s="427" t="s">
        <v>3026</v>
      </c>
      <c r="D1810" s="428">
        <v>2882.8</v>
      </c>
    </row>
    <row r="1811" spans="2:4" x14ac:dyDescent="0.25">
      <c r="B1811" s="427" t="s">
        <v>3030</v>
      </c>
      <c r="C1811" s="427" t="s">
        <v>3026</v>
      </c>
      <c r="D1811" s="428">
        <v>2882.8</v>
      </c>
    </row>
    <row r="1812" spans="2:4" x14ac:dyDescent="0.25">
      <c r="B1812" s="427" t="s">
        <v>3031</v>
      </c>
      <c r="C1812" s="427" t="s">
        <v>3026</v>
      </c>
      <c r="D1812" s="428">
        <v>2882.8</v>
      </c>
    </row>
    <row r="1813" spans="2:4" x14ac:dyDescent="0.25">
      <c r="B1813" s="427" t="s">
        <v>3032</v>
      </c>
      <c r="C1813" s="427" t="s">
        <v>3026</v>
      </c>
      <c r="D1813" s="428">
        <v>2882.8</v>
      </c>
    </row>
    <row r="1814" spans="2:4" x14ac:dyDescent="0.25">
      <c r="B1814" s="427" t="s">
        <v>3033</v>
      </c>
      <c r="C1814" s="427" t="s">
        <v>3026</v>
      </c>
      <c r="D1814" s="428">
        <v>2882.8</v>
      </c>
    </row>
    <row r="1815" spans="2:4" x14ac:dyDescent="0.25">
      <c r="B1815" s="427" t="s">
        <v>3034</v>
      </c>
      <c r="C1815" s="427" t="s">
        <v>3026</v>
      </c>
      <c r="D1815" s="428">
        <v>2882.8</v>
      </c>
    </row>
    <row r="1816" spans="2:4" x14ac:dyDescent="0.25">
      <c r="B1816" s="427" t="s">
        <v>3035</v>
      </c>
      <c r="C1816" s="427" t="s">
        <v>3026</v>
      </c>
      <c r="D1816" s="428">
        <v>2882.8</v>
      </c>
    </row>
    <row r="1817" spans="2:4" x14ac:dyDescent="0.25">
      <c r="B1817" s="427" t="s">
        <v>3036</v>
      </c>
      <c r="C1817" s="427" t="s">
        <v>3037</v>
      </c>
      <c r="D1817" s="428">
        <v>2027.89</v>
      </c>
    </row>
    <row r="1818" spans="2:4" x14ac:dyDescent="0.25">
      <c r="B1818" s="427" t="s">
        <v>3038</v>
      </c>
      <c r="C1818" s="427" t="s">
        <v>3039</v>
      </c>
      <c r="D1818" s="428">
        <v>2000</v>
      </c>
    </row>
    <row r="1819" spans="2:4" x14ac:dyDescent="0.25">
      <c r="B1819" s="427" t="s">
        <v>3040</v>
      </c>
      <c r="C1819" s="427" t="s">
        <v>3041</v>
      </c>
      <c r="D1819" s="428">
        <v>1507.6</v>
      </c>
    </row>
    <row r="1820" spans="2:4" x14ac:dyDescent="0.25">
      <c r="B1820" s="427" t="s">
        <v>3042</v>
      </c>
      <c r="C1820" s="427" t="s">
        <v>3041</v>
      </c>
      <c r="D1820" s="428">
        <v>1507.6</v>
      </c>
    </row>
    <row r="1821" spans="2:4" x14ac:dyDescent="0.25">
      <c r="B1821" s="427" t="s">
        <v>3043</v>
      </c>
      <c r="C1821" s="427" t="s">
        <v>3041</v>
      </c>
      <c r="D1821" s="428">
        <v>1507.6</v>
      </c>
    </row>
    <row r="1822" spans="2:4" x14ac:dyDescent="0.25">
      <c r="B1822" s="427" t="s">
        <v>3044</v>
      </c>
      <c r="C1822" s="427" t="s">
        <v>3041</v>
      </c>
      <c r="D1822" s="428">
        <v>1507.6</v>
      </c>
    </row>
    <row r="1823" spans="2:4" x14ac:dyDescent="0.25">
      <c r="B1823" s="427" t="s">
        <v>3045</v>
      </c>
      <c r="C1823" s="427" t="s">
        <v>3041</v>
      </c>
      <c r="D1823" s="428">
        <v>1507.6</v>
      </c>
    </row>
    <row r="1824" spans="2:4" x14ac:dyDescent="0.25">
      <c r="B1824" s="427" t="s">
        <v>3046</v>
      </c>
      <c r="C1824" s="427" t="s">
        <v>3041</v>
      </c>
      <c r="D1824" s="428">
        <v>1507.6</v>
      </c>
    </row>
    <row r="1825" spans="2:4" x14ac:dyDescent="0.25">
      <c r="B1825" s="427" t="s">
        <v>3047</v>
      </c>
      <c r="C1825" s="427" t="s">
        <v>3048</v>
      </c>
      <c r="D1825" s="428">
        <v>13128.4</v>
      </c>
    </row>
    <row r="1826" spans="2:4" x14ac:dyDescent="0.25">
      <c r="B1826" s="427" t="s">
        <v>3049</v>
      </c>
      <c r="C1826" s="427" t="s">
        <v>3050</v>
      </c>
      <c r="D1826" s="428">
        <v>761.3</v>
      </c>
    </row>
    <row r="1827" spans="2:4" x14ac:dyDescent="0.25">
      <c r="B1827" s="427" t="s">
        <v>3051</v>
      </c>
      <c r="C1827" s="427" t="s">
        <v>3052</v>
      </c>
      <c r="D1827" s="428">
        <v>170.49</v>
      </c>
    </row>
    <row r="1828" spans="2:4" x14ac:dyDescent="0.25">
      <c r="B1828" s="427" t="s">
        <v>3053</v>
      </c>
      <c r="C1828" s="427" t="s">
        <v>3052</v>
      </c>
      <c r="D1828" s="428">
        <v>170.49</v>
      </c>
    </row>
    <row r="1829" spans="2:4" x14ac:dyDescent="0.25">
      <c r="B1829" s="427" t="s">
        <v>3054</v>
      </c>
      <c r="C1829" s="427" t="s">
        <v>3052</v>
      </c>
      <c r="D1829" s="428">
        <v>170.49</v>
      </c>
    </row>
    <row r="1830" spans="2:4" x14ac:dyDescent="0.25">
      <c r="B1830" s="427" t="s">
        <v>3055</v>
      </c>
      <c r="C1830" s="427" t="s">
        <v>3052</v>
      </c>
      <c r="D1830" s="428">
        <v>170.49</v>
      </c>
    </row>
    <row r="1831" spans="2:4" x14ac:dyDescent="0.25">
      <c r="B1831" s="427" t="s">
        <v>3056</v>
      </c>
      <c r="C1831" s="427" t="s">
        <v>3052</v>
      </c>
      <c r="D1831" s="428">
        <v>170.49</v>
      </c>
    </row>
    <row r="1832" spans="2:4" x14ac:dyDescent="0.25">
      <c r="B1832" s="427" t="s">
        <v>3057</v>
      </c>
      <c r="C1832" s="427" t="s">
        <v>3052</v>
      </c>
      <c r="D1832" s="428">
        <v>170.49</v>
      </c>
    </row>
    <row r="1833" spans="2:4" x14ac:dyDescent="0.25">
      <c r="B1833" s="427" t="s">
        <v>3058</v>
      </c>
      <c r="C1833" s="427" t="s">
        <v>3052</v>
      </c>
      <c r="D1833" s="428">
        <v>170.49</v>
      </c>
    </row>
    <row r="1834" spans="2:4" x14ac:dyDescent="0.25">
      <c r="B1834" s="427" t="s">
        <v>3059</v>
      </c>
      <c r="C1834" s="427" t="s">
        <v>3052</v>
      </c>
      <c r="D1834" s="428">
        <v>170.49</v>
      </c>
    </row>
    <row r="1835" spans="2:4" x14ac:dyDescent="0.25">
      <c r="B1835" s="427" t="s">
        <v>3060</v>
      </c>
      <c r="C1835" s="427" t="s">
        <v>3052</v>
      </c>
      <c r="D1835" s="428">
        <v>170.49</v>
      </c>
    </row>
    <row r="1836" spans="2:4" x14ac:dyDescent="0.25">
      <c r="B1836" s="427" t="s">
        <v>3061</v>
      </c>
      <c r="C1836" s="427" t="s">
        <v>3052</v>
      </c>
      <c r="D1836" s="428">
        <v>170.49</v>
      </c>
    </row>
    <row r="1837" spans="2:4" x14ac:dyDescent="0.25">
      <c r="B1837" s="427" t="s">
        <v>3062</v>
      </c>
      <c r="C1837" s="427" t="s">
        <v>3052</v>
      </c>
      <c r="D1837" s="428">
        <v>170.49</v>
      </c>
    </row>
    <row r="1838" spans="2:4" x14ac:dyDescent="0.25">
      <c r="B1838" s="427" t="s">
        <v>3063</v>
      </c>
      <c r="C1838" s="427" t="s">
        <v>3052</v>
      </c>
      <c r="D1838" s="428">
        <v>170.49</v>
      </c>
    </row>
    <row r="1839" spans="2:4" x14ac:dyDescent="0.25">
      <c r="B1839" s="427" t="s">
        <v>3064</v>
      </c>
      <c r="C1839" s="427" t="s">
        <v>3052</v>
      </c>
      <c r="D1839" s="428">
        <v>170.49</v>
      </c>
    </row>
    <row r="1840" spans="2:4" x14ac:dyDescent="0.25">
      <c r="B1840" s="427" t="s">
        <v>3065</v>
      </c>
      <c r="C1840" s="427" t="s">
        <v>3052</v>
      </c>
      <c r="D1840" s="428">
        <v>170.49</v>
      </c>
    </row>
    <row r="1841" spans="2:4" x14ac:dyDescent="0.25">
      <c r="B1841" s="427" t="s">
        <v>3066</v>
      </c>
      <c r="C1841" s="427" t="s">
        <v>3052</v>
      </c>
      <c r="D1841" s="428">
        <v>170.49</v>
      </c>
    </row>
    <row r="1842" spans="2:4" x14ac:dyDescent="0.25">
      <c r="B1842" s="427" t="s">
        <v>3067</v>
      </c>
      <c r="C1842" s="427" t="s">
        <v>3052</v>
      </c>
      <c r="D1842" s="428">
        <v>170.49</v>
      </c>
    </row>
    <row r="1843" spans="2:4" x14ac:dyDescent="0.25">
      <c r="B1843" s="427" t="s">
        <v>3068</v>
      </c>
      <c r="C1843" s="427" t="s">
        <v>3052</v>
      </c>
      <c r="D1843" s="428">
        <v>170.49</v>
      </c>
    </row>
    <row r="1844" spans="2:4" x14ac:dyDescent="0.25">
      <c r="B1844" s="427" t="s">
        <v>3069</v>
      </c>
      <c r="C1844" s="427" t="s">
        <v>3052</v>
      </c>
      <c r="D1844" s="428">
        <v>170.49</v>
      </c>
    </row>
    <row r="1845" spans="2:4" x14ac:dyDescent="0.25">
      <c r="B1845" s="427" t="s">
        <v>3070</v>
      </c>
      <c r="C1845" s="427" t="s">
        <v>3052</v>
      </c>
      <c r="D1845" s="428">
        <v>170.49</v>
      </c>
    </row>
    <row r="1846" spans="2:4" x14ac:dyDescent="0.25">
      <c r="B1846" s="427" t="s">
        <v>3071</v>
      </c>
      <c r="C1846" s="427" t="s">
        <v>3052</v>
      </c>
      <c r="D1846" s="428">
        <v>170.49</v>
      </c>
    </row>
    <row r="1847" spans="2:4" x14ac:dyDescent="0.25">
      <c r="B1847" s="427" t="s">
        <v>3072</v>
      </c>
      <c r="C1847" s="427" t="s">
        <v>3073</v>
      </c>
      <c r="D1847" s="428">
        <v>14444</v>
      </c>
    </row>
    <row r="1848" spans="2:4" x14ac:dyDescent="0.25">
      <c r="B1848" s="427" t="s">
        <v>3074</v>
      </c>
      <c r="C1848" s="427" t="s">
        <v>3075</v>
      </c>
      <c r="D1848" s="428">
        <v>761.3</v>
      </c>
    </row>
    <row r="1849" spans="2:4" x14ac:dyDescent="0.25">
      <c r="B1849" s="427" t="s">
        <v>3076</v>
      </c>
      <c r="C1849" s="427" t="s">
        <v>3077</v>
      </c>
      <c r="D1849" s="428">
        <v>30088.6</v>
      </c>
    </row>
    <row r="1850" spans="2:4" x14ac:dyDescent="0.25">
      <c r="B1850" s="427" t="s">
        <v>3078</v>
      </c>
      <c r="C1850" s="427" t="s">
        <v>3079</v>
      </c>
      <c r="D1850" s="428">
        <v>2095.0100000000002</v>
      </c>
    </row>
    <row r="1851" spans="2:4" x14ac:dyDescent="0.25">
      <c r="B1851" s="427" t="s">
        <v>3080</v>
      </c>
      <c r="C1851" s="427" t="s">
        <v>3079</v>
      </c>
      <c r="D1851" s="428">
        <v>2378</v>
      </c>
    </row>
    <row r="1852" spans="2:4" x14ac:dyDescent="0.25">
      <c r="B1852" s="427" t="s">
        <v>3081</v>
      </c>
      <c r="C1852" s="427" t="s">
        <v>3082</v>
      </c>
      <c r="D1852" s="428">
        <v>4090.97</v>
      </c>
    </row>
    <row r="1853" spans="2:4" ht="28.5" x14ac:dyDescent="0.25">
      <c r="B1853" s="427" t="s">
        <v>3083</v>
      </c>
      <c r="C1853" s="427" t="s">
        <v>3084</v>
      </c>
      <c r="D1853" s="428">
        <v>168373.8</v>
      </c>
    </row>
    <row r="1854" spans="2:4" x14ac:dyDescent="0.25">
      <c r="B1854" s="427" t="s">
        <v>3085</v>
      </c>
      <c r="C1854" s="427" t="s">
        <v>3086</v>
      </c>
      <c r="D1854" s="428">
        <v>53761.8</v>
      </c>
    </row>
    <row r="1855" spans="2:4" x14ac:dyDescent="0.25">
      <c r="B1855" s="427" t="s">
        <v>3087</v>
      </c>
      <c r="C1855" s="427" t="s">
        <v>3086</v>
      </c>
      <c r="D1855" s="428">
        <v>53761.8</v>
      </c>
    </row>
    <row r="1856" spans="2:4" x14ac:dyDescent="0.25">
      <c r="B1856" s="427" t="s">
        <v>3088</v>
      </c>
      <c r="C1856" s="427" t="s">
        <v>3086</v>
      </c>
      <c r="D1856" s="428">
        <v>53761.8</v>
      </c>
    </row>
    <row r="1857" spans="2:4" x14ac:dyDescent="0.25">
      <c r="B1857" s="427" t="s">
        <v>3089</v>
      </c>
      <c r="C1857" s="427" t="s">
        <v>3090</v>
      </c>
      <c r="D1857" s="428">
        <v>35659.769999999997</v>
      </c>
    </row>
    <row r="1858" spans="2:4" x14ac:dyDescent="0.25">
      <c r="B1858" s="427" t="s">
        <v>3091</v>
      </c>
      <c r="C1858" s="427" t="s">
        <v>3092</v>
      </c>
      <c r="D1858" s="428">
        <v>36335.4</v>
      </c>
    </row>
    <row r="1859" spans="2:4" x14ac:dyDescent="0.25">
      <c r="B1859" s="427" t="s">
        <v>3093</v>
      </c>
      <c r="C1859" s="427" t="s">
        <v>3092</v>
      </c>
      <c r="D1859" s="428">
        <v>36335.4</v>
      </c>
    </row>
    <row r="1860" spans="2:4" x14ac:dyDescent="0.25">
      <c r="B1860" s="427" t="s">
        <v>3094</v>
      </c>
      <c r="C1860" s="427" t="s">
        <v>3095</v>
      </c>
      <c r="D1860" s="428">
        <v>2499</v>
      </c>
    </row>
    <row r="1861" spans="2:4" x14ac:dyDescent="0.25">
      <c r="B1861" s="427" t="s">
        <v>3096</v>
      </c>
      <c r="C1861" s="427" t="s">
        <v>3097</v>
      </c>
      <c r="D1861" s="428">
        <v>9112.6</v>
      </c>
    </row>
    <row r="1862" spans="2:4" x14ac:dyDescent="0.25">
      <c r="B1862" s="427" t="s">
        <v>3098</v>
      </c>
      <c r="C1862" s="427" t="s">
        <v>3099</v>
      </c>
      <c r="D1862" s="428">
        <v>10699</v>
      </c>
    </row>
    <row r="1863" spans="2:4" x14ac:dyDescent="0.25">
      <c r="B1863" s="427" t="s">
        <v>3100</v>
      </c>
      <c r="C1863" s="427" t="s">
        <v>3101</v>
      </c>
      <c r="D1863" s="428">
        <v>9985.49</v>
      </c>
    </row>
    <row r="1864" spans="2:4" x14ac:dyDescent="0.25">
      <c r="B1864" s="427" t="s">
        <v>3102</v>
      </c>
      <c r="C1864" s="427" t="s">
        <v>3103</v>
      </c>
      <c r="D1864" s="428">
        <v>4221.01</v>
      </c>
    </row>
    <row r="1865" spans="2:4" x14ac:dyDescent="0.25">
      <c r="B1865" s="427" t="s">
        <v>3104</v>
      </c>
      <c r="C1865" s="427" t="s">
        <v>3105</v>
      </c>
      <c r="D1865" s="428">
        <v>4221.01</v>
      </c>
    </row>
    <row r="1866" spans="2:4" x14ac:dyDescent="0.25">
      <c r="B1866" s="427" t="s">
        <v>3106</v>
      </c>
      <c r="C1866" s="427" t="s">
        <v>3105</v>
      </c>
      <c r="D1866" s="428">
        <v>4221.01</v>
      </c>
    </row>
    <row r="1867" spans="2:4" x14ac:dyDescent="0.25">
      <c r="B1867" s="427" t="s">
        <v>3107</v>
      </c>
      <c r="C1867" s="427" t="s">
        <v>3105</v>
      </c>
      <c r="D1867" s="428">
        <v>4221.01</v>
      </c>
    </row>
    <row r="1868" spans="2:4" x14ac:dyDescent="0.25">
      <c r="B1868" s="427" t="s">
        <v>3108</v>
      </c>
      <c r="C1868" s="427" t="s">
        <v>3105</v>
      </c>
      <c r="D1868" s="428">
        <v>4221.01</v>
      </c>
    </row>
    <row r="1869" spans="2:4" x14ac:dyDescent="0.25">
      <c r="B1869" s="427" t="s">
        <v>3109</v>
      </c>
      <c r="C1869" s="427" t="s">
        <v>3110</v>
      </c>
      <c r="D1869" s="428">
        <v>10051</v>
      </c>
    </row>
    <row r="1870" spans="2:4" x14ac:dyDescent="0.25">
      <c r="B1870" s="427" t="s">
        <v>3111</v>
      </c>
      <c r="C1870" s="427" t="s">
        <v>3110</v>
      </c>
      <c r="D1870" s="428">
        <v>10051</v>
      </c>
    </row>
    <row r="1871" spans="2:4" x14ac:dyDescent="0.25">
      <c r="B1871" s="427" t="s">
        <v>3112</v>
      </c>
      <c r="C1871" s="427" t="s">
        <v>3113</v>
      </c>
      <c r="D1871" s="428">
        <v>7050.65</v>
      </c>
    </row>
    <row r="1872" spans="2:4" x14ac:dyDescent="0.25">
      <c r="B1872" s="427" t="s">
        <v>3114</v>
      </c>
      <c r="C1872" s="427" t="s">
        <v>3115</v>
      </c>
      <c r="D1872" s="428">
        <v>4028</v>
      </c>
    </row>
    <row r="1873" spans="2:4" x14ac:dyDescent="0.25">
      <c r="B1873" s="427" t="s">
        <v>3116</v>
      </c>
      <c r="C1873" s="427" t="s">
        <v>3115</v>
      </c>
      <c r="D1873" s="428">
        <v>4028</v>
      </c>
    </row>
    <row r="1874" spans="2:4" x14ac:dyDescent="0.25">
      <c r="B1874" s="427" t="s">
        <v>3117</v>
      </c>
      <c r="C1874" s="427" t="s">
        <v>3118</v>
      </c>
      <c r="D1874" s="428">
        <v>1340.1</v>
      </c>
    </row>
    <row r="1875" spans="2:4" x14ac:dyDescent="0.25">
      <c r="B1875" s="427" t="s">
        <v>3119</v>
      </c>
      <c r="C1875" s="427" t="s">
        <v>3120</v>
      </c>
      <c r="D1875" s="428">
        <v>2761.08</v>
      </c>
    </row>
    <row r="1876" spans="2:4" x14ac:dyDescent="0.25">
      <c r="B1876" s="427" t="s">
        <v>3121</v>
      </c>
      <c r="C1876" s="427" t="s">
        <v>3122</v>
      </c>
      <c r="D1876" s="428">
        <v>2303.09</v>
      </c>
    </row>
    <row r="1877" spans="2:4" x14ac:dyDescent="0.25">
      <c r="B1877" s="427" t="s">
        <v>3123</v>
      </c>
      <c r="C1877" s="427" t="s">
        <v>3124</v>
      </c>
      <c r="D1877" s="428">
        <v>3718.01</v>
      </c>
    </row>
    <row r="1878" spans="2:4" x14ac:dyDescent="0.25">
      <c r="B1878" s="427" t="s">
        <v>3125</v>
      </c>
      <c r="C1878" s="427" t="s">
        <v>3126</v>
      </c>
      <c r="D1878" s="428">
        <v>1999</v>
      </c>
    </row>
    <row r="1879" spans="2:4" ht="28.5" x14ac:dyDescent="0.25">
      <c r="B1879" s="427" t="s">
        <v>3127</v>
      </c>
      <c r="C1879" s="427" t="s">
        <v>3128</v>
      </c>
      <c r="D1879" s="428">
        <v>2966.6</v>
      </c>
    </row>
    <row r="1880" spans="2:4" x14ac:dyDescent="0.25">
      <c r="B1880" s="427" t="s">
        <v>3129</v>
      </c>
      <c r="C1880" s="427" t="s">
        <v>3130</v>
      </c>
      <c r="D1880" s="428">
        <v>3399.19</v>
      </c>
    </row>
    <row r="1881" spans="2:4" x14ac:dyDescent="0.25">
      <c r="B1881" s="427" t="s">
        <v>3131</v>
      </c>
      <c r="C1881" s="427" t="s">
        <v>3132</v>
      </c>
      <c r="D1881" s="428">
        <v>6478.93</v>
      </c>
    </row>
    <row r="1882" spans="2:4" x14ac:dyDescent="0.25">
      <c r="B1882" s="427" t="s">
        <v>3133</v>
      </c>
      <c r="C1882" s="427" t="s">
        <v>3134</v>
      </c>
      <c r="D1882" s="428">
        <v>42950.16</v>
      </c>
    </row>
    <row r="1883" spans="2:4" x14ac:dyDescent="0.25">
      <c r="B1883" s="427" t="s">
        <v>3135</v>
      </c>
      <c r="C1883" s="427" t="s">
        <v>3136</v>
      </c>
      <c r="D1883" s="428">
        <v>3648.43</v>
      </c>
    </row>
    <row r="1884" spans="2:4" x14ac:dyDescent="0.25">
      <c r="B1884" s="427" t="s">
        <v>3137</v>
      </c>
      <c r="C1884" s="427" t="s">
        <v>3138</v>
      </c>
      <c r="D1884" s="428">
        <v>5673.56</v>
      </c>
    </row>
    <row r="1885" spans="2:4" x14ac:dyDescent="0.25">
      <c r="B1885" s="427" t="s">
        <v>3139</v>
      </c>
      <c r="C1885" s="427" t="s">
        <v>3140</v>
      </c>
      <c r="D1885" s="428">
        <v>5278</v>
      </c>
    </row>
    <row r="1886" spans="2:4" x14ac:dyDescent="0.25">
      <c r="B1886" s="427" t="s">
        <v>3141</v>
      </c>
      <c r="C1886" s="427" t="s">
        <v>3142</v>
      </c>
      <c r="D1886" s="428">
        <v>9536.7800000000007</v>
      </c>
    </row>
    <row r="1887" spans="2:4" x14ac:dyDescent="0.25">
      <c r="B1887" s="427" t="s">
        <v>3143</v>
      </c>
      <c r="C1887" s="427" t="s">
        <v>3144</v>
      </c>
      <c r="D1887" s="428">
        <v>6340</v>
      </c>
    </row>
    <row r="1888" spans="2:4" x14ac:dyDescent="0.25">
      <c r="B1888" s="427" t="s">
        <v>3145</v>
      </c>
      <c r="C1888" s="427" t="s">
        <v>3146</v>
      </c>
      <c r="D1888" s="428">
        <v>5008.25</v>
      </c>
    </row>
    <row r="1889" spans="2:4" x14ac:dyDescent="0.25">
      <c r="B1889" s="427" t="s">
        <v>3147</v>
      </c>
      <c r="C1889" s="427" t="s">
        <v>3146</v>
      </c>
      <c r="D1889" s="428">
        <v>5008.25</v>
      </c>
    </row>
    <row r="1890" spans="2:4" x14ac:dyDescent="0.25">
      <c r="B1890" s="427" t="s">
        <v>3148</v>
      </c>
      <c r="C1890" s="427" t="s">
        <v>3149</v>
      </c>
      <c r="D1890" s="428">
        <v>8738.85</v>
      </c>
    </row>
    <row r="1891" spans="2:4" x14ac:dyDescent="0.25">
      <c r="B1891" s="427" t="s">
        <v>3150</v>
      </c>
      <c r="C1891" s="427" t="s">
        <v>3151</v>
      </c>
      <c r="D1891" s="428">
        <v>4370</v>
      </c>
    </row>
    <row r="1892" spans="2:4" x14ac:dyDescent="0.25">
      <c r="B1892" s="427" t="s">
        <v>3152</v>
      </c>
      <c r="C1892" s="427" t="s">
        <v>3153</v>
      </c>
      <c r="D1892" s="428">
        <v>8175.54</v>
      </c>
    </row>
    <row r="1893" spans="2:4" x14ac:dyDescent="0.25">
      <c r="B1893" s="427" t="s">
        <v>3154</v>
      </c>
      <c r="C1893" s="427" t="s">
        <v>3155</v>
      </c>
      <c r="D1893" s="428">
        <v>3999</v>
      </c>
    </row>
    <row r="1894" spans="2:4" x14ac:dyDescent="0.25">
      <c r="B1894" s="427" t="s">
        <v>3156</v>
      </c>
      <c r="C1894" s="427" t="s">
        <v>3157</v>
      </c>
      <c r="D1894" s="428">
        <v>2700</v>
      </c>
    </row>
    <row r="1895" spans="2:4" x14ac:dyDescent="0.25">
      <c r="B1895" s="427" t="s">
        <v>3158</v>
      </c>
      <c r="C1895" s="427" t="s">
        <v>3159</v>
      </c>
      <c r="D1895" s="428">
        <v>4499</v>
      </c>
    </row>
    <row r="1896" spans="2:4" x14ac:dyDescent="0.25">
      <c r="B1896" s="427" t="s">
        <v>3160</v>
      </c>
      <c r="C1896" s="427" t="s">
        <v>3161</v>
      </c>
      <c r="D1896" s="428">
        <v>6771</v>
      </c>
    </row>
    <row r="1897" spans="2:4" x14ac:dyDescent="0.25">
      <c r="B1897" s="427" t="s">
        <v>3162</v>
      </c>
      <c r="C1897" s="427" t="s">
        <v>3163</v>
      </c>
      <c r="D1897" s="428">
        <v>5928.25</v>
      </c>
    </row>
    <row r="1898" spans="2:4" x14ac:dyDescent="0.25">
      <c r="B1898" s="427" t="s">
        <v>3164</v>
      </c>
      <c r="C1898" s="427" t="s">
        <v>3165</v>
      </c>
      <c r="D1898" s="428">
        <v>3761.01</v>
      </c>
    </row>
    <row r="1899" spans="2:4" x14ac:dyDescent="0.25">
      <c r="B1899" s="427" t="s">
        <v>3166</v>
      </c>
      <c r="C1899" s="427" t="s">
        <v>3167</v>
      </c>
      <c r="D1899" s="428">
        <v>46625.04</v>
      </c>
    </row>
    <row r="1900" spans="2:4" x14ac:dyDescent="0.25">
      <c r="B1900" s="427" t="s">
        <v>3168</v>
      </c>
      <c r="C1900" s="427" t="s">
        <v>3169</v>
      </c>
      <c r="D1900" s="428">
        <v>788.9</v>
      </c>
    </row>
    <row r="1901" spans="2:4" x14ac:dyDescent="0.25">
      <c r="B1901" s="427" t="s">
        <v>3170</v>
      </c>
      <c r="C1901" s="427" t="s">
        <v>3171</v>
      </c>
      <c r="D1901" s="428">
        <v>834.99</v>
      </c>
    </row>
    <row r="1902" spans="2:4" x14ac:dyDescent="0.25">
      <c r="B1902" s="427" t="s">
        <v>3172</v>
      </c>
      <c r="C1902" s="427" t="s">
        <v>3173</v>
      </c>
      <c r="D1902" s="428">
        <v>4866.2</v>
      </c>
    </row>
    <row r="1903" spans="2:4" x14ac:dyDescent="0.25">
      <c r="B1903" s="427" t="s">
        <v>3174</v>
      </c>
      <c r="C1903" s="427" t="s">
        <v>3175</v>
      </c>
      <c r="D1903" s="428">
        <v>1205820</v>
      </c>
    </row>
    <row r="1904" spans="2:4" x14ac:dyDescent="0.25">
      <c r="B1904" s="427" t="s">
        <v>3176</v>
      </c>
      <c r="C1904" s="427" t="s">
        <v>3177</v>
      </c>
      <c r="D1904" s="428">
        <v>336762.08</v>
      </c>
    </row>
    <row r="1905" spans="2:4" x14ac:dyDescent="0.25">
      <c r="B1905" s="427" t="s">
        <v>3178</v>
      </c>
      <c r="C1905" s="427" t="s">
        <v>3179</v>
      </c>
      <c r="D1905" s="428">
        <v>160278.04999999999</v>
      </c>
    </row>
    <row r="1906" spans="2:4" x14ac:dyDescent="0.25">
      <c r="B1906" s="427" t="s">
        <v>3180</v>
      </c>
      <c r="C1906" s="427" t="s">
        <v>3181</v>
      </c>
      <c r="D1906" s="428">
        <v>342899.99</v>
      </c>
    </row>
    <row r="1907" spans="2:4" x14ac:dyDescent="0.25">
      <c r="B1907" s="427" t="s">
        <v>3182</v>
      </c>
      <c r="C1907" s="427" t="s">
        <v>3183</v>
      </c>
      <c r="D1907" s="428">
        <v>314900</v>
      </c>
    </row>
    <row r="1908" spans="2:4" x14ac:dyDescent="0.25">
      <c r="B1908" s="427" t="s">
        <v>3184</v>
      </c>
      <c r="C1908" s="427" t="s">
        <v>3185</v>
      </c>
      <c r="D1908" s="428">
        <v>135100</v>
      </c>
    </row>
    <row r="1909" spans="2:4" x14ac:dyDescent="0.25">
      <c r="B1909" s="427" t="s">
        <v>3186</v>
      </c>
      <c r="C1909" s="427" t="s">
        <v>3187</v>
      </c>
      <c r="D1909" s="428">
        <v>46664.77</v>
      </c>
    </row>
    <row r="1910" spans="2:4" x14ac:dyDescent="0.25">
      <c r="B1910" s="427" t="s">
        <v>3188</v>
      </c>
      <c r="C1910" s="427" t="s">
        <v>3189</v>
      </c>
      <c r="D1910" s="428">
        <v>46664.77</v>
      </c>
    </row>
    <row r="1911" spans="2:4" x14ac:dyDescent="0.25">
      <c r="B1911" s="427" t="s">
        <v>3190</v>
      </c>
      <c r="C1911" s="427" t="s">
        <v>3191</v>
      </c>
      <c r="D1911" s="428">
        <v>46664.7</v>
      </c>
    </row>
    <row r="1912" spans="2:4" x14ac:dyDescent="0.25">
      <c r="B1912" s="427" t="s">
        <v>3192</v>
      </c>
      <c r="C1912" s="427" t="s">
        <v>3193</v>
      </c>
      <c r="D1912" s="428">
        <v>46664.77</v>
      </c>
    </row>
    <row r="1913" spans="2:4" x14ac:dyDescent="0.25">
      <c r="B1913" s="427" t="s">
        <v>3194</v>
      </c>
      <c r="C1913" s="427" t="s">
        <v>3193</v>
      </c>
      <c r="D1913" s="428">
        <v>46664.77</v>
      </c>
    </row>
    <row r="1914" spans="2:4" x14ac:dyDescent="0.25">
      <c r="B1914" s="427" t="s">
        <v>3195</v>
      </c>
      <c r="C1914" s="427" t="s">
        <v>3196</v>
      </c>
      <c r="D1914" s="428">
        <v>53935</v>
      </c>
    </row>
    <row r="1915" spans="2:4" ht="28.5" x14ac:dyDescent="0.25">
      <c r="B1915" s="427" t="s">
        <v>3197</v>
      </c>
      <c r="C1915" s="427" t="s">
        <v>3198</v>
      </c>
      <c r="D1915" s="428">
        <v>46664.77</v>
      </c>
    </row>
    <row r="1916" spans="2:4" ht="28.5" x14ac:dyDescent="0.25">
      <c r="B1916" s="427" t="s">
        <v>3199</v>
      </c>
      <c r="C1916" s="427" t="s">
        <v>3200</v>
      </c>
      <c r="D1916" s="428">
        <v>46664.77</v>
      </c>
    </row>
    <row r="1917" spans="2:4" x14ac:dyDescent="0.25">
      <c r="B1917" s="427" t="s">
        <v>3201</v>
      </c>
      <c r="C1917" s="427" t="s">
        <v>3202</v>
      </c>
      <c r="D1917" s="428">
        <v>6842.5</v>
      </c>
    </row>
    <row r="1918" spans="2:4" x14ac:dyDescent="0.25">
      <c r="B1918" s="427" t="s">
        <v>3203</v>
      </c>
      <c r="C1918" s="427" t="s">
        <v>3204</v>
      </c>
      <c r="D1918" s="428">
        <v>12430.35</v>
      </c>
    </row>
    <row r="1919" spans="2:4" x14ac:dyDescent="0.25">
      <c r="B1919" s="427" t="s">
        <v>3205</v>
      </c>
      <c r="C1919" s="427" t="s">
        <v>3204</v>
      </c>
      <c r="D1919" s="428">
        <v>12430.35</v>
      </c>
    </row>
    <row r="1920" spans="2:4" x14ac:dyDescent="0.25">
      <c r="B1920" s="427" t="s">
        <v>3206</v>
      </c>
      <c r="C1920" s="427" t="s">
        <v>3204</v>
      </c>
      <c r="D1920" s="428">
        <v>12430.35</v>
      </c>
    </row>
    <row r="1921" spans="2:4" x14ac:dyDescent="0.25">
      <c r="B1921" s="427" t="s">
        <v>3207</v>
      </c>
      <c r="C1921" s="427" t="s">
        <v>3204</v>
      </c>
      <c r="D1921" s="428">
        <v>12430.35</v>
      </c>
    </row>
    <row r="1922" spans="2:4" x14ac:dyDescent="0.25">
      <c r="B1922" s="427" t="s">
        <v>3208</v>
      </c>
      <c r="C1922" s="427" t="s">
        <v>3204</v>
      </c>
      <c r="D1922" s="428">
        <v>12430.35</v>
      </c>
    </row>
    <row r="1923" spans="2:4" x14ac:dyDescent="0.25">
      <c r="B1923" s="427" t="s">
        <v>3209</v>
      </c>
      <c r="C1923" s="427" t="s">
        <v>3204</v>
      </c>
      <c r="D1923" s="428">
        <v>12430.35</v>
      </c>
    </row>
    <row r="1924" spans="2:4" x14ac:dyDescent="0.25">
      <c r="B1924" s="427" t="s">
        <v>3210</v>
      </c>
      <c r="C1924" s="427" t="s">
        <v>3204</v>
      </c>
      <c r="D1924" s="428">
        <v>12430.35</v>
      </c>
    </row>
    <row r="1925" spans="2:4" x14ac:dyDescent="0.25">
      <c r="B1925" s="427" t="s">
        <v>3211</v>
      </c>
      <c r="C1925" s="427" t="s">
        <v>3204</v>
      </c>
      <c r="D1925" s="428">
        <v>12430.35</v>
      </c>
    </row>
    <row r="1926" spans="2:4" x14ac:dyDescent="0.25">
      <c r="B1926" s="427" t="s">
        <v>3212</v>
      </c>
      <c r="C1926" s="427" t="s">
        <v>3204</v>
      </c>
      <c r="D1926" s="428">
        <v>12430.35</v>
      </c>
    </row>
    <row r="1927" spans="2:4" x14ac:dyDescent="0.25">
      <c r="B1927" s="427" t="s">
        <v>3213</v>
      </c>
      <c r="C1927" s="427" t="s">
        <v>3204</v>
      </c>
      <c r="D1927" s="428">
        <v>12430.35</v>
      </c>
    </row>
    <row r="1928" spans="2:4" x14ac:dyDescent="0.25">
      <c r="B1928" s="427" t="s">
        <v>3214</v>
      </c>
      <c r="C1928" s="427" t="s">
        <v>3204</v>
      </c>
      <c r="D1928" s="428">
        <v>12430.35</v>
      </c>
    </row>
    <row r="1929" spans="2:4" x14ac:dyDescent="0.25">
      <c r="B1929" s="427" t="s">
        <v>3215</v>
      </c>
      <c r="C1929" s="427" t="s">
        <v>3204</v>
      </c>
      <c r="D1929" s="428">
        <v>12430.35</v>
      </c>
    </row>
    <row r="1930" spans="2:4" x14ac:dyDescent="0.25">
      <c r="B1930" s="427" t="s">
        <v>3216</v>
      </c>
      <c r="C1930" s="427" t="s">
        <v>3204</v>
      </c>
      <c r="D1930" s="428">
        <v>12430.35</v>
      </c>
    </row>
    <row r="1931" spans="2:4" x14ac:dyDescent="0.25">
      <c r="B1931" s="427" t="s">
        <v>3217</v>
      </c>
      <c r="C1931" s="427" t="s">
        <v>3204</v>
      </c>
      <c r="D1931" s="428">
        <v>12430.35</v>
      </c>
    </row>
    <row r="1932" spans="2:4" x14ac:dyDescent="0.25">
      <c r="B1932" s="427" t="s">
        <v>3218</v>
      </c>
      <c r="C1932" s="427" t="s">
        <v>3204</v>
      </c>
      <c r="D1932" s="428">
        <v>12430.35</v>
      </c>
    </row>
    <row r="1933" spans="2:4" x14ac:dyDescent="0.25">
      <c r="B1933" s="427" t="s">
        <v>3219</v>
      </c>
      <c r="C1933" s="427" t="s">
        <v>3220</v>
      </c>
      <c r="D1933" s="428">
        <v>12430.35</v>
      </c>
    </row>
    <row r="1934" spans="2:4" x14ac:dyDescent="0.25">
      <c r="B1934" s="427" t="s">
        <v>3221</v>
      </c>
      <c r="C1934" s="427" t="s">
        <v>3220</v>
      </c>
      <c r="D1934" s="428">
        <v>12430.35</v>
      </c>
    </row>
    <row r="1935" spans="2:4" x14ac:dyDescent="0.25">
      <c r="B1935" s="427" t="s">
        <v>3222</v>
      </c>
      <c r="C1935" s="427" t="s">
        <v>3223</v>
      </c>
      <c r="D1935" s="428">
        <v>12430.35</v>
      </c>
    </row>
    <row r="1936" spans="2:4" x14ac:dyDescent="0.25">
      <c r="B1936" s="427" t="s">
        <v>3224</v>
      </c>
      <c r="C1936" s="427" t="s">
        <v>3225</v>
      </c>
      <c r="D1936" s="428">
        <v>29861.27</v>
      </c>
    </row>
    <row r="1937" spans="2:4" x14ac:dyDescent="0.25">
      <c r="B1937" s="427" t="s">
        <v>3226</v>
      </c>
      <c r="C1937" s="427" t="s">
        <v>3225</v>
      </c>
      <c r="D1937" s="428">
        <v>29861.27</v>
      </c>
    </row>
    <row r="1938" spans="2:4" x14ac:dyDescent="0.25">
      <c r="B1938" s="427" t="s">
        <v>3227</v>
      </c>
      <c r="C1938" s="427" t="s">
        <v>3228</v>
      </c>
      <c r="D1938" s="428">
        <v>5176.3500000000004</v>
      </c>
    </row>
    <row r="1939" spans="2:4" x14ac:dyDescent="0.25">
      <c r="B1939" s="427" t="s">
        <v>3229</v>
      </c>
      <c r="C1939" s="427" t="s">
        <v>3228</v>
      </c>
      <c r="D1939" s="428">
        <v>5176.3500000000004</v>
      </c>
    </row>
    <row r="1940" spans="2:4" x14ac:dyDescent="0.25">
      <c r="B1940" s="427" t="s">
        <v>3230</v>
      </c>
      <c r="C1940" s="427" t="s">
        <v>3228</v>
      </c>
      <c r="D1940" s="428">
        <v>5176.3500000000004</v>
      </c>
    </row>
    <row r="1941" spans="2:4" x14ac:dyDescent="0.25">
      <c r="B1941" s="427" t="s">
        <v>3231</v>
      </c>
      <c r="C1941" s="427" t="s">
        <v>3228</v>
      </c>
      <c r="D1941" s="428">
        <v>5176.3500000000004</v>
      </c>
    </row>
    <row r="1942" spans="2:4" x14ac:dyDescent="0.25">
      <c r="B1942" s="427" t="s">
        <v>3232</v>
      </c>
      <c r="C1942" s="427" t="s">
        <v>3228</v>
      </c>
      <c r="D1942" s="428">
        <v>5176.3500000000004</v>
      </c>
    </row>
    <row r="1943" spans="2:4" x14ac:dyDescent="0.25">
      <c r="B1943" s="427" t="s">
        <v>3233</v>
      </c>
      <c r="C1943" s="427" t="s">
        <v>3228</v>
      </c>
      <c r="D1943" s="428">
        <v>5176.3500000000004</v>
      </c>
    </row>
    <row r="1944" spans="2:4" x14ac:dyDescent="0.25">
      <c r="B1944" s="427" t="s">
        <v>3234</v>
      </c>
      <c r="C1944" s="427" t="s">
        <v>3235</v>
      </c>
      <c r="D1944" s="428">
        <v>23747.5</v>
      </c>
    </row>
    <row r="1945" spans="2:4" x14ac:dyDescent="0.25">
      <c r="B1945" s="427" t="s">
        <v>3236</v>
      </c>
      <c r="C1945" s="427" t="s">
        <v>3237</v>
      </c>
      <c r="D1945" s="428">
        <v>12430.35</v>
      </c>
    </row>
    <row r="1946" spans="2:4" x14ac:dyDescent="0.25">
      <c r="B1946" s="427" t="s">
        <v>3238</v>
      </c>
      <c r="C1946" s="427" t="s">
        <v>3237</v>
      </c>
      <c r="D1946" s="428">
        <v>12430.35</v>
      </c>
    </row>
    <row r="1947" spans="2:4" x14ac:dyDescent="0.25">
      <c r="B1947" s="427" t="s">
        <v>3239</v>
      </c>
      <c r="C1947" s="427" t="s">
        <v>3237</v>
      </c>
      <c r="D1947" s="428">
        <v>12430.35</v>
      </c>
    </row>
    <row r="1948" spans="2:4" x14ac:dyDescent="0.25">
      <c r="B1948" s="427" t="s">
        <v>3240</v>
      </c>
      <c r="C1948" s="427" t="s">
        <v>3237</v>
      </c>
      <c r="D1948" s="428">
        <v>12430.35</v>
      </c>
    </row>
    <row r="1949" spans="2:4" x14ac:dyDescent="0.25">
      <c r="B1949" s="427" t="s">
        <v>3241</v>
      </c>
      <c r="C1949" s="427" t="s">
        <v>3242</v>
      </c>
      <c r="D1949" s="428">
        <v>8799.99</v>
      </c>
    </row>
    <row r="1950" spans="2:4" x14ac:dyDescent="0.25">
      <c r="B1950" s="427" t="s">
        <v>3243</v>
      </c>
      <c r="C1950" s="427" t="s">
        <v>3242</v>
      </c>
      <c r="D1950" s="428">
        <v>8799.99</v>
      </c>
    </row>
    <row r="1951" spans="2:4" x14ac:dyDescent="0.25">
      <c r="B1951" s="427" t="s">
        <v>3244</v>
      </c>
      <c r="C1951" s="427" t="s">
        <v>3245</v>
      </c>
      <c r="D1951" s="428">
        <v>15765.01</v>
      </c>
    </row>
    <row r="1952" spans="2:4" x14ac:dyDescent="0.25">
      <c r="B1952" s="427" t="s">
        <v>3246</v>
      </c>
      <c r="C1952" s="427" t="s">
        <v>3247</v>
      </c>
      <c r="D1952" s="428">
        <v>15768.8</v>
      </c>
    </row>
    <row r="1953" spans="2:4" x14ac:dyDescent="0.25">
      <c r="B1953" s="427" t="s">
        <v>3248</v>
      </c>
      <c r="C1953" s="427" t="s">
        <v>3249</v>
      </c>
      <c r="D1953" s="428">
        <v>4356.96</v>
      </c>
    </row>
    <row r="1954" spans="2:4" x14ac:dyDescent="0.25">
      <c r="B1954" s="427" t="s">
        <v>3250</v>
      </c>
      <c r="C1954" s="427" t="s">
        <v>3249</v>
      </c>
      <c r="D1954" s="428">
        <v>4356.96</v>
      </c>
    </row>
    <row r="1955" spans="2:4" x14ac:dyDescent="0.25">
      <c r="B1955" s="427" t="s">
        <v>3251</v>
      </c>
      <c r="C1955" s="427" t="s">
        <v>3252</v>
      </c>
      <c r="D1955" s="428">
        <v>1276</v>
      </c>
    </row>
    <row r="1956" spans="2:4" x14ac:dyDescent="0.25">
      <c r="B1956" s="427" t="s">
        <v>3253</v>
      </c>
      <c r="C1956" s="427" t="s">
        <v>3254</v>
      </c>
      <c r="D1956" s="428">
        <v>0</v>
      </c>
    </row>
    <row r="1957" spans="2:4" x14ac:dyDescent="0.25">
      <c r="B1957" s="427" t="s">
        <v>3255</v>
      </c>
      <c r="C1957" s="427" t="s">
        <v>3256</v>
      </c>
      <c r="D1957" s="428">
        <v>3399.84</v>
      </c>
    </row>
    <row r="1958" spans="2:4" x14ac:dyDescent="0.25">
      <c r="B1958" s="427" t="s">
        <v>3257</v>
      </c>
      <c r="C1958" s="427" t="s">
        <v>3258</v>
      </c>
      <c r="D1958" s="428">
        <v>2623.01</v>
      </c>
    </row>
    <row r="1959" spans="2:4" x14ac:dyDescent="0.25">
      <c r="B1959" s="427" t="s">
        <v>3259</v>
      </c>
      <c r="C1959" s="427" t="s">
        <v>3260</v>
      </c>
      <c r="D1959" s="428">
        <v>4626.8</v>
      </c>
    </row>
    <row r="1960" spans="2:4" x14ac:dyDescent="0.25">
      <c r="B1960" s="427" t="s">
        <v>3261</v>
      </c>
      <c r="C1960" s="427" t="s">
        <v>3262</v>
      </c>
      <c r="D1960" s="428">
        <v>3176.16</v>
      </c>
    </row>
    <row r="1961" spans="2:4" x14ac:dyDescent="0.25">
      <c r="B1961" s="427" t="s">
        <v>3263</v>
      </c>
      <c r="C1961" s="427" t="s">
        <v>3264</v>
      </c>
      <c r="D1961" s="428">
        <v>42722.5</v>
      </c>
    </row>
    <row r="1962" spans="2:4" x14ac:dyDescent="0.25">
      <c r="B1962" s="427" t="s">
        <v>3265</v>
      </c>
      <c r="C1962" s="427" t="s">
        <v>3266</v>
      </c>
      <c r="D1962" s="428">
        <v>6973.76</v>
      </c>
    </row>
    <row r="1963" spans="2:4" x14ac:dyDescent="0.25">
      <c r="B1963" s="427" t="s">
        <v>3267</v>
      </c>
      <c r="C1963" s="427" t="s">
        <v>3268</v>
      </c>
      <c r="D1963" s="428">
        <v>25321.18</v>
      </c>
    </row>
    <row r="1964" spans="2:4" x14ac:dyDescent="0.25">
      <c r="B1964" s="427" t="s">
        <v>3269</v>
      </c>
      <c r="C1964" s="427" t="s">
        <v>3270</v>
      </c>
      <c r="D1964" s="428">
        <v>2722.37</v>
      </c>
    </row>
    <row r="1965" spans="2:4" x14ac:dyDescent="0.25">
      <c r="B1965" s="427" t="s">
        <v>3271</v>
      </c>
      <c r="C1965" s="427" t="s">
        <v>3272</v>
      </c>
      <c r="D1965" s="428">
        <v>1915.9</v>
      </c>
    </row>
    <row r="1966" spans="2:4" x14ac:dyDescent="0.25">
      <c r="B1966" s="427" t="s">
        <v>3273</v>
      </c>
      <c r="C1966" s="427" t="s">
        <v>3274</v>
      </c>
      <c r="D1966" s="428">
        <v>3350</v>
      </c>
    </row>
    <row r="1967" spans="2:4" x14ac:dyDescent="0.25">
      <c r="B1967" s="427" t="s">
        <v>3275</v>
      </c>
      <c r="C1967" s="427" t="s">
        <v>3276</v>
      </c>
      <c r="D1967" s="428">
        <v>1915.9</v>
      </c>
    </row>
    <row r="1968" spans="2:4" x14ac:dyDescent="0.25">
      <c r="B1968" s="427" t="s">
        <v>3277</v>
      </c>
      <c r="C1968" s="427" t="s">
        <v>3278</v>
      </c>
      <c r="D1968" s="428">
        <v>25321.17</v>
      </c>
    </row>
    <row r="1969" spans="2:4" x14ac:dyDescent="0.25">
      <c r="B1969" s="427" t="s">
        <v>3279</v>
      </c>
      <c r="C1969" s="427" t="s">
        <v>3278</v>
      </c>
      <c r="D1969" s="428">
        <v>25321.17</v>
      </c>
    </row>
    <row r="1970" spans="2:4" x14ac:dyDescent="0.25">
      <c r="B1970" s="427" t="s">
        <v>3280</v>
      </c>
      <c r="C1970" s="427" t="s">
        <v>3278</v>
      </c>
      <c r="D1970" s="428">
        <v>25321.17</v>
      </c>
    </row>
    <row r="1971" spans="2:4" x14ac:dyDescent="0.25">
      <c r="B1971" s="427" t="s">
        <v>3281</v>
      </c>
      <c r="C1971" s="427" t="s">
        <v>3278</v>
      </c>
      <c r="D1971" s="428">
        <v>25321.17</v>
      </c>
    </row>
    <row r="1972" spans="2:4" x14ac:dyDescent="0.25">
      <c r="B1972" s="427" t="s">
        <v>3282</v>
      </c>
      <c r="C1972" s="427" t="s">
        <v>3283</v>
      </c>
      <c r="D1972" s="428">
        <v>1799</v>
      </c>
    </row>
    <row r="1973" spans="2:4" x14ac:dyDescent="0.25">
      <c r="B1973" s="427" t="s">
        <v>3284</v>
      </c>
      <c r="C1973" s="427" t="s">
        <v>3285</v>
      </c>
      <c r="D1973" s="428">
        <v>1799</v>
      </c>
    </row>
    <row r="1974" spans="2:4" x14ac:dyDescent="0.25">
      <c r="B1974" s="427" t="s">
        <v>3286</v>
      </c>
      <c r="C1974" s="427" t="s">
        <v>3287</v>
      </c>
      <c r="D1974" s="428">
        <v>1005.68</v>
      </c>
    </row>
    <row r="1975" spans="2:4" x14ac:dyDescent="0.25">
      <c r="B1975" s="427" t="s">
        <v>3288</v>
      </c>
      <c r="C1975" s="427" t="s">
        <v>3287</v>
      </c>
      <c r="D1975" s="428">
        <v>1005.68</v>
      </c>
    </row>
    <row r="1976" spans="2:4" x14ac:dyDescent="0.25">
      <c r="B1976" s="427" t="s">
        <v>3289</v>
      </c>
      <c r="C1976" s="427" t="s">
        <v>3287</v>
      </c>
      <c r="D1976" s="428">
        <v>1005.67</v>
      </c>
    </row>
    <row r="1977" spans="2:4" x14ac:dyDescent="0.25">
      <c r="B1977" s="427" t="s">
        <v>3290</v>
      </c>
      <c r="C1977" s="427" t="s">
        <v>3287</v>
      </c>
      <c r="D1977" s="428">
        <v>1005.68</v>
      </c>
    </row>
    <row r="1978" spans="2:4" x14ac:dyDescent="0.25">
      <c r="B1978" s="427" t="s">
        <v>3291</v>
      </c>
      <c r="C1978" s="427" t="s">
        <v>3292</v>
      </c>
      <c r="D1978" s="428">
        <v>1979.15</v>
      </c>
    </row>
    <row r="1979" spans="2:4" x14ac:dyDescent="0.25">
      <c r="B1979" s="427" t="s">
        <v>3293</v>
      </c>
      <c r="C1979" s="427" t="s">
        <v>3294</v>
      </c>
      <c r="D1979" s="428">
        <v>25300</v>
      </c>
    </row>
    <row r="1980" spans="2:4" x14ac:dyDescent="0.25">
      <c r="B1980" s="427" t="s">
        <v>3295</v>
      </c>
      <c r="C1980" s="427" t="s">
        <v>3296</v>
      </c>
      <c r="D1980" s="428">
        <v>3335</v>
      </c>
    </row>
    <row r="1981" spans="2:4" x14ac:dyDescent="0.25">
      <c r="B1981" s="427" t="s">
        <v>3297</v>
      </c>
      <c r="C1981" s="427" t="s">
        <v>3298</v>
      </c>
      <c r="D1981" s="428">
        <v>747.5</v>
      </c>
    </row>
    <row r="1982" spans="2:4" ht="28.5" x14ac:dyDescent="0.25">
      <c r="B1982" s="427" t="s">
        <v>3299</v>
      </c>
      <c r="C1982" s="427" t="s">
        <v>3300</v>
      </c>
      <c r="D1982" s="428">
        <v>992.45</v>
      </c>
    </row>
    <row r="1983" spans="2:4" ht="28.5" x14ac:dyDescent="0.25">
      <c r="B1983" s="427" t="s">
        <v>3301</v>
      </c>
      <c r="C1983" s="427" t="s">
        <v>3300</v>
      </c>
      <c r="D1983" s="428">
        <v>992.45</v>
      </c>
    </row>
    <row r="1984" spans="2:4" ht="28.5" x14ac:dyDescent="0.25">
      <c r="B1984" s="427" t="s">
        <v>3302</v>
      </c>
      <c r="C1984" s="427" t="s">
        <v>3303</v>
      </c>
      <c r="D1984" s="428">
        <v>992.45</v>
      </c>
    </row>
    <row r="1985" spans="2:4" x14ac:dyDescent="0.25">
      <c r="B1985" s="427" t="s">
        <v>3304</v>
      </c>
      <c r="C1985" s="427" t="s">
        <v>3305</v>
      </c>
      <c r="D1985" s="428">
        <v>992.45</v>
      </c>
    </row>
    <row r="1986" spans="2:4" x14ac:dyDescent="0.25">
      <c r="B1986" s="427" t="s">
        <v>3306</v>
      </c>
      <c r="C1986" s="427" t="s">
        <v>3307</v>
      </c>
      <c r="D1986" s="428">
        <v>13618.99</v>
      </c>
    </row>
    <row r="1987" spans="2:4" x14ac:dyDescent="0.25">
      <c r="B1987" s="427" t="s">
        <v>3308</v>
      </c>
      <c r="C1987" s="427" t="s">
        <v>3309</v>
      </c>
      <c r="D1987" s="428">
        <v>17332.91</v>
      </c>
    </row>
    <row r="1988" spans="2:4" x14ac:dyDescent="0.25">
      <c r="B1988" s="427" t="s">
        <v>3310</v>
      </c>
      <c r="C1988" s="427" t="s">
        <v>3311</v>
      </c>
      <c r="D1988" s="428">
        <v>3882.06</v>
      </c>
    </row>
    <row r="1989" spans="2:4" x14ac:dyDescent="0.25">
      <c r="B1989" s="427" t="s">
        <v>3312</v>
      </c>
      <c r="C1989" s="427" t="s">
        <v>3313</v>
      </c>
      <c r="D1989" s="428">
        <v>4478.76</v>
      </c>
    </row>
    <row r="1990" spans="2:4" x14ac:dyDescent="0.25">
      <c r="B1990" s="427" t="s">
        <v>3314</v>
      </c>
      <c r="C1990" s="427" t="s">
        <v>3315</v>
      </c>
      <c r="D1990" s="428">
        <v>4237.6000000000004</v>
      </c>
    </row>
    <row r="1991" spans="2:4" x14ac:dyDescent="0.25">
      <c r="B1991" s="427" t="s">
        <v>3316</v>
      </c>
      <c r="C1991" s="427" t="s">
        <v>3317</v>
      </c>
      <c r="D1991" s="428">
        <v>1420</v>
      </c>
    </row>
    <row r="1992" spans="2:4" x14ac:dyDescent="0.25">
      <c r="B1992" s="427" t="s">
        <v>3318</v>
      </c>
      <c r="C1992" s="427" t="s">
        <v>3319</v>
      </c>
      <c r="D1992" s="428">
        <v>316.25</v>
      </c>
    </row>
    <row r="1993" spans="2:4" x14ac:dyDescent="0.25">
      <c r="B1993" s="427" t="s">
        <v>3320</v>
      </c>
      <c r="C1993" s="427" t="s">
        <v>3319</v>
      </c>
      <c r="D1993" s="428">
        <v>316.25</v>
      </c>
    </row>
    <row r="1994" spans="2:4" x14ac:dyDescent="0.25">
      <c r="B1994" s="427" t="s">
        <v>3321</v>
      </c>
      <c r="C1994" s="427" t="s">
        <v>3319</v>
      </c>
      <c r="D1994" s="428">
        <v>316.25</v>
      </c>
    </row>
    <row r="1995" spans="2:4" x14ac:dyDescent="0.25">
      <c r="B1995" s="427" t="s">
        <v>3322</v>
      </c>
      <c r="C1995" s="427" t="s">
        <v>3319</v>
      </c>
      <c r="D1995" s="428">
        <v>316.25</v>
      </c>
    </row>
    <row r="1996" spans="2:4" x14ac:dyDescent="0.25">
      <c r="B1996" s="427" t="s">
        <v>3323</v>
      </c>
      <c r="C1996" s="427" t="s">
        <v>3319</v>
      </c>
      <c r="D1996" s="428">
        <v>316.25</v>
      </c>
    </row>
    <row r="1997" spans="2:4" x14ac:dyDescent="0.25">
      <c r="B1997" s="427" t="s">
        <v>3324</v>
      </c>
      <c r="C1997" s="427" t="s">
        <v>3319</v>
      </c>
      <c r="D1997" s="428">
        <v>316.25</v>
      </c>
    </row>
    <row r="1998" spans="2:4" x14ac:dyDescent="0.25">
      <c r="B1998" s="427" t="s">
        <v>3325</v>
      </c>
      <c r="C1998" s="427" t="s">
        <v>3319</v>
      </c>
      <c r="D1998" s="428">
        <v>316.25</v>
      </c>
    </row>
    <row r="1999" spans="2:4" x14ac:dyDescent="0.25">
      <c r="B1999" s="427" t="s">
        <v>3326</v>
      </c>
      <c r="C1999" s="427" t="s">
        <v>3319</v>
      </c>
      <c r="D1999" s="428">
        <v>316.25</v>
      </c>
    </row>
    <row r="2000" spans="2:4" x14ac:dyDescent="0.25">
      <c r="B2000" s="427" t="s">
        <v>3327</v>
      </c>
      <c r="C2000" s="427" t="s">
        <v>3319</v>
      </c>
      <c r="D2000" s="428">
        <v>316.25</v>
      </c>
    </row>
    <row r="2001" spans="2:4" x14ac:dyDescent="0.25">
      <c r="B2001" s="427" t="s">
        <v>3328</v>
      </c>
      <c r="C2001" s="427" t="s">
        <v>3329</v>
      </c>
      <c r="D2001" s="428">
        <v>5455.98</v>
      </c>
    </row>
    <row r="2002" spans="2:4" x14ac:dyDescent="0.25">
      <c r="B2002" s="427" t="s">
        <v>3330</v>
      </c>
      <c r="C2002" s="427" t="s">
        <v>3329</v>
      </c>
      <c r="D2002" s="428">
        <v>7865.86</v>
      </c>
    </row>
    <row r="2003" spans="2:4" x14ac:dyDescent="0.25">
      <c r="B2003" s="427" t="s">
        <v>3331</v>
      </c>
      <c r="C2003" s="427" t="s">
        <v>3332</v>
      </c>
      <c r="D2003" s="428">
        <v>3759</v>
      </c>
    </row>
    <row r="2004" spans="2:4" x14ac:dyDescent="0.25">
      <c r="B2004" s="427" t="s">
        <v>3333</v>
      </c>
      <c r="C2004" s="427" t="s">
        <v>3334</v>
      </c>
      <c r="D2004" s="428">
        <v>25469.97</v>
      </c>
    </row>
    <row r="2005" spans="2:4" ht="28.5" x14ac:dyDescent="0.25">
      <c r="B2005" s="427" t="s">
        <v>3335</v>
      </c>
      <c r="C2005" s="427" t="s">
        <v>3336</v>
      </c>
      <c r="D2005" s="428">
        <v>1129724</v>
      </c>
    </row>
    <row r="2006" spans="2:4" x14ac:dyDescent="0.25">
      <c r="B2006" s="427" t="s">
        <v>3337</v>
      </c>
      <c r="C2006" s="427" t="s">
        <v>3338</v>
      </c>
      <c r="D2006" s="428">
        <v>110.4</v>
      </c>
    </row>
    <row r="2007" spans="2:4" x14ac:dyDescent="0.25">
      <c r="B2007" s="427" t="s">
        <v>3339</v>
      </c>
      <c r="C2007" s="427" t="s">
        <v>3338</v>
      </c>
      <c r="D2007" s="428">
        <v>218.5</v>
      </c>
    </row>
    <row r="2008" spans="2:4" x14ac:dyDescent="0.25">
      <c r="B2008" s="427" t="s">
        <v>3340</v>
      </c>
      <c r="C2008" s="427" t="s">
        <v>3338</v>
      </c>
      <c r="D2008" s="428">
        <v>218.5</v>
      </c>
    </row>
    <row r="2009" spans="2:4" x14ac:dyDescent="0.25">
      <c r="B2009" s="427" t="s">
        <v>3341</v>
      </c>
      <c r="C2009" s="427" t="s">
        <v>3342</v>
      </c>
      <c r="D2009" s="428">
        <v>80.5</v>
      </c>
    </row>
    <row r="2010" spans="2:4" x14ac:dyDescent="0.25">
      <c r="B2010" s="427" t="s">
        <v>3343</v>
      </c>
      <c r="C2010" s="427" t="s">
        <v>3342</v>
      </c>
      <c r="D2010" s="428">
        <v>80.5</v>
      </c>
    </row>
    <row r="2011" spans="2:4" x14ac:dyDescent="0.25">
      <c r="B2011" s="427" t="s">
        <v>3344</v>
      </c>
      <c r="C2011" s="427" t="s">
        <v>3342</v>
      </c>
      <c r="D2011" s="428">
        <v>77.8</v>
      </c>
    </row>
    <row r="2012" spans="2:4" x14ac:dyDescent="0.25">
      <c r="B2012" s="427" t="s">
        <v>3345</v>
      </c>
      <c r="C2012" s="427" t="s">
        <v>3342</v>
      </c>
      <c r="D2012" s="428">
        <v>52.9</v>
      </c>
    </row>
    <row r="2013" spans="2:4" x14ac:dyDescent="0.25">
      <c r="B2013" s="427" t="s">
        <v>3346</v>
      </c>
      <c r="C2013" s="427" t="s">
        <v>3342</v>
      </c>
      <c r="D2013" s="428">
        <v>110.4</v>
      </c>
    </row>
    <row r="2014" spans="2:4" x14ac:dyDescent="0.25">
      <c r="B2014" s="427" t="s">
        <v>3347</v>
      </c>
      <c r="C2014" s="427" t="s">
        <v>3342</v>
      </c>
      <c r="D2014" s="428">
        <v>80.5</v>
      </c>
    </row>
    <row r="2015" spans="2:4" x14ac:dyDescent="0.25">
      <c r="B2015" s="427" t="s">
        <v>3348</v>
      </c>
      <c r="C2015" s="427" t="s">
        <v>3342</v>
      </c>
      <c r="D2015" s="428">
        <v>46</v>
      </c>
    </row>
    <row r="2016" spans="2:4" x14ac:dyDescent="0.25">
      <c r="B2016" s="427" t="s">
        <v>3349</v>
      </c>
      <c r="C2016" s="427" t="s">
        <v>3342</v>
      </c>
      <c r="D2016" s="428">
        <v>110.4</v>
      </c>
    </row>
    <row r="2017" spans="2:4" x14ac:dyDescent="0.25">
      <c r="B2017" s="427" t="s">
        <v>3350</v>
      </c>
      <c r="C2017" s="427" t="s">
        <v>3342</v>
      </c>
      <c r="D2017" s="428">
        <v>110.4</v>
      </c>
    </row>
    <row r="2018" spans="2:4" x14ac:dyDescent="0.25">
      <c r="B2018" s="427" t="s">
        <v>3351</v>
      </c>
      <c r="C2018" s="427" t="s">
        <v>3342</v>
      </c>
      <c r="D2018" s="428">
        <v>110.4</v>
      </c>
    </row>
    <row r="2019" spans="2:4" x14ac:dyDescent="0.25">
      <c r="B2019" s="427" t="s">
        <v>3352</v>
      </c>
      <c r="C2019" s="427" t="s">
        <v>3342</v>
      </c>
      <c r="D2019" s="428">
        <v>110.4</v>
      </c>
    </row>
    <row r="2020" spans="2:4" x14ac:dyDescent="0.25">
      <c r="B2020" s="427" t="s">
        <v>3353</v>
      </c>
      <c r="C2020" s="427" t="s">
        <v>3342</v>
      </c>
      <c r="D2020" s="428">
        <v>46</v>
      </c>
    </row>
    <row r="2021" spans="2:4" x14ac:dyDescent="0.25">
      <c r="B2021" s="427" t="s">
        <v>3354</v>
      </c>
      <c r="C2021" s="427" t="s">
        <v>3342</v>
      </c>
      <c r="D2021" s="428">
        <v>110.4</v>
      </c>
    </row>
    <row r="2022" spans="2:4" x14ac:dyDescent="0.25">
      <c r="B2022" s="427" t="s">
        <v>3355</v>
      </c>
      <c r="C2022" s="427" t="s">
        <v>3342</v>
      </c>
      <c r="D2022" s="428">
        <v>80.5</v>
      </c>
    </row>
    <row r="2023" spans="2:4" x14ac:dyDescent="0.25">
      <c r="B2023" s="427" t="s">
        <v>3356</v>
      </c>
      <c r="C2023" s="427" t="s">
        <v>3342</v>
      </c>
      <c r="D2023" s="428">
        <v>110.4</v>
      </c>
    </row>
    <row r="2024" spans="2:4" x14ac:dyDescent="0.25">
      <c r="B2024" s="427" t="s">
        <v>3357</v>
      </c>
      <c r="C2024" s="427" t="s">
        <v>3342</v>
      </c>
      <c r="D2024" s="428">
        <v>110.4</v>
      </c>
    </row>
    <row r="2025" spans="2:4" x14ac:dyDescent="0.25">
      <c r="B2025" s="427" t="s">
        <v>3358</v>
      </c>
      <c r="C2025" s="427" t="s">
        <v>3342</v>
      </c>
      <c r="D2025" s="428">
        <v>77.8</v>
      </c>
    </row>
    <row r="2026" spans="2:4" x14ac:dyDescent="0.25">
      <c r="B2026" s="427" t="s">
        <v>3359</v>
      </c>
      <c r="C2026" s="427" t="s">
        <v>3342</v>
      </c>
      <c r="D2026" s="428">
        <v>0.12</v>
      </c>
    </row>
    <row r="2027" spans="2:4" x14ac:dyDescent="0.25">
      <c r="B2027" s="427" t="s">
        <v>3360</v>
      </c>
      <c r="C2027" s="427" t="s">
        <v>3342</v>
      </c>
      <c r="D2027" s="428">
        <v>80.5</v>
      </c>
    </row>
    <row r="2028" spans="2:4" x14ac:dyDescent="0.25">
      <c r="B2028" s="427" t="s">
        <v>3361</v>
      </c>
      <c r="C2028" s="427" t="s">
        <v>3342</v>
      </c>
      <c r="D2028" s="428">
        <v>110.4</v>
      </c>
    </row>
    <row r="2029" spans="2:4" x14ac:dyDescent="0.25">
      <c r="B2029" s="427" t="s">
        <v>3362</v>
      </c>
      <c r="C2029" s="427" t="s">
        <v>3342</v>
      </c>
      <c r="D2029" s="428">
        <v>46</v>
      </c>
    </row>
    <row r="2030" spans="2:4" x14ac:dyDescent="0.25">
      <c r="B2030" s="427" t="s">
        <v>3363</v>
      </c>
      <c r="C2030" s="427" t="s">
        <v>3342</v>
      </c>
      <c r="D2030" s="428">
        <v>110.4</v>
      </c>
    </row>
    <row r="2031" spans="2:4" x14ac:dyDescent="0.25">
      <c r="B2031" s="427" t="s">
        <v>3364</v>
      </c>
      <c r="C2031" s="427" t="s">
        <v>3342</v>
      </c>
      <c r="D2031" s="428">
        <v>110.4</v>
      </c>
    </row>
    <row r="2032" spans="2:4" x14ac:dyDescent="0.25">
      <c r="B2032" s="427" t="s">
        <v>3365</v>
      </c>
      <c r="C2032" s="427" t="s">
        <v>3342</v>
      </c>
      <c r="D2032" s="428">
        <v>110.4</v>
      </c>
    </row>
    <row r="2033" spans="2:4" x14ac:dyDescent="0.25">
      <c r="B2033" s="427" t="s">
        <v>3366</v>
      </c>
      <c r="C2033" s="427" t="s">
        <v>3342</v>
      </c>
      <c r="D2033" s="428">
        <v>110.4</v>
      </c>
    </row>
    <row r="2034" spans="2:4" x14ac:dyDescent="0.25">
      <c r="B2034" s="427" t="s">
        <v>3367</v>
      </c>
      <c r="C2034" s="427" t="s">
        <v>3342</v>
      </c>
      <c r="D2034" s="428">
        <v>110.4</v>
      </c>
    </row>
    <row r="2035" spans="2:4" x14ac:dyDescent="0.25">
      <c r="B2035" s="427" t="s">
        <v>3368</v>
      </c>
      <c r="C2035" s="427" t="s">
        <v>3342</v>
      </c>
      <c r="D2035" s="428">
        <v>110.4</v>
      </c>
    </row>
    <row r="2036" spans="2:4" x14ac:dyDescent="0.25">
      <c r="B2036" s="427" t="s">
        <v>3369</v>
      </c>
      <c r="C2036" s="427" t="s">
        <v>3342</v>
      </c>
      <c r="D2036" s="428">
        <v>110.4</v>
      </c>
    </row>
    <row r="2037" spans="2:4" x14ac:dyDescent="0.25">
      <c r="B2037" s="427" t="s">
        <v>3370</v>
      </c>
      <c r="C2037" s="427" t="s">
        <v>3342</v>
      </c>
      <c r="D2037" s="428">
        <v>110.4</v>
      </c>
    </row>
    <row r="2038" spans="2:4" x14ac:dyDescent="0.25">
      <c r="B2038" s="427" t="s">
        <v>3371</v>
      </c>
      <c r="C2038" s="427" t="s">
        <v>3342</v>
      </c>
      <c r="D2038" s="428">
        <v>221.09</v>
      </c>
    </row>
    <row r="2039" spans="2:4" x14ac:dyDescent="0.25">
      <c r="B2039" s="427" t="s">
        <v>3372</v>
      </c>
      <c r="C2039" s="427" t="s">
        <v>3342</v>
      </c>
      <c r="D2039" s="428">
        <v>110.4</v>
      </c>
    </row>
    <row r="2040" spans="2:4" x14ac:dyDescent="0.25">
      <c r="B2040" s="427" t="s">
        <v>3373</v>
      </c>
      <c r="C2040" s="427" t="s">
        <v>3342</v>
      </c>
      <c r="D2040" s="428">
        <v>110.4</v>
      </c>
    </row>
    <row r="2041" spans="2:4" x14ac:dyDescent="0.25">
      <c r="B2041" s="427" t="s">
        <v>3374</v>
      </c>
      <c r="C2041" s="427" t="s">
        <v>3342</v>
      </c>
      <c r="D2041" s="428">
        <v>110.4</v>
      </c>
    </row>
    <row r="2042" spans="2:4" x14ac:dyDescent="0.25">
      <c r="B2042" s="427" t="s">
        <v>3375</v>
      </c>
      <c r="C2042" s="427" t="s">
        <v>3342</v>
      </c>
      <c r="D2042" s="428">
        <v>110.4</v>
      </c>
    </row>
    <row r="2043" spans="2:4" x14ac:dyDescent="0.25">
      <c r="B2043" s="427" t="s">
        <v>3376</v>
      </c>
      <c r="C2043" s="427" t="s">
        <v>3342</v>
      </c>
      <c r="D2043" s="428">
        <v>110.4</v>
      </c>
    </row>
    <row r="2044" spans="2:4" x14ac:dyDescent="0.25">
      <c r="B2044" s="427" t="s">
        <v>3377</v>
      </c>
      <c r="C2044" s="427" t="s">
        <v>3342</v>
      </c>
      <c r="D2044" s="428">
        <v>110.4</v>
      </c>
    </row>
    <row r="2045" spans="2:4" x14ac:dyDescent="0.25">
      <c r="B2045" s="427" t="s">
        <v>3378</v>
      </c>
      <c r="C2045" s="427" t="s">
        <v>3342</v>
      </c>
      <c r="D2045" s="428">
        <v>110.4</v>
      </c>
    </row>
    <row r="2046" spans="2:4" x14ac:dyDescent="0.25">
      <c r="B2046" s="427" t="s">
        <v>3379</v>
      </c>
      <c r="C2046" s="427" t="s">
        <v>3342</v>
      </c>
      <c r="D2046" s="428">
        <v>110.4</v>
      </c>
    </row>
    <row r="2047" spans="2:4" x14ac:dyDescent="0.25">
      <c r="B2047" s="427" t="s">
        <v>3380</v>
      </c>
      <c r="C2047" s="427" t="s">
        <v>3342</v>
      </c>
      <c r="D2047" s="428">
        <v>110.4</v>
      </c>
    </row>
    <row r="2048" spans="2:4" x14ac:dyDescent="0.25">
      <c r="B2048" s="427" t="s">
        <v>3381</v>
      </c>
      <c r="C2048" s="427" t="s">
        <v>3342</v>
      </c>
      <c r="D2048" s="428">
        <v>110.4</v>
      </c>
    </row>
    <row r="2049" spans="2:4" x14ac:dyDescent="0.25">
      <c r="B2049" s="427" t="s">
        <v>3382</v>
      </c>
      <c r="C2049" s="427" t="s">
        <v>3342</v>
      </c>
      <c r="D2049" s="428">
        <v>110.4</v>
      </c>
    </row>
    <row r="2050" spans="2:4" x14ac:dyDescent="0.25">
      <c r="B2050" s="427" t="s">
        <v>3383</v>
      </c>
      <c r="C2050" s="427" t="s">
        <v>3342</v>
      </c>
      <c r="D2050" s="428">
        <v>52.9</v>
      </c>
    </row>
    <row r="2051" spans="2:4" x14ac:dyDescent="0.25">
      <c r="B2051" s="427" t="s">
        <v>3384</v>
      </c>
      <c r="C2051" s="427" t="s">
        <v>3342</v>
      </c>
      <c r="D2051" s="428">
        <v>46</v>
      </c>
    </row>
    <row r="2052" spans="2:4" x14ac:dyDescent="0.25">
      <c r="B2052" s="427" t="s">
        <v>3385</v>
      </c>
      <c r="C2052" s="427" t="s">
        <v>3342</v>
      </c>
      <c r="D2052" s="428">
        <v>52.9</v>
      </c>
    </row>
    <row r="2053" spans="2:4" x14ac:dyDescent="0.25">
      <c r="B2053" s="427" t="s">
        <v>3386</v>
      </c>
      <c r="C2053" s="427" t="s">
        <v>3342</v>
      </c>
      <c r="D2053" s="428">
        <v>46</v>
      </c>
    </row>
    <row r="2054" spans="2:4" x14ac:dyDescent="0.25">
      <c r="B2054" s="427" t="s">
        <v>3387</v>
      </c>
      <c r="C2054" s="427" t="s">
        <v>3342</v>
      </c>
      <c r="D2054" s="428">
        <v>110.4</v>
      </c>
    </row>
    <row r="2055" spans="2:4" x14ac:dyDescent="0.25">
      <c r="B2055" s="427" t="s">
        <v>3388</v>
      </c>
      <c r="C2055" s="427" t="s">
        <v>3342</v>
      </c>
      <c r="D2055" s="428">
        <v>110.4</v>
      </c>
    </row>
    <row r="2056" spans="2:4" x14ac:dyDescent="0.25">
      <c r="B2056" s="427" t="s">
        <v>3389</v>
      </c>
      <c r="C2056" s="427" t="s">
        <v>3342</v>
      </c>
      <c r="D2056" s="428">
        <v>77.8</v>
      </c>
    </row>
    <row r="2057" spans="2:4" x14ac:dyDescent="0.25">
      <c r="B2057" s="427" t="s">
        <v>3390</v>
      </c>
      <c r="C2057" s="427" t="s">
        <v>3342</v>
      </c>
      <c r="D2057" s="428">
        <v>110.4</v>
      </c>
    </row>
    <row r="2058" spans="2:4" x14ac:dyDescent="0.25">
      <c r="B2058" s="427" t="s">
        <v>3391</v>
      </c>
      <c r="C2058" s="427" t="s">
        <v>3342</v>
      </c>
      <c r="D2058" s="428">
        <v>110.4</v>
      </c>
    </row>
    <row r="2059" spans="2:4" x14ac:dyDescent="0.25">
      <c r="B2059" s="427" t="s">
        <v>3392</v>
      </c>
      <c r="C2059" s="427" t="s">
        <v>3342</v>
      </c>
      <c r="D2059" s="428">
        <v>52.9</v>
      </c>
    </row>
    <row r="2060" spans="2:4" x14ac:dyDescent="0.25">
      <c r="B2060" s="427" t="s">
        <v>3393</v>
      </c>
      <c r="C2060" s="427" t="s">
        <v>3342</v>
      </c>
      <c r="D2060" s="428">
        <v>110.4</v>
      </c>
    </row>
    <row r="2061" spans="2:4" x14ac:dyDescent="0.25">
      <c r="B2061" s="427" t="s">
        <v>3394</v>
      </c>
      <c r="C2061" s="427" t="s">
        <v>3342</v>
      </c>
      <c r="D2061" s="428">
        <v>110.4</v>
      </c>
    </row>
    <row r="2062" spans="2:4" x14ac:dyDescent="0.25">
      <c r="B2062" s="427" t="s">
        <v>3395</v>
      </c>
      <c r="C2062" s="427" t="s">
        <v>3342</v>
      </c>
      <c r="D2062" s="428">
        <v>110.4</v>
      </c>
    </row>
    <row r="2063" spans="2:4" x14ac:dyDescent="0.25">
      <c r="B2063" s="427" t="s">
        <v>3396</v>
      </c>
      <c r="C2063" s="427" t="s">
        <v>3342</v>
      </c>
      <c r="D2063" s="428">
        <v>110.4</v>
      </c>
    </row>
    <row r="2064" spans="2:4" x14ac:dyDescent="0.25">
      <c r="B2064" s="427" t="s">
        <v>3397</v>
      </c>
      <c r="C2064" s="427" t="s">
        <v>3342</v>
      </c>
      <c r="D2064" s="428">
        <v>110.4</v>
      </c>
    </row>
    <row r="2065" spans="2:4" x14ac:dyDescent="0.25">
      <c r="B2065" s="427" t="s">
        <v>3398</v>
      </c>
      <c r="C2065" s="427" t="s">
        <v>3342</v>
      </c>
      <c r="D2065" s="428">
        <v>110.4</v>
      </c>
    </row>
    <row r="2066" spans="2:4" x14ac:dyDescent="0.25">
      <c r="B2066" s="427" t="s">
        <v>3399</v>
      </c>
      <c r="C2066" s="427" t="s">
        <v>3342</v>
      </c>
      <c r="D2066" s="428">
        <v>110.4</v>
      </c>
    </row>
    <row r="2067" spans="2:4" x14ac:dyDescent="0.25">
      <c r="B2067" s="427" t="s">
        <v>3400</v>
      </c>
      <c r="C2067" s="427" t="s">
        <v>3342</v>
      </c>
      <c r="D2067" s="428">
        <v>77.8</v>
      </c>
    </row>
    <row r="2068" spans="2:4" x14ac:dyDescent="0.25">
      <c r="B2068" s="427" t="s">
        <v>3401</v>
      </c>
      <c r="C2068" s="427" t="s">
        <v>3342</v>
      </c>
      <c r="D2068" s="428">
        <v>110.4</v>
      </c>
    </row>
    <row r="2069" spans="2:4" x14ac:dyDescent="0.25">
      <c r="B2069" s="427" t="s">
        <v>3402</v>
      </c>
      <c r="C2069" s="427" t="s">
        <v>3342</v>
      </c>
      <c r="D2069" s="428">
        <v>110.4</v>
      </c>
    </row>
    <row r="2070" spans="2:4" x14ac:dyDescent="0.25">
      <c r="B2070" s="427" t="s">
        <v>3403</v>
      </c>
      <c r="C2070" s="427" t="s">
        <v>3342</v>
      </c>
      <c r="D2070" s="428">
        <v>46</v>
      </c>
    </row>
    <row r="2071" spans="2:4" x14ac:dyDescent="0.25">
      <c r="B2071" s="427" t="s">
        <v>3404</v>
      </c>
      <c r="C2071" s="427" t="s">
        <v>3342</v>
      </c>
      <c r="D2071" s="428">
        <v>77.8</v>
      </c>
    </row>
    <row r="2072" spans="2:4" x14ac:dyDescent="0.25">
      <c r="B2072" s="427" t="s">
        <v>3405</v>
      </c>
      <c r="C2072" s="427" t="s">
        <v>3342</v>
      </c>
      <c r="D2072" s="428">
        <v>110.4</v>
      </c>
    </row>
    <row r="2073" spans="2:4" x14ac:dyDescent="0.25">
      <c r="B2073" s="427" t="s">
        <v>3406</v>
      </c>
      <c r="C2073" s="427" t="s">
        <v>3342</v>
      </c>
      <c r="D2073" s="428">
        <v>110.4</v>
      </c>
    </row>
    <row r="2074" spans="2:4" x14ac:dyDescent="0.25">
      <c r="B2074" s="427" t="s">
        <v>3407</v>
      </c>
      <c r="C2074" s="427" t="s">
        <v>3342</v>
      </c>
      <c r="D2074" s="428">
        <v>77.8</v>
      </c>
    </row>
    <row r="2075" spans="2:4" x14ac:dyDescent="0.25">
      <c r="B2075" s="427" t="s">
        <v>3408</v>
      </c>
      <c r="C2075" s="427" t="s">
        <v>3342</v>
      </c>
      <c r="D2075" s="428">
        <v>110.4</v>
      </c>
    </row>
    <row r="2076" spans="2:4" x14ac:dyDescent="0.25">
      <c r="B2076" s="427" t="s">
        <v>3409</v>
      </c>
      <c r="C2076" s="427" t="s">
        <v>3342</v>
      </c>
      <c r="D2076" s="428">
        <v>110.4</v>
      </c>
    </row>
    <row r="2077" spans="2:4" x14ac:dyDescent="0.25">
      <c r="B2077" s="427" t="s">
        <v>3410</v>
      </c>
      <c r="C2077" s="427" t="s">
        <v>3342</v>
      </c>
      <c r="D2077" s="428">
        <v>46</v>
      </c>
    </row>
    <row r="2078" spans="2:4" x14ac:dyDescent="0.25">
      <c r="B2078" s="427" t="s">
        <v>3411</v>
      </c>
      <c r="C2078" s="427" t="s">
        <v>3342</v>
      </c>
      <c r="D2078" s="428">
        <v>110.4</v>
      </c>
    </row>
    <row r="2079" spans="2:4" x14ac:dyDescent="0.25">
      <c r="B2079" s="427" t="s">
        <v>3412</v>
      </c>
      <c r="C2079" s="427" t="s">
        <v>3342</v>
      </c>
      <c r="D2079" s="428">
        <v>110.4</v>
      </c>
    </row>
    <row r="2080" spans="2:4" x14ac:dyDescent="0.25">
      <c r="B2080" s="427" t="s">
        <v>3413</v>
      </c>
      <c r="C2080" s="427" t="s">
        <v>3342</v>
      </c>
      <c r="D2080" s="428">
        <v>110.4</v>
      </c>
    </row>
    <row r="2081" spans="2:4" x14ac:dyDescent="0.25">
      <c r="B2081" s="427" t="s">
        <v>3414</v>
      </c>
      <c r="C2081" s="427" t="s">
        <v>3342</v>
      </c>
      <c r="D2081" s="428">
        <v>110.4</v>
      </c>
    </row>
    <row r="2082" spans="2:4" x14ac:dyDescent="0.25">
      <c r="B2082" s="427" t="s">
        <v>3415</v>
      </c>
      <c r="C2082" s="427" t="s">
        <v>3342</v>
      </c>
      <c r="D2082" s="428">
        <v>110.4</v>
      </c>
    </row>
    <row r="2083" spans="2:4" x14ac:dyDescent="0.25">
      <c r="B2083" s="427" t="s">
        <v>3416</v>
      </c>
      <c r="C2083" s="427" t="s">
        <v>3342</v>
      </c>
      <c r="D2083" s="428">
        <v>110.4</v>
      </c>
    </row>
    <row r="2084" spans="2:4" x14ac:dyDescent="0.25">
      <c r="B2084" s="427" t="s">
        <v>3417</v>
      </c>
      <c r="C2084" s="427" t="s">
        <v>3342</v>
      </c>
      <c r="D2084" s="428">
        <v>110.4</v>
      </c>
    </row>
    <row r="2085" spans="2:4" x14ac:dyDescent="0.25">
      <c r="B2085" s="427" t="s">
        <v>3418</v>
      </c>
      <c r="C2085" s="427" t="s">
        <v>3342</v>
      </c>
      <c r="D2085" s="428">
        <v>77.45</v>
      </c>
    </row>
    <row r="2086" spans="2:4" x14ac:dyDescent="0.25">
      <c r="B2086" s="427" t="s">
        <v>3419</v>
      </c>
      <c r="C2086" s="427" t="s">
        <v>3342</v>
      </c>
      <c r="D2086" s="428">
        <v>110.4</v>
      </c>
    </row>
    <row r="2087" spans="2:4" x14ac:dyDescent="0.25">
      <c r="B2087" s="427" t="s">
        <v>3420</v>
      </c>
      <c r="C2087" s="427" t="s">
        <v>3342</v>
      </c>
      <c r="D2087" s="428">
        <v>46</v>
      </c>
    </row>
    <row r="2088" spans="2:4" x14ac:dyDescent="0.25">
      <c r="B2088" s="427" t="s">
        <v>3421</v>
      </c>
      <c r="C2088" s="427" t="s">
        <v>3342</v>
      </c>
      <c r="D2088" s="428">
        <v>110.4</v>
      </c>
    </row>
    <row r="2089" spans="2:4" x14ac:dyDescent="0.25">
      <c r="B2089" s="427" t="s">
        <v>3422</v>
      </c>
      <c r="C2089" s="427" t="s">
        <v>3342</v>
      </c>
      <c r="D2089" s="428">
        <v>110.4</v>
      </c>
    </row>
    <row r="2090" spans="2:4" x14ac:dyDescent="0.25">
      <c r="B2090" s="427" t="s">
        <v>3423</v>
      </c>
      <c r="C2090" s="427" t="s">
        <v>3342</v>
      </c>
      <c r="D2090" s="428">
        <v>77.8</v>
      </c>
    </row>
    <row r="2091" spans="2:4" x14ac:dyDescent="0.25">
      <c r="B2091" s="427" t="s">
        <v>3424</v>
      </c>
      <c r="C2091" s="427" t="s">
        <v>3342</v>
      </c>
      <c r="D2091" s="428">
        <v>110.4</v>
      </c>
    </row>
    <row r="2092" spans="2:4" x14ac:dyDescent="0.25">
      <c r="B2092" s="427" t="s">
        <v>3425</v>
      </c>
      <c r="C2092" s="427" t="s">
        <v>3342</v>
      </c>
      <c r="D2092" s="428">
        <v>110.4</v>
      </c>
    </row>
    <row r="2093" spans="2:4" x14ac:dyDescent="0.25">
      <c r="B2093" s="427" t="s">
        <v>3426</v>
      </c>
      <c r="C2093" s="427" t="s">
        <v>3342</v>
      </c>
      <c r="D2093" s="428">
        <v>110.4</v>
      </c>
    </row>
    <row r="2094" spans="2:4" x14ac:dyDescent="0.25">
      <c r="B2094" s="427" t="s">
        <v>3427</v>
      </c>
      <c r="C2094" s="427" t="s">
        <v>3342</v>
      </c>
      <c r="D2094" s="428">
        <v>77.95</v>
      </c>
    </row>
    <row r="2095" spans="2:4" x14ac:dyDescent="0.25">
      <c r="B2095" s="427" t="s">
        <v>3428</v>
      </c>
      <c r="C2095" s="427" t="s">
        <v>3342</v>
      </c>
      <c r="D2095" s="428">
        <v>110.4</v>
      </c>
    </row>
    <row r="2096" spans="2:4" x14ac:dyDescent="0.25">
      <c r="B2096" s="427" t="s">
        <v>3429</v>
      </c>
      <c r="C2096" s="427" t="s">
        <v>3342</v>
      </c>
      <c r="D2096" s="428">
        <v>80.5</v>
      </c>
    </row>
    <row r="2097" spans="2:4" x14ac:dyDescent="0.25">
      <c r="B2097" s="427" t="s">
        <v>3430</v>
      </c>
      <c r="C2097" s="427" t="s">
        <v>3342</v>
      </c>
      <c r="D2097" s="428">
        <v>110.4</v>
      </c>
    </row>
    <row r="2098" spans="2:4" x14ac:dyDescent="0.25">
      <c r="B2098" s="427" t="s">
        <v>3431</v>
      </c>
      <c r="C2098" s="427" t="s">
        <v>3342</v>
      </c>
      <c r="D2098" s="428">
        <v>110.4</v>
      </c>
    </row>
    <row r="2099" spans="2:4" x14ac:dyDescent="0.25">
      <c r="B2099" s="427" t="s">
        <v>3432</v>
      </c>
      <c r="C2099" s="427" t="s">
        <v>3342</v>
      </c>
      <c r="D2099" s="428">
        <v>110.4</v>
      </c>
    </row>
    <row r="2100" spans="2:4" x14ac:dyDescent="0.25">
      <c r="B2100" s="427" t="s">
        <v>3433</v>
      </c>
      <c r="C2100" s="427" t="s">
        <v>3342</v>
      </c>
      <c r="D2100" s="428">
        <v>110.4</v>
      </c>
    </row>
    <row r="2101" spans="2:4" x14ac:dyDescent="0.25">
      <c r="B2101" s="427" t="s">
        <v>3434</v>
      </c>
      <c r="C2101" s="427" t="s">
        <v>3342</v>
      </c>
      <c r="D2101" s="428">
        <v>110.4</v>
      </c>
    </row>
    <row r="2102" spans="2:4" x14ac:dyDescent="0.25">
      <c r="B2102" s="427" t="s">
        <v>3435</v>
      </c>
      <c r="C2102" s="427" t="s">
        <v>3342</v>
      </c>
      <c r="D2102" s="428">
        <v>110.4</v>
      </c>
    </row>
    <row r="2103" spans="2:4" x14ac:dyDescent="0.25">
      <c r="B2103" s="427" t="s">
        <v>3436</v>
      </c>
      <c r="C2103" s="427" t="s">
        <v>3342</v>
      </c>
      <c r="D2103" s="428">
        <v>46</v>
      </c>
    </row>
    <row r="2104" spans="2:4" x14ac:dyDescent="0.25">
      <c r="B2104" s="427" t="s">
        <v>3437</v>
      </c>
      <c r="C2104" s="427" t="s">
        <v>3342</v>
      </c>
      <c r="D2104" s="428">
        <v>110.4</v>
      </c>
    </row>
    <row r="2105" spans="2:4" x14ac:dyDescent="0.25">
      <c r="B2105" s="427" t="s">
        <v>3438</v>
      </c>
      <c r="C2105" s="427" t="s">
        <v>3342</v>
      </c>
      <c r="D2105" s="428">
        <v>110.4</v>
      </c>
    </row>
    <row r="2106" spans="2:4" x14ac:dyDescent="0.25">
      <c r="B2106" s="427" t="s">
        <v>3439</v>
      </c>
      <c r="C2106" s="427" t="s">
        <v>3342</v>
      </c>
      <c r="D2106" s="428">
        <v>110.4</v>
      </c>
    </row>
    <row r="2107" spans="2:4" x14ac:dyDescent="0.25">
      <c r="B2107" s="427" t="s">
        <v>3440</v>
      </c>
      <c r="C2107" s="427" t="s">
        <v>3342</v>
      </c>
      <c r="D2107" s="428">
        <v>110.4</v>
      </c>
    </row>
    <row r="2108" spans="2:4" x14ac:dyDescent="0.25">
      <c r="B2108" s="427" t="s">
        <v>3441</v>
      </c>
      <c r="C2108" s="427" t="s">
        <v>3342</v>
      </c>
      <c r="D2108" s="428">
        <v>80.5</v>
      </c>
    </row>
    <row r="2109" spans="2:4" x14ac:dyDescent="0.25">
      <c r="B2109" s="427" t="s">
        <v>3442</v>
      </c>
      <c r="C2109" s="427" t="s">
        <v>3342</v>
      </c>
      <c r="D2109" s="428">
        <v>80.5</v>
      </c>
    </row>
    <row r="2110" spans="2:4" x14ac:dyDescent="0.25">
      <c r="B2110" s="427" t="s">
        <v>3443</v>
      </c>
      <c r="C2110" s="427" t="s">
        <v>3342</v>
      </c>
      <c r="D2110" s="428">
        <v>110.4</v>
      </c>
    </row>
    <row r="2111" spans="2:4" x14ac:dyDescent="0.25">
      <c r="B2111" s="427" t="s">
        <v>3444</v>
      </c>
      <c r="C2111" s="427" t="s">
        <v>3342</v>
      </c>
      <c r="D2111" s="428">
        <v>110.4</v>
      </c>
    </row>
    <row r="2112" spans="2:4" x14ac:dyDescent="0.25">
      <c r="B2112" s="427" t="s">
        <v>3445</v>
      </c>
      <c r="C2112" s="427" t="s">
        <v>3342</v>
      </c>
      <c r="D2112" s="428">
        <v>110.4</v>
      </c>
    </row>
    <row r="2113" spans="2:4" x14ac:dyDescent="0.25">
      <c r="B2113" s="427" t="s">
        <v>3446</v>
      </c>
      <c r="C2113" s="427" t="s">
        <v>3342</v>
      </c>
      <c r="D2113" s="428">
        <v>110.4</v>
      </c>
    </row>
    <row r="2114" spans="2:4" x14ac:dyDescent="0.25">
      <c r="B2114" s="427" t="s">
        <v>3447</v>
      </c>
      <c r="C2114" s="427" t="s">
        <v>3342</v>
      </c>
      <c r="D2114" s="428">
        <v>46</v>
      </c>
    </row>
    <row r="2115" spans="2:4" x14ac:dyDescent="0.25">
      <c r="B2115" s="427" t="s">
        <v>3448</v>
      </c>
      <c r="C2115" s="427" t="s">
        <v>3342</v>
      </c>
      <c r="D2115" s="428">
        <v>110.4</v>
      </c>
    </row>
    <row r="2116" spans="2:4" x14ac:dyDescent="0.25">
      <c r="B2116" s="427" t="s">
        <v>3449</v>
      </c>
      <c r="C2116" s="427" t="s">
        <v>3342</v>
      </c>
      <c r="D2116" s="428">
        <v>110.4</v>
      </c>
    </row>
    <row r="2117" spans="2:4" x14ac:dyDescent="0.25">
      <c r="B2117" s="427" t="s">
        <v>3450</v>
      </c>
      <c r="C2117" s="427" t="s">
        <v>3342</v>
      </c>
      <c r="D2117" s="428">
        <v>110.4</v>
      </c>
    </row>
    <row r="2118" spans="2:4" x14ac:dyDescent="0.25">
      <c r="B2118" s="427" t="s">
        <v>3451</v>
      </c>
      <c r="C2118" s="427" t="s">
        <v>3342</v>
      </c>
      <c r="D2118" s="428">
        <v>110.4</v>
      </c>
    </row>
    <row r="2119" spans="2:4" x14ac:dyDescent="0.25">
      <c r="B2119" s="427" t="s">
        <v>3452</v>
      </c>
      <c r="C2119" s="427" t="s">
        <v>3342</v>
      </c>
      <c r="D2119" s="428">
        <v>110.4</v>
      </c>
    </row>
    <row r="2120" spans="2:4" x14ac:dyDescent="0.25">
      <c r="B2120" s="427" t="s">
        <v>3453</v>
      </c>
      <c r="C2120" s="427" t="s">
        <v>3342</v>
      </c>
      <c r="D2120" s="428">
        <v>110.4</v>
      </c>
    </row>
    <row r="2121" spans="2:4" x14ac:dyDescent="0.25">
      <c r="B2121" s="427" t="s">
        <v>3454</v>
      </c>
      <c r="C2121" s="427" t="s">
        <v>3342</v>
      </c>
      <c r="D2121" s="428">
        <v>46</v>
      </c>
    </row>
    <row r="2122" spans="2:4" x14ac:dyDescent="0.25">
      <c r="B2122" s="427" t="s">
        <v>3455</v>
      </c>
      <c r="C2122" s="427" t="s">
        <v>3342</v>
      </c>
      <c r="D2122" s="428">
        <v>80.5</v>
      </c>
    </row>
    <row r="2123" spans="2:4" x14ac:dyDescent="0.25">
      <c r="B2123" s="427" t="s">
        <v>3456</v>
      </c>
      <c r="C2123" s="427" t="s">
        <v>3342</v>
      </c>
      <c r="D2123" s="428">
        <v>110.4</v>
      </c>
    </row>
    <row r="2124" spans="2:4" x14ac:dyDescent="0.25">
      <c r="B2124" s="427" t="s">
        <v>3457</v>
      </c>
      <c r="C2124" s="427" t="s">
        <v>3342</v>
      </c>
      <c r="D2124" s="428">
        <v>110.4</v>
      </c>
    </row>
    <row r="2125" spans="2:4" x14ac:dyDescent="0.25">
      <c r="B2125" s="427" t="s">
        <v>3458</v>
      </c>
      <c r="C2125" s="427" t="s">
        <v>3342</v>
      </c>
      <c r="D2125" s="428">
        <v>52.9</v>
      </c>
    </row>
    <row r="2126" spans="2:4" x14ac:dyDescent="0.25">
      <c r="B2126" s="427" t="s">
        <v>3459</v>
      </c>
      <c r="C2126" s="427" t="s">
        <v>3342</v>
      </c>
      <c r="D2126" s="428">
        <v>110.4</v>
      </c>
    </row>
    <row r="2127" spans="2:4" x14ac:dyDescent="0.25">
      <c r="B2127" s="427" t="s">
        <v>3460</v>
      </c>
      <c r="C2127" s="427" t="s">
        <v>3342</v>
      </c>
      <c r="D2127" s="428">
        <v>52.9</v>
      </c>
    </row>
    <row r="2128" spans="2:4" x14ac:dyDescent="0.25">
      <c r="B2128" s="427" t="s">
        <v>3461</v>
      </c>
      <c r="C2128" s="427" t="s">
        <v>3342</v>
      </c>
      <c r="D2128" s="428">
        <v>92</v>
      </c>
    </row>
    <row r="2129" spans="2:4" x14ac:dyDescent="0.25">
      <c r="B2129" s="427" t="s">
        <v>3462</v>
      </c>
      <c r="C2129" s="427" t="s">
        <v>3342</v>
      </c>
      <c r="D2129" s="428">
        <v>92</v>
      </c>
    </row>
    <row r="2130" spans="2:4" x14ac:dyDescent="0.25">
      <c r="B2130" s="427" t="s">
        <v>3463</v>
      </c>
      <c r="C2130" s="427" t="s">
        <v>3342</v>
      </c>
      <c r="D2130" s="428">
        <v>92</v>
      </c>
    </row>
    <row r="2131" spans="2:4" x14ac:dyDescent="0.25">
      <c r="B2131" s="427" t="s">
        <v>3464</v>
      </c>
      <c r="C2131" s="427" t="s">
        <v>3342</v>
      </c>
      <c r="D2131" s="428">
        <v>92</v>
      </c>
    </row>
    <row r="2132" spans="2:4" x14ac:dyDescent="0.25">
      <c r="B2132" s="427" t="s">
        <v>3465</v>
      </c>
      <c r="C2132" s="427" t="s">
        <v>3342</v>
      </c>
      <c r="D2132" s="428">
        <v>92</v>
      </c>
    </row>
    <row r="2133" spans="2:4" x14ac:dyDescent="0.25">
      <c r="B2133" s="427" t="s">
        <v>3466</v>
      </c>
      <c r="C2133" s="427" t="s">
        <v>3342</v>
      </c>
      <c r="D2133" s="428">
        <v>92</v>
      </c>
    </row>
    <row r="2134" spans="2:4" x14ac:dyDescent="0.25">
      <c r="B2134" s="427" t="s">
        <v>3467</v>
      </c>
      <c r="C2134" s="427" t="s">
        <v>3342</v>
      </c>
      <c r="D2134" s="428">
        <v>92</v>
      </c>
    </row>
    <row r="2135" spans="2:4" x14ac:dyDescent="0.25">
      <c r="B2135" s="427" t="s">
        <v>3468</v>
      </c>
      <c r="C2135" s="427" t="s">
        <v>3342</v>
      </c>
      <c r="D2135" s="428">
        <v>80.5</v>
      </c>
    </row>
    <row r="2136" spans="2:4" x14ac:dyDescent="0.25">
      <c r="B2136" s="427" t="s">
        <v>3469</v>
      </c>
      <c r="C2136" s="427" t="s">
        <v>3342</v>
      </c>
      <c r="D2136" s="428">
        <v>80.5</v>
      </c>
    </row>
    <row r="2137" spans="2:4" x14ac:dyDescent="0.25">
      <c r="B2137" s="427" t="s">
        <v>3470</v>
      </c>
      <c r="C2137" s="427" t="s">
        <v>3342</v>
      </c>
      <c r="D2137" s="428">
        <v>92</v>
      </c>
    </row>
    <row r="2138" spans="2:4" x14ac:dyDescent="0.25">
      <c r="B2138" s="427" t="s">
        <v>3471</v>
      </c>
      <c r="C2138" s="427" t="s">
        <v>3342</v>
      </c>
      <c r="D2138" s="428">
        <v>92</v>
      </c>
    </row>
    <row r="2139" spans="2:4" x14ac:dyDescent="0.25">
      <c r="B2139" s="427" t="s">
        <v>3472</v>
      </c>
      <c r="C2139" s="427" t="s">
        <v>3342</v>
      </c>
      <c r="D2139" s="428">
        <v>92</v>
      </c>
    </row>
    <row r="2140" spans="2:4" x14ac:dyDescent="0.25">
      <c r="B2140" s="427" t="s">
        <v>3473</v>
      </c>
      <c r="C2140" s="427" t="s">
        <v>3342</v>
      </c>
      <c r="D2140" s="428">
        <v>92</v>
      </c>
    </row>
    <row r="2141" spans="2:4" x14ac:dyDescent="0.25">
      <c r="B2141" s="427" t="s">
        <v>3474</v>
      </c>
      <c r="C2141" s="427" t="s">
        <v>3342</v>
      </c>
      <c r="D2141" s="428">
        <v>80.5</v>
      </c>
    </row>
    <row r="2142" spans="2:4" x14ac:dyDescent="0.25">
      <c r="B2142" s="427" t="s">
        <v>3475</v>
      </c>
      <c r="C2142" s="427" t="s">
        <v>3342</v>
      </c>
      <c r="D2142" s="428">
        <v>103.5</v>
      </c>
    </row>
    <row r="2143" spans="2:4" x14ac:dyDescent="0.25">
      <c r="B2143" s="427" t="s">
        <v>3476</v>
      </c>
      <c r="C2143" s="427" t="s">
        <v>3342</v>
      </c>
      <c r="D2143" s="428">
        <v>110.4</v>
      </c>
    </row>
    <row r="2144" spans="2:4" x14ac:dyDescent="0.25">
      <c r="B2144" s="427" t="s">
        <v>3477</v>
      </c>
      <c r="C2144" s="427" t="s">
        <v>3342</v>
      </c>
      <c r="D2144" s="428">
        <v>52.9</v>
      </c>
    </row>
    <row r="2145" spans="2:4" x14ac:dyDescent="0.25">
      <c r="B2145" s="427" t="s">
        <v>3478</v>
      </c>
      <c r="C2145" s="427" t="s">
        <v>3342</v>
      </c>
      <c r="D2145" s="428">
        <v>110.4</v>
      </c>
    </row>
    <row r="2146" spans="2:4" x14ac:dyDescent="0.25">
      <c r="B2146" s="427" t="s">
        <v>3479</v>
      </c>
      <c r="C2146" s="427" t="s">
        <v>3342</v>
      </c>
      <c r="D2146" s="428">
        <v>110.4</v>
      </c>
    </row>
    <row r="2147" spans="2:4" x14ac:dyDescent="0.25">
      <c r="B2147" s="427" t="s">
        <v>3480</v>
      </c>
      <c r="C2147" s="427" t="s">
        <v>3342</v>
      </c>
      <c r="D2147" s="428">
        <v>110.4</v>
      </c>
    </row>
    <row r="2148" spans="2:4" x14ac:dyDescent="0.25">
      <c r="B2148" s="427" t="s">
        <v>3481</v>
      </c>
      <c r="C2148" s="427" t="s">
        <v>3342</v>
      </c>
      <c r="D2148" s="428">
        <v>80.5</v>
      </c>
    </row>
    <row r="2149" spans="2:4" x14ac:dyDescent="0.25">
      <c r="B2149" s="427" t="s">
        <v>3482</v>
      </c>
      <c r="C2149" s="427" t="s">
        <v>3342</v>
      </c>
      <c r="D2149" s="428">
        <v>110.4</v>
      </c>
    </row>
    <row r="2150" spans="2:4" x14ac:dyDescent="0.25">
      <c r="B2150" s="427" t="s">
        <v>3483</v>
      </c>
      <c r="C2150" s="427" t="s">
        <v>3342</v>
      </c>
      <c r="D2150" s="428">
        <v>110.4</v>
      </c>
    </row>
    <row r="2151" spans="2:4" x14ac:dyDescent="0.25">
      <c r="B2151" s="427" t="s">
        <v>3484</v>
      </c>
      <c r="C2151" s="427" t="s">
        <v>3342</v>
      </c>
      <c r="D2151" s="428">
        <v>110.4</v>
      </c>
    </row>
    <row r="2152" spans="2:4" x14ac:dyDescent="0.25">
      <c r="B2152" s="427" t="s">
        <v>3485</v>
      </c>
      <c r="C2152" s="427" t="s">
        <v>3342</v>
      </c>
      <c r="D2152" s="428">
        <v>46</v>
      </c>
    </row>
    <row r="2153" spans="2:4" x14ac:dyDescent="0.25">
      <c r="B2153" s="427" t="s">
        <v>3486</v>
      </c>
      <c r="C2153" s="427" t="s">
        <v>3342</v>
      </c>
      <c r="D2153" s="428">
        <v>110.4</v>
      </c>
    </row>
    <row r="2154" spans="2:4" x14ac:dyDescent="0.25">
      <c r="B2154" s="427" t="s">
        <v>3487</v>
      </c>
      <c r="C2154" s="427" t="s">
        <v>3342</v>
      </c>
      <c r="D2154" s="428">
        <v>46</v>
      </c>
    </row>
    <row r="2155" spans="2:4" x14ac:dyDescent="0.25">
      <c r="B2155" s="427" t="s">
        <v>3488</v>
      </c>
      <c r="C2155" s="427" t="s">
        <v>3342</v>
      </c>
      <c r="D2155" s="428">
        <v>77.8</v>
      </c>
    </row>
    <row r="2156" spans="2:4" x14ac:dyDescent="0.25">
      <c r="B2156" s="427" t="s">
        <v>3489</v>
      </c>
      <c r="C2156" s="427" t="s">
        <v>3342</v>
      </c>
      <c r="D2156" s="428">
        <v>77.8</v>
      </c>
    </row>
    <row r="2157" spans="2:4" x14ac:dyDescent="0.25">
      <c r="B2157" s="427" t="s">
        <v>3490</v>
      </c>
      <c r="C2157" s="427" t="s">
        <v>3342</v>
      </c>
      <c r="D2157" s="428">
        <v>110.4</v>
      </c>
    </row>
    <row r="2158" spans="2:4" x14ac:dyDescent="0.25">
      <c r="B2158" s="427" t="s">
        <v>3491</v>
      </c>
      <c r="C2158" s="427" t="s">
        <v>3342</v>
      </c>
      <c r="D2158" s="428">
        <v>110.4</v>
      </c>
    </row>
    <row r="2159" spans="2:4" x14ac:dyDescent="0.25">
      <c r="B2159" s="427" t="s">
        <v>3492</v>
      </c>
      <c r="C2159" s="427" t="s">
        <v>3342</v>
      </c>
      <c r="D2159" s="428">
        <v>77.8</v>
      </c>
    </row>
    <row r="2160" spans="2:4" x14ac:dyDescent="0.25">
      <c r="B2160" s="427" t="s">
        <v>3493</v>
      </c>
      <c r="C2160" s="427" t="s">
        <v>3494</v>
      </c>
      <c r="D2160" s="428">
        <v>46</v>
      </c>
    </row>
    <row r="2161" spans="2:4" x14ac:dyDescent="0.25">
      <c r="B2161" s="427" t="s">
        <v>3495</v>
      </c>
      <c r="C2161" s="427" t="s">
        <v>3496</v>
      </c>
      <c r="D2161" s="428">
        <v>190.61</v>
      </c>
    </row>
    <row r="2162" spans="2:4" x14ac:dyDescent="0.25">
      <c r="B2162" s="427" t="s">
        <v>3497</v>
      </c>
      <c r="C2162" s="427" t="s">
        <v>3496</v>
      </c>
      <c r="D2162" s="428">
        <v>190.61</v>
      </c>
    </row>
    <row r="2163" spans="2:4" x14ac:dyDescent="0.25">
      <c r="B2163" s="427" t="s">
        <v>3498</v>
      </c>
      <c r="C2163" s="427" t="s">
        <v>3499</v>
      </c>
      <c r="D2163" s="428">
        <v>232</v>
      </c>
    </row>
    <row r="2164" spans="2:4" x14ac:dyDescent="0.25">
      <c r="B2164" s="427" t="s">
        <v>3500</v>
      </c>
      <c r="C2164" s="427" t="s">
        <v>3501</v>
      </c>
      <c r="D2164" s="428">
        <v>232</v>
      </c>
    </row>
    <row r="2165" spans="2:4" x14ac:dyDescent="0.25">
      <c r="B2165" s="427" t="s">
        <v>3502</v>
      </c>
      <c r="C2165" s="427" t="s">
        <v>3501</v>
      </c>
      <c r="D2165" s="428">
        <v>232</v>
      </c>
    </row>
    <row r="2166" spans="2:4" x14ac:dyDescent="0.25">
      <c r="B2166" s="427" t="s">
        <v>3503</v>
      </c>
      <c r="C2166" s="427" t="s">
        <v>3501</v>
      </c>
      <c r="D2166" s="428">
        <v>232</v>
      </c>
    </row>
    <row r="2167" spans="2:4" x14ac:dyDescent="0.25">
      <c r="B2167" s="427" t="s">
        <v>3504</v>
      </c>
      <c r="C2167" s="427" t="s">
        <v>3501</v>
      </c>
      <c r="D2167" s="428">
        <v>232</v>
      </c>
    </row>
    <row r="2168" spans="2:4" x14ac:dyDescent="0.25">
      <c r="B2168" s="427" t="s">
        <v>3505</v>
      </c>
      <c r="C2168" s="427" t="s">
        <v>3506</v>
      </c>
      <c r="D2168" s="428">
        <v>60369.78</v>
      </c>
    </row>
    <row r="2169" spans="2:4" x14ac:dyDescent="0.25">
      <c r="B2169" s="427" t="s">
        <v>3507</v>
      </c>
      <c r="C2169" s="427" t="s">
        <v>3508</v>
      </c>
      <c r="D2169" s="428">
        <v>5600.5</v>
      </c>
    </row>
    <row r="2170" spans="2:4" x14ac:dyDescent="0.25">
      <c r="B2170" s="427" t="s">
        <v>3509</v>
      </c>
      <c r="C2170" s="427" t="s">
        <v>3510</v>
      </c>
      <c r="D2170" s="428">
        <v>5800</v>
      </c>
    </row>
    <row r="2171" spans="2:4" x14ac:dyDescent="0.25">
      <c r="B2171" s="427" t="s">
        <v>3511</v>
      </c>
      <c r="C2171" s="427" t="s">
        <v>3512</v>
      </c>
      <c r="D2171" s="428">
        <v>4060</v>
      </c>
    </row>
    <row r="2172" spans="2:4" x14ac:dyDescent="0.25">
      <c r="B2172" s="427" t="s">
        <v>3513</v>
      </c>
      <c r="C2172" s="427" t="s">
        <v>3514</v>
      </c>
      <c r="D2172" s="428">
        <v>2000.2</v>
      </c>
    </row>
    <row r="2173" spans="2:4" x14ac:dyDescent="0.25">
      <c r="B2173" s="427" t="s">
        <v>3515</v>
      </c>
      <c r="C2173" s="427" t="s">
        <v>3516</v>
      </c>
      <c r="D2173" s="428">
        <v>2000.2</v>
      </c>
    </row>
    <row r="2174" spans="2:4" x14ac:dyDescent="0.25">
      <c r="B2174" s="427" t="s">
        <v>3517</v>
      </c>
      <c r="C2174" s="427" t="s">
        <v>3516</v>
      </c>
      <c r="D2174" s="428">
        <v>2000.2</v>
      </c>
    </row>
    <row r="2175" spans="2:4" x14ac:dyDescent="0.25">
      <c r="B2175" s="427" t="s">
        <v>3518</v>
      </c>
      <c r="C2175" s="427" t="s">
        <v>3519</v>
      </c>
      <c r="D2175" s="428">
        <v>3450</v>
      </c>
    </row>
    <row r="2176" spans="2:4" ht="28.5" x14ac:dyDescent="0.25">
      <c r="B2176" s="427" t="s">
        <v>3520</v>
      </c>
      <c r="C2176" s="427" t="s">
        <v>3521</v>
      </c>
      <c r="D2176" s="428">
        <v>4988</v>
      </c>
    </row>
    <row r="2177" spans="2:4" ht="28.5" x14ac:dyDescent="0.25">
      <c r="B2177" s="427" t="s">
        <v>3522</v>
      </c>
      <c r="C2177" s="427" t="s">
        <v>3521</v>
      </c>
      <c r="D2177" s="428">
        <v>4988</v>
      </c>
    </row>
    <row r="2178" spans="2:4" ht="28.5" x14ac:dyDescent="0.25">
      <c r="B2178" s="427" t="s">
        <v>3523</v>
      </c>
      <c r="C2178" s="427" t="s">
        <v>3521</v>
      </c>
      <c r="D2178" s="428">
        <v>4988</v>
      </c>
    </row>
    <row r="2179" spans="2:4" ht="28.5" x14ac:dyDescent="0.25">
      <c r="B2179" s="427" t="s">
        <v>3524</v>
      </c>
      <c r="C2179" s="427" t="s">
        <v>3521</v>
      </c>
      <c r="D2179" s="428">
        <v>4988</v>
      </c>
    </row>
    <row r="2180" spans="2:4" x14ac:dyDescent="0.25">
      <c r="B2180" s="427" t="s">
        <v>3525</v>
      </c>
      <c r="C2180" s="427" t="s">
        <v>3526</v>
      </c>
      <c r="D2180" s="428">
        <v>8182.96</v>
      </c>
    </row>
    <row r="2181" spans="2:4" x14ac:dyDescent="0.25">
      <c r="B2181" s="427" t="s">
        <v>3527</v>
      </c>
      <c r="C2181" s="427" t="s">
        <v>3528</v>
      </c>
      <c r="D2181" s="428">
        <v>8354.7000000000007</v>
      </c>
    </row>
    <row r="2182" spans="2:4" x14ac:dyDescent="0.25">
      <c r="B2182" s="427" t="s">
        <v>3529</v>
      </c>
      <c r="C2182" s="427" t="s">
        <v>3530</v>
      </c>
      <c r="D2182" s="428">
        <v>24995.83</v>
      </c>
    </row>
    <row r="2183" spans="2:4" x14ac:dyDescent="0.25">
      <c r="B2183" s="427" t="s">
        <v>3531</v>
      </c>
      <c r="C2183" s="427" t="s">
        <v>3532</v>
      </c>
      <c r="D2183" s="428">
        <v>26620.89</v>
      </c>
    </row>
    <row r="2184" spans="2:4" x14ac:dyDescent="0.25">
      <c r="B2184" s="427" t="s">
        <v>3533</v>
      </c>
      <c r="C2184" s="427" t="s">
        <v>3532</v>
      </c>
      <c r="D2184" s="428">
        <v>26620.89</v>
      </c>
    </row>
    <row r="2185" spans="2:4" x14ac:dyDescent="0.25">
      <c r="B2185" s="427" t="s">
        <v>3534</v>
      </c>
      <c r="C2185" s="427" t="s">
        <v>3532</v>
      </c>
      <c r="D2185" s="428">
        <v>19561.61</v>
      </c>
    </row>
    <row r="2186" spans="2:4" x14ac:dyDescent="0.25">
      <c r="B2186" s="427" t="s">
        <v>3535</v>
      </c>
      <c r="C2186" s="427" t="s">
        <v>3532</v>
      </c>
      <c r="D2186" s="428">
        <v>19561.61</v>
      </c>
    </row>
    <row r="2187" spans="2:4" x14ac:dyDescent="0.25">
      <c r="B2187" s="427" t="s">
        <v>3536</v>
      </c>
      <c r="C2187" s="427" t="s">
        <v>3532</v>
      </c>
      <c r="D2187" s="428">
        <v>26620.89</v>
      </c>
    </row>
    <row r="2188" spans="2:4" x14ac:dyDescent="0.25">
      <c r="B2188" s="427" t="s">
        <v>3537</v>
      </c>
      <c r="C2188" s="427" t="s">
        <v>3538</v>
      </c>
      <c r="D2188" s="428">
        <v>43656.3</v>
      </c>
    </row>
    <row r="2189" spans="2:4" x14ac:dyDescent="0.25">
      <c r="B2189" s="427" t="s">
        <v>3539</v>
      </c>
      <c r="C2189" s="427" t="s">
        <v>3540</v>
      </c>
      <c r="D2189" s="428">
        <v>4283.47</v>
      </c>
    </row>
    <row r="2190" spans="2:4" x14ac:dyDescent="0.25">
      <c r="B2190" s="427" t="s">
        <v>3541</v>
      </c>
      <c r="C2190" s="427" t="s">
        <v>3542</v>
      </c>
      <c r="D2190" s="428">
        <v>46400</v>
      </c>
    </row>
    <row r="2191" spans="2:4" x14ac:dyDescent="0.25">
      <c r="B2191" s="427" t="s">
        <v>3543</v>
      </c>
      <c r="C2191" s="427" t="s">
        <v>3544</v>
      </c>
      <c r="D2191" s="428">
        <v>11053.8</v>
      </c>
    </row>
    <row r="2192" spans="2:4" ht="28.5" x14ac:dyDescent="0.25">
      <c r="B2192" s="427" t="s">
        <v>3545</v>
      </c>
      <c r="C2192" s="427" t="s">
        <v>3546</v>
      </c>
      <c r="D2192" s="428">
        <v>362250</v>
      </c>
    </row>
    <row r="2193" spans="2:4" x14ac:dyDescent="0.25">
      <c r="B2193" s="427" t="s">
        <v>3547</v>
      </c>
      <c r="C2193" s="427" t="s">
        <v>3548</v>
      </c>
      <c r="D2193" s="428">
        <v>4361.95</v>
      </c>
    </row>
    <row r="2194" spans="2:4" x14ac:dyDescent="0.25">
      <c r="B2194" s="427" t="s">
        <v>3549</v>
      </c>
      <c r="C2194" s="427" t="s">
        <v>3548</v>
      </c>
      <c r="D2194" s="428">
        <v>4361.95</v>
      </c>
    </row>
    <row r="2195" spans="2:4" x14ac:dyDescent="0.25">
      <c r="B2195" s="427" t="s">
        <v>3550</v>
      </c>
      <c r="C2195" s="427" t="s">
        <v>3551</v>
      </c>
      <c r="D2195" s="428">
        <v>1899</v>
      </c>
    </row>
    <row r="2196" spans="2:4" x14ac:dyDescent="0.25">
      <c r="B2196" s="427" t="s">
        <v>3552</v>
      </c>
      <c r="C2196" s="427" t="s">
        <v>3553</v>
      </c>
      <c r="D2196" s="428">
        <v>1899</v>
      </c>
    </row>
    <row r="2197" spans="2:4" x14ac:dyDescent="0.25">
      <c r="B2197" s="427" t="s">
        <v>3554</v>
      </c>
      <c r="C2197" s="427" t="s">
        <v>3555</v>
      </c>
      <c r="D2197" s="428">
        <v>1899</v>
      </c>
    </row>
    <row r="2198" spans="2:4" x14ac:dyDescent="0.25">
      <c r="B2198" s="427" t="s">
        <v>3556</v>
      </c>
      <c r="C2198" s="427" t="s">
        <v>3555</v>
      </c>
      <c r="D2198" s="428">
        <v>1899</v>
      </c>
    </row>
    <row r="2199" spans="2:4" x14ac:dyDescent="0.25">
      <c r="B2199" s="427" t="s">
        <v>3557</v>
      </c>
      <c r="C2199" s="427" t="s">
        <v>3555</v>
      </c>
      <c r="D2199" s="428">
        <v>1899</v>
      </c>
    </row>
    <row r="2200" spans="2:4" x14ac:dyDescent="0.25">
      <c r="B2200" s="427" t="s">
        <v>3558</v>
      </c>
      <c r="C2200" s="427" t="s">
        <v>3555</v>
      </c>
      <c r="D2200" s="428">
        <v>1899</v>
      </c>
    </row>
    <row r="2201" spans="2:4" x14ac:dyDescent="0.25">
      <c r="B2201" s="427" t="s">
        <v>3559</v>
      </c>
      <c r="C2201" s="427" t="s">
        <v>3555</v>
      </c>
      <c r="D2201" s="428">
        <v>1899</v>
      </c>
    </row>
    <row r="2202" spans="2:4" x14ac:dyDescent="0.25">
      <c r="B2202" s="427" t="s">
        <v>3560</v>
      </c>
      <c r="C2202" s="427" t="s">
        <v>3555</v>
      </c>
      <c r="D2202" s="428">
        <v>1899</v>
      </c>
    </row>
    <row r="2203" spans="2:4" x14ac:dyDescent="0.25">
      <c r="B2203" s="427" t="s">
        <v>3561</v>
      </c>
      <c r="C2203" s="427" t="s">
        <v>3555</v>
      </c>
      <c r="D2203" s="428">
        <v>1899</v>
      </c>
    </row>
    <row r="2204" spans="2:4" x14ac:dyDescent="0.25">
      <c r="B2204" s="427" t="s">
        <v>3562</v>
      </c>
      <c r="C2204" s="427" t="s">
        <v>3555</v>
      </c>
      <c r="D2204" s="428">
        <v>1899</v>
      </c>
    </row>
    <row r="2205" spans="2:4" x14ac:dyDescent="0.25">
      <c r="B2205" s="427" t="s">
        <v>3563</v>
      </c>
      <c r="C2205" s="427" t="s">
        <v>3555</v>
      </c>
      <c r="D2205" s="428">
        <v>1899</v>
      </c>
    </row>
    <row r="2206" spans="2:4" x14ac:dyDescent="0.25">
      <c r="B2206" s="427" t="s">
        <v>3564</v>
      </c>
      <c r="C2206" s="427" t="s">
        <v>3555</v>
      </c>
      <c r="D2206" s="428">
        <v>1899</v>
      </c>
    </row>
    <row r="2207" spans="2:4" x14ac:dyDescent="0.25">
      <c r="B2207" s="427" t="s">
        <v>3565</v>
      </c>
      <c r="C2207" s="427" t="s">
        <v>3555</v>
      </c>
      <c r="D2207" s="428">
        <v>1899</v>
      </c>
    </row>
    <row r="2208" spans="2:4" x14ac:dyDescent="0.25">
      <c r="B2208" s="427" t="s">
        <v>3566</v>
      </c>
      <c r="C2208" s="427" t="s">
        <v>3567</v>
      </c>
      <c r="D2208" s="428">
        <v>71291.289999999994</v>
      </c>
    </row>
    <row r="2209" spans="2:4" x14ac:dyDescent="0.25">
      <c r="B2209" s="427" t="s">
        <v>3568</v>
      </c>
      <c r="C2209" s="427" t="s">
        <v>3569</v>
      </c>
      <c r="D2209" s="428">
        <v>3233.26</v>
      </c>
    </row>
    <row r="2210" spans="2:4" x14ac:dyDescent="0.25">
      <c r="B2210" s="427" t="s">
        <v>3570</v>
      </c>
      <c r="C2210" s="427" t="s">
        <v>3569</v>
      </c>
      <c r="D2210" s="428">
        <v>3233.26</v>
      </c>
    </row>
    <row r="2211" spans="2:4" x14ac:dyDescent="0.25">
      <c r="B2211" s="427" t="s">
        <v>3571</v>
      </c>
      <c r="C2211" s="427" t="s">
        <v>3569</v>
      </c>
      <c r="D2211" s="428">
        <v>3233.26</v>
      </c>
    </row>
    <row r="2212" spans="2:4" x14ac:dyDescent="0.25">
      <c r="B2212" s="427" t="s">
        <v>3572</v>
      </c>
      <c r="C2212" s="427" t="s">
        <v>3573</v>
      </c>
      <c r="D2212" s="428">
        <v>3084.3</v>
      </c>
    </row>
    <row r="2213" spans="2:4" x14ac:dyDescent="0.25">
      <c r="B2213" s="427" t="s">
        <v>3574</v>
      </c>
      <c r="C2213" s="427" t="s">
        <v>3575</v>
      </c>
      <c r="D2213" s="428">
        <v>11350.5</v>
      </c>
    </row>
    <row r="2214" spans="2:4" x14ac:dyDescent="0.25">
      <c r="B2214" s="427" t="s">
        <v>3576</v>
      </c>
      <c r="C2214" s="427" t="s">
        <v>3577</v>
      </c>
      <c r="D2214" s="428">
        <v>10419.48</v>
      </c>
    </row>
    <row r="2215" spans="2:4" x14ac:dyDescent="0.25">
      <c r="B2215" s="427" t="s">
        <v>3578</v>
      </c>
      <c r="C2215" s="427" t="s">
        <v>3579</v>
      </c>
      <c r="D2215" s="428">
        <v>5865</v>
      </c>
    </row>
    <row r="2216" spans="2:4" x14ac:dyDescent="0.25">
      <c r="B2216" s="427" t="s">
        <v>3580</v>
      </c>
      <c r="C2216" s="427" t="s">
        <v>3581</v>
      </c>
      <c r="D2216" s="428">
        <v>6313.5</v>
      </c>
    </row>
    <row r="2217" spans="2:4" x14ac:dyDescent="0.25">
      <c r="B2217" s="427" t="s">
        <v>3582</v>
      </c>
      <c r="C2217" s="427" t="s">
        <v>3583</v>
      </c>
      <c r="D2217" s="428">
        <v>1999</v>
      </c>
    </row>
    <row r="2218" spans="2:4" x14ac:dyDescent="0.25">
      <c r="B2218" s="427" t="s">
        <v>3584</v>
      </c>
      <c r="C2218" s="427" t="s">
        <v>3585</v>
      </c>
      <c r="D2218" s="428">
        <v>27568.38</v>
      </c>
    </row>
    <row r="2219" spans="2:4" x14ac:dyDescent="0.25">
      <c r="B2219" s="427" t="s">
        <v>3586</v>
      </c>
      <c r="C2219" s="427" t="s">
        <v>3587</v>
      </c>
      <c r="D2219" s="428">
        <v>12305</v>
      </c>
    </row>
    <row r="2220" spans="2:4" x14ac:dyDescent="0.25">
      <c r="B2220" s="427" t="s">
        <v>3588</v>
      </c>
      <c r="C2220" s="427" t="s">
        <v>3587</v>
      </c>
      <c r="D2220" s="428">
        <v>11155</v>
      </c>
    </row>
    <row r="2221" spans="2:4" x14ac:dyDescent="0.25">
      <c r="B2221" s="427" t="s">
        <v>3589</v>
      </c>
      <c r="C2221" s="427" t="s">
        <v>3587</v>
      </c>
      <c r="D2221" s="428">
        <v>12644.25</v>
      </c>
    </row>
    <row r="2222" spans="2:4" x14ac:dyDescent="0.25">
      <c r="B2222" s="427" t="s">
        <v>3590</v>
      </c>
      <c r="C2222" s="427" t="s">
        <v>3587</v>
      </c>
      <c r="D2222" s="428">
        <v>11155</v>
      </c>
    </row>
    <row r="2223" spans="2:4" x14ac:dyDescent="0.25">
      <c r="B2223" s="427" t="s">
        <v>3591</v>
      </c>
      <c r="C2223" s="427" t="s">
        <v>3587</v>
      </c>
      <c r="D2223" s="428">
        <v>11155</v>
      </c>
    </row>
    <row r="2224" spans="2:4" x14ac:dyDescent="0.25">
      <c r="B2224" s="427" t="s">
        <v>3592</v>
      </c>
      <c r="C2224" s="427" t="s">
        <v>3587</v>
      </c>
      <c r="D2224" s="428">
        <v>11155</v>
      </c>
    </row>
    <row r="2225" spans="2:4" x14ac:dyDescent="0.25">
      <c r="B2225" s="427" t="s">
        <v>3593</v>
      </c>
      <c r="C2225" s="427" t="s">
        <v>3587</v>
      </c>
      <c r="D2225" s="428">
        <v>11155</v>
      </c>
    </row>
    <row r="2226" spans="2:4" x14ac:dyDescent="0.25">
      <c r="B2226" s="427" t="s">
        <v>3594</v>
      </c>
      <c r="C2226" s="427" t="s">
        <v>3587</v>
      </c>
      <c r="D2226" s="428">
        <v>12305</v>
      </c>
    </row>
    <row r="2227" spans="2:4" x14ac:dyDescent="0.25">
      <c r="B2227" s="427" t="s">
        <v>3595</v>
      </c>
      <c r="C2227" s="427" t="s">
        <v>3587</v>
      </c>
      <c r="D2227" s="428">
        <v>11155</v>
      </c>
    </row>
    <row r="2228" spans="2:4" x14ac:dyDescent="0.25">
      <c r="B2228" s="427" t="s">
        <v>3596</v>
      </c>
      <c r="C2228" s="427" t="s">
        <v>3587</v>
      </c>
      <c r="D2228" s="428">
        <v>11155</v>
      </c>
    </row>
    <row r="2229" spans="2:4" x14ac:dyDescent="0.25">
      <c r="B2229" s="427" t="s">
        <v>3597</v>
      </c>
      <c r="C2229" s="427" t="s">
        <v>3587</v>
      </c>
      <c r="D2229" s="428">
        <v>11155</v>
      </c>
    </row>
    <row r="2230" spans="2:4" x14ac:dyDescent="0.25">
      <c r="B2230" s="427" t="s">
        <v>3598</v>
      </c>
      <c r="C2230" s="427" t="s">
        <v>3587</v>
      </c>
      <c r="D2230" s="428">
        <v>11155</v>
      </c>
    </row>
    <row r="2231" spans="2:4" x14ac:dyDescent="0.25">
      <c r="B2231" s="427" t="s">
        <v>3599</v>
      </c>
      <c r="C2231" s="427" t="s">
        <v>3587</v>
      </c>
      <c r="D2231" s="428">
        <v>12305</v>
      </c>
    </row>
    <row r="2232" spans="2:4" x14ac:dyDescent="0.25">
      <c r="B2232" s="427" t="s">
        <v>3600</v>
      </c>
      <c r="C2232" s="427" t="s">
        <v>3587</v>
      </c>
      <c r="D2232" s="428">
        <v>11155</v>
      </c>
    </row>
    <row r="2233" spans="2:4" x14ac:dyDescent="0.25">
      <c r="B2233" s="427" t="s">
        <v>3601</v>
      </c>
      <c r="C2233" s="427" t="s">
        <v>3602</v>
      </c>
      <c r="D2233" s="428">
        <v>11155</v>
      </c>
    </row>
    <row r="2234" spans="2:4" x14ac:dyDescent="0.25">
      <c r="B2234" s="427" t="s">
        <v>3603</v>
      </c>
      <c r="C2234" s="427" t="s">
        <v>3604</v>
      </c>
      <c r="D2234" s="428">
        <v>13364.15</v>
      </c>
    </row>
    <row r="2235" spans="2:4" x14ac:dyDescent="0.25">
      <c r="B2235" s="427" t="s">
        <v>3605</v>
      </c>
      <c r="C2235" s="427" t="s">
        <v>3604</v>
      </c>
      <c r="D2235" s="428">
        <v>13364.15</v>
      </c>
    </row>
    <row r="2236" spans="2:4" x14ac:dyDescent="0.25">
      <c r="B2236" s="427" t="s">
        <v>3606</v>
      </c>
      <c r="C2236" s="427" t="s">
        <v>3604</v>
      </c>
      <c r="D2236" s="428">
        <v>13364.15</v>
      </c>
    </row>
    <row r="2237" spans="2:4" x14ac:dyDescent="0.25">
      <c r="B2237" s="427" t="s">
        <v>3607</v>
      </c>
      <c r="C2237" s="427" t="s">
        <v>3604</v>
      </c>
      <c r="D2237" s="428">
        <v>13364.15</v>
      </c>
    </row>
    <row r="2238" spans="2:4" x14ac:dyDescent="0.25">
      <c r="B2238" s="427" t="s">
        <v>3608</v>
      </c>
      <c r="C2238" s="427" t="s">
        <v>3604</v>
      </c>
      <c r="D2238" s="428">
        <v>13364.15</v>
      </c>
    </row>
    <row r="2239" spans="2:4" x14ac:dyDescent="0.25">
      <c r="B2239" s="427" t="s">
        <v>3609</v>
      </c>
      <c r="C2239" s="427" t="s">
        <v>3604</v>
      </c>
      <c r="D2239" s="428">
        <v>13364.15</v>
      </c>
    </row>
    <row r="2240" spans="2:4" ht="28.5" x14ac:dyDescent="0.25">
      <c r="B2240" s="427" t="s">
        <v>3610</v>
      </c>
      <c r="C2240" s="427" t="s">
        <v>3611</v>
      </c>
      <c r="D2240" s="428">
        <v>13612.55</v>
      </c>
    </row>
    <row r="2241" spans="2:4" ht="28.5" x14ac:dyDescent="0.25">
      <c r="B2241" s="427" t="s">
        <v>3612</v>
      </c>
      <c r="C2241" s="427" t="s">
        <v>3611</v>
      </c>
      <c r="D2241" s="428">
        <v>13612.55</v>
      </c>
    </row>
    <row r="2242" spans="2:4" ht="28.5" x14ac:dyDescent="0.25">
      <c r="B2242" s="427" t="s">
        <v>3613</v>
      </c>
      <c r="C2242" s="427" t="s">
        <v>3611</v>
      </c>
      <c r="D2242" s="428">
        <v>13612.55</v>
      </c>
    </row>
    <row r="2243" spans="2:4" ht="28.5" x14ac:dyDescent="0.25">
      <c r="B2243" s="427" t="s">
        <v>3614</v>
      </c>
      <c r="C2243" s="427" t="s">
        <v>3611</v>
      </c>
      <c r="D2243" s="428">
        <v>13612.55</v>
      </c>
    </row>
    <row r="2244" spans="2:4" ht="28.5" x14ac:dyDescent="0.25">
      <c r="B2244" s="427" t="s">
        <v>3615</v>
      </c>
      <c r="C2244" s="427" t="s">
        <v>3611</v>
      </c>
      <c r="D2244" s="428">
        <v>13612.55</v>
      </c>
    </row>
    <row r="2245" spans="2:4" ht="28.5" x14ac:dyDescent="0.25">
      <c r="B2245" s="427" t="s">
        <v>3616</v>
      </c>
      <c r="C2245" s="427" t="s">
        <v>3611</v>
      </c>
      <c r="D2245" s="428">
        <v>13612.55</v>
      </c>
    </row>
    <row r="2246" spans="2:4" ht="28.5" x14ac:dyDescent="0.25">
      <c r="B2246" s="427" t="s">
        <v>3617</v>
      </c>
      <c r="C2246" s="427" t="s">
        <v>3611</v>
      </c>
      <c r="D2246" s="428">
        <v>13612.55</v>
      </c>
    </row>
    <row r="2247" spans="2:4" ht="28.5" x14ac:dyDescent="0.25">
      <c r="B2247" s="427" t="s">
        <v>3618</v>
      </c>
      <c r="C2247" s="427" t="s">
        <v>3611</v>
      </c>
      <c r="D2247" s="428">
        <v>13612.55</v>
      </c>
    </row>
    <row r="2248" spans="2:4" ht="28.5" x14ac:dyDescent="0.25">
      <c r="B2248" s="427" t="s">
        <v>3619</v>
      </c>
      <c r="C2248" s="427" t="s">
        <v>3611</v>
      </c>
      <c r="D2248" s="428">
        <v>13612.55</v>
      </c>
    </row>
    <row r="2249" spans="2:4" x14ac:dyDescent="0.25">
      <c r="B2249" s="427" t="s">
        <v>3620</v>
      </c>
      <c r="C2249" s="427" t="s">
        <v>3621</v>
      </c>
      <c r="D2249" s="428">
        <v>10020.969999999999</v>
      </c>
    </row>
    <row r="2250" spans="2:4" x14ac:dyDescent="0.25">
      <c r="B2250" s="427" t="s">
        <v>3622</v>
      </c>
      <c r="C2250" s="427" t="s">
        <v>3621</v>
      </c>
      <c r="D2250" s="428">
        <v>10020.969999999999</v>
      </c>
    </row>
    <row r="2251" spans="2:4" x14ac:dyDescent="0.25">
      <c r="B2251" s="427" t="s">
        <v>3623</v>
      </c>
      <c r="C2251" s="427" t="s">
        <v>3621</v>
      </c>
      <c r="D2251" s="428">
        <v>10020.969999999999</v>
      </c>
    </row>
    <row r="2252" spans="2:4" x14ac:dyDescent="0.25">
      <c r="B2252" s="427" t="s">
        <v>3624</v>
      </c>
      <c r="C2252" s="427" t="s">
        <v>3621</v>
      </c>
      <c r="D2252" s="428">
        <v>10020.969999999999</v>
      </c>
    </row>
    <row r="2253" spans="2:4" x14ac:dyDescent="0.25">
      <c r="B2253" s="427" t="s">
        <v>3625</v>
      </c>
      <c r="C2253" s="427" t="s">
        <v>3621</v>
      </c>
      <c r="D2253" s="428">
        <v>10020.969999999999</v>
      </c>
    </row>
    <row r="2254" spans="2:4" x14ac:dyDescent="0.25">
      <c r="B2254" s="427" t="s">
        <v>3626</v>
      </c>
      <c r="C2254" s="427" t="s">
        <v>3621</v>
      </c>
      <c r="D2254" s="428">
        <v>10020.969999999999</v>
      </c>
    </row>
    <row r="2255" spans="2:4" x14ac:dyDescent="0.25">
      <c r="B2255" s="427" t="s">
        <v>3627</v>
      </c>
      <c r="C2255" s="427" t="s">
        <v>3621</v>
      </c>
      <c r="D2255" s="428">
        <v>10020.969999999999</v>
      </c>
    </row>
    <row r="2256" spans="2:4" x14ac:dyDescent="0.25">
      <c r="B2256" s="427" t="s">
        <v>3628</v>
      </c>
      <c r="C2256" s="427" t="s">
        <v>3621</v>
      </c>
      <c r="D2256" s="428">
        <v>10020.969999999999</v>
      </c>
    </row>
    <row r="2257" spans="2:4" x14ac:dyDescent="0.25">
      <c r="B2257" s="427" t="s">
        <v>3629</v>
      </c>
      <c r="C2257" s="427" t="s">
        <v>3621</v>
      </c>
      <c r="D2257" s="428">
        <v>10020.969999999999</v>
      </c>
    </row>
    <row r="2258" spans="2:4" x14ac:dyDescent="0.25">
      <c r="B2258" s="427" t="s">
        <v>3630</v>
      </c>
      <c r="C2258" s="427" t="s">
        <v>3621</v>
      </c>
      <c r="D2258" s="428">
        <v>10020.969999999999</v>
      </c>
    </row>
    <row r="2259" spans="2:4" x14ac:dyDescent="0.25">
      <c r="B2259" s="427" t="s">
        <v>3631</v>
      </c>
      <c r="C2259" s="427" t="s">
        <v>3621</v>
      </c>
      <c r="D2259" s="428">
        <v>10020.969999999999</v>
      </c>
    </row>
    <row r="2260" spans="2:4" x14ac:dyDescent="0.25">
      <c r="B2260" s="427" t="s">
        <v>3632</v>
      </c>
      <c r="C2260" s="427" t="s">
        <v>3621</v>
      </c>
      <c r="D2260" s="428">
        <v>10020.969999999999</v>
      </c>
    </row>
    <row r="2261" spans="2:4" x14ac:dyDescent="0.25">
      <c r="B2261" s="427" t="s">
        <v>3633</v>
      </c>
      <c r="C2261" s="427" t="s">
        <v>3621</v>
      </c>
      <c r="D2261" s="428">
        <v>10020.969999999999</v>
      </c>
    </row>
    <row r="2262" spans="2:4" x14ac:dyDescent="0.25">
      <c r="B2262" s="427" t="s">
        <v>3634</v>
      </c>
      <c r="C2262" s="427" t="s">
        <v>3621</v>
      </c>
      <c r="D2262" s="428">
        <v>10020.969999999999</v>
      </c>
    </row>
    <row r="2263" spans="2:4" x14ac:dyDescent="0.25">
      <c r="B2263" s="427" t="s">
        <v>3635</v>
      </c>
      <c r="C2263" s="427" t="s">
        <v>3621</v>
      </c>
      <c r="D2263" s="428">
        <v>10020.969999999999</v>
      </c>
    </row>
    <row r="2264" spans="2:4" x14ac:dyDescent="0.25">
      <c r="B2264" s="427" t="s">
        <v>3636</v>
      </c>
      <c r="C2264" s="427" t="s">
        <v>3621</v>
      </c>
      <c r="D2264" s="428">
        <v>10020.969999999999</v>
      </c>
    </row>
    <row r="2265" spans="2:4" x14ac:dyDescent="0.25">
      <c r="B2265" s="427" t="s">
        <v>3637</v>
      </c>
      <c r="C2265" s="427" t="s">
        <v>3621</v>
      </c>
      <c r="D2265" s="428">
        <v>10020.969999999999</v>
      </c>
    </row>
    <row r="2266" spans="2:4" x14ac:dyDescent="0.25">
      <c r="B2266" s="427" t="s">
        <v>3638</v>
      </c>
      <c r="C2266" s="427" t="s">
        <v>3621</v>
      </c>
      <c r="D2266" s="428">
        <v>10020.969999999999</v>
      </c>
    </row>
    <row r="2267" spans="2:4" x14ac:dyDescent="0.25">
      <c r="B2267" s="427" t="s">
        <v>3639</v>
      </c>
      <c r="C2267" s="427" t="s">
        <v>3621</v>
      </c>
      <c r="D2267" s="428">
        <v>10020.969999999999</v>
      </c>
    </row>
    <row r="2268" spans="2:4" x14ac:dyDescent="0.25">
      <c r="B2268" s="427" t="s">
        <v>3640</v>
      </c>
      <c r="C2268" s="427" t="s">
        <v>3621</v>
      </c>
      <c r="D2268" s="428">
        <v>10020.969999999999</v>
      </c>
    </row>
    <row r="2269" spans="2:4" x14ac:dyDescent="0.25">
      <c r="B2269" s="427" t="s">
        <v>3641</v>
      </c>
      <c r="C2269" s="427" t="s">
        <v>3621</v>
      </c>
      <c r="D2269" s="428">
        <v>10020.969999999999</v>
      </c>
    </row>
    <row r="2270" spans="2:4" x14ac:dyDescent="0.25">
      <c r="B2270" s="427" t="s">
        <v>3642</v>
      </c>
      <c r="C2270" s="427" t="s">
        <v>3621</v>
      </c>
      <c r="D2270" s="428">
        <v>10020.969999999999</v>
      </c>
    </row>
    <row r="2271" spans="2:4" x14ac:dyDescent="0.25">
      <c r="B2271" s="427" t="s">
        <v>3643</v>
      </c>
      <c r="C2271" s="427" t="s">
        <v>3621</v>
      </c>
      <c r="D2271" s="428">
        <v>10020.969999999999</v>
      </c>
    </row>
    <row r="2272" spans="2:4" x14ac:dyDescent="0.25">
      <c r="B2272" s="427" t="s">
        <v>3644</v>
      </c>
      <c r="C2272" s="427" t="s">
        <v>3621</v>
      </c>
      <c r="D2272" s="428">
        <v>10020.969999999999</v>
      </c>
    </row>
    <row r="2273" spans="2:4" x14ac:dyDescent="0.25">
      <c r="B2273" s="427" t="s">
        <v>3645</v>
      </c>
      <c r="C2273" s="427" t="s">
        <v>3621</v>
      </c>
      <c r="D2273" s="428">
        <v>10020.969999999999</v>
      </c>
    </row>
    <row r="2274" spans="2:4" x14ac:dyDescent="0.25">
      <c r="B2274" s="427" t="s">
        <v>3646</v>
      </c>
      <c r="C2274" s="427" t="s">
        <v>3621</v>
      </c>
      <c r="D2274" s="428">
        <v>10020.969999999999</v>
      </c>
    </row>
    <row r="2275" spans="2:4" x14ac:dyDescent="0.25">
      <c r="B2275" s="427" t="s">
        <v>3647</v>
      </c>
      <c r="C2275" s="427" t="s">
        <v>3621</v>
      </c>
      <c r="D2275" s="428">
        <v>10020.969999999999</v>
      </c>
    </row>
    <row r="2276" spans="2:4" x14ac:dyDescent="0.25">
      <c r="B2276" s="427" t="s">
        <v>3648</v>
      </c>
      <c r="C2276" s="427" t="s">
        <v>3621</v>
      </c>
      <c r="D2276" s="428">
        <v>10020.969999999999</v>
      </c>
    </row>
    <row r="2277" spans="2:4" x14ac:dyDescent="0.25">
      <c r="B2277" s="427" t="s">
        <v>3649</v>
      </c>
      <c r="C2277" s="427" t="s">
        <v>3621</v>
      </c>
      <c r="D2277" s="428">
        <v>10020.969999999999</v>
      </c>
    </row>
    <row r="2278" spans="2:4" x14ac:dyDescent="0.25">
      <c r="B2278" s="427" t="s">
        <v>3650</v>
      </c>
      <c r="C2278" s="427" t="s">
        <v>3621</v>
      </c>
      <c r="D2278" s="428">
        <v>10020.969999999999</v>
      </c>
    </row>
    <row r="2279" spans="2:4" x14ac:dyDescent="0.25">
      <c r="B2279" s="427" t="s">
        <v>3651</v>
      </c>
      <c r="C2279" s="427" t="s">
        <v>3621</v>
      </c>
      <c r="D2279" s="428">
        <v>10020.969999999999</v>
      </c>
    </row>
    <row r="2280" spans="2:4" x14ac:dyDescent="0.25">
      <c r="B2280" s="427" t="s">
        <v>3652</v>
      </c>
      <c r="C2280" s="427" t="s">
        <v>3621</v>
      </c>
      <c r="D2280" s="428">
        <v>10020.969999999999</v>
      </c>
    </row>
    <row r="2281" spans="2:4" x14ac:dyDescent="0.25">
      <c r="B2281" s="427" t="s">
        <v>3653</v>
      </c>
      <c r="C2281" s="427" t="s">
        <v>3621</v>
      </c>
      <c r="D2281" s="428">
        <v>10020.969999999999</v>
      </c>
    </row>
    <row r="2282" spans="2:4" x14ac:dyDescent="0.25">
      <c r="B2282" s="427" t="s">
        <v>3654</v>
      </c>
      <c r="C2282" s="427" t="s">
        <v>3621</v>
      </c>
      <c r="D2282" s="428">
        <v>10020.969999999999</v>
      </c>
    </row>
    <row r="2283" spans="2:4" x14ac:dyDescent="0.25">
      <c r="B2283" s="427" t="s">
        <v>3655</v>
      </c>
      <c r="C2283" s="427" t="s">
        <v>3621</v>
      </c>
      <c r="D2283" s="428">
        <v>10020.969999999999</v>
      </c>
    </row>
    <row r="2284" spans="2:4" x14ac:dyDescent="0.25">
      <c r="B2284" s="427" t="s">
        <v>3656</v>
      </c>
      <c r="C2284" s="427" t="s">
        <v>3621</v>
      </c>
      <c r="D2284" s="428">
        <v>10020.969999999999</v>
      </c>
    </row>
    <row r="2285" spans="2:4" x14ac:dyDescent="0.25">
      <c r="B2285" s="427" t="s">
        <v>3657</v>
      </c>
      <c r="C2285" s="427" t="s">
        <v>3621</v>
      </c>
      <c r="D2285" s="428">
        <v>10020.969999999999</v>
      </c>
    </row>
    <row r="2286" spans="2:4" x14ac:dyDescent="0.25">
      <c r="B2286" s="427" t="s">
        <v>3658</v>
      </c>
      <c r="C2286" s="427" t="s">
        <v>3621</v>
      </c>
      <c r="D2286" s="428">
        <v>10020.969999999999</v>
      </c>
    </row>
    <row r="2287" spans="2:4" x14ac:dyDescent="0.25">
      <c r="B2287" s="427" t="s">
        <v>3659</v>
      </c>
      <c r="C2287" s="427" t="s">
        <v>3621</v>
      </c>
      <c r="D2287" s="428">
        <v>10020.969999999999</v>
      </c>
    </row>
    <row r="2288" spans="2:4" x14ac:dyDescent="0.25">
      <c r="B2288" s="427" t="s">
        <v>3660</v>
      </c>
      <c r="C2288" s="427" t="s">
        <v>3621</v>
      </c>
      <c r="D2288" s="428">
        <v>10020.969999999999</v>
      </c>
    </row>
    <row r="2289" spans="2:4" x14ac:dyDescent="0.25">
      <c r="B2289" s="427" t="s">
        <v>3661</v>
      </c>
      <c r="C2289" s="427" t="s">
        <v>3621</v>
      </c>
      <c r="D2289" s="428">
        <v>10020.969999999999</v>
      </c>
    </row>
    <row r="2290" spans="2:4" x14ac:dyDescent="0.25">
      <c r="B2290" s="427" t="s">
        <v>3662</v>
      </c>
      <c r="C2290" s="427" t="s">
        <v>3621</v>
      </c>
      <c r="D2290" s="428">
        <v>10020.969999999999</v>
      </c>
    </row>
    <row r="2291" spans="2:4" x14ac:dyDescent="0.25">
      <c r="B2291" s="427" t="s">
        <v>3663</v>
      </c>
      <c r="C2291" s="427" t="s">
        <v>3621</v>
      </c>
      <c r="D2291" s="428">
        <v>10020.969999999999</v>
      </c>
    </row>
    <row r="2292" spans="2:4" x14ac:dyDescent="0.25">
      <c r="B2292" s="427" t="s">
        <v>3664</v>
      </c>
      <c r="C2292" s="427" t="s">
        <v>3621</v>
      </c>
      <c r="D2292" s="428">
        <v>10020.969999999999</v>
      </c>
    </row>
    <row r="2293" spans="2:4" x14ac:dyDescent="0.25">
      <c r="B2293" s="427" t="s">
        <v>3665</v>
      </c>
      <c r="C2293" s="427" t="s">
        <v>3621</v>
      </c>
      <c r="D2293" s="428">
        <v>10020.969999999999</v>
      </c>
    </row>
    <row r="2294" spans="2:4" x14ac:dyDescent="0.25">
      <c r="B2294" s="427" t="s">
        <v>3666</v>
      </c>
      <c r="C2294" s="427" t="s">
        <v>3621</v>
      </c>
      <c r="D2294" s="428">
        <v>10020.969999999999</v>
      </c>
    </row>
    <row r="2295" spans="2:4" x14ac:dyDescent="0.25">
      <c r="B2295" s="427" t="s">
        <v>3667</v>
      </c>
      <c r="C2295" s="427" t="s">
        <v>3621</v>
      </c>
      <c r="D2295" s="428">
        <v>10020.969999999999</v>
      </c>
    </row>
    <row r="2296" spans="2:4" x14ac:dyDescent="0.25">
      <c r="B2296" s="427" t="s">
        <v>3668</v>
      </c>
      <c r="C2296" s="427" t="s">
        <v>3621</v>
      </c>
      <c r="D2296" s="428">
        <v>10020.969999999999</v>
      </c>
    </row>
    <row r="2297" spans="2:4" x14ac:dyDescent="0.25">
      <c r="B2297" s="427" t="s">
        <v>3669</v>
      </c>
      <c r="C2297" s="427" t="s">
        <v>3621</v>
      </c>
      <c r="D2297" s="428">
        <v>10020.969999999999</v>
      </c>
    </row>
    <row r="2298" spans="2:4" x14ac:dyDescent="0.25">
      <c r="B2298" s="427" t="s">
        <v>3670</v>
      </c>
      <c r="C2298" s="427" t="s">
        <v>3621</v>
      </c>
      <c r="D2298" s="428">
        <v>10020.969999999999</v>
      </c>
    </row>
    <row r="2299" spans="2:4" x14ac:dyDescent="0.25">
      <c r="B2299" s="427" t="s">
        <v>3671</v>
      </c>
      <c r="C2299" s="427" t="s">
        <v>3621</v>
      </c>
      <c r="D2299" s="428">
        <v>10020.969999999999</v>
      </c>
    </row>
    <row r="2300" spans="2:4" x14ac:dyDescent="0.25">
      <c r="B2300" s="427" t="s">
        <v>3672</v>
      </c>
      <c r="C2300" s="427" t="s">
        <v>3621</v>
      </c>
      <c r="D2300" s="428">
        <v>10020.969999999999</v>
      </c>
    </row>
    <row r="2301" spans="2:4" x14ac:dyDescent="0.25">
      <c r="B2301" s="427" t="s">
        <v>3673</v>
      </c>
      <c r="C2301" s="427" t="s">
        <v>3621</v>
      </c>
      <c r="D2301" s="428">
        <v>10020.969999999999</v>
      </c>
    </row>
    <row r="2302" spans="2:4" x14ac:dyDescent="0.25">
      <c r="B2302" s="427" t="s">
        <v>3674</v>
      </c>
      <c r="C2302" s="427" t="s">
        <v>3621</v>
      </c>
      <c r="D2302" s="428">
        <v>10020.969999999999</v>
      </c>
    </row>
    <row r="2303" spans="2:4" x14ac:dyDescent="0.25">
      <c r="B2303" s="427" t="s">
        <v>3675</v>
      </c>
      <c r="C2303" s="427" t="s">
        <v>3621</v>
      </c>
      <c r="D2303" s="428">
        <v>10020.969999999999</v>
      </c>
    </row>
    <row r="2304" spans="2:4" x14ac:dyDescent="0.25">
      <c r="B2304" s="427" t="s">
        <v>3676</v>
      </c>
      <c r="C2304" s="427" t="s">
        <v>3621</v>
      </c>
      <c r="D2304" s="428">
        <v>10020.969999999999</v>
      </c>
    </row>
    <row r="2305" spans="2:4" x14ac:dyDescent="0.25">
      <c r="B2305" s="427" t="s">
        <v>3677</v>
      </c>
      <c r="C2305" s="427" t="s">
        <v>3621</v>
      </c>
      <c r="D2305" s="428">
        <v>10020.969999999999</v>
      </c>
    </row>
    <row r="2306" spans="2:4" x14ac:dyDescent="0.25">
      <c r="B2306" s="427" t="s">
        <v>3678</v>
      </c>
      <c r="C2306" s="427" t="s">
        <v>3621</v>
      </c>
      <c r="D2306" s="428">
        <v>10020.969999999999</v>
      </c>
    </row>
    <row r="2307" spans="2:4" x14ac:dyDescent="0.25">
      <c r="B2307" s="427" t="s">
        <v>3679</v>
      </c>
      <c r="C2307" s="427" t="s">
        <v>3621</v>
      </c>
      <c r="D2307" s="428">
        <v>10020.969999999999</v>
      </c>
    </row>
    <row r="2308" spans="2:4" x14ac:dyDescent="0.25">
      <c r="B2308" s="427" t="s">
        <v>3680</v>
      </c>
      <c r="C2308" s="427" t="s">
        <v>3621</v>
      </c>
      <c r="D2308" s="428">
        <v>10020.969999999999</v>
      </c>
    </row>
    <row r="2309" spans="2:4" x14ac:dyDescent="0.25">
      <c r="B2309" s="427" t="s">
        <v>3681</v>
      </c>
      <c r="C2309" s="427" t="s">
        <v>3621</v>
      </c>
      <c r="D2309" s="428">
        <v>10020.969999999999</v>
      </c>
    </row>
    <row r="2310" spans="2:4" x14ac:dyDescent="0.25">
      <c r="B2310" s="427" t="s">
        <v>3682</v>
      </c>
      <c r="C2310" s="427" t="s">
        <v>3621</v>
      </c>
      <c r="D2310" s="428">
        <v>10020.969999999999</v>
      </c>
    </row>
    <row r="2311" spans="2:4" x14ac:dyDescent="0.25">
      <c r="B2311" s="427" t="s">
        <v>3683</v>
      </c>
      <c r="C2311" s="427" t="s">
        <v>3621</v>
      </c>
      <c r="D2311" s="428">
        <v>21045.72</v>
      </c>
    </row>
    <row r="2312" spans="2:4" x14ac:dyDescent="0.25">
      <c r="B2312" s="427" t="s">
        <v>3684</v>
      </c>
      <c r="C2312" s="427" t="s">
        <v>3621</v>
      </c>
      <c r="D2312" s="428">
        <v>10020.969999999999</v>
      </c>
    </row>
    <row r="2313" spans="2:4" x14ac:dyDescent="0.25">
      <c r="B2313" s="427" t="s">
        <v>3685</v>
      </c>
      <c r="C2313" s="427" t="s">
        <v>3621</v>
      </c>
      <c r="D2313" s="428">
        <v>10020.969999999999</v>
      </c>
    </row>
    <row r="2314" spans="2:4" x14ac:dyDescent="0.25">
      <c r="B2314" s="427" t="s">
        <v>3686</v>
      </c>
      <c r="C2314" s="427" t="s">
        <v>3621</v>
      </c>
      <c r="D2314" s="428">
        <v>10020.969999999999</v>
      </c>
    </row>
    <row r="2315" spans="2:4" x14ac:dyDescent="0.25">
      <c r="B2315" s="427" t="s">
        <v>3687</v>
      </c>
      <c r="C2315" s="427" t="s">
        <v>3621</v>
      </c>
      <c r="D2315" s="428">
        <v>16339.69</v>
      </c>
    </row>
    <row r="2316" spans="2:4" x14ac:dyDescent="0.25">
      <c r="B2316" s="427" t="s">
        <v>3688</v>
      </c>
      <c r="C2316" s="427" t="s">
        <v>3621</v>
      </c>
      <c r="D2316" s="428">
        <v>16339.69</v>
      </c>
    </row>
    <row r="2317" spans="2:4" x14ac:dyDescent="0.25">
      <c r="B2317" s="427" t="s">
        <v>3689</v>
      </c>
      <c r="C2317" s="427" t="s">
        <v>3621</v>
      </c>
      <c r="D2317" s="428">
        <v>16339.69</v>
      </c>
    </row>
    <row r="2318" spans="2:4" x14ac:dyDescent="0.25">
      <c r="B2318" s="427" t="s">
        <v>3690</v>
      </c>
      <c r="C2318" s="427" t="s">
        <v>3621</v>
      </c>
      <c r="D2318" s="428">
        <v>16339.69</v>
      </c>
    </row>
    <row r="2319" spans="2:4" x14ac:dyDescent="0.25">
      <c r="B2319" s="427" t="s">
        <v>3691</v>
      </c>
      <c r="C2319" s="427" t="s">
        <v>3621</v>
      </c>
      <c r="D2319" s="428">
        <v>16339.69</v>
      </c>
    </row>
    <row r="2320" spans="2:4" x14ac:dyDescent="0.25">
      <c r="B2320" s="427" t="s">
        <v>3692</v>
      </c>
      <c r="C2320" s="427" t="s">
        <v>3621</v>
      </c>
      <c r="D2320" s="428">
        <v>16339.69</v>
      </c>
    </row>
    <row r="2321" spans="2:4" x14ac:dyDescent="0.25">
      <c r="B2321" s="427" t="s">
        <v>3693</v>
      </c>
      <c r="C2321" s="427" t="s">
        <v>3621</v>
      </c>
      <c r="D2321" s="428">
        <v>16339.69</v>
      </c>
    </row>
    <row r="2322" spans="2:4" x14ac:dyDescent="0.25">
      <c r="B2322" s="427" t="s">
        <v>3694</v>
      </c>
      <c r="C2322" s="427" t="s">
        <v>3621</v>
      </c>
      <c r="D2322" s="428">
        <v>16339.69</v>
      </c>
    </row>
    <row r="2323" spans="2:4" x14ac:dyDescent="0.25">
      <c r="B2323" s="427" t="s">
        <v>3695</v>
      </c>
      <c r="C2323" s="427" t="s">
        <v>3621</v>
      </c>
      <c r="D2323" s="428">
        <v>16339.69</v>
      </c>
    </row>
    <row r="2324" spans="2:4" x14ac:dyDescent="0.25">
      <c r="B2324" s="427" t="s">
        <v>3696</v>
      </c>
      <c r="C2324" s="427" t="s">
        <v>3621</v>
      </c>
      <c r="D2324" s="428">
        <v>16339.69</v>
      </c>
    </row>
    <row r="2325" spans="2:4" x14ac:dyDescent="0.25">
      <c r="B2325" s="427" t="s">
        <v>3697</v>
      </c>
      <c r="C2325" s="427" t="s">
        <v>3621</v>
      </c>
      <c r="D2325" s="428">
        <v>16339.69</v>
      </c>
    </row>
    <row r="2326" spans="2:4" x14ac:dyDescent="0.25">
      <c r="B2326" s="427" t="s">
        <v>3698</v>
      </c>
      <c r="C2326" s="427" t="s">
        <v>3621</v>
      </c>
      <c r="D2326" s="428">
        <v>16339.69</v>
      </c>
    </row>
    <row r="2327" spans="2:4" x14ac:dyDescent="0.25">
      <c r="B2327" s="427" t="s">
        <v>3699</v>
      </c>
      <c r="C2327" s="427" t="s">
        <v>3621</v>
      </c>
      <c r="D2327" s="428">
        <v>16339.69</v>
      </c>
    </row>
    <row r="2328" spans="2:4" x14ac:dyDescent="0.25">
      <c r="B2328" s="427" t="s">
        <v>3700</v>
      </c>
      <c r="C2328" s="427" t="s">
        <v>3621</v>
      </c>
      <c r="D2328" s="428">
        <v>16339.69</v>
      </c>
    </row>
    <row r="2329" spans="2:4" x14ac:dyDescent="0.25">
      <c r="B2329" s="427" t="s">
        <v>3701</v>
      </c>
      <c r="C2329" s="427" t="s">
        <v>3621</v>
      </c>
      <c r="D2329" s="428">
        <v>16339.69</v>
      </c>
    </row>
    <row r="2330" spans="2:4" x14ac:dyDescent="0.25">
      <c r="B2330" s="427" t="s">
        <v>3702</v>
      </c>
      <c r="C2330" s="427" t="s">
        <v>3621</v>
      </c>
      <c r="D2330" s="428">
        <v>16339.69</v>
      </c>
    </row>
    <row r="2331" spans="2:4" x14ac:dyDescent="0.25">
      <c r="B2331" s="427" t="s">
        <v>3703</v>
      </c>
      <c r="C2331" s="427" t="s">
        <v>3621</v>
      </c>
      <c r="D2331" s="428">
        <v>16339.69</v>
      </c>
    </row>
    <row r="2332" spans="2:4" x14ac:dyDescent="0.25">
      <c r="B2332" s="427" t="s">
        <v>3704</v>
      </c>
      <c r="C2332" s="427" t="s">
        <v>3621</v>
      </c>
      <c r="D2332" s="428">
        <v>16339.69</v>
      </c>
    </row>
    <row r="2333" spans="2:4" x14ac:dyDescent="0.25">
      <c r="B2333" s="427" t="s">
        <v>3705</v>
      </c>
      <c r="C2333" s="427" t="s">
        <v>3621</v>
      </c>
      <c r="D2333" s="428">
        <v>16339.69</v>
      </c>
    </row>
    <row r="2334" spans="2:4" x14ac:dyDescent="0.25">
      <c r="B2334" s="427" t="s">
        <v>3706</v>
      </c>
      <c r="C2334" s="427" t="s">
        <v>3621</v>
      </c>
      <c r="D2334" s="428">
        <v>16339.69</v>
      </c>
    </row>
    <row r="2335" spans="2:4" x14ac:dyDescent="0.25">
      <c r="B2335" s="427" t="s">
        <v>3707</v>
      </c>
      <c r="C2335" s="427" t="s">
        <v>3621</v>
      </c>
      <c r="D2335" s="428">
        <v>16339.69</v>
      </c>
    </row>
    <row r="2336" spans="2:4" x14ac:dyDescent="0.25">
      <c r="B2336" s="427" t="s">
        <v>3708</v>
      </c>
      <c r="C2336" s="427" t="s">
        <v>3621</v>
      </c>
      <c r="D2336" s="428">
        <v>16339.69</v>
      </c>
    </row>
    <row r="2337" spans="2:4" x14ac:dyDescent="0.25">
      <c r="B2337" s="427" t="s">
        <v>3709</v>
      </c>
      <c r="C2337" s="427" t="s">
        <v>3621</v>
      </c>
      <c r="D2337" s="428">
        <v>16339.69</v>
      </c>
    </row>
    <row r="2338" spans="2:4" x14ac:dyDescent="0.25">
      <c r="B2338" s="427" t="s">
        <v>3710</v>
      </c>
      <c r="C2338" s="427" t="s">
        <v>3621</v>
      </c>
      <c r="D2338" s="428">
        <v>16339.69</v>
      </c>
    </row>
    <row r="2339" spans="2:4" x14ac:dyDescent="0.25">
      <c r="B2339" s="427" t="s">
        <v>3711</v>
      </c>
      <c r="C2339" s="427" t="s">
        <v>3621</v>
      </c>
      <c r="D2339" s="428">
        <v>16339.69</v>
      </c>
    </row>
    <row r="2340" spans="2:4" x14ac:dyDescent="0.25">
      <c r="B2340" s="427" t="s">
        <v>3712</v>
      </c>
      <c r="C2340" s="427" t="s">
        <v>3621</v>
      </c>
      <c r="D2340" s="428">
        <v>16339.69</v>
      </c>
    </row>
    <row r="2341" spans="2:4" x14ac:dyDescent="0.25">
      <c r="B2341" s="427" t="s">
        <v>3713</v>
      </c>
      <c r="C2341" s="427" t="s">
        <v>3621</v>
      </c>
      <c r="D2341" s="428">
        <v>16339.69</v>
      </c>
    </row>
    <row r="2342" spans="2:4" x14ac:dyDescent="0.25">
      <c r="B2342" s="427" t="s">
        <v>3714</v>
      </c>
      <c r="C2342" s="427" t="s">
        <v>3621</v>
      </c>
      <c r="D2342" s="428">
        <v>16339.69</v>
      </c>
    </row>
    <row r="2343" spans="2:4" x14ac:dyDescent="0.25">
      <c r="B2343" s="427" t="s">
        <v>3715</v>
      </c>
      <c r="C2343" s="427" t="s">
        <v>3621</v>
      </c>
      <c r="D2343" s="428">
        <v>16339.69</v>
      </c>
    </row>
    <row r="2344" spans="2:4" x14ac:dyDescent="0.25">
      <c r="B2344" s="427" t="s">
        <v>3716</v>
      </c>
      <c r="C2344" s="427" t="s">
        <v>3621</v>
      </c>
      <c r="D2344" s="428">
        <v>16339.69</v>
      </c>
    </row>
    <row r="2345" spans="2:4" x14ac:dyDescent="0.25">
      <c r="B2345" s="427" t="s">
        <v>3717</v>
      </c>
      <c r="C2345" s="427" t="s">
        <v>3621</v>
      </c>
      <c r="D2345" s="428">
        <v>10020.969999999999</v>
      </c>
    </row>
    <row r="2346" spans="2:4" x14ac:dyDescent="0.25">
      <c r="B2346" s="427" t="s">
        <v>3718</v>
      </c>
      <c r="C2346" s="427" t="s">
        <v>3621</v>
      </c>
      <c r="D2346" s="428">
        <v>10020.969999999999</v>
      </c>
    </row>
    <row r="2347" spans="2:4" x14ac:dyDescent="0.25">
      <c r="B2347" s="427" t="s">
        <v>3719</v>
      </c>
      <c r="C2347" s="427" t="s">
        <v>3621</v>
      </c>
      <c r="D2347" s="428">
        <v>10020.969999999999</v>
      </c>
    </row>
    <row r="2348" spans="2:4" x14ac:dyDescent="0.25">
      <c r="B2348" s="427" t="s">
        <v>3720</v>
      </c>
      <c r="C2348" s="427" t="s">
        <v>3621</v>
      </c>
      <c r="D2348" s="428">
        <v>21045.72</v>
      </c>
    </row>
    <row r="2349" spans="2:4" x14ac:dyDescent="0.25">
      <c r="B2349" s="427" t="s">
        <v>3721</v>
      </c>
      <c r="C2349" s="427" t="s">
        <v>3621</v>
      </c>
      <c r="D2349" s="428">
        <v>21045.72</v>
      </c>
    </row>
    <row r="2350" spans="2:4" x14ac:dyDescent="0.25">
      <c r="B2350" s="427" t="s">
        <v>3722</v>
      </c>
      <c r="C2350" s="427" t="s">
        <v>3621</v>
      </c>
      <c r="D2350" s="428">
        <v>10020.969999999999</v>
      </c>
    </row>
    <row r="2351" spans="2:4" x14ac:dyDescent="0.25">
      <c r="B2351" s="427" t="s">
        <v>3723</v>
      </c>
      <c r="C2351" s="427" t="s">
        <v>3621</v>
      </c>
      <c r="D2351" s="428">
        <v>10020.969999999999</v>
      </c>
    </row>
    <row r="2352" spans="2:4" x14ac:dyDescent="0.25">
      <c r="B2352" s="427" t="s">
        <v>3724</v>
      </c>
      <c r="C2352" s="427" t="s">
        <v>3621</v>
      </c>
      <c r="D2352" s="428">
        <v>10020.969999999999</v>
      </c>
    </row>
    <row r="2353" spans="2:4" x14ac:dyDescent="0.25">
      <c r="B2353" s="427" t="s">
        <v>3725</v>
      </c>
      <c r="C2353" s="427" t="s">
        <v>3621</v>
      </c>
      <c r="D2353" s="428">
        <v>10020.969999999999</v>
      </c>
    </row>
    <row r="2354" spans="2:4" x14ac:dyDescent="0.25">
      <c r="B2354" s="427" t="s">
        <v>3726</v>
      </c>
      <c r="C2354" s="427" t="s">
        <v>3621</v>
      </c>
      <c r="D2354" s="428">
        <v>10020.969999999999</v>
      </c>
    </row>
    <row r="2355" spans="2:4" x14ac:dyDescent="0.25">
      <c r="B2355" s="427" t="s">
        <v>3727</v>
      </c>
      <c r="C2355" s="427" t="s">
        <v>3621</v>
      </c>
      <c r="D2355" s="428">
        <v>10020.969999999999</v>
      </c>
    </row>
    <row r="2356" spans="2:4" x14ac:dyDescent="0.25">
      <c r="B2356" s="427" t="s">
        <v>3728</v>
      </c>
      <c r="C2356" s="427" t="s">
        <v>3621</v>
      </c>
      <c r="D2356" s="428">
        <v>10020.969999999999</v>
      </c>
    </row>
    <row r="2357" spans="2:4" x14ac:dyDescent="0.25">
      <c r="B2357" s="427" t="s">
        <v>3729</v>
      </c>
      <c r="C2357" s="427" t="s">
        <v>3621</v>
      </c>
      <c r="D2357" s="428">
        <v>10020.969999999999</v>
      </c>
    </row>
    <row r="2358" spans="2:4" x14ac:dyDescent="0.25">
      <c r="B2358" s="427" t="s">
        <v>3730</v>
      </c>
      <c r="C2358" s="427" t="s">
        <v>3621</v>
      </c>
      <c r="D2358" s="428">
        <v>10020.969999999999</v>
      </c>
    </row>
    <row r="2359" spans="2:4" x14ac:dyDescent="0.25">
      <c r="B2359" s="427" t="s">
        <v>3731</v>
      </c>
      <c r="C2359" s="427" t="s">
        <v>3621</v>
      </c>
      <c r="D2359" s="428">
        <v>10020.969999999999</v>
      </c>
    </row>
    <row r="2360" spans="2:4" x14ac:dyDescent="0.25">
      <c r="B2360" s="427" t="s">
        <v>3732</v>
      </c>
      <c r="C2360" s="427" t="s">
        <v>3621</v>
      </c>
      <c r="D2360" s="428">
        <v>10020.969999999999</v>
      </c>
    </row>
    <row r="2361" spans="2:4" x14ac:dyDescent="0.25">
      <c r="B2361" s="427" t="s">
        <v>3733</v>
      </c>
      <c r="C2361" s="427" t="s">
        <v>3621</v>
      </c>
      <c r="D2361" s="428">
        <v>10020.969999999999</v>
      </c>
    </row>
    <row r="2362" spans="2:4" x14ac:dyDescent="0.25">
      <c r="B2362" s="427" t="s">
        <v>3734</v>
      </c>
      <c r="C2362" s="427" t="s">
        <v>3621</v>
      </c>
      <c r="D2362" s="428">
        <v>10020.969999999999</v>
      </c>
    </row>
    <row r="2363" spans="2:4" x14ac:dyDescent="0.25">
      <c r="B2363" s="427" t="s">
        <v>3735</v>
      </c>
      <c r="C2363" s="427" t="s">
        <v>3621</v>
      </c>
      <c r="D2363" s="428">
        <v>10020.969999999999</v>
      </c>
    </row>
    <row r="2364" spans="2:4" x14ac:dyDescent="0.25">
      <c r="B2364" s="427" t="s">
        <v>3736</v>
      </c>
      <c r="C2364" s="427" t="s">
        <v>3621</v>
      </c>
      <c r="D2364" s="428">
        <v>10020.969999999999</v>
      </c>
    </row>
    <row r="2365" spans="2:4" x14ac:dyDescent="0.25">
      <c r="B2365" s="427" t="s">
        <v>3737</v>
      </c>
      <c r="C2365" s="427" t="s">
        <v>3621</v>
      </c>
      <c r="D2365" s="428">
        <v>10020.969999999999</v>
      </c>
    </row>
    <row r="2366" spans="2:4" x14ac:dyDescent="0.25">
      <c r="B2366" s="427" t="s">
        <v>3738</v>
      </c>
      <c r="C2366" s="427" t="s">
        <v>3621</v>
      </c>
      <c r="D2366" s="428">
        <v>10020.969999999999</v>
      </c>
    </row>
    <row r="2367" spans="2:4" x14ac:dyDescent="0.25">
      <c r="B2367" s="427" t="s">
        <v>3739</v>
      </c>
      <c r="C2367" s="427" t="s">
        <v>3621</v>
      </c>
      <c r="D2367" s="428">
        <v>10020.969999999999</v>
      </c>
    </row>
    <row r="2368" spans="2:4" x14ac:dyDescent="0.25">
      <c r="B2368" s="427" t="s">
        <v>3740</v>
      </c>
      <c r="C2368" s="427" t="s">
        <v>3621</v>
      </c>
      <c r="D2368" s="428">
        <v>10020.969999999999</v>
      </c>
    </row>
    <row r="2369" spans="2:4" x14ac:dyDescent="0.25">
      <c r="B2369" s="427" t="s">
        <v>3741</v>
      </c>
      <c r="C2369" s="427" t="s">
        <v>3621</v>
      </c>
      <c r="D2369" s="428">
        <v>10020.969999999999</v>
      </c>
    </row>
    <row r="2370" spans="2:4" x14ac:dyDescent="0.25">
      <c r="B2370" s="427" t="s">
        <v>3742</v>
      </c>
      <c r="C2370" s="427" t="s">
        <v>3621</v>
      </c>
      <c r="D2370" s="428">
        <v>10020.969999999999</v>
      </c>
    </row>
    <row r="2371" spans="2:4" x14ac:dyDescent="0.25">
      <c r="B2371" s="427" t="s">
        <v>3743</v>
      </c>
      <c r="C2371" s="427" t="s">
        <v>3621</v>
      </c>
      <c r="D2371" s="428">
        <v>10020.969999999999</v>
      </c>
    </row>
    <row r="2372" spans="2:4" x14ac:dyDescent="0.25">
      <c r="B2372" s="427" t="s">
        <v>3744</v>
      </c>
      <c r="C2372" s="427" t="s">
        <v>3621</v>
      </c>
      <c r="D2372" s="428">
        <v>10020.969999999999</v>
      </c>
    </row>
    <row r="2373" spans="2:4" x14ac:dyDescent="0.25">
      <c r="B2373" s="427" t="s">
        <v>3745</v>
      </c>
      <c r="C2373" s="427" t="s">
        <v>3621</v>
      </c>
      <c r="D2373" s="428">
        <v>10020.969999999999</v>
      </c>
    </row>
    <row r="2374" spans="2:4" x14ac:dyDescent="0.25">
      <c r="B2374" s="427" t="s">
        <v>3746</v>
      </c>
      <c r="C2374" s="427" t="s">
        <v>3621</v>
      </c>
      <c r="D2374" s="428">
        <v>10020.969999999999</v>
      </c>
    </row>
    <row r="2375" spans="2:4" x14ac:dyDescent="0.25">
      <c r="B2375" s="427" t="s">
        <v>3747</v>
      </c>
      <c r="C2375" s="427" t="s">
        <v>3621</v>
      </c>
      <c r="D2375" s="428">
        <v>10020.969999999999</v>
      </c>
    </row>
    <row r="2376" spans="2:4" x14ac:dyDescent="0.25">
      <c r="B2376" s="427" t="s">
        <v>3748</v>
      </c>
      <c r="C2376" s="427" t="s">
        <v>3621</v>
      </c>
      <c r="D2376" s="428">
        <v>10020.969999999999</v>
      </c>
    </row>
    <row r="2377" spans="2:4" x14ac:dyDescent="0.25">
      <c r="B2377" s="427" t="s">
        <v>3749</v>
      </c>
      <c r="C2377" s="427" t="s">
        <v>3621</v>
      </c>
      <c r="D2377" s="428">
        <v>10020.969999999999</v>
      </c>
    </row>
    <row r="2378" spans="2:4" x14ac:dyDescent="0.25">
      <c r="B2378" s="427" t="s">
        <v>3750</v>
      </c>
      <c r="C2378" s="427" t="s">
        <v>3621</v>
      </c>
      <c r="D2378" s="428">
        <v>10020.969999999999</v>
      </c>
    </row>
    <row r="2379" spans="2:4" x14ac:dyDescent="0.25">
      <c r="B2379" s="427" t="s">
        <v>3751</v>
      </c>
      <c r="C2379" s="427" t="s">
        <v>3621</v>
      </c>
      <c r="D2379" s="428">
        <v>10020.969999999999</v>
      </c>
    </row>
    <row r="2380" spans="2:4" x14ac:dyDescent="0.25">
      <c r="B2380" s="427" t="s">
        <v>3752</v>
      </c>
      <c r="C2380" s="427" t="s">
        <v>3621</v>
      </c>
      <c r="D2380" s="428">
        <v>10020.969999999999</v>
      </c>
    </row>
    <row r="2381" spans="2:4" x14ac:dyDescent="0.25">
      <c r="B2381" s="427" t="s">
        <v>3753</v>
      </c>
      <c r="C2381" s="427" t="s">
        <v>3621</v>
      </c>
      <c r="D2381" s="428">
        <v>40682.19</v>
      </c>
    </row>
    <row r="2382" spans="2:4" x14ac:dyDescent="0.25">
      <c r="B2382" s="427" t="s">
        <v>3754</v>
      </c>
      <c r="C2382" s="427" t="s">
        <v>3621</v>
      </c>
      <c r="D2382" s="428">
        <v>21045.72</v>
      </c>
    </row>
    <row r="2383" spans="2:4" x14ac:dyDescent="0.25">
      <c r="B2383" s="427" t="s">
        <v>3755</v>
      </c>
      <c r="C2383" s="427" t="s">
        <v>3621</v>
      </c>
      <c r="D2383" s="428">
        <v>10020.969999999999</v>
      </c>
    </row>
    <row r="2384" spans="2:4" x14ac:dyDescent="0.25">
      <c r="B2384" s="427" t="s">
        <v>3756</v>
      </c>
      <c r="C2384" s="427" t="s">
        <v>3621</v>
      </c>
      <c r="D2384" s="428">
        <v>10020.969999999999</v>
      </c>
    </row>
    <row r="2385" spans="2:4" x14ac:dyDescent="0.25">
      <c r="B2385" s="427" t="s">
        <v>3757</v>
      </c>
      <c r="C2385" s="427" t="s">
        <v>3621</v>
      </c>
      <c r="D2385" s="428">
        <v>10020.969999999999</v>
      </c>
    </row>
    <row r="2386" spans="2:4" x14ac:dyDescent="0.25">
      <c r="B2386" s="427" t="s">
        <v>3758</v>
      </c>
      <c r="C2386" s="427" t="s">
        <v>3621</v>
      </c>
      <c r="D2386" s="428">
        <v>10020.969999999999</v>
      </c>
    </row>
    <row r="2387" spans="2:4" x14ac:dyDescent="0.25">
      <c r="B2387" s="427" t="s">
        <v>3759</v>
      </c>
      <c r="C2387" s="427" t="s">
        <v>3621</v>
      </c>
      <c r="D2387" s="428">
        <v>10020.969999999999</v>
      </c>
    </row>
    <row r="2388" spans="2:4" x14ac:dyDescent="0.25">
      <c r="B2388" s="427" t="s">
        <v>3760</v>
      </c>
      <c r="C2388" s="427" t="s">
        <v>3621</v>
      </c>
      <c r="D2388" s="428">
        <v>10020.969999999999</v>
      </c>
    </row>
    <row r="2389" spans="2:4" x14ac:dyDescent="0.25">
      <c r="B2389" s="427" t="s">
        <v>3761</v>
      </c>
      <c r="C2389" s="427" t="s">
        <v>3621</v>
      </c>
      <c r="D2389" s="428">
        <v>10020.969999999999</v>
      </c>
    </row>
    <row r="2390" spans="2:4" x14ac:dyDescent="0.25">
      <c r="B2390" s="427" t="s">
        <v>3762</v>
      </c>
      <c r="C2390" s="427" t="s">
        <v>3621</v>
      </c>
      <c r="D2390" s="428">
        <v>10020.969999999999</v>
      </c>
    </row>
    <row r="2391" spans="2:4" x14ac:dyDescent="0.25">
      <c r="B2391" s="427" t="s">
        <v>3763</v>
      </c>
      <c r="C2391" s="427" t="s">
        <v>3621</v>
      </c>
      <c r="D2391" s="428">
        <v>10020.969999999999</v>
      </c>
    </row>
    <row r="2392" spans="2:4" x14ac:dyDescent="0.25">
      <c r="B2392" s="427" t="s">
        <v>3764</v>
      </c>
      <c r="C2392" s="427" t="s">
        <v>3621</v>
      </c>
      <c r="D2392" s="428">
        <v>10020.969999999999</v>
      </c>
    </row>
    <row r="2393" spans="2:4" x14ac:dyDescent="0.25">
      <c r="B2393" s="427" t="s">
        <v>3765</v>
      </c>
      <c r="C2393" s="427" t="s">
        <v>3621</v>
      </c>
      <c r="D2393" s="428">
        <v>10020.969999999999</v>
      </c>
    </row>
    <row r="2394" spans="2:4" x14ac:dyDescent="0.25">
      <c r="B2394" s="427" t="s">
        <v>3766</v>
      </c>
      <c r="C2394" s="427" t="s">
        <v>3621</v>
      </c>
      <c r="D2394" s="428">
        <v>10020.969999999999</v>
      </c>
    </row>
    <row r="2395" spans="2:4" x14ac:dyDescent="0.25">
      <c r="B2395" s="427" t="s">
        <v>3767</v>
      </c>
      <c r="C2395" s="427" t="s">
        <v>3621</v>
      </c>
      <c r="D2395" s="428">
        <v>10020.969999999999</v>
      </c>
    </row>
    <row r="2396" spans="2:4" x14ac:dyDescent="0.25">
      <c r="B2396" s="427" t="s">
        <v>3768</v>
      </c>
      <c r="C2396" s="427" t="s">
        <v>3621</v>
      </c>
      <c r="D2396" s="428">
        <v>10020.969999999999</v>
      </c>
    </row>
    <row r="2397" spans="2:4" x14ac:dyDescent="0.25">
      <c r="B2397" s="427" t="s">
        <v>3769</v>
      </c>
      <c r="C2397" s="427" t="s">
        <v>3621</v>
      </c>
      <c r="D2397" s="428">
        <v>10020.969999999999</v>
      </c>
    </row>
    <row r="2398" spans="2:4" x14ac:dyDescent="0.25">
      <c r="B2398" s="427" t="s">
        <v>3770</v>
      </c>
      <c r="C2398" s="427" t="s">
        <v>3621</v>
      </c>
      <c r="D2398" s="428">
        <v>10020.969999999999</v>
      </c>
    </row>
    <row r="2399" spans="2:4" x14ac:dyDescent="0.25">
      <c r="B2399" s="427" t="s">
        <v>3771</v>
      </c>
      <c r="C2399" s="427" t="s">
        <v>3621</v>
      </c>
      <c r="D2399" s="428">
        <v>10020.969999999999</v>
      </c>
    </row>
    <row r="2400" spans="2:4" x14ac:dyDescent="0.25">
      <c r="B2400" s="427" t="s">
        <v>3772</v>
      </c>
      <c r="C2400" s="427" t="s">
        <v>3621</v>
      </c>
      <c r="D2400" s="428">
        <v>10020.969999999999</v>
      </c>
    </row>
    <row r="2401" spans="2:4" x14ac:dyDescent="0.25">
      <c r="B2401" s="427" t="s">
        <v>3773</v>
      </c>
      <c r="C2401" s="427" t="s">
        <v>3621</v>
      </c>
      <c r="D2401" s="428">
        <v>10020.969999999999</v>
      </c>
    </row>
    <row r="2402" spans="2:4" x14ac:dyDescent="0.25">
      <c r="B2402" s="427" t="s">
        <v>3774</v>
      </c>
      <c r="C2402" s="427" t="s">
        <v>3621</v>
      </c>
      <c r="D2402" s="428">
        <v>10020.969999999999</v>
      </c>
    </row>
    <row r="2403" spans="2:4" x14ac:dyDescent="0.25">
      <c r="B2403" s="427" t="s">
        <v>3775</v>
      </c>
      <c r="C2403" s="427" t="s">
        <v>3621</v>
      </c>
      <c r="D2403" s="428">
        <v>10020.969999999999</v>
      </c>
    </row>
    <row r="2404" spans="2:4" x14ac:dyDescent="0.25">
      <c r="B2404" s="427" t="s">
        <v>3776</v>
      </c>
      <c r="C2404" s="427" t="s">
        <v>3621</v>
      </c>
      <c r="D2404" s="428">
        <v>10020.969999999999</v>
      </c>
    </row>
    <row r="2405" spans="2:4" x14ac:dyDescent="0.25">
      <c r="B2405" s="427" t="s">
        <v>3777</v>
      </c>
      <c r="C2405" s="427" t="s">
        <v>3621</v>
      </c>
      <c r="D2405" s="428">
        <v>10020.969999999999</v>
      </c>
    </row>
    <row r="2406" spans="2:4" x14ac:dyDescent="0.25">
      <c r="B2406" s="427" t="s">
        <v>3778</v>
      </c>
      <c r="C2406" s="427" t="s">
        <v>3621</v>
      </c>
      <c r="D2406" s="428">
        <v>10020.969999999999</v>
      </c>
    </row>
    <row r="2407" spans="2:4" x14ac:dyDescent="0.25">
      <c r="B2407" s="427" t="s">
        <v>3779</v>
      </c>
      <c r="C2407" s="427" t="s">
        <v>3621</v>
      </c>
      <c r="D2407" s="428">
        <v>10020.969999999999</v>
      </c>
    </row>
    <row r="2408" spans="2:4" x14ac:dyDescent="0.25">
      <c r="B2408" s="427" t="s">
        <v>3780</v>
      </c>
      <c r="C2408" s="427" t="s">
        <v>3621</v>
      </c>
      <c r="D2408" s="428">
        <v>10020.969999999999</v>
      </c>
    </row>
    <row r="2409" spans="2:4" x14ac:dyDescent="0.25">
      <c r="B2409" s="427" t="s">
        <v>3781</v>
      </c>
      <c r="C2409" s="427" t="s">
        <v>3621</v>
      </c>
      <c r="D2409" s="428">
        <v>10020.969999999999</v>
      </c>
    </row>
    <row r="2410" spans="2:4" x14ac:dyDescent="0.25">
      <c r="B2410" s="427" t="s">
        <v>3782</v>
      </c>
      <c r="C2410" s="427" t="s">
        <v>3621</v>
      </c>
      <c r="D2410" s="428">
        <v>10020.969999999999</v>
      </c>
    </row>
    <row r="2411" spans="2:4" x14ac:dyDescent="0.25">
      <c r="B2411" s="427" t="s">
        <v>3783</v>
      </c>
      <c r="C2411" s="427" t="s">
        <v>3621</v>
      </c>
      <c r="D2411" s="428">
        <v>10020.969999999999</v>
      </c>
    </row>
    <row r="2412" spans="2:4" x14ac:dyDescent="0.25">
      <c r="B2412" s="427" t="s">
        <v>3784</v>
      </c>
      <c r="C2412" s="427" t="s">
        <v>3621</v>
      </c>
      <c r="D2412" s="428">
        <v>10020.969999999999</v>
      </c>
    </row>
    <row r="2413" spans="2:4" x14ac:dyDescent="0.25">
      <c r="B2413" s="427" t="s">
        <v>3785</v>
      </c>
      <c r="C2413" s="427" t="s">
        <v>3621</v>
      </c>
      <c r="D2413" s="428">
        <v>10020.969999999999</v>
      </c>
    </row>
    <row r="2414" spans="2:4" x14ac:dyDescent="0.25">
      <c r="B2414" s="427" t="s">
        <v>3786</v>
      </c>
      <c r="C2414" s="427" t="s">
        <v>3621</v>
      </c>
      <c r="D2414" s="428">
        <v>10020.969999999999</v>
      </c>
    </row>
    <row r="2415" spans="2:4" x14ac:dyDescent="0.25">
      <c r="B2415" s="427" t="s">
        <v>3787</v>
      </c>
      <c r="C2415" s="427" t="s">
        <v>3621</v>
      </c>
      <c r="D2415" s="428">
        <v>10020.969999999999</v>
      </c>
    </row>
    <row r="2416" spans="2:4" x14ac:dyDescent="0.25">
      <c r="B2416" s="427" t="s">
        <v>3788</v>
      </c>
      <c r="C2416" s="427" t="s">
        <v>3621</v>
      </c>
      <c r="D2416" s="428">
        <v>14400.01</v>
      </c>
    </row>
    <row r="2417" spans="2:4" x14ac:dyDescent="0.25">
      <c r="B2417" s="427" t="s">
        <v>3789</v>
      </c>
      <c r="C2417" s="427" t="s">
        <v>3790</v>
      </c>
      <c r="D2417" s="428">
        <v>27861.75</v>
      </c>
    </row>
    <row r="2418" spans="2:4" x14ac:dyDescent="0.25">
      <c r="B2418" s="427" t="s">
        <v>3791</v>
      </c>
      <c r="C2418" s="427" t="s">
        <v>3790</v>
      </c>
      <c r="D2418" s="428">
        <v>27861.75</v>
      </c>
    </row>
    <row r="2419" spans="2:4" x14ac:dyDescent="0.25">
      <c r="B2419" s="427" t="s">
        <v>3792</v>
      </c>
      <c r="C2419" s="427" t="s">
        <v>3790</v>
      </c>
      <c r="D2419" s="428">
        <v>27861.75</v>
      </c>
    </row>
    <row r="2420" spans="2:4" x14ac:dyDescent="0.25">
      <c r="B2420" s="427" t="s">
        <v>3793</v>
      </c>
      <c r="C2420" s="427" t="s">
        <v>3790</v>
      </c>
      <c r="D2420" s="428">
        <v>27861.75</v>
      </c>
    </row>
    <row r="2421" spans="2:4" x14ac:dyDescent="0.25">
      <c r="B2421" s="427" t="s">
        <v>3794</v>
      </c>
      <c r="C2421" s="427" t="s">
        <v>3790</v>
      </c>
      <c r="D2421" s="428">
        <v>27861.75</v>
      </c>
    </row>
    <row r="2422" spans="2:4" x14ac:dyDescent="0.25">
      <c r="B2422" s="427" t="s">
        <v>3795</v>
      </c>
      <c r="C2422" s="427" t="s">
        <v>3790</v>
      </c>
      <c r="D2422" s="428">
        <v>27861.75</v>
      </c>
    </row>
    <row r="2423" spans="2:4" x14ac:dyDescent="0.25">
      <c r="B2423" s="427" t="s">
        <v>3796</v>
      </c>
      <c r="C2423" s="427" t="s">
        <v>3790</v>
      </c>
      <c r="D2423" s="428">
        <v>27861.75</v>
      </c>
    </row>
    <row r="2424" spans="2:4" x14ac:dyDescent="0.25">
      <c r="B2424" s="427" t="s">
        <v>3797</v>
      </c>
      <c r="C2424" s="427" t="s">
        <v>3790</v>
      </c>
      <c r="D2424" s="428">
        <v>27861.75</v>
      </c>
    </row>
    <row r="2425" spans="2:4" x14ac:dyDescent="0.25">
      <c r="B2425" s="427" t="s">
        <v>3798</v>
      </c>
      <c r="C2425" s="427" t="s">
        <v>3790</v>
      </c>
      <c r="D2425" s="428">
        <v>27861.75</v>
      </c>
    </row>
    <row r="2426" spans="2:4" x14ac:dyDescent="0.25">
      <c r="B2426" s="427" t="s">
        <v>3799</v>
      </c>
      <c r="C2426" s="427" t="s">
        <v>3790</v>
      </c>
      <c r="D2426" s="428">
        <v>27861.75</v>
      </c>
    </row>
    <row r="2427" spans="2:4" x14ac:dyDescent="0.25">
      <c r="B2427" s="427" t="s">
        <v>3800</v>
      </c>
      <c r="C2427" s="427" t="s">
        <v>3790</v>
      </c>
      <c r="D2427" s="428">
        <v>27861.75</v>
      </c>
    </row>
    <row r="2428" spans="2:4" x14ac:dyDescent="0.25">
      <c r="B2428" s="427" t="s">
        <v>3801</v>
      </c>
      <c r="C2428" s="427" t="s">
        <v>3790</v>
      </c>
      <c r="D2428" s="428">
        <v>27861.75</v>
      </c>
    </row>
    <row r="2429" spans="2:4" x14ac:dyDescent="0.25">
      <c r="B2429" s="427" t="s">
        <v>3802</v>
      </c>
      <c r="C2429" s="427" t="s">
        <v>3790</v>
      </c>
      <c r="D2429" s="428">
        <v>27861.75</v>
      </c>
    </row>
    <row r="2430" spans="2:4" x14ac:dyDescent="0.25">
      <c r="B2430" s="427" t="s">
        <v>3803</v>
      </c>
      <c r="C2430" s="427" t="s">
        <v>3790</v>
      </c>
      <c r="D2430" s="428">
        <v>27861.75</v>
      </c>
    </row>
    <row r="2431" spans="2:4" x14ac:dyDescent="0.25">
      <c r="B2431" s="427" t="s">
        <v>3804</v>
      </c>
      <c r="C2431" s="427" t="s">
        <v>3790</v>
      </c>
      <c r="D2431" s="428">
        <v>27861.75</v>
      </c>
    </row>
    <row r="2432" spans="2:4" x14ac:dyDescent="0.25">
      <c r="B2432" s="427" t="s">
        <v>3805</v>
      </c>
      <c r="C2432" s="427" t="s">
        <v>3790</v>
      </c>
      <c r="D2432" s="428">
        <v>27861.75</v>
      </c>
    </row>
    <row r="2433" spans="2:4" x14ac:dyDescent="0.25">
      <c r="B2433" s="427" t="s">
        <v>3806</v>
      </c>
      <c r="C2433" s="427" t="s">
        <v>3790</v>
      </c>
      <c r="D2433" s="428">
        <v>27861.75</v>
      </c>
    </row>
    <row r="2434" spans="2:4" x14ac:dyDescent="0.25">
      <c r="B2434" s="427" t="s">
        <v>3807</v>
      </c>
      <c r="C2434" s="427" t="s">
        <v>3790</v>
      </c>
      <c r="D2434" s="428">
        <v>27861.75</v>
      </c>
    </row>
    <row r="2435" spans="2:4" x14ac:dyDescent="0.25">
      <c r="B2435" s="427" t="s">
        <v>3808</v>
      </c>
      <c r="C2435" s="427" t="s">
        <v>3790</v>
      </c>
      <c r="D2435" s="428">
        <v>27861.75</v>
      </c>
    </row>
    <row r="2436" spans="2:4" x14ac:dyDescent="0.25">
      <c r="B2436" s="427" t="s">
        <v>3809</v>
      </c>
      <c r="C2436" s="427" t="s">
        <v>3790</v>
      </c>
      <c r="D2436" s="428">
        <v>27861.75</v>
      </c>
    </row>
    <row r="2437" spans="2:4" x14ac:dyDescent="0.25">
      <c r="B2437" s="427" t="s">
        <v>3810</v>
      </c>
      <c r="C2437" s="427" t="s">
        <v>3790</v>
      </c>
      <c r="D2437" s="428">
        <v>27861.75</v>
      </c>
    </row>
    <row r="2438" spans="2:4" x14ac:dyDescent="0.25">
      <c r="B2438" s="427" t="s">
        <v>3811</v>
      </c>
      <c r="C2438" s="427" t="s">
        <v>3790</v>
      </c>
      <c r="D2438" s="428">
        <v>27861.75</v>
      </c>
    </row>
    <row r="2439" spans="2:4" x14ac:dyDescent="0.25">
      <c r="B2439" s="427" t="s">
        <v>3812</v>
      </c>
      <c r="C2439" s="427" t="s">
        <v>3790</v>
      </c>
      <c r="D2439" s="428">
        <v>27861.75</v>
      </c>
    </row>
    <row r="2440" spans="2:4" x14ac:dyDescent="0.25">
      <c r="B2440" s="427" t="s">
        <v>3813</v>
      </c>
      <c r="C2440" s="427" t="s">
        <v>3790</v>
      </c>
      <c r="D2440" s="428">
        <v>27861.75</v>
      </c>
    </row>
    <row r="2441" spans="2:4" x14ac:dyDescent="0.25">
      <c r="B2441" s="427" t="s">
        <v>3814</v>
      </c>
      <c r="C2441" s="427" t="s">
        <v>3790</v>
      </c>
      <c r="D2441" s="428">
        <v>27861.75</v>
      </c>
    </row>
    <row r="2442" spans="2:4" x14ac:dyDescent="0.25">
      <c r="B2442" s="427" t="s">
        <v>3815</v>
      </c>
      <c r="C2442" s="427" t="s">
        <v>3790</v>
      </c>
      <c r="D2442" s="428">
        <v>27861.75</v>
      </c>
    </row>
    <row r="2443" spans="2:4" x14ac:dyDescent="0.25">
      <c r="B2443" s="427" t="s">
        <v>3816</v>
      </c>
      <c r="C2443" s="427" t="s">
        <v>3790</v>
      </c>
      <c r="D2443" s="428">
        <v>27861.75</v>
      </c>
    </row>
    <row r="2444" spans="2:4" x14ac:dyDescent="0.25">
      <c r="B2444" s="427" t="s">
        <v>3817</v>
      </c>
      <c r="C2444" s="427" t="s">
        <v>3790</v>
      </c>
      <c r="D2444" s="428">
        <v>27861.75</v>
      </c>
    </row>
    <row r="2445" spans="2:4" x14ac:dyDescent="0.25">
      <c r="B2445" s="427" t="s">
        <v>3818</v>
      </c>
      <c r="C2445" s="427" t="s">
        <v>3790</v>
      </c>
      <c r="D2445" s="428">
        <v>27861.75</v>
      </c>
    </row>
    <row r="2446" spans="2:4" x14ac:dyDescent="0.25">
      <c r="B2446" s="427" t="s">
        <v>3819</v>
      </c>
      <c r="C2446" s="427" t="s">
        <v>3820</v>
      </c>
      <c r="D2446" s="428">
        <v>27861.75</v>
      </c>
    </row>
    <row r="2447" spans="2:4" ht="28.5" x14ac:dyDescent="0.25">
      <c r="B2447" s="427" t="s">
        <v>3821</v>
      </c>
      <c r="C2447" s="427" t="s">
        <v>3822</v>
      </c>
      <c r="D2447" s="428">
        <v>10111.17</v>
      </c>
    </row>
    <row r="2448" spans="2:4" ht="28.5" x14ac:dyDescent="0.25">
      <c r="B2448" s="427" t="s">
        <v>3823</v>
      </c>
      <c r="C2448" s="427" t="s">
        <v>3824</v>
      </c>
      <c r="D2448" s="428">
        <v>7268.56</v>
      </c>
    </row>
    <row r="2449" spans="2:4" ht="28.5" x14ac:dyDescent="0.25">
      <c r="B2449" s="427" t="s">
        <v>3825</v>
      </c>
      <c r="C2449" s="427" t="s">
        <v>3824</v>
      </c>
      <c r="D2449" s="428">
        <v>7268.56</v>
      </c>
    </row>
    <row r="2450" spans="2:4" ht="28.5" x14ac:dyDescent="0.25">
      <c r="B2450" s="427" t="s">
        <v>3826</v>
      </c>
      <c r="C2450" s="427" t="s">
        <v>3824</v>
      </c>
      <c r="D2450" s="428">
        <v>7268.56</v>
      </c>
    </row>
    <row r="2451" spans="2:4" ht="28.5" x14ac:dyDescent="0.25">
      <c r="B2451" s="427" t="s">
        <v>3827</v>
      </c>
      <c r="C2451" s="427" t="s">
        <v>3824</v>
      </c>
      <c r="D2451" s="428">
        <v>7268.56</v>
      </c>
    </row>
    <row r="2452" spans="2:4" ht="28.5" x14ac:dyDescent="0.25">
      <c r="B2452" s="427" t="s">
        <v>3828</v>
      </c>
      <c r="C2452" s="427" t="s">
        <v>3824</v>
      </c>
      <c r="D2452" s="428">
        <v>7268.56</v>
      </c>
    </row>
    <row r="2453" spans="2:4" ht="28.5" x14ac:dyDescent="0.25">
      <c r="B2453" s="427" t="s">
        <v>3829</v>
      </c>
      <c r="C2453" s="427" t="s">
        <v>3824</v>
      </c>
      <c r="D2453" s="428">
        <v>7268.56</v>
      </c>
    </row>
    <row r="2454" spans="2:4" ht="28.5" x14ac:dyDescent="0.25">
      <c r="B2454" s="427" t="s">
        <v>3830</v>
      </c>
      <c r="C2454" s="427" t="s">
        <v>3824</v>
      </c>
      <c r="D2454" s="428">
        <v>7268.56</v>
      </c>
    </row>
    <row r="2455" spans="2:4" ht="28.5" x14ac:dyDescent="0.25">
      <c r="B2455" s="427" t="s">
        <v>3831</v>
      </c>
      <c r="C2455" s="427" t="s">
        <v>3824</v>
      </c>
      <c r="D2455" s="428">
        <v>7268.56</v>
      </c>
    </row>
    <row r="2456" spans="2:4" ht="28.5" x14ac:dyDescent="0.25">
      <c r="B2456" s="427" t="s">
        <v>3832</v>
      </c>
      <c r="C2456" s="427" t="s">
        <v>3824</v>
      </c>
      <c r="D2456" s="428">
        <v>7268.56</v>
      </c>
    </row>
    <row r="2457" spans="2:4" ht="28.5" x14ac:dyDescent="0.25">
      <c r="B2457" s="427" t="s">
        <v>3833</v>
      </c>
      <c r="C2457" s="427" t="s">
        <v>3824</v>
      </c>
      <c r="D2457" s="428">
        <v>7268.56</v>
      </c>
    </row>
    <row r="2458" spans="2:4" ht="28.5" x14ac:dyDescent="0.25">
      <c r="B2458" s="427" t="s">
        <v>3834</v>
      </c>
      <c r="C2458" s="427" t="s">
        <v>3824</v>
      </c>
      <c r="D2458" s="428">
        <v>7268.56</v>
      </c>
    </row>
    <row r="2459" spans="2:4" ht="28.5" x14ac:dyDescent="0.25">
      <c r="B2459" s="427" t="s">
        <v>3835</v>
      </c>
      <c r="C2459" s="427" t="s">
        <v>3824</v>
      </c>
      <c r="D2459" s="428">
        <v>7268.56</v>
      </c>
    </row>
    <row r="2460" spans="2:4" ht="28.5" x14ac:dyDescent="0.25">
      <c r="B2460" s="427" t="s">
        <v>3836</v>
      </c>
      <c r="C2460" s="427" t="s">
        <v>3824</v>
      </c>
      <c r="D2460" s="428">
        <v>7268.56</v>
      </c>
    </row>
    <row r="2461" spans="2:4" ht="28.5" x14ac:dyDescent="0.25">
      <c r="B2461" s="427" t="s">
        <v>3837</v>
      </c>
      <c r="C2461" s="427" t="s">
        <v>3824</v>
      </c>
      <c r="D2461" s="428">
        <v>7268.56</v>
      </c>
    </row>
    <row r="2462" spans="2:4" ht="28.5" x14ac:dyDescent="0.25">
      <c r="B2462" s="427" t="s">
        <v>3838</v>
      </c>
      <c r="C2462" s="427" t="s">
        <v>3824</v>
      </c>
      <c r="D2462" s="428">
        <v>7268.56</v>
      </c>
    </row>
    <row r="2463" spans="2:4" ht="28.5" x14ac:dyDescent="0.25">
      <c r="B2463" s="427" t="s">
        <v>3839</v>
      </c>
      <c r="C2463" s="427" t="s">
        <v>3824</v>
      </c>
      <c r="D2463" s="428">
        <v>7268.56</v>
      </c>
    </row>
    <row r="2464" spans="2:4" ht="28.5" x14ac:dyDescent="0.25">
      <c r="B2464" s="427" t="s">
        <v>3840</v>
      </c>
      <c r="C2464" s="427" t="s">
        <v>3824</v>
      </c>
      <c r="D2464" s="428">
        <v>7268.56</v>
      </c>
    </row>
    <row r="2465" spans="2:4" ht="28.5" x14ac:dyDescent="0.25">
      <c r="B2465" s="427" t="s">
        <v>3841</v>
      </c>
      <c r="C2465" s="427" t="s">
        <v>3824</v>
      </c>
      <c r="D2465" s="428">
        <v>7268.56</v>
      </c>
    </row>
    <row r="2466" spans="2:4" ht="28.5" x14ac:dyDescent="0.25">
      <c r="B2466" s="427" t="s">
        <v>3842</v>
      </c>
      <c r="C2466" s="427" t="s">
        <v>3824</v>
      </c>
      <c r="D2466" s="428">
        <v>7268.56</v>
      </c>
    </row>
    <row r="2467" spans="2:4" ht="28.5" x14ac:dyDescent="0.25">
      <c r="B2467" s="427" t="s">
        <v>3843</v>
      </c>
      <c r="C2467" s="427" t="s">
        <v>3824</v>
      </c>
      <c r="D2467" s="428">
        <v>7268.56</v>
      </c>
    </row>
    <row r="2468" spans="2:4" ht="28.5" x14ac:dyDescent="0.25">
      <c r="B2468" s="427" t="s">
        <v>3844</v>
      </c>
      <c r="C2468" s="427" t="s">
        <v>3824</v>
      </c>
      <c r="D2468" s="428">
        <v>7268.56</v>
      </c>
    </row>
    <row r="2469" spans="2:4" ht="28.5" x14ac:dyDescent="0.25">
      <c r="B2469" s="427" t="s">
        <v>3845</v>
      </c>
      <c r="C2469" s="427" t="s">
        <v>3824</v>
      </c>
      <c r="D2469" s="428">
        <v>7268.56</v>
      </c>
    </row>
    <row r="2470" spans="2:4" ht="28.5" x14ac:dyDescent="0.25">
      <c r="B2470" s="427" t="s">
        <v>3846</v>
      </c>
      <c r="C2470" s="427" t="s">
        <v>3824</v>
      </c>
      <c r="D2470" s="428">
        <v>7268.56</v>
      </c>
    </row>
    <row r="2471" spans="2:4" ht="28.5" x14ac:dyDescent="0.25">
      <c r="B2471" s="427" t="s">
        <v>3847</v>
      </c>
      <c r="C2471" s="427" t="s">
        <v>3824</v>
      </c>
      <c r="D2471" s="428">
        <v>7268.56</v>
      </c>
    </row>
    <row r="2472" spans="2:4" ht="28.5" x14ac:dyDescent="0.25">
      <c r="B2472" s="427" t="s">
        <v>3848</v>
      </c>
      <c r="C2472" s="427" t="s">
        <v>3824</v>
      </c>
      <c r="D2472" s="428">
        <v>7268.56</v>
      </c>
    </row>
    <row r="2473" spans="2:4" ht="28.5" x14ac:dyDescent="0.25">
      <c r="B2473" s="427" t="s">
        <v>3849</v>
      </c>
      <c r="C2473" s="427" t="s">
        <v>3824</v>
      </c>
      <c r="D2473" s="428">
        <v>7268.56</v>
      </c>
    </row>
    <row r="2474" spans="2:4" ht="28.5" x14ac:dyDescent="0.25">
      <c r="B2474" s="427" t="s">
        <v>3850</v>
      </c>
      <c r="C2474" s="427" t="s">
        <v>3824</v>
      </c>
      <c r="D2474" s="428">
        <v>7268.56</v>
      </c>
    </row>
    <row r="2475" spans="2:4" ht="28.5" x14ac:dyDescent="0.25">
      <c r="B2475" s="427" t="s">
        <v>3851</v>
      </c>
      <c r="C2475" s="427" t="s">
        <v>3824</v>
      </c>
      <c r="D2475" s="428">
        <v>7268.56</v>
      </c>
    </row>
    <row r="2476" spans="2:4" ht="28.5" x14ac:dyDescent="0.25">
      <c r="B2476" s="427" t="s">
        <v>3852</v>
      </c>
      <c r="C2476" s="427" t="s">
        <v>3824</v>
      </c>
      <c r="D2476" s="428">
        <v>7268.56</v>
      </c>
    </row>
    <row r="2477" spans="2:4" ht="28.5" x14ac:dyDescent="0.25">
      <c r="B2477" s="427" t="s">
        <v>3853</v>
      </c>
      <c r="C2477" s="427" t="s">
        <v>3824</v>
      </c>
      <c r="D2477" s="428">
        <v>7268.56</v>
      </c>
    </row>
    <row r="2478" spans="2:4" ht="28.5" x14ac:dyDescent="0.25">
      <c r="B2478" s="427" t="s">
        <v>3854</v>
      </c>
      <c r="C2478" s="427" t="s">
        <v>3824</v>
      </c>
      <c r="D2478" s="428">
        <v>7268.56</v>
      </c>
    </row>
    <row r="2479" spans="2:4" ht="28.5" x14ac:dyDescent="0.25">
      <c r="B2479" s="427" t="s">
        <v>3855</v>
      </c>
      <c r="C2479" s="427" t="s">
        <v>3824</v>
      </c>
      <c r="D2479" s="428">
        <v>7268.56</v>
      </c>
    </row>
    <row r="2480" spans="2:4" ht="28.5" x14ac:dyDescent="0.25">
      <c r="B2480" s="427" t="s">
        <v>3856</v>
      </c>
      <c r="C2480" s="427" t="s">
        <v>3824</v>
      </c>
      <c r="D2480" s="428">
        <v>7268.56</v>
      </c>
    </row>
    <row r="2481" spans="2:4" ht="28.5" x14ac:dyDescent="0.25">
      <c r="B2481" s="427" t="s">
        <v>3857</v>
      </c>
      <c r="C2481" s="427" t="s">
        <v>3824</v>
      </c>
      <c r="D2481" s="428">
        <v>7268.56</v>
      </c>
    </row>
    <row r="2482" spans="2:4" ht="28.5" x14ac:dyDescent="0.25">
      <c r="B2482" s="427" t="s">
        <v>3858</v>
      </c>
      <c r="C2482" s="427" t="s">
        <v>3824</v>
      </c>
      <c r="D2482" s="428">
        <v>7268.56</v>
      </c>
    </row>
    <row r="2483" spans="2:4" ht="28.5" x14ac:dyDescent="0.25">
      <c r="B2483" s="427" t="s">
        <v>3859</v>
      </c>
      <c r="C2483" s="427" t="s">
        <v>3824</v>
      </c>
      <c r="D2483" s="428">
        <v>7268.56</v>
      </c>
    </row>
    <row r="2484" spans="2:4" ht="28.5" x14ac:dyDescent="0.25">
      <c r="B2484" s="427" t="s">
        <v>3860</v>
      </c>
      <c r="C2484" s="427" t="s">
        <v>3824</v>
      </c>
      <c r="D2484" s="428">
        <v>7268.56</v>
      </c>
    </row>
    <row r="2485" spans="2:4" ht="28.5" x14ac:dyDescent="0.25">
      <c r="B2485" s="427" t="s">
        <v>3861</v>
      </c>
      <c r="C2485" s="427" t="s">
        <v>3824</v>
      </c>
      <c r="D2485" s="428">
        <v>7268.56</v>
      </c>
    </row>
    <row r="2486" spans="2:4" ht="28.5" x14ac:dyDescent="0.25">
      <c r="B2486" s="427" t="s">
        <v>3862</v>
      </c>
      <c r="C2486" s="427" t="s">
        <v>3824</v>
      </c>
      <c r="D2486" s="428">
        <v>7268.56</v>
      </c>
    </row>
    <row r="2487" spans="2:4" ht="28.5" x14ac:dyDescent="0.25">
      <c r="B2487" s="427" t="s">
        <v>3863</v>
      </c>
      <c r="C2487" s="427" t="s">
        <v>3824</v>
      </c>
      <c r="D2487" s="428">
        <v>7268.56</v>
      </c>
    </row>
    <row r="2488" spans="2:4" ht="28.5" x14ac:dyDescent="0.25">
      <c r="B2488" s="427" t="s">
        <v>3864</v>
      </c>
      <c r="C2488" s="427" t="s">
        <v>3824</v>
      </c>
      <c r="D2488" s="428">
        <v>7268.56</v>
      </c>
    </row>
    <row r="2489" spans="2:4" ht="28.5" x14ac:dyDescent="0.25">
      <c r="B2489" s="427" t="s">
        <v>3865</v>
      </c>
      <c r="C2489" s="427" t="s">
        <v>3824</v>
      </c>
      <c r="D2489" s="428">
        <v>7268.56</v>
      </c>
    </row>
    <row r="2490" spans="2:4" ht="28.5" x14ac:dyDescent="0.25">
      <c r="B2490" s="427" t="s">
        <v>3866</v>
      </c>
      <c r="C2490" s="427" t="s">
        <v>3824</v>
      </c>
      <c r="D2490" s="428">
        <v>7268.56</v>
      </c>
    </row>
    <row r="2491" spans="2:4" ht="28.5" x14ac:dyDescent="0.25">
      <c r="B2491" s="427" t="s">
        <v>3867</v>
      </c>
      <c r="C2491" s="427" t="s">
        <v>3824</v>
      </c>
      <c r="D2491" s="428">
        <v>7268.56</v>
      </c>
    </row>
    <row r="2492" spans="2:4" ht="28.5" x14ac:dyDescent="0.25">
      <c r="B2492" s="427" t="s">
        <v>3868</v>
      </c>
      <c r="C2492" s="427" t="s">
        <v>3824</v>
      </c>
      <c r="D2492" s="428">
        <v>7268.56</v>
      </c>
    </row>
    <row r="2493" spans="2:4" ht="28.5" x14ac:dyDescent="0.25">
      <c r="B2493" s="427" t="s">
        <v>3869</v>
      </c>
      <c r="C2493" s="427" t="s">
        <v>3824</v>
      </c>
      <c r="D2493" s="428">
        <v>7268.56</v>
      </c>
    </row>
    <row r="2494" spans="2:4" ht="28.5" x14ac:dyDescent="0.25">
      <c r="B2494" s="427" t="s">
        <v>3870</v>
      </c>
      <c r="C2494" s="427" t="s">
        <v>3824</v>
      </c>
      <c r="D2494" s="428">
        <v>7268.56</v>
      </c>
    </row>
    <row r="2495" spans="2:4" ht="28.5" x14ac:dyDescent="0.25">
      <c r="B2495" s="427" t="s">
        <v>3871</v>
      </c>
      <c r="C2495" s="427" t="s">
        <v>3824</v>
      </c>
      <c r="D2495" s="428">
        <v>7268.56</v>
      </c>
    </row>
    <row r="2496" spans="2:4" ht="28.5" x14ac:dyDescent="0.25">
      <c r="B2496" s="427" t="s">
        <v>3872</v>
      </c>
      <c r="C2496" s="427" t="s">
        <v>3824</v>
      </c>
      <c r="D2496" s="428">
        <v>7268.56</v>
      </c>
    </row>
    <row r="2497" spans="2:4" ht="28.5" x14ac:dyDescent="0.25">
      <c r="B2497" s="427" t="s">
        <v>3873</v>
      </c>
      <c r="C2497" s="427" t="s">
        <v>3824</v>
      </c>
      <c r="D2497" s="428">
        <v>7268.56</v>
      </c>
    </row>
    <row r="2498" spans="2:4" ht="28.5" x14ac:dyDescent="0.25">
      <c r="B2498" s="427" t="s">
        <v>3874</v>
      </c>
      <c r="C2498" s="427" t="s">
        <v>3824</v>
      </c>
      <c r="D2498" s="428">
        <v>7268.56</v>
      </c>
    </row>
    <row r="2499" spans="2:4" ht="28.5" x14ac:dyDescent="0.25">
      <c r="B2499" s="427" t="s">
        <v>3875</v>
      </c>
      <c r="C2499" s="427" t="s">
        <v>3824</v>
      </c>
      <c r="D2499" s="428">
        <v>7268.56</v>
      </c>
    </row>
    <row r="2500" spans="2:4" ht="28.5" x14ac:dyDescent="0.25">
      <c r="B2500" s="427" t="s">
        <v>3876</v>
      </c>
      <c r="C2500" s="427" t="s">
        <v>3824</v>
      </c>
      <c r="D2500" s="428">
        <v>7268.56</v>
      </c>
    </row>
    <row r="2501" spans="2:4" ht="28.5" x14ac:dyDescent="0.25">
      <c r="B2501" s="427" t="s">
        <v>3877</v>
      </c>
      <c r="C2501" s="427" t="s">
        <v>3824</v>
      </c>
      <c r="D2501" s="428">
        <v>7268.56</v>
      </c>
    </row>
    <row r="2502" spans="2:4" ht="28.5" x14ac:dyDescent="0.25">
      <c r="B2502" s="427" t="s">
        <v>3878</v>
      </c>
      <c r="C2502" s="427" t="s">
        <v>3824</v>
      </c>
      <c r="D2502" s="428">
        <v>7268.56</v>
      </c>
    </row>
    <row r="2503" spans="2:4" ht="28.5" x14ac:dyDescent="0.25">
      <c r="B2503" s="427" t="s">
        <v>3879</v>
      </c>
      <c r="C2503" s="427" t="s">
        <v>3824</v>
      </c>
      <c r="D2503" s="428">
        <v>7268.56</v>
      </c>
    </row>
    <row r="2504" spans="2:4" ht="28.5" x14ac:dyDescent="0.25">
      <c r="B2504" s="427" t="s">
        <v>3880</v>
      </c>
      <c r="C2504" s="427" t="s">
        <v>3824</v>
      </c>
      <c r="D2504" s="428">
        <v>7268.56</v>
      </c>
    </row>
    <row r="2505" spans="2:4" ht="28.5" x14ac:dyDescent="0.25">
      <c r="B2505" s="427" t="s">
        <v>3881</v>
      </c>
      <c r="C2505" s="427" t="s">
        <v>3824</v>
      </c>
      <c r="D2505" s="428">
        <v>7268.56</v>
      </c>
    </row>
    <row r="2506" spans="2:4" ht="28.5" x14ac:dyDescent="0.25">
      <c r="B2506" s="427" t="s">
        <v>3882</v>
      </c>
      <c r="C2506" s="427" t="s">
        <v>3824</v>
      </c>
      <c r="D2506" s="428">
        <v>7268.56</v>
      </c>
    </row>
    <row r="2507" spans="2:4" ht="28.5" x14ac:dyDescent="0.25">
      <c r="B2507" s="427" t="s">
        <v>3883</v>
      </c>
      <c r="C2507" s="427" t="s">
        <v>3824</v>
      </c>
      <c r="D2507" s="428">
        <v>7268.56</v>
      </c>
    </row>
    <row r="2508" spans="2:4" ht="28.5" x14ac:dyDescent="0.25">
      <c r="B2508" s="427" t="s">
        <v>3884</v>
      </c>
      <c r="C2508" s="427" t="s">
        <v>3824</v>
      </c>
      <c r="D2508" s="428">
        <v>7268.56</v>
      </c>
    </row>
    <row r="2509" spans="2:4" x14ac:dyDescent="0.25">
      <c r="B2509" s="427" t="s">
        <v>3885</v>
      </c>
      <c r="C2509" s="427" t="s">
        <v>3886</v>
      </c>
      <c r="D2509" s="428">
        <v>32981.120000000003</v>
      </c>
    </row>
    <row r="2510" spans="2:4" ht="28.5" x14ac:dyDescent="0.25">
      <c r="B2510" s="427" t="s">
        <v>3887</v>
      </c>
      <c r="C2510" s="427" t="s">
        <v>3888</v>
      </c>
      <c r="D2510" s="428">
        <v>22694.94</v>
      </c>
    </row>
    <row r="2511" spans="2:4" ht="28.5" x14ac:dyDescent="0.25">
      <c r="B2511" s="427" t="s">
        <v>3889</v>
      </c>
      <c r="C2511" s="427" t="s">
        <v>3890</v>
      </c>
      <c r="D2511" s="428">
        <v>32816.400000000001</v>
      </c>
    </row>
    <row r="2512" spans="2:4" ht="28.5" x14ac:dyDescent="0.25">
      <c r="B2512" s="427" t="s">
        <v>3891</v>
      </c>
      <c r="C2512" s="427" t="s">
        <v>3890</v>
      </c>
      <c r="D2512" s="428">
        <v>32816.400000000001</v>
      </c>
    </row>
    <row r="2513" spans="2:4" ht="28.5" x14ac:dyDescent="0.25">
      <c r="B2513" s="427" t="s">
        <v>3892</v>
      </c>
      <c r="C2513" s="427" t="s">
        <v>3890</v>
      </c>
      <c r="D2513" s="428">
        <v>32816.400000000001</v>
      </c>
    </row>
    <row r="2514" spans="2:4" ht="28.5" x14ac:dyDescent="0.25">
      <c r="B2514" s="427" t="s">
        <v>3893</v>
      </c>
      <c r="C2514" s="427" t="s">
        <v>3890</v>
      </c>
      <c r="D2514" s="428">
        <v>32816.400000000001</v>
      </c>
    </row>
    <row r="2515" spans="2:4" ht="28.5" x14ac:dyDescent="0.25">
      <c r="B2515" s="427" t="s">
        <v>3894</v>
      </c>
      <c r="C2515" s="427" t="s">
        <v>3890</v>
      </c>
      <c r="D2515" s="428">
        <v>32816.400000000001</v>
      </c>
    </row>
    <row r="2516" spans="2:4" ht="28.5" x14ac:dyDescent="0.25">
      <c r="B2516" s="427" t="s">
        <v>3895</v>
      </c>
      <c r="C2516" s="427" t="s">
        <v>3890</v>
      </c>
      <c r="D2516" s="428">
        <v>32816.400000000001</v>
      </c>
    </row>
    <row r="2517" spans="2:4" ht="28.5" x14ac:dyDescent="0.25">
      <c r="B2517" s="427" t="s">
        <v>3896</v>
      </c>
      <c r="C2517" s="427" t="s">
        <v>3890</v>
      </c>
      <c r="D2517" s="428">
        <v>32816.400000000001</v>
      </c>
    </row>
    <row r="2518" spans="2:4" ht="28.5" x14ac:dyDescent="0.25">
      <c r="B2518" s="427" t="s">
        <v>3897</v>
      </c>
      <c r="C2518" s="427" t="s">
        <v>3890</v>
      </c>
      <c r="D2518" s="428">
        <v>32816.400000000001</v>
      </c>
    </row>
    <row r="2519" spans="2:4" ht="28.5" x14ac:dyDescent="0.25">
      <c r="B2519" s="427" t="s">
        <v>3898</v>
      </c>
      <c r="C2519" s="427" t="s">
        <v>3890</v>
      </c>
      <c r="D2519" s="428">
        <v>32816.400000000001</v>
      </c>
    </row>
    <row r="2520" spans="2:4" ht="28.5" x14ac:dyDescent="0.25">
      <c r="B2520" s="427" t="s">
        <v>3899</v>
      </c>
      <c r="C2520" s="427" t="s">
        <v>3890</v>
      </c>
      <c r="D2520" s="428">
        <v>32816.400000000001</v>
      </c>
    </row>
    <row r="2521" spans="2:4" ht="28.5" x14ac:dyDescent="0.25">
      <c r="B2521" s="427" t="s">
        <v>3900</v>
      </c>
      <c r="C2521" s="427" t="s">
        <v>3890</v>
      </c>
      <c r="D2521" s="428">
        <v>32816.400000000001</v>
      </c>
    </row>
    <row r="2522" spans="2:4" ht="28.5" x14ac:dyDescent="0.25">
      <c r="B2522" s="427" t="s">
        <v>3901</v>
      </c>
      <c r="C2522" s="427" t="s">
        <v>3890</v>
      </c>
      <c r="D2522" s="428">
        <v>32816.400000000001</v>
      </c>
    </row>
    <row r="2523" spans="2:4" ht="28.5" x14ac:dyDescent="0.25">
      <c r="B2523" s="427" t="s">
        <v>3902</v>
      </c>
      <c r="C2523" s="427" t="s">
        <v>3890</v>
      </c>
      <c r="D2523" s="428">
        <v>32816.400000000001</v>
      </c>
    </row>
    <row r="2524" spans="2:4" ht="28.5" x14ac:dyDescent="0.25">
      <c r="B2524" s="427" t="s">
        <v>3903</v>
      </c>
      <c r="C2524" s="427" t="s">
        <v>3890</v>
      </c>
      <c r="D2524" s="428">
        <v>32816.400000000001</v>
      </c>
    </row>
    <row r="2525" spans="2:4" ht="28.5" x14ac:dyDescent="0.25">
      <c r="B2525" s="427" t="s">
        <v>3904</v>
      </c>
      <c r="C2525" s="427" t="s">
        <v>3890</v>
      </c>
      <c r="D2525" s="428">
        <v>32816.400000000001</v>
      </c>
    </row>
    <row r="2526" spans="2:4" ht="28.5" x14ac:dyDescent="0.25">
      <c r="B2526" s="427" t="s">
        <v>3905</v>
      </c>
      <c r="C2526" s="427" t="s">
        <v>3890</v>
      </c>
      <c r="D2526" s="428">
        <v>32816.400000000001</v>
      </c>
    </row>
    <row r="2527" spans="2:4" ht="28.5" x14ac:dyDescent="0.25">
      <c r="B2527" s="427" t="s">
        <v>3906</v>
      </c>
      <c r="C2527" s="427" t="s">
        <v>3890</v>
      </c>
      <c r="D2527" s="428">
        <v>37076</v>
      </c>
    </row>
    <row r="2528" spans="2:4" ht="28.5" x14ac:dyDescent="0.25">
      <c r="B2528" s="427" t="s">
        <v>3907</v>
      </c>
      <c r="C2528" s="427" t="s">
        <v>3890</v>
      </c>
      <c r="D2528" s="428">
        <v>32816.400000000001</v>
      </c>
    </row>
    <row r="2529" spans="2:4" ht="28.5" x14ac:dyDescent="0.25">
      <c r="B2529" s="427" t="s">
        <v>3908</v>
      </c>
      <c r="C2529" s="427" t="s">
        <v>3890</v>
      </c>
      <c r="D2529" s="428">
        <v>32816.400000000001</v>
      </c>
    </row>
    <row r="2530" spans="2:4" ht="28.5" x14ac:dyDescent="0.25">
      <c r="B2530" s="427" t="s">
        <v>3909</v>
      </c>
      <c r="C2530" s="427" t="s">
        <v>3890</v>
      </c>
      <c r="D2530" s="428">
        <v>32816.400000000001</v>
      </c>
    </row>
    <row r="2531" spans="2:4" ht="28.5" x14ac:dyDescent="0.25">
      <c r="B2531" s="427" t="s">
        <v>3910</v>
      </c>
      <c r="C2531" s="427" t="s">
        <v>3890</v>
      </c>
      <c r="D2531" s="428">
        <v>32816.400000000001</v>
      </c>
    </row>
    <row r="2532" spans="2:4" ht="28.5" x14ac:dyDescent="0.25">
      <c r="B2532" s="427" t="s">
        <v>3911</v>
      </c>
      <c r="C2532" s="427" t="s">
        <v>3890</v>
      </c>
      <c r="D2532" s="428">
        <v>32816.400000000001</v>
      </c>
    </row>
    <row r="2533" spans="2:4" x14ac:dyDescent="0.25">
      <c r="B2533" s="427" t="s">
        <v>3912</v>
      </c>
      <c r="C2533" s="427" t="s">
        <v>3913</v>
      </c>
      <c r="D2533" s="428">
        <v>11500</v>
      </c>
    </row>
    <row r="2534" spans="2:4" x14ac:dyDescent="0.25">
      <c r="B2534" s="427" t="s">
        <v>3914</v>
      </c>
      <c r="C2534" s="427" t="s">
        <v>3915</v>
      </c>
      <c r="D2534" s="428">
        <v>11500</v>
      </c>
    </row>
    <row r="2535" spans="2:4" x14ac:dyDescent="0.25">
      <c r="B2535" s="427" t="s">
        <v>3916</v>
      </c>
      <c r="C2535" s="427" t="s">
        <v>3915</v>
      </c>
      <c r="D2535" s="428">
        <v>11500</v>
      </c>
    </row>
    <row r="2536" spans="2:4" x14ac:dyDescent="0.25">
      <c r="B2536" s="427" t="s">
        <v>3917</v>
      </c>
      <c r="C2536" s="427" t="s">
        <v>3918</v>
      </c>
      <c r="D2536" s="428">
        <v>12983.5</v>
      </c>
    </row>
    <row r="2537" spans="2:4" x14ac:dyDescent="0.25">
      <c r="B2537" s="427" t="s">
        <v>3919</v>
      </c>
      <c r="C2537" s="427" t="s">
        <v>3918</v>
      </c>
      <c r="D2537" s="428">
        <v>12983.5</v>
      </c>
    </row>
    <row r="2538" spans="2:4" x14ac:dyDescent="0.25">
      <c r="B2538" s="427" t="s">
        <v>3920</v>
      </c>
      <c r="C2538" s="427" t="s">
        <v>3918</v>
      </c>
      <c r="D2538" s="428">
        <v>12962.8</v>
      </c>
    </row>
    <row r="2539" spans="2:4" x14ac:dyDescent="0.25">
      <c r="B2539" s="427" t="s">
        <v>3921</v>
      </c>
      <c r="C2539" s="427" t="s">
        <v>3918</v>
      </c>
      <c r="D2539" s="428">
        <v>12962.8</v>
      </c>
    </row>
    <row r="2540" spans="2:4" x14ac:dyDescent="0.25">
      <c r="B2540" s="427" t="s">
        <v>3922</v>
      </c>
      <c r="C2540" s="427" t="s">
        <v>3918</v>
      </c>
      <c r="D2540" s="428">
        <v>12962.8</v>
      </c>
    </row>
    <row r="2541" spans="2:4" x14ac:dyDescent="0.25">
      <c r="B2541" s="427" t="s">
        <v>3923</v>
      </c>
      <c r="C2541" s="427" t="s">
        <v>3918</v>
      </c>
      <c r="D2541" s="428">
        <v>12962.8</v>
      </c>
    </row>
    <row r="2542" spans="2:4" x14ac:dyDescent="0.25">
      <c r="B2542" s="427" t="s">
        <v>3924</v>
      </c>
      <c r="C2542" s="427" t="s">
        <v>3918</v>
      </c>
      <c r="D2542" s="428">
        <v>12937.5</v>
      </c>
    </row>
    <row r="2543" spans="2:4" x14ac:dyDescent="0.25">
      <c r="B2543" s="427" t="s">
        <v>3925</v>
      </c>
      <c r="C2543" s="427" t="s">
        <v>3926</v>
      </c>
      <c r="D2543" s="428">
        <v>10827.25</v>
      </c>
    </row>
    <row r="2544" spans="2:4" x14ac:dyDescent="0.25">
      <c r="B2544" s="427" t="s">
        <v>3927</v>
      </c>
      <c r="C2544" s="427" t="s">
        <v>3926</v>
      </c>
      <c r="D2544" s="428">
        <v>10827.25</v>
      </c>
    </row>
    <row r="2545" spans="2:4" ht="28.5" x14ac:dyDescent="0.25">
      <c r="B2545" s="427" t="s">
        <v>3928</v>
      </c>
      <c r="C2545" s="427" t="s">
        <v>3929</v>
      </c>
      <c r="D2545" s="428">
        <v>11918.6</v>
      </c>
    </row>
    <row r="2546" spans="2:4" ht="28.5" x14ac:dyDescent="0.25">
      <c r="B2546" s="427" t="s">
        <v>3930</v>
      </c>
      <c r="C2546" s="427" t="s">
        <v>3929</v>
      </c>
      <c r="D2546" s="428">
        <v>11918.6</v>
      </c>
    </row>
    <row r="2547" spans="2:4" x14ac:dyDescent="0.25">
      <c r="B2547" s="427" t="s">
        <v>3931</v>
      </c>
      <c r="C2547" s="427" t="s">
        <v>3932</v>
      </c>
      <c r="D2547" s="428">
        <v>9222</v>
      </c>
    </row>
    <row r="2548" spans="2:4" x14ac:dyDescent="0.25">
      <c r="B2548" s="427" t="s">
        <v>3933</v>
      </c>
      <c r="C2548" s="427" t="s">
        <v>3932</v>
      </c>
      <c r="D2548" s="428">
        <v>9222</v>
      </c>
    </row>
    <row r="2549" spans="2:4" x14ac:dyDescent="0.25">
      <c r="B2549" s="427" t="s">
        <v>3934</v>
      </c>
      <c r="C2549" s="427" t="s">
        <v>3932</v>
      </c>
      <c r="D2549" s="428">
        <v>9222</v>
      </c>
    </row>
    <row r="2550" spans="2:4" x14ac:dyDescent="0.25">
      <c r="B2550" s="427" t="s">
        <v>3935</v>
      </c>
      <c r="C2550" s="427" t="s">
        <v>3932</v>
      </c>
      <c r="D2550" s="428">
        <v>9222</v>
      </c>
    </row>
    <row r="2551" spans="2:4" x14ac:dyDescent="0.25">
      <c r="B2551" s="427" t="s">
        <v>3936</v>
      </c>
      <c r="C2551" s="427" t="s">
        <v>3932</v>
      </c>
      <c r="D2551" s="428">
        <v>9222</v>
      </c>
    </row>
    <row r="2552" spans="2:4" x14ac:dyDescent="0.25">
      <c r="B2552" s="427" t="s">
        <v>3937</v>
      </c>
      <c r="C2552" s="427" t="s">
        <v>3938</v>
      </c>
      <c r="D2552" s="428">
        <v>11500</v>
      </c>
    </row>
    <row r="2553" spans="2:4" x14ac:dyDescent="0.25">
      <c r="B2553" s="427" t="s">
        <v>3939</v>
      </c>
      <c r="C2553" s="427" t="s">
        <v>3938</v>
      </c>
      <c r="D2553" s="428">
        <v>11500</v>
      </c>
    </row>
    <row r="2554" spans="2:4" x14ac:dyDescent="0.25">
      <c r="B2554" s="427" t="s">
        <v>3940</v>
      </c>
      <c r="C2554" s="427" t="s">
        <v>3938</v>
      </c>
      <c r="D2554" s="428">
        <v>11500</v>
      </c>
    </row>
    <row r="2555" spans="2:4" x14ac:dyDescent="0.25">
      <c r="B2555" s="427" t="s">
        <v>3941</v>
      </c>
      <c r="C2555" s="427" t="s">
        <v>3938</v>
      </c>
      <c r="D2555" s="428">
        <v>11500</v>
      </c>
    </row>
    <row r="2556" spans="2:4" x14ac:dyDescent="0.25">
      <c r="B2556" s="427" t="s">
        <v>3942</v>
      </c>
      <c r="C2556" s="427" t="s">
        <v>3938</v>
      </c>
      <c r="D2556" s="428">
        <v>11500</v>
      </c>
    </row>
    <row r="2557" spans="2:4" x14ac:dyDescent="0.25">
      <c r="B2557" s="427" t="s">
        <v>3943</v>
      </c>
      <c r="C2557" s="427" t="s">
        <v>3938</v>
      </c>
      <c r="D2557" s="428">
        <v>11500</v>
      </c>
    </row>
    <row r="2558" spans="2:4" x14ac:dyDescent="0.25">
      <c r="B2558" s="427" t="s">
        <v>3944</v>
      </c>
      <c r="C2558" s="427" t="s">
        <v>3938</v>
      </c>
      <c r="D2558" s="428">
        <v>11500</v>
      </c>
    </row>
    <row r="2559" spans="2:4" x14ac:dyDescent="0.25">
      <c r="B2559" s="427" t="s">
        <v>3945</v>
      </c>
      <c r="C2559" s="427" t="s">
        <v>3938</v>
      </c>
      <c r="D2559" s="428">
        <v>11500</v>
      </c>
    </row>
    <row r="2560" spans="2:4" x14ac:dyDescent="0.25">
      <c r="B2560" s="427" t="s">
        <v>3946</v>
      </c>
      <c r="C2560" s="427" t="s">
        <v>3938</v>
      </c>
      <c r="D2560" s="428">
        <v>11500</v>
      </c>
    </row>
    <row r="2561" spans="2:4" x14ac:dyDescent="0.25">
      <c r="B2561" s="427" t="s">
        <v>3947</v>
      </c>
      <c r="C2561" s="427" t="s">
        <v>3938</v>
      </c>
      <c r="D2561" s="428">
        <v>11500</v>
      </c>
    </row>
    <row r="2562" spans="2:4" x14ac:dyDescent="0.25">
      <c r="B2562" s="427" t="s">
        <v>3948</v>
      </c>
      <c r="C2562" s="427" t="s">
        <v>3938</v>
      </c>
      <c r="D2562" s="428">
        <v>11500</v>
      </c>
    </row>
    <row r="2563" spans="2:4" x14ac:dyDescent="0.25">
      <c r="B2563" s="427" t="s">
        <v>3949</v>
      </c>
      <c r="C2563" s="427" t="s">
        <v>3938</v>
      </c>
      <c r="D2563" s="428">
        <v>11500</v>
      </c>
    </row>
    <row r="2564" spans="2:4" x14ac:dyDescent="0.25">
      <c r="B2564" s="427" t="s">
        <v>3950</v>
      </c>
      <c r="C2564" s="427" t="s">
        <v>3938</v>
      </c>
      <c r="D2564" s="428">
        <v>11500</v>
      </c>
    </row>
    <row r="2565" spans="2:4" x14ac:dyDescent="0.25">
      <c r="B2565" s="427" t="s">
        <v>3951</v>
      </c>
      <c r="C2565" s="427" t="s">
        <v>3938</v>
      </c>
      <c r="D2565" s="428">
        <v>11500</v>
      </c>
    </row>
    <row r="2566" spans="2:4" x14ac:dyDescent="0.25">
      <c r="B2566" s="427" t="s">
        <v>3952</v>
      </c>
      <c r="C2566" s="427" t="s">
        <v>3938</v>
      </c>
      <c r="D2566" s="428">
        <v>11500</v>
      </c>
    </row>
    <row r="2567" spans="2:4" x14ac:dyDescent="0.25">
      <c r="B2567" s="427" t="s">
        <v>3953</v>
      </c>
      <c r="C2567" s="427" t="s">
        <v>3938</v>
      </c>
      <c r="D2567" s="428">
        <v>15059.25</v>
      </c>
    </row>
    <row r="2568" spans="2:4" x14ac:dyDescent="0.25">
      <c r="B2568" s="427" t="s">
        <v>3954</v>
      </c>
      <c r="C2568" s="427" t="s">
        <v>3938</v>
      </c>
      <c r="D2568" s="428">
        <v>11500</v>
      </c>
    </row>
    <row r="2569" spans="2:4" x14ac:dyDescent="0.25">
      <c r="B2569" s="427" t="s">
        <v>3955</v>
      </c>
      <c r="C2569" s="427" t="s">
        <v>3938</v>
      </c>
      <c r="D2569" s="428">
        <v>11500</v>
      </c>
    </row>
    <row r="2570" spans="2:4" x14ac:dyDescent="0.25">
      <c r="B2570" s="427" t="s">
        <v>3956</v>
      </c>
      <c r="C2570" s="427" t="s">
        <v>3938</v>
      </c>
      <c r="D2570" s="428">
        <v>11500</v>
      </c>
    </row>
    <row r="2571" spans="2:4" x14ac:dyDescent="0.25">
      <c r="B2571" s="427" t="s">
        <v>3957</v>
      </c>
      <c r="C2571" s="427" t="s">
        <v>3938</v>
      </c>
      <c r="D2571" s="428">
        <v>11500</v>
      </c>
    </row>
    <row r="2572" spans="2:4" x14ac:dyDescent="0.25">
      <c r="B2572" s="427" t="s">
        <v>3958</v>
      </c>
      <c r="C2572" s="427" t="s">
        <v>3938</v>
      </c>
      <c r="D2572" s="428">
        <v>11500</v>
      </c>
    </row>
    <row r="2573" spans="2:4" x14ac:dyDescent="0.25">
      <c r="B2573" s="427" t="s">
        <v>3959</v>
      </c>
      <c r="C2573" s="427" t="s">
        <v>3938</v>
      </c>
      <c r="D2573" s="428">
        <v>11500</v>
      </c>
    </row>
    <row r="2574" spans="2:4" x14ac:dyDescent="0.25">
      <c r="B2574" s="427" t="s">
        <v>3960</v>
      </c>
      <c r="C2574" s="427" t="s">
        <v>3938</v>
      </c>
      <c r="D2574" s="428">
        <v>11500</v>
      </c>
    </row>
    <row r="2575" spans="2:4" x14ac:dyDescent="0.25">
      <c r="B2575" s="427" t="s">
        <v>3961</v>
      </c>
      <c r="C2575" s="427" t="s">
        <v>3938</v>
      </c>
      <c r="D2575" s="428">
        <v>11500</v>
      </c>
    </row>
    <row r="2576" spans="2:4" x14ac:dyDescent="0.25">
      <c r="B2576" s="427" t="s">
        <v>3962</v>
      </c>
      <c r="C2576" s="427" t="s">
        <v>3938</v>
      </c>
      <c r="D2576" s="428">
        <v>11500</v>
      </c>
    </row>
    <row r="2577" spans="2:4" x14ac:dyDescent="0.25">
      <c r="B2577" s="427" t="s">
        <v>3963</v>
      </c>
      <c r="C2577" s="427" t="s">
        <v>3938</v>
      </c>
      <c r="D2577" s="428">
        <v>11500</v>
      </c>
    </row>
    <row r="2578" spans="2:4" x14ac:dyDescent="0.25">
      <c r="B2578" s="427" t="s">
        <v>3964</v>
      </c>
      <c r="C2578" s="427" t="s">
        <v>3938</v>
      </c>
      <c r="D2578" s="428">
        <v>11500</v>
      </c>
    </row>
    <row r="2579" spans="2:4" x14ac:dyDescent="0.25">
      <c r="B2579" s="427" t="s">
        <v>3965</v>
      </c>
      <c r="C2579" s="427" t="s">
        <v>3938</v>
      </c>
      <c r="D2579" s="428">
        <v>11500</v>
      </c>
    </row>
    <row r="2580" spans="2:4" x14ac:dyDescent="0.25">
      <c r="B2580" s="427" t="s">
        <v>3966</v>
      </c>
      <c r="C2580" s="427" t="s">
        <v>3938</v>
      </c>
      <c r="D2580" s="428">
        <v>11500</v>
      </c>
    </row>
    <row r="2581" spans="2:4" x14ac:dyDescent="0.25">
      <c r="B2581" s="427" t="s">
        <v>3967</v>
      </c>
      <c r="C2581" s="427" t="s">
        <v>3938</v>
      </c>
      <c r="D2581" s="428">
        <v>15059.25</v>
      </c>
    </row>
    <row r="2582" spans="2:4" x14ac:dyDescent="0.25">
      <c r="B2582" s="427" t="s">
        <v>3968</v>
      </c>
      <c r="C2582" s="427" t="s">
        <v>3938</v>
      </c>
      <c r="D2582" s="428">
        <v>11500</v>
      </c>
    </row>
    <row r="2583" spans="2:4" x14ac:dyDescent="0.25">
      <c r="B2583" s="427" t="s">
        <v>3969</v>
      </c>
      <c r="C2583" s="427" t="s">
        <v>3938</v>
      </c>
      <c r="D2583" s="428">
        <v>11500</v>
      </c>
    </row>
    <row r="2584" spans="2:4" x14ac:dyDescent="0.25">
      <c r="B2584" s="427" t="s">
        <v>3970</v>
      </c>
      <c r="C2584" s="427" t="s">
        <v>3938</v>
      </c>
      <c r="D2584" s="428">
        <v>11500</v>
      </c>
    </row>
    <row r="2585" spans="2:4" x14ac:dyDescent="0.25">
      <c r="B2585" s="427" t="s">
        <v>3971</v>
      </c>
      <c r="C2585" s="427" t="s">
        <v>3938</v>
      </c>
      <c r="D2585" s="428">
        <v>11500</v>
      </c>
    </row>
    <row r="2586" spans="2:4" x14ac:dyDescent="0.25">
      <c r="B2586" s="427" t="s">
        <v>3972</v>
      </c>
      <c r="C2586" s="427" t="s">
        <v>3938</v>
      </c>
      <c r="D2586" s="428">
        <v>11500</v>
      </c>
    </row>
    <row r="2587" spans="2:4" x14ac:dyDescent="0.25">
      <c r="B2587" s="427" t="s">
        <v>3973</v>
      </c>
      <c r="C2587" s="427" t="s">
        <v>3938</v>
      </c>
      <c r="D2587" s="428">
        <v>11500</v>
      </c>
    </row>
    <row r="2588" spans="2:4" x14ac:dyDescent="0.25">
      <c r="B2588" s="427" t="s">
        <v>3974</v>
      </c>
      <c r="C2588" s="427" t="s">
        <v>3938</v>
      </c>
      <c r="D2588" s="428">
        <v>11500</v>
      </c>
    </row>
    <row r="2589" spans="2:4" x14ac:dyDescent="0.25">
      <c r="B2589" s="427" t="s">
        <v>3975</v>
      </c>
      <c r="C2589" s="427" t="s">
        <v>3938</v>
      </c>
      <c r="D2589" s="428">
        <v>11500</v>
      </c>
    </row>
    <row r="2590" spans="2:4" x14ac:dyDescent="0.25">
      <c r="B2590" s="427" t="s">
        <v>3976</v>
      </c>
      <c r="C2590" s="427" t="s">
        <v>3938</v>
      </c>
      <c r="D2590" s="428">
        <v>11500</v>
      </c>
    </row>
    <row r="2591" spans="2:4" x14ac:dyDescent="0.25">
      <c r="B2591" s="427" t="s">
        <v>3977</v>
      </c>
      <c r="C2591" s="427" t="s">
        <v>3938</v>
      </c>
      <c r="D2591" s="428">
        <v>11500</v>
      </c>
    </row>
    <row r="2592" spans="2:4" x14ac:dyDescent="0.25">
      <c r="B2592" s="427" t="s">
        <v>3978</v>
      </c>
      <c r="C2592" s="427" t="s">
        <v>3938</v>
      </c>
      <c r="D2592" s="428">
        <v>11500</v>
      </c>
    </row>
    <row r="2593" spans="2:4" x14ac:dyDescent="0.25">
      <c r="B2593" s="427" t="s">
        <v>3979</v>
      </c>
      <c r="C2593" s="427" t="s">
        <v>3938</v>
      </c>
      <c r="D2593" s="428">
        <v>11500</v>
      </c>
    </row>
    <row r="2594" spans="2:4" x14ac:dyDescent="0.25">
      <c r="B2594" s="427" t="s">
        <v>3980</v>
      </c>
      <c r="C2594" s="427" t="s">
        <v>3938</v>
      </c>
      <c r="D2594" s="428">
        <v>11500</v>
      </c>
    </row>
    <row r="2595" spans="2:4" x14ac:dyDescent="0.25">
      <c r="B2595" s="427" t="s">
        <v>3981</v>
      </c>
      <c r="C2595" s="427" t="s">
        <v>3938</v>
      </c>
      <c r="D2595" s="428">
        <v>11500</v>
      </c>
    </row>
    <row r="2596" spans="2:4" x14ac:dyDescent="0.25">
      <c r="B2596" s="427" t="s">
        <v>3982</v>
      </c>
      <c r="C2596" s="427" t="s">
        <v>3938</v>
      </c>
      <c r="D2596" s="428">
        <v>11500</v>
      </c>
    </row>
    <row r="2597" spans="2:4" x14ac:dyDescent="0.25">
      <c r="B2597" s="427" t="s">
        <v>3983</v>
      </c>
      <c r="C2597" s="427" t="s">
        <v>3938</v>
      </c>
      <c r="D2597" s="428">
        <v>11500</v>
      </c>
    </row>
    <row r="2598" spans="2:4" x14ac:dyDescent="0.25">
      <c r="B2598" s="427" t="s">
        <v>3984</v>
      </c>
      <c r="C2598" s="427" t="s">
        <v>3938</v>
      </c>
      <c r="D2598" s="428">
        <v>11500</v>
      </c>
    </row>
    <row r="2599" spans="2:4" x14ac:dyDescent="0.25">
      <c r="B2599" s="427" t="s">
        <v>3985</v>
      </c>
      <c r="C2599" s="427" t="s">
        <v>3938</v>
      </c>
      <c r="D2599" s="428">
        <v>11500</v>
      </c>
    </row>
    <row r="2600" spans="2:4" x14ac:dyDescent="0.25">
      <c r="B2600" s="427" t="s">
        <v>3986</v>
      </c>
      <c r="C2600" s="427" t="s">
        <v>3938</v>
      </c>
      <c r="D2600" s="428">
        <v>11500</v>
      </c>
    </row>
    <row r="2601" spans="2:4" x14ac:dyDescent="0.25">
      <c r="B2601" s="427" t="s">
        <v>3987</v>
      </c>
      <c r="C2601" s="427" t="s">
        <v>3938</v>
      </c>
      <c r="D2601" s="428">
        <v>11500</v>
      </c>
    </row>
    <row r="2602" spans="2:4" x14ac:dyDescent="0.25">
      <c r="B2602" s="427" t="s">
        <v>3988</v>
      </c>
      <c r="C2602" s="427" t="s">
        <v>3938</v>
      </c>
      <c r="D2602" s="428">
        <v>11500</v>
      </c>
    </row>
    <row r="2603" spans="2:4" x14ac:dyDescent="0.25">
      <c r="B2603" s="427" t="s">
        <v>3989</v>
      </c>
      <c r="C2603" s="427" t="s">
        <v>3938</v>
      </c>
      <c r="D2603" s="428">
        <v>11500</v>
      </c>
    </row>
    <row r="2604" spans="2:4" x14ac:dyDescent="0.25">
      <c r="B2604" s="427" t="s">
        <v>3990</v>
      </c>
      <c r="C2604" s="427" t="s">
        <v>3938</v>
      </c>
      <c r="D2604" s="428">
        <v>11500</v>
      </c>
    </row>
    <row r="2605" spans="2:4" x14ac:dyDescent="0.25">
      <c r="B2605" s="427" t="s">
        <v>3991</v>
      </c>
      <c r="C2605" s="427" t="s">
        <v>3938</v>
      </c>
      <c r="D2605" s="428">
        <v>15059.25</v>
      </c>
    </row>
    <row r="2606" spans="2:4" x14ac:dyDescent="0.25">
      <c r="B2606" s="427" t="s">
        <v>3992</v>
      </c>
      <c r="C2606" s="427" t="s">
        <v>3938</v>
      </c>
      <c r="D2606" s="428">
        <v>11500</v>
      </c>
    </row>
    <row r="2607" spans="2:4" x14ac:dyDescent="0.25">
      <c r="B2607" s="427" t="s">
        <v>3993</v>
      </c>
      <c r="C2607" s="427" t="s">
        <v>3938</v>
      </c>
      <c r="D2607" s="428">
        <v>11500</v>
      </c>
    </row>
    <row r="2608" spans="2:4" x14ac:dyDescent="0.25">
      <c r="B2608" s="427" t="s">
        <v>3994</v>
      </c>
      <c r="C2608" s="427" t="s">
        <v>3938</v>
      </c>
      <c r="D2608" s="428">
        <v>11500</v>
      </c>
    </row>
    <row r="2609" spans="2:4" x14ac:dyDescent="0.25">
      <c r="B2609" s="427" t="s">
        <v>3995</v>
      </c>
      <c r="C2609" s="427" t="s">
        <v>3938</v>
      </c>
      <c r="D2609" s="428">
        <v>11500</v>
      </c>
    </row>
    <row r="2610" spans="2:4" x14ac:dyDescent="0.25">
      <c r="B2610" s="427" t="s">
        <v>3996</v>
      </c>
      <c r="C2610" s="427" t="s">
        <v>3938</v>
      </c>
      <c r="D2610" s="428">
        <v>11500</v>
      </c>
    </row>
    <row r="2611" spans="2:4" x14ac:dyDescent="0.25">
      <c r="B2611" s="427" t="s">
        <v>3997</v>
      </c>
      <c r="C2611" s="427" t="s">
        <v>3938</v>
      </c>
      <c r="D2611" s="428">
        <v>11500</v>
      </c>
    </row>
    <row r="2612" spans="2:4" x14ac:dyDescent="0.25">
      <c r="B2612" s="427" t="s">
        <v>3998</v>
      </c>
      <c r="C2612" s="427" t="s">
        <v>3938</v>
      </c>
      <c r="D2612" s="428">
        <v>15059.25</v>
      </c>
    </row>
    <row r="2613" spans="2:4" x14ac:dyDescent="0.25">
      <c r="B2613" s="427" t="s">
        <v>3999</v>
      </c>
      <c r="C2613" s="427" t="s">
        <v>3938</v>
      </c>
      <c r="D2613" s="428">
        <v>11500</v>
      </c>
    </row>
    <row r="2614" spans="2:4" x14ac:dyDescent="0.25">
      <c r="B2614" s="427" t="s">
        <v>4000</v>
      </c>
      <c r="C2614" s="427" t="s">
        <v>3938</v>
      </c>
      <c r="D2614" s="428">
        <v>11500</v>
      </c>
    </row>
    <row r="2615" spans="2:4" x14ac:dyDescent="0.25">
      <c r="B2615" s="427" t="s">
        <v>4001</v>
      </c>
      <c r="C2615" s="427" t="s">
        <v>3938</v>
      </c>
      <c r="D2615" s="428">
        <v>11500</v>
      </c>
    </row>
    <row r="2616" spans="2:4" x14ac:dyDescent="0.25">
      <c r="B2616" s="427" t="s">
        <v>4002</v>
      </c>
      <c r="C2616" s="427" t="s">
        <v>3938</v>
      </c>
      <c r="D2616" s="428">
        <v>15059.25</v>
      </c>
    </row>
    <row r="2617" spans="2:4" x14ac:dyDescent="0.25">
      <c r="B2617" s="427" t="s">
        <v>4003</v>
      </c>
      <c r="C2617" s="427" t="s">
        <v>3938</v>
      </c>
      <c r="D2617" s="428">
        <v>11500</v>
      </c>
    </row>
    <row r="2618" spans="2:4" x14ac:dyDescent="0.25">
      <c r="B2618" s="427" t="s">
        <v>4004</v>
      </c>
      <c r="C2618" s="427" t="s">
        <v>3938</v>
      </c>
      <c r="D2618" s="428">
        <v>11500</v>
      </c>
    </row>
    <row r="2619" spans="2:4" x14ac:dyDescent="0.25">
      <c r="B2619" s="427" t="s">
        <v>4005</v>
      </c>
      <c r="C2619" s="427" t="s">
        <v>3938</v>
      </c>
      <c r="D2619" s="428">
        <v>11500</v>
      </c>
    </row>
    <row r="2620" spans="2:4" x14ac:dyDescent="0.25">
      <c r="B2620" s="427" t="s">
        <v>4006</v>
      </c>
      <c r="C2620" s="427" t="s">
        <v>3938</v>
      </c>
      <c r="D2620" s="428">
        <v>11500</v>
      </c>
    </row>
    <row r="2621" spans="2:4" x14ac:dyDescent="0.25">
      <c r="B2621" s="427" t="s">
        <v>4007</v>
      </c>
      <c r="C2621" s="427" t="s">
        <v>3938</v>
      </c>
      <c r="D2621" s="428">
        <v>11500</v>
      </c>
    </row>
    <row r="2622" spans="2:4" x14ac:dyDescent="0.25">
      <c r="B2622" s="427" t="s">
        <v>4008</v>
      </c>
      <c r="C2622" s="427" t="s">
        <v>3938</v>
      </c>
      <c r="D2622" s="428">
        <v>11500</v>
      </c>
    </row>
    <row r="2623" spans="2:4" x14ac:dyDescent="0.25">
      <c r="B2623" s="427" t="s">
        <v>4009</v>
      </c>
      <c r="C2623" s="427" t="s">
        <v>3938</v>
      </c>
      <c r="D2623" s="428">
        <v>11500</v>
      </c>
    </row>
    <row r="2624" spans="2:4" x14ac:dyDescent="0.25">
      <c r="B2624" s="427" t="s">
        <v>4010</v>
      </c>
      <c r="C2624" s="427" t="s">
        <v>3938</v>
      </c>
      <c r="D2624" s="428">
        <v>11500</v>
      </c>
    </row>
    <row r="2625" spans="2:4" x14ac:dyDescent="0.25">
      <c r="B2625" s="427" t="s">
        <v>4011</v>
      </c>
      <c r="C2625" s="427" t="s">
        <v>3938</v>
      </c>
      <c r="D2625" s="428">
        <v>11500</v>
      </c>
    </row>
    <row r="2626" spans="2:4" x14ac:dyDescent="0.25">
      <c r="B2626" s="427" t="s">
        <v>4012</v>
      </c>
      <c r="C2626" s="427" t="s">
        <v>3938</v>
      </c>
      <c r="D2626" s="428">
        <v>11500</v>
      </c>
    </row>
    <row r="2627" spans="2:4" x14ac:dyDescent="0.25">
      <c r="B2627" s="427" t="s">
        <v>4013</v>
      </c>
      <c r="C2627" s="427" t="s">
        <v>3938</v>
      </c>
      <c r="D2627" s="428">
        <v>11500</v>
      </c>
    </row>
    <row r="2628" spans="2:4" x14ac:dyDescent="0.25">
      <c r="B2628" s="427" t="s">
        <v>4014</v>
      </c>
      <c r="C2628" s="427" t="s">
        <v>3938</v>
      </c>
      <c r="D2628" s="428">
        <v>11500</v>
      </c>
    </row>
    <row r="2629" spans="2:4" x14ac:dyDescent="0.25">
      <c r="B2629" s="427" t="s">
        <v>4015</v>
      </c>
      <c r="C2629" s="427" t="s">
        <v>3938</v>
      </c>
      <c r="D2629" s="428">
        <v>11500</v>
      </c>
    </row>
    <row r="2630" spans="2:4" x14ac:dyDescent="0.25">
      <c r="B2630" s="427" t="s">
        <v>4016</v>
      </c>
      <c r="C2630" s="427" t="s">
        <v>3938</v>
      </c>
      <c r="D2630" s="428">
        <v>11500</v>
      </c>
    </row>
    <row r="2631" spans="2:4" x14ac:dyDescent="0.25">
      <c r="B2631" s="427" t="s">
        <v>4017</v>
      </c>
      <c r="C2631" s="427" t="s">
        <v>4018</v>
      </c>
      <c r="D2631" s="428">
        <v>14141.55</v>
      </c>
    </row>
    <row r="2632" spans="2:4" x14ac:dyDescent="0.25">
      <c r="B2632" s="427" t="s">
        <v>4019</v>
      </c>
      <c r="C2632" s="427" t="s">
        <v>4018</v>
      </c>
      <c r="D2632" s="428">
        <v>9306.9500000000007</v>
      </c>
    </row>
    <row r="2633" spans="2:4" x14ac:dyDescent="0.25">
      <c r="B2633" s="427" t="s">
        <v>4020</v>
      </c>
      <c r="C2633" s="427" t="s">
        <v>4018</v>
      </c>
      <c r="D2633" s="428">
        <v>9306.9500000000007</v>
      </c>
    </row>
    <row r="2634" spans="2:4" x14ac:dyDescent="0.25">
      <c r="B2634" s="427" t="s">
        <v>4021</v>
      </c>
      <c r="C2634" s="427" t="s">
        <v>4018</v>
      </c>
      <c r="D2634" s="428">
        <v>9306.9500000000007</v>
      </c>
    </row>
    <row r="2635" spans="2:4" x14ac:dyDescent="0.25">
      <c r="B2635" s="427" t="s">
        <v>4022</v>
      </c>
      <c r="C2635" s="427" t="s">
        <v>4018</v>
      </c>
      <c r="D2635" s="428">
        <v>9306.9500000000007</v>
      </c>
    </row>
    <row r="2636" spans="2:4" x14ac:dyDescent="0.25">
      <c r="B2636" s="427" t="s">
        <v>4023</v>
      </c>
      <c r="C2636" s="427" t="s">
        <v>4018</v>
      </c>
      <c r="D2636" s="428">
        <v>9306.9500000000007</v>
      </c>
    </row>
    <row r="2637" spans="2:4" x14ac:dyDescent="0.25">
      <c r="B2637" s="427" t="s">
        <v>4024</v>
      </c>
      <c r="C2637" s="427" t="s">
        <v>4018</v>
      </c>
      <c r="D2637" s="428">
        <v>9772.7000000000007</v>
      </c>
    </row>
    <row r="2638" spans="2:4" x14ac:dyDescent="0.25">
      <c r="B2638" s="427" t="s">
        <v>4025</v>
      </c>
      <c r="C2638" s="427" t="s">
        <v>4018</v>
      </c>
      <c r="D2638" s="428">
        <v>9772.7000000000007</v>
      </c>
    </row>
    <row r="2639" spans="2:4" x14ac:dyDescent="0.25">
      <c r="B2639" s="427" t="s">
        <v>4026</v>
      </c>
      <c r="C2639" s="427" t="s">
        <v>4018</v>
      </c>
      <c r="D2639" s="428">
        <v>14141.55</v>
      </c>
    </row>
    <row r="2640" spans="2:4" x14ac:dyDescent="0.25">
      <c r="B2640" s="427" t="s">
        <v>4027</v>
      </c>
      <c r="C2640" s="427" t="s">
        <v>4018</v>
      </c>
      <c r="D2640" s="428">
        <v>9772.7000000000007</v>
      </c>
    </row>
    <row r="2641" spans="2:4" x14ac:dyDescent="0.25">
      <c r="B2641" s="427" t="s">
        <v>4028</v>
      </c>
      <c r="C2641" s="427" t="s">
        <v>4018</v>
      </c>
      <c r="D2641" s="428">
        <v>14141.55</v>
      </c>
    </row>
    <row r="2642" spans="2:4" x14ac:dyDescent="0.25">
      <c r="B2642" s="427" t="s">
        <v>4029</v>
      </c>
      <c r="C2642" s="427" t="s">
        <v>4018</v>
      </c>
      <c r="D2642" s="428">
        <v>9772.7000000000007</v>
      </c>
    </row>
    <row r="2643" spans="2:4" x14ac:dyDescent="0.25">
      <c r="B2643" s="427" t="s">
        <v>4030</v>
      </c>
      <c r="C2643" s="427" t="s">
        <v>4018</v>
      </c>
      <c r="D2643" s="428">
        <v>9772.7000000000007</v>
      </c>
    </row>
    <row r="2644" spans="2:4" x14ac:dyDescent="0.25">
      <c r="B2644" s="427" t="s">
        <v>4031</v>
      </c>
      <c r="C2644" s="427" t="s">
        <v>4018</v>
      </c>
      <c r="D2644" s="428">
        <v>9772.7000000000007</v>
      </c>
    </row>
    <row r="2645" spans="2:4" x14ac:dyDescent="0.25">
      <c r="B2645" s="427" t="s">
        <v>4032</v>
      </c>
      <c r="C2645" s="427" t="s">
        <v>4018</v>
      </c>
      <c r="D2645" s="428">
        <v>9772.7000000000007</v>
      </c>
    </row>
    <row r="2646" spans="2:4" x14ac:dyDescent="0.25">
      <c r="B2646" s="427" t="s">
        <v>4033</v>
      </c>
      <c r="C2646" s="427" t="s">
        <v>4018</v>
      </c>
      <c r="D2646" s="428">
        <v>9772.7000000000007</v>
      </c>
    </row>
    <row r="2647" spans="2:4" x14ac:dyDescent="0.25">
      <c r="B2647" s="427" t="s">
        <v>4034</v>
      </c>
      <c r="C2647" s="427" t="s">
        <v>4018</v>
      </c>
      <c r="D2647" s="428">
        <v>9306.9500000000007</v>
      </c>
    </row>
    <row r="2648" spans="2:4" x14ac:dyDescent="0.25">
      <c r="B2648" s="427" t="s">
        <v>4035</v>
      </c>
      <c r="C2648" s="427" t="s">
        <v>4018</v>
      </c>
      <c r="D2648" s="428">
        <v>9772.7000000000007</v>
      </c>
    </row>
    <row r="2649" spans="2:4" x14ac:dyDescent="0.25">
      <c r="B2649" s="427" t="s">
        <v>4036</v>
      </c>
      <c r="C2649" s="427" t="s">
        <v>4018</v>
      </c>
      <c r="D2649" s="428">
        <v>9768.1</v>
      </c>
    </row>
    <row r="2650" spans="2:4" x14ac:dyDescent="0.25">
      <c r="B2650" s="427" t="s">
        <v>4037</v>
      </c>
      <c r="C2650" s="427" t="s">
        <v>4018</v>
      </c>
      <c r="D2650" s="428">
        <v>9772.7000000000007</v>
      </c>
    </row>
    <row r="2651" spans="2:4" x14ac:dyDescent="0.25">
      <c r="B2651" s="427" t="s">
        <v>4038</v>
      </c>
      <c r="C2651" s="427" t="s">
        <v>4018</v>
      </c>
      <c r="D2651" s="428">
        <v>9772.7000000000007</v>
      </c>
    </row>
    <row r="2652" spans="2:4" x14ac:dyDescent="0.25">
      <c r="B2652" s="427" t="s">
        <v>4039</v>
      </c>
      <c r="C2652" s="427" t="s">
        <v>4018</v>
      </c>
      <c r="D2652" s="428">
        <v>14141.55</v>
      </c>
    </row>
    <row r="2653" spans="2:4" x14ac:dyDescent="0.25">
      <c r="B2653" s="427" t="s">
        <v>4040</v>
      </c>
      <c r="C2653" s="427" t="s">
        <v>4018</v>
      </c>
      <c r="D2653" s="428">
        <v>9772.7000000000007</v>
      </c>
    </row>
    <row r="2654" spans="2:4" x14ac:dyDescent="0.25">
      <c r="B2654" s="427" t="s">
        <v>4041</v>
      </c>
      <c r="C2654" s="427" t="s">
        <v>4018</v>
      </c>
      <c r="D2654" s="428">
        <v>9772.7000000000007</v>
      </c>
    </row>
    <row r="2655" spans="2:4" x14ac:dyDescent="0.25">
      <c r="B2655" s="427" t="s">
        <v>4042</v>
      </c>
      <c r="C2655" s="427" t="s">
        <v>4018</v>
      </c>
      <c r="D2655" s="428">
        <v>9772.7000000000007</v>
      </c>
    </row>
    <row r="2656" spans="2:4" x14ac:dyDescent="0.25">
      <c r="B2656" s="427" t="s">
        <v>4043</v>
      </c>
      <c r="C2656" s="427" t="s">
        <v>4018</v>
      </c>
      <c r="D2656" s="428">
        <v>9772.7000000000007</v>
      </c>
    </row>
    <row r="2657" spans="2:4" x14ac:dyDescent="0.25">
      <c r="B2657" s="427" t="s">
        <v>4044</v>
      </c>
      <c r="C2657" s="427" t="s">
        <v>4018</v>
      </c>
      <c r="D2657" s="428">
        <v>9772.7000000000007</v>
      </c>
    </row>
    <row r="2658" spans="2:4" x14ac:dyDescent="0.25">
      <c r="B2658" s="427" t="s">
        <v>4045</v>
      </c>
      <c r="C2658" s="427" t="s">
        <v>4018</v>
      </c>
      <c r="D2658" s="428">
        <v>9772.7000000000007</v>
      </c>
    </row>
    <row r="2659" spans="2:4" x14ac:dyDescent="0.25">
      <c r="B2659" s="427" t="s">
        <v>4046</v>
      </c>
      <c r="C2659" s="427" t="s">
        <v>4018</v>
      </c>
      <c r="D2659" s="428">
        <v>9772.7000000000007</v>
      </c>
    </row>
    <row r="2660" spans="2:4" x14ac:dyDescent="0.25">
      <c r="B2660" s="427" t="s">
        <v>4047</v>
      </c>
      <c r="C2660" s="427" t="s">
        <v>4018</v>
      </c>
      <c r="D2660" s="428">
        <v>14141.55</v>
      </c>
    </row>
    <row r="2661" spans="2:4" x14ac:dyDescent="0.25">
      <c r="B2661" s="427" t="s">
        <v>4048</v>
      </c>
      <c r="C2661" s="427" t="s">
        <v>4018</v>
      </c>
      <c r="D2661" s="428">
        <v>9772.7000000000007</v>
      </c>
    </row>
    <row r="2662" spans="2:4" x14ac:dyDescent="0.25">
      <c r="B2662" s="427" t="s">
        <v>4049</v>
      </c>
      <c r="C2662" s="427" t="s">
        <v>4018</v>
      </c>
      <c r="D2662" s="428">
        <v>9772.7000000000007</v>
      </c>
    </row>
    <row r="2663" spans="2:4" x14ac:dyDescent="0.25">
      <c r="B2663" s="427" t="s">
        <v>4050</v>
      </c>
      <c r="C2663" s="427" t="s">
        <v>4018</v>
      </c>
      <c r="D2663" s="428">
        <v>9772.7000000000007</v>
      </c>
    </row>
    <row r="2664" spans="2:4" x14ac:dyDescent="0.25">
      <c r="B2664" s="427" t="s">
        <v>4051</v>
      </c>
      <c r="C2664" s="427" t="s">
        <v>4018</v>
      </c>
      <c r="D2664" s="428">
        <v>9772.7000000000007</v>
      </c>
    </row>
    <row r="2665" spans="2:4" x14ac:dyDescent="0.25">
      <c r="B2665" s="427" t="s">
        <v>4052</v>
      </c>
      <c r="C2665" s="427" t="s">
        <v>4018</v>
      </c>
      <c r="D2665" s="428">
        <v>9306.9500000000007</v>
      </c>
    </row>
    <row r="2666" spans="2:4" x14ac:dyDescent="0.25">
      <c r="B2666" s="427" t="s">
        <v>4053</v>
      </c>
      <c r="C2666" s="427" t="s">
        <v>4018</v>
      </c>
      <c r="D2666" s="428">
        <v>9306.9500000000007</v>
      </c>
    </row>
    <row r="2667" spans="2:4" x14ac:dyDescent="0.25">
      <c r="B2667" s="427" t="s">
        <v>4054</v>
      </c>
      <c r="C2667" s="427" t="s">
        <v>4018</v>
      </c>
      <c r="D2667" s="428">
        <v>9306.9500000000007</v>
      </c>
    </row>
    <row r="2668" spans="2:4" x14ac:dyDescent="0.25">
      <c r="B2668" s="427" t="s">
        <v>4055</v>
      </c>
      <c r="C2668" s="427" t="s">
        <v>4018</v>
      </c>
      <c r="D2668" s="428">
        <v>9306.9500000000007</v>
      </c>
    </row>
    <row r="2669" spans="2:4" x14ac:dyDescent="0.25">
      <c r="B2669" s="427" t="s">
        <v>4056</v>
      </c>
      <c r="C2669" s="427" t="s">
        <v>4018</v>
      </c>
      <c r="D2669" s="428">
        <v>9306.9500000000007</v>
      </c>
    </row>
    <row r="2670" spans="2:4" x14ac:dyDescent="0.25">
      <c r="B2670" s="427" t="s">
        <v>4057</v>
      </c>
      <c r="C2670" s="427" t="s">
        <v>4018</v>
      </c>
      <c r="D2670" s="428">
        <v>9306.9500000000007</v>
      </c>
    </row>
    <row r="2671" spans="2:4" x14ac:dyDescent="0.25">
      <c r="B2671" s="427" t="s">
        <v>4058</v>
      </c>
      <c r="C2671" s="427" t="s">
        <v>4018</v>
      </c>
      <c r="D2671" s="428">
        <v>9306.9500000000007</v>
      </c>
    </row>
    <row r="2672" spans="2:4" x14ac:dyDescent="0.25">
      <c r="B2672" s="427" t="s">
        <v>4059</v>
      </c>
      <c r="C2672" s="427" t="s">
        <v>4018</v>
      </c>
      <c r="D2672" s="428">
        <v>14141.55</v>
      </c>
    </row>
    <row r="2673" spans="2:4" x14ac:dyDescent="0.25">
      <c r="B2673" s="427" t="s">
        <v>4060</v>
      </c>
      <c r="C2673" s="427" t="s">
        <v>4061</v>
      </c>
      <c r="D2673" s="428">
        <v>9306.9500000000007</v>
      </c>
    </row>
    <row r="2674" spans="2:4" ht="28.5" x14ac:dyDescent="0.25">
      <c r="B2674" s="427" t="s">
        <v>4062</v>
      </c>
      <c r="C2674" s="427" t="s">
        <v>4063</v>
      </c>
      <c r="D2674" s="428">
        <v>8999.02</v>
      </c>
    </row>
    <row r="2675" spans="2:4" x14ac:dyDescent="0.25">
      <c r="B2675" s="427" t="s">
        <v>4064</v>
      </c>
      <c r="C2675" s="427" t="s">
        <v>4065</v>
      </c>
      <c r="D2675" s="428">
        <v>11500</v>
      </c>
    </row>
    <row r="2676" spans="2:4" x14ac:dyDescent="0.25">
      <c r="B2676" s="427" t="s">
        <v>4066</v>
      </c>
      <c r="C2676" s="427" t="s">
        <v>4067</v>
      </c>
      <c r="D2676" s="428">
        <v>7177.48</v>
      </c>
    </row>
    <row r="2677" spans="2:4" x14ac:dyDescent="0.25">
      <c r="B2677" s="427" t="s">
        <v>4068</v>
      </c>
      <c r="C2677" s="427" t="s">
        <v>4069</v>
      </c>
      <c r="D2677" s="428">
        <v>17135</v>
      </c>
    </row>
    <row r="2678" spans="2:4" x14ac:dyDescent="0.25">
      <c r="B2678" s="427" t="s">
        <v>4070</v>
      </c>
      <c r="C2678" s="427" t="s">
        <v>4071</v>
      </c>
      <c r="D2678" s="428">
        <v>1.1599999999999999</v>
      </c>
    </row>
    <row r="2679" spans="2:4" x14ac:dyDescent="0.25">
      <c r="B2679" s="427" t="s">
        <v>4072</v>
      </c>
      <c r="C2679" s="427" t="s">
        <v>4073</v>
      </c>
      <c r="D2679" s="428">
        <v>16007.03</v>
      </c>
    </row>
    <row r="2680" spans="2:4" x14ac:dyDescent="0.25">
      <c r="B2680" s="427" t="s">
        <v>4074</v>
      </c>
      <c r="C2680" s="427" t="s">
        <v>4075</v>
      </c>
      <c r="D2680" s="428">
        <v>11652.38</v>
      </c>
    </row>
    <row r="2681" spans="2:4" x14ac:dyDescent="0.25">
      <c r="B2681" s="427" t="s">
        <v>4076</v>
      </c>
      <c r="C2681" s="427" t="s">
        <v>4077</v>
      </c>
      <c r="D2681" s="428">
        <v>16007.03</v>
      </c>
    </row>
    <row r="2682" spans="2:4" x14ac:dyDescent="0.25">
      <c r="B2682" s="427" t="s">
        <v>4078</v>
      </c>
      <c r="C2682" s="427" t="s">
        <v>4079</v>
      </c>
      <c r="D2682" s="428">
        <v>16007.03</v>
      </c>
    </row>
    <row r="2683" spans="2:4" x14ac:dyDescent="0.25">
      <c r="B2683" s="427" t="s">
        <v>4080</v>
      </c>
      <c r="C2683" s="427" t="s">
        <v>4079</v>
      </c>
      <c r="D2683" s="428">
        <v>16007.03</v>
      </c>
    </row>
    <row r="2684" spans="2:4" x14ac:dyDescent="0.25">
      <c r="B2684" s="427" t="s">
        <v>4081</v>
      </c>
      <c r="C2684" s="427" t="s">
        <v>4079</v>
      </c>
      <c r="D2684" s="428">
        <v>16007.03</v>
      </c>
    </row>
    <row r="2685" spans="2:4" x14ac:dyDescent="0.25">
      <c r="B2685" s="427" t="s">
        <v>4082</v>
      </c>
      <c r="C2685" s="427" t="s">
        <v>4079</v>
      </c>
      <c r="D2685" s="428">
        <v>16007.03</v>
      </c>
    </row>
    <row r="2686" spans="2:4" x14ac:dyDescent="0.25">
      <c r="B2686" s="427" t="s">
        <v>4083</v>
      </c>
      <c r="C2686" s="427" t="s">
        <v>4079</v>
      </c>
      <c r="D2686" s="428">
        <v>16007.03</v>
      </c>
    </row>
    <row r="2687" spans="2:4" x14ac:dyDescent="0.25">
      <c r="B2687" s="427" t="s">
        <v>4084</v>
      </c>
      <c r="C2687" s="427" t="s">
        <v>4079</v>
      </c>
      <c r="D2687" s="428">
        <v>16007.03</v>
      </c>
    </row>
    <row r="2688" spans="2:4" x14ac:dyDescent="0.25">
      <c r="B2688" s="427" t="s">
        <v>4085</v>
      </c>
      <c r="C2688" s="427" t="s">
        <v>4079</v>
      </c>
      <c r="D2688" s="428">
        <v>16007.03</v>
      </c>
    </row>
    <row r="2689" spans="2:4" x14ac:dyDescent="0.25">
      <c r="B2689" s="427" t="s">
        <v>4086</v>
      </c>
      <c r="C2689" s="427" t="s">
        <v>4079</v>
      </c>
      <c r="D2689" s="428">
        <v>16007.03</v>
      </c>
    </row>
    <row r="2690" spans="2:4" x14ac:dyDescent="0.25">
      <c r="B2690" s="427" t="s">
        <v>4087</v>
      </c>
      <c r="C2690" s="427" t="s">
        <v>4088</v>
      </c>
      <c r="D2690" s="428">
        <v>15927.5</v>
      </c>
    </row>
    <row r="2691" spans="2:4" x14ac:dyDescent="0.25">
      <c r="B2691" s="427" t="s">
        <v>4089</v>
      </c>
      <c r="C2691" s="427" t="s">
        <v>4088</v>
      </c>
      <c r="D2691" s="428">
        <v>15927.5</v>
      </c>
    </row>
    <row r="2692" spans="2:4" x14ac:dyDescent="0.25">
      <c r="B2692" s="427" t="s">
        <v>4090</v>
      </c>
      <c r="C2692" s="427" t="s">
        <v>4088</v>
      </c>
      <c r="D2692" s="428">
        <v>15927.5</v>
      </c>
    </row>
    <row r="2693" spans="2:4" x14ac:dyDescent="0.25">
      <c r="B2693" s="427" t="s">
        <v>4091</v>
      </c>
      <c r="C2693" s="427" t="s">
        <v>4088</v>
      </c>
      <c r="D2693" s="428">
        <v>15927.5</v>
      </c>
    </row>
    <row r="2694" spans="2:4" x14ac:dyDescent="0.25">
      <c r="B2694" s="427" t="s">
        <v>4092</v>
      </c>
      <c r="C2694" s="427" t="s">
        <v>4088</v>
      </c>
      <c r="D2694" s="428">
        <v>15927.5</v>
      </c>
    </row>
    <row r="2695" spans="2:4" x14ac:dyDescent="0.25">
      <c r="B2695" s="427" t="s">
        <v>4093</v>
      </c>
      <c r="C2695" s="427" t="s">
        <v>4088</v>
      </c>
      <c r="D2695" s="428">
        <v>15927.5</v>
      </c>
    </row>
    <row r="2696" spans="2:4" x14ac:dyDescent="0.25">
      <c r="B2696" s="427" t="s">
        <v>4094</v>
      </c>
      <c r="C2696" s="427" t="s">
        <v>4095</v>
      </c>
      <c r="D2696" s="428">
        <v>12119.29</v>
      </c>
    </row>
    <row r="2697" spans="2:4" x14ac:dyDescent="0.25">
      <c r="B2697" s="427" t="s">
        <v>4096</v>
      </c>
      <c r="C2697" s="427" t="s">
        <v>4095</v>
      </c>
      <c r="D2697" s="428">
        <v>12119.29</v>
      </c>
    </row>
    <row r="2698" spans="2:4" x14ac:dyDescent="0.25">
      <c r="B2698" s="427" t="s">
        <v>4097</v>
      </c>
      <c r="C2698" s="427" t="s">
        <v>4098</v>
      </c>
      <c r="D2698" s="428">
        <v>9078.74</v>
      </c>
    </row>
    <row r="2699" spans="2:4" x14ac:dyDescent="0.25">
      <c r="B2699" s="427" t="s">
        <v>4099</v>
      </c>
      <c r="C2699" s="427" t="s">
        <v>4100</v>
      </c>
      <c r="D2699" s="428">
        <v>11843.85</v>
      </c>
    </row>
    <row r="2700" spans="2:4" x14ac:dyDescent="0.25">
      <c r="B2700" s="427" t="s">
        <v>4101</v>
      </c>
      <c r="C2700" s="427" t="s">
        <v>4102</v>
      </c>
      <c r="D2700" s="428">
        <v>18557.68</v>
      </c>
    </row>
    <row r="2701" spans="2:4" x14ac:dyDescent="0.25">
      <c r="B2701" s="427" t="s">
        <v>4103</v>
      </c>
      <c r="C2701" s="427" t="s">
        <v>4104</v>
      </c>
      <c r="D2701" s="428">
        <v>7267.45</v>
      </c>
    </row>
    <row r="2702" spans="2:4" x14ac:dyDescent="0.25">
      <c r="B2702" s="427" t="s">
        <v>4105</v>
      </c>
      <c r="C2702" s="427" t="s">
        <v>4106</v>
      </c>
      <c r="D2702" s="428">
        <v>39493.879999999997</v>
      </c>
    </row>
    <row r="2703" spans="2:4" x14ac:dyDescent="0.25">
      <c r="B2703" s="427" t="s">
        <v>4107</v>
      </c>
      <c r="C2703" s="427" t="s">
        <v>4108</v>
      </c>
      <c r="D2703" s="428">
        <v>20999</v>
      </c>
    </row>
    <row r="2704" spans="2:4" x14ac:dyDescent="0.25">
      <c r="B2704" s="427" t="s">
        <v>4109</v>
      </c>
      <c r="C2704" s="427" t="s">
        <v>4110</v>
      </c>
      <c r="D2704" s="428">
        <v>29325</v>
      </c>
    </row>
    <row r="2705" spans="2:4" x14ac:dyDescent="0.25">
      <c r="B2705" s="427" t="s">
        <v>4111</v>
      </c>
      <c r="C2705" s="427" t="s">
        <v>4110</v>
      </c>
      <c r="D2705" s="428">
        <v>29325</v>
      </c>
    </row>
    <row r="2706" spans="2:4" x14ac:dyDescent="0.25">
      <c r="B2706" s="427" t="s">
        <v>4112</v>
      </c>
      <c r="C2706" s="427" t="s">
        <v>4110</v>
      </c>
      <c r="D2706" s="428">
        <v>29325</v>
      </c>
    </row>
    <row r="2707" spans="2:4" x14ac:dyDescent="0.25">
      <c r="B2707" s="427" t="s">
        <v>4113</v>
      </c>
      <c r="C2707" s="427" t="s">
        <v>4114</v>
      </c>
      <c r="D2707" s="428">
        <v>9268.4</v>
      </c>
    </row>
    <row r="2708" spans="2:4" x14ac:dyDescent="0.25">
      <c r="B2708" s="427" t="s">
        <v>4115</v>
      </c>
      <c r="C2708" s="427" t="s">
        <v>4114</v>
      </c>
      <c r="D2708" s="428">
        <v>9268.4</v>
      </c>
    </row>
    <row r="2709" spans="2:4" x14ac:dyDescent="0.25">
      <c r="B2709" s="427" t="s">
        <v>4116</v>
      </c>
      <c r="C2709" s="427" t="s">
        <v>4114</v>
      </c>
      <c r="D2709" s="428">
        <v>9268.4</v>
      </c>
    </row>
    <row r="2710" spans="2:4" x14ac:dyDescent="0.25">
      <c r="B2710" s="427" t="s">
        <v>4117</v>
      </c>
      <c r="C2710" s="427" t="s">
        <v>4114</v>
      </c>
      <c r="D2710" s="428">
        <v>9268.4</v>
      </c>
    </row>
    <row r="2711" spans="2:4" x14ac:dyDescent="0.25">
      <c r="B2711" s="427" t="s">
        <v>4118</v>
      </c>
      <c r="C2711" s="427" t="s">
        <v>4114</v>
      </c>
      <c r="D2711" s="428">
        <v>9268.4</v>
      </c>
    </row>
    <row r="2712" spans="2:4" x14ac:dyDescent="0.25">
      <c r="B2712" s="427" t="s">
        <v>4119</v>
      </c>
      <c r="C2712" s="427" t="s">
        <v>4114</v>
      </c>
      <c r="D2712" s="428">
        <v>9268.4</v>
      </c>
    </row>
    <row r="2713" spans="2:4" x14ac:dyDescent="0.25">
      <c r="B2713" s="427" t="s">
        <v>4120</v>
      </c>
      <c r="C2713" s="427" t="s">
        <v>4114</v>
      </c>
      <c r="D2713" s="428">
        <v>9268.4</v>
      </c>
    </row>
    <row r="2714" spans="2:4" x14ac:dyDescent="0.25">
      <c r="B2714" s="427" t="s">
        <v>4121</v>
      </c>
      <c r="C2714" s="427" t="s">
        <v>4114</v>
      </c>
      <c r="D2714" s="428">
        <v>9268.4</v>
      </c>
    </row>
    <row r="2715" spans="2:4" x14ac:dyDescent="0.25">
      <c r="B2715" s="427" t="s">
        <v>4122</v>
      </c>
      <c r="C2715" s="427" t="s">
        <v>4114</v>
      </c>
      <c r="D2715" s="428">
        <v>9268.4</v>
      </c>
    </row>
    <row r="2716" spans="2:4" x14ac:dyDescent="0.25">
      <c r="B2716" s="427" t="s">
        <v>4123</v>
      </c>
      <c r="C2716" s="427" t="s">
        <v>4114</v>
      </c>
      <c r="D2716" s="428">
        <v>9268.4</v>
      </c>
    </row>
    <row r="2717" spans="2:4" x14ac:dyDescent="0.25">
      <c r="B2717" s="427" t="s">
        <v>4124</v>
      </c>
      <c r="C2717" s="427" t="s">
        <v>4114</v>
      </c>
      <c r="D2717" s="428">
        <v>9268.4</v>
      </c>
    </row>
    <row r="2718" spans="2:4" x14ac:dyDescent="0.25">
      <c r="B2718" s="427" t="s">
        <v>4125</v>
      </c>
      <c r="C2718" s="427" t="s">
        <v>4114</v>
      </c>
      <c r="D2718" s="428">
        <v>9268.4</v>
      </c>
    </row>
    <row r="2719" spans="2:4" x14ac:dyDescent="0.25">
      <c r="B2719" s="427" t="s">
        <v>4126</v>
      </c>
      <c r="C2719" s="427" t="s">
        <v>4114</v>
      </c>
      <c r="D2719" s="428">
        <v>9268.4</v>
      </c>
    </row>
    <row r="2720" spans="2:4" x14ac:dyDescent="0.25">
      <c r="B2720" s="427" t="s">
        <v>4127</v>
      </c>
      <c r="C2720" s="427" t="s">
        <v>4114</v>
      </c>
      <c r="D2720" s="428">
        <v>9268.4</v>
      </c>
    </row>
    <row r="2721" spans="2:4" x14ac:dyDescent="0.25">
      <c r="B2721" s="427" t="s">
        <v>4128</v>
      </c>
      <c r="C2721" s="427" t="s">
        <v>4114</v>
      </c>
      <c r="D2721" s="428">
        <v>9268.4</v>
      </c>
    </row>
    <row r="2722" spans="2:4" x14ac:dyDescent="0.25">
      <c r="B2722" s="427" t="s">
        <v>4129</v>
      </c>
      <c r="C2722" s="427" t="s">
        <v>4114</v>
      </c>
      <c r="D2722" s="428">
        <v>9268.4</v>
      </c>
    </row>
    <row r="2723" spans="2:4" x14ac:dyDescent="0.25">
      <c r="B2723" s="427" t="s">
        <v>4130</v>
      </c>
      <c r="C2723" s="427" t="s">
        <v>4114</v>
      </c>
      <c r="D2723" s="428">
        <v>9268.4</v>
      </c>
    </row>
    <row r="2724" spans="2:4" x14ac:dyDescent="0.25">
      <c r="B2724" s="427" t="s">
        <v>4131</v>
      </c>
      <c r="C2724" s="427" t="s">
        <v>4114</v>
      </c>
      <c r="D2724" s="428">
        <v>9268.4</v>
      </c>
    </row>
    <row r="2725" spans="2:4" x14ac:dyDescent="0.25">
      <c r="B2725" s="427" t="s">
        <v>4132</v>
      </c>
      <c r="C2725" s="427" t="s">
        <v>4114</v>
      </c>
      <c r="D2725" s="428">
        <v>9268.4</v>
      </c>
    </row>
    <row r="2726" spans="2:4" x14ac:dyDescent="0.25">
      <c r="B2726" s="427" t="s">
        <v>4133</v>
      </c>
      <c r="C2726" s="427" t="s">
        <v>4114</v>
      </c>
      <c r="D2726" s="428">
        <v>9268.4</v>
      </c>
    </row>
    <row r="2727" spans="2:4" x14ac:dyDescent="0.25">
      <c r="B2727" s="427" t="s">
        <v>4134</v>
      </c>
      <c r="C2727" s="427" t="s">
        <v>4114</v>
      </c>
      <c r="D2727" s="428">
        <v>9268.4</v>
      </c>
    </row>
    <row r="2728" spans="2:4" x14ac:dyDescent="0.25">
      <c r="B2728" s="427" t="s">
        <v>4135</v>
      </c>
      <c r="C2728" s="427" t="s">
        <v>4114</v>
      </c>
      <c r="D2728" s="428">
        <v>9268.4</v>
      </c>
    </row>
    <row r="2729" spans="2:4" x14ac:dyDescent="0.25">
      <c r="B2729" s="427" t="s">
        <v>4136</v>
      </c>
      <c r="C2729" s="427" t="s">
        <v>4114</v>
      </c>
      <c r="D2729" s="428">
        <v>9268.4</v>
      </c>
    </row>
    <row r="2730" spans="2:4" x14ac:dyDescent="0.25">
      <c r="B2730" s="427" t="s">
        <v>4137</v>
      </c>
      <c r="C2730" s="427" t="s">
        <v>4114</v>
      </c>
      <c r="D2730" s="428">
        <v>9268.4</v>
      </c>
    </row>
    <row r="2731" spans="2:4" x14ac:dyDescent="0.25">
      <c r="B2731" s="427" t="s">
        <v>4138</v>
      </c>
      <c r="C2731" s="427" t="s">
        <v>4114</v>
      </c>
      <c r="D2731" s="428">
        <v>9268.4</v>
      </c>
    </row>
    <row r="2732" spans="2:4" x14ac:dyDescent="0.25">
      <c r="B2732" s="427" t="s">
        <v>4139</v>
      </c>
      <c r="C2732" s="427" t="s">
        <v>4114</v>
      </c>
      <c r="D2732" s="428">
        <v>9268.4</v>
      </c>
    </row>
    <row r="2733" spans="2:4" x14ac:dyDescent="0.25">
      <c r="B2733" s="427" t="s">
        <v>4140</v>
      </c>
      <c r="C2733" s="427" t="s">
        <v>4114</v>
      </c>
      <c r="D2733" s="428">
        <v>10190.6</v>
      </c>
    </row>
    <row r="2734" spans="2:4" x14ac:dyDescent="0.25">
      <c r="B2734" s="427" t="s">
        <v>4141</v>
      </c>
      <c r="C2734" s="427" t="s">
        <v>4114</v>
      </c>
      <c r="D2734" s="428">
        <v>9268.4</v>
      </c>
    </row>
    <row r="2735" spans="2:4" x14ac:dyDescent="0.25">
      <c r="B2735" s="427" t="s">
        <v>4142</v>
      </c>
      <c r="C2735" s="427" t="s">
        <v>4114</v>
      </c>
      <c r="D2735" s="428">
        <v>9268.4</v>
      </c>
    </row>
    <row r="2736" spans="2:4" x14ac:dyDescent="0.25">
      <c r="B2736" s="427" t="s">
        <v>4143</v>
      </c>
      <c r="C2736" s="427" t="s">
        <v>4114</v>
      </c>
      <c r="D2736" s="428">
        <v>9268.4</v>
      </c>
    </row>
    <row r="2737" spans="2:4" x14ac:dyDescent="0.25">
      <c r="B2737" s="427" t="s">
        <v>4144</v>
      </c>
      <c r="C2737" s="427" t="s">
        <v>4114</v>
      </c>
      <c r="D2737" s="428">
        <v>9268.4</v>
      </c>
    </row>
    <row r="2738" spans="2:4" x14ac:dyDescent="0.25">
      <c r="B2738" s="427" t="s">
        <v>4145</v>
      </c>
      <c r="C2738" s="427" t="s">
        <v>4114</v>
      </c>
      <c r="D2738" s="428">
        <v>9268.4</v>
      </c>
    </row>
    <row r="2739" spans="2:4" x14ac:dyDescent="0.25">
      <c r="B2739" s="427" t="s">
        <v>4146</v>
      </c>
      <c r="C2739" s="427" t="s">
        <v>4114</v>
      </c>
      <c r="D2739" s="428">
        <v>9268.4</v>
      </c>
    </row>
    <row r="2740" spans="2:4" x14ac:dyDescent="0.25">
      <c r="B2740" s="427" t="s">
        <v>4147</v>
      </c>
      <c r="C2740" s="427" t="s">
        <v>4114</v>
      </c>
      <c r="D2740" s="428">
        <v>9268.4</v>
      </c>
    </row>
    <row r="2741" spans="2:4" x14ac:dyDescent="0.25">
      <c r="B2741" s="427" t="s">
        <v>4148</v>
      </c>
      <c r="C2741" s="427" t="s">
        <v>4114</v>
      </c>
      <c r="D2741" s="428">
        <v>9268.4</v>
      </c>
    </row>
    <row r="2742" spans="2:4" x14ac:dyDescent="0.25">
      <c r="B2742" s="427" t="s">
        <v>4149</v>
      </c>
      <c r="C2742" s="427" t="s">
        <v>4114</v>
      </c>
      <c r="D2742" s="428">
        <v>9268.4</v>
      </c>
    </row>
    <row r="2743" spans="2:4" x14ac:dyDescent="0.25">
      <c r="B2743" s="427" t="s">
        <v>4150</v>
      </c>
      <c r="C2743" s="427" t="s">
        <v>4114</v>
      </c>
      <c r="D2743" s="428">
        <v>9268.4</v>
      </c>
    </row>
    <row r="2744" spans="2:4" x14ac:dyDescent="0.25">
      <c r="B2744" s="427" t="s">
        <v>4151</v>
      </c>
      <c r="C2744" s="427" t="s">
        <v>4114</v>
      </c>
      <c r="D2744" s="428">
        <v>9268.4</v>
      </c>
    </row>
    <row r="2745" spans="2:4" x14ac:dyDescent="0.25">
      <c r="B2745" s="427" t="s">
        <v>4152</v>
      </c>
      <c r="C2745" s="427" t="s">
        <v>4114</v>
      </c>
      <c r="D2745" s="428">
        <v>9268.4</v>
      </c>
    </row>
    <row r="2746" spans="2:4" x14ac:dyDescent="0.25">
      <c r="B2746" s="427" t="s">
        <v>4153</v>
      </c>
      <c r="C2746" s="427" t="s">
        <v>4114</v>
      </c>
      <c r="D2746" s="428">
        <v>9268.4</v>
      </c>
    </row>
    <row r="2747" spans="2:4" x14ac:dyDescent="0.25">
      <c r="B2747" s="427" t="s">
        <v>4154</v>
      </c>
      <c r="C2747" s="427" t="s">
        <v>4114</v>
      </c>
      <c r="D2747" s="428">
        <v>9268.4</v>
      </c>
    </row>
    <row r="2748" spans="2:4" x14ac:dyDescent="0.25">
      <c r="B2748" s="427" t="s">
        <v>4155</v>
      </c>
      <c r="C2748" s="427" t="s">
        <v>4114</v>
      </c>
      <c r="D2748" s="428">
        <v>9268.4</v>
      </c>
    </row>
    <row r="2749" spans="2:4" x14ac:dyDescent="0.25">
      <c r="B2749" s="427" t="s">
        <v>4156</v>
      </c>
      <c r="C2749" s="427" t="s">
        <v>4114</v>
      </c>
      <c r="D2749" s="428">
        <v>9268.4</v>
      </c>
    </row>
    <row r="2750" spans="2:4" x14ac:dyDescent="0.25">
      <c r="B2750" s="427" t="s">
        <v>4157</v>
      </c>
      <c r="C2750" s="427" t="s">
        <v>4114</v>
      </c>
      <c r="D2750" s="428">
        <v>9268.4</v>
      </c>
    </row>
    <row r="2751" spans="2:4" x14ac:dyDescent="0.25">
      <c r="B2751" s="427" t="s">
        <v>4158</v>
      </c>
      <c r="C2751" s="427" t="s">
        <v>4114</v>
      </c>
      <c r="D2751" s="428">
        <v>9268.4</v>
      </c>
    </row>
    <row r="2752" spans="2:4" x14ac:dyDescent="0.25">
      <c r="B2752" s="427" t="s">
        <v>4159</v>
      </c>
      <c r="C2752" s="427" t="s">
        <v>4114</v>
      </c>
      <c r="D2752" s="428">
        <v>9268.4</v>
      </c>
    </row>
    <row r="2753" spans="2:4" x14ac:dyDescent="0.25">
      <c r="B2753" s="427" t="s">
        <v>4160</v>
      </c>
      <c r="C2753" s="427" t="s">
        <v>4114</v>
      </c>
      <c r="D2753" s="428">
        <v>9268.4</v>
      </c>
    </row>
    <row r="2754" spans="2:4" x14ac:dyDescent="0.25">
      <c r="B2754" s="427" t="s">
        <v>4161</v>
      </c>
      <c r="C2754" s="427" t="s">
        <v>4114</v>
      </c>
      <c r="D2754" s="428">
        <v>9268.4</v>
      </c>
    </row>
    <row r="2755" spans="2:4" x14ac:dyDescent="0.25">
      <c r="B2755" s="427" t="s">
        <v>4162</v>
      </c>
      <c r="C2755" s="427" t="s">
        <v>4114</v>
      </c>
      <c r="D2755" s="428">
        <v>9268.4</v>
      </c>
    </row>
    <row r="2756" spans="2:4" x14ac:dyDescent="0.25">
      <c r="B2756" s="427" t="s">
        <v>4163</v>
      </c>
      <c r="C2756" s="427" t="s">
        <v>4114</v>
      </c>
      <c r="D2756" s="428">
        <v>9268.4</v>
      </c>
    </row>
    <row r="2757" spans="2:4" x14ac:dyDescent="0.25">
      <c r="B2757" s="427" t="s">
        <v>4164</v>
      </c>
      <c r="C2757" s="427" t="s">
        <v>4114</v>
      </c>
      <c r="D2757" s="428">
        <v>9268.4</v>
      </c>
    </row>
    <row r="2758" spans="2:4" x14ac:dyDescent="0.25">
      <c r="B2758" s="427" t="s">
        <v>4165</v>
      </c>
      <c r="C2758" s="427" t="s">
        <v>4114</v>
      </c>
      <c r="D2758" s="428">
        <v>9268.4</v>
      </c>
    </row>
    <row r="2759" spans="2:4" x14ac:dyDescent="0.25">
      <c r="B2759" s="427" t="s">
        <v>4166</v>
      </c>
      <c r="C2759" s="427" t="s">
        <v>4114</v>
      </c>
      <c r="D2759" s="428">
        <v>9268.4</v>
      </c>
    </row>
    <row r="2760" spans="2:4" x14ac:dyDescent="0.25">
      <c r="B2760" s="427" t="s">
        <v>4167</v>
      </c>
      <c r="C2760" s="427" t="s">
        <v>4114</v>
      </c>
      <c r="D2760" s="428">
        <v>9268.4</v>
      </c>
    </row>
    <row r="2761" spans="2:4" x14ac:dyDescent="0.25">
      <c r="B2761" s="427" t="s">
        <v>4168</v>
      </c>
      <c r="C2761" s="427" t="s">
        <v>4114</v>
      </c>
      <c r="D2761" s="428">
        <v>9268.4</v>
      </c>
    </row>
    <row r="2762" spans="2:4" x14ac:dyDescent="0.25">
      <c r="B2762" s="427" t="s">
        <v>4169</v>
      </c>
      <c r="C2762" s="427" t="s">
        <v>4114</v>
      </c>
      <c r="D2762" s="428">
        <v>10190.6</v>
      </c>
    </row>
    <row r="2763" spans="2:4" x14ac:dyDescent="0.25">
      <c r="B2763" s="427" t="s">
        <v>4170</v>
      </c>
      <c r="C2763" s="427" t="s">
        <v>4114</v>
      </c>
      <c r="D2763" s="428">
        <v>10190.6</v>
      </c>
    </row>
    <row r="2764" spans="2:4" x14ac:dyDescent="0.25">
      <c r="B2764" s="427" t="s">
        <v>4171</v>
      </c>
      <c r="C2764" s="427" t="s">
        <v>4114</v>
      </c>
      <c r="D2764" s="428">
        <v>10190.6</v>
      </c>
    </row>
    <row r="2765" spans="2:4" x14ac:dyDescent="0.25">
      <c r="B2765" s="427" t="s">
        <v>4172</v>
      </c>
      <c r="C2765" s="427" t="s">
        <v>4114</v>
      </c>
      <c r="D2765" s="428">
        <v>10190.6</v>
      </c>
    </row>
    <row r="2766" spans="2:4" x14ac:dyDescent="0.25">
      <c r="B2766" s="427" t="s">
        <v>4173</v>
      </c>
      <c r="C2766" s="427" t="s">
        <v>4114</v>
      </c>
      <c r="D2766" s="428">
        <v>10190.6</v>
      </c>
    </row>
    <row r="2767" spans="2:4" x14ac:dyDescent="0.25">
      <c r="B2767" s="427" t="s">
        <v>4174</v>
      </c>
      <c r="C2767" s="427" t="s">
        <v>4114</v>
      </c>
      <c r="D2767" s="428">
        <v>10190.6</v>
      </c>
    </row>
    <row r="2768" spans="2:4" x14ac:dyDescent="0.25">
      <c r="B2768" s="427" t="s">
        <v>4175</v>
      </c>
      <c r="C2768" s="427" t="s">
        <v>4114</v>
      </c>
      <c r="D2768" s="428">
        <v>10190.6</v>
      </c>
    </row>
    <row r="2769" spans="2:4" x14ac:dyDescent="0.25">
      <c r="B2769" s="427" t="s">
        <v>4176</v>
      </c>
      <c r="C2769" s="427" t="s">
        <v>4114</v>
      </c>
      <c r="D2769" s="428">
        <v>10190.6</v>
      </c>
    </row>
    <row r="2770" spans="2:4" x14ac:dyDescent="0.25">
      <c r="B2770" s="427" t="s">
        <v>4177</v>
      </c>
      <c r="C2770" s="427" t="s">
        <v>4114</v>
      </c>
      <c r="D2770" s="428">
        <v>10190.6</v>
      </c>
    </row>
    <row r="2771" spans="2:4" x14ac:dyDescent="0.25">
      <c r="B2771" s="427" t="s">
        <v>4178</v>
      </c>
      <c r="C2771" s="427" t="s">
        <v>4114</v>
      </c>
      <c r="D2771" s="428">
        <v>10190.6</v>
      </c>
    </row>
    <row r="2772" spans="2:4" x14ac:dyDescent="0.25">
      <c r="B2772" s="427" t="s">
        <v>4179</v>
      </c>
      <c r="C2772" s="427" t="s">
        <v>4114</v>
      </c>
      <c r="D2772" s="428">
        <v>10190.6</v>
      </c>
    </row>
    <row r="2773" spans="2:4" x14ac:dyDescent="0.25">
      <c r="B2773" s="427" t="s">
        <v>4180</v>
      </c>
      <c r="C2773" s="427" t="s">
        <v>4114</v>
      </c>
      <c r="D2773" s="428">
        <v>10190.6</v>
      </c>
    </row>
    <row r="2774" spans="2:4" x14ac:dyDescent="0.25">
      <c r="B2774" s="427" t="s">
        <v>4181</v>
      </c>
      <c r="C2774" s="427" t="s">
        <v>4114</v>
      </c>
      <c r="D2774" s="428">
        <v>10190.6</v>
      </c>
    </row>
    <row r="2775" spans="2:4" x14ac:dyDescent="0.25">
      <c r="B2775" s="427" t="s">
        <v>4182</v>
      </c>
      <c r="C2775" s="427" t="s">
        <v>4114</v>
      </c>
      <c r="D2775" s="428">
        <v>10190.6</v>
      </c>
    </row>
    <row r="2776" spans="2:4" x14ac:dyDescent="0.25">
      <c r="B2776" s="427" t="s">
        <v>4183</v>
      </c>
      <c r="C2776" s="427" t="s">
        <v>4114</v>
      </c>
      <c r="D2776" s="428">
        <v>10190.6</v>
      </c>
    </row>
    <row r="2777" spans="2:4" x14ac:dyDescent="0.25">
      <c r="B2777" s="427" t="s">
        <v>4184</v>
      </c>
      <c r="C2777" s="427" t="s">
        <v>4114</v>
      </c>
      <c r="D2777" s="428">
        <v>10190.6</v>
      </c>
    </row>
    <row r="2778" spans="2:4" x14ac:dyDescent="0.25">
      <c r="B2778" s="427" t="s">
        <v>4185</v>
      </c>
      <c r="C2778" s="427" t="s">
        <v>4114</v>
      </c>
      <c r="D2778" s="428">
        <v>10190.6</v>
      </c>
    </row>
    <row r="2779" spans="2:4" x14ac:dyDescent="0.25">
      <c r="B2779" s="427" t="s">
        <v>4186</v>
      </c>
      <c r="C2779" s="427" t="s">
        <v>4114</v>
      </c>
      <c r="D2779" s="428">
        <v>10190.6</v>
      </c>
    </row>
    <row r="2780" spans="2:4" x14ac:dyDescent="0.25">
      <c r="B2780" s="427" t="s">
        <v>4187</v>
      </c>
      <c r="C2780" s="427" t="s">
        <v>4114</v>
      </c>
      <c r="D2780" s="428">
        <v>10190.6</v>
      </c>
    </row>
    <row r="2781" spans="2:4" x14ac:dyDescent="0.25">
      <c r="B2781" s="427" t="s">
        <v>4188</v>
      </c>
      <c r="C2781" s="427" t="s">
        <v>4114</v>
      </c>
      <c r="D2781" s="428">
        <v>10190.6</v>
      </c>
    </row>
    <row r="2782" spans="2:4" x14ac:dyDescent="0.25">
      <c r="B2782" s="427" t="s">
        <v>4189</v>
      </c>
      <c r="C2782" s="427" t="s">
        <v>4114</v>
      </c>
      <c r="D2782" s="428">
        <v>10190.6</v>
      </c>
    </row>
    <row r="2783" spans="2:4" x14ac:dyDescent="0.25">
      <c r="B2783" s="427" t="s">
        <v>4190</v>
      </c>
      <c r="C2783" s="427" t="s">
        <v>4114</v>
      </c>
      <c r="D2783" s="428">
        <v>10190.6</v>
      </c>
    </row>
    <row r="2784" spans="2:4" x14ac:dyDescent="0.25">
      <c r="B2784" s="427" t="s">
        <v>4191</v>
      </c>
      <c r="C2784" s="427" t="s">
        <v>4114</v>
      </c>
      <c r="D2784" s="428">
        <v>10190.6</v>
      </c>
    </row>
    <row r="2785" spans="2:4" x14ac:dyDescent="0.25">
      <c r="B2785" s="427" t="s">
        <v>4192</v>
      </c>
      <c r="C2785" s="427" t="s">
        <v>4114</v>
      </c>
      <c r="D2785" s="428">
        <v>10190.6</v>
      </c>
    </row>
    <row r="2786" spans="2:4" x14ac:dyDescent="0.25">
      <c r="B2786" s="427" t="s">
        <v>4193</v>
      </c>
      <c r="C2786" s="427" t="s">
        <v>4114</v>
      </c>
      <c r="D2786" s="428">
        <v>10190.6</v>
      </c>
    </row>
    <row r="2787" spans="2:4" x14ac:dyDescent="0.25">
      <c r="B2787" s="427" t="s">
        <v>4194</v>
      </c>
      <c r="C2787" s="427" t="s">
        <v>4114</v>
      </c>
      <c r="D2787" s="428">
        <v>10190.6</v>
      </c>
    </row>
    <row r="2788" spans="2:4" x14ac:dyDescent="0.25">
      <c r="B2788" s="427" t="s">
        <v>4195</v>
      </c>
      <c r="C2788" s="427" t="s">
        <v>4114</v>
      </c>
      <c r="D2788" s="428">
        <v>10190.6</v>
      </c>
    </row>
    <row r="2789" spans="2:4" x14ac:dyDescent="0.25">
      <c r="B2789" s="427" t="s">
        <v>4196</v>
      </c>
      <c r="C2789" s="427" t="s">
        <v>4114</v>
      </c>
      <c r="D2789" s="428">
        <v>10190.6</v>
      </c>
    </row>
    <row r="2790" spans="2:4" x14ac:dyDescent="0.25">
      <c r="B2790" s="427" t="s">
        <v>4197</v>
      </c>
      <c r="C2790" s="427" t="s">
        <v>4114</v>
      </c>
      <c r="D2790" s="428">
        <v>10190.6</v>
      </c>
    </row>
    <row r="2791" spans="2:4" x14ac:dyDescent="0.25">
      <c r="B2791" s="427" t="s">
        <v>4198</v>
      </c>
      <c r="C2791" s="427" t="s">
        <v>4114</v>
      </c>
      <c r="D2791" s="428">
        <v>10190.6</v>
      </c>
    </row>
    <row r="2792" spans="2:4" x14ac:dyDescent="0.25">
      <c r="B2792" s="427" t="s">
        <v>4199</v>
      </c>
      <c r="C2792" s="427" t="s">
        <v>4114</v>
      </c>
      <c r="D2792" s="428">
        <v>10190.6</v>
      </c>
    </row>
    <row r="2793" spans="2:4" x14ac:dyDescent="0.25">
      <c r="B2793" s="427" t="s">
        <v>4200</v>
      </c>
      <c r="C2793" s="427" t="s">
        <v>4114</v>
      </c>
      <c r="D2793" s="428">
        <v>10190.6</v>
      </c>
    </row>
    <row r="2794" spans="2:4" x14ac:dyDescent="0.25">
      <c r="B2794" s="427" t="s">
        <v>4201</v>
      </c>
      <c r="C2794" s="427" t="s">
        <v>4114</v>
      </c>
      <c r="D2794" s="428">
        <v>9268.4</v>
      </c>
    </row>
    <row r="2795" spans="2:4" x14ac:dyDescent="0.25">
      <c r="B2795" s="427" t="s">
        <v>4202</v>
      </c>
      <c r="C2795" s="427" t="s">
        <v>4114</v>
      </c>
      <c r="D2795" s="428">
        <v>10190.6</v>
      </c>
    </row>
    <row r="2796" spans="2:4" x14ac:dyDescent="0.25">
      <c r="B2796" s="427" t="s">
        <v>4203</v>
      </c>
      <c r="C2796" s="427" t="s">
        <v>4114</v>
      </c>
      <c r="D2796" s="428">
        <v>10190.6</v>
      </c>
    </row>
    <row r="2797" spans="2:4" x14ac:dyDescent="0.25">
      <c r="B2797" s="427" t="s">
        <v>4204</v>
      </c>
      <c r="C2797" s="427" t="s">
        <v>4114</v>
      </c>
      <c r="D2797" s="428">
        <v>10190.6</v>
      </c>
    </row>
    <row r="2798" spans="2:4" x14ac:dyDescent="0.25">
      <c r="B2798" s="427" t="s">
        <v>4205</v>
      </c>
      <c r="C2798" s="427" t="s">
        <v>4114</v>
      </c>
      <c r="D2798" s="428">
        <v>10190.6</v>
      </c>
    </row>
    <row r="2799" spans="2:4" x14ac:dyDescent="0.25">
      <c r="B2799" s="427" t="s">
        <v>4206</v>
      </c>
      <c r="C2799" s="427" t="s">
        <v>4114</v>
      </c>
      <c r="D2799" s="428">
        <v>10190.6</v>
      </c>
    </row>
    <row r="2800" spans="2:4" x14ac:dyDescent="0.25">
      <c r="B2800" s="427" t="s">
        <v>4207</v>
      </c>
      <c r="C2800" s="427" t="s">
        <v>4114</v>
      </c>
      <c r="D2800" s="428">
        <v>10190.6</v>
      </c>
    </row>
    <row r="2801" spans="2:4" x14ac:dyDescent="0.25">
      <c r="B2801" s="427" t="s">
        <v>4208</v>
      </c>
      <c r="C2801" s="427" t="s">
        <v>4114</v>
      </c>
      <c r="D2801" s="428">
        <v>10190.6</v>
      </c>
    </row>
    <row r="2802" spans="2:4" x14ac:dyDescent="0.25">
      <c r="B2802" s="427" t="s">
        <v>4209</v>
      </c>
      <c r="C2802" s="427" t="s">
        <v>4114</v>
      </c>
      <c r="D2802" s="428">
        <v>10190.6</v>
      </c>
    </row>
    <row r="2803" spans="2:4" x14ac:dyDescent="0.25">
      <c r="B2803" s="427" t="s">
        <v>4210</v>
      </c>
      <c r="C2803" s="427" t="s">
        <v>4114</v>
      </c>
      <c r="D2803" s="428">
        <v>10190.6</v>
      </c>
    </row>
    <row r="2804" spans="2:4" x14ac:dyDescent="0.25">
      <c r="B2804" s="427" t="s">
        <v>4211</v>
      </c>
      <c r="C2804" s="427" t="s">
        <v>4114</v>
      </c>
      <c r="D2804" s="428">
        <v>10190.6</v>
      </c>
    </row>
    <row r="2805" spans="2:4" x14ac:dyDescent="0.25">
      <c r="B2805" s="427" t="s">
        <v>4212</v>
      </c>
      <c r="C2805" s="427" t="s">
        <v>4114</v>
      </c>
      <c r="D2805" s="428">
        <v>10190.6</v>
      </c>
    </row>
    <row r="2806" spans="2:4" x14ac:dyDescent="0.25">
      <c r="B2806" s="427" t="s">
        <v>4213</v>
      </c>
      <c r="C2806" s="427" t="s">
        <v>4114</v>
      </c>
      <c r="D2806" s="428">
        <v>10190.6</v>
      </c>
    </row>
    <row r="2807" spans="2:4" x14ac:dyDescent="0.25">
      <c r="B2807" s="427" t="s">
        <v>4214</v>
      </c>
      <c r="C2807" s="427" t="s">
        <v>4114</v>
      </c>
      <c r="D2807" s="428">
        <v>10190.6</v>
      </c>
    </row>
    <row r="2808" spans="2:4" x14ac:dyDescent="0.25">
      <c r="B2808" s="427" t="s">
        <v>4215</v>
      </c>
      <c r="C2808" s="427" t="s">
        <v>4114</v>
      </c>
      <c r="D2808" s="428">
        <v>10190.6</v>
      </c>
    </row>
    <row r="2809" spans="2:4" x14ac:dyDescent="0.25">
      <c r="B2809" s="427" t="s">
        <v>4216</v>
      </c>
      <c r="C2809" s="427" t="s">
        <v>4114</v>
      </c>
      <c r="D2809" s="428">
        <v>10190.6</v>
      </c>
    </row>
    <row r="2810" spans="2:4" x14ac:dyDescent="0.25">
      <c r="B2810" s="427" t="s">
        <v>4217</v>
      </c>
      <c r="C2810" s="427" t="s">
        <v>4114</v>
      </c>
      <c r="D2810" s="428">
        <v>10190.6</v>
      </c>
    </row>
    <row r="2811" spans="2:4" x14ac:dyDescent="0.25">
      <c r="B2811" s="427" t="s">
        <v>4218</v>
      </c>
      <c r="C2811" s="427" t="s">
        <v>4114</v>
      </c>
      <c r="D2811" s="428">
        <v>10190.6</v>
      </c>
    </row>
    <row r="2812" spans="2:4" x14ac:dyDescent="0.25">
      <c r="B2812" s="427" t="s">
        <v>4219</v>
      </c>
      <c r="C2812" s="427" t="s">
        <v>4114</v>
      </c>
      <c r="D2812" s="428">
        <v>10190.6</v>
      </c>
    </row>
    <row r="2813" spans="2:4" x14ac:dyDescent="0.25">
      <c r="B2813" s="427" t="s">
        <v>4220</v>
      </c>
      <c r="C2813" s="427" t="s">
        <v>4114</v>
      </c>
      <c r="D2813" s="428">
        <v>10190.6</v>
      </c>
    </row>
    <row r="2814" spans="2:4" x14ac:dyDescent="0.25">
      <c r="B2814" s="427" t="s">
        <v>4221</v>
      </c>
      <c r="C2814" s="427" t="s">
        <v>4114</v>
      </c>
      <c r="D2814" s="428">
        <v>10190.6</v>
      </c>
    </row>
    <row r="2815" spans="2:4" x14ac:dyDescent="0.25">
      <c r="B2815" s="427" t="s">
        <v>4222</v>
      </c>
      <c r="C2815" s="427" t="s">
        <v>4114</v>
      </c>
      <c r="D2815" s="428">
        <v>10190.6</v>
      </c>
    </row>
    <row r="2816" spans="2:4" x14ac:dyDescent="0.25">
      <c r="B2816" s="427" t="s">
        <v>4223</v>
      </c>
      <c r="C2816" s="427" t="s">
        <v>4114</v>
      </c>
      <c r="D2816" s="428">
        <v>10190.6</v>
      </c>
    </row>
    <row r="2817" spans="2:4" x14ac:dyDescent="0.25">
      <c r="B2817" s="427" t="s">
        <v>4224</v>
      </c>
      <c r="C2817" s="427" t="s">
        <v>4114</v>
      </c>
      <c r="D2817" s="428">
        <v>10190.6</v>
      </c>
    </row>
    <row r="2818" spans="2:4" x14ac:dyDescent="0.25">
      <c r="B2818" s="427" t="s">
        <v>4225</v>
      </c>
      <c r="C2818" s="427" t="s">
        <v>4114</v>
      </c>
      <c r="D2818" s="428">
        <v>10190.6</v>
      </c>
    </row>
    <row r="2819" spans="2:4" x14ac:dyDescent="0.25">
      <c r="B2819" s="427" t="s">
        <v>4226</v>
      </c>
      <c r="C2819" s="427" t="s">
        <v>4114</v>
      </c>
      <c r="D2819" s="428">
        <v>9268.4</v>
      </c>
    </row>
    <row r="2820" spans="2:4" x14ac:dyDescent="0.25">
      <c r="B2820" s="427" t="s">
        <v>4227</v>
      </c>
      <c r="C2820" s="427" t="s">
        <v>4114</v>
      </c>
      <c r="D2820" s="428">
        <v>10190.6</v>
      </c>
    </row>
    <row r="2821" spans="2:4" x14ac:dyDescent="0.25">
      <c r="B2821" s="427" t="s">
        <v>4228</v>
      </c>
      <c r="C2821" s="427" t="s">
        <v>4114</v>
      </c>
      <c r="D2821" s="428">
        <v>10190.6</v>
      </c>
    </row>
    <row r="2822" spans="2:4" x14ac:dyDescent="0.25">
      <c r="B2822" s="427" t="s">
        <v>4229</v>
      </c>
      <c r="C2822" s="427" t="s">
        <v>4230</v>
      </c>
      <c r="D2822" s="428">
        <v>10522.5</v>
      </c>
    </row>
    <row r="2823" spans="2:4" x14ac:dyDescent="0.25">
      <c r="B2823" s="427" t="s">
        <v>4231</v>
      </c>
      <c r="C2823" s="427" t="s">
        <v>4232</v>
      </c>
      <c r="D2823" s="428">
        <v>11017.68</v>
      </c>
    </row>
    <row r="2824" spans="2:4" x14ac:dyDescent="0.25">
      <c r="B2824" s="427" t="s">
        <v>4233</v>
      </c>
      <c r="C2824" s="427" t="s">
        <v>4232</v>
      </c>
      <c r="D2824" s="428">
        <v>11017.68</v>
      </c>
    </row>
    <row r="2825" spans="2:4" x14ac:dyDescent="0.25">
      <c r="B2825" s="427" t="s">
        <v>4234</v>
      </c>
      <c r="C2825" s="427" t="s">
        <v>4232</v>
      </c>
      <c r="D2825" s="428">
        <v>11017.68</v>
      </c>
    </row>
    <row r="2826" spans="2:4" x14ac:dyDescent="0.25">
      <c r="B2826" s="427" t="s">
        <v>4235</v>
      </c>
      <c r="C2826" s="427" t="s">
        <v>4232</v>
      </c>
      <c r="D2826" s="428">
        <v>11017.68</v>
      </c>
    </row>
    <row r="2827" spans="2:4" x14ac:dyDescent="0.25">
      <c r="B2827" s="427" t="s">
        <v>4236</v>
      </c>
      <c r="C2827" s="427" t="s">
        <v>4232</v>
      </c>
      <c r="D2827" s="428">
        <v>11017.68</v>
      </c>
    </row>
    <row r="2828" spans="2:4" x14ac:dyDescent="0.25">
      <c r="B2828" s="427" t="s">
        <v>4237</v>
      </c>
      <c r="C2828" s="427" t="s">
        <v>4232</v>
      </c>
      <c r="D2828" s="428">
        <v>11017.68</v>
      </c>
    </row>
    <row r="2829" spans="2:4" x14ac:dyDescent="0.25">
      <c r="B2829" s="427" t="s">
        <v>4238</v>
      </c>
      <c r="C2829" s="427" t="s">
        <v>4232</v>
      </c>
      <c r="D2829" s="428">
        <v>11017.68</v>
      </c>
    </row>
    <row r="2830" spans="2:4" x14ac:dyDescent="0.25">
      <c r="B2830" s="427" t="s">
        <v>4239</v>
      </c>
      <c r="C2830" s="427" t="s">
        <v>4232</v>
      </c>
      <c r="D2830" s="428">
        <v>11017.68</v>
      </c>
    </row>
    <row r="2831" spans="2:4" x14ac:dyDescent="0.25">
      <c r="B2831" s="427" t="s">
        <v>4240</v>
      </c>
      <c r="C2831" s="427" t="s">
        <v>4232</v>
      </c>
      <c r="D2831" s="428">
        <v>11017.68</v>
      </c>
    </row>
    <row r="2832" spans="2:4" x14ac:dyDescent="0.25">
      <c r="B2832" s="427" t="s">
        <v>4241</v>
      </c>
      <c r="C2832" s="427" t="s">
        <v>4232</v>
      </c>
      <c r="D2832" s="428">
        <v>11017.68</v>
      </c>
    </row>
    <row r="2833" spans="2:4" x14ac:dyDescent="0.25">
      <c r="B2833" s="427" t="s">
        <v>4242</v>
      </c>
      <c r="C2833" s="427" t="s">
        <v>4232</v>
      </c>
      <c r="D2833" s="428">
        <v>11017.68</v>
      </c>
    </row>
    <row r="2834" spans="2:4" x14ac:dyDescent="0.25">
      <c r="B2834" s="427" t="s">
        <v>4243</v>
      </c>
      <c r="C2834" s="427" t="s">
        <v>4232</v>
      </c>
      <c r="D2834" s="428">
        <v>11017.68</v>
      </c>
    </row>
    <row r="2835" spans="2:4" x14ac:dyDescent="0.25">
      <c r="B2835" s="427" t="s">
        <v>4244</v>
      </c>
      <c r="C2835" s="427" t="s">
        <v>4232</v>
      </c>
      <c r="D2835" s="428">
        <v>11017.68</v>
      </c>
    </row>
    <row r="2836" spans="2:4" x14ac:dyDescent="0.25">
      <c r="B2836" s="427" t="s">
        <v>4245</v>
      </c>
      <c r="C2836" s="427" t="s">
        <v>4232</v>
      </c>
      <c r="D2836" s="428">
        <v>11017.68</v>
      </c>
    </row>
    <row r="2837" spans="2:4" x14ac:dyDescent="0.25">
      <c r="B2837" s="427" t="s">
        <v>4246</v>
      </c>
      <c r="C2837" s="427" t="s">
        <v>4232</v>
      </c>
      <c r="D2837" s="428">
        <v>11017.68</v>
      </c>
    </row>
    <row r="2838" spans="2:4" x14ac:dyDescent="0.25">
      <c r="B2838" s="427" t="s">
        <v>4247</v>
      </c>
      <c r="C2838" s="427" t="s">
        <v>4232</v>
      </c>
      <c r="D2838" s="428">
        <v>11017.68</v>
      </c>
    </row>
    <row r="2839" spans="2:4" x14ac:dyDescent="0.25">
      <c r="B2839" s="427" t="s">
        <v>4248</v>
      </c>
      <c r="C2839" s="427" t="s">
        <v>4232</v>
      </c>
      <c r="D2839" s="428">
        <v>11017.68</v>
      </c>
    </row>
    <row r="2840" spans="2:4" x14ac:dyDescent="0.25">
      <c r="B2840" s="427" t="s">
        <v>4249</v>
      </c>
      <c r="C2840" s="427" t="s">
        <v>4232</v>
      </c>
      <c r="D2840" s="428">
        <v>11017.68</v>
      </c>
    </row>
    <row r="2841" spans="2:4" x14ac:dyDescent="0.25">
      <c r="B2841" s="427" t="s">
        <v>4250</v>
      </c>
      <c r="C2841" s="427" t="s">
        <v>4232</v>
      </c>
      <c r="D2841" s="428">
        <v>11017.68</v>
      </c>
    </row>
    <row r="2842" spans="2:4" x14ac:dyDescent="0.25">
      <c r="B2842" s="427" t="s">
        <v>4251</v>
      </c>
      <c r="C2842" s="427" t="s">
        <v>4232</v>
      </c>
      <c r="D2842" s="428">
        <v>11017.68</v>
      </c>
    </row>
    <row r="2843" spans="2:4" x14ac:dyDescent="0.25">
      <c r="B2843" s="427" t="s">
        <v>4252</v>
      </c>
      <c r="C2843" s="427" t="s">
        <v>4232</v>
      </c>
      <c r="D2843" s="428">
        <v>11017.68</v>
      </c>
    </row>
    <row r="2844" spans="2:4" x14ac:dyDescent="0.25">
      <c r="B2844" s="427" t="s">
        <v>4253</v>
      </c>
      <c r="C2844" s="427" t="s">
        <v>4232</v>
      </c>
      <c r="D2844" s="428">
        <v>11017.68</v>
      </c>
    </row>
    <row r="2845" spans="2:4" x14ac:dyDescent="0.25">
      <c r="B2845" s="427" t="s">
        <v>4254</v>
      </c>
      <c r="C2845" s="427" t="s">
        <v>4232</v>
      </c>
      <c r="D2845" s="428">
        <v>11017.68</v>
      </c>
    </row>
    <row r="2846" spans="2:4" x14ac:dyDescent="0.25">
      <c r="B2846" s="427" t="s">
        <v>4255</v>
      </c>
      <c r="C2846" s="427" t="s">
        <v>4232</v>
      </c>
      <c r="D2846" s="428">
        <v>11017.68</v>
      </c>
    </row>
    <row r="2847" spans="2:4" x14ac:dyDescent="0.25">
      <c r="B2847" s="427" t="s">
        <v>4256</v>
      </c>
      <c r="C2847" s="427" t="s">
        <v>4232</v>
      </c>
      <c r="D2847" s="428">
        <v>11017.68</v>
      </c>
    </row>
    <row r="2848" spans="2:4" x14ac:dyDescent="0.25">
      <c r="B2848" s="427" t="s">
        <v>4257</v>
      </c>
      <c r="C2848" s="427" t="s">
        <v>4232</v>
      </c>
      <c r="D2848" s="428">
        <v>11017.68</v>
      </c>
    </row>
    <row r="2849" spans="2:4" x14ac:dyDescent="0.25">
      <c r="B2849" s="427" t="s">
        <v>4258</v>
      </c>
      <c r="C2849" s="427" t="s">
        <v>4232</v>
      </c>
      <c r="D2849" s="428">
        <v>11017.68</v>
      </c>
    </row>
    <row r="2850" spans="2:4" x14ac:dyDescent="0.25">
      <c r="B2850" s="427" t="s">
        <v>4259</v>
      </c>
      <c r="C2850" s="427" t="s">
        <v>4232</v>
      </c>
      <c r="D2850" s="428">
        <v>11017.68</v>
      </c>
    </row>
    <row r="2851" spans="2:4" x14ac:dyDescent="0.25">
      <c r="B2851" s="427" t="s">
        <v>4260</v>
      </c>
      <c r="C2851" s="427" t="s">
        <v>4232</v>
      </c>
      <c r="D2851" s="428">
        <v>11017.68</v>
      </c>
    </row>
    <row r="2852" spans="2:4" x14ac:dyDescent="0.25">
      <c r="B2852" s="427" t="s">
        <v>4261</v>
      </c>
      <c r="C2852" s="427" t="s">
        <v>4232</v>
      </c>
      <c r="D2852" s="428">
        <v>11017.68</v>
      </c>
    </row>
    <row r="2853" spans="2:4" x14ac:dyDescent="0.25">
      <c r="B2853" s="427" t="s">
        <v>4262</v>
      </c>
      <c r="C2853" s="427" t="s">
        <v>4232</v>
      </c>
      <c r="D2853" s="428">
        <v>11017.68</v>
      </c>
    </row>
    <row r="2854" spans="2:4" x14ac:dyDescent="0.25">
      <c r="B2854" s="427" t="s">
        <v>4263</v>
      </c>
      <c r="C2854" s="427" t="s">
        <v>4232</v>
      </c>
      <c r="D2854" s="428">
        <v>11017.68</v>
      </c>
    </row>
    <row r="2855" spans="2:4" x14ac:dyDescent="0.25">
      <c r="B2855" s="427" t="s">
        <v>4264</v>
      </c>
      <c r="C2855" s="427" t="s">
        <v>4232</v>
      </c>
      <c r="D2855" s="428">
        <v>11017.68</v>
      </c>
    </row>
    <row r="2856" spans="2:4" x14ac:dyDescent="0.25">
      <c r="B2856" s="427" t="s">
        <v>4265</v>
      </c>
      <c r="C2856" s="427" t="s">
        <v>4232</v>
      </c>
      <c r="D2856" s="428">
        <v>11017.68</v>
      </c>
    </row>
    <row r="2857" spans="2:4" x14ac:dyDescent="0.25">
      <c r="B2857" s="427" t="s">
        <v>4266</v>
      </c>
      <c r="C2857" s="427" t="s">
        <v>4232</v>
      </c>
      <c r="D2857" s="428">
        <v>11017.68</v>
      </c>
    </row>
    <row r="2858" spans="2:4" x14ac:dyDescent="0.25">
      <c r="B2858" s="427" t="s">
        <v>4267</v>
      </c>
      <c r="C2858" s="427" t="s">
        <v>4232</v>
      </c>
      <c r="D2858" s="428">
        <v>11017.68</v>
      </c>
    </row>
    <row r="2859" spans="2:4" x14ac:dyDescent="0.25">
      <c r="B2859" s="427" t="s">
        <v>4268</v>
      </c>
      <c r="C2859" s="427" t="s">
        <v>4232</v>
      </c>
      <c r="D2859" s="428">
        <v>11017.68</v>
      </c>
    </row>
    <row r="2860" spans="2:4" x14ac:dyDescent="0.25">
      <c r="B2860" s="427" t="s">
        <v>4269</v>
      </c>
      <c r="C2860" s="427" t="s">
        <v>4232</v>
      </c>
      <c r="D2860" s="428">
        <v>11017.68</v>
      </c>
    </row>
    <row r="2861" spans="2:4" x14ac:dyDescent="0.25">
      <c r="B2861" s="427" t="s">
        <v>4270</v>
      </c>
      <c r="C2861" s="427" t="s">
        <v>4232</v>
      </c>
      <c r="D2861" s="428">
        <v>11017.68</v>
      </c>
    </row>
    <row r="2862" spans="2:4" x14ac:dyDescent="0.25">
      <c r="B2862" s="427" t="s">
        <v>4271</v>
      </c>
      <c r="C2862" s="427" t="s">
        <v>4232</v>
      </c>
      <c r="D2862" s="428">
        <v>11017.68</v>
      </c>
    </row>
    <row r="2863" spans="2:4" x14ac:dyDescent="0.25">
      <c r="B2863" s="427" t="s">
        <v>4272</v>
      </c>
      <c r="C2863" s="427" t="s">
        <v>4232</v>
      </c>
      <c r="D2863" s="428">
        <v>11017.68</v>
      </c>
    </row>
    <row r="2864" spans="2:4" x14ac:dyDescent="0.25">
      <c r="B2864" s="427" t="s">
        <v>4273</v>
      </c>
      <c r="C2864" s="427" t="s">
        <v>4232</v>
      </c>
      <c r="D2864" s="428">
        <v>11017.68</v>
      </c>
    </row>
    <row r="2865" spans="2:4" x14ac:dyDescent="0.25">
      <c r="B2865" s="427" t="s">
        <v>4274</v>
      </c>
      <c r="C2865" s="427" t="s">
        <v>4232</v>
      </c>
      <c r="D2865" s="428">
        <v>11017.68</v>
      </c>
    </row>
    <row r="2866" spans="2:4" x14ac:dyDescent="0.25">
      <c r="B2866" s="427" t="s">
        <v>4275</v>
      </c>
      <c r="C2866" s="427" t="s">
        <v>4232</v>
      </c>
      <c r="D2866" s="428">
        <v>11017.68</v>
      </c>
    </row>
    <row r="2867" spans="2:4" x14ac:dyDescent="0.25">
      <c r="B2867" s="427" t="s">
        <v>4276</v>
      </c>
      <c r="C2867" s="427" t="s">
        <v>4232</v>
      </c>
      <c r="D2867" s="428">
        <v>11017.68</v>
      </c>
    </row>
    <row r="2868" spans="2:4" x14ac:dyDescent="0.25">
      <c r="B2868" s="427" t="s">
        <v>4277</v>
      </c>
      <c r="C2868" s="427" t="s">
        <v>4232</v>
      </c>
      <c r="D2868" s="428">
        <v>11017.68</v>
      </c>
    </row>
    <row r="2869" spans="2:4" x14ac:dyDescent="0.25">
      <c r="B2869" s="427" t="s">
        <v>4278</v>
      </c>
      <c r="C2869" s="427" t="s">
        <v>4232</v>
      </c>
      <c r="D2869" s="428">
        <v>11017.68</v>
      </c>
    </row>
    <row r="2870" spans="2:4" x14ac:dyDescent="0.25">
      <c r="B2870" s="427" t="s">
        <v>4279</v>
      </c>
      <c r="C2870" s="427" t="s">
        <v>4232</v>
      </c>
      <c r="D2870" s="428">
        <v>11017.68</v>
      </c>
    </row>
    <row r="2871" spans="2:4" x14ac:dyDescent="0.25">
      <c r="B2871" s="427" t="s">
        <v>4280</v>
      </c>
      <c r="C2871" s="427" t="s">
        <v>4232</v>
      </c>
      <c r="D2871" s="428">
        <v>11017.68</v>
      </c>
    </row>
    <row r="2872" spans="2:4" x14ac:dyDescent="0.25">
      <c r="B2872" s="427" t="s">
        <v>4281</v>
      </c>
      <c r="C2872" s="427" t="s">
        <v>4232</v>
      </c>
      <c r="D2872" s="428">
        <v>11017.68</v>
      </c>
    </row>
    <row r="2873" spans="2:4" x14ac:dyDescent="0.25">
      <c r="B2873" s="427" t="s">
        <v>4282</v>
      </c>
      <c r="C2873" s="427" t="s">
        <v>4232</v>
      </c>
      <c r="D2873" s="428">
        <v>11017.68</v>
      </c>
    </row>
    <row r="2874" spans="2:4" x14ac:dyDescent="0.25">
      <c r="B2874" s="427" t="s">
        <v>4283</v>
      </c>
      <c r="C2874" s="427" t="s">
        <v>4232</v>
      </c>
      <c r="D2874" s="428">
        <v>11017.68</v>
      </c>
    </row>
    <row r="2875" spans="2:4" x14ac:dyDescent="0.25">
      <c r="B2875" s="427" t="s">
        <v>4284</v>
      </c>
      <c r="C2875" s="427" t="s">
        <v>4232</v>
      </c>
      <c r="D2875" s="428">
        <v>11017.68</v>
      </c>
    </row>
    <row r="2876" spans="2:4" x14ac:dyDescent="0.25">
      <c r="B2876" s="427" t="s">
        <v>4285</v>
      </c>
      <c r="C2876" s="427" t="s">
        <v>4232</v>
      </c>
      <c r="D2876" s="428">
        <v>11017.68</v>
      </c>
    </row>
    <row r="2877" spans="2:4" x14ac:dyDescent="0.25">
      <c r="B2877" s="427" t="s">
        <v>4286</v>
      </c>
      <c r="C2877" s="427" t="s">
        <v>4232</v>
      </c>
      <c r="D2877" s="428">
        <v>11017.68</v>
      </c>
    </row>
    <row r="2878" spans="2:4" x14ac:dyDescent="0.25">
      <c r="B2878" s="427" t="s">
        <v>4287</v>
      </c>
      <c r="C2878" s="427" t="s">
        <v>4232</v>
      </c>
      <c r="D2878" s="428">
        <v>11017.68</v>
      </c>
    </row>
    <row r="2879" spans="2:4" x14ac:dyDescent="0.25">
      <c r="B2879" s="427" t="s">
        <v>4288</v>
      </c>
      <c r="C2879" s="427" t="s">
        <v>4232</v>
      </c>
      <c r="D2879" s="428">
        <v>11017.68</v>
      </c>
    </row>
    <row r="2880" spans="2:4" x14ac:dyDescent="0.25">
      <c r="B2880" s="427" t="s">
        <v>4289</v>
      </c>
      <c r="C2880" s="427" t="s">
        <v>4232</v>
      </c>
      <c r="D2880" s="428">
        <v>11017.68</v>
      </c>
    </row>
    <row r="2881" spans="2:4" x14ac:dyDescent="0.25">
      <c r="B2881" s="427" t="s">
        <v>4290</v>
      </c>
      <c r="C2881" s="427" t="s">
        <v>4232</v>
      </c>
      <c r="D2881" s="428">
        <v>11017.68</v>
      </c>
    </row>
    <row r="2882" spans="2:4" x14ac:dyDescent="0.25">
      <c r="B2882" s="427" t="s">
        <v>4291</v>
      </c>
      <c r="C2882" s="427" t="s">
        <v>4232</v>
      </c>
      <c r="D2882" s="428">
        <v>11017.68</v>
      </c>
    </row>
    <row r="2883" spans="2:4" x14ac:dyDescent="0.25">
      <c r="B2883" s="427" t="s">
        <v>4292</v>
      </c>
      <c r="C2883" s="427" t="s">
        <v>4232</v>
      </c>
      <c r="D2883" s="428">
        <v>11017.68</v>
      </c>
    </row>
    <row r="2884" spans="2:4" x14ac:dyDescent="0.25">
      <c r="B2884" s="427" t="s">
        <v>4293</v>
      </c>
      <c r="C2884" s="427" t="s">
        <v>4232</v>
      </c>
      <c r="D2884" s="428">
        <v>11017.68</v>
      </c>
    </row>
    <row r="2885" spans="2:4" x14ac:dyDescent="0.25">
      <c r="B2885" s="427" t="s">
        <v>4294</v>
      </c>
      <c r="C2885" s="427" t="s">
        <v>4232</v>
      </c>
      <c r="D2885" s="428">
        <v>11017.68</v>
      </c>
    </row>
    <row r="2886" spans="2:4" x14ac:dyDescent="0.25">
      <c r="B2886" s="427" t="s">
        <v>4295</v>
      </c>
      <c r="C2886" s="427" t="s">
        <v>4232</v>
      </c>
      <c r="D2886" s="428">
        <v>11017.68</v>
      </c>
    </row>
    <row r="2887" spans="2:4" x14ac:dyDescent="0.25">
      <c r="B2887" s="427" t="s">
        <v>4296</v>
      </c>
      <c r="C2887" s="427" t="s">
        <v>4232</v>
      </c>
      <c r="D2887" s="428">
        <v>11017.68</v>
      </c>
    </row>
    <row r="2888" spans="2:4" x14ac:dyDescent="0.25">
      <c r="B2888" s="427" t="s">
        <v>4297</v>
      </c>
      <c r="C2888" s="427" t="s">
        <v>4232</v>
      </c>
      <c r="D2888" s="428">
        <v>11017.68</v>
      </c>
    </row>
    <row r="2889" spans="2:4" x14ac:dyDescent="0.25">
      <c r="B2889" s="427" t="s">
        <v>4298</v>
      </c>
      <c r="C2889" s="427" t="s">
        <v>4232</v>
      </c>
      <c r="D2889" s="428">
        <v>11017.68</v>
      </c>
    </row>
    <row r="2890" spans="2:4" x14ac:dyDescent="0.25">
      <c r="B2890" s="427" t="s">
        <v>4299</v>
      </c>
      <c r="C2890" s="427" t="s">
        <v>4232</v>
      </c>
      <c r="D2890" s="428">
        <v>11017.68</v>
      </c>
    </row>
    <row r="2891" spans="2:4" x14ac:dyDescent="0.25">
      <c r="B2891" s="427" t="s">
        <v>4300</v>
      </c>
      <c r="C2891" s="427" t="s">
        <v>4232</v>
      </c>
      <c r="D2891" s="428">
        <v>11017.68</v>
      </c>
    </row>
    <row r="2892" spans="2:4" x14ac:dyDescent="0.25">
      <c r="B2892" s="427" t="s">
        <v>4301</v>
      </c>
      <c r="C2892" s="427" t="s">
        <v>4232</v>
      </c>
      <c r="D2892" s="428">
        <v>11017.68</v>
      </c>
    </row>
    <row r="2893" spans="2:4" x14ac:dyDescent="0.25">
      <c r="B2893" s="427" t="s">
        <v>4302</v>
      </c>
      <c r="C2893" s="427" t="s">
        <v>4232</v>
      </c>
      <c r="D2893" s="428">
        <v>11017.68</v>
      </c>
    </row>
    <row r="2894" spans="2:4" x14ac:dyDescent="0.25">
      <c r="B2894" s="427" t="s">
        <v>4303</v>
      </c>
      <c r="C2894" s="427" t="s">
        <v>4232</v>
      </c>
      <c r="D2894" s="428">
        <v>11017.68</v>
      </c>
    </row>
    <row r="2895" spans="2:4" x14ac:dyDescent="0.25">
      <c r="B2895" s="427" t="s">
        <v>4304</v>
      </c>
      <c r="C2895" s="427" t="s">
        <v>4232</v>
      </c>
      <c r="D2895" s="428">
        <v>11017.68</v>
      </c>
    </row>
    <row r="2896" spans="2:4" x14ac:dyDescent="0.25">
      <c r="B2896" s="427" t="s">
        <v>4305</v>
      </c>
      <c r="C2896" s="427" t="s">
        <v>4232</v>
      </c>
      <c r="D2896" s="428">
        <v>11017.68</v>
      </c>
    </row>
    <row r="2897" spans="2:4" x14ac:dyDescent="0.25">
      <c r="B2897" s="427" t="s">
        <v>4306</v>
      </c>
      <c r="C2897" s="427" t="s">
        <v>4232</v>
      </c>
      <c r="D2897" s="428">
        <v>11017.68</v>
      </c>
    </row>
    <row r="2898" spans="2:4" x14ac:dyDescent="0.25">
      <c r="B2898" s="427" t="s">
        <v>4307</v>
      </c>
      <c r="C2898" s="427" t="s">
        <v>4232</v>
      </c>
      <c r="D2898" s="428">
        <v>11017.68</v>
      </c>
    </row>
    <row r="2899" spans="2:4" x14ac:dyDescent="0.25">
      <c r="B2899" s="427" t="s">
        <v>4308</v>
      </c>
      <c r="C2899" s="427" t="s">
        <v>4232</v>
      </c>
      <c r="D2899" s="428">
        <v>11017.68</v>
      </c>
    </row>
    <row r="2900" spans="2:4" x14ac:dyDescent="0.25">
      <c r="B2900" s="427" t="s">
        <v>4309</v>
      </c>
      <c r="C2900" s="427" t="s">
        <v>4232</v>
      </c>
      <c r="D2900" s="428">
        <v>11017.68</v>
      </c>
    </row>
    <row r="2901" spans="2:4" x14ac:dyDescent="0.25">
      <c r="B2901" s="427" t="s">
        <v>4310</v>
      </c>
      <c r="C2901" s="427" t="s">
        <v>4232</v>
      </c>
      <c r="D2901" s="428">
        <v>11017.68</v>
      </c>
    </row>
    <row r="2902" spans="2:4" x14ac:dyDescent="0.25">
      <c r="B2902" s="427" t="s">
        <v>4311</v>
      </c>
      <c r="C2902" s="427" t="s">
        <v>4232</v>
      </c>
      <c r="D2902" s="428">
        <v>11017.68</v>
      </c>
    </row>
    <row r="2903" spans="2:4" x14ac:dyDescent="0.25">
      <c r="B2903" s="427" t="s">
        <v>4312</v>
      </c>
      <c r="C2903" s="427" t="s">
        <v>4232</v>
      </c>
      <c r="D2903" s="428">
        <v>11017.68</v>
      </c>
    </row>
    <row r="2904" spans="2:4" x14ac:dyDescent="0.25">
      <c r="B2904" s="427" t="s">
        <v>4313</v>
      </c>
      <c r="C2904" s="427" t="s">
        <v>4232</v>
      </c>
      <c r="D2904" s="428">
        <v>11017.68</v>
      </c>
    </row>
    <row r="2905" spans="2:4" x14ac:dyDescent="0.25">
      <c r="B2905" s="427" t="s">
        <v>4314</v>
      </c>
      <c r="C2905" s="427" t="s">
        <v>4232</v>
      </c>
      <c r="D2905" s="428">
        <v>11017.68</v>
      </c>
    </row>
    <row r="2906" spans="2:4" x14ac:dyDescent="0.25">
      <c r="B2906" s="427" t="s">
        <v>4315</v>
      </c>
      <c r="C2906" s="427" t="s">
        <v>4232</v>
      </c>
      <c r="D2906" s="428">
        <v>11017.68</v>
      </c>
    </row>
    <row r="2907" spans="2:4" x14ac:dyDescent="0.25">
      <c r="B2907" s="427" t="s">
        <v>4316</v>
      </c>
      <c r="C2907" s="427" t="s">
        <v>4232</v>
      </c>
      <c r="D2907" s="428">
        <v>11017.68</v>
      </c>
    </row>
    <row r="2908" spans="2:4" x14ac:dyDescent="0.25">
      <c r="B2908" s="427" t="s">
        <v>4317</v>
      </c>
      <c r="C2908" s="427" t="s">
        <v>4232</v>
      </c>
      <c r="D2908" s="428">
        <v>11017.68</v>
      </c>
    </row>
    <row r="2909" spans="2:4" x14ac:dyDescent="0.25">
      <c r="B2909" s="427" t="s">
        <v>4318</v>
      </c>
      <c r="C2909" s="427" t="s">
        <v>4232</v>
      </c>
      <c r="D2909" s="428">
        <v>11017.68</v>
      </c>
    </row>
    <row r="2910" spans="2:4" x14ac:dyDescent="0.25">
      <c r="B2910" s="427" t="s">
        <v>4319</v>
      </c>
      <c r="C2910" s="427" t="s">
        <v>4232</v>
      </c>
      <c r="D2910" s="428">
        <v>11017.68</v>
      </c>
    </row>
    <row r="2911" spans="2:4" x14ac:dyDescent="0.25">
      <c r="B2911" s="427" t="s">
        <v>4320</v>
      </c>
      <c r="C2911" s="427" t="s">
        <v>4232</v>
      </c>
      <c r="D2911" s="428">
        <v>11017.68</v>
      </c>
    </row>
    <row r="2912" spans="2:4" x14ac:dyDescent="0.25">
      <c r="B2912" s="427" t="s">
        <v>4321</v>
      </c>
      <c r="C2912" s="427" t="s">
        <v>4232</v>
      </c>
      <c r="D2912" s="428">
        <v>11017.68</v>
      </c>
    </row>
    <row r="2913" spans="2:4" x14ac:dyDescent="0.25">
      <c r="B2913" s="427" t="s">
        <v>4322</v>
      </c>
      <c r="C2913" s="427" t="s">
        <v>4232</v>
      </c>
      <c r="D2913" s="428">
        <v>11017.68</v>
      </c>
    </row>
    <row r="2914" spans="2:4" x14ac:dyDescent="0.25">
      <c r="B2914" s="427" t="s">
        <v>4323</v>
      </c>
      <c r="C2914" s="427" t="s">
        <v>4232</v>
      </c>
      <c r="D2914" s="428">
        <v>11017.68</v>
      </c>
    </row>
    <row r="2915" spans="2:4" x14ac:dyDescent="0.25">
      <c r="B2915" s="427" t="s">
        <v>4324</v>
      </c>
      <c r="C2915" s="427" t="s">
        <v>4232</v>
      </c>
      <c r="D2915" s="428">
        <v>11017.68</v>
      </c>
    </row>
    <row r="2916" spans="2:4" x14ac:dyDescent="0.25">
      <c r="B2916" s="427" t="s">
        <v>4325</v>
      </c>
      <c r="C2916" s="427" t="s">
        <v>4232</v>
      </c>
      <c r="D2916" s="428">
        <v>11017.68</v>
      </c>
    </row>
    <row r="2917" spans="2:4" x14ac:dyDescent="0.25">
      <c r="B2917" s="427" t="s">
        <v>4326</v>
      </c>
      <c r="C2917" s="427" t="s">
        <v>4232</v>
      </c>
      <c r="D2917" s="428">
        <v>11017.68</v>
      </c>
    </row>
    <row r="2918" spans="2:4" x14ac:dyDescent="0.25">
      <c r="B2918" s="427" t="s">
        <v>4327</v>
      </c>
      <c r="C2918" s="427" t="s">
        <v>4232</v>
      </c>
      <c r="D2918" s="428">
        <v>11017.68</v>
      </c>
    </row>
    <row r="2919" spans="2:4" x14ac:dyDescent="0.25">
      <c r="B2919" s="427" t="s">
        <v>4328</v>
      </c>
      <c r="C2919" s="427" t="s">
        <v>4232</v>
      </c>
      <c r="D2919" s="428">
        <v>11017.68</v>
      </c>
    </row>
    <row r="2920" spans="2:4" x14ac:dyDescent="0.25">
      <c r="B2920" s="427" t="s">
        <v>4329</v>
      </c>
      <c r="C2920" s="427" t="s">
        <v>4232</v>
      </c>
      <c r="D2920" s="428">
        <v>11017.68</v>
      </c>
    </row>
    <row r="2921" spans="2:4" x14ac:dyDescent="0.25">
      <c r="B2921" s="427" t="s">
        <v>4330</v>
      </c>
      <c r="C2921" s="427" t="s">
        <v>4232</v>
      </c>
      <c r="D2921" s="428">
        <v>11017.68</v>
      </c>
    </row>
    <row r="2922" spans="2:4" x14ac:dyDescent="0.25">
      <c r="B2922" s="427" t="s">
        <v>4331</v>
      </c>
      <c r="C2922" s="427" t="s">
        <v>4232</v>
      </c>
      <c r="D2922" s="428">
        <v>11017.68</v>
      </c>
    </row>
    <row r="2923" spans="2:4" x14ac:dyDescent="0.25">
      <c r="B2923" s="427" t="s">
        <v>4332</v>
      </c>
      <c r="C2923" s="427" t="s">
        <v>4333</v>
      </c>
      <c r="D2923" s="428">
        <v>48416.87</v>
      </c>
    </row>
    <row r="2924" spans="2:4" x14ac:dyDescent="0.25">
      <c r="B2924" s="427" t="s">
        <v>4334</v>
      </c>
      <c r="C2924" s="427" t="s">
        <v>4335</v>
      </c>
      <c r="D2924" s="428">
        <v>0.12</v>
      </c>
    </row>
    <row r="2925" spans="2:4" x14ac:dyDescent="0.25">
      <c r="B2925" s="427" t="s">
        <v>4336</v>
      </c>
      <c r="C2925" s="427" t="s">
        <v>4335</v>
      </c>
      <c r="D2925" s="428">
        <v>0.12</v>
      </c>
    </row>
    <row r="2926" spans="2:4" x14ac:dyDescent="0.25">
      <c r="B2926" s="427" t="s">
        <v>4337</v>
      </c>
      <c r="C2926" s="427" t="s">
        <v>4338</v>
      </c>
      <c r="D2926" s="428">
        <v>10190.6</v>
      </c>
    </row>
    <row r="2927" spans="2:4" x14ac:dyDescent="0.25">
      <c r="B2927" s="427" t="s">
        <v>4339</v>
      </c>
      <c r="C2927" s="427" t="s">
        <v>4338</v>
      </c>
      <c r="D2927" s="428">
        <v>10190.6</v>
      </c>
    </row>
    <row r="2928" spans="2:4" x14ac:dyDescent="0.25">
      <c r="B2928" s="427" t="s">
        <v>4340</v>
      </c>
      <c r="C2928" s="427" t="s">
        <v>4338</v>
      </c>
      <c r="D2928" s="428">
        <v>10190.6</v>
      </c>
    </row>
    <row r="2929" spans="2:4" x14ac:dyDescent="0.25">
      <c r="B2929" s="427" t="s">
        <v>4341</v>
      </c>
      <c r="C2929" s="427" t="s">
        <v>4338</v>
      </c>
      <c r="D2929" s="428">
        <v>10190.6</v>
      </c>
    </row>
    <row r="2930" spans="2:4" x14ac:dyDescent="0.25">
      <c r="B2930" s="427" t="s">
        <v>4342</v>
      </c>
      <c r="C2930" s="427" t="s">
        <v>4338</v>
      </c>
      <c r="D2930" s="428">
        <v>10190.6</v>
      </c>
    </row>
    <row r="2931" spans="2:4" x14ac:dyDescent="0.25">
      <c r="B2931" s="427" t="s">
        <v>4343</v>
      </c>
      <c r="C2931" s="427" t="s">
        <v>4338</v>
      </c>
      <c r="D2931" s="428">
        <v>10190.6</v>
      </c>
    </row>
    <row r="2932" spans="2:4" x14ac:dyDescent="0.25">
      <c r="B2932" s="427" t="s">
        <v>4344</v>
      </c>
      <c r="C2932" s="427" t="s">
        <v>4338</v>
      </c>
      <c r="D2932" s="428">
        <v>10190.6</v>
      </c>
    </row>
    <row r="2933" spans="2:4" x14ac:dyDescent="0.25">
      <c r="B2933" s="427" t="s">
        <v>4345</v>
      </c>
      <c r="C2933" s="427" t="s">
        <v>4338</v>
      </c>
      <c r="D2933" s="428">
        <v>10190.6</v>
      </c>
    </row>
    <row r="2934" spans="2:4" x14ac:dyDescent="0.25">
      <c r="B2934" s="427" t="s">
        <v>4346</v>
      </c>
      <c r="C2934" s="427" t="s">
        <v>4338</v>
      </c>
      <c r="D2934" s="428">
        <v>10190.6</v>
      </c>
    </row>
    <row r="2935" spans="2:4" x14ac:dyDescent="0.25">
      <c r="B2935" s="427" t="s">
        <v>4347</v>
      </c>
      <c r="C2935" s="427" t="s">
        <v>4338</v>
      </c>
      <c r="D2935" s="428">
        <v>10190.6</v>
      </c>
    </row>
    <row r="2936" spans="2:4" x14ac:dyDescent="0.25">
      <c r="B2936" s="427" t="s">
        <v>4348</v>
      </c>
      <c r="C2936" s="427" t="s">
        <v>4338</v>
      </c>
      <c r="D2936" s="428">
        <v>10190.6</v>
      </c>
    </row>
    <row r="2937" spans="2:4" x14ac:dyDescent="0.25">
      <c r="B2937" s="427" t="s">
        <v>4349</v>
      </c>
      <c r="C2937" s="427" t="s">
        <v>4350</v>
      </c>
      <c r="D2937" s="428">
        <v>12505.01</v>
      </c>
    </row>
    <row r="2938" spans="2:4" x14ac:dyDescent="0.25">
      <c r="B2938" s="427" t="s">
        <v>4351</v>
      </c>
      <c r="C2938" s="427" t="s">
        <v>4350</v>
      </c>
      <c r="D2938" s="428">
        <v>10827.25</v>
      </c>
    </row>
    <row r="2939" spans="2:4" x14ac:dyDescent="0.25">
      <c r="B2939" s="427" t="s">
        <v>4352</v>
      </c>
      <c r="C2939" s="427" t="s">
        <v>4350</v>
      </c>
      <c r="D2939" s="428">
        <v>10827.25</v>
      </c>
    </row>
    <row r="2940" spans="2:4" x14ac:dyDescent="0.25">
      <c r="B2940" s="427" t="s">
        <v>4353</v>
      </c>
      <c r="C2940" s="427" t="s">
        <v>4350</v>
      </c>
      <c r="D2940" s="428">
        <v>10827.25</v>
      </c>
    </row>
    <row r="2941" spans="2:4" x14ac:dyDescent="0.25">
      <c r="B2941" s="427" t="s">
        <v>4354</v>
      </c>
      <c r="C2941" s="427" t="s">
        <v>4350</v>
      </c>
      <c r="D2941" s="428">
        <v>10827.25</v>
      </c>
    </row>
    <row r="2942" spans="2:4" x14ac:dyDescent="0.25">
      <c r="B2942" s="427" t="s">
        <v>4355</v>
      </c>
      <c r="C2942" s="427" t="s">
        <v>4350</v>
      </c>
      <c r="D2942" s="428">
        <v>10827.25</v>
      </c>
    </row>
    <row r="2943" spans="2:4" x14ac:dyDescent="0.25">
      <c r="B2943" s="427" t="s">
        <v>4356</v>
      </c>
      <c r="C2943" s="427" t="s">
        <v>4350</v>
      </c>
      <c r="D2943" s="428">
        <v>10827.25</v>
      </c>
    </row>
    <row r="2944" spans="2:4" x14ac:dyDescent="0.25">
      <c r="B2944" s="427" t="s">
        <v>4357</v>
      </c>
      <c r="C2944" s="427" t="s">
        <v>4350</v>
      </c>
      <c r="D2944" s="428">
        <v>10827.25</v>
      </c>
    </row>
    <row r="2945" spans="2:4" x14ac:dyDescent="0.25">
      <c r="B2945" s="427" t="s">
        <v>4358</v>
      </c>
      <c r="C2945" s="427" t="s">
        <v>4350</v>
      </c>
      <c r="D2945" s="428">
        <v>10827.25</v>
      </c>
    </row>
    <row r="2946" spans="2:4" x14ac:dyDescent="0.25">
      <c r="B2946" s="427" t="s">
        <v>4359</v>
      </c>
      <c r="C2946" s="427" t="s">
        <v>4350</v>
      </c>
      <c r="D2946" s="428">
        <v>10827.25</v>
      </c>
    </row>
    <row r="2947" spans="2:4" x14ac:dyDescent="0.25">
      <c r="B2947" s="427" t="s">
        <v>4360</v>
      </c>
      <c r="C2947" s="427" t="s">
        <v>4350</v>
      </c>
      <c r="D2947" s="428">
        <v>10827.25</v>
      </c>
    </row>
    <row r="2948" spans="2:4" x14ac:dyDescent="0.25">
      <c r="B2948" s="427" t="s">
        <v>4361</v>
      </c>
      <c r="C2948" s="427" t="s">
        <v>4350</v>
      </c>
      <c r="D2948" s="428">
        <v>10827.25</v>
      </c>
    </row>
    <row r="2949" spans="2:4" x14ac:dyDescent="0.25">
      <c r="B2949" s="427" t="s">
        <v>4362</v>
      </c>
      <c r="C2949" s="427" t="s">
        <v>4350</v>
      </c>
      <c r="D2949" s="428">
        <v>10827.25</v>
      </c>
    </row>
    <row r="2950" spans="2:4" x14ac:dyDescent="0.25">
      <c r="B2950" s="427" t="s">
        <v>4363</v>
      </c>
      <c r="C2950" s="427" t="s">
        <v>4350</v>
      </c>
      <c r="D2950" s="428">
        <v>10827.25</v>
      </c>
    </row>
    <row r="2951" spans="2:4" x14ac:dyDescent="0.25">
      <c r="B2951" s="427" t="s">
        <v>4364</v>
      </c>
      <c r="C2951" s="427" t="s">
        <v>4350</v>
      </c>
      <c r="D2951" s="428">
        <v>10827.25</v>
      </c>
    </row>
    <row r="2952" spans="2:4" x14ac:dyDescent="0.25">
      <c r="B2952" s="427" t="s">
        <v>4365</v>
      </c>
      <c r="C2952" s="427" t="s">
        <v>4350</v>
      </c>
      <c r="D2952" s="428">
        <v>10827.25</v>
      </c>
    </row>
    <row r="2953" spans="2:4" x14ac:dyDescent="0.25">
      <c r="B2953" s="427" t="s">
        <v>4366</v>
      </c>
      <c r="C2953" s="427" t="s">
        <v>4350</v>
      </c>
      <c r="D2953" s="428">
        <v>10827.25</v>
      </c>
    </row>
    <row r="2954" spans="2:4" x14ac:dyDescent="0.25">
      <c r="B2954" s="427" t="s">
        <v>4367</v>
      </c>
      <c r="C2954" s="427" t="s">
        <v>4350</v>
      </c>
      <c r="D2954" s="428">
        <v>10827.25</v>
      </c>
    </row>
    <row r="2955" spans="2:4" x14ac:dyDescent="0.25">
      <c r="B2955" s="427" t="s">
        <v>4368</v>
      </c>
      <c r="C2955" s="427" t="s">
        <v>4350</v>
      </c>
      <c r="D2955" s="428">
        <v>10827.25</v>
      </c>
    </row>
    <row r="2956" spans="2:4" x14ac:dyDescent="0.25">
      <c r="B2956" s="427" t="s">
        <v>4369</v>
      </c>
      <c r="C2956" s="427" t="s">
        <v>4350</v>
      </c>
      <c r="D2956" s="428">
        <v>10827.25</v>
      </c>
    </row>
    <row r="2957" spans="2:4" x14ac:dyDescent="0.25">
      <c r="B2957" s="427" t="s">
        <v>4370</v>
      </c>
      <c r="C2957" s="427" t="s">
        <v>4350</v>
      </c>
      <c r="D2957" s="428">
        <v>10827.25</v>
      </c>
    </row>
    <row r="2958" spans="2:4" x14ac:dyDescent="0.25">
      <c r="B2958" s="427" t="s">
        <v>4371</v>
      </c>
      <c r="C2958" s="427" t="s">
        <v>4350</v>
      </c>
      <c r="D2958" s="428">
        <v>10827.25</v>
      </c>
    </row>
    <row r="2959" spans="2:4" x14ac:dyDescent="0.25">
      <c r="B2959" s="427" t="s">
        <v>4372</v>
      </c>
      <c r="C2959" s="427" t="s">
        <v>4350</v>
      </c>
      <c r="D2959" s="428">
        <v>10827.25</v>
      </c>
    </row>
    <row r="2960" spans="2:4" x14ac:dyDescent="0.25">
      <c r="B2960" s="427" t="s">
        <v>4373</v>
      </c>
      <c r="C2960" s="427" t="s">
        <v>4350</v>
      </c>
      <c r="D2960" s="428">
        <v>10827.25</v>
      </c>
    </row>
    <row r="2961" spans="2:4" x14ac:dyDescent="0.25">
      <c r="B2961" s="427" t="s">
        <v>4374</v>
      </c>
      <c r="C2961" s="427" t="s">
        <v>4375</v>
      </c>
      <c r="D2961" s="428">
        <v>12000</v>
      </c>
    </row>
    <row r="2962" spans="2:4" ht="28.5" x14ac:dyDescent="0.25">
      <c r="B2962" s="427" t="s">
        <v>4376</v>
      </c>
      <c r="C2962" s="427" t="s">
        <v>4377</v>
      </c>
      <c r="D2962" s="428">
        <v>23905.279999999999</v>
      </c>
    </row>
    <row r="2963" spans="2:4" ht="28.5" x14ac:dyDescent="0.25">
      <c r="B2963" s="427" t="s">
        <v>4378</v>
      </c>
      <c r="C2963" s="427" t="s">
        <v>4377</v>
      </c>
      <c r="D2963" s="428">
        <v>23905.279999999999</v>
      </c>
    </row>
    <row r="2964" spans="2:4" ht="28.5" x14ac:dyDescent="0.25">
      <c r="B2964" s="427" t="s">
        <v>4379</v>
      </c>
      <c r="C2964" s="427" t="s">
        <v>4377</v>
      </c>
      <c r="D2964" s="428">
        <v>23905.279999999999</v>
      </c>
    </row>
    <row r="2965" spans="2:4" ht="28.5" x14ac:dyDescent="0.25">
      <c r="B2965" s="427" t="s">
        <v>4380</v>
      </c>
      <c r="C2965" s="427" t="s">
        <v>4377</v>
      </c>
      <c r="D2965" s="428">
        <v>23905.279999999999</v>
      </c>
    </row>
    <row r="2966" spans="2:4" ht="28.5" x14ac:dyDescent="0.25">
      <c r="B2966" s="427" t="s">
        <v>4381</v>
      </c>
      <c r="C2966" s="427" t="s">
        <v>4377</v>
      </c>
      <c r="D2966" s="428">
        <v>23905.279999999999</v>
      </c>
    </row>
    <row r="2967" spans="2:4" ht="28.5" x14ac:dyDescent="0.25">
      <c r="B2967" s="427" t="s">
        <v>4382</v>
      </c>
      <c r="C2967" s="427" t="s">
        <v>4377</v>
      </c>
      <c r="D2967" s="428">
        <v>23905.279999999999</v>
      </c>
    </row>
    <row r="2968" spans="2:4" ht="28.5" x14ac:dyDescent="0.25">
      <c r="B2968" s="427" t="s">
        <v>4383</v>
      </c>
      <c r="C2968" s="427" t="s">
        <v>4377</v>
      </c>
      <c r="D2968" s="428">
        <v>23905.279999999999</v>
      </c>
    </row>
    <row r="2969" spans="2:4" ht="28.5" x14ac:dyDescent="0.25">
      <c r="B2969" s="427" t="s">
        <v>4384</v>
      </c>
      <c r="C2969" s="427" t="s">
        <v>4377</v>
      </c>
      <c r="D2969" s="428">
        <v>23905.279999999999</v>
      </c>
    </row>
    <row r="2970" spans="2:4" ht="28.5" x14ac:dyDescent="0.25">
      <c r="B2970" s="427" t="s">
        <v>4385</v>
      </c>
      <c r="C2970" s="427" t="s">
        <v>4377</v>
      </c>
      <c r="D2970" s="428">
        <v>23905.279999999999</v>
      </c>
    </row>
    <row r="2971" spans="2:4" ht="28.5" x14ac:dyDescent="0.25">
      <c r="B2971" s="427" t="s">
        <v>4386</v>
      </c>
      <c r="C2971" s="427" t="s">
        <v>4377</v>
      </c>
      <c r="D2971" s="428">
        <v>23905.279999999999</v>
      </c>
    </row>
    <row r="2972" spans="2:4" ht="28.5" x14ac:dyDescent="0.25">
      <c r="B2972" s="427" t="s">
        <v>4387</v>
      </c>
      <c r="C2972" s="427" t="s">
        <v>4377</v>
      </c>
      <c r="D2972" s="428">
        <v>23905.279999999999</v>
      </c>
    </row>
    <row r="2973" spans="2:4" ht="28.5" x14ac:dyDescent="0.25">
      <c r="B2973" s="427" t="s">
        <v>4388</v>
      </c>
      <c r="C2973" s="427" t="s">
        <v>4377</v>
      </c>
      <c r="D2973" s="428">
        <v>23905.279999999999</v>
      </c>
    </row>
    <row r="2974" spans="2:4" ht="28.5" x14ac:dyDescent="0.25">
      <c r="B2974" s="427" t="s">
        <v>4389</v>
      </c>
      <c r="C2974" s="427" t="s">
        <v>4377</v>
      </c>
      <c r="D2974" s="428">
        <v>23905.279999999999</v>
      </c>
    </row>
    <row r="2975" spans="2:4" ht="28.5" x14ac:dyDescent="0.25">
      <c r="B2975" s="427" t="s">
        <v>4390</v>
      </c>
      <c r="C2975" s="427" t="s">
        <v>4377</v>
      </c>
      <c r="D2975" s="428">
        <v>23905.279999999999</v>
      </c>
    </row>
    <row r="2976" spans="2:4" ht="28.5" x14ac:dyDescent="0.25">
      <c r="B2976" s="427" t="s">
        <v>4391</v>
      </c>
      <c r="C2976" s="427" t="s">
        <v>4377</v>
      </c>
      <c r="D2976" s="428">
        <v>23905.279999999999</v>
      </c>
    </row>
    <row r="2977" spans="2:4" ht="28.5" x14ac:dyDescent="0.25">
      <c r="B2977" s="427" t="s">
        <v>4392</v>
      </c>
      <c r="C2977" s="427" t="s">
        <v>4377</v>
      </c>
      <c r="D2977" s="428">
        <v>23905.279999999999</v>
      </c>
    </row>
    <row r="2978" spans="2:4" ht="28.5" x14ac:dyDescent="0.25">
      <c r="B2978" s="427" t="s">
        <v>4393</v>
      </c>
      <c r="C2978" s="427" t="s">
        <v>4377</v>
      </c>
      <c r="D2978" s="428">
        <v>23905.279999999999</v>
      </c>
    </row>
    <row r="2979" spans="2:4" ht="28.5" x14ac:dyDescent="0.25">
      <c r="B2979" s="427" t="s">
        <v>4394</v>
      </c>
      <c r="C2979" s="427" t="s">
        <v>4377</v>
      </c>
      <c r="D2979" s="428">
        <v>23905.279999999999</v>
      </c>
    </row>
    <row r="2980" spans="2:4" ht="28.5" x14ac:dyDescent="0.25">
      <c r="B2980" s="427" t="s">
        <v>4395</v>
      </c>
      <c r="C2980" s="427" t="s">
        <v>4377</v>
      </c>
      <c r="D2980" s="428">
        <v>23905.279999999999</v>
      </c>
    </row>
    <row r="2981" spans="2:4" ht="28.5" x14ac:dyDescent="0.25">
      <c r="B2981" s="427" t="s">
        <v>4396</v>
      </c>
      <c r="C2981" s="427" t="s">
        <v>4377</v>
      </c>
      <c r="D2981" s="428">
        <v>23905.279999999999</v>
      </c>
    </row>
    <row r="2982" spans="2:4" ht="28.5" x14ac:dyDescent="0.25">
      <c r="B2982" s="427" t="s">
        <v>4397</v>
      </c>
      <c r="C2982" s="427" t="s">
        <v>4377</v>
      </c>
      <c r="D2982" s="428">
        <v>23905.279999999999</v>
      </c>
    </row>
    <row r="2983" spans="2:4" ht="28.5" x14ac:dyDescent="0.25">
      <c r="B2983" s="427" t="s">
        <v>4398</v>
      </c>
      <c r="C2983" s="427" t="s">
        <v>4377</v>
      </c>
      <c r="D2983" s="428">
        <v>23905.279999999999</v>
      </c>
    </row>
    <row r="2984" spans="2:4" ht="28.5" x14ac:dyDescent="0.25">
      <c r="B2984" s="427" t="s">
        <v>4399</v>
      </c>
      <c r="C2984" s="427" t="s">
        <v>4377</v>
      </c>
      <c r="D2984" s="428">
        <v>23905.279999999999</v>
      </c>
    </row>
    <row r="2985" spans="2:4" ht="28.5" x14ac:dyDescent="0.25">
      <c r="B2985" s="427" t="s">
        <v>4400</v>
      </c>
      <c r="C2985" s="427" t="s">
        <v>4377</v>
      </c>
      <c r="D2985" s="428">
        <v>23905.279999999999</v>
      </c>
    </row>
    <row r="2986" spans="2:4" ht="28.5" x14ac:dyDescent="0.25">
      <c r="B2986" s="427" t="s">
        <v>4401</v>
      </c>
      <c r="C2986" s="427" t="s">
        <v>4377</v>
      </c>
      <c r="D2986" s="428">
        <v>23905.279999999999</v>
      </c>
    </row>
    <row r="2987" spans="2:4" ht="28.5" x14ac:dyDescent="0.25">
      <c r="B2987" s="427" t="s">
        <v>4402</v>
      </c>
      <c r="C2987" s="427" t="s">
        <v>4377</v>
      </c>
      <c r="D2987" s="428">
        <v>23905.279999999999</v>
      </c>
    </row>
    <row r="2988" spans="2:4" ht="28.5" x14ac:dyDescent="0.25">
      <c r="B2988" s="427" t="s">
        <v>4403</v>
      </c>
      <c r="C2988" s="427" t="s">
        <v>4377</v>
      </c>
      <c r="D2988" s="428">
        <v>23905.279999999999</v>
      </c>
    </row>
    <row r="2989" spans="2:4" ht="28.5" x14ac:dyDescent="0.25">
      <c r="B2989" s="427" t="s">
        <v>4404</v>
      </c>
      <c r="C2989" s="427" t="s">
        <v>4377</v>
      </c>
      <c r="D2989" s="428">
        <v>23905.279999999999</v>
      </c>
    </row>
    <row r="2990" spans="2:4" ht="28.5" x14ac:dyDescent="0.25">
      <c r="B2990" s="427" t="s">
        <v>4405</v>
      </c>
      <c r="C2990" s="427" t="s">
        <v>4377</v>
      </c>
      <c r="D2990" s="428">
        <v>23905.279999999999</v>
      </c>
    </row>
    <row r="2991" spans="2:4" ht="28.5" x14ac:dyDescent="0.25">
      <c r="B2991" s="427" t="s">
        <v>4406</v>
      </c>
      <c r="C2991" s="427" t="s">
        <v>4377</v>
      </c>
      <c r="D2991" s="428">
        <v>23905.279999999999</v>
      </c>
    </row>
    <row r="2992" spans="2:4" x14ac:dyDescent="0.25">
      <c r="B2992" s="427" t="s">
        <v>4407</v>
      </c>
      <c r="C2992" s="427" t="s">
        <v>4408</v>
      </c>
      <c r="D2992" s="428">
        <v>10923.85</v>
      </c>
    </row>
    <row r="2993" spans="2:4" x14ac:dyDescent="0.25">
      <c r="B2993" s="427" t="s">
        <v>4409</v>
      </c>
      <c r="C2993" s="427" t="s">
        <v>4408</v>
      </c>
      <c r="D2993" s="428">
        <v>12460.25</v>
      </c>
    </row>
    <row r="2994" spans="2:4" x14ac:dyDescent="0.25">
      <c r="B2994" s="427" t="s">
        <v>4410</v>
      </c>
      <c r="C2994" s="427" t="s">
        <v>4408</v>
      </c>
      <c r="D2994" s="428">
        <v>10923.85</v>
      </c>
    </row>
    <row r="2995" spans="2:4" x14ac:dyDescent="0.25">
      <c r="B2995" s="427" t="s">
        <v>4411</v>
      </c>
      <c r="C2995" s="427" t="s">
        <v>4408</v>
      </c>
      <c r="D2995" s="428">
        <v>10923.85</v>
      </c>
    </row>
    <row r="2996" spans="2:4" x14ac:dyDescent="0.25">
      <c r="B2996" s="427" t="s">
        <v>4412</v>
      </c>
      <c r="C2996" s="427" t="s">
        <v>4408</v>
      </c>
      <c r="D2996" s="428">
        <v>10923.85</v>
      </c>
    </row>
    <row r="2997" spans="2:4" x14ac:dyDescent="0.25">
      <c r="B2997" s="427" t="s">
        <v>4413</v>
      </c>
      <c r="C2997" s="427" t="s">
        <v>4408</v>
      </c>
      <c r="D2997" s="428">
        <v>10923.85</v>
      </c>
    </row>
    <row r="2998" spans="2:4" x14ac:dyDescent="0.25">
      <c r="B2998" s="427" t="s">
        <v>4414</v>
      </c>
      <c r="C2998" s="427" t="s">
        <v>4408</v>
      </c>
      <c r="D2998" s="428">
        <v>9838.25</v>
      </c>
    </row>
    <row r="2999" spans="2:4" x14ac:dyDescent="0.25">
      <c r="B2999" s="427" t="s">
        <v>4415</v>
      </c>
      <c r="C2999" s="427" t="s">
        <v>4408</v>
      </c>
      <c r="D2999" s="428">
        <v>12460.25</v>
      </c>
    </row>
    <row r="3000" spans="2:4" x14ac:dyDescent="0.25">
      <c r="B3000" s="427" t="s">
        <v>4416</v>
      </c>
      <c r="C3000" s="427" t="s">
        <v>4408</v>
      </c>
      <c r="D3000" s="428">
        <v>10923.85</v>
      </c>
    </row>
    <row r="3001" spans="2:4" x14ac:dyDescent="0.25">
      <c r="B3001" s="427" t="s">
        <v>4417</v>
      </c>
      <c r="C3001" s="427" t="s">
        <v>4408</v>
      </c>
      <c r="D3001" s="428">
        <v>10923.85</v>
      </c>
    </row>
    <row r="3002" spans="2:4" x14ac:dyDescent="0.25">
      <c r="B3002" s="427" t="s">
        <v>4418</v>
      </c>
      <c r="C3002" s="427" t="s">
        <v>4408</v>
      </c>
      <c r="D3002" s="428">
        <v>10923.85</v>
      </c>
    </row>
    <row r="3003" spans="2:4" x14ac:dyDescent="0.25">
      <c r="B3003" s="427" t="s">
        <v>4419</v>
      </c>
      <c r="C3003" s="427" t="s">
        <v>4408</v>
      </c>
      <c r="D3003" s="428">
        <v>10923.85</v>
      </c>
    </row>
    <row r="3004" spans="2:4" x14ac:dyDescent="0.25">
      <c r="B3004" s="427" t="s">
        <v>4420</v>
      </c>
      <c r="C3004" s="427" t="s">
        <v>4408</v>
      </c>
      <c r="D3004" s="428">
        <v>10923.85</v>
      </c>
    </row>
    <row r="3005" spans="2:4" x14ac:dyDescent="0.25">
      <c r="B3005" s="427" t="s">
        <v>4421</v>
      </c>
      <c r="C3005" s="427" t="s">
        <v>4422</v>
      </c>
      <c r="D3005" s="428">
        <v>13223.85</v>
      </c>
    </row>
    <row r="3006" spans="2:4" x14ac:dyDescent="0.25">
      <c r="B3006" s="427" t="s">
        <v>4423</v>
      </c>
      <c r="C3006" s="427" t="s">
        <v>4422</v>
      </c>
      <c r="D3006" s="428">
        <v>13223.85</v>
      </c>
    </row>
    <row r="3007" spans="2:4" x14ac:dyDescent="0.25">
      <c r="B3007" s="427" t="s">
        <v>4424</v>
      </c>
      <c r="C3007" s="427" t="s">
        <v>4422</v>
      </c>
      <c r="D3007" s="428">
        <v>13223.85</v>
      </c>
    </row>
    <row r="3008" spans="2:4" x14ac:dyDescent="0.25">
      <c r="B3008" s="427" t="s">
        <v>4425</v>
      </c>
      <c r="C3008" s="427" t="s">
        <v>4422</v>
      </c>
      <c r="D3008" s="428">
        <v>13223.85</v>
      </c>
    </row>
    <row r="3009" spans="2:4" x14ac:dyDescent="0.25">
      <c r="B3009" s="427" t="s">
        <v>4426</v>
      </c>
      <c r="C3009" s="427" t="s">
        <v>4422</v>
      </c>
      <c r="D3009" s="428">
        <v>13223.85</v>
      </c>
    </row>
    <row r="3010" spans="2:4" x14ac:dyDescent="0.25">
      <c r="B3010" s="427" t="s">
        <v>4427</v>
      </c>
      <c r="C3010" s="427" t="s">
        <v>4422</v>
      </c>
      <c r="D3010" s="428">
        <v>13223.85</v>
      </c>
    </row>
    <row r="3011" spans="2:4" x14ac:dyDescent="0.25">
      <c r="B3011" s="427" t="s">
        <v>4428</v>
      </c>
      <c r="C3011" s="427" t="s">
        <v>4429</v>
      </c>
      <c r="D3011" s="428">
        <v>12093.4</v>
      </c>
    </row>
    <row r="3012" spans="2:4" x14ac:dyDescent="0.25">
      <c r="B3012" s="427" t="s">
        <v>4430</v>
      </c>
      <c r="C3012" s="427" t="s">
        <v>4429</v>
      </c>
      <c r="D3012" s="428">
        <v>12093.4</v>
      </c>
    </row>
    <row r="3013" spans="2:4" x14ac:dyDescent="0.25">
      <c r="B3013" s="427" t="s">
        <v>4431</v>
      </c>
      <c r="C3013" s="427" t="s">
        <v>4429</v>
      </c>
      <c r="D3013" s="428">
        <v>12093.4</v>
      </c>
    </row>
    <row r="3014" spans="2:4" x14ac:dyDescent="0.25">
      <c r="B3014" s="427" t="s">
        <v>4432</v>
      </c>
      <c r="C3014" s="427" t="s">
        <v>4429</v>
      </c>
      <c r="D3014" s="428">
        <v>12093.4</v>
      </c>
    </row>
    <row r="3015" spans="2:4" x14ac:dyDescent="0.25">
      <c r="B3015" s="427" t="s">
        <v>4433</v>
      </c>
      <c r="C3015" s="427" t="s">
        <v>4429</v>
      </c>
      <c r="D3015" s="428">
        <v>12093.4</v>
      </c>
    </row>
    <row r="3016" spans="2:4" x14ac:dyDescent="0.25">
      <c r="B3016" s="427" t="s">
        <v>4434</v>
      </c>
      <c r="C3016" s="427" t="s">
        <v>4429</v>
      </c>
      <c r="D3016" s="428">
        <v>12093.4</v>
      </c>
    </row>
    <row r="3017" spans="2:4" x14ac:dyDescent="0.25">
      <c r="B3017" s="427" t="s">
        <v>4435</v>
      </c>
      <c r="C3017" s="427" t="s">
        <v>4429</v>
      </c>
      <c r="D3017" s="428">
        <v>12093.4</v>
      </c>
    </row>
    <row r="3018" spans="2:4" x14ac:dyDescent="0.25">
      <c r="B3018" s="427" t="s">
        <v>4436</v>
      </c>
      <c r="C3018" s="427" t="s">
        <v>4429</v>
      </c>
      <c r="D3018" s="428">
        <v>12093.4</v>
      </c>
    </row>
    <row r="3019" spans="2:4" x14ac:dyDescent="0.25">
      <c r="B3019" s="427" t="s">
        <v>4437</v>
      </c>
      <c r="C3019" s="427" t="s">
        <v>4429</v>
      </c>
      <c r="D3019" s="428">
        <v>12093.4</v>
      </c>
    </row>
    <row r="3020" spans="2:4" x14ac:dyDescent="0.25">
      <c r="B3020" s="427" t="s">
        <v>4438</v>
      </c>
      <c r="C3020" s="427" t="s">
        <v>4429</v>
      </c>
      <c r="D3020" s="428">
        <v>12093.4</v>
      </c>
    </row>
    <row r="3021" spans="2:4" x14ac:dyDescent="0.25">
      <c r="B3021" s="427" t="s">
        <v>4439</v>
      </c>
      <c r="C3021" s="427" t="s">
        <v>4429</v>
      </c>
      <c r="D3021" s="428">
        <v>12093.4</v>
      </c>
    </row>
    <row r="3022" spans="2:4" x14ac:dyDescent="0.25">
      <c r="B3022" s="427" t="s">
        <v>4440</v>
      </c>
      <c r="C3022" s="427" t="s">
        <v>4429</v>
      </c>
      <c r="D3022" s="428">
        <v>12093.4</v>
      </c>
    </row>
    <row r="3023" spans="2:4" x14ac:dyDescent="0.25">
      <c r="B3023" s="427" t="s">
        <v>4441</v>
      </c>
      <c r="C3023" s="427" t="s">
        <v>4442</v>
      </c>
      <c r="D3023" s="428">
        <v>14385.35</v>
      </c>
    </row>
    <row r="3024" spans="2:4" x14ac:dyDescent="0.25">
      <c r="B3024" s="427" t="s">
        <v>4443</v>
      </c>
      <c r="C3024" s="427" t="s">
        <v>4442</v>
      </c>
      <c r="D3024" s="428">
        <v>14698.15</v>
      </c>
    </row>
    <row r="3025" spans="2:4" x14ac:dyDescent="0.25">
      <c r="B3025" s="427" t="s">
        <v>4444</v>
      </c>
      <c r="C3025" s="427" t="s">
        <v>4442</v>
      </c>
      <c r="D3025" s="428">
        <v>14385.35</v>
      </c>
    </row>
    <row r="3026" spans="2:4" x14ac:dyDescent="0.25">
      <c r="B3026" s="427" t="s">
        <v>4445</v>
      </c>
      <c r="C3026" s="427" t="s">
        <v>4442</v>
      </c>
      <c r="D3026" s="428">
        <v>14385.35</v>
      </c>
    </row>
    <row r="3027" spans="2:4" x14ac:dyDescent="0.25">
      <c r="B3027" s="427" t="s">
        <v>4446</v>
      </c>
      <c r="C3027" s="427" t="s">
        <v>4442</v>
      </c>
      <c r="D3027" s="428">
        <v>14385.35</v>
      </c>
    </row>
    <row r="3028" spans="2:4" x14ac:dyDescent="0.25">
      <c r="B3028" s="427" t="s">
        <v>4447</v>
      </c>
      <c r="C3028" s="427" t="s">
        <v>4442</v>
      </c>
      <c r="D3028" s="428">
        <v>14385.35</v>
      </c>
    </row>
    <row r="3029" spans="2:4" x14ac:dyDescent="0.25">
      <c r="B3029" s="427" t="s">
        <v>4448</v>
      </c>
      <c r="C3029" s="427" t="s">
        <v>4442</v>
      </c>
      <c r="D3029" s="428">
        <v>14385.35</v>
      </c>
    </row>
    <row r="3030" spans="2:4" x14ac:dyDescent="0.25">
      <c r="B3030" s="427" t="s">
        <v>4449</v>
      </c>
      <c r="C3030" s="427" t="s">
        <v>4442</v>
      </c>
      <c r="D3030" s="428">
        <v>14385.35</v>
      </c>
    </row>
    <row r="3031" spans="2:4" x14ac:dyDescent="0.25">
      <c r="B3031" s="427" t="s">
        <v>4450</v>
      </c>
      <c r="C3031" s="427" t="s">
        <v>4442</v>
      </c>
      <c r="D3031" s="428">
        <v>14698.15</v>
      </c>
    </row>
    <row r="3032" spans="2:4" x14ac:dyDescent="0.25">
      <c r="B3032" s="427" t="s">
        <v>4451</v>
      </c>
      <c r="C3032" s="427" t="s">
        <v>4442</v>
      </c>
      <c r="D3032" s="428">
        <v>14385.35</v>
      </c>
    </row>
    <row r="3033" spans="2:4" x14ac:dyDescent="0.25">
      <c r="B3033" s="427" t="s">
        <v>4452</v>
      </c>
      <c r="C3033" s="427" t="s">
        <v>4442</v>
      </c>
      <c r="D3033" s="428">
        <v>14385.35</v>
      </c>
    </row>
    <row r="3034" spans="2:4" x14ac:dyDescent="0.25">
      <c r="B3034" s="427" t="s">
        <v>4453</v>
      </c>
      <c r="C3034" s="427" t="s">
        <v>4442</v>
      </c>
      <c r="D3034" s="428">
        <v>14385.35</v>
      </c>
    </row>
    <row r="3035" spans="2:4" x14ac:dyDescent="0.25">
      <c r="B3035" s="427" t="s">
        <v>4454</v>
      </c>
      <c r="C3035" s="427" t="s">
        <v>4442</v>
      </c>
      <c r="D3035" s="428">
        <v>14385.35</v>
      </c>
    </row>
    <row r="3036" spans="2:4" x14ac:dyDescent="0.25">
      <c r="B3036" s="427" t="s">
        <v>4455</v>
      </c>
      <c r="C3036" s="427" t="s">
        <v>4442</v>
      </c>
      <c r="D3036" s="428">
        <v>14385.35</v>
      </c>
    </row>
    <row r="3037" spans="2:4" x14ac:dyDescent="0.25">
      <c r="B3037" s="427" t="s">
        <v>4456</v>
      </c>
      <c r="C3037" s="427" t="s">
        <v>4442</v>
      </c>
      <c r="D3037" s="428">
        <v>14385.35</v>
      </c>
    </row>
    <row r="3038" spans="2:4" x14ac:dyDescent="0.25">
      <c r="B3038" s="427" t="s">
        <v>4457</v>
      </c>
      <c r="C3038" s="427" t="s">
        <v>4442</v>
      </c>
      <c r="D3038" s="428">
        <v>14385.35</v>
      </c>
    </row>
    <row r="3039" spans="2:4" x14ac:dyDescent="0.25">
      <c r="B3039" s="427" t="s">
        <v>4458</v>
      </c>
      <c r="C3039" s="427" t="s">
        <v>4442</v>
      </c>
      <c r="D3039" s="428">
        <v>14385.35</v>
      </c>
    </row>
    <row r="3040" spans="2:4" x14ac:dyDescent="0.25">
      <c r="B3040" s="427" t="s">
        <v>4459</v>
      </c>
      <c r="C3040" s="427" t="s">
        <v>4442</v>
      </c>
      <c r="D3040" s="428">
        <v>14385.35</v>
      </c>
    </row>
    <row r="3041" spans="2:4" x14ac:dyDescent="0.25">
      <c r="B3041" s="427" t="s">
        <v>4460</v>
      </c>
      <c r="C3041" s="427" t="s">
        <v>4442</v>
      </c>
      <c r="D3041" s="428">
        <v>14385.35</v>
      </c>
    </row>
    <row r="3042" spans="2:4" x14ac:dyDescent="0.25">
      <c r="B3042" s="427" t="s">
        <v>4461</v>
      </c>
      <c r="C3042" s="427" t="s">
        <v>4442</v>
      </c>
      <c r="D3042" s="428">
        <v>14385.35</v>
      </c>
    </row>
    <row r="3043" spans="2:4" x14ac:dyDescent="0.25">
      <c r="B3043" s="427" t="s">
        <v>4462</v>
      </c>
      <c r="C3043" s="427" t="s">
        <v>4442</v>
      </c>
      <c r="D3043" s="428">
        <v>14385.35</v>
      </c>
    </row>
    <row r="3044" spans="2:4" x14ac:dyDescent="0.25">
      <c r="B3044" s="427" t="s">
        <v>4463</v>
      </c>
      <c r="C3044" s="427" t="s">
        <v>4442</v>
      </c>
      <c r="D3044" s="428">
        <v>14385.35</v>
      </c>
    </row>
    <row r="3045" spans="2:4" x14ac:dyDescent="0.25">
      <c r="B3045" s="427" t="s">
        <v>4464</v>
      </c>
      <c r="C3045" s="427" t="s">
        <v>4442</v>
      </c>
      <c r="D3045" s="428">
        <v>14385.35</v>
      </c>
    </row>
    <row r="3046" spans="2:4" x14ac:dyDescent="0.25">
      <c r="B3046" s="427" t="s">
        <v>4465</v>
      </c>
      <c r="C3046" s="427" t="s">
        <v>4442</v>
      </c>
      <c r="D3046" s="428">
        <v>14385.35</v>
      </c>
    </row>
    <row r="3047" spans="2:4" x14ac:dyDescent="0.25">
      <c r="B3047" s="427" t="s">
        <v>4466</v>
      </c>
      <c r="C3047" s="427" t="s">
        <v>4442</v>
      </c>
      <c r="D3047" s="428">
        <v>14385.35</v>
      </c>
    </row>
    <row r="3048" spans="2:4" x14ac:dyDescent="0.25">
      <c r="B3048" s="427" t="s">
        <v>4467</v>
      </c>
      <c r="C3048" s="427" t="s">
        <v>4442</v>
      </c>
      <c r="D3048" s="428">
        <v>14698.15</v>
      </c>
    </row>
    <row r="3049" spans="2:4" x14ac:dyDescent="0.25">
      <c r="B3049" s="427" t="s">
        <v>4468</v>
      </c>
      <c r="C3049" s="427" t="s">
        <v>4442</v>
      </c>
      <c r="D3049" s="428">
        <v>14385.35</v>
      </c>
    </row>
    <row r="3050" spans="2:4" x14ac:dyDescent="0.25">
      <c r="B3050" s="427" t="s">
        <v>4469</v>
      </c>
      <c r="C3050" s="427" t="s">
        <v>4442</v>
      </c>
      <c r="D3050" s="428">
        <v>14385.35</v>
      </c>
    </row>
    <row r="3051" spans="2:4" x14ac:dyDescent="0.25">
      <c r="B3051" s="427" t="s">
        <v>4470</v>
      </c>
      <c r="C3051" s="427" t="s">
        <v>4471</v>
      </c>
      <c r="D3051" s="428">
        <v>13384.85</v>
      </c>
    </row>
    <row r="3052" spans="2:4" x14ac:dyDescent="0.25">
      <c r="B3052" s="427" t="s">
        <v>4472</v>
      </c>
      <c r="C3052" s="427" t="s">
        <v>4471</v>
      </c>
      <c r="D3052" s="428">
        <v>13384.85</v>
      </c>
    </row>
    <row r="3053" spans="2:4" x14ac:dyDescent="0.25">
      <c r="B3053" s="427" t="s">
        <v>4473</v>
      </c>
      <c r="C3053" s="427" t="s">
        <v>4471</v>
      </c>
      <c r="D3053" s="428">
        <v>13384.85</v>
      </c>
    </row>
    <row r="3054" spans="2:4" x14ac:dyDescent="0.25">
      <c r="B3054" s="427" t="s">
        <v>4474</v>
      </c>
      <c r="C3054" s="427" t="s">
        <v>4471</v>
      </c>
      <c r="D3054" s="428">
        <v>13384.85</v>
      </c>
    </row>
    <row r="3055" spans="2:4" x14ac:dyDescent="0.25">
      <c r="B3055" s="427" t="s">
        <v>4475</v>
      </c>
      <c r="C3055" s="427" t="s">
        <v>4471</v>
      </c>
      <c r="D3055" s="428">
        <v>13384.85</v>
      </c>
    </row>
    <row r="3056" spans="2:4" x14ac:dyDescent="0.25">
      <c r="B3056" s="427" t="s">
        <v>4476</v>
      </c>
      <c r="C3056" s="427" t="s">
        <v>4477</v>
      </c>
      <c r="D3056" s="428">
        <v>12093.4</v>
      </c>
    </row>
    <row r="3057" spans="2:4" x14ac:dyDescent="0.25">
      <c r="B3057" s="427" t="s">
        <v>4478</v>
      </c>
      <c r="C3057" s="427" t="s">
        <v>4479</v>
      </c>
      <c r="D3057" s="428">
        <v>13384.85</v>
      </c>
    </row>
    <row r="3058" spans="2:4" x14ac:dyDescent="0.25">
      <c r="B3058" s="427" t="s">
        <v>4480</v>
      </c>
      <c r="C3058" s="427" t="s">
        <v>4479</v>
      </c>
      <c r="D3058" s="428">
        <v>13384.85</v>
      </c>
    </row>
    <row r="3059" spans="2:4" x14ac:dyDescent="0.25">
      <c r="B3059" s="427" t="s">
        <v>4481</v>
      </c>
      <c r="C3059" s="427" t="s">
        <v>4482</v>
      </c>
      <c r="D3059" s="428">
        <v>16997</v>
      </c>
    </row>
    <row r="3060" spans="2:4" x14ac:dyDescent="0.25">
      <c r="B3060" s="427" t="s">
        <v>4483</v>
      </c>
      <c r="C3060" s="427" t="s">
        <v>4484</v>
      </c>
      <c r="D3060" s="428">
        <v>18630</v>
      </c>
    </row>
    <row r="3061" spans="2:4" x14ac:dyDescent="0.25">
      <c r="B3061" s="427" t="s">
        <v>4485</v>
      </c>
      <c r="C3061" s="427" t="s">
        <v>4486</v>
      </c>
      <c r="D3061" s="428">
        <v>23999.01</v>
      </c>
    </row>
    <row r="3062" spans="2:4" x14ac:dyDescent="0.25">
      <c r="B3062" s="427" t="s">
        <v>4487</v>
      </c>
      <c r="C3062" s="427" t="s">
        <v>4488</v>
      </c>
      <c r="D3062" s="428">
        <v>16098.85</v>
      </c>
    </row>
    <row r="3063" spans="2:4" x14ac:dyDescent="0.25">
      <c r="B3063" s="427" t="s">
        <v>4489</v>
      </c>
      <c r="C3063" s="427" t="s">
        <v>4488</v>
      </c>
      <c r="D3063" s="428">
        <v>16098.85</v>
      </c>
    </row>
    <row r="3064" spans="2:4" x14ac:dyDescent="0.25">
      <c r="B3064" s="427" t="s">
        <v>4490</v>
      </c>
      <c r="C3064" s="427" t="s">
        <v>4488</v>
      </c>
      <c r="D3064" s="428">
        <v>16098.85</v>
      </c>
    </row>
    <row r="3065" spans="2:4" x14ac:dyDescent="0.25">
      <c r="B3065" s="427" t="s">
        <v>4491</v>
      </c>
      <c r="C3065" s="427" t="s">
        <v>4488</v>
      </c>
      <c r="D3065" s="428">
        <v>16098.85</v>
      </c>
    </row>
    <row r="3066" spans="2:4" x14ac:dyDescent="0.25">
      <c r="B3066" s="427" t="s">
        <v>4492</v>
      </c>
      <c r="C3066" s="427" t="s">
        <v>4488</v>
      </c>
      <c r="D3066" s="428">
        <v>16098.85</v>
      </c>
    </row>
    <row r="3067" spans="2:4" x14ac:dyDescent="0.25">
      <c r="B3067" s="427" t="s">
        <v>4493</v>
      </c>
      <c r="C3067" s="427" t="s">
        <v>4488</v>
      </c>
      <c r="D3067" s="428">
        <v>16098.85</v>
      </c>
    </row>
    <row r="3068" spans="2:4" x14ac:dyDescent="0.25">
      <c r="B3068" s="427" t="s">
        <v>4494</v>
      </c>
      <c r="C3068" s="427" t="s">
        <v>4488</v>
      </c>
      <c r="D3068" s="428">
        <v>16098.85</v>
      </c>
    </row>
    <row r="3069" spans="2:4" x14ac:dyDescent="0.25">
      <c r="B3069" s="427" t="s">
        <v>4495</v>
      </c>
      <c r="C3069" s="427" t="s">
        <v>4488</v>
      </c>
      <c r="D3069" s="428">
        <v>16098.85</v>
      </c>
    </row>
    <row r="3070" spans="2:4" x14ac:dyDescent="0.25">
      <c r="B3070" s="427" t="s">
        <v>4496</v>
      </c>
      <c r="C3070" s="427" t="s">
        <v>4488</v>
      </c>
      <c r="D3070" s="428">
        <v>16098.85</v>
      </c>
    </row>
    <row r="3071" spans="2:4" x14ac:dyDescent="0.25">
      <c r="B3071" s="427" t="s">
        <v>4497</v>
      </c>
      <c r="C3071" s="427" t="s">
        <v>4488</v>
      </c>
      <c r="D3071" s="428">
        <v>16098.85</v>
      </c>
    </row>
    <row r="3072" spans="2:4" x14ac:dyDescent="0.25">
      <c r="B3072" s="427" t="s">
        <v>4498</v>
      </c>
      <c r="C3072" s="427" t="s">
        <v>4488</v>
      </c>
      <c r="D3072" s="428">
        <v>16098.85</v>
      </c>
    </row>
    <row r="3073" spans="2:4" x14ac:dyDescent="0.25">
      <c r="B3073" s="427" t="s">
        <v>4499</v>
      </c>
      <c r="C3073" s="427" t="s">
        <v>4500</v>
      </c>
      <c r="D3073" s="428">
        <v>13393.15</v>
      </c>
    </row>
    <row r="3074" spans="2:4" x14ac:dyDescent="0.25">
      <c r="B3074" s="427" t="s">
        <v>4501</v>
      </c>
      <c r="C3074" s="427" t="s">
        <v>4502</v>
      </c>
      <c r="D3074" s="428">
        <v>9085</v>
      </c>
    </row>
    <row r="3075" spans="2:4" x14ac:dyDescent="0.25">
      <c r="B3075" s="427" t="s">
        <v>4503</v>
      </c>
      <c r="C3075" s="427" t="s">
        <v>4502</v>
      </c>
      <c r="D3075" s="428">
        <v>9085</v>
      </c>
    </row>
    <row r="3076" spans="2:4" x14ac:dyDescent="0.25">
      <c r="B3076" s="427" t="s">
        <v>4504</v>
      </c>
      <c r="C3076" s="427" t="s">
        <v>4502</v>
      </c>
      <c r="D3076" s="428">
        <v>9085</v>
      </c>
    </row>
    <row r="3077" spans="2:4" x14ac:dyDescent="0.25">
      <c r="B3077" s="427" t="s">
        <v>4505</v>
      </c>
      <c r="C3077" s="427" t="s">
        <v>4502</v>
      </c>
      <c r="D3077" s="428">
        <v>9085</v>
      </c>
    </row>
    <row r="3078" spans="2:4" x14ac:dyDescent="0.25">
      <c r="B3078" s="427" t="s">
        <v>4506</v>
      </c>
      <c r="C3078" s="427" t="s">
        <v>4502</v>
      </c>
      <c r="D3078" s="428">
        <v>9085</v>
      </c>
    </row>
    <row r="3079" spans="2:4" x14ac:dyDescent="0.25">
      <c r="B3079" s="427" t="s">
        <v>4507</v>
      </c>
      <c r="C3079" s="427" t="s">
        <v>4502</v>
      </c>
      <c r="D3079" s="428">
        <v>9085</v>
      </c>
    </row>
    <row r="3080" spans="2:4" x14ac:dyDescent="0.25">
      <c r="B3080" s="427" t="s">
        <v>4508</v>
      </c>
      <c r="C3080" s="427" t="s">
        <v>4509</v>
      </c>
      <c r="D3080" s="428">
        <v>21106.07</v>
      </c>
    </row>
    <row r="3081" spans="2:4" x14ac:dyDescent="0.25">
      <c r="B3081" s="427" t="s">
        <v>4510</v>
      </c>
      <c r="C3081" s="427" t="s">
        <v>4509</v>
      </c>
      <c r="D3081" s="428">
        <v>21105.95</v>
      </c>
    </row>
    <row r="3082" spans="2:4" x14ac:dyDescent="0.25">
      <c r="B3082" s="427" t="s">
        <v>4511</v>
      </c>
      <c r="C3082" s="427" t="s">
        <v>4509</v>
      </c>
      <c r="D3082" s="428">
        <v>21105.95</v>
      </c>
    </row>
    <row r="3083" spans="2:4" x14ac:dyDescent="0.25">
      <c r="B3083" s="427" t="s">
        <v>4512</v>
      </c>
      <c r="C3083" s="427" t="s">
        <v>4513</v>
      </c>
      <c r="D3083" s="428">
        <v>18739.25</v>
      </c>
    </row>
    <row r="3084" spans="2:4" x14ac:dyDescent="0.25">
      <c r="B3084" s="427" t="s">
        <v>4514</v>
      </c>
      <c r="C3084" s="427" t="s">
        <v>4513</v>
      </c>
      <c r="D3084" s="428">
        <v>18739.25</v>
      </c>
    </row>
    <row r="3085" spans="2:4" x14ac:dyDescent="0.25">
      <c r="B3085" s="427" t="s">
        <v>4515</v>
      </c>
      <c r="C3085" s="427" t="s">
        <v>4513</v>
      </c>
      <c r="D3085" s="428">
        <v>18739.25</v>
      </c>
    </row>
    <row r="3086" spans="2:4" x14ac:dyDescent="0.25">
      <c r="B3086" s="427" t="s">
        <v>4516</v>
      </c>
      <c r="C3086" s="427" t="s">
        <v>4513</v>
      </c>
      <c r="D3086" s="428">
        <v>18739.25</v>
      </c>
    </row>
    <row r="3087" spans="2:4" x14ac:dyDescent="0.25">
      <c r="B3087" s="427" t="s">
        <v>4517</v>
      </c>
      <c r="C3087" s="427" t="s">
        <v>4518</v>
      </c>
      <c r="D3087" s="428">
        <v>18799</v>
      </c>
    </row>
    <row r="3088" spans="2:4" x14ac:dyDescent="0.25">
      <c r="B3088" s="427" t="s">
        <v>4519</v>
      </c>
      <c r="C3088" s="427" t="s">
        <v>4520</v>
      </c>
      <c r="D3088" s="428">
        <v>22279.919999999998</v>
      </c>
    </row>
    <row r="3089" spans="2:4" x14ac:dyDescent="0.25">
      <c r="B3089" s="427" t="s">
        <v>4521</v>
      </c>
      <c r="C3089" s="427" t="s">
        <v>4522</v>
      </c>
      <c r="D3089" s="428">
        <v>15627</v>
      </c>
    </row>
    <row r="3090" spans="2:4" x14ac:dyDescent="0.25">
      <c r="B3090" s="427" t="s">
        <v>4523</v>
      </c>
      <c r="C3090" s="427" t="s">
        <v>4524</v>
      </c>
      <c r="D3090" s="428">
        <v>17999.11</v>
      </c>
    </row>
    <row r="3091" spans="2:4" x14ac:dyDescent="0.25">
      <c r="B3091" s="427" t="s">
        <v>4525</v>
      </c>
      <c r="C3091" s="427" t="s">
        <v>4526</v>
      </c>
      <c r="D3091" s="428">
        <v>8999.09</v>
      </c>
    </row>
    <row r="3092" spans="2:4" x14ac:dyDescent="0.25">
      <c r="B3092" s="427" t="s">
        <v>4527</v>
      </c>
      <c r="C3092" s="427" t="s">
        <v>4528</v>
      </c>
      <c r="D3092" s="428">
        <v>18842.75</v>
      </c>
    </row>
    <row r="3093" spans="2:4" x14ac:dyDescent="0.25">
      <c r="B3093" s="427" t="s">
        <v>4529</v>
      </c>
      <c r="C3093" s="427" t="s">
        <v>4528</v>
      </c>
      <c r="D3093" s="428">
        <v>18842.75</v>
      </c>
    </row>
    <row r="3094" spans="2:4" ht="28.5" x14ac:dyDescent="0.25">
      <c r="B3094" s="427" t="s">
        <v>4530</v>
      </c>
      <c r="C3094" s="427" t="s">
        <v>4531</v>
      </c>
      <c r="D3094" s="428">
        <v>14020.47</v>
      </c>
    </row>
    <row r="3095" spans="2:4" x14ac:dyDescent="0.25">
      <c r="B3095" s="427" t="s">
        <v>4532</v>
      </c>
      <c r="C3095" s="427" t="s">
        <v>4533</v>
      </c>
      <c r="D3095" s="428">
        <v>9999</v>
      </c>
    </row>
    <row r="3096" spans="2:4" x14ac:dyDescent="0.25">
      <c r="B3096" s="427" t="s">
        <v>4534</v>
      </c>
      <c r="C3096" s="427" t="s">
        <v>4535</v>
      </c>
      <c r="D3096" s="428">
        <v>25859.53</v>
      </c>
    </row>
    <row r="3097" spans="2:4" x14ac:dyDescent="0.25">
      <c r="B3097" s="427" t="s">
        <v>4536</v>
      </c>
      <c r="C3097" s="427" t="s">
        <v>4535</v>
      </c>
      <c r="D3097" s="428">
        <v>25859.53</v>
      </c>
    </row>
    <row r="3098" spans="2:4" x14ac:dyDescent="0.25">
      <c r="B3098" s="427" t="s">
        <v>4537</v>
      </c>
      <c r="C3098" s="427" t="s">
        <v>4535</v>
      </c>
      <c r="D3098" s="428">
        <v>25859.53</v>
      </c>
    </row>
    <row r="3099" spans="2:4" x14ac:dyDescent="0.25">
      <c r="B3099" s="427" t="s">
        <v>4538</v>
      </c>
      <c r="C3099" s="427" t="s">
        <v>4535</v>
      </c>
      <c r="D3099" s="428">
        <v>25859.53</v>
      </c>
    </row>
    <row r="3100" spans="2:4" x14ac:dyDescent="0.25">
      <c r="B3100" s="427" t="s">
        <v>4539</v>
      </c>
      <c r="C3100" s="427" t="s">
        <v>4535</v>
      </c>
      <c r="D3100" s="428">
        <v>25859.53</v>
      </c>
    </row>
    <row r="3101" spans="2:4" x14ac:dyDescent="0.25">
      <c r="B3101" s="427" t="s">
        <v>4540</v>
      </c>
      <c r="C3101" s="427" t="s">
        <v>4535</v>
      </c>
      <c r="D3101" s="428">
        <v>25859.53</v>
      </c>
    </row>
    <row r="3102" spans="2:4" x14ac:dyDescent="0.25">
      <c r="B3102" s="427" t="s">
        <v>4541</v>
      </c>
      <c r="C3102" s="427" t="s">
        <v>4535</v>
      </c>
      <c r="D3102" s="428">
        <v>25859.53</v>
      </c>
    </row>
    <row r="3103" spans="2:4" x14ac:dyDescent="0.25">
      <c r="B3103" s="427" t="s">
        <v>4542</v>
      </c>
      <c r="C3103" s="427" t="s">
        <v>4535</v>
      </c>
      <c r="D3103" s="428">
        <v>25859.53</v>
      </c>
    </row>
    <row r="3104" spans="2:4" x14ac:dyDescent="0.25">
      <c r="B3104" s="427" t="s">
        <v>4543</v>
      </c>
      <c r="C3104" s="427" t="s">
        <v>4535</v>
      </c>
      <c r="D3104" s="428">
        <v>25859.53</v>
      </c>
    </row>
    <row r="3105" spans="2:4" x14ac:dyDescent="0.25">
      <c r="B3105" s="427" t="s">
        <v>4544</v>
      </c>
      <c r="C3105" s="427" t="s">
        <v>4535</v>
      </c>
      <c r="D3105" s="428">
        <v>25859.53</v>
      </c>
    </row>
    <row r="3106" spans="2:4" x14ac:dyDescent="0.25">
      <c r="B3106" s="427" t="s">
        <v>4545</v>
      </c>
      <c r="C3106" s="427" t="s">
        <v>4535</v>
      </c>
      <c r="D3106" s="428">
        <v>25859.53</v>
      </c>
    </row>
    <row r="3107" spans="2:4" x14ac:dyDescent="0.25">
      <c r="B3107" s="427" t="s">
        <v>4546</v>
      </c>
      <c r="C3107" s="427" t="s">
        <v>4535</v>
      </c>
      <c r="D3107" s="428">
        <v>25859.53</v>
      </c>
    </row>
    <row r="3108" spans="2:4" x14ac:dyDescent="0.25">
      <c r="B3108" s="427" t="s">
        <v>4547</v>
      </c>
      <c r="C3108" s="427" t="s">
        <v>4535</v>
      </c>
      <c r="D3108" s="428">
        <v>25859.53</v>
      </c>
    </row>
    <row r="3109" spans="2:4" x14ac:dyDescent="0.25">
      <c r="B3109" s="427" t="s">
        <v>4548</v>
      </c>
      <c r="C3109" s="427" t="s">
        <v>4535</v>
      </c>
      <c r="D3109" s="428">
        <v>25859.53</v>
      </c>
    </row>
    <row r="3110" spans="2:4" x14ac:dyDescent="0.25">
      <c r="B3110" s="427" t="s">
        <v>4549</v>
      </c>
      <c r="C3110" s="427" t="s">
        <v>4535</v>
      </c>
      <c r="D3110" s="428">
        <v>25859.53</v>
      </c>
    </row>
    <row r="3111" spans="2:4" x14ac:dyDescent="0.25">
      <c r="B3111" s="427" t="s">
        <v>4550</v>
      </c>
      <c r="C3111" s="427" t="s">
        <v>4535</v>
      </c>
      <c r="D3111" s="428">
        <v>25859.53</v>
      </c>
    </row>
    <row r="3112" spans="2:4" x14ac:dyDescent="0.25">
      <c r="B3112" s="427" t="s">
        <v>4551</v>
      </c>
      <c r="C3112" s="427" t="s">
        <v>4535</v>
      </c>
      <c r="D3112" s="428">
        <v>25859.53</v>
      </c>
    </row>
    <row r="3113" spans="2:4" x14ac:dyDescent="0.25">
      <c r="B3113" s="427" t="s">
        <v>4552</v>
      </c>
      <c r="C3113" s="427" t="s">
        <v>4535</v>
      </c>
      <c r="D3113" s="428">
        <v>25859.53</v>
      </c>
    </row>
    <row r="3114" spans="2:4" x14ac:dyDescent="0.25">
      <c r="B3114" s="427" t="s">
        <v>4553</v>
      </c>
      <c r="C3114" s="427" t="s">
        <v>4535</v>
      </c>
      <c r="D3114" s="428">
        <v>25859.53</v>
      </c>
    </row>
    <row r="3115" spans="2:4" x14ac:dyDescent="0.25">
      <c r="B3115" s="427" t="s">
        <v>4554</v>
      </c>
      <c r="C3115" s="427" t="s">
        <v>4535</v>
      </c>
      <c r="D3115" s="428">
        <v>25859.53</v>
      </c>
    </row>
    <row r="3116" spans="2:4" x14ac:dyDescent="0.25">
      <c r="B3116" s="427" t="s">
        <v>4555</v>
      </c>
      <c r="C3116" s="427" t="s">
        <v>4535</v>
      </c>
      <c r="D3116" s="428">
        <v>25859.53</v>
      </c>
    </row>
    <row r="3117" spans="2:4" x14ac:dyDescent="0.25">
      <c r="B3117" s="427" t="s">
        <v>4556</v>
      </c>
      <c r="C3117" s="427" t="s">
        <v>4535</v>
      </c>
      <c r="D3117" s="428">
        <v>25859.53</v>
      </c>
    </row>
    <row r="3118" spans="2:4" x14ac:dyDescent="0.25">
      <c r="B3118" s="427" t="s">
        <v>4557</v>
      </c>
      <c r="C3118" s="427" t="s">
        <v>4535</v>
      </c>
      <c r="D3118" s="428">
        <v>25859.53</v>
      </c>
    </row>
    <row r="3119" spans="2:4" x14ac:dyDescent="0.25">
      <c r="B3119" s="427" t="s">
        <v>4558</v>
      </c>
      <c r="C3119" s="427" t="s">
        <v>4535</v>
      </c>
      <c r="D3119" s="428">
        <v>25859.53</v>
      </c>
    </row>
    <row r="3120" spans="2:4" x14ac:dyDescent="0.25">
      <c r="B3120" s="427" t="s">
        <v>4559</v>
      </c>
      <c r="C3120" s="427" t="s">
        <v>4535</v>
      </c>
      <c r="D3120" s="428">
        <v>25859.53</v>
      </c>
    </row>
    <row r="3121" spans="2:4" x14ac:dyDescent="0.25">
      <c r="B3121" s="427" t="s">
        <v>4560</v>
      </c>
      <c r="C3121" s="427" t="s">
        <v>4535</v>
      </c>
      <c r="D3121" s="428">
        <v>25859.53</v>
      </c>
    </row>
    <row r="3122" spans="2:4" x14ac:dyDescent="0.25">
      <c r="B3122" s="427" t="s">
        <v>4561</v>
      </c>
      <c r="C3122" s="427" t="s">
        <v>4535</v>
      </c>
      <c r="D3122" s="428">
        <v>25859.53</v>
      </c>
    </row>
    <row r="3123" spans="2:4" x14ac:dyDescent="0.25">
      <c r="B3123" s="427" t="s">
        <v>4562</v>
      </c>
      <c r="C3123" s="427" t="s">
        <v>4535</v>
      </c>
      <c r="D3123" s="428">
        <v>25859.53</v>
      </c>
    </row>
    <row r="3124" spans="2:4" x14ac:dyDescent="0.25">
      <c r="B3124" s="427" t="s">
        <v>4563</v>
      </c>
      <c r="C3124" s="427" t="s">
        <v>4535</v>
      </c>
      <c r="D3124" s="428">
        <v>25859.53</v>
      </c>
    </row>
    <row r="3125" spans="2:4" x14ac:dyDescent="0.25">
      <c r="B3125" s="427" t="s">
        <v>4564</v>
      </c>
      <c r="C3125" s="427" t="s">
        <v>4535</v>
      </c>
      <c r="D3125" s="428">
        <v>25859.53</v>
      </c>
    </row>
    <row r="3126" spans="2:4" x14ac:dyDescent="0.25">
      <c r="B3126" s="427" t="s">
        <v>4565</v>
      </c>
      <c r="C3126" s="427" t="s">
        <v>4535</v>
      </c>
      <c r="D3126" s="428">
        <v>25859.53</v>
      </c>
    </row>
    <row r="3127" spans="2:4" x14ac:dyDescent="0.25">
      <c r="B3127" s="427" t="s">
        <v>4566</v>
      </c>
      <c r="C3127" s="427" t="s">
        <v>4567</v>
      </c>
      <c r="D3127" s="428">
        <v>9268.4</v>
      </c>
    </row>
    <row r="3128" spans="2:4" x14ac:dyDescent="0.25">
      <c r="B3128" s="427" t="s">
        <v>4568</v>
      </c>
      <c r="C3128" s="427" t="s">
        <v>4567</v>
      </c>
      <c r="D3128" s="428">
        <v>9268.4</v>
      </c>
    </row>
    <row r="3129" spans="2:4" x14ac:dyDescent="0.25">
      <c r="B3129" s="427" t="s">
        <v>4569</v>
      </c>
      <c r="C3129" s="427" t="s">
        <v>4567</v>
      </c>
      <c r="D3129" s="428">
        <v>9268.4</v>
      </c>
    </row>
    <row r="3130" spans="2:4" x14ac:dyDescent="0.25">
      <c r="B3130" s="427" t="s">
        <v>4570</v>
      </c>
      <c r="C3130" s="427" t="s">
        <v>4571</v>
      </c>
      <c r="D3130" s="428">
        <v>11362.23</v>
      </c>
    </row>
    <row r="3131" spans="2:4" x14ac:dyDescent="0.25">
      <c r="B3131" s="427" t="s">
        <v>4572</v>
      </c>
      <c r="C3131" s="427" t="s">
        <v>4573</v>
      </c>
      <c r="D3131" s="428">
        <v>3967.5</v>
      </c>
    </row>
    <row r="3132" spans="2:4" x14ac:dyDescent="0.25">
      <c r="B3132" s="427" t="s">
        <v>4574</v>
      </c>
      <c r="C3132" s="427" t="s">
        <v>4575</v>
      </c>
      <c r="D3132" s="428">
        <v>1448.19</v>
      </c>
    </row>
    <row r="3133" spans="2:4" x14ac:dyDescent="0.25">
      <c r="B3133" s="427" t="s">
        <v>4576</v>
      </c>
      <c r="C3133" s="427" t="s">
        <v>4575</v>
      </c>
      <c r="D3133" s="428">
        <v>1448.19</v>
      </c>
    </row>
    <row r="3134" spans="2:4" x14ac:dyDescent="0.25">
      <c r="B3134" s="427" t="s">
        <v>4577</v>
      </c>
      <c r="C3134" s="427" t="s">
        <v>4578</v>
      </c>
      <c r="D3134" s="428">
        <v>3113.25</v>
      </c>
    </row>
    <row r="3135" spans="2:4" x14ac:dyDescent="0.25">
      <c r="B3135" s="427" t="s">
        <v>4579</v>
      </c>
      <c r="C3135" s="427" t="s">
        <v>4580</v>
      </c>
      <c r="D3135" s="428">
        <v>1518.33</v>
      </c>
    </row>
    <row r="3136" spans="2:4" x14ac:dyDescent="0.25">
      <c r="B3136" s="427" t="s">
        <v>4581</v>
      </c>
      <c r="C3136" s="427" t="s">
        <v>4580</v>
      </c>
      <c r="D3136" s="428">
        <v>1518.33</v>
      </c>
    </row>
    <row r="3137" spans="2:4" x14ac:dyDescent="0.25">
      <c r="B3137" s="427" t="s">
        <v>4582</v>
      </c>
      <c r="C3137" s="427" t="s">
        <v>4580</v>
      </c>
      <c r="D3137" s="428">
        <v>1518.33</v>
      </c>
    </row>
    <row r="3138" spans="2:4" x14ac:dyDescent="0.25">
      <c r="B3138" s="427" t="s">
        <v>4583</v>
      </c>
      <c r="C3138" s="427" t="s">
        <v>4584</v>
      </c>
      <c r="D3138" s="428">
        <v>1518.33</v>
      </c>
    </row>
    <row r="3139" spans="2:4" x14ac:dyDescent="0.25">
      <c r="B3139" s="427" t="s">
        <v>4585</v>
      </c>
      <c r="C3139" s="427" t="s">
        <v>4586</v>
      </c>
      <c r="D3139" s="428">
        <v>5271.6</v>
      </c>
    </row>
    <row r="3140" spans="2:4" ht="28.5" x14ac:dyDescent="0.25">
      <c r="B3140" s="427" t="s">
        <v>4587</v>
      </c>
      <c r="C3140" s="427" t="s">
        <v>4588</v>
      </c>
      <c r="D3140" s="428">
        <v>34530</v>
      </c>
    </row>
    <row r="3141" spans="2:4" x14ac:dyDescent="0.25">
      <c r="B3141" s="427" t="s">
        <v>4589</v>
      </c>
      <c r="C3141" s="427" t="s">
        <v>4590</v>
      </c>
      <c r="D3141" s="428">
        <v>5104.8500000000004</v>
      </c>
    </row>
    <row r="3142" spans="2:4" x14ac:dyDescent="0.25">
      <c r="B3142" s="427" t="s">
        <v>4591</v>
      </c>
      <c r="C3142" s="427" t="s">
        <v>4590</v>
      </c>
      <c r="D3142" s="428">
        <v>5104.8500000000004</v>
      </c>
    </row>
    <row r="3143" spans="2:4" x14ac:dyDescent="0.25">
      <c r="B3143" s="427" t="s">
        <v>4592</v>
      </c>
      <c r="C3143" s="427" t="s">
        <v>4590</v>
      </c>
      <c r="D3143" s="428">
        <v>5104.8500000000004</v>
      </c>
    </row>
    <row r="3144" spans="2:4" x14ac:dyDescent="0.25">
      <c r="B3144" s="427" t="s">
        <v>4593</v>
      </c>
      <c r="C3144" s="427" t="s">
        <v>4590</v>
      </c>
      <c r="D3144" s="428">
        <v>5104.8500000000004</v>
      </c>
    </row>
    <row r="3145" spans="2:4" x14ac:dyDescent="0.25">
      <c r="B3145" s="427" t="s">
        <v>4594</v>
      </c>
      <c r="C3145" s="427" t="s">
        <v>4590</v>
      </c>
      <c r="D3145" s="428">
        <v>5104.8500000000004</v>
      </c>
    </row>
    <row r="3146" spans="2:4" x14ac:dyDescent="0.25">
      <c r="B3146" s="427" t="s">
        <v>4595</v>
      </c>
      <c r="C3146" s="427" t="s">
        <v>4590</v>
      </c>
      <c r="D3146" s="428">
        <v>5104.8500000000004</v>
      </c>
    </row>
    <row r="3147" spans="2:4" x14ac:dyDescent="0.25">
      <c r="B3147" s="427" t="s">
        <v>4596</v>
      </c>
      <c r="C3147" s="427" t="s">
        <v>4590</v>
      </c>
      <c r="D3147" s="428">
        <v>5104.8500000000004</v>
      </c>
    </row>
    <row r="3148" spans="2:4" x14ac:dyDescent="0.25">
      <c r="B3148" s="427" t="s">
        <v>4597</v>
      </c>
      <c r="C3148" s="427" t="s">
        <v>4590</v>
      </c>
      <c r="D3148" s="428">
        <v>5104.8500000000004</v>
      </c>
    </row>
    <row r="3149" spans="2:4" x14ac:dyDescent="0.25">
      <c r="B3149" s="427" t="s">
        <v>4598</v>
      </c>
      <c r="C3149" s="427" t="s">
        <v>4590</v>
      </c>
      <c r="D3149" s="428">
        <v>5104.8500000000004</v>
      </c>
    </row>
    <row r="3150" spans="2:4" x14ac:dyDescent="0.25">
      <c r="B3150" s="427" t="s">
        <v>4599</v>
      </c>
      <c r="C3150" s="427" t="s">
        <v>4590</v>
      </c>
      <c r="D3150" s="428">
        <v>5104.8500000000004</v>
      </c>
    </row>
    <row r="3151" spans="2:4" x14ac:dyDescent="0.25">
      <c r="B3151" s="427" t="s">
        <v>4600</v>
      </c>
      <c r="C3151" s="427" t="s">
        <v>4590</v>
      </c>
      <c r="D3151" s="428">
        <v>5104.8500000000004</v>
      </c>
    </row>
    <row r="3152" spans="2:4" x14ac:dyDescent="0.25">
      <c r="B3152" s="427" t="s">
        <v>4601</v>
      </c>
      <c r="C3152" s="427" t="s">
        <v>4590</v>
      </c>
      <c r="D3152" s="428">
        <v>5104.8500000000004</v>
      </c>
    </row>
    <row r="3153" spans="2:4" x14ac:dyDescent="0.25">
      <c r="B3153" s="427" t="s">
        <v>4602</v>
      </c>
      <c r="C3153" s="427" t="s">
        <v>4590</v>
      </c>
      <c r="D3153" s="428">
        <v>5104.8500000000004</v>
      </c>
    </row>
    <row r="3154" spans="2:4" x14ac:dyDescent="0.25">
      <c r="B3154" s="427" t="s">
        <v>4603</v>
      </c>
      <c r="C3154" s="427" t="s">
        <v>4590</v>
      </c>
      <c r="D3154" s="428">
        <v>5104.8500000000004</v>
      </c>
    </row>
    <row r="3155" spans="2:4" x14ac:dyDescent="0.25">
      <c r="B3155" s="427" t="s">
        <v>4604</v>
      </c>
      <c r="C3155" s="427" t="s">
        <v>4590</v>
      </c>
      <c r="D3155" s="428">
        <v>5104.8500000000004</v>
      </c>
    </row>
    <row r="3156" spans="2:4" x14ac:dyDescent="0.25">
      <c r="B3156" s="427" t="s">
        <v>4605</v>
      </c>
      <c r="C3156" s="427" t="s">
        <v>4590</v>
      </c>
      <c r="D3156" s="428">
        <v>5104.8500000000004</v>
      </c>
    </row>
    <row r="3157" spans="2:4" x14ac:dyDescent="0.25">
      <c r="B3157" s="427" t="s">
        <v>4606</v>
      </c>
      <c r="C3157" s="427" t="s">
        <v>4590</v>
      </c>
      <c r="D3157" s="428">
        <v>5104.8500000000004</v>
      </c>
    </row>
    <row r="3158" spans="2:4" x14ac:dyDescent="0.25">
      <c r="B3158" s="427" t="s">
        <v>4607</v>
      </c>
      <c r="C3158" s="427" t="s">
        <v>4590</v>
      </c>
      <c r="D3158" s="428">
        <v>5104.8500000000004</v>
      </c>
    </row>
    <row r="3159" spans="2:4" x14ac:dyDescent="0.25">
      <c r="B3159" s="427" t="s">
        <v>4608</v>
      </c>
      <c r="C3159" s="427" t="s">
        <v>4609</v>
      </c>
      <c r="D3159" s="428">
        <v>10015.959999999999</v>
      </c>
    </row>
    <row r="3160" spans="2:4" x14ac:dyDescent="0.25">
      <c r="B3160" s="427" t="s">
        <v>4610</v>
      </c>
      <c r="C3160" s="427" t="s">
        <v>4611</v>
      </c>
      <c r="D3160" s="428">
        <v>21240.5</v>
      </c>
    </row>
    <row r="3161" spans="2:4" x14ac:dyDescent="0.25">
      <c r="B3161" s="427" t="s">
        <v>4612</v>
      </c>
      <c r="C3161" s="427" t="s">
        <v>4613</v>
      </c>
      <c r="D3161" s="428">
        <v>2175.31</v>
      </c>
    </row>
    <row r="3162" spans="2:4" x14ac:dyDescent="0.25">
      <c r="B3162" s="427" t="s">
        <v>4614</v>
      </c>
      <c r="C3162" s="427" t="s">
        <v>4615</v>
      </c>
      <c r="D3162" s="428">
        <v>7996.72</v>
      </c>
    </row>
    <row r="3163" spans="2:4" x14ac:dyDescent="0.25">
      <c r="B3163" s="427" t="s">
        <v>4616</v>
      </c>
      <c r="C3163" s="427" t="s">
        <v>4617</v>
      </c>
      <c r="D3163" s="428">
        <v>9048</v>
      </c>
    </row>
    <row r="3164" spans="2:4" x14ac:dyDescent="0.25">
      <c r="B3164" s="427" t="s">
        <v>4618</v>
      </c>
      <c r="C3164" s="427" t="s">
        <v>4619</v>
      </c>
      <c r="D3164" s="428">
        <v>8369.35</v>
      </c>
    </row>
    <row r="3165" spans="2:4" x14ac:dyDescent="0.25">
      <c r="B3165" s="427" t="s">
        <v>4620</v>
      </c>
      <c r="C3165" s="427" t="s">
        <v>4621</v>
      </c>
      <c r="D3165" s="428">
        <v>0.12</v>
      </c>
    </row>
    <row r="3166" spans="2:4" x14ac:dyDescent="0.25">
      <c r="B3166" s="427" t="s">
        <v>4622</v>
      </c>
      <c r="C3166" s="427" t="s">
        <v>4623</v>
      </c>
      <c r="D3166" s="428">
        <v>4597.22</v>
      </c>
    </row>
    <row r="3167" spans="2:4" x14ac:dyDescent="0.25">
      <c r="B3167" s="427" t="s">
        <v>4624</v>
      </c>
      <c r="C3167" s="427" t="s">
        <v>4623</v>
      </c>
      <c r="D3167" s="428">
        <v>4597.22</v>
      </c>
    </row>
    <row r="3168" spans="2:4" x14ac:dyDescent="0.25">
      <c r="B3168" s="427" t="s">
        <v>4625</v>
      </c>
      <c r="C3168" s="427" t="s">
        <v>4623</v>
      </c>
      <c r="D3168" s="428">
        <v>4597.22</v>
      </c>
    </row>
    <row r="3169" spans="2:4" x14ac:dyDescent="0.25">
      <c r="B3169" s="427" t="s">
        <v>4626</v>
      </c>
      <c r="C3169" s="427" t="s">
        <v>4623</v>
      </c>
      <c r="D3169" s="428">
        <v>4597.22</v>
      </c>
    </row>
    <row r="3170" spans="2:4" x14ac:dyDescent="0.25">
      <c r="B3170" s="427" t="s">
        <v>4627</v>
      </c>
      <c r="C3170" s="427" t="s">
        <v>4623</v>
      </c>
      <c r="D3170" s="428">
        <v>4597.22</v>
      </c>
    </row>
    <row r="3171" spans="2:4" x14ac:dyDescent="0.25">
      <c r="B3171" s="427" t="s">
        <v>4628</v>
      </c>
      <c r="C3171" s="427" t="s">
        <v>4623</v>
      </c>
      <c r="D3171" s="428">
        <v>4597.22</v>
      </c>
    </row>
    <row r="3172" spans="2:4" x14ac:dyDescent="0.25">
      <c r="B3172" s="427" t="s">
        <v>4629</v>
      </c>
      <c r="C3172" s="427" t="s">
        <v>4630</v>
      </c>
      <c r="D3172" s="428">
        <v>14455.46</v>
      </c>
    </row>
    <row r="3173" spans="2:4" x14ac:dyDescent="0.25">
      <c r="B3173" s="427" t="s">
        <v>4631</v>
      </c>
      <c r="C3173" s="427" t="s">
        <v>4630</v>
      </c>
      <c r="D3173" s="428">
        <v>14455.46</v>
      </c>
    </row>
    <row r="3174" spans="2:4" x14ac:dyDescent="0.25">
      <c r="B3174" s="427" t="s">
        <v>4632</v>
      </c>
      <c r="C3174" s="427" t="s">
        <v>4633</v>
      </c>
      <c r="D3174" s="428">
        <v>10580</v>
      </c>
    </row>
    <row r="3175" spans="2:4" x14ac:dyDescent="0.25">
      <c r="B3175" s="427" t="s">
        <v>4634</v>
      </c>
      <c r="C3175" s="427" t="s">
        <v>4633</v>
      </c>
      <c r="D3175" s="428">
        <v>10580</v>
      </c>
    </row>
    <row r="3176" spans="2:4" x14ac:dyDescent="0.25">
      <c r="B3176" s="427" t="s">
        <v>4635</v>
      </c>
      <c r="C3176" s="427" t="s">
        <v>4636</v>
      </c>
      <c r="D3176" s="428">
        <v>40193.5</v>
      </c>
    </row>
    <row r="3177" spans="2:4" x14ac:dyDescent="0.25">
      <c r="B3177" s="427" t="s">
        <v>4637</v>
      </c>
      <c r="C3177" s="427" t="s">
        <v>4638</v>
      </c>
      <c r="D3177" s="428">
        <v>39951.9</v>
      </c>
    </row>
    <row r="3178" spans="2:4" x14ac:dyDescent="0.25">
      <c r="B3178" s="427" t="s">
        <v>4639</v>
      </c>
      <c r="C3178" s="427" t="s">
        <v>4640</v>
      </c>
      <c r="D3178" s="428">
        <v>122193.55</v>
      </c>
    </row>
    <row r="3179" spans="2:4" x14ac:dyDescent="0.25">
      <c r="B3179" s="427" t="s">
        <v>4641</v>
      </c>
      <c r="C3179" s="427" t="s">
        <v>4642</v>
      </c>
      <c r="D3179" s="428">
        <v>119666.7</v>
      </c>
    </row>
    <row r="3180" spans="2:4" x14ac:dyDescent="0.25">
      <c r="B3180" s="427" t="s">
        <v>4643</v>
      </c>
      <c r="C3180" s="427" t="s">
        <v>4644</v>
      </c>
      <c r="D3180" s="428">
        <v>105774.93</v>
      </c>
    </row>
    <row r="3181" spans="2:4" x14ac:dyDescent="0.25">
      <c r="B3181" s="427" t="s">
        <v>4645</v>
      </c>
      <c r="C3181" s="427" t="s">
        <v>4646</v>
      </c>
      <c r="D3181" s="428">
        <v>105293.07</v>
      </c>
    </row>
    <row r="3182" spans="2:4" ht="28.5" x14ac:dyDescent="0.25">
      <c r="B3182" s="427" t="s">
        <v>4647</v>
      </c>
      <c r="C3182" s="427" t="s">
        <v>4648</v>
      </c>
      <c r="D3182" s="428">
        <v>43122.35</v>
      </c>
    </row>
    <row r="3183" spans="2:4" x14ac:dyDescent="0.25">
      <c r="B3183" s="427" t="s">
        <v>4649</v>
      </c>
      <c r="C3183" s="427" t="s">
        <v>4650</v>
      </c>
      <c r="D3183" s="428">
        <v>39896.949999999997</v>
      </c>
    </row>
    <row r="3184" spans="2:4" x14ac:dyDescent="0.25">
      <c r="B3184" s="427" t="s">
        <v>4651</v>
      </c>
      <c r="C3184" s="427" t="s">
        <v>4652</v>
      </c>
      <c r="D3184" s="428">
        <v>9791.59</v>
      </c>
    </row>
    <row r="3185" spans="2:4" x14ac:dyDescent="0.25">
      <c r="B3185" s="427" t="s">
        <v>4653</v>
      </c>
      <c r="C3185" s="427" t="s">
        <v>4652</v>
      </c>
      <c r="D3185" s="428">
        <v>9791.59</v>
      </c>
    </row>
    <row r="3186" spans="2:4" x14ac:dyDescent="0.25">
      <c r="B3186" s="427" t="s">
        <v>4654</v>
      </c>
      <c r="C3186" s="427" t="s">
        <v>4652</v>
      </c>
      <c r="D3186" s="428">
        <v>9791.59</v>
      </c>
    </row>
    <row r="3187" spans="2:4" x14ac:dyDescent="0.25">
      <c r="B3187" s="427" t="s">
        <v>4655</v>
      </c>
      <c r="C3187" s="427" t="s">
        <v>4652</v>
      </c>
      <c r="D3187" s="428">
        <v>9791.59</v>
      </c>
    </row>
    <row r="3188" spans="2:4" x14ac:dyDescent="0.25">
      <c r="B3188" s="427" t="s">
        <v>4656</v>
      </c>
      <c r="C3188" s="427" t="s">
        <v>4652</v>
      </c>
      <c r="D3188" s="428">
        <v>9791.59</v>
      </c>
    </row>
    <row r="3189" spans="2:4" x14ac:dyDescent="0.25">
      <c r="B3189" s="427" t="s">
        <v>4657</v>
      </c>
      <c r="C3189" s="427" t="s">
        <v>4652</v>
      </c>
      <c r="D3189" s="428">
        <v>9791.59</v>
      </c>
    </row>
    <row r="3190" spans="2:4" x14ac:dyDescent="0.25">
      <c r="B3190" s="427" t="s">
        <v>4658</v>
      </c>
      <c r="C3190" s="427" t="s">
        <v>4652</v>
      </c>
      <c r="D3190" s="428">
        <v>9791.59</v>
      </c>
    </row>
    <row r="3191" spans="2:4" x14ac:dyDescent="0.25">
      <c r="B3191" s="427" t="s">
        <v>4659</v>
      </c>
      <c r="C3191" s="427" t="s">
        <v>4652</v>
      </c>
      <c r="D3191" s="428">
        <v>9791.59</v>
      </c>
    </row>
    <row r="3192" spans="2:4" x14ac:dyDescent="0.25">
      <c r="B3192" s="427" t="s">
        <v>4660</v>
      </c>
      <c r="C3192" s="427" t="s">
        <v>4652</v>
      </c>
      <c r="D3192" s="428">
        <v>9791.59</v>
      </c>
    </row>
    <row r="3193" spans="2:4" x14ac:dyDescent="0.25">
      <c r="B3193" s="427" t="s">
        <v>4661</v>
      </c>
      <c r="C3193" s="427" t="s">
        <v>4652</v>
      </c>
      <c r="D3193" s="428">
        <v>9791.59</v>
      </c>
    </row>
    <row r="3194" spans="2:4" x14ac:dyDescent="0.25">
      <c r="B3194" s="427" t="s">
        <v>4662</v>
      </c>
      <c r="C3194" s="427" t="s">
        <v>4663</v>
      </c>
      <c r="D3194" s="428">
        <v>81146.759999999995</v>
      </c>
    </row>
    <row r="3195" spans="2:4" x14ac:dyDescent="0.25">
      <c r="B3195" s="427" t="s">
        <v>4664</v>
      </c>
      <c r="C3195" s="427" t="s">
        <v>4665</v>
      </c>
      <c r="D3195" s="428">
        <v>10080.23</v>
      </c>
    </row>
    <row r="3196" spans="2:4" x14ac:dyDescent="0.25">
      <c r="B3196" s="427" t="s">
        <v>4666</v>
      </c>
      <c r="C3196" s="427" t="s">
        <v>4667</v>
      </c>
      <c r="D3196" s="428">
        <v>11166.5</v>
      </c>
    </row>
    <row r="3197" spans="2:4" x14ac:dyDescent="0.25">
      <c r="B3197" s="427" t="s">
        <v>4668</v>
      </c>
      <c r="C3197" s="427" t="s">
        <v>4669</v>
      </c>
      <c r="D3197" s="428">
        <v>11166.5</v>
      </c>
    </row>
    <row r="3198" spans="2:4" x14ac:dyDescent="0.25">
      <c r="B3198" s="427" t="s">
        <v>4670</v>
      </c>
      <c r="C3198" s="427" t="s">
        <v>4669</v>
      </c>
      <c r="D3198" s="428">
        <v>11166.5</v>
      </c>
    </row>
    <row r="3199" spans="2:4" x14ac:dyDescent="0.25">
      <c r="B3199" s="427" t="s">
        <v>4671</v>
      </c>
      <c r="C3199" s="427" t="s">
        <v>4669</v>
      </c>
      <c r="D3199" s="428">
        <v>11166.5</v>
      </c>
    </row>
    <row r="3200" spans="2:4" x14ac:dyDescent="0.25">
      <c r="B3200" s="427" t="s">
        <v>4672</v>
      </c>
      <c r="C3200" s="427" t="s">
        <v>4669</v>
      </c>
      <c r="D3200" s="428">
        <v>11166.5</v>
      </c>
    </row>
    <row r="3201" spans="2:4" x14ac:dyDescent="0.25">
      <c r="B3201" s="427" t="s">
        <v>4673</v>
      </c>
      <c r="C3201" s="427" t="s">
        <v>4674</v>
      </c>
      <c r="D3201" s="428">
        <v>105652.8</v>
      </c>
    </row>
    <row r="3202" spans="2:4" x14ac:dyDescent="0.25">
      <c r="B3202" s="427" t="s">
        <v>4675</v>
      </c>
      <c r="C3202" s="427" t="s">
        <v>4676</v>
      </c>
      <c r="D3202" s="428">
        <v>32606.47</v>
      </c>
    </row>
    <row r="3203" spans="2:4" x14ac:dyDescent="0.25">
      <c r="B3203" s="427" t="s">
        <v>4677</v>
      </c>
      <c r="C3203" s="427" t="s">
        <v>4678</v>
      </c>
      <c r="D3203" s="428">
        <v>2289.14</v>
      </c>
    </row>
    <row r="3204" spans="2:4" x14ac:dyDescent="0.25">
      <c r="B3204" s="427" t="s">
        <v>4679</v>
      </c>
      <c r="C3204" s="427" t="s">
        <v>4678</v>
      </c>
      <c r="D3204" s="428">
        <v>2289.14</v>
      </c>
    </row>
    <row r="3205" spans="2:4" x14ac:dyDescent="0.25">
      <c r="B3205" s="427" t="s">
        <v>4680</v>
      </c>
      <c r="C3205" s="427" t="s">
        <v>4681</v>
      </c>
      <c r="D3205" s="428">
        <v>861.99</v>
      </c>
    </row>
    <row r="3206" spans="2:4" x14ac:dyDescent="0.25">
      <c r="B3206" s="427" t="s">
        <v>4682</v>
      </c>
      <c r="C3206" s="427" t="s">
        <v>4681</v>
      </c>
      <c r="D3206" s="428">
        <v>861.99</v>
      </c>
    </row>
    <row r="3207" spans="2:4" x14ac:dyDescent="0.25">
      <c r="B3207" s="427" t="s">
        <v>4683</v>
      </c>
      <c r="C3207" s="427" t="s">
        <v>4681</v>
      </c>
      <c r="D3207" s="428">
        <v>861.99</v>
      </c>
    </row>
    <row r="3208" spans="2:4" x14ac:dyDescent="0.25">
      <c r="B3208" s="427" t="s">
        <v>4684</v>
      </c>
      <c r="C3208" s="427" t="s">
        <v>4685</v>
      </c>
      <c r="D3208" s="428">
        <v>861.99</v>
      </c>
    </row>
    <row r="3209" spans="2:4" x14ac:dyDescent="0.25">
      <c r="B3209" s="427" t="s">
        <v>4686</v>
      </c>
      <c r="C3209" s="427" t="s">
        <v>4685</v>
      </c>
      <c r="D3209" s="428">
        <v>861.99</v>
      </c>
    </row>
    <row r="3210" spans="2:4" x14ac:dyDescent="0.25">
      <c r="B3210" s="427" t="s">
        <v>4687</v>
      </c>
      <c r="C3210" s="427" t="s">
        <v>4685</v>
      </c>
      <c r="D3210" s="428">
        <v>861.99</v>
      </c>
    </row>
    <row r="3211" spans="2:4" x14ac:dyDescent="0.25">
      <c r="B3211" s="427" t="s">
        <v>4688</v>
      </c>
      <c r="C3211" s="427" t="s">
        <v>4685</v>
      </c>
      <c r="D3211" s="428">
        <v>861.99</v>
      </c>
    </row>
    <row r="3212" spans="2:4" x14ac:dyDescent="0.25">
      <c r="B3212" s="427" t="s">
        <v>4689</v>
      </c>
      <c r="C3212" s="427" t="s">
        <v>4685</v>
      </c>
      <c r="D3212" s="428">
        <v>861.99</v>
      </c>
    </row>
    <row r="3213" spans="2:4" x14ac:dyDescent="0.25">
      <c r="B3213" s="427" t="s">
        <v>4690</v>
      </c>
      <c r="C3213" s="427" t="s">
        <v>4691</v>
      </c>
      <c r="D3213" s="428">
        <v>0</v>
      </c>
    </row>
    <row r="3214" spans="2:4" x14ac:dyDescent="0.25">
      <c r="B3214" s="427" t="s">
        <v>4692</v>
      </c>
      <c r="C3214" s="427" t="s">
        <v>4693</v>
      </c>
      <c r="D3214" s="428">
        <v>3688.8</v>
      </c>
    </row>
    <row r="3215" spans="2:4" x14ac:dyDescent="0.25">
      <c r="B3215" s="427" t="s">
        <v>4694</v>
      </c>
      <c r="C3215" s="427" t="s">
        <v>4695</v>
      </c>
      <c r="D3215" s="428">
        <v>5241.01</v>
      </c>
    </row>
    <row r="3216" spans="2:4" x14ac:dyDescent="0.25">
      <c r="B3216" s="427" t="s">
        <v>4696</v>
      </c>
      <c r="C3216" s="427" t="s">
        <v>4695</v>
      </c>
      <c r="D3216" s="428">
        <v>26335</v>
      </c>
    </row>
    <row r="3217" spans="2:4" x14ac:dyDescent="0.25">
      <c r="B3217" s="427" t="s">
        <v>4697</v>
      </c>
      <c r="C3217" s="427" t="s">
        <v>4698</v>
      </c>
      <c r="D3217" s="428">
        <v>1995</v>
      </c>
    </row>
    <row r="3218" spans="2:4" x14ac:dyDescent="0.25">
      <c r="B3218" s="427" t="s">
        <v>4699</v>
      </c>
      <c r="C3218" s="427" t="s">
        <v>4700</v>
      </c>
      <c r="D3218" s="428">
        <v>13000</v>
      </c>
    </row>
    <row r="3219" spans="2:4" x14ac:dyDescent="0.25">
      <c r="B3219" s="427" t="s">
        <v>4701</v>
      </c>
      <c r="C3219" s="427" t="s">
        <v>4702</v>
      </c>
      <c r="D3219" s="428">
        <v>27840</v>
      </c>
    </row>
    <row r="3220" spans="2:4" x14ac:dyDescent="0.25">
      <c r="B3220" s="427" t="s">
        <v>4703</v>
      </c>
      <c r="C3220" s="427" t="s">
        <v>4704</v>
      </c>
      <c r="D3220" s="428">
        <v>17537.5</v>
      </c>
    </row>
    <row r="3221" spans="2:4" x14ac:dyDescent="0.25">
      <c r="B3221" s="427" t="s">
        <v>4705</v>
      </c>
      <c r="C3221" s="427" t="s">
        <v>4706</v>
      </c>
      <c r="D3221" s="428">
        <v>25564.5</v>
      </c>
    </row>
    <row r="3222" spans="2:4" x14ac:dyDescent="0.25">
      <c r="B3222" s="427" t="s">
        <v>4707</v>
      </c>
      <c r="C3222" s="427" t="s">
        <v>4708</v>
      </c>
      <c r="D3222" s="428">
        <v>10300</v>
      </c>
    </row>
    <row r="3223" spans="2:4" x14ac:dyDescent="0.25">
      <c r="B3223" s="427" t="s">
        <v>4709</v>
      </c>
      <c r="C3223" s="427" t="s">
        <v>4708</v>
      </c>
      <c r="D3223" s="428">
        <v>10300</v>
      </c>
    </row>
    <row r="3224" spans="2:4" x14ac:dyDescent="0.25">
      <c r="B3224" s="427" t="s">
        <v>4710</v>
      </c>
      <c r="C3224" s="427" t="s">
        <v>4711</v>
      </c>
      <c r="D3224" s="428">
        <v>9094.4</v>
      </c>
    </row>
    <row r="3225" spans="2:4" x14ac:dyDescent="0.25">
      <c r="B3225" s="427" t="s">
        <v>4712</v>
      </c>
      <c r="C3225" s="427" t="s">
        <v>4713</v>
      </c>
      <c r="D3225" s="428">
        <v>9002</v>
      </c>
    </row>
    <row r="3226" spans="2:4" x14ac:dyDescent="0.25">
      <c r="B3226" s="427" t="s">
        <v>4714</v>
      </c>
      <c r="C3226" s="427" t="s">
        <v>4713</v>
      </c>
      <c r="D3226" s="428">
        <v>9002</v>
      </c>
    </row>
    <row r="3227" spans="2:4" x14ac:dyDescent="0.25">
      <c r="B3227" s="427" t="s">
        <v>4715</v>
      </c>
      <c r="C3227" s="427" t="s">
        <v>4716</v>
      </c>
      <c r="D3227" s="428">
        <v>9257.5</v>
      </c>
    </row>
    <row r="3228" spans="2:4" x14ac:dyDescent="0.25">
      <c r="B3228" s="427" t="s">
        <v>4717</v>
      </c>
      <c r="C3228" s="427" t="s">
        <v>4716</v>
      </c>
      <c r="D3228" s="428">
        <v>9257.5</v>
      </c>
    </row>
    <row r="3229" spans="2:4" x14ac:dyDescent="0.25">
      <c r="B3229" s="427" t="s">
        <v>4718</v>
      </c>
      <c r="C3229" s="427" t="s">
        <v>4716</v>
      </c>
      <c r="D3229" s="428">
        <v>9257.5</v>
      </c>
    </row>
    <row r="3230" spans="2:4" x14ac:dyDescent="0.25">
      <c r="B3230" s="427" t="s">
        <v>4719</v>
      </c>
      <c r="C3230" s="427" t="s">
        <v>4716</v>
      </c>
      <c r="D3230" s="428">
        <v>9257.5</v>
      </c>
    </row>
    <row r="3231" spans="2:4" x14ac:dyDescent="0.25">
      <c r="B3231" s="427" t="s">
        <v>4720</v>
      </c>
      <c r="C3231" s="427" t="s">
        <v>4716</v>
      </c>
      <c r="D3231" s="428">
        <v>9257.5</v>
      </c>
    </row>
    <row r="3232" spans="2:4" x14ac:dyDescent="0.25">
      <c r="B3232" s="427" t="s">
        <v>4721</v>
      </c>
      <c r="C3232" s="427" t="s">
        <v>4716</v>
      </c>
      <c r="D3232" s="428">
        <v>9257.5</v>
      </c>
    </row>
    <row r="3233" spans="2:4" x14ac:dyDescent="0.25">
      <c r="B3233" s="427" t="s">
        <v>4722</v>
      </c>
      <c r="C3233" s="427" t="s">
        <v>4716</v>
      </c>
      <c r="D3233" s="428">
        <v>9257.5</v>
      </c>
    </row>
    <row r="3234" spans="2:4" x14ac:dyDescent="0.25">
      <c r="B3234" s="427" t="s">
        <v>4723</v>
      </c>
      <c r="C3234" s="427" t="s">
        <v>4716</v>
      </c>
      <c r="D3234" s="428">
        <v>9257.5</v>
      </c>
    </row>
    <row r="3235" spans="2:4" x14ac:dyDescent="0.25">
      <c r="B3235" s="427" t="s">
        <v>4724</v>
      </c>
      <c r="C3235" s="427" t="s">
        <v>4716</v>
      </c>
      <c r="D3235" s="428">
        <v>9257.5</v>
      </c>
    </row>
    <row r="3236" spans="2:4" x14ac:dyDescent="0.25">
      <c r="B3236" s="427" t="s">
        <v>4725</v>
      </c>
      <c r="C3236" s="427" t="s">
        <v>4716</v>
      </c>
      <c r="D3236" s="428">
        <v>9257.5</v>
      </c>
    </row>
    <row r="3237" spans="2:4" x14ac:dyDescent="0.25">
      <c r="B3237" s="427" t="s">
        <v>4726</v>
      </c>
      <c r="C3237" s="427" t="s">
        <v>4716</v>
      </c>
      <c r="D3237" s="428">
        <v>9257.5</v>
      </c>
    </row>
    <row r="3238" spans="2:4" x14ac:dyDescent="0.25">
      <c r="B3238" s="427" t="s">
        <v>4727</v>
      </c>
      <c r="C3238" s="427" t="s">
        <v>4716</v>
      </c>
      <c r="D3238" s="428">
        <v>9257.5</v>
      </c>
    </row>
    <row r="3239" spans="2:4" x14ac:dyDescent="0.25">
      <c r="B3239" s="427" t="s">
        <v>4728</v>
      </c>
      <c r="C3239" s="427" t="s">
        <v>4716</v>
      </c>
      <c r="D3239" s="428">
        <v>9257.5</v>
      </c>
    </row>
    <row r="3240" spans="2:4" x14ac:dyDescent="0.25">
      <c r="B3240" s="427" t="s">
        <v>4729</v>
      </c>
      <c r="C3240" s="427" t="s">
        <v>4716</v>
      </c>
      <c r="D3240" s="428">
        <v>9257.5</v>
      </c>
    </row>
    <row r="3241" spans="2:4" x14ac:dyDescent="0.25">
      <c r="B3241" s="427" t="s">
        <v>4730</v>
      </c>
      <c r="C3241" s="427" t="s">
        <v>4716</v>
      </c>
      <c r="D3241" s="428">
        <v>9257.5</v>
      </c>
    </row>
    <row r="3242" spans="2:4" x14ac:dyDescent="0.25">
      <c r="B3242" s="427" t="s">
        <v>4731</v>
      </c>
      <c r="C3242" s="427" t="s">
        <v>4716</v>
      </c>
      <c r="D3242" s="428">
        <v>9257.5</v>
      </c>
    </row>
    <row r="3243" spans="2:4" x14ac:dyDescent="0.25">
      <c r="B3243" s="427" t="s">
        <v>4732</v>
      </c>
      <c r="C3243" s="427" t="s">
        <v>4716</v>
      </c>
      <c r="D3243" s="428">
        <v>9257.5</v>
      </c>
    </row>
    <row r="3244" spans="2:4" x14ac:dyDescent="0.25">
      <c r="B3244" s="427" t="s">
        <v>4733</v>
      </c>
      <c r="C3244" s="427" t="s">
        <v>4716</v>
      </c>
      <c r="D3244" s="428">
        <v>9257.5</v>
      </c>
    </row>
    <row r="3245" spans="2:4" x14ac:dyDescent="0.25">
      <c r="B3245" s="427" t="s">
        <v>4734</v>
      </c>
      <c r="C3245" s="427" t="s">
        <v>4716</v>
      </c>
      <c r="D3245" s="428">
        <v>9257.5</v>
      </c>
    </row>
    <row r="3246" spans="2:4" x14ac:dyDescent="0.25">
      <c r="B3246" s="427" t="s">
        <v>4735</v>
      </c>
      <c r="C3246" s="427" t="s">
        <v>4716</v>
      </c>
      <c r="D3246" s="428">
        <v>9257.5</v>
      </c>
    </row>
    <row r="3247" spans="2:4" x14ac:dyDescent="0.25">
      <c r="B3247" s="427" t="s">
        <v>4736</v>
      </c>
      <c r="C3247" s="427" t="s">
        <v>4716</v>
      </c>
      <c r="D3247" s="428">
        <v>9257.5</v>
      </c>
    </row>
    <row r="3248" spans="2:4" x14ac:dyDescent="0.25">
      <c r="B3248" s="427" t="s">
        <v>4737</v>
      </c>
      <c r="C3248" s="427" t="s">
        <v>4716</v>
      </c>
      <c r="D3248" s="428">
        <v>9257.5</v>
      </c>
    </row>
    <row r="3249" spans="2:4" x14ac:dyDescent="0.25">
      <c r="B3249" s="427" t="s">
        <v>4738</v>
      </c>
      <c r="C3249" s="427" t="s">
        <v>4716</v>
      </c>
      <c r="D3249" s="428">
        <v>9257.5</v>
      </c>
    </row>
    <row r="3250" spans="2:4" x14ac:dyDescent="0.25">
      <c r="B3250" s="427" t="s">
        <v>4739</v>
      </c>
      <c r="C3250" s="427" t="s">
        <v>4740</v>
      </c>
      <c r="D3250" s="428">
        <v>10300</v>
      </c>
    </row>
    <row r="3251" spans="2:4" x14ac:dyDescent="0.25">
      <c r="B3251" s="427" t="s">
        <v>4741</v>
      </c>
      <c r="C3251" s="427" t="s">
        <v>4742</v>
      </c>
      <c r="D3251" s="428">
        <v>0.12</v>
      </c>
    </row>
    <row r="3252" spans="2:4" x14ac:dyDescent="0.25">
      <c r="B3252" s="427" t="s">
        <v>4743</v>
      </c>
      <c r="C3252" s="427" t="s">
        <v>4744</v>
      </c>
      <c r="D3252" s="428">
        <v>21458.01</v>
      </c>
    </row>
    <row r="3253" spans="2:4" x14ac:dyDescent="0.25">
      <c r="B3253" s="427" t="s">
        <v>4745</v>
      </c>
      <c r="C3253" s="427" t="s">
        <v>4746</v>
      </c>
      <c r="D3253" s="428">
        <v>2817.5</v>
      </c>
    </row>
    <row r="3254" spans="2:4" x14ac:dyDescent="0.25">
      <c r="B3254" s="427" t="s">
        <v>4747</v>
      </c>
      <c r="C3254" s="427" t="s">
        <v>4746</v>
      </c>
      <c r="D3254" s="428">
        <v>2817.5</v>
      </c>
    </row>
    <row r="3255" spans="2:4" x14ac:dyDescent="0.25">
      <c r="B3255" s="427" t="s">
        <v>4748</v>
      </c>
      <c r="C3255" s="427" t="s">
        <v>4749</v>
      </c>
      <c r="D3255" s="428">
        <v>2452.9499999999998</v>
      </c>
    </row>
    <row r="3256" spans="2:4" x14ac:dyDescent="0.25">
      <c r="B3256" s="427" t="s">
        <v>4750</v>
      </c>
      <c r="C3256" s="427" t="s">
        <v>4749</v>
      </c>
      <c r="D3256" s="428">
        <v>2452.9499999999998</v>
      </c>
    </row>
    <row r="3257" spans="2:4" x14ac:dyDescent="0.25">
      <c r="B3257" s="427" t="s">
        <v>4751</v>
      </c>
      <c r="C3257" s="427" t="s">
        <v>4749</v>
      </c>
      <c r="D3257" s="428">
        <v>2452.9499999999998</v>
      </c>
    </row>
    <row r="3258" spans="2:4" x14ac:dyDescent="0.25">
      <c r="B3258" s="427" t="s">
        <v>4752</v>
      </c>
      <c r="C3258" s="427" t="s">
        <v>4749</v>
      </c>
      <c r="D3258" s="428">
        <v>2452.9499999999998</v>
      </c>
    </row>
    <row r="3259" spans="2:4" x14ac:dyDescent="0.25">
      <c r="B3259" s="427" t="s">
        <v>4753</v>
      </c>
      <c r="C3259" s="427" t="s">
        <v>4754</v>
      </c>
      <c r="D3259" s="428">
        <v>3392.5</v>
      </c>
    </row>
    <row r="3260" spans="2:4" x14ac:dyDescent="0.25">
      <c r="B3260" s="427" t="s">
        <v>4755</v>
      </c>
      <c r="C3260" s="427" t="s">
        <v>4754</v>
      </c>
      <c r="D3260" s="428">
        <v>3392.5</v>
      </c>
    </row>
    <row r="3261" spans="2:4" x14ac:dyDescent="0.25">
      <c r="B3261" s="427" t="s">
        <v>4756</v>
      </c>
      <c r="C3261" s="427" t="s">
        <v>4754</v>
      </c>
      <c r="D3261" s="428">
        <v>3392.5</v>
      </c>
    </row>
    <row r="3262" spans="2:4" x14ac:dyDescent="0.25">
      <c r="B3262" s="427" t="s">
        <v>4757</v>
      </c>
      <c r="C3262" s="427" t="s">
        <v>4754</v>
      </c>
      <c r="D3262" s="428">
        <v>3392.5</v>
      </c>
    </row>
    <row r="3263" spans="2:4" x14ac:dyDescent="0.25">
      <c r="B3263" s="427" t="s">
        <v>4758</v>
      </c>
      <c r="C3263" s="427" t="s">
        <v>4759</v>
      </c>
      <c r="D3263" s="428">
        <v>19055.07</v>
      </c>
    </row>
    <row r="3264" spans="2:4" x14ac:dyDescent="0.25">
      <c r="B3264" s="427" t="s">
        <v>4760</v>
      </c>
      <c r="C3264" s="427" t="s">
        <v>4759</v>
      </c>
      <c r="D3264" s="428">
        <v>7503.75</v>
      </c>
    </row>
    <row r="3265" spans="2:4" x14ac:dyDescent="0.25">
      <c r="B3265" s="427" t="s">
        <v>4761</v>
      </c>
      <c r="C3265" s="427" t="s">
        <v>4762</v>
      </c>
      <c r="D3265" s="428">
        <v>3277.5</v>
      </c>
    </row>
    <row r="3266" spans="2:4" x14ac:dyDescent="0.25">
      <c r="B3266" s="427" t="s">
        <v>4763</v>
      </c>
      <c r="C3266" s="427" t="s">
        <v>4762</v>
      </c>
      <c r="D3266" s="428">
        <v>3277.5</v>
      </c>
    </row>
    <row r="3267" spans="2:4" x14ac:dyDescent="0.25">
      <c r="B3267" s="427" t="s">
        <v>4764</v>
      </c>
      <c r="C3267" s="427" t="s">
        <v>4762</v>
      </c>
      <c r="D3267" s="428">
        <v>3277.5</v>
      </c>
    </row>
    <row r="3268" spans="2:4" x14ac:dyDescent="0.25">
      <c r="B3268" s="427" t="s">
        <v>4765</v>
      </c>
      <c r="C3268" s="427" t="s">
        <v>4762</v>
      </c>
      <c r="D3268" s="428">
        <v>3277.5</v>
      </c>
    </row>
    <row r="3269" spans="2:4" x14ac:dyDescent="0.25">
      <c r="B3269" s="427" t="s">
        <v>4766</v>
      </c>
      <c r="C3269" s="427" t="s">
        <v>4762</v>
      </c>
      <c r="D3269" s="428">
        <v>3277.5</v>
      </c>
    </row>
    <row r="3270" spans="2:4" x14ac:dyDescent="0.25">
      <c r="B3270" s="427" t="s">
        <v>4767</v>
      </c>
      <c r="C3270" s="427" t="s">
        <v>4762</v>
      </c>
      <c r="D3270" s="428">
        <v>3277.5</v>
      </c>
    </row>
    <row r="3271" spans="2:4" x14ac:dyDescent="0.25">
      <c r="B3271" s="427" t="s">
        <v>4768</v>
      </c>
      <c r="C3271" s="427" t="s">
        <v>4762</v>
      </c>
      <c r="D3271" s="428">
        <v>3277.5</v>
      </c>
    </row>
    <row r="3272" spans="2:4" x14ac:dyDescent="0.25">
      <c r="B3272" s="427" t="s">
        <v>4769</v>
      </c>
      <c r="C3272" s="427" t="s">
        <v>4762</v>
      </c>
      <c r="D3272" s="428">
        <v>3277.5</v>
      </c>
    </row>
    <row r="3273" spans="2:4" ht="28.5" x14ac:dyDescent="0.25">
      <c r="B3273" s="427" t="s">
        <v>4770</v>
      </c>
      <c r="C3273" s="427" t="s">
        <v>4771</v>
      </c>
      <c r="D3273" s="428">
        <v>4060</v>
      </c>
    </row>
    <row r="3274" spans="2:4" ht="28.5" x14ac:dyDescent="0.25">
      <c r="B3274" s="427" t="s">
        <v>4772</v>
      </c>
      <c r="C3274" s="427" t="s">
        <v>4773</v>
      </c>
      <c r="D3274" s="428">
        <v>4038.86</v>
      </c>
    </row>
    <row r="3275" spans="2:4" x14ac:dyDescent="0.25">
      <c r="B3275" s="427" t="s">
        <v>4774</v>
      </c>
      <c r="C3275" s="427" t="s">
        <v>4775</v>
      </c>
      <c r="D3275" s="428">
        <v>8027.2</v>
      </c>
    </row>
    <row r="3276" spans="2:4" x14ac:dyDescent="0.25">
      <c r="B3276" s="427" t="s">
        <v>4776</v>
      </c>
      <c r="C3276" s="427" t="s">
        <v>4777</v>
      </c>
      <c r="D3276" s="428">
        <v>816.01</v>
      </c>
    </row>
    <row r="3277" spans="2:4" x14ac:dyDescent="0.25">
      <c r="B3277" s="427" t="s">
        <v>4778</v>
      </c>
      <c r="C3277" s="427" t="s">
        <v>4777</v>
      </c>
      <c r="D3277" s="428">
        <v>904.99</v>
      </c>
    </row>
    <row r="3278" spans="2:4" x14ac:dyDescent="0.25">
      <c r="B3278" s="427" t="s">
        <v>4779</v>
      </c>
      <c r="C3278" s="427" t="s">
        <v>4777</v>
      </c>
      <c r="D3278" s="428">
        <v>1423.99</v>
      </c>
    </row>
    <row r="3279" spans="2:4" x14ac:dyDescent="0.25">
      <c r="B3279" s="427" t="s">
        <v>4780</v>
      </c>
      <c r="C3279" s="427" t="s">
        <v>4777</v>
      </c>
      <c r="D3279" s="428">
        <v>1423.99</v>
      </c>
    </row>
    <row r="3280" spans="2:4" x14ac:dyDescent="0.25">
      <c r="B3280" s="427" t="s">
        <v>4781</v>
      </c>
      <c r="C3280" s="427" t="s">
        <v>4777</v>
      </c>
      <c r="D3280" s="428">
        <v>904.99</v>
      </c>
    </row>
    <row r="3281" spans="2:4" x14ac:dyDescent="0.25">
      <c r="B3281" s="427" t="s">
        <v>4782</v>
      </c>
      <c r="C3281" s="427" t="s">
        <v>4777</v>
      </c>
      <c r="D3281" s="428">
        <v>1092.5</v>
      </c>
    </row>
    <row r="3282" spans="2:4" x14ac:dyDescent="0.25">
      <c r="B3282" s="427" t="s">
        <v>4783</v>
      </c>
      <c r="C3282" s="427" t="s">
        <v>4777</v>
      </c>
      <c r="D3282" s="428">
        <v>1414.5</v>
      </c>
    </row>
    <row r="3283" spans="2:4" x14ac:dyDescent="0.25">
      <c r="B3283" s="427" t="s">
        <v>4784</v>
      </c>
      <c r="C3283" s="427" t="s">
        <v>4777</v>
      </c>
      <c r="D3283" s="428">
        <v>1414.5</v>
      </c>
    </row>
    <row r="3284" spans="2:4" x14ac:dyDescent="0.25">
      <c r="B3284" s="427" t="s">
        <v>4785</v>
      </c>
      <c r="C3284" s="427" t="s">
        <v>4777</v>
      </c>
      <c r="D3284" s="428">
        <v>1414.5</v>
      </c>
    </row>
    <row r="3285" spans="2:4" x14ac:dyDescent="0.25">
      <c r="B3285" s="427" t="s">
        <v>4786</v>
      </c>
      <c r="C3285" s="427" t="s">
        <v>4777</v>
      </c>
      <c r="D3285" s="428">
        <v>904.99</v>
      </c>
    </row>
    <row r="3286" spans="2:4" x14ac:dyDescent="0.25">
      <c r="B3286" s="427" t="s">
        <v>4787</v>
      </c>
      <c r="C3286" s="427" t="s">
        <v>4777</v>
      </c>
      <c r="D3286" s="428">
        <v>1423.99</v>
      </c>
    </row>
    <row r="3287" spans="2:4" x14ac:dyDescent="0.25">
      <c r="B3287" s="427" t="s">
        <v>4788</v>
      </c>
      <c r="C3287" s="427" t="s">
        <v>4777</v>
      </c>
      <c r="D3287" s="428">
        <v>1423.99</v>
      </c>
    </row>
    <row r="3288" spans="2:4" x14ac:dyDescent="0.25">
      <c r="B3288" s="427" t="s">
        <v>4789</v>
      </c>
      <c r="C3288" s="427" t="s">
        <v>4777</v>
      </c>
      <c r="D3288" s="428">
        <v>816.01</v>
      </c>
    </row>
    <row r="3289" spans="2:4" x14ac:dyDescent="0.25">
      <c r="B3289" s="427" t="s">
        <v>4790</v>
      </c>
      <c r="C3289" s="427" t="s">
        <v>4777</v>
      </c>
      <c r="D3289" s="428">
        <v>904.99</v>
      </c>
    </row>
    <row r="3290" spans="2:4" x14ac:dyDescent="0.25">
      <c r="B3290" s="427" t="s">
        <v>4791</v>
      </c>
      <c r="C3290" s="427" t="s">
        <v>4777</v>
      </c>
      <c r="D3290" s="428">
        <v>904.99</v>
      </c>
    </row>
    <row r="3291" spans="2:4" x14ac:dyDescent="0.25">
      <c r="B3291" s="427" t="s">
        <v>4792</v>
      </c>
      <c r="C3291" s="427" t="s">
        <v>4777</v>
      </c>
      <c r="D3291" s="428">
        <v>1414.5</v>
      </c>
    </row>
    <row r="3292" spans="2:4" x14ac:dyDescent="0.25">
      <c r="B3292" s="427" t="s">
        <v>4793</v>
      </c>
      <c r="C3292" s="427" t="s">
        <v>4777</v>
      </c>
      <c r="D3292" s="428">
        <v>904.99</v>
      </c>
    </row>
    <row r="3293" spans="2:4" x14ac:dyDescent="0.25">
      <c r="B3293" s="427" t="s">
        <v>4794</v>
      </c>
      <c r="C3293" s="427" t="s">
        <v>4777</v>
      </c>
      <c r="D3293" s="428">
        <v>1423.99</v>
      </c>
    </row>
    <row r="3294" spans="2:4" x14ac:dyDescent="0.25">
      <c r="B3294" s="427" t="s">
        <v>4795</v>
      </c>
      <c r="C3294" s="427" t="s">
        <v>4777</v>
      </c>
      <c r="D3294" s="428">
        <v>1423.99</v>
      </c>
    </row>
    <row r="3295" spans="2:4" x14ac:dyDescent="0.25">
      <c r="B3295" s="427" t="s">
        <v>4796</v>
      </c>
      <c r="C3295" s="427" t="s">
        <v>4777</v>
      </c>
      <c r="D3295" s="428">
        <v>904.99</v>
      </c>
    </row>
    <row r="3296" spans="2:4" x14ac:dyDescent="0.25">
      <c r="B3296" s="427" t="s">
        <v>4797</v>
      </c>
      <c r="C3296" s="427" t="s">
        <v>4777</v>
      </c>
      <c r="D3296" s="428">
        <v>1092.5</v>
      </c>
    </row>
    <row r="3297" spans="2:4" x14ac:dyDescent="0.25">
      <c r="B3297" s="427" t="s">
        <v>4798</v>
      </c>
      <c r="C3297" s="427" t="s">
        <v>4777</v>
      </c>
      <c r="D3297" s="428">
        <v>1092.5</v>
      </c>
    </row>
    <row r="3298" spans="2:4" x14ac:dyDescent="0.25">
      <c r="B3298" s="427" t="s">
        <v>4799</v>
      </c>
      <c r="C3298" s="427" t="s">
        <v>4777</v>
      </c>
      <c r="D3298" s="428">
        <v>1092.5</v>
      </c>
    </row>
    <row r="3299" spans="2:4" x14ac:dyDescent="0.25">
      <c r="B3299" s="427" t="s">
        <v>4800</v>
      </c>
      <c r="C3299" s="427" t="s">
        <v>4777</v>
      </c>
      <c r="D3299" s="428">
        <v>815.99</v>
      </c>
    </row>
    <row r="3300" spans="2:4" x14ac:dyDescent="0.25">
      <c r="B3300" s="427" t="s">
        <v>4801</v>
      </c>
      <c r="C3300" s="427" t="s">
        <v>4777</v>
      </c>
      <c r="D3300" s="428">
        <v>904.99</v>
      </c>
    </row>
    <row r="3301" spans="2:4" x14ac:dyDescent="0.25">
      <c r="B3301" s="427" t="s">
        <v>4802</v>
      </c>
      <c r="C3301" s="427" t="s">
        <v>4777</v>
      </c>
      <c r="D3301" s="428">
        <v>1423.99</v>
      </c>
    </row>
    <row r="3302" spans="2:4" x14ac:dyDescent="0.25">
      <c r="B3302" s="427" t="s">
        <v>4803</v>
      </c>
      <c r="C3302" s="427" t="s">
        <v>4777</v>
      </c>
      <c r="D3302" s="428">
        <v>1423.99</v>
      </c>
    </row>
    <row r="3303" spans="2:4" x14ac:dyDescent="0.25">
      <c r="B3303" s="427" t="s">
        <v>4804</v>
      </c>
      <c r="C3303" s="427" t="s">
        <v>4777</v>
      </c>
      <c r="D3303" s="428">
        <v>1423.99</v>
      </c>
    </row>
    <row r="3304" spans="2:4" x14ac:dyDescent="0.25">
      <c r="B3304" s="427" t="s">
        <v>4805</v>
      </c>
      <c r="C3304" s="427" t="s">
        <v>4777</v>
      </c>
      <c r="D3304" s="428">
        <v>1092.5</v>
      </c>
    </row>
    <row r="3305" spans="2:4" x14ac:dyDescent="0.25">
      <c r="B3305" s="427" t="s">
        <v>4806</v>
      </c>
      <c r="C3305" s="427" t="s">
        <v>4777</v>
      </c>
      <c r="D3305" s="428">
        <v>1414.5</v>
      </c>
    </row>
    <row r="3306" spans="2:4" x14ac:dyDescent="0.25">
      <c r="B3306" s="427" t="s">
        <v>4807</v>
      </c>
      <c r="C3306" s="427" t="s">
        <v>4777</v>
      </c>
      <c r="D3306" s="428">
        <v>1092.5</v>
      </c>
    </row>
    <row r="3307" spans="2:4" x14ac:dyDescent="0.25">
      <c r="B3307" s="427" t="s">
        <v>4808</v>
      </c>
      <c r="C3307" s="427" t="s">
        <v>4777</v>
      </c>
      <c r="D3307" s="428">
        <v>1092.5</v>
      </c>
    </row>
    <row r="3308" spans="2:4" x14ac:dyDescent="0.25">
      <c r="B3308" s="427" t="s">
        <v>4809</v>
      </c>
      <c r="C3308" s="427" t="s">
        <v>4777</v>
      </c>
      <c r="D3308" s="428">
        <v>1092.5</v>
      </c>
    </row>
    <row r="3309" spans="2:4" x14ac:dyDescent="0.25">
      <c r="B3309" s="427" t="s">
        <v>4810</v>
      </c>
      <c r="C3309" s="427" t="s">
        <v>4777</v>
      </c>
      <c r="D3309" s="428">
        <v>904.99</v>
      </c>
    </row>
    <row r="3310" spans="2:4" x14ac:dyDescent="0.25">
      <c r="B3310" s="427" t="s">
        <v>4811</v>
      </c>
      <c r="C3310" s="427" t="s">
        <v>4777</v>
      </c>
      <c r="D3310" s="428">
        <v>904.99</v>
      </c>
    </row>
    <row r="3311" spans="2:4" x14ac:dyDescent="0.25">
      <c r="B3311" s="427" t="s">
        <v>4812</v>
      </c>
      <c r="C3311" s="427" t="s">
        <v>4777</v>
      </c>
      <c r="D3311" s="428">
        <v>816.01</v>
      </c>
    </row>
    <row r="3312" spans="2:4" x14ac:dyDescent="0.25">
      <c r="B3312" s="427" t="s">
        <v>4813</v>
      </c>
      <c r="C3312" s="427" t="s">
        <v>4777</v>
      </c>
      <c r="D3312" s="428">
        <v>1423.99</v>
      </c>
    </row>
    <row r="3313" spans="2:4" x14ac:dyDescent="0.25">
      <c r="B3313" s="427" t="s">
        <v>4814</v>
      </c>
      <c r="C3313" s="427" t="s">
        <v>4777</v>
      </c>
      <c r="D3313" s="428">
        <v>1423.99</v>
      </c>
    </row>
    <row r="3314" spans="2:4" x14ac:dyDescent="0.25">
      <c r="B3314" s="427" t="s">
        <v>4815</v>
      </c>
      <c r="C3314" s="427" t="s">
        <v>4777</v>
      </c>
      <c r="D3314" s="428">
        <v>1092.5</v>
      </c>
    </row>
    <row r="3315" spans="2:4" x14ac:dyDescent="0.25">
      <c r="B3315" s="427" t="s">
        <v>4816</v>
      </c>
      <c r="C3315" s="427" t="s">
        <v>4777</v>
      </c>
      <c r="D3315" s="428">
        <v>904.99</v>
      </c>
    </row>
    <row r="3316" spans="2:4" x14ac:dyDescent="0.25">
      <c r="B3316" s="427" t="s">
        <v>4817</v>
      </c>
      <c r="C3316" s="427" t="s">
        <v>4777</v>
      </c>
      <c r="D3316" s="428">
        <v>904.99</v>
      </c>
    </row>
    <row r="3317" spans="2:4" x14ac:dyDescent="0.25">
      <c r="B3317" s="427" t="s">
        <v>4818</v>
      </c>
      <c r="C3317" s="427" t="s">
        <v>4777</v>
      </c>
      <c r="D3317" s="428">
        <v>1414.5</v>
      </c>
    </row>
    <row r="3318" spans="2:4" x14ac:dyDescent="0.25">
      <c r="B3318" s="427" t="s">
        <v>4819</v>
      </c>
      <c r="C3318" s="427" t="s">
        <v>4820</v>
      </c>
      <c r="D3318" s="428">
        <v>317687.5</v>
      </c>
    </row>
    <row r="3319" spans="2:4" x14ac:dyDescent="0.25">
      <c r="B3319" s="427" t="s">
        <v>4821</v>
      </c>
      <c r="C3319" s="427" t="s">
        <v>4822</v>
      </c>
      <c r="D3319" s="428">
        <v>1030685.17</v>
      </c>
    </row>
    <row r="3320" spans="2:4" x14ac:dyDescent="0.25">
      <c r="B3320" s="427" t="s">
        <v>4823</v>
      </c>
      <c r="C3320" s="427" t="s">
        <v>4824</v>
      </c>
      <c r="D3320" s="428">
        <v>1488.63</v>
      </c>
    </row>
    <row r="3321" spans="2:4" x14ac:dyDescent="0.25">
      <c r="B3321" s="427" t="s">
        <v>4825</v>
      </c>
      <c r="C3321" s="427" t="s">
        <v>4824</v>
      </c>
      <c r="D3321" s="428">
        <v>1488.63</v>
      </c>
    </row>
    <row r="3322" spans="2:4" x14ac:dyDescent="0.25">
      <c r="B3322" s="427" t="s">
        <v>4826</v>
      </c>
      <c r="C3322" s="427" t="s">
        <v>4827</v>
      </c>
      <c r="D3322" s="428">
        <v>18908</v>
      </c>
    </row>
    <row r="3323" spans="2:4" x14ac:dyDescent="0.25">
      <c r="B3323" s="427" t="s">
        <v>4828</v>
      </c>
      <c r="C3323" s="427" t="s">
        <v>4829</v>
      </c>
      <c r="D3323" s="428">
        <v>369.99</v>
      </c>
    </row>
    <row r="3324" spans="2:4" x14ac:dyDescent="0.25">
      <c r="B3324" s="427" t="s">
        <v>4830</v>
      </c>
      <c r="C3324" s="427" t="s">
        <v>4831</v>
      </c>
      <c r="D3324" s="428">
        <v>369.99</v>
      </c>
    </row>
    <row r="3325" spans="2:4" x14ac:dyDescent="0.25">
      <c r="B3325" s="427" t="s">
        <v>4832</v>
      </c>
      <c r="C3325" s="427" t="s">
        <v>4833</v>
      </c>
      <c r="D3325" s="428">
        <v>892.4</v>
      </c>
    </row>
    <row r="3326" spans="2:4" x14ac:dyDescent="0.25">
      <c r="B3326" s="427" t="s">
        <v>4834</v>
      </c>
      <c r="C3326" s="427" t="s">
        <v>4835</v>
      </c>
      <c r="D3326" s="428">
        <v>11871.22</v>
      </c>
    </row>
    <row r="3327" spans="2:4" x14ac:dyDescent="0.25">
      <c r="B3327" s="427" t="s">
        <v>4836</v>
      </c>
      <c r="C3327" s="427" t="s">
        <v>4837</v>
      </c>
      <c r="D3327" s="428">
        <v>81159.520000000004</v>
      </c>
    </row>
    <row r="3328" spans="2:4" x14ac:dyDescent="0.25">
      <c r="B3328" s="427" t="s">
        <v>4838</v>
      </c>
      <c r="C3328" s="427" t="s">
        <v>4839</v>
      </c>
      <c r="D3328" s="428">
        <v>7802.75</v>
      </c>
    </row>
    <row r="3329" spans="2:4" x14ac:dyDescent="0.25">
      <c r="B3329" s="427" t="s">
        <v>4840</v>
      </c>
      <c r="C3329" s="427" t="s">
        <v>4841</v>
      </c>
      <c r="D3329" s="428">
        <v>145783.57</v>
      </c>
    </row>
    <row r="3330" spans="2:4" ht="28.5" x14ac:dyDescent="0.25">
      <c r="B3330" s="427" t="s">
        <v>4842</v>
      </c>
      <c r="C3330" s="427" t="s">
        <v>4843</v>
      </c>
      <c r="D3330" s="428">
        <v>98601</v>
      </c>
    </row>
    <row r="3331" spans="2:4" x14ac:dyDescent="0.25">
      <c r="B3331" s="427" t="s">
        <v>4844</v>
      </c>
      <c r="C3331" s="427" t="s">
        <v>4845</v>
      </c>
      <c r="D3331" s="428">
        <v>5069.2</v>
      </c>
    </row>
    <row r="3332" spans="2:4" x14ac:dyDescent="0.25">
      <c r="B3332" s="427" t="s">
        <v>4846</v>
      </c>
      <c r="C3332" s="427" t="s">
        <v>4847</v>
      </c>
      <c r="D3332" s="428">
        <v>7289.44</v>
      </c>
    </row>
    <row r="3333" spans="2:4" x14ac:dyDescent="0.25">
      <c r="B3333" s="427" t="s">
        <v>4848</v>
      </c>
      <c r="C3333" s="427" t="s">
        <v>4849</v>
      </c>
      <c r="D3333" s="428">
        <v>18734</v>
      </c>
    </row>
    <row r="3334" spans="2:4" x14ac:dyDescent="0.25">
      <c r="B3334" s="427" t="s">
        <v>4850</v>
      </c>
      <c r="C3334" s="427" t="s">
        <v>4849</v>
      </c>
      <c r="D3334" s="428">
        <v>11069.88</v>
      </c>
    </row>
    <row r="3335" spans="2:4" x14ac:dyDescent="0.25">
      <c r="B3335" s="427" t="s">
        <v>4851</v>
      </c>
      <c r="C3335" s="427" t="s">
        <v>4852</v>
      </c>
      <c r="D3335" s="428">
        <v>1299</v>
      </c>
    </row>
    <row r="3336" spans="2:4" x14ac:dyDescent="0.25">
      <c r="B3336" s="427" t="s">
        <v>4853</v>
      </c>
      <c r="C3336" s="427" t="s">
        <v>4854</v>
      </c>
      <c r="D3336" s="428">
        <v>1644.88</v>
      </c>
    </row>
    <row r="3337" spans="2:4" x14ac:dyDescent="0.25">
      <c r="B3337" s="427" t="s">
        <v>4855</v>
      </c>
      <c r="C3337" s="427" t="s">
        <v>4856</v>
      </c>
      <c r="D3337" s="428">
        <v>2365.09</v>
      </c>
    </row>
    <row r="3338" spans="2:4" x14ac:dyDescent="0.25">
      <c r="B3338" s="427" t="s">
        <v>4857</v>
      </c>
      <c r="C3338" s="427" t="s">
        <v>4858</v>
      </c>
      <c r="D3338" s="428">
        <v>15466.28</v>
      </c>
    </row>
    <row r="3339" spans="2:4" x14ac:dyDescent="0.25">
      <c r="B3339" s="427" t="s">
        <v>4859</v>
      </c>
      <c r="C3339" s="427" t="s">
        <v>4860</v>
      </c>
      <c r="D3339" s="428">
        <v>600</v>
      </c>
    </row>
    <row r="3340" spans="2:4" x14ac:dyDescent="0.25">
      <c r="B3340" s="427" t="s">
        <v>4861</v>
      </c>
      <c r="C3340" s="427" t="s">
        <v>4862</v>
      </c>
      <c r="D3340" s="428">
        <v>217.01</v>
      </c>
    </row>
    <row r="3341" spans="2:4" x14ac:dyDescent="0.25">
      <c r="B3341" s="427" t="s">
        <v>4863</v>
      </c>
      <c r="C3341" s="427" t="s">
        <v>4862</v>
      </c>
      <c r="D3341" s="428">
        <v>217.01</v>
      </c>
    </row>
    <row r="3342" spans="2:4" x14ac:dyDescent="0.25">
      <c r="B3342" s="427" t="s">
        <v>4864</v>
      </c>
      <c r="C3342" s="427" t="s">
        <v>4865</v>
      </c>
      <c r="D3342" s="428">
        <v>448.5</v>
      </c>
    </row>
    <row r="3343" spans="2:4" x14ac:dyDescent="0.25">
      <c r="B3343" s="427" t="s">
        <v>4866</v>
      </c>
      <c r="C3343" s="427" t="s">
        <v>4865</v>
      </c>
      <c r="D3343" s="428">
        <v>448.5</v>
      </c>
    </row>
    <row r="3344" spans="2:4" x14ac:dyDescent="0.25">
      <c r="B3344" s="427" t="s">
        <v>4867</v>
      </c>
      <c r="C3344" s="427" t="s">
        <v>4865</v>
      </c>
      <c r="D3344" s="428">
        <v>448.5</v>
      </c>
    </row>
    <row r="3345" spans="2:4" x14ac:dyDescent="0.25">
      <c r="B3345" s="427" t="s">
        <v>4868</v>
      </c>
      <c r="C3345" s="427" t="s">
        <v>4869</v>
      </c>
      <c r="D3345" s="428">
        <v>2158.17</v>
      </c>
    </row>
    <row r="3346" spans="2:4" x14ac:dyDescent="0.25">
      <c r="B3346" s="427" t="s">
        <v>4870</v>
      </c>
      <c r="C3346" s="427" t="s">
        <v>4871</v>
      </c>
      <c r="D3346" s="428">
        <v>1710.07</v>
      </c>
    </row>
    <row r="3347" spans="2:4" x14ac:dyDescent="0.25">
      <c r="B3347" s="427" t="s">
        <v>4872</v>
      </c>
      <c r="C3347" s="427" t="s">
        <v>4873</v>
      </c>
      <c r="D3347" s="428">
        <v>2040.44</v>
      </c>
    </row>
    <row r="3348" spans="2:4" x14ac:dyDescent="0.25">
      <c r="B3348" s="427" t="s">
        <v>4874</v>
      </c>
      <c r="C3348" s="427" t="s">
        <v>4873</v>
      </c>
      <c r="D3348" s="428">
        <v>2234.0700000000002</v>
      </c>
    </row>
    <row r="3349" spans="2:4" x14ac:dyDescent="0.25">
      <c r="B3349" s="427" t="s">
        <v>4875</v>
      </c>
      <c r="C3349" s="427" t="s">
        <v>4873</v>
      </c>
      <c r="D3349" s="428">
        <v>61489.57</v>
      </c>
    </row>
    <row r="3350" spans="2:4" x14ac:dyDescent="0.25">
      <c r="B3350" s="427" t="s">
        <v>4876</v>
      </c>
      <c r="C3350" s="427" t="s">
        <v>4873</v>
      </c>
      <c r="D3350" s="428">
        <v>12646.32</v>
      </c>
    </row>
    <row r="3351" spans="2:4" x14ac:dyDescent="0.25">
      <c r="B3351" s="427" t="s">
        <v>4877</v>
      </c>
      <c r="C3351" s="427" t="s">
        <v>4873</v>
      </c>
      <c r="D3351" s="428">
        <v>12646.32</v>
      </c>
    </row>
    <row r="3352" spans="2:4" x14ac:dyDescent="0.25">
      <c r="B3352" s="427" t="s">
        <v>4878</v>
      </c>
      <c r="C3352" s="427" t="s">
        <v>4873</v>
      </c>
      <c r="D3352" s="428">
        <v>12646.32</v>
      </c>
    </row>
    <row r="3353" spans="2:4" x14ac:dyDescent="0.25">
      <c r="B3353" s="427" t="s">
        <v>4879</v>
      </c>
      <c r="C3353" s="427" t="s">
        <v>4873</v>
      </c>
      <c r="D3353" s="428">
        <v>12646.32</v>
      </c>
    </row>
    <row r="3354" spans="2:4" x14ac:dyDescent="0.25">
      <c r="B3354" s="427" t="s">
        <v>4880</v>
      </c>
      <c r="C3354" s="427" t="s">
        <v>4873</v>
      </c>
      <c r="D3354" s="428">
        <v>2581.2600000000002</v>
      </c>
    </row>
    <row r="3355" spans="2:4" x14ac:dyDescent="0.25">
      <c r="B3355" s="427" t="s">
        <v>4881</v>
      </c>
      <c r="C3355" s="427" t="s">
        <v>4873</v>
      </c>
      <c r="D3355" s="428">
        <v>1649</v>
      </c>
    </row>
    <row r="3356" spans="2:4" x14ac:dyDescent="0.25">
      <c r="B3356" s="427" t="s">
        <v>4882</v>
      </c>
      <c r="C3356" s="427" t="s">
        <v>4873</v>
      </c>
      <c r="D3356" s="428">
        <v>1241.2</v>
      </c>
    </row>
    <row r="3357" spans="2:4" x14ac:dyDescent="0.25">
      <c r="B3357" s="427" t="s">
        <v>4883</v>
      </c>
      <c r="C3357" s="427" t="s">
        <v>4873</v>
      </c>
      <c r="D3357" s="428">
        <v>2040.44</v>
      </c>
    </row>
    <row r="3358" spans="2:4" x14ac:dyDescent="0.25">
      <c r="B3358" s="427" t="s">
        <v>4884</v>
      </c>
      <c r="C3358" s="427" t="s">
        <v>4873</v>
      </c>
      <c r="D3358" s="428">
        <v>1302.51</v>
      </c>
    </row>
    <row r="3359" spans="2:4" x14ac:dyDescent="0.25">
      <c r="B3359" s="427" t="s">
        <v>4885</v>
      </c>
      <c r="C3359" s="427" t="s">
        <v>4873</v>
      </c>
      <c r="D3359" s="428">
        <v>2317.44</v>
      </c>
    </row>
    <row r="3360" spans="2:4" x14ac:dyDescent="0.25">
      <c r="B3360" s="427" t="s">
        <v>4886</v>
      </c>
      <c r="C3360" s="427" t="s">
        <v>4873</v>
      </c>
      <c r="D3360" s="428">
        <v>1151.8800000000001</v>
      </c>
    </row>
    <row r="3361" spans="2:4" x14ac:dyDescent="0.25">
      <c r="B3361" s="427" t="s">
        <v>4887</v>
      </c>
      <c r="C3361" s="427" t="s">
        <v>4873</v>
      </c>
      <c r="D3361" s="428">
        <v>1151.8800000000001</v>
      </c>
    </row>
    <row r="3362" spans="2:4" x14ac:dyDescent="0.25">
      <c r="B3362" s="427" t="s">
        <v>4888</v>
      </c>
      <c r="C3362" s="427" t="s">
        <v>4889</v>
      </c>
      <c r="D3362" s="428">
        <v>2297.02</v>
      </c>
    </row>
    <row r="3363" spans="2:4" x14ac:dyDescent="0.25">
      <c r="B3363" s="427" t="s">
        <v>4890</v>
      </c>
      <c r="C3363" s="427" t="s">
        <v>4891</v>
      </c>
      <c r="D3363" s="428">
        <v>1373.01</v>
      </c>
    </row>
    <row r="3364" spans="2:4" x14ac:dyDescent="0.25">
      <c r="B3364" s="427" t="s">
        <v>4892</v>
      </c>
      <c r="C3364" s="427" t="s">
        <v>4891</v>
      </c>
      <c r="D3364" s="428">
        <v>1373.01</v>
      </c>
    </row>
    <row r="3365" spans="2:4" x14ac:dyDescent="0.25">
      <c r="B3365" s="427" t="s">
        <v>4893</v>
      </c>
      <c r="C3365" s="427" t="s">
        <v>4891</v>
      </c>
      <c r="D3365" s="428">
        <v>1373.01</v>
      </c>
    </row>
    <row r="3366" spans="2:4" x14ac:dyDescent="0.25">
      <c r="B3366" s="427" t="s">
        <v>4894</v>
      </c>
      <c r="C3366" s="427" t="s">
        <v>4891</v>
      </c>
      <c r="D3366" s="428">
        <v>1373.01</v>
      </c>
    </row>
    <row r="3367" spans="2:4" x14ac:dyDescent="0.25">
      <c r="B3367" s="427" t="s">
        <v>4895</v>
      </c>
      <c r="C3367" s="427" t="s">
        <v>4896</v>
      </c>
      <c r="D3367" s="428">
        <v>1611.75</v>
      </c>
    </row>
    <row r="3368" spans="2:4" x14ac:dyDescent="0.25">
      <c r="B3368" s="427" t="s">
        <v>4897</v>
      </c>
      <c r="C3368" s="427" t="s">
        <v>4898</v>
      </c>
      <c r="D3368" s="428">
        <v>1494.6</v>
      </c>
    </row>
    <row r="3369" spans="2:4" ht="28.5" x14ac:dyDescent="0.25">
      <c r="B3369" s="427" t="s">
        <v>4899</v>
      </c>
      <c r="C3369" s="427" t="s">
        <v>4900</v>
      </c>
      <c r="D3369" s="428">
        <v>1574</v>
      </c>
    </row>
    <row r="3370" spans="2:4" ht="28.5" x14ac:dyDescent="0.25">
      <c r="B3370" s="427" t="s">
        <v>4901</v>
      </c>
      <c r="C3370" s="427" t="s">
        <v>4900</v>
      </c>
      <c r="D3370" s="428">
        <v>1574</v>
      </c>
    </row>
    <row r="3371" spans="2:4" x14ac:dyDescent="0.25">
      <c r="B3371" s="427" t="s">
        <v>4902</v>
      </c>
      <c r="C3371" s="427" t="s">
        <v>4903</v>
      </c>
      <c r="D3371" s="428">
        <v>1686.92</v>
      </c>
    </row>
    <row r="3372" spans="2:4" x14ac:dyDescent="0.25">
      <c r="B3372" s="427" t="s">
        <v>4904</v>
      </c>
      <c r="C3372" s="427" t="s">
        <v>4905</v>
      </c>
      <c r="D3372" s="428">
        <v>2753.84</v>
      </c>
    </row>
    <row r="3373" spans="2:4" x14ac:dyDescent="0.25">
      <c r="B3373" s="427" t="s">
        <v>4906</v>
      </c>
      <c r="C3373" s="427" t="s">
        <v>4907</v>
      </c>
      <c r="D3373" s="428">
        <v>1121.72</v>
      </c>
    </row>
    <row r="3374" spans="2:4" x14ac:dyDescent="0.25">
      <c r="B3374" s="427" t="s">
        <v>4908</v>
      </c>
      <c r="C3374" s="427" t="s">
        <v>4909</v>
      </c>
      <c r="D3374" s="428">
        <v>1352.83</v>
      </c>
    </row>
    <row r="3375" spans="2:4" x14ac:dyDescent="0.25">
      <c r="B3375" s="427" t="s">
        <v>4910</v>
      </c>
      <c r="C3375" s="427" t="s">
        <v>4911</v>
      </c>
      <c r="D3375" s="428">
        <v>2475.16</v>
      </c>
    </row>
    <row r="3376" spans="2:4" x14ac:dyDescent="0.25">
      <c r="B3376" s="427" t="s">
        <v>4912</v>
      </c>
      <c r="C3376" s="427" t="s">
        <v>4913</v>
      </c>
      <c r="D3376" s="428">
        <v>1349</v>
      </c>
    </row>
    <row r="3377" spans="2:4" x14ac:dyDescent="0.25">
      <c r="B3377" s="427" t="s">
        <v>4914</v>
      </c>
      <c r="C3377" s="427" t="s">
        <v>4915</v>
      </c>
      <c r="D3377" s="428">
        <v>1295.8599999999999</v>
      </c>
    </row>
    <row r="3378" spans="2:4" x14ac:dyDescent="0.25">
      <c r="B3378" s="427" t="s">
        <v>4916</v>
      </c>
      <c r="C3378" s="427" t="s">
        <v>4915</v>
      </c>
      <c r="D3378" s="428">
        <v>2049.7199999999998</v>
      </c>
    </row>
    <row r="3379" spans="2:4" ht="28.5" x14ac:dyDescent="0.25">
      <c r="B3379" s="427" t="s">
        <v>4917</v>
      </c>
      <c r="C3379" s="427" t="s">
        <v>4918</v>
      </c>
      <c r="D3379" s="428">
        <v>1448.84</v>
      </c>
    </row>
    <row r="3380" spans="2:4" x14ac:dyDescent="0.25">
      <c r="B3380" s="427" t="s">
        <v>4919</v>
      </c>
      <c r="C3380" s="427" t="s">
        <v>4920</v>
      </c>
      <c r="D3380" s="428">
        <v>2256.2399999999998</v>
      </c>
    </row>
    <row r="3381" spans="2:4" x14ac:dyDescent="0.25">
      <c r="B3381" s="427" t="s">
        <v>4921</v>
      </c>
      <c r="C3381" s="427" t="s">
        <v>4922</v>
      </c>
      <c r="D3381" s="428">
        <v>1373.01</v>
      </c>
    </row>
    <row r="3382" spans="2:4" x14ac:dyDescent="0.25">
      <c r="B3382" s="427" t="s">
        <v>4923</v>
      </c>
      <c r="C3382" s="427" t="s">
        <v>4922</v>
      </c>
      <c r="D3382" s="428">
        <v>1373.01</v>
      </c>
    </row>
    <row r="3383" spans="2:4" ht="28.5" x14ac:dyDescent="0.25">
      <c r="B3383" s="427" t="s">
        <v>4924</v>
      </c>
      <c r="C3383" s="427" t="s">
        <v>4925</v>
      </c>
      <c r="D3383" s="428">
        <v>1376.87</v>
      </c>
    </row>
    <row r="3384" spans="2:4" x14ac:dyDescent="0.25">
      <c r="B3384" s="427" t="s">
        <v>4926</v>
      </c>
      <c r="C3384" s="427" t="s">
        <v>4927</v>
      </c>
      <c r="D3384" s="428">
        <v>1887.53</v>
      </c>
    </row>
    <row r="3385" spans="2:4" x14ac:dyDescent="0.25">
      <c r="B3385" s="427" t="s">
        <v>4928</v>
      </c>
      <c r="C3385" s="427" t="s">
        <v>4927</v>
      </c>
      <c r="D3385" s="428">
        <v>1986.88</v>
      </c>
    </row>
    <row r="3386" spans="2:4" x14ac:dyDescent="0.25">
      <c r="B3386" s="427" t="s">
        <v>4929</v>
      </c>
      <c r="C3386" s="427" t="s">
        <v>4927</v>
      </c>
      <c r="D3386" s="428">
        <v>1986.88</v>
      </c>
    </row>
    <row r="3387" spans="2:4" x14ac:dyDescent="0.25">
      <c r="B3387" s="427" t="s">
        <v>4930</v>
      </c>
      <c r="C3387" s="427" t="s">
        <v>4927</v>
      </c>
      <c r="D3387" s="428">
        <v>1986.88</v>
      </c>
    </row>
    <row r="3388" spans="2:4" x14ac:dyDescent="0.25">
      <c r="B3388" s="427" t="s">
        <v>4931</v>
      </c>
      <c r="C3388" s="427" t="s">
        <v>4932</v>
      </c>
      <c r="D3388" s="428">
        <v>1430.7</v>
      </c>
    </row>
    <row r="3389" spans="2:4" x14ac:dyDescent="0.25">
      <c r="B3389" s="427" t="s">
        <v>4933</v>
      </c>
      <c r="C3389" s="427" t="s">
        <v>4934</v>
      </c>
      <c r="D3389" s="428">
        <v>1712.59</v>
      </c>
    </row>
    <row r="3390" spans="2:4" x14ac:dyDescent="0.25">
      <c r="B3390" s="427" t="s">
        <v>4935</v>
      </c>
      <c r="C3390" s="427" t="s">
        <v>4936</v>
      </c>
      <c r="D3390" s="428">
        <v>2364.0300000000002</v>
      </c>
    </row>
    <row r="3391" spans="2:4" x14ac:dyDescent="0.25">
      <c r="B3391" s="427" t="s">
        <v>4937</v>
      </c>
      <c r="C3391" s="427" t="s">
        <v>4936</v>
      </c>
      <c r="D3391" s="428">
        <v>2266.77</v>
      </c>
    </row>
    <row r="3392" spans="2:4" x14ac:dyDescent="0.25">
      <c r="B3392" s="427" t="s">
        <v>4938</v>
      </c>
      <c r="C3392" s="427" t="s">
        <v>4939</v>
      </c>
      <c r="D3392" s="428">
        <v>1364.01</v>
      </c>
    </row>
    <row r="3393" spans="2:4" x14ac:dyDescent="0.25">
      <c r="B3393" s="427" t="s">
        <v>4940</v>
      </c>
      <c r="C3393" s="427" t="s">
        <v>4941</v>
      </c>
      <c r="D3393" s="428">
        <v>1044</v>
      </c>
    </row>
    <row r="3394" spans="2:4" x14ac:dyDescent="0.25">
      <c r="B3394" s="427" t="s">
        <v>4942</v>
      </c>
      <c r="C3394" s="427" t="s">
        <v>4943</v>
      </c>
      <c r="D3394" s="428">
        <v>2427.0100000000002</v>
      </c>
    </row>
    <row r="3395" spans="2:4" x14ac:dyDescent="0.25">
      <c r="B3395" s="427" t="s">
        <v>4944</v>
      </c>
      <c r="C3395" s="427" t="s">
        <v>4945</v>
      </c>
      <c r="D3395" s="428">
        <v>1909</v>
      </c>
    </row>
    <row r="3396" spans="2:4" x14ac:dyDescent="0.25">
      <c r="B3396" s="427" t="s">
        <v>4946</v>
      </c>
      <c r="C3396" s="427" t="s">
        <v>4947</v>
      </c>
      <c r="D3396" s="428">
        <v>2187.3000000000002</v>
      </c>
    </row>
    <row r="3397" spans="2:4" x14ac:dyDescent="0.25">
      <c r="B3397" s="427" t="s">
        <v>4948</v>
      </c>
      <c r="C3397" s="427" t="s">
        <v>4949</v>
      </c>
      <c r="D3397" s="428">
        <v>2196.0100000000002</v>
      </c>
    </row>
    <row r="3398" spans="2:4" x14ac:dyDescent="0.25">
      <c r="B3398" s="427" t="s">
        <v>4950</v>
      </c>
      <c r="C3398" s="427" t="s">
        <v>4951</v>
      </c>
      <c r="D3398" s="428">
        <v>986</v>
      </c>
    </row>
    <row r="3399" spans="2:4" x14ac:dyDescent="0.25">
      <c r="B3399" s="427" t="s">
        <v>4952</v>
      </c>
      <c r="C3399" s="427" t="s">
        <v>4953</v>
      </c>
      <c r="D3399" s="428">
        <v>4076.75</v>
      </c>
    </row>
    <row r="3400" spans="2:4" x14ac:dyDescent="0.25">
      <c r="B3400" s="427" t="s">
        <v>4954</v>
      </c>
      <c r="C3400" s="427" t="s">
        <v>4953</v>
      </c>
      <c r="D3400" s="428">
        <v>4076.75</v>
      </c>
    </row>
    <row r="3401" spans="2:4" x14ac:dyDescent="0.25">
      <c r="B3401" s="427" t="s">
        <v>4955</v>
      </c>
      <c r="C3401" s="427" t="s">
        <v>4956</v>
      </c>
      <c r="D3401" s="428">
        <v>1599</v>
      </c>
    </row>
    <row r="3402" spans="2:4" x14ac:dyDescent="0.25">
      <c r="B3402" s="427" t="s">
        <v>4957</v>
      </c>
      <c r="C3402" s="427" t="s">
        <v>4958</v>
      </c>
      <c r="D3402" s="428">
        <v>1903.25</v>
      </c>
    </row>
    <row r="3403" spans="2:4" x14ac:dyDescent="0.25">
      <c r="B3403" s="427" t="s">
        <v>4959</v>
      </c>
      <c r="C3403" s="427" t="s">
        <v>4960</v>
      </c>
      <c r="D3403" s="428">
        <v>1919</v>
      </c>
    </row>
    <row r="3404" spans="2:4" x14ac:dyDescent="0.25">
      <c r="B3404" s="427" t="s">
        <v>4961</v>
      </c>
      <c r="C3404" s="427" t="s">
        <v>4962</v>
      </c>
      <c r="D3404" s="428">
        <v>6728</v>
      </c>
    </row>
    <row r="3405" spans="2:4" x14ac:dyDescent="0.25">
      <c r="B3405" s="427" t="s">
        <v>4963</v>
      </c>
      <c r="C3405" s="427" t="s">
        <v>4962</v>
      </c>
      <c r="D3405" s="428">
        <v>3883.68</v>
      </c>
    </row>
    <row r="3406" spans="2:4" ht="28.5" x14ac:dyDescent="0.25">
      <c r="B3406" s="427" t="s">
        <v>4964</v>
      </c>
      <c r="C3406" s="427" t="s">
        <v>4965</v>
      </c>
      <c r="D3406" s="428">
        <v>3132</v>
      </c>
    </row>
    <row r="3407" spans="2:4" ht="28.5" x14ac:dyDescent="0.25">
      <c r="B3407" s="427" t="s">
        <v>4966</v>
      </c>
      <c r="C3407" s="427" t="s">
        <v>4967</v>
      </c>
      <c r="D3407" s="428">
        <v>4060</v>
      </c>
    </row>
    <row r="3408" spans="2:4" x14ac:dyDescent="0.25">
      <c r="B3408" s="427" t="s">
        <v>4968</v>
      </c>
      <c r="C3408" s="427" t="s">
        <v>4969</v>
      </c>
      <c r="D3408" s="428">
        <v>7021.45</v>
      </c>
    </row>
    <row r="3409" spans="2:4" x14ac:dyDescent="0.25">
      <c r="B3409" s="427" t="s">
        <v>4970</v>
      </c>
      <c r="C3409" s="427" t="s">
        <v>4969</v>
      </c>
      <c r="D3409" s="428">
        <v>7021.45</v>
      </c>
    </row>
    <row r="3410" spans="2:4" x14ac:dyDescent="0.25">
      <c r="B3410" s="427" t="s">
        <v>4971</v>
      </c>
      <c r="C3410" s="427" t="s">
        <v>4969</v>
      </c>
      <c r="D3410" s="428">
        <v>7021.45</v>
      </c>
    </row>
    <row r="3411" spans="2:4" x14ac:dyDescent="0.25">
      <c r="B3411" s="427" t="s">
        <v>4972</v>
      </c>
      <c r="C3411" s="427" t="s">
        <v>4969</v>
      </c>
      <c r="D3411" s="428">
        <v>7021.45</v>
      </c>
    </row>
    <row r="3412" spans="2:4" x14ac:dyDescent="0.25">
      <c r="B3412" s="427" t="s">
        <v>4973</v>
      </c>
      <c r="C3412" s="427" t="s">
        <v>4969</v>
      </c>
      <c r="D3412" s="428">
        <v>7021.45</v>
      </c>
    </row>
    <row r="3413" spans="2:4" x14ac:dyDescent="0.25">
      <c r="B3413" s="427" t="s">
        <v>4974</v>
      </c>
      <c r="C3413" s="427" t="s">
        <v>4975</v>
      </c>
      <c r="D3413" s="428">
        <v>3401.04</v>
      </c>
    </row>
    <row r="3414" spans="2:4" x14ac:dyDescent="0.25">
      <c r="B3414" s="427" t="s">
        <v>4976</v>
      </c>
      <c r="C3414" s="427" t="s">
        <v>4977</v>
      </c>
      <c r="D3414" s="428">
        <v>17524.849999999999</v>
      </c>
    </row>
    <row r="3415" spans="2:4" x14ac:dyDescent="0.25">
      <c r="B3415" s="427" t="s">
        <v>4978</v>
      </c>
      <c r="C3415" s="427" t="s">
        <v>4979</v>
      </c>
      <c r="D3415" s="428">
        <v>2875</v>
      </c>
    </row>
    <row r="3416" spans="2:4" x14ac:dyDescent="0.25">
      <c r="B3416" s="427" t="s">
        <v>4980</v>
      </c>
      <c r="C3416" s="427" t="s">
        <v>4981</v>
      </c>
      <c r="D3416" s="428">
        <v>2628.8</v>
      </c>
    </row>
    <row r="3417" spans="2:4" x14ac:dyDescent="0.25">
      <c r="B3417" s="427" t="s">
        <v>4982</v>
      </c>
      <c r="C3417" s="427" t="s">
        <v>4983</v>
      </c>
      <c r="D3417" s="428">
        <v>2669.01</v>
      </c>
    </row>
    <row r="3418" spans="2:4" x14ac:dyDescent="0.25">
      <c r="B3418" s="427" t="s">
        <v>4984</v>
      </c>
      <c r="C3418" s="427" t="s">
        <v>4985</v>
      </c>
      <c r="D3418" s="428">
        <v>8975.1299999999992</v>
      </c>
    </row>
    <row r="3419" spans="2:4" x14ac:dyDescent="0.25">
      <c r="B3419" s="427" t="s">
        <v>4986</v>
      </c>
      <c r="C3419" s="427" t="s">
        <v>4987</v>
      </c>
      <c r="D3419" s="428">
        <v>5525.59</v>
      </c>
    </row>
    <row r="3420" spans="2:4" x14ac:dyDescent="0.25">
      <c r="B3420" s="427" t="s">
        <v>4988</v>
      </c>
      <c r="C3420" s="427" t="s">
        <v>4989</v>
      </c>
      <c r="D3420" s="428">
        <v>4214.17</v>
      </c>
    </row>
    <row r="3421" spans="2:4" x14ac:dyDescent="0.25">
      <c r="B3421" s="427" t="s">
        <v>4990</v>
      </c>
      <c r="C3421" s="427" t="s">
        <v>4991</v>
      </c>
      <c r="D3421" s="428">
        <v>4555.97</v>
      </c>
    </row>
    <row r="3422" spans="2:4" x14ac:dyDescent="0.25">
      <c r="B3422" s="427" t="s">
        <v>4992</v>
      </c>
      <c r="C3422" s="427" t="s">
        <v>4993</v>
      </c>
      <c r="D3422" s="428">
        <v>5638.85</v>
      </c>
    </row>
    <row r="3423" spans="2:4" x14ac:dyDescent="0.25">
      <c r="B3423" s="427" t="s">
        <v>4994</v>
      </c>
      <c r="C3423" s="427" t="s">
        <v>4993</v>
      </c>
      <c r="D3423" s="428">
        <v>5638.85</v>
      </c>
    </row>
    <row r="3424" spans="2:4" x14ac:dyDescent="0.25">
      <c r="B3424" s="427" t="s">
        <v>4995</v>
      </c>
      <c r="C3424" s="427" t="s">
        <v>4996</v>
      </c>
      <c r="D3424" s="428">
        <v>5638.85</v>
      </c>
    </row>
    <row r="3425" spans="2:4" x14ac:dyDescent="0.25">
      <c r="B3425" s="427" t="s">
        <v>4997</v>
      </c>
      <c r="C3425" s="427" t="s">
        <v>4996</v>
      </c>
      <c r="D3425" s="428">
        <v>5638.85</v>
      </c>
    </row>
    <row r="3426" spans="2:4" x14ac:dyDescent="0.25">
      <c r="B3426" s="427" t="s">
        <v>4998</v>
      </c>
      <c r="C3426" s="427" t="s">
        <v>4999</v>
      </c>
      <c r="D3426" s="428">
        <v>7169.56</v>
      </c>
    </row>
    <row r="3427" spans="2:4" x14ac:dyDescent="0.25">
      <c r="B3427" s="427" t="s">
        <v>5000</v>
      </c>
      <c r="C3427" s="427" t="s">
        <v>4999</v>
      </c>
      <c r="D3427" s="428">
        <v>7169.56</v>
      </c>
    </row>
    <row r="3428" spans="2:4" x14ac:dyDescent="0.25">
      <c r="B3428" s="427" t="s">
        <v>5001</v>
      </c>
      <c r="C3428" s="427" t="s">
        <v>5002</v>
      </c>
      <c r="D3428" s="428">
        <v>5638.85</v>
      </c>
    </row>
    <row r="3429" spans="2:4" x14ac:dyDescent="0.25">
      <c r="B3429" s="427" t="s">
        <v>5003</v>
      </c>
      <c r="C3429" s="427" t="s">
        <v>5004</v>
      </c>
      <c r="D3429" s="428">
        <v>91244.17</v>
      </c>
    </row>
    <row r="3430" spans="2:4" x14ac:dyDescent="0.25">
      <c r="B3430" s="427" t="s">
        <v>5005</v>
      </c>
      <c r="C3430" s="427" t="s">
        <v>5006</v>
      </c>
      <c r="D3430" s="428">
        <v>1774.8</v>
      </c>
    </row>
    <row r="3431" spans="2:4" x14ac:dyDescent="0.25">
      <c r="B3431" s="427" t="s">
        <v>5007</v>
      </c>
      <c r="C3431" s="427" t="s">
        <v>5008</v>
      </c>
      <c r="D3431" s="428">
        <v>6000</v>
      </c>
    </row>
    <row r="3432" spans="2:4" x14ac:dyDescent="0.25">
      <c r="B3432" s="427" t="s">
        <v>5009</v>
      </c>
      <c r="C3432" s="427" t="s">
        <v>5010</v>
      </c>
      <c r="D3432" s="428">
        <v>2288.5</v>
      </c>
    </row>
    <row r="3433" spans="2:4" x14ac:dyDescent="0.25">
      <c r="B3433" s="427" t="s">
        <v>5011</v>
      </c>
      <c r="C3433" s="427" t="s">
        <v>5012</v>
      </c>
      <c r="D3433" s="428">
        <v>6998.9</v>
      </c>
    </row>
    <row r="3434" spans="2:4" x14ac:dyDescent="0.25">
      <c r="B3434" s="427" t="s">
        <v>5013</v>
      </c>
      <c r="C3434" s="427" t="s">
        <v>5014</v>
      </c>
      <c r="D3434" s="428">
        <v>3711.05</v>
      </c>
    </row>
    <row r="3435" spans="2:4" ht="28.5" x14ac:dyDescent="0.25">
      <c r="B3435" s="427" t="s">
        <v>5015</v>
      </c>
      <c r="C3435" s="427" t="s">
        <v>5016</v>
      </c>
      <c r="D3435" s="428">
        <v>35000</v>
      </c>
    </row>
    <row r="3436" spans="2:4" x14ac:dyDescent="0.25">
      <c r="B3436" s="427" t="s">
        <v>5017</v>
      </c>
      <c r="C3436" s="427" t="s">
        <v>5018</v>
      </c>
      <c r="D3436" s="428">
        <v>4704.7</v>
      </c>
    </row>
    <row r="3437" spans="2:4" x14ac:dyDescent="0.25">
      <c r="B3437" s="427" t="s">
        <v>5019</v>
      </c>
      <c r="C3437" s="427" t="s">
        <v>5020</v>
      </c>
      <c r="D3437" s="428">
        <v>2350.6</v>
      </c>
    </row>
    <row r="3438" spans="2:4" x14ac:dyDescent="0.25">
      <c r="B3438" s="427" t="s">
        <v>5021</v>
      </c>
      <c r="C3438" s="427" t="s">
        <v>5020</v>
      </c>
      <c r="D3438" s="428">
        <v>2350.6</v>
      </c>
    </row>
    <row r="3439" spans="2:4" x14ac:dyDescent="0.25">
      <c r="B3439" s="427" t="s">
        <v>5022</v>
      </c>
      <c r="C3439" s="427" t="s">
        <v>5020</v>
      </c>
      <c r="D3439" s="428">
        <v>2365.09</v>
      </c>
    </row>
    <row r="3440" spans="2:4" x14ac:dyDescent="0.25">
      <c r="B3440" s="427" t="s">
        <v>5023</v>
      </c>
      <c r="C3440" s="427" t="s">
        <v>5024</v>
      </c>
      <c r="D3440" s="428">
        <v>2426.5</v>
      </c>
    </row>
    <row r="3441" spans="2:4" x14ac:dyDescent="0.25">
      <c r="B3441" s="427" t="s">
        <v>5025</v>
      </c>
      <c r="C3441" s="427" t="s">
        <v>5026</v>
      </c>
      <c r="D3441" s="428">
        <v>2365.09</v>
      </c>
    </row>
    <row r="3442" spans="2:4" x14ac:dyDescent="0.25">
      <c r="B3442" s="427" t="s">
        <v>5027</v>
      </c>
      <c r="C3442" s="427" t="s">
        <v>5026</v>
      </c>
      <c r="D3442" s="428">
        <v>2350.6</v>
      </c>
    </row>
    <row r="3443" spans="2:4" x14ac:dyDescent="0.25">
      <c r="B3443" s="427" t="s">
        <v>5028</v>
      </c>
      <c r="C3443" s="427" t="s">
        <v>5026</v>
      </c>
      <c r="D3443" s="428">
        <v>1190.6500000000001</v>
      </c>
    </row>
    <row r="3444" spans="2:4" x14ac:dyDescent="0.25">
      <c r="B3444" s="427" t="s">
        <v>5029</v>
      </c>
      <c r="C3444" s="427" t="s">
        <v>5026</v>
      </c>
      <c r="D3444" s="428">
        <v>2992.8</v>
      </c>
    </row>
    <row r="3445" spans="2:4" x14ac:dyDescent="0.25">
      <c r="B3445" s="427" t="s">
        <v>5030</v>
      </c>
      <c r="C3445" s="427" t="s">
        <v>5026</v>
      </c>
      <c r="D3445" s="428">
        <v>2365.09</v>
      </c>
    </row>
    <row r="3446" spans="2:4" x14ac:dyDescent="0.25">
      <c r="B3446" s="427" t="s">
        <v>5031</v>
      </c>
      <c r="C3446" s="427" t="s">
        <v>5026</v>
      </c>
      <c r="D3446" s="428">
        <v>2350.6</v>
      </c>
    </row>
    <row r="3447" spans="2:4" x14ac:dyDescent="0.25">
      <c r="B3447" s="427" t="s">
        <v>5032</v>
      </c>
      <c r="C3447" s="427" t="s">
        <v>5033</v>
      </c>
      <c r="D3447" s="428">
        <v>1273.02</v>
      </c>
    </row>
    <row r="3448" spans="2:4" x14ac:dyDescent="0.25">
      <c r="B3448" s="427" t="s">
        <v>5034</v>
      </c>
      <c r="C3448" s="427" t="s">
        <v>5035</v>
      </c>
      <c r="D3448" s="428">
        <v>3781.2</v>
      </c>
    </row>
    <row r="3449" spans="2:4" x14ac:dyDescent="0.25">
      <c r="B3449" s="427" t="s">
        <v>5036</v>
      </c>
      <c r="C3449" s="427" t="s">
        <v>5035</v>
      </c>
      <c r="D3449" s="428">
        <v>3781.2</v>
      </c>
    </row>
    <row r="3450" spans="2:4" x14ac:dyDescent="0.25">
      <c r="B3450" s="427" t="s">
        <v>5037</v>
      </c>
      <c r="C3450" s="427" t="s">
        <v>5035</v>
      </c>
      <c r="D3450" s="428">
        <v>3781.2</v>
      </c>
    </row>
    <row r="3451" spans="2:4" x14ac:dyDescent="0.25">
      <c r="B3451" s="427" t="s">
        <v>5038</v>
      </c>
      <c r="C3451" s="427" t="s">
        <v>5035</v>
      </c>
      <c r="D3451" s="428">
        <v>3781.2</v>
      </c>
    </row>
    <row r="3452" spans="2:4" x14ac:dyDescent="0.25">
      <c r="B3452" s="427" t="s">
        <v>5039</v>
      </c>
      <c r="C3452" s="427" t="s">
        <v>5040</v>
      </c>
      <c r="D3452" s="428">
        <v>2645.02</v>
      </c>
    </row>
    <row r="3453" spans="2:4" x14ac:dyDescent="0.25">
      <c r="B3453" s="427" t="s">
        <v>5041</v>
      </c>
      <c r="C3453" s="427" t="s">
        <v>5042</v>
      </c>
      <c r="D3453" s="428">
        <v>2449.98</v>
      </c>
    </row>
    <row r="3454" spans="2:4" x14ac:dyDescent="0.25">
      <c r="B3454" s="427" t="s">
        <v>5043</v>
      </c>
      <c r="C3454" s="427" t="s">
        <v>5042</v>
      </c>
      <c r="D3454" s="428">
        <v>2449.98</v>
      </c>
    </row>
    <row r="3455" spans="2:4" x14ac:dyDescent="0.25">
      <c r="B3455" s="427" t="s">
        <v>5044</v>
      </c>
      <c r="C3455" s="427" t="s">
        <v>5045</v>
      </c>
      <c r="D3455" s="428">
        <v>2992.8</v>
      </c>
    </row>
    <row r="3456" spans="2:4" x14ac:dyDescent="0.25">
      <c r="B3456" s="427" t="s">
        <v>5046</v>
      </c>
      <c r="C3456" s="427" t="s">
        <v>5047</v>
      </c>
      <c r="D3456" s="428">
        <v>1190.6500000000001</v>
      </c>
    </row>
    <row r="3457" spans="2:4" x14ac:dyDescent="0.25">
      <c r="B3457" s="427" t="s">
        <v>5048</v>
      </c>
      <c r="C3457" s="427" t="s">
        <v>5049</v>
      </c>
      <c r="D3457" s="428">
        <v>3001.34</v>
      </c>
    </row>
    <row r="3458" spans="2:4" x14ac:dyDescent="0.25">
      <c r="B3458" s="427" t="s">
        <v>5050</v>
      </c>
      <c r="C3458" s="427" t="s">
        <v>5051</v>
      </c>
      <c r="D3458" s="428">
        <v>2863.5</v>
      </c>
    </row>
    <row r="3459" spans="2:4" x14ac:dyDescent="0.25">
      <c r="B3459" s="427" t="s">
        <v>5052</v>
      </c>
      <c r="C3459" s="427" t="s">
        <v>5053</v>
      </c>
      <c r="D3459" s="428">
        <v>1505.7</v>
      </c>
    </row>
    <row r="3460" spans="2:4" x14ac:dyDescent="0.25">
      <c r="B3460" s="427" t="s">
        <v>5054</v>
      </c>
      <c r="C3460" s="427" t="s">
        <v>5055</v>
      </c>
      <c r="D3460" s="428">
        <v>2199</v>
      </c>
    </row>
    <row r="3461" spans="2:4" x14ac:dyDescent="0.25">
      <c r="B3461" s="427" t="s">
        <v>5056</v>
      </c>
      <c r="C3461" s="427" t="s">
        <v>5057</v>
      </c>
      <c r="D3461" s="428">
        <v>24837.34</v>
      </c>
    </row>
    <row r="3462" spans="2:4" x14ac:dyDescent="0.25">
      <c r="B3462" s="427" t="s">
        <v>5058</v>
      </c>
      <c r="C3462" s="427" t="s">
        <v>5059</v>
      </c>
      <c r="D3462" s="428">
        <v>273481.59999999998</v>
      </c>
    </row>
    <row r="3463" spans="2:4" ht="28.5" x14ac:dyDescent="0.25">
      <c r="B3463" s="427" t="s">
        <v>5060</v>
      </c>
      <c r="C3463" s="427" t="s">
        <v>5061</v>
      </c>
      <c r="D3463" s="428">
        <v>18573.650000000001</v>
      </c>
    </row>
    <row r="3464" spans="2:4" ht="28.5" x14ac:dyDescent="0.25">
      <c r="B3464" s="427" t="s">
        <v>5062</v>
      </c>
      <c r="C3464" s="427" t="s">
        <v>5061</v>
      </c>
      <c r="D3464" s="428">
        <v>18573.650000000001</v>
      </c>
    </row>
    <row r="3465" spans="2:4" x14ac:dyDescent="0.25">
      <c r="B3465" s="427" t="s">
        <v>5063</v>
      </c>
      <c r="C3465" s="427" t="s">
        <v>5064</v>
      </c>
      <c r="D3465" s="428">
        <v>74999.8</v>
      </c>
    </row>
    <row r="3466" spans="2:4" x14ac:dyDescent="0.25">
      <c r="B3466" s="427" t="s">
        <v>5065</v>
      </c>
      <c r="C3466" s="427" t="s">
        <v>5064</v>
      </c>
      <c r="D3466" s="428">
        <v>74999.8</v>
      </c>
    </row>
    <row r="3467" spans="2:4" x14ac:dyDescent="0.25">
      <c r="B3467" s="427" t="s">
        <v>5066</v>
      </c>
      <c r="C3467" s="427" t="s">
        <v>5067</v>
      </c>
      <c r="D3467" s="428">
        <v>69709.39</v>
      </c>
    </row>
    <row r="3468" spans="2:4" x14ac:dyDescent="0.25">
      <c r="B3468" s="427" t="s">
        <v>5068</v>
      </c>
      <c r="C3468" s="427" t="s">
        <v>5069</v>
      </c>
      <c r="D3468" s="428">
        <v>127176.74</v>
      </c>
    </row>
    <row r="3469" spans="2:4" x14ac:dyDescent="0.25">
      <c r="B3469" s="427" t="s">
        <v>5070</v>
      </c>
      <c r="C3469" s="427" t="s">
        <v>5071</v>
      </c>
      <c r="D3469" s="428">
        <v>144115.22</v>
      </c>
    </row>
    <row r="3470" spans="2:4" ht="28.5" x14ac:dyDescent="0.25">
      <c r="B3470" s="427" t="s">
        <v>5072</v>
      </c>
      <c r="C3470" s="427" t="s">
        <v>5073</v>
      </c>
      <c r="D3470" s="428">
        <v>18573.650000000001</v>
      </c>
    </row>
    <row r="3471" spans="2:4" ht="28.5" x14ac:dyDescent="0.25">
      <c r="B3471" s="427" t="s">
        <v>5074</v>
      </c>
      <c r="C3471" s="427" t="s">
        <v>5073</v>
      </c>
      <c r="D3471" s="428">
        <v>18573.650000000001</v>
      </c>
    </row>
    <row r="3472" spans="2:4" ht="28.5" x14ac:dyDescent="0.25">
      <c r="B3472" s="427" t="s">
        <v>5075</v>
      </c>
      <c r="C3472" s="427" t="s">
        <v>5076</v>
      </c>
      <c r="D3472" s="428">
        <v>18573.650000000001</v>
      </c>
    </row>
    <row r="3473" spans="2:4" x14ac:dyDescent="0.25">
      <c r="B3473" s="427" t="s">
        <v>5077</v>
      </c>
      <c r="C3473" s="427" t="s">
        <v>5078</v>
      </c>
      <c r="D3473" s="428">
        <v>188669.63</v>
      </c>
    </row>
    <row r="3474" spans="2:4" ht="28.5" x14ac:dyDescent="0.25">
      <c r="B3474" s="427" t="s">
        <v>5079</v>
      </c>
      <c r="C3474" s="427" t="s">
        <v>5080</v>
      </c>
      <c r="D3474" s="428">
        <v>18444</v>
      </c>
    </row>
    <row r="3475" spans="2:4" ht="28.5" x14ac:dyDescent="0.25">
      <c r="B3475" s="427" t="s">
        <v>5081</v>
      </c>
      <c r="C3475" s="427" t="s">
        <v>5080</v>
      </c>
      <c r="D3475" s="428">
        <v>18444</v>
      </c>
    </row>
    <row r="3476" spans="2:4" ht="28.5" x14ac:dyDescent="0.25">
      <c r="B3476" s="427" t="s">
        <v>5082</v>
      </c>
      <c r="C3476" s="427" t="s">
        <v>5083</v>
      </c>
      <c r="D3476" s="428">
        <v>23629.200000000001</v>
      </c>
    </row>
    <row r="3477" spans="2:4" ht="28.5" x14ac:dyDescent="0.25">
      <c r="B3477" s="427" t="s">
        <v>5084</v>
      </c>
      <c r="C3477" s="427" t="s">
        <v>5083</v>
      </c>
      <c r="D3477" s="428">
        <v>32480</v>
      </c>
    </row>
    <row r="3478" spans="2:4" x14ac:dyDescent="0.25">
      <c r="B3478" s="427" t="s">
        <v>5085</v>
      </c>
      <c r="C3478" s="427" t="s">
        <v>5086</v>
      </c>
      <c r="D3478" s="428">
        <v>429797.4</v>
      </c>
    </row>
    <row r="3479" spans="2:4" x14ac:dyDescent="0.25">
      <c r="B3479" s="427" t="s">
        <v>5087</v>
      </c>
      <c r="C3479" s="427" t="s">
        <v>5088</v>
      </c>
      <c r="D3479" s="428">
        <v>1918.2</v>
      </c>
    </row>
    <row r="3480" spans="2:4" x14ac:dyDescent="0.25">
      <c r="B3480" s="427" t="s">
        <v>5089</v>
      </c>
      <c r="C3480" s="427" t="s">
        <v>5088</v>
      </c>
      <c r="D3480" s="428">
        <v>1918.2</v>
      </c>
    </row>
    <row r="3481" spans="2:4" x14ac:dyDescent="0.25">
      <c r="B3481" s="427" t="s">
        <v>5090</v>
      </c>
      <c r="C3481" s="427" t="s">
        <v>5091</v>
      </c>
      <c r="D3481" s="428">
        <v>843241.86</v>
      </c>
    </row>
    <row r="3482" spans="2:4" x14ac:dyDescent="0.25">
      <c r="B3482" s="427" t="s">
        <v>5092</v>
      </c>
      <c r="C3482" s="427" t="s">
        <v>5093</v>
      </c>
      <c r="D3482" s="428">
        <v>2127.5</v>
      </c>
    </row>
    <row r="3483" spans="2:4" x14ac:dyDescent="0.25">
      <c r="B3483" s="427" t="s">
        <v>5094</v>
      </c>
      <c r="C3483" s="427" t="s">
        <v>5093</v>
      </c>
      <c r="D3483" s="428">
        <v>2127.5</v>
      </c>
    </row>
    <row r="3484" spans="2:4" x14ac:dyDescent="0.25">
      <c r="B3484" s="427" t="s">
        <v>5095</v>
      </c>
      <c r="C3484" s="427" t="s">
        <v>5093</v>
      </c>
      <c r="D3484" s="428">
        <v>2127.5</v>
      </c>
    </row>
    <row r="3485" spans="2:4" x14ac:dyDescent="0.25">
      <c r="B3485" s="427" t="s">
        <v>5096</v>
      </c>
      <c r="C3485" s="427" t="s">
        <v>5097</v>
      </c>
      <c r="D3485" s="428">
        <v>5411.67</v>
      </c>
    </row>
    <row r="3486" spans="2:4" x14ac:dyDescent="0.25">
      <c r="B3486" s="427" t="s">
        <v>5098</v>
      </c>
      <c r="C3486" s="427" t="s">
        <v>5099</v>
      </c>
      <c r="D3486" s="428">
        <v>1349</v>
      </c>
    </row>
    <row r="3487" spans="2:4" x14ac:dyDescent="0.25">
      <c r="B3487" s="427" t="s">
        <v>5100</v>
      </c>
      <c r="C3487" s="427" t="s">
        <v>5101</v>
      </c>
      <c r="D3487" s="428">
        <v>60327.01</v>
      </c>
    </row>
    <row r="3488" spans="2:4" ht="28.5" x14ac:dyDescent="0.25">
      <c r="B3488" s="427" t="s">
        <v>5102</v>
      </c>
      <c r="C3488" s="427" t="s">
        <v>5103</v>
      </c>
      <c r="D3488" s="428">
        <v>47364.19</v>
      </c>
    </row>
    <row r="3489" spans="2:4" ht="28.5" x14ac:dyDescent="0.25">
      <c r="B3489" s="427" t="s">
        <v>5104</v>
      </c>
      <c r="C3489" s="427" t="s">
        <v>5103</v>
      </c>
      <c r="D3489" s="428">
        <v>47364.19</v>
      </c>
    </row>
    <row r="3490" spans="2:4" x14ac:dyDescent="0.25">
      <c r="B3490" s="427" t="s">
        <v>5105</v>
      </c>
      <c r="C3490" s="427" t="s">
        <v>5106</v>
      </c>
      <c r="D3490" s="428">
        <v>160776</v>
      </c>
    </row>
    <row r="3491" spans="2:4" x14ac:dyDescent="0.25">
      <c r="B3491" s="427" t="s">
        <v>5107</v>
      </c>
      <c r="C3491" s="427" t="s">
        <v>5108</v>
      </c>
      <c r="D3491" s="428">
        <v>17458</v>
      </c>
    </row>
    <row r="3492" spans="2:4" x14ac:dyDescent="0.25">
      <c r="B3492" s="427" t="s">
        <v>5109</v>
      </c>
      <c r="C3492" s="427" t="s">
        <v>5110</v>
      </c>
      <c r="D3492" s="428">
        <v>23339.25</v>
      </c>
    </row>
    <row r="3493" spans="2:4" x14ac:dyDescent="0.25">
      <c r="B3493" s="427" t="s">
        <v>5111</v>
      </c>
      <c r="C3493" s="427" t="s">
        <v>5112</v>
      </c>
      <c r="D3493" s="428">
        <v>444043.75</v>
      </c>
    </row>
    <row r="3494" spans="2:4" ht="28.5" x14ac:dyDescent="0.25">
      <c r="B3494" s="427" t="s">
        <v>5113</v>
      </c>
      <c r="C3494" s="427" t="s">
        <v>5114</v>
      </c>
      <c r="D3494" s="428">
        <v>19905.599999999999</v>
      </c>
    </row>
    <row r="3495" spans="2:4" x14ac:dyDescent="0.25">
      <c r="B3495" s="427" t="s">
        <v>5115</v>
      </c>
      <c r="C3495" s="427" t="s">
        <v>5116</v>
      </c>
      <c r="D3495" s="428">
        <v>435.06</v>
      </c>
    </row>
    <row r="3496" spans="2:4" x14ac:dyDescent="0.25">
      <c r="B3496" s="427" t="s">
        <v>5117</v>
      </c>
      <c r="C3496" s="427" t="s">
        <v>5118</v>
      </c>
      <c r="D3496" s="428">
        <v>0</v>
      </c>
    </row>
    <row r="3497" spans="2:4" x14ac:dyDescent="0.25">
      <c r="B3497" s="427" t="s">
        <v>5119</v>
      </c>
      <c r="C3497" s="427" t="s">
        <v>5120</v>
      </c>
      <c r="D3497" s="428">
        <v>0.01</v>
      </c>
    </row>
    <row r="3498" spans="2:4" x14ac:dyDescent="0.25">
      <c r="B3498" s="427" t="s">
        <v>5121</v>
      </c>
      <c r="C3498" s="427" t="s">
        <v>5122</v>
      </c>
      <c r="D3498" s="428">
        <v>0</v>
      </c>
    </row>
    <row r="3499" spans="2:4" x14ac:dyDescent="0.25">
      <c r="B3499" s="427" t="s">
        <v>5123</v>
      </c>
      <c r="C3499" s="427" t="s">
        <v>5124</v>
      </c>
      <c r="D3499" s="428">
        <v>2505.6</v>
      </c>
    </row>
    <row r="3500" spans="2:4" x14ac:dyDescent="0.25">
      <c r="B3500" s="427" t="s">
        <v>5125</v>
      </c>
      <c r="C3500" s="427" t="s">
        <v>5126</v>
      </c>
      <c r="D3500" s="428">
        <v>2552</v>
      </c>
    </row>
    <row r="3501" spans="2:4" x14ac:dyDescent="0.25">
      <c r="B3501" s="427" t="s">
        <v>5127</v>
      </c>
      <c r="C3501" s="427" t="s">
        <v>5128</v>
      </c>
      <c r="D3501" s="428">
        <v>0</v>
      </c>
    </row>
    <row r="3502" spans="2:4" x14ac:dyDescent="0.25">
      <c r="B3502" s="427" t="s">
        <v>5129</v>
      </c>
      <c r="C3502" s="427" t="s">
        <v>5130</v>
      </c>
      <c r="D3502" s="428">
        <v>0</v>
      </c>
    </row>
    <row r="3503" spans="2:4" x14ac:dyDescent="0.25">
      <c r="B3503" s="427" t="s">
        <v>5131</v>
      </c>
      <c r="C3503" s="427" t="s">
        <v>5132</v>
      </c>
      <c r="D3503" s="428">
        <v>1492.55</v>
      </c>
    </row>
    <row r="3504" spans="2:4" x14ac:dyDescent="0.25">
      <c r="B3504" s="427" t="s">
        <v>5133</v>
      </c>
      <c r="C3504" s="427" t="s">
        <v>5134</v>
      </c>
      <c r="D3504" s="428">
        <v>0.12</v>
      </c>
    </row>
    <row r="3505" spans="2:4" x14ac:dyDescent="0.25">
      <c r="B3505" s="427" t="s">
        <v>5135</v>
      </c>
      <c r="C3505" s="427" t="s">
        <v>5136</v>
      </c>
      <c r="D3505" s="428">
        <v>1202.18</v>
      </c>
    </row>
    <row r="3506" spans="2:4" ht="28.5" x14ac:dyDescent="0.25">
      <c r="B3506" s="427" t="s">
        <v>5137</v>
      </c>
      <c r="C3506" s="427" t="s">
        <v>5138</v>
      </c>
      <c r="D3506" s="428">
        <v>4384.32</v>
      </c>
    </row>
    <row r="3507" spans="2:4" x14ac:dyDescent="0.25">
      <c r="B3507" s="427" t="s">
        <v>5139</v>
      </c>
      <c r="C3507" s="427" t="s">
        <v>5140</v>
      </c>
      <c r="D3507" s="428">
        <v>0</v>
      </c>
    </row>
    <row r="3508" spans="2:4" ht="28.5" x14ac:dyDescent="0.25">
      <c r="B3508" s="427" t="s">
        <v>5141</v>
      </c>
      <c r="C3508" s="427" t="s">
        <v>5142</v>
      </c>
      <c r="D3508" s="428">
        <v>2171.8000000000002</v>
      </c>
    </row>
    <row r="3509" spans="2:4" ht="28.5" x14ac:dyDescent="0.25">
      <c r="B3509" s="427" t="s">
        <v>5143</v>
      </c>
      <c r="C3509" s="427" t="s">
        <v>5142</v>
      </c>
      <c r="D3509" s="428">
        <v>2171.8000000000002</v>
      </c>
    </row>
    <row r="3510" spans="2:4" ht="28.5" x14ac:dyDescent="0.25">
      <c r="B3510" s="427" t="s">
        <v>5144</v>
      </c>
      <c r="C3510" s="427" t="s">
        <v>5142</v>
      </c>
      <c r="D3510" s="428">
        <v>2171.8000000000002</v>
      </c>
    </row>
    <row r="3511" spans="2:4" ht="28.5" x14ac:dyDescent="0.25">
      <c r="B3511" s="427" t="s">
        <v>5145</v>
      </c>
      <c r="C3511" s="427" t="s">
        <v>5142</v>
      </c>
      <c r="D3511" s="428">
        <v>2171.8000000000002</v>
      </c>
    </row>
    <row r="3512" spans="2:4" x14ac:dyDescent="0.25">
      <c r="B3512" s="427" t="s">
        <v>5146</v>
      </c>
      <c r="C3512" s="427" t="s">
        <v>5147</v>
      </c>
      <c r="D3512" s="428">
        <v>1489.25</v>
      </c>
    </row>
    <row r="3513" spans="2:4" x14ac:dyDescent="0.25">
      <c r="B3513" s="427" t="s">
        <v>5148</v>
      </c>
      <c r="C3513" s="427" t="s">
        <v>5149</v>
      </c>
      <c r="D3513" s="428">
        <v>1558.94</v>
      </c>
    </row>
    <row r="3514" spans="2:4" x14ac:dyDescent="0.25">
      <c r="B3514" s="427" t="s">
        <v>5150</v>
      </c>
      <c r="C3514" s="427" t="s">
        <v>5151</v>
      </c>
      <c r="D3514" s="428">
        <v>2019</v>
      </c>
    </row>
    <row r="3515" spans="2:4" x14ac:dyDescent="0.25">
      <c r="B3515" s="427" t="s">
        <v>5152</v>
      </c>
      <c r="C3515" s="427" t="s">
        <v>5153</v>
      </c>
      <c r="D3515" s="428">
        <v>1969</v>
      </c>
    </row>
    <row r="3516" spans="2:4" x14ac:dyDescent="0.25">
      <c r="B3516" s="427" t="s">
        <v>5154</v>
      </c>
      <c r="C3516" s="427" t="s">
        <v>5155</v>
      </c>
      <c r="D3516" s="428">
        <v>2735.85</v>
      </c>
    </row>
    <row r="3517" spans="2:4" x14ac:dyDescent="0.25">
      <c r="B3517" s="427" t="s">
        <v>5156</v>
      </c>
      <c r="C3517" s="427" t="s">
        <v>5157</v>
      </c>
      <c r="D3517" s="428">
        <v>1729.83</v>
      </c>
    </row>
    <row r="3518" spans="2:4" x14ac:dyDescent="0.25">
      <c r="B3518" s="427" t="s">
        <v>5158</v>
      </c>
      <c r="C3518" s="427" t="s">
        <v>5159</v>
      </c>
      <c r="D3518" s="428">
        <v>4524</v>
      </c>
    </row>
    <row r="3519" spans="2:4" x14ac:dyDescent="0.25">
      <c r="B3519" s="427" t="s">
        <v>5160</v>
      </c>
      <c r="C3519" s="427" t="s">
        <v>5159</v>
      </c>
      <c r="D3519" s="428">
        <v>4524</v>
      </c>
    </row>
    <row r="3520" spans="2:4" x14ac:dyDescent="0.25">
      <c r="B3520" s="427" t="s">
        <v>5161</v>
      </c>
      <c r="C3520" s="427" t="s">
        <v>5162</v>
      </c>
      <c r="D3520" s="428">
        <v>1702</v>
      </c>
    </row>
    <row r="3521" spans="2:4" x14ac:dyDescent="0.25">
      <c r="B3521" s="427" t="s">
        <v>5163</v>
      </c>
      <c r="C3521" s="427" t="s">
        <v>5162</v>
      </c>
      <c r="D3521" s="428">
        <v>1702</v>
      </c>
    </row>
    <row r="3522" spans="2:4" x14ac:dyDescent="0.25">
      <c r="B3522" s="427" t="s">
        <v>5164</v>
      </c>
      <c r="C3522" s="427" t="s">
        <v>5162</v>
      </c>
      <c r="D3522" s="428">
        <v>1702</v>
      </c>
    </row>
    <row r="3523" spans="2:4" x14ac:dyDescent="0.25">
      <c r="B3523" s="427" t="s">
        <v>5165</v>
      </c>
      <c r="C3523" s="427" t="s">
        <v>5166</v>
      </c>
      <c r="D3523" s="428">
        <v>1702</v>
      </c>
    </row>
    <row r="3524" spans="2:4" x14ac:dyDescent="0.25">
      <c r="B3524" s="427" t="s">
        <v>5167</v>
      </c>
      <c r="C3524" s="427" t="s">
        <v>5168</v>
      </c>
      <c r="D3524" s="428">
        <v>1702</v>
      </c>
    </row>
    <row r="3525" spans="2:4" x14ac:dyDescent="0.25">
      <c r="B3525" s="427" t="s">
        <v>5169</v>
      </c>
      <c r="C3525" s="427" t="s">
        <v>5168</v>
      </c>
      <c r="D3525" s="428">
        <v>1702</v>
      </c>
    </row>
    <row r="3526" spans="2:4" x14ac:dyDescent="0.25">
      <c r="B3526" s="427" t="s">
        <v>5170</v>
      </c>
      <c r="C3526" s="427" t="s">
        <v>5168</v>
      </c>
      <c r="D3526" s="428">
        <v>1702</v>
      </c>
    </row>
    <row r="3527" spans="2:4" x14ac:dyDescent="0.25">
      <c r="B3527" s="427" t="s">
        <v>5171</v>
      </c>
      <c r="C3527" s="427" t="s">
        <v>5168</v>
      </c>
      <c r="D3527" s="428">
        <v>1702</v>
      </c>
    </row>
    <row r="3528" spans="2:4" x14ac:dyDescent="0.25">
      <c r="B3528" s="427" t="s">
        <v>5172</v>
      </c>
      <c r="C3528" s="427" t="s">
        <v>5173</v>
      </c>
      <c r="D3528" s="428">
        <v>1702</v>
      </c>
    </row>
    <row r="3529" spans="2:4" x14ac:dyDescent="0.25">
      <c r="B3529" s="427" t="s">
        <v>5174</v>
      </c>
      <c r="C3529" s="427" t="s">
        <v>5173</v>
      </c>
      <c r="D3529" s="428">
        <v>1702</v>
      </c>
    </row>
    <row r="3530" spans="2:4" x14ac:dyDescent="0.25">
      <c r="B3530" s="427" t="s">
        <v>5175</v>
      </c>
      <c r="C3530" s="427" t="s">
        <v>5173</v>
      </c>
      <c r="D3530" s="428">
        <v>1702</v>
      </c>
    </row>
    <row r="3531" spans="2:4" x14ac:dyDescent="0.25">
      <c r="B3531" s="427" t="s">
        <v>5176</v>
      </c>
      <c r="C3531" s="427" t="s">
        <v>5173</v>
      </c>
      <c r="D3531" s="428">
        <v>1702</v>
      </c>
    </row>
    <row r="3532" spans="2:4" x14ac:dyDescent="0.25">
      <c r="B3532" s="427" t="s">
        <v>5177</v>
      </c>
      <c r="C3532" s="427" t="s">
        <v>5173</v>
      </c>
      <c r="D3532" s="428">
        <v>1702</v>
      </c>
    </row>
    <row r="3533" spans="2:4" x14ac:dyDescent="0.25">
      <c r="B3533" s="427" t="s">
        <v>5178</v>
      </c>
      <c r="C3533" s="427" t="s">
        <v>5173</v>
      </c>
      <c r="D3533" s="428">
        <v>1702</v>
      </c>
    </row>
    <row r="3534" spans="2:4" x14ac:dyDescent="0.25">
      <c r="B3534" s="427" t="s">
        <v>5179</v>
      </c>
      <c r="C3534" s="427" t="s">
        <v>5173</v>
      </c>
      <c r="D3534" s="428">
        <v>1702</v>
      </c>
    </row>
    <row r="3535" spans="2:4" x14ac:dyDescent="0.25">
      <c r="B3535" s="427" t="s">
        <v>5180</v>
      </c>
      <c r="C3535" s="427" t="s">
        <v>5173</v>
      </c>
      <c r="D3535" s="428">
        <v>1702</v>
      </c>
    </row>
    <row r="3536" spans="2:4" x14ac:dyDescent="0.25">
      <c r="B3536" s="427" t="s">
        <v>5181</v>
      </c>
      <c r="C3536" s="427" t="s">
        <v>5173</v>
      </c>
      <c r="D3536" s="428">
        <v>1702</v>
      </c>
    </row>
    <row r="3537" spans="2:4" x14ac:dyDescent="0.25">
      <c r="B3537" s="427" t="s">
        <v>5182</v>
      </c>
      <c r="C3537" s="427" t="s">
        <v>5183</v>
      </c>
      <c r="D3537" s="428">
        <v>2760</v>
      </c>
    </row>
    <row r="3538" spans="2:4" x14ac:dyDescent="0.25">
      <c r="B3538" s="427" t="s">
        <v>5184</v>
      </c>
      <c r="C3538" s="427" t="s">
        <v>5185</v>
      </c>
      <c r="D3538" s="428">
        <v>2150.5</v>
      </c>
    </row>
    <row r="3539" spans="2:4" x14ac:dyDescent="0.25">
      <c r="B3539" s="427" t="s">
        <v>5186</v>
      </c>
      <c r="C3539" s="427" t="s">
        <v>5187</v>
      </c>
      <c r="D3539" s="428">
        <v>2150.5</v>
      </c>
    </row>
    <row r="3540" spans="2:4" x14ac:dyDescent="0.25">
      <c r="B3540" s="427" t="s">
        <v>5188</v>
      </c>
      <c r="C3540" s="427" t="s">
        <v>5189</v>
      </c>
      <c r="D3540" s="428">
        <v>2150.5</v>
      </c>
    </row>
    <row r="3541" spans="2:4" x14ac:dyDescent="0.25">
      <c r="B3541" s="427" t="s">
        <v>5190</v>
      </c>
      <c r="C3541" s="427" t="s">
        <v>5189</v>
      </c>
      <c r="D3541" s="428">
        <v>2150.5</v>
      </c>
    </row>
    <row r="3542" spans="2:4" x14ac:dyDescent="0.25">
      <c r="B3542" s="427" t="s">
        <v>5191</v>
      </c>
      <c r="C3542" s="427" t="s">
        <v>5189</v>
      </c>
      <c r="D3542" s="428">
        <v>2150.5</v>
      </c>
    </row>
    <row r="3543" spans="2:4" x14ac:dyDescent="0.25">
      <c r="B3543" s="427" t="s">
        <v>5192</v>
      </c>
      <c r="C3543" s="427" t="s">
        <v>5189</v>
      </c>
      <c r="D3543" s="428">
        <v>2150.5</v>
      </c>
    </row>
    <row r="3544" spans="2:4" x14ac:dyDescent="0.25">
      <c r="B3544" s="427" t="s">
        <v>5193</v>
      </c>
      <c r="C3544" s="427" t="s">
        <v>5189</v>
      </c>
      <c r="D3544" s="428">
        <v>2150.5</v>
      </c>
    </row>
    <row r="3545" spans="2:4" x14ac:dyDescent="0.25">
      <c r="B3545" s="427" t="s">
        <v>5194</v>
      </c>
      <c r="C3545" s="427" t="s">
        <v>5189</v>
      </c>
      <c r="D3545" s="428">
        <v>2150.5</v>
      </c>
    </row>
    <row r="3546" spans="2:4" x14ac:dyDescent="0.25">
      <c r="B3546" s="427" t="s">
        <v>5195</v>
      </c>
      <c r="C3546" s="427" t="s">
        <v>5189</v>
      </c>
      <c r="D3546" s="428">
        <v>2150.5</v>
      </c>
    </row>
    <row r="3547" spans="2:4" x14ac:dyDescent="0.25">
      <c r="B3547" s="427" t="s">
        <v>5196</v>
      </c>
      <c r="C3547" s="427" t="s">
        <v>5197</v>
      </c>
      <c r="D3547" s="428">
        <v>2150.5</v>
      </c>
    </row>
    <row r="3548" spans="2:4" x14ac:dyDescent="0.25">
      <c r="B3548" s="427" t="s">
        <v>5198</v>
      </c>
      <c r="C3548" s="427" t="s">
        <v>5197</v>
      </c>
      <c r="D3548" s="428">
        <v>2150.5</v>
      </c>
    </row>
    <row r="3549" spans="2:4" x14ac:dyDescent="0.25">
      <c r="B3549" s="427" t="s">
        <v>5199</v>
      </c>
      <c r="C3549" s="427" t="s">
        <v>5197</v>
      </c>
      <c r="D3549" s="428">
        <v>2150.5</v>
      </c>
    </row>
    <row r="3550" spans="2:4" x14ac:dyDescent="0.25">
      <c r="B3550" s="427" t="s">
        <v>5200</v>
      </c>
      <c r="C3550" s="427" t="s">
        <v>5197</v>
      </c>
      <c r="D3550" s="428">
        <v>2150.5</v>
      </c>
    </row>
    <row r="3551" spans="2:4" ht="28.5" x14ac:dyDescent="0.25">
      <c r="B3551" s="427" t="s">
        <v>5201</v>
      </c>
      <c r="C3551" s="427" t="s">
        <v>5202</v>
      </c>
      <c r="D3551" s="428">
        <v>3480</v>
      </c>
    </row>
    <row r="3552" spans="2:4" ht="28.5" x14ac:dyDescent="0.25">
      <c r="B3552" s="427" t="s">
        <v>5203</v>
      </c>
      <c r="C3552" s="427" t="s">
        <v>5202</v>
      </c>
      <c r="D3552" s="428">
        <v>3480</v>
      </c>
    </row>
    <row r="3553" spans="2:4" ht="28.5" x14ac:dyDescent="0.25">
      <c r="B3553" s="427" t="s">
        <v>5204</v>
      </c>
      <c r="C3553" s="427" t="s">
        <v>5202</v>
      </c>
      <c r="D3553" s="428">
        <v>3480</v>
      </c>
    </row>
    <row r="3554" spans="2:4" x14ac:dyDescent="0.25">
      <c r="B3554" s="427" t="s">
        <v>5205</v>
      </c>
      <c r="C3554" s="427" t="s">
        <v>5206</v>
      </c>
      <c r="D3554" s="428">
        <v>3197</v>
      </c>
    </row>
    <row r="3555" spans="2:4" x14ac:dyDescent="0.25">
      <c r="B3555" s="427" t="s">
        <v>5207</v>
      </c>
      <c r="C3555" s="427" t="s">
        <v>5208</v>
      </c>
      <c r="D3555" s="428">
        <v>1322.5</v>
      </c>
    </row>
    <row r="3556" spans="2:4" x14ac:dyDescent="0.25">
      <c r="B3556" s="427" t="s">
        <v>5209</v>
      </c>
      <c r="C3556" s="427" t="s">
        <v>5208</v>
      </c>
      <c r="D3556" s="428">
        <v>1322.5</v>
      </c>
    </row>
    <row r="3557" spans="2:4" x14ac:dyDescent="0.25">
      <c r="B3557" s="427" t="s">
        <v>5210</v>
      </c>
      <c r="C3557" s="427" t="s">
        <v>5208</v>
      </c>
      <c r="D3557" s="428">
        <v>1322.5</v>
      </c>
    </row>
    <row r="3558" spans="2:4" x14ac:dyDescent="0.25">
      <c r="B3558" s="427" t="s">
        <v>5211</v>
      </c>
      <c r="C3558" s="427" t="s">
        <v>5208</v>
      </c>
      <c r="D3558" s="428">
        <v>1322.5</v>
      </c>
    </row>
    <row r="3559" spans="2:4" x14ac:dyDescent="0.25">
      <c r="B3559" s="427" t="s">
        <v>5212</v>
      </c>
      <c r="C3559" s="427" t="s">
        <v>5208</v>
      </c>
      <c r="D3559" s="428">
        <v>1322.5</v>
      </c>
    </row>
    <row r="3560" spans="2:4" x14ac:dyDescent="0.25">
      <c r="B3560" s="427" t="s">
        <v>5213</v>
      </c>
      <c r="C3560" s="427" t="s">
        <v>5208</v>
      </c>
      <c r="D3560" s="428">
        <v>1322.5</v>
      </c>
    </row>
    <row r="3561" spans="2:4" x14ac:dyDescent="0.25">
      <c r="B3561" s="427" t="s">
        <v>5214</v>
      </c>
      <c r="C3561" s="427" t="s">
        <v>5208</v>
      </c>
      <c r="D3561" s="428">
        <v>1322.5</v>
      </c>
    </row>
    <row r="3562" spans="2:4" x14ac:dyDescent="0.25">
      <c r="B3562" s="427" t="s">
        <v>5215</v>
      </c>
      <c r="C3562" s="427" t="s">
        <v>5208</v>
      </c>
      <c r="D3562" s="428">
        <v>1322.5</v>
      </c>
    </row>
    <row r="3563" spans="2:4" x14ac:dyDescent="0.25">
      <c r="B3563" s="427" t="s">
        <v>5216</v>
      </c>
      <c r="C3563" s="427" t="s">
        <v>5208</v>
      </c>
      <c r="D3563" s="428">
        <v>1322.5</v>
      </c>
    </row>
    <row r="3564" spans="2:4" x14ac:dyDescent="0.25">
      <c r="B3564" s="427" t="s">
        <v>5217</v>
      </c>
      <c r="C3564" s="427" t="s">
        <v>5208</v>
      </c>
      <c r="D3564" s="428">
        <v>1322.5</v>
      </c>
    </row>
    <row r="3565" spans="2:4" x14ac:dyDescent="0.25">
      <c r="B3565" s="427" t="s">
        <v>5218</v>
      </c>
      <c r="C3565" s="427" t="s">
        <v>5208</v>
      </c>
      <c r="D3565" s="428">
        <v>1322.5</v>
      </c>
    </row>
    <row r="3566" spans="2:4" x14ac:dyDescent="0.25">
      <c r="B3566" s="427" t="s">
        <v>5219</v>
      </c>
      <c r="C3566" s="427" t="s">
        <v>5208</v>
      </c>
      <c r="D3566" s="428">
        <v>1322.5</v>
      </c>
    </row>
    <row r="3567" spans="2:4" x14ac:dyDescent="0.25">
      <c r="B3567" s="427" t="s">
        <v>5220</v>
      </c>
      <c r="C3567" s="427" t="s">
        <v>5208</v>
      </c>
      <c r="D3567" s="428">
        <v>1322.5</v>
      </c>
    </row>
    <row r="3568" spans="2:4" x14ac:dyDescent="0.25">
      <c r="B3568" s="427" t="s">
        <v>5221</v>
      </c>
      <c r="C3568" s="427" t="s">
        <v>5208</v>
      </c>
      <c r="D3568" s="428">
        <v>1322.5</v>
      </c>
    </row>
    <row r="3569" spans="2:4" x14ac:dyDescent="0.25">
      <c r="B3569" s="427" t="s">
        <v>5222</v>
      </c>
      <c r="C3569" s="427" t="s">
        <v>5208</v>
      </c>
      <c r="D3569" s="428">
        <v>1322.5</v>
      </c>
    </row>
    <row r="3570" spans="2:4" x14ac:dyDescent="0.25">
      <c r="B3570" s="427" t="s">
        <v>5223</v>
      </c>
      <c r="C3570" s="427" t="s">
        <v>5208</v>
      </c>
      <c r="D3570" s="428">
        <v>1322.5</v>
      </c>
    </row>
    <row r="3571" spans="2:4" x14ac:dyDescent="0.25">
      <c r="B3571" s="427" t="s">
        <v>5224</v>
      </c>
      <c r="C3571" s="427" t="s">
        <v>5208</v>
      </c>
      <c r="D3571" s="428">
        <v>1322.5</v>
      </c>
    </row>
    <row r="3572" spans="2:4" x14ac:dyDescent="0.25">
      <c r="B3572" s="427" t="s">
        <v>5225</v>
      </c>
      <c r="C3572" s="427" t="s">
        <v>5208</v>
      </c>
      <c r="D3572" s="428">
        <v>1322.5</v>
      </c>
    </row>
    <row r="3573" spans="2:4" x14ac:dyDescent="0.25">
      <c r="B3573" s="427" t="s">
        <v>5226</v>
      </c>
      <c r="C3573" s="427" t="s">
        <v>5208</v>
      </c>
      <c r="D3573" s="428">
        <v>1322.5</v>
      </c>
    </row>
    <row r="3574" spans="2:4" x14ac:dyDescent="0.25">
      <c r="B3574" s="427" t="s">
        <v>5227</v>
      </c>
      <c r="C3574" s="427" t="s">
        <v>5208</v>
      </c>
      <c r="D3574" s="428">
        <v>1322.5</v>
      </c>
    </row>
    <row r="3575" spans="2:4" x14ac:dyDescent="0.25">
      <c r="B3575" s="427" t="s">
        <v>5228</v>
      </c>
      <c r="C3575" s="427" t="s">
        <v>5208</v>
      </c>
      <c r="D3575" s="428">
        <v>1322.5</v>
      </c>
    </row>
    <row r="3576" spans="2:4" x14ac:dyDescent="0.25">
      <c r="B3576" s="427" t="s">
        <v>5229</v>
      </c>
      <c r="C3576" s="427" t="s">
        <v>5208</v>
      </c>
      <c r="D3576" s="428">
        <v>1322.5</v>
      </c>
    </row>
    <row r="3577" spans="2:4" x14ac:dyDescent="0.25">
      <c r="B3577" s="427" t="s">
        <v>5230</v>
      </c>
      <c r="C3577" s="427" t="s">
        <v>5208</v>
      </c>
      <c r="D3577" s="428">
        <v>1322.5</v>
      </c>
    </row>
    <row r="3578" spans="2:4" x14ac:dyDescent="0.25">
      <c r="B3578" s="427" t="s">
        <v>5231</v>
      </c>
      <c r="C3578" s="427" t="s">
        <v>5208</v>
      </c>
      <c r="D3578" s="428">
        <v>1322.5</v>
      </c>
    </row>
    <row r="3579" spans="2:4" x14ac:dyDescent="0.25">
      <c r="B3579" s="427" t="s">
        <v>5232</v>
      </c>
      <c r="C3579" s="427" t="s">
        <v>5208</v>
      </c>
      <c r="D3579" s="428">
        <v>1322.5</v>
      </c>
    </row>
    <row r="3580" spans="2:4" x14ac:dyDescent="0.25">
      <c r="B3580" s="427" t="s">
        <v>5233</v>
      </c>
      <c r="C3580" s="427" t="s">
        <v>5208</v>
      </c>
      <c r="D3580" s="428">
        <v>1322.5</v>
      </c>
    </row>
    <row r="3581" spans="2:4" x14ac:dyDescent="0.25">
      <c r="B3581" s="427" t="s">
        <v>5234</v>
      </c>
      <c r="C3581" s="427" t="s">
        <v>5208</v>
      </c>
      <c r="D3581" s="428">
        <v>1322.5</v>
      </c>
    </row>
    <row r="3582" spans="2:4" x14ac:dyDescent="0.25">
      <c r="B3582" s="427" t="s">
        <v>5235</v>
      </c>
      <c r="C3582" s="427" t="s">
        <v>5208</v>
      </c>
      <c r="D3582" s="428">
        <v>1322.5</v>
      </c>
    </row>
    <row r="3583" spans="2:4" x14ac:dyDescent="0.25">
      <c r="B3583" s="427" t="s">
        <v>5236</v>
      </c>
      <c r="C3583" s="427" t="s">
        <v>5208</v>
      </c>
      <c r="D3583" s="428">
        <v>1322.5</v>
      </c>
    </row>
    <row r="3584" spans="2:4" x14ac:dyDescent="0.25">
      <c r="B3584" s="427" t="s">
        <v>5237</v>
      </c>
      <c r="C3584" s="427" t="s">
        <v>5208</v>
      </c>
      <c r="D3584" s="428">
        <v>1322.5</v>
      </c>
    </row>
    <row r="3585" spans="2:4" x14ac:dyDescent="0.25">
      <c r="B3585" s="427" t="s">
        <v>5238</v>
      </c>
      <c r="C3585" s="427" t="s">
        <v>5208</v>
      </c>
      <c r="D3585" s="428">
        <v>1322.5</v>
      </c>
    </row>
    <row r="3586" spans="2:4" x14ac:dyDescent="0.25">
      <c r="B3586" s="427" t="s">
        <v>5239</v>
      </c>
      <c r="C3586" s="427" t="s">
        <v>5208</v>
      </c>
      <c r="D3586" s="428">
        <v>1322.5</v>
      </c>
    </row>
    <row r="3587" spans="2:4" x14ac:dyDescent="0.25">
      <c r="B3587" s="427" t="s">
        <v>5240</v>
      </c>
      <c r="C3587" s="427" t="s">
        <v>5208</v>
      </c>
      <c r="D3587" s="428">
        <v>1322.5</v>
      </c>
    </row>
    <row r="3588" spans="2:4" x14ac:dyDescent="0.25">
      <c r="B3588" s="427" t="s">
        <v>5241</v>
      </c>
      <c r="C3588" s="427" t="s">
        <v>5208</v>
      </c>
      <c r="D3588" s="428">
        <v>1322.5</v>
      </c>
    </row>
    <row r="3589" spans="2:4" x14ac:dyDescent="0.25">
      <c r="B3589" s="427" t="s">
        <v>5242</v>
      </c>
      <c r="C3589" s="427" t="s">
        <v>5208</v>
      </c>
      <c r="D3589" s="428">
        <v>1322.5</v>
      </c>
    </row>
    <row r="3590" spans="2:4" x14ac:dyDescent="0.25">
      <c r="B3590" s="427" t="s">
        <v>5243</v>
      </c>
      <c r="C3590" s="427" t="s">
        <v>5244</v>
      </c>
      <c r="D3590" s="428">
        <v>3596</v>
      </c>
    </row>
    <row r="3591" spans="2:4" x14ac:dyDescent="0.25">
      <c r="B3591" s="427" t="s">
        <v>5245</v>
      </c>
      <c r="C3591" s="427" t="s">
        <v>5246</v>
      </c>
      <c r="D3591" s="428">
        <v>0.12</v>
      </c>
    </row>
    <row r="3592" spans="2:4" x14ac:dyDescent="0.25">
      <c r="B3592" s="427" t="s">
        <v>5247</v>
      </c>
      <c r="C3592" s="427" t="s">
        <v>5248</v>
      </c>
      <c r="D3592" s="428">
        <v>3795</v>
      </c>
    </row>
    <row r="3593" spans="2:4" x14ac:dyDescent="0.25">
      <c r="B3593" s="427" t="s">
        <v>5249</v>
      </c>
      <c r="C3593" s="427" t="s">
        <v>5248</v>
      </c>
      <c r="D3593" s="428">
        <v>2500.0100000000002</v>
      </c>
    </row>
    <row r="3594" spans="2:4" x14ac:dyDescent="0.25">
      <c r="B3594" s="427" t="s">
        <v>5250</v>
      </c>
      <c r="C3594" s="427" t="s">
        <v>5248</v>
      </c>
      <c r="D3594" s="428">
        <v>2500.0100000000002</v>
      </c>
    </row>
    <row r="3595" spans="2:4" x14ac:dyDescent="0.25">
      <c r="B3595" s="427" t="s">
        <v>5251</v>
      </c>
      <c r="C3595" s="427" t="s">
        <v>5248</v>
      </c>
      <c r="D3595" s="428">
        <v>2619.2399999999998</v>
      </c>
    </row>
    <row r="3596" spans="2:4" x14ac:dyDescent="0.25">
      <c r="B3596" s="427" t="s">
        <v>5252</v>
      </c>
      <c r="C3596" s="427" t="s">
        <v>5253</v>
      </c>
      <c r="D3596" s="428">
        <v>1887.48</v>
      </c>
    </row>
    <row r="3597" spans="2:4" x14ac:dyDescent="0.25">
      <c r="B3597" s="427" t="s">
        <v>5254</v>
      </c>
      <c r="C3597" s="427" t="s">
        <v>5255</v>
      </c>
      <c r="D3597" s="428">
        <v>4485</v>
      </c>
    </row>
    <row r="3598" spans="2:4" x14ac:dyDescent="0.25">
      <c r="B3598" s="427" t="s">
        <v>5256</v>
      </c>
      <c r="C3598" s="427" t="s">
        <v>5255</v>
      </c>
      <c r="D3598" s="428">
        <v>4485</v>
      </c>
    </row>
    <row r="3599" spans="2:4" x14ac:dyDescent="0.25">
      <c r="B3599" s="427" t="s">
        <v>5257</v>
      </c>
      <c r="C3599" s="427" t="s">
        <v>5255</v>
      </c>
      <c r="D3599" s="428">
        <v>4485</v>
      </c>
    </row>
    <row r="3600" spans="2:4" x14ac:dyDescent="0.25">
      <c r="B3600" s="427" t="s">
        <v>5258</v>
      </c>
      <c r="C3600" s="427" t="s">
        <v>5255</v>
      </c>
      <c r="D3600" s="428">
        <v>4485</v>
      </c>
    </row>
    <row r="3601" spans="2:4" x14ac:dyDescent="0.25">
      <c r="B3601" s="427" t="s">
        <v>5259</v>
      </c>
      <c r="C3601" s="427" t="s">
        <v>5255</v>
      </c>
      <c r="D3601" s="428">
        <v>4485</v>
      </c>
    </row>
    <row r="3602" spans="2:4" x14ac:dyDescent="0.25">
      <c r="B3602" s="427" t="s">
        <v>5260</v>
      </c>
      <c r="C3602" s="427" t="s">
        <v>5255</v>
      </c>
      <c r="D3602" s="428">
        <v>4485</v>
      </c>
    </row>
    <row r="3603" spans="2:4" x14ac:dyDescent="0.25">
      <c r="B3603" s="427" t="s">
        <v>5261</v>
      </c>
      <c r="C3603" s="427" t="s">
        <v>5255</v>
      </c>
      <c r="D3603" s="428">
        <v>4485</v>
      </c>
    </row>
    <row r="3604" spans="2:4" x14ac:dyDescent="0.25">
      <c r="B3604" s="427" t="s">
        <v>5262</v>
      </c>
      <c r="C3604" s="427" t="s">
        <v>5263</v>
      </c>
      <c r="D3604" s="428">
        <v>1436.11</v>
      </c>
    </row>
    <row r="3605" spans="2:4" x14ac:dyDescent="0.25">
      <c r="B3605" s="427" t="s">
        <v>5264</v>
      </c>
      <c r="C3605" s="427" t="s">
        <v>5263</v>
      </c>
      <c r="D3605" s="428">
        <v>1436.11</v>
      </c>
    </row>
    <row r="3606" spans="2:4" x14ac:dyDescent="0.25">
      <c r="B3606" s="427" t="s">
        <v>5265</v>
      </c>
      <c r="C3606" s="427" t="s">
        <v>5266</v>
      </c>
      <c r="D3606" s="428">
        <v>4082.5</v>
      </c>
    </row>
    <row r="3607" spans="2:4" x14ac:dyDescent="0.25">
      <c r="B3607" s="427" t="s">
        <v>5267</v>
      </c>
      <c r="C3607" s="427" t="s">
        <v>5268</v>
      </c>
      <c r="D3607" s="428">
        <v>1265</v>
      </c>
    </row>
    <row r="3608" spans="2:4" x14ac:dyDescent="0.25">
      <c r="B3608" s="427" t="s">
        <v>5269</v>
      </c>
      <c r="C3608" s="427" t="s">
        <v>5270</v>
      </c>
      <c r="D3608" s="428">
        <v>7360</v>
      </c>
    </row>
    <row r="3609" spans="2:4" x14ac:dyDescent="0.25">
      <c r="B3609" s="427" t="s">
        <v>5271</v>
      </c>
      <c r="C3609" s="427" t="s">
        <v>5272</v>
      </c>
      <c r="D3609" s="428">
        <v>9349.5</v>
      </c>
    </row>
    <row r="3610" spans="2:4" x14ac:dyDescent="0.25">
      <c r="B3610" s="427" t="s">
        <v>5273</v>
      </c>
      <c r="C3610" s="427" t="s">
        <v>5274</v>
      </c>
      <c r="D3610" s="428">
        <v>11702</v>
      </c>
    </row>
    <row r="3611" spans="2:4" x14ac:dyDescent="0.25">
      <c r="B3611" s="427" t="s">
        <v>5275</v>
      </c>
      <c r="C3611" s="427" t="s">
        <v>5276</v>
      </c>
      <c r="D3611" s="428">
        <v>24937.95</v>
      </c>
    </row>
    <row r="3612" spans="2:4" x14ac:dyDescent="0.25">
      <c r="B3612" s="427" t="s">
        <v>5277</v>
      </c>
      <c r="C3612" s="427" t="s">
        <v>5278</v>
      </c>
      <c r="D3612" s="428">
        <v>3770</v>
      </c>
    </row>
    <row r="3613" spans="2:4" x14ac:dyDescent="0.25">
      <c r="B3613" s="427" t="s">
        <v>5279</v>
      </c>
      <c r="C3613" s="427" t="s">
        <v>5278</v>
      </c>
      <c r="D3613" s="428">
        <v>3770</v>
      </c>
    </row>
    <row r="3614" spans="2:4" x14ac:dyDescent="0.25">
      <c r="B3614" s="427" t="s">
        <v>5280</v>
      </c>
      <c r="C3614" s="427" t="s">
        <v>5278</v>
      </c>
      <c r="D3614" s="428">
        <v>5800</v>
      </c>
    </row>
    <row r="3615" spans="2:4" x14ac:dyDescent="0.25">
      <c r="B3615" s="427" t="s">
        <v>5281</v>
      </c>
      <c r="C3615" s="427" t="s">
        <v>5278</v>
      </c>
      <c r="D3615" s="428">
        <v>5800</v>
      </c>
    </row>
    <row r="3616" spans="2:4" x14ac:dyDescent="0.25">
      <c r="B3616" s="427" t="s">
        <v>5282</v>
      </c>
      <c r="C3616" s="427" t="s">
        <v>5278</v>
      </c>
      <c r="D3616" s="428">
        <v>5800</v>
      </c>
    </row>
    <row r="3617" spans="2:4" x14ac:dyDescent="0.25">
      <c r="B3617" s="427" t="s">
        <v>5283</v>
      </c>
      <c r="C3617" s="427" t="s">
        <v>5278</v>
      </c>
      <c r="D3617" s="428">
        <v>5800</v>
      </c>
    </row>
    <row r="3618" spans="2:4" x14ac:dyDescent="0.25">
      <c r="B3618" s="427" t="s">
        <v>5284</v>
      </c>
      <c r="C3618" s="427" t="s">
        <v>5285</v>
      </c>
      <c r="D3618" s="428">
        <v>1994.05</v>
      </c>
    </row>
    <row r="3619" spans="2:4" x14ac:dyDescent="0.25">
      <c r="B3619" s="427" t="s">
        <v>5286</v>
      </c>
      <c r="C3619" s="427" t="s">
        <v>5287</v>
      </c>
      <c r="D3619" s="428">
        <v>2500.0100000000002</v>
      </c>
    </row>
    <row r="3620" spans="2:4" x14ac:dyDescent="0.25">
      <c r="B3620" s="427" t="s">
        <v>5288</v>
      </c>
      <c r="C3620" s="427" t="s">
        <v>5289</v>
      </c>
      <c r="D3620" s="428">
        <v>1792.71</v>
      </c>
    </row>
    <row r="3621" spans="2:4" x14ac:dyDescent="0.25">
      <c r="B3621" s="427" t="s">
        <v>5290</v>
      </c>
      <c r="C3621" s="427" t="s">
        <v>5291</v>
      </c>
      <c r="D3621" s="428">
        <v>2579.9899999999998</v>
      </c>
    </row>
    <row r="3622" spans="2:4" x14ac:dyDescent="0.25">
      <c r="B3622" s="427" t="s">
        <v>5292</v>
      </c>
      <c r="C3622" s="427" t="s">
        <v>5293</v>
      </c>
      <c r="D3622" s="428">
        <v>1436.11</v>
      </c>
    </row>
    <row r="3623" spans="2:4" x14ac:dyDescent="0.25">
      <c r="B3623" s="427" t="s">
        <v>5294</v>
      </c>
      <c r="C3623" s="427" t="s">
        <v>5293</v>
      </c>
      <c r="D3623" s="428">
        <v>3197</v>
      </c>
    </row>
    <row r="3624" spans="2:4" x14ac:dyDescent="0.25">
      <c r="B3624" s="427" t="s">
        <v>5295</v>
      </c>
      <c r="C3624" s="427" t="s">
        <v>5293</v>
      </c>
      <c r="D3624" s="428">
        <v>1137.99</v>
      </c>
    </row>
    <row r="3625" spans="2:4" x14ac:dyDescent="0.25">
      <c r="B3625" s="427" t="s">
        <v>5296</v>
      </c>
      <c r="C3625" s="427" t="s">
        <v>5293</v>
      </c>
      <c r="D3625" s="428">
        <v>2625.08</v>
      </c>
    </row>
    <row r="3626" spans="2:4" x14ac:dyDescent="0.25">
      <c r="B3626" s="427" t="s">
        <v>5297</v>
      </c>
      <c r="C3626" s="427" t="s">
        <v>5293</v>
      </c>
      <c r="D3626" s="428">
        <v>2127.5</v>
      </c>
    </row>
    <row r="3627" spans="2:4" x14ac:dyDescent="0.25">
      <c r="B3627" s="427" t="s">
        <v>5298</v>
      </c>
      <c r="C3627" s="427" t="s">
        <v>5299</v>
      </c>
      <c r="D3627" s="428">
        <v>3197</v>
      </c>
    </row>
    <row r="3628" spans="2:4" x14ac:dyDescent="0.25">
      <c r="B3628" s="427" t="s">
        <v>5300</v>
      </c>
      <c r="C3628" s="427" t="s">
        <v>5301</v>
      </c>
      <c r="D3628" s="428">
        <v>1792.71</v>
      </c>
    </row>
    <row r="3629" spans="2:4" x14ac:dyDescent="0.25">
      <c r="B3629" s="427" t="s">
        <v>5302</v>
      </c>
      <c r="C3629" s="427" t="s">
        <v>5303</v>
      </c>
      <c r="D3629" s="428">
        <v>4082.5</v>
      </c>
    </row>
    <row r="3630" spans="2:4" x14ac:dyDescent="0.25">
      <c r="B3630" s="427" t="s">
        <v>5304</v>
      </c>
      <c r="C3630" s="427" t="s">
        <v>5305</v>
      </c>
      <c r="D3630" s="428">
        <v>1265</v>
      </c>
    </row>
    <row r="3631" spans="2:4" x14ac:dyDescent="0.25">
      <c r="B3631" s="427" t="s">
        <v>5306</v>
      </c>
      <c r="C3631" s="427" t="s">
        <v>5305</v>
      </c>
      <c r="D3631" s="428">
        <v>746.99</v>
      </c>
    </row>
    <row r="3632" spans="2:4" x14ac:dyDescent="0.25">
      <c r="B3632" s="427" t="s">
        <v>5307</v>
      </c>
      <c r="C3632" s="427" t="s">
        <v>5305</v>
      </c>
      <c r="D3632" s="428">
        <v>746.99</v>
      </c>
    </row>
    <row r="3633" spans="2:4" x14ac:dyDescent="0.25">
      <c r="B3633" s="427" t="s">
        <v>5308</v>
      </c>
      <c r="C3633" s="427" t="s">
        <v>5309</v>
      </c>
      <c r="D3633" s="428">
        <v>2041.48</v>
      </c>
    </row>
    <row r="3634" spans="2:4" x14ac:dyDescent="0.25">
      <c r="B3634" s="427" t="s">
        <v>5310</v>
      </c>
      <c r="C3634" s="427" t="s">
        <v>5311</v>
      </c>
      <c r="D3634" s="428">
        <v>1350</v>
      </c>
    </row>
    <row r="3635" spans="2:4" x14ac:dyDescent="0.25">
      <c r="B3635" s="427" t="s">
        <v>5312</v>
      </c>
      <c r="C3635" s="427" t="s">
        <v>5313</v>
      </c>
      <c r="D3635" s="428">
        <v>2421.9</v>
      </c>
    </row>
    <row r="3636" spans="2:4" x14ac:dyDescent="0.25">
      <c r="B3636" s="427" t="s">
        <v>5314</v>
      </c>
      <c r="C3636" s="427" t="s">
        <v>5313</v>
      </c>
      <c r="D3636" s="428">
        <v>2421.9</v>
      </c>
    </row>
    <row r="3637" spans="2:4" x14ac:dyDescent="0.25">
      <c r="B3637" s="427" t="s">
        <v>5315</v>
      </c>
      <c r="C3637" s="427" t="s">
        <v>5313</v>
      </c>
      <c r="D3637" s="428">
        <v>2421.9</v>
      </c>
    </row>
    <row r="3638" spans="2:4" x14ac:dyDescent="0.25">
      <c r="B3638" s="427" t="s">
        <v>5316</v>
      </c>
      <c r="C3638" s="427" t="s">
        <v>5313</v>
      </c>
      <c r="D3638" s="428">
        <v>2421.9</v>
      </c>
    </row>
    <row r="3639" spans="2:4" x14ac:dyDescent="0.25">
      <c r="B3639" s="427" t="s">
        <v>5317</v>
      </c>
      <c r="C3639" s="427" t="s">
        <v>5313</v>
      </c>
      <c r="D3639" s="428">
        <v>2421.9</v>
      </c>
    </row>
    <row r="3640" spans="2:4" x14ac:dyDescent="0.25">
      <c r="B3640" s="427" t="s">
        <v>5318</v>
      </c>
      <c r="C3640" s="427" t="s">
        <v>5313</v>
      </c>
      <c r="D3640" s="428">
        <v>1826.2</v>
      </c>
    </row>
    <row r="3641" spans="2:4" x14ac:dyDescent="0.25">
      <c r="B3641" s="427" t="s">
        <v>5319</v>
      </c>
      <c r="C3641" s="427" t="s">
        <v>5313</v>
      </c>
      <c r="D3641" s="428">
        <v>2421.9</v>
      </c>
    </row>
    <row r="3642" spans="2:4" x14ac:dyDescent="0.25">
      <c r="B3642" s="427" t="s">
        <v>5320</v>
      </c>
      <c r="C3642" s="427" t="s">
        <v>5313</v>
      </c>
      <c r="D3642" s="428">
        <v>2421.9</v>
      </c>
    </row>
    <row r="3643" spans="2:4" x14ac:dyDescent="0.25">
      <c r="B3643" s="427" t="s">
        <v>5321</v>
      </c>
      <c r="C3643" s="427" t="s">
        <v>5322</v>
      </c>
      <c r="D3643" s="428">
        <v>1436.11</v>
      </c>
    </row>
    <row r="3644" spans="2:4" x14ac:dyDescent="0.25">
      <c r="B3644" s="427" t="s">
        <v>5323</v>
      </c>
      <c r="C3644" s="427" t="s">
        <v>5324</v>
      </c>
      <c r="D3644" s="428">
        <v>2127.5</v>
      </c>
    </row>
    <row r="3645" spans="2:4" x14ac:dyDescent="0.25">
      <c r="B3645" s="427" t="s">
        <v>5325</v>
      </c>
      <c r="C3645" s="427" t="s">
        <v>5324</v>
      </c>
      <c r="D3645" s="428">
        <v>2127.5</v>
      </c>
    </row>
    <row r="3646" spans="2:4" x14ac:dyDescent="0.25">
      <c r="B3646" s="427" t="s">
        <v>5326</v>
      </c>
      <c r="C3646" s="427" t="s">
        <v>5324</v>
      </c>
      <c r="D3646" s="428">
        <v>1436.11</v>
      </c>
    </row>
    <row r="3647" spans="2:4" x14ac:dyDescent="0.25">
      <c r="B3647" s="427" t="s">
        <v>5327</v>
      </c>
      <c r="C3647" s="427" t="s">
        <v>5324</v>
      </c>
      <c r="D3647" s="428">
        <v>2127.5</v>
      </c>
    </row>
    <row r="3648" spans="2:4" x14ac:dyDescent="0.25">
      <c r="B3648" s="427" t="s">
        <v>5328</v>
      </c>
      <c r="C3648" s="427" t="s">
        <v>5324</v>
      </c>
      <c r="D3648" s="428">
        <v>2127.5</v>
      </c>
    </row>
    <row r="3649" spans="2:4" x14ac:dyDescent="0.25">
      <c r="B3649" s="427" t="s">
        <v>5329</v>
      </c>
      <c r="C3649" s="427" t="s">
        <v>5324</v>
      </c>
      <c r="D3649" s="428">
        <v>2312.75</v>
      </c>
    </row>
    <row r="3650" spans="2:4" x14ac:dyDescent="0.25">
      <c r="B3650" s="427" t="s">
        <v>5330</v>
      </c>
      <c r="C3650" s="427" t="s">
        <v>5324</v>
      </c>
      <c r="D3650" s="428">
        <v>2127.5</v>
      </c>
    </row>
    <row r="3651" spans="2:4" x14ac:dyDescent="0.25">
      <c r="B3651" s="427" t="s">
        <v>5331</v>
      </c>
      <c r="C3651" s="427" t="s">
        <v>5324</v>
      </c>
      <c r="D3651" s="428">
        <v>2306.34</v>
      </c>
    </row>
    <row r="3652" spans="2:4" x14ac:dyDescent="0.25">
      <c r="B3652" s="427" t="s">
        <v>5332</v>
      </c>
      <c r="C3652" s="427" t="s">
        <v>5324</v>
      </c>
      <c r="D3652" s="428">
        <v>1137.99</v>
      </c>
    </row>
    <row r="3653" spans="2:4" x14ac:dyDescent="0.25">
      <c r="B3653" s="427" t="s">
        <v>5333</v>
      </c>
      <c r="C3653" s="427" t="s">
        <v>5324</v>
      </c>
      <c r="D3653" s="428">
        <v>2619.2399999999998</v>
      </c>
    </row>
    <row r="3654" spans="2:4" x14ac:dyDescent="0.25">
      <c r="B3654" s="427" t="s">
        <v>5334</v>
      </c>
      <c r="C3654" s="427" t="s">
        <v>5324</v>
      </c>
      <c r="D3654" s="428">
        <v>1436.11</v>
      </c>
    </row>
    <row r="3655" spans="2:4" x14ac:dyDescent="0.25">
      <c r="B3655" s="427" t="s">
        <v>5335</v>
      </c>
      <c r="C3655" s="427" t="s">
        <v>5324</v>
      </c>
      <c r="D3655" s="428">
        <v>1436.11</v>
      </c>
    </row>
    <row r="3656" spans="2:4" x14ac:dyDescent="0.25">
      <c r="B3656" s="427" t="s">
        <v>5336</v>
      </c>
      <c r="C3656" s="427" t="s">
        <v>5324</v>
      </c>
      <c r="D3656" s="428">
        <v>2426.79</v>
      </c>
    </row>
    <row r="3657" spans="2:4" x14ac:dyDescent="0.25">
      <c r="B3657" s="427" t="s">
        <v>5337</v>
      </c>
      <c r="C3657" s="427" t="s">
        <v>5324</v>
      </c>
      <c r="D3657" s="428">
        <v>3795</v>
      </c>
    </row>
    <row r="3658" spans="2:4" x14ac:dyDescent="0.25">
      <c r="B3658" s="427" t="s">
        <v>5338</v>
      </c>
      <c r="C3658" s="427" t="s">
        <v>5324</v>
      </c>
      <c r="D3658" s="428">
        <v>2127.5</v>
      </c>
    </row>
    <row r="3659" spans="2:4" x14ac:dyDescent="0.25">
      <c r="B3659" s="427" t="s">
        <v>5339</v>
      </c>
      <c r="C3659" s="427" t="s">
        <v>5324</v>
      </c>
      <c r="D3659" s="428">
        <v>2127.5</v>
      </c>
    </row>
    <row r="3660" spans="2:4" x14ac:dyDescent="0.25">
      <c r="B3660" s="427" t="s">
        <v>5340</v>
      </c>
      <c r="C3660" s="427" t="s">
        <v>5324</v>
      </c>
      <c r="D3660" s="428">
        <v>1436.11</v>
      </c>
    </row>
    <row r="3661" spans="2:4" x14ac:dyDescent="0.25">
      <c r="B3661" s="427" t="s">
        <v>5341</v>
      </c>
      <c r="C3661" s="427" t="s">
        <v>5324</v>
      </c>
      <c r="D3661" s="428">
        <v>2127.5</v>
      </c>
    </row>
    <row r="3662" spans="2:4" x14ac:dyDescent="0.25">
      <c r="B3662" s="427" t="s">
        <v>5342</v>
      </c>
      <c r="C3662" s="427" t="s">
        <v>5324</v>
      </c>
      <c r="D3662" s="428">
        <v>1436.11</v>
      </c>
    </row>
    <row r="3663" spans="2:4" x14ac:dyDescent="0.25">
      <c r="B3663" s="427" t="s">
        <v>5343</v>
      </c>
      <c r="C3663" s="427" t="s">
        <v>5324</v>
      </c>
      <c r="D3663" s="428">
        <v>2426.79</v>
      </c>
    </row>
    <row r="3664" spans="2:4" x14ac:dyDescent="0.25">
      <c r="B3664" s="427" t="s">
        <v>5344</v>
      </c>
      <c r="C3664" s="427" t="s">
        <v>5324</v>
      </c>
      <c r="D3664" s="428">
        <v>2306.34</v>
      </c>
    </row>
    <row r="3665" spans="2:4" x14ac:dyDescent="0.25">
      <c r="B3665" s="427" t="s">
        <v>5345</v>
      </c>
      <c r="C3665" s="427" t="s">
        <v>5324</v>
      </c>
      <c r="D3665" s="428">
        <v>2426.79</v>
      </c>
    </row>
    <row r="3666" spans="2:4" x14ac:dyDescent="0.25">
      <c r="B3666" s="427" t="s">
        <v>5346</v>
      </c>
      <c r="C3666" s="427" t="s">
        <v>5324</v>
      </c>
      <c r="D3666" s="428">
        <v>2127.5</v>
      </c>
    </row>
    <row r="3667" spans="2:4" x14ac:dyDescent="0.25">
      <c r="B3667" s="427" t="s">
        <v>5347</v>
      </c>
      <c r="C3667" s="427" t="s">
        <v>5324</v>
      </c>
      <c r="D3667" s="428">
        <v>1436.11</v>
      </c>
    </row>
    <row r="3668" spans="2:4" x14ac:dyDescent="0.25">
      <c r="B3668" s="427" t="s">
        <v>5348</v>
      </c>
      <c r="C3668" s="427" t="s">
        <v>5324</v>
      </c>
      <c r="D3668" s="428">
        <v>1436.11</v>
      </c>
    </row>
    <row r="3669" spans="2:4" x14ac:dyDescent="0.25">
      <c r="B3669" s="427" t="s">
        <v>5349</v>
      </c>
      <c r="C3669" s="427" t="s">
        <v>5324</v>
      </c>
      <c r="D3669" s="428">
        <v>2127.5</v>
      </c>
    </row>
    <row r="3670" spans="2:4" x14ac:dyDescent="0.25">
      <c r="B3670" s="427" t="s">
        <v>5350</v>
      </c>
      <c r="C3670" s="427" t="s">
        <v>5324</v>
      </c>
      <c r="D3670" s="428">
        <v>2127.5</v>
      </c>
    </row>
    <row r="3671" spans="2:4" x14ac:dyDescent="0.25">
      <c r="B3671" s="427" t="s">
        <v>5351</v>
      </c>
      <c r="C3671" s="427" t="s">
        <v>5352</v>
      </c>
      <c r="D3671" s="428">
        <v>2426.79</v>
      </c>
    </row>
    <row r="3672" spans="2:4" x14ac:dyDescent="0.25">
      <c r="B3672" s="427" t="s">
        <v>5353</v>
      </c>
      <c r="C3672" s="427" t="s">
        <v>5354</v>
      </c>
      <c r="D3672" s="428">
        <v>1792.71</v>
      </c>
    </row>
    <row r="3673" spans="2:4" x14ac:dyDescent="0.25">
      <c r="B3673" s="427" t="s">
        <v>5355</v>
      </c>
      <c r="C3673" s="427" t="s">
        <v>5356</v>
      </c>
      <c r="D3673" s="428">
        <v>1792.7</v>
      </c>
    </row>
    <row r="3674" spans="2:4" x14ac:dyDescent="0.25">
      <c r="B3674" s="427" t="s">
        <v>5357</v>
      </c>
      <c r="C3674" s="427" t="s">
        <v>5358</v>
      </c>
      <c r="D3674" s="428">
        <v>1526.05</v>
      </c>
    </row>
    <row r="3675" spans="2:4" x14ac:dyDescent="0.25">
      <c r="B3675" s="427" t="s">
        <v>5359</v>
      </c>
      <c r="C3675" s="427" t="s">
        <v>5360</v>
      </c>
      <c r="D3675" s="428">
        <v>1526.05</v>
      </c>
    </row>
    <row r="3676" spans="2:4" x14ac:dyDescent="0.25">
      <c r="B3676" s="427" t="s">
        <v>5361</v>
      </c>
      <c r="C3676" s="427" t="s">
        <v>5362</v>
      </c>
      <c r="D3676" s="428">
        <v>1729.83</v>
      </c>
    </row>
    <row r="3677" spans="2:4" x14ac:dyDescent="0.25">
      <c r="B3677" s="427" t="s">
        <v>5363</v>
      </c>
      <c r="C3677" s="427" t="s">
        <v>5362</v>
      </c>
      <c r="D3677" s="428">
        <v>1620.83</v>
      </c>
    </row>
    <row r="3678" spans="2:4" x14ac:dyDescent="0.25">
      <c r="B3678" s="427" t="s">
        <v>5364</v>
      </c>
      <c r="C3678" s="427" t="s">
        <v>5365</v>
      </c>
      <c r="D3678" s="428">
        <v>1713.65</v>
      </c>
    </row>
    <row r="3679" spans="2:4" x14ac:dyDescent="0.25">
      <c r="B3679" s="427" t="s">
        <v>5366</v>
      </c>
      <c r="C3679" s="427" t="s">
        <v>5367</v>
      </c>
      <c r="D3679" s="428">
        <v>4025</v>
      </c>
    </row>
    <row r="3680" spans="2:4" x14ac:dyDescent="0.25">
      <c r="B3680" s="427" t="s">
        <v>5368</v>
      </c>
      <c r="C3680" s="427" t="s">
        <v>5369</v>
      </c>
      <c r="D3680" s="428">
        <v>2127.5</v>
      </c>
    </row>
    <row r="3681" spans="2:4" x14ac:dyDescent="0.25">
      <c r="B3681" s="427" t="s">
        <v>5370</v>
      </c>
      <c r="C3681" s="427" t="s">
        <v>5371</v>
      </c>
      <c r="D3681" s="428">
        <v>1713.65</v>
      </c>
    </row>
    <row r="3682" spans="2:4" x14ac:dyDescent="0.25">
      <c r="B3682" s="427" t="s">
        <v>5372</v>
      </c>
      <c r="C3682" s="427" t="s">
        <v>5373</v>
      </c>
      <c r="D3682" s="428">
        <v>2127.5</v>
      </c>
    </row>
    <row r="3683" spans="2:4" x14ac:dyDescent="0.25">
      <c r="B3683" s="427" t="s">
        <v>5374</v>
      </c>
      <c r="C3683" s="427" t="s">
        <v>5373</v>
      </c>
      <c r="D3683" s="428">
        <v>2127.5</v>
      </c>
    </row>
    <row r="3684" spans="2:4" x14ac:dyDescent="0.25">
      <c r="B3684" s="427" t="s">
        <v>5375</v>
      </c>
      <c r="C3684" s="427" t="s">
        <v>5376</v>
      </c>
      <c r="D3684" s="428">
        <v>1436.11</v>
      </c>
    </row>
    <row r="3685" spans="2:4" x14ac:dyDescent="0.25">
      <c r="B3685" s="427" t="s">
        <v>5377</v>
      </c>
      <c r="C3685" s="427" t="s">
        <v>5378</v>
      </c>
      <c r="D3685" s="428">
        <v>1436.11</v>
      </c>
    </row>
    <row r="3686" spans="2:4" x14ac:dyDescent="0.25">
      <c r="B3686" s="427" t="s">
        <v>5379</v>
      </c>
      <c r="C3686" s="427" t="s">
        <v>5378</v>
      </c>
      <c r="D3686" s="428">
        <v>3795</v>
      </c>
    </row>
    <row r="3687" spans="2:4" x14ac:dyDescent="0.25">
      <c r="B3687" s="427" t="s">
        <v>5380</v>
      </c>
      <c r="C3687" s="427" t="s">
        <v>5378</v>
      </c>
      <c r="D3687" s="428">
        <v>1436.11</v>
      </c>
    </row>
    <row r="3688" spans="2:4" x14ac:dyDescent="0.25">
      <c r="B3688" s="427" t="s">
        <v>5381</v>
      </c>
      <c r="C3688" s="427" t="s">
        <v>5378</v>
      </c>
      <c r="D3688" s="428">
        <v>1436.11</v>
      </c>
    </row>
    <row r="3689" spans="2:4" x14ac:dyDescent="0.25">
      <c r="B3689" s="427" t="s">
        <v>5382</v>
      </c>
      <c r="C3689" s="427" t="s">
        <v>5378</v>
      </c>
      <c r="D3689" s="428">
        <v>3795</v>
      </c>
    </row>
    <row r="3690" spans="2:4" x14ac:dyDescent="0.25">
      <c r="B3690" s="427" t="s">
        <v>5383</v>
      </c>
      <c r="C3690" s="427" t="s">
        <v>5378</v>
      </c>
      <c r="D3690" s="428">
        <v>1436.11</v>
      </c>
    </row>
    <row r="3691" spans="2:4" x14ac:dyDescent="0.25">
      <c r="B3691" s="427" t="s">
        <v>5384</v>
      </c>
      <c r="C3691" s="427" t="s">
        <v>5378</v>
      </c>
      <c r="D3691" s="428">
        <v>1436.11</v>
      </c>
    </row>
    <row r="3692" spans="2:4" x14ac:dyDescent="0.25">
      <c r="B3692" s="427" t="s">
        <v>5385</v>
      </c>
      <c r="C3692" s="427" t="s">
        <v>5386</v>
      </c>
      <c r="D3692" s="428">
        <v>1436.11</v>
      </c>
    </row>
    <row r="3693" spans="2:4" x14ac:dyDescent="0.25">
      <c r="B3693" s="427" t="s">
        <v>5387</v>
      </c>
      <c r="C3693" s="427" t="s">
        <v>5388</v>
      </c>
      <c r="D3693" s="428">
        <v>2619.2399999999998</v>
      </c>
    </row>
    <row r="3694" spans="2:4" x14ac:dyDescent="0.25">
      <c r="B3694" s="427" t="s">
        <v>5389</v>
      </c>
      <c r="C3694" s="427" t="s">
        <v>5388</v>
      </c>
      <c r="D3694" s="428">
        <v>1436.11</v>
      </c>
    </row>
    <row r="3695" spans="2:4" x14ac:dyDescent="0.25">
      <c r="B3695" s="427" t="s">
        <v>5390</v>
      </c>
      <c r="C3695" s="427" t="s">
        <v>5388</v>
      </c>
      <c r="D3695" s="428">
        <v>2580</v>
      </c>
    </row>
    <row r="3696" spans="2:4" x14ac:dyDescent="0.25">
      <c r="B3696" s="427" t="s">
        <v>5391</v>
      </c>
      <c r="C3696" s="427" t="s">
        <v>5388</v>
      </c>
      <c r="D3696" s="428">
        <v>2578.85</v>
      </c>
    </row>
    <row r="3697" spans="2:4" x14ac:dyDescent="0.25">
      <c r="B3697" s="427" t="s">
        <v>5392</v>
      </c>
      <c r="C3697" s="427" t="s">
        <v>5388</v>
      </c>
      <c r="D3697" s="428">
        <v>1436.11</v>
      </c>
    </row>
    <row r="3698" spans="2:4" x14ac:dyDescent="0.25">
      <c r="B3698" s="427" t="s">
        <v>5393</v>
      </c>
      <c r="C3698" s="427" t="s">
        <v>5388</v>
      </c>
      <c r="D3698" s="428">
        <v>2619.2399999999998</v>
      </c>
    </row>
    <row r="3699" spans="2:4" x14ac:dyDescent="0.25">
      <c r="B3699" s="427" t="s">
        <v>5394</v>
      </c>
      <c r="C3699" s="427" t="s">
        <v>5388</v>
      </c>
      <c r="D3699" s="428">
        <v>1436.11</v>
      </c>
    </row>
    <row r="3700" spans="2:4" x14ac:dyDescent="0.25">
      <c r="B3700" s="427" t="s">
        <v>5395</v>
      </c>
      <c r="C3700" s="427" t="s">
        <v>5388</v>
      </c>
      <c r="D3700" s="428">
        <v>2312.75</v>
      </c>
    </row>
    <row r="3701" spans="2:4" x14ac:dyDescent="0.25">
      <c r="B3701" s="427" t="s">
        <v>5396</v>
      </c>
      <c r="C3701" s="427" t="s">
        <v>5388</v>
      </c>
      <c r="D3701" s="428">
        <v>2277</v>
      </c>
    </row>
    <row r="3702" spans="2:4" x14ac:dyDescent="0.25">
      <c r="B3702" s="427" t="s">
        <v>5397</v>
      </c>
      <c r="C3702" s="427" t="s">
        <v>5388</v>
      </c>
      <c r="D3702" s="428">
        <v>3090.05</v>
      </c>
    </row>
    <row r="3703" spans="2:4" x14ac:dyDescent="0.25">
      <c r="B3703" s="427" t="s">
        <v>5398</v>
      </c>
      <c r="C3703" s="427" t="s">
        <v>5388</v>
      </c>
      <c r="D3703" s="428">
        <v>1613.34</v>
      </c>
    </row>
    <row r="3704" spans="2:4" x14ac:dyDescent="0.25">
      <c r="B3704" s="427" t="s">
        <v>5399</v>
      </c>
      <c r="C3704" s="427" t="s">
        <v>5388</v>
      </c>
      <c r="D3704" s="428">
        <v>1436.12</v>
      </c>
    </row>
    <row r="3705" spans="2:4" x14ac:dyDescent="0.25">
      <c r="B3705" s="427" t="s">
        <v>5400</v>
      </c>
      <c r="C3705" s="427" t="s">
        <v>5388</v>
      </c>
      <c r="D3705" s="428">
        <v>1436.12</v>
      </c>
    </row>
    <row r="3706" spans="2:4" x14ac:dyDescent="0.25">
      <c r="B3706" s="427" t="s">
        <v>5401</v>
      </c>
      <c r="C3706" s="427" t="s">
        <v>5388</v>
      </c>
      <c r="D3706" s="428">
        <v>2014.6</v>
      </c>
    </row>
    <row r="3707" spans="2:4" x14ac:dyDescent="0.25">
      <c r="B3707" s="427" t="s">
        <v>5402</v>
      </c>
      <c r="C3707" s="427" t="s">
        <v>5388</v>
      </c>
      <c r="D3707" s="428">
        <v>2580</v>
      </c>
    </row>
    <row r="3708" spans="2:4" x14ac:dyDescent="0.25">
      <c r="B3708" s="427" t="s">
        <v>5403</v>
      </c>
      <c r="C3708" s="427" t="s">
        <v>5388</v>
      </c>
      <c r="D3708" s="428">
        <v>2619.2399999999998</v>
      </c>
    </row>
    <row r="3709" spans="2:4" x14ac:dyDescent="0.25">
      <c r="B3709" s="427" t="s">
        <v>5404</v>
      </c>
      <c r="C3709" s="427" t="s">
        <v>5388</v>
      </c>
      <c r="D3709" s="428">
        <v>1436.01</v>
      </c>
    </row>
    <row r="3710" spans="2:4" x14ac:dyDescent="0.25">
      <c r="B3710" s="427" t="s">
        <v>5405</v>
      </c>
      <c r="C3710" s="427" t="s">
        <v>5388</v>
      </c>
      <c r="D3710" s="428">
        <v>2312.75</v>
      </c>
    </row>
    <row r="3711" spans="2:4" x14ac:dyDescent="0.25">
      <c r="B3711" s="427" t="s">
        <v>5406</v>
      </c>
      <c r="C3711" s="427" t="s">
        <v>5388</v>
      </c>
      <c r="D3711" s="428">
        <v>1436.11</v>
      </c>
    </row>
    <row r="3712" spans="2:4" x14ac:dyDescent="0.25">
      <c r="B3712" s="427" t="s">
        <v>5407</v>
      </c>
      <c r="C3712" s="427" t="s">
        <v>5388</v>
      </c>
      <c r="D3712" s="428">
        <v>3795</v>
      </c>
    </row>
    <row r="3713" spans="2:4" x14ac:dyDescent="0.25">
      <c r="B3713" s="427" t="s">
        <v>5408</v>
      </c>
      <c r="C3713" s="427" t="s">
        <v>5388</v>
      </c>
      <c r="D3713" s="428">
        <v>1425.31</v>
      </c>
    </row>
    <row r="3714" spans="2:4" x14ac:dyDescent="0.25">
      <c r="B3714" s="427" t="s">
        <v>5409</v>
      </c>
      <c r="C3714" s="427" t="s">
        <v>5388</v>
      </c>
      <c r="D3714" s="428">
        <v>1436.11</v>
      </c>
    </row>
    <row r="3715" spans="2:4" x14ac:dyDescent="0.25">
      <c r="B3715" s="427" t="s">
        <v>5410</v>
      </c>
      <c r="C3715" s="427" t="s">
        <v>5388</v>
      </c>
      <c r="D3715" s="428">
        <v>2580</v>
      </c>
    </row>
    <row r="3716" spans="2:4" x14ac:dyDescent="0.25">
      <c r="B3716" s="427" t="s">
        <v>5411</v>
      </c>
      <c r="C3716" s="427" t="s">
        <v>5388</v>
      </c>
      <c r="D3716" s="428">
        <v>2619.2399999999998</v>
      </c>
    </row>
    <row r="3717" spans="2:4" x14ac:dyDescent="0.25">
      <c r="B3717" s="427" t="s">
        <v>5412</v>
      </c>
      <c r="C3717" s="427" t="s">
        <v>5388</v>
      </c>
      <c r="D3717" s="428">
        <v>1436.11</v>
      </c>
    </row>
    <row r="3718" spans="2:4" x14ac:dyDescent="0.25">
      <c r="B3718" s="427" t="s">
        <v>5413</v>
      </c>
      <c r="C3718" s="427" t="s">
        <v>5388</v>
      </c>
      <c r="D3718" s="428">
        <v>3795</v>
      </c>
    </row>
    <row r="3719" spans="2:4" x14ac:dyDescent="0.25">
      <c r="B3719" s="427" t="s">
        <v>5414</v>
      </c>
      <c r="C3719" s="427" t="s">
        <v>5388</v>
      </c>
      <c r="D3719" s="428">
        <v>1436.11</v>
      </c>
    </row>
    <row r="3720" spans="2:4" x14ac:dyDescent="0.25">
      <c r="B3720" s="427" t="s">
        <v>5415</v>
      </c>
      <c r="C3720" s="427" t="s">
        <v>5388</v>
      </c>
      <c r="D3720" s="428">
        <v>2619.2399999999998</v>
      </c>
    </row>
    <row r="3721" spans="2:4" x14ac:dyDescent="0.25">
      <c r="B3721" s="427" t="s">
        <v>5416</v>
      </c>
      <c r="C3721" s="427" t="s">
        <v>5388</v>
      </c>
      <c r="D3721" s="428">
        <v>1436.11</v>
      </c>
    </row>
    <row r="3722" spans="2:4" x14ac:dyDescent="0.25">
      <c r="B3722" s="427" t="s">
        <v>5417</v>
      </c>
      <c r="C3722" s="427" t="s">
        <v>5388</v>
      </c>
      <c r="D3722" s="428">
        <v>2619.2399999999998</v>
      </c>
    </row>
    <row r="3723" spans="2:4" x14ac:dyDescent="0.25">
      <c r="B3723" s="427" t="s">
        <v>5418</v>
      </c>
      <c r="C3723" s="427" t="s">
        <v>5419</v>
      </c>
      <c r="D3723" s="428">
        <v>1265</v>
      </c>
    </row>
    <row r="3724" spans="2:4" x14ac:dyDescent="0.25">
      <c r="B3724" s="427" t="s">
        <v>5420</v>
      </c>
      <c r="C3724" s="427" t="s">
        <v>5421</v>
      </c>
      <c r="D3724" s="428">
        <v>1598.59</v>
      </c>
    </row>
    <row r="3725" spans="2:4" x14ac:dyDescent="0.25">
      <c r="B3725" s="427" t="s">
        <v>5422</v>
      </c>
      <c r="C3725" s="427" t="s">
        <v>5423</v>
      </c>
      <c r="D3725" s="428">
        <v>746.99</v>
      </c>
    </row>
    <row r="3726" spans="2:4" x14ac:dyDescent="0.25">
      <c r="B3726" s="427" t="s">
        <v>5424</v>
      </c>
      <c r="C3726" s="427" t="s">
        <v>5425</v>
      </c>
      <c r="D3726" s="428">
        <v>3197</v>
      </c>
    </row>
    <row r="3727" spans="2:4" x14ac:dyDescent="0.25">
      <c r="B3727" s="427" t="s">
        <v>5426</v>
      </c>
      <c r="C3727" s="427" t="s">
        <v>5427</v>
      </c>
      <c r="D3727" s="428">
        <v>1713.65</v>
      </c>
    </row>
    <row r="3728" spans="2:4" x14ac:dyDescent="0.25">
      <c r="B3728" s="427" t="s">
        <v>5428</v>
      </c>
      <c r="C3728" s="427" t="s">
        <v>5429</v>
      </c>
      <c r="D3728" s="428">
        <v>1265</v>
      </c>
    </row>
    <row r="3729" spans="2:4" x14ac:dyDescent="0.25">
      <c r="B3729" s="427" t="s">
        <v>5430</v>
      </c>
      <c r="C3729" s="427" t="s">
        <v>5431</v>
      </c>
      <c r="D3729" s="428">
        <v>1704.58</v>
      </c>
    </row>
    <row r="3730" spans="2:4" x14ac:dyDescent="0.25">
      <c r="B3730" s="427" t="s">
        <v>5432</v>
      </c>
      <c r="C3730" s="427" t="s">
        <v>5433</v>
      </c>
      <c r="D3730" s="428">
        <v>746.99</v>
      </c>
    </row>
    <row r="3731" spans="2:4" x14ac:dyDescent="0.25">
      <c r="B3731" s="427" t="s">
        <v>5434</v>
      </c>
      <c r="C3731" s="427" t="s">
        <v>5435</v>
      </c>
      <c r="D3731" s="428">
        <v>2579.9899999999998</v>
      </c>
    </row>
    <row r="3732" spans="2:4" ht="28.5" x14ac:dyDescent="0.25">
      <c r="B3732" s="427" t="s">
        <v>5436</v>
      </c>
      <c r="C3732" s="427" t="s">
        <v>5437</v>
      </c>
      <c r="D3732" s="428">
        <v>2583.9</v>
      </c>
    </row>
    <row r="3733" spans="2:4" x14ac:dyDescent="0.25">
      <c r="B3733" s="427" t="s">
        <v>5438</v>
      </c>
      <c r="C3733" s="427" t="s">
        <v>5439</v>
      </c>
      <c r="D3733" s="428">
        <v>2691</v>
      </c>
    </row>
    <row r="3734" spans="2:4" x14ac:dyDescent="0.25">
      <c r="B3734" s="427" t="s">
        <v>5440</v>
      </c>
      <c r="C3734" s="427" t="s">
        <v>5441</v>
      </c>
      <c r="D3734" s="428">
        <v>1665.66</v>
      </c>
    </row>
    <row r="3735" spans="2:4" x14ac:dyDescent="0.25">
      <c r="B3735" s="427" t="s">
        <v>5442</v>
      </c>
      <c r="C3735" s="427" t="s">
        <v>5441</v>
      </c>
      <c r="D3735" s="428">
        <v>1564</v>
      </c>
    </row>
    <row r="3736" spans="2:4" x14ac:dyDescent="0.25">
      <c r="B3736" s="427" t="s">
        <v>5443</v>
      </c>
      <c r="C3736" s="427" t="s">
        <v>5441</v>
      </c>
      <c r="D3736" s="428">
        <v>2024</v>
      </c>
    </row>
    <row r="3737" spans="2:4" x14ac:dyDescent="0.25">
      <c r="B3737" s="427" t="s">
        <v>5444</v>
      </c>
      <c r="C3737" s="427" t="s">
        <v>5441</v>
      </c>
      <c r="D3737" s="428">
        <v>1265</v>
      </c>
    </row>
    <row r="3738" spans="2:4" x14ac:dyDescent="0.25">
      <c r="B3738" s="427" t="s">
        <v>5445</v>
      </c>
      <c r="C3738" s="427" t="s">
        <v>5441</v>
      </c>
      <c r="D3738" s="428">
        <v>1665.66</v>
      </c>
    </row>
    <row r="3739" spans="2:4" x14ac:dyDescent="0.25">
      <c r="B3739" s="427" t="s">
        <v>5446</v>
      </c>
      <c r="C3739" s="427" t="s">
        <v>5441</v>
      </c>
      <c r="D3739" s="428">
        <v>1665.66</v>
      </c>
    </row>
    <row r="3740" spans="2:4" x14ac:dyDescent="0.25">
      <c r="B3740" s="427" t="s">
        <v>5447</v>
      </c>
      <c r="C3740" s="427" t="s">
        <v>5441</v>
      </c>
      <c r="D3740" s="428">
        <v>1665.66</v>
      </c>
    </row>
    <row r="3741" spans="2:4" x14ac:dyDescent="0.25">
      <c r="B3741" s="427" t="s">
        <v>5448</v>
      </c>
      <c r="C3741" s="427" t="s">
        <v>5441</v>
      </c>
      <c r="D3741" s="428">
        <v>2024</v>
      </c>
    </row>
    <row r="3742" spans="2:4" x14ac:dyDescent="0.25">
      <c r="B3742" s="427" t="s">
        <v>5449</v>
      </c>
      <c r="C3742" s="427" t="s">
        <v>5441</v>
      </c>
      <c r="D3742" s="428">
        <v>1665.66</v>
      </c>
    </row>
    <row r="3743" spans="2:4" x14ac:dyDescent="0.25">
      <c r="B3743" s="427" t="s">
        <v>5450</v>
      </c>
      <c r="C3743" s="427" t="s">
        <v>5441</v>
      </c>
      <c r="D3743" s="428">
        <v>1694.9</v>
      </c>
    </row>
    <row r="3744" spans="2:4" x14ac:dyDescent="0.25">
      <c r="B3744" s="427" t="s">
        <v>5451</v>
      </c>
      <c r="C3744" s="427" t="s">
        <v>5441</v>
      </c>
      <c r="D3744" s="428">
        <v>2024</v>
      </c>
    </row>
    <row r="3745" spans="2:4" x14ac:dyDescent="0.25">
      <c r="B3745" s="427" t="s">
        <v>5452</v>
      </c>
      <c r="C3745" s="427" t="s">
        <v>5441</v>
      </c>
      <c r="D3745" s="428">
        <v>4082.5</v>
      </c>
    </row>
    <row r="3746" spans="2:4" x14ac:dyDescent="0.25">
      <c r="B3746" s="427" t="s">
        <v>5453</v>
      </c>
      <c r="C3746" s="427" t="s">
        <v>5441</v>
      </c>
      <c r="D3746" s="428">
        <v>1564</v>
      </c>
    </row>
    <row r="3747" spans="2:4" x14ac:dyDescent="0.25">
      <c r="B3747" s="427" t="s">
        <v>5454</v>
      </c>
      <c r="C3747" s="427" t="s">
        <v>5441</v>
      </c>
      <c r="D3747" s="428">
        <v>1694.9</v>
      </c>
    </row>
    <row r="3748" spans="2:4" x14ac:dyDescent="0.25">
      <c r="B3748" s="427" t="s">
        <v>5455</v>
      </c>
      <c r="C3748" s="427" t="s">
        <v>5441</v>
      </c>
      <c r="D3748" s="428">
        <v>2024</v>
      </c>
    </row>
    <row r="3749" spans="2:4" x14ac:dyDescent="0.25">
      <c r="B3749" s="427" t="s">
        <v>5456</v>
      </c>
      <c r="C3749" s="427" t="s">
        <v>5441</v>
      </c>
      <c r="D3749" s="428">
        <v>1665.66</v>
      </c>
    </row>
    <row r="3750" spans="2:4" x14ac:dyDescent="0.25">
      <c r="B3750" s="427" t="s">
        <v>5457</v>
      </c>
      <c r="C3750" s="427" t="s">
        <v>5441</v>
      </c>
      <c r="D3750" s="428">
        <v>1564</v>
      </c>
    </row>
    <row r="3751" spans="2:4" x14ac:dyDescent="0.25">
      <c r="B3751" s="427" t="s">
        <v>5458</v>
      </c>
      <c r="C3751" s="427" t="s">
        <v>5441</v>
      </c>
      <c r="D3751" s="428">
        <v>1694.9</v>
      </c>
    </row>
    <row r="3752" spans="2:4" x14ac:dyDescent="0.25">
      <c r="B3752" s="427" t="s">
        <v>5459</v>
      </c>
      <c r="C3752" s="427" t="s">
        <v>5441</v>
      </c>
      <c r="D3752" s="428">
        <v>1719.25</v>
      </c>
    </row>
    <row r="3753" spans="2:4" x14ac:dyDescent="0.25">
      <c r="B3753" s="427" t="s">
        <v>5460</v>
      </c>
      <c r="C3753" s="427" t="s">
        <v>5441</v>
      </c>
      <c r="D3753" s="428">
        <v>2024</v>
      </c>
    </row>
    <row r="3754" spans="2:4" x14ac:dyDescent="0.25">
      <c r="B3754" s="427" t="s">
        <v>5461</v>
      </c>
      <c r="C3754" s="427" t="s">
        <v>5441</v>
      </c>
      <c r="D3754" s="428">
        <v>1665.66</v>
      </c>
    </row>
    <row r="3755" spans="2:4" x14ac:dyDescent="0.25">
      <c r="B3755" s="427" t="s">
        <v>5462</v>
      </c>
      <c r="C3755" s="427" t="s">
        <v>5441</v>
      </c>
      <c r="D3755" s="428">
        <v>2024</v>
      </c>
    </row>
    <row r="3756" spans="2:4" x14ac:dyDescent="0.25">
      <c r="B3756" s="427" t="s">
        <v>5463</v>
      </c>
      <c r="C3756" s="427" t="s">
        <v>5464</v>
      </c>
      <c r="D3756" s="428">
        <v>8709.52</v>
      </c>
    </row>
    <row r="3757" spans="2:4" x14ac:dyDescent="0.25">
      <c r="B3757" s="427" t="s">
        <v>5465</v>
      </c>
      <c r="C3757" s="427" t="s">
        <v>5466</v>
      </c>
      <c r="D3757" s="428">
        <v>1127</v>
      </c>
    </row>
    <row r="3758" spans="2:4" x14ac:dyDescent="0.25">
      <c r="B3758" s="427" t="s">
        <v>5467</v>
      </c>
      <c r="C3758" s="427" t="s">
        <v>5466</v>
      </c>
      <c r="D3758" s="428">
        <v>1127</v>
      </c>
    </row>
    <row r="3759" spans="2:4" x14ac:dyDescent="0.25">
      <c r="B3759" s="427" t="s">
        <v>5468</v>
      </c>
      <c r="C3759" s="427" t="s">
        <v>5466</v>
      </c>
      <c r="D3759" s="428">
        <v>1127</v>
      </c>
    </row>
    <row r="3760" spans="2:4" x14ac:dyDescent="0.25">
      <c r="B3760" s="427" t="s">
        <v>5469</v>
      </c>
      <c r="C3760" s="427" t="s">
        <v>5466</v>
      </c>
      <c r="D3760" s="428">
        <v>1127</v>
      </c>
    </row>
    <row r="3761" spans="2:4" x14ac:dyDescent="0.25">
      <c r="B3761" s="427" t="s">
        <v>5470</v>
      </c>
      <c r="C3761" s="427" t="s">
        <v>5466</v>
      </c>
      <c r="D3761" s="428">
        <v>1127</v>
      </c>
    </row>
    <row r="3762" spans="2:4" x14ac:dyDescent="0.25">
      <c r="B3762" s="427" t="s">
        <v>5471</v>
      </c>
      <c r="C3762" s="427" t="s">
        <v>5466</v>
      </c>
      <c r="D3762" s="428">
        <v>1127</v>
      </c>
    </row>
    <row r="3763" spans="2:4" x14ac:dyDescent="0.25">
      <c r="B3763" s="427" t="s">
        <v>5472</v>
      </c>
      <c r="C3763" s="427" t="s">
        <v>5466</v>
      </c>
      <c r="D3763" s="428">
        <v>1127</v>
      </c>
    </row>
    <row r="3764" spans="2:4" x14ac:dyDescent="0.25">
      <c r="B3764" s="427" t="s">
        <v>5473</v>
      </c>
      <c r="C3764" s="427" t="s">
        <v>5466</v>
      </c>
      <c r="D3764" s="428">
        <v>1127</v>
      </c>
    </row>
    <row r="3765" spans="2:4" x14ac:dyDescent="0.25">
      <c r="B3765" s="427" t="s">
        <v>5474</v>
      </c>
      <c r="C3765" s="427" t="s">
        <v>5466</v>
      </c>
      <c r="D3765" s="428">
        <v>1127</v>
      </c>
    </row>
    <row r="3766" spans="2:4" x14ac:dyDescent="0.25">
      <c r="B3766" s="427" t="s">
        <v>5475</v>
      </c>
      <c r="C3766" s="427" t="s">
        <v>5466</v>
      </c>
      <c r="D3766" s="428">
        <v>1127</v>
      </c>
    </row>
    <row r="3767" spans="2:4" x14ac:dyDescent="0.25">
      <c r="B3767" s="427" t="s">
        <v>5476</v>
      </c>
      <c r="C3767" s="427" t="s">
        <v>5466</v>
      </c>
      <c r="D3767" s="428">
        <v>1127</v>
      </c>
    </row>
    <row r="3768" spans="2:4" x14ac:dyDescent="0.25">
      <c r="B3768" s="427" t="s">
        <v>5477</v>
      </c>
      <c r="C3768" s="427" t="s">
        <v>5466</v>
      </c>
      <c r="D3768" s="428">
        <v>1127</v>
      </c>
    </row>
    <row r="3769" spans="2:4" x14ac:dyDescent="0.25">
      <c r="B3769" s="427" t="s">
        <v>5478</v>
      </c>
      <c r="C3769" s="427" t="s">
        <v>5466</v>
      </c>
      <c r="D3769" s="428">
        <v>1127</v>
      </c>
    </row>
    <row r="3770" spans="2:4" x14ac:dyDescent="0.25">
      <c r="B3770" s="427" t="s">
        <v>5479</v>
      </c>
      <c r="C3770" s="427" t="s">
        <v>5466</v>
      </c>
      <c r="D3770" s="428">
        <v>1127</v>
      </c>
    </row>
    <row r="3771" spans="2:4" x14ac:dyDescent="0.25">
      <c r="B3771" s="427" t="s">
        <v>5480</v>
      </c>
      <c r="C3771" s="427" t="s">
        <v>5466</v>
      </c>
      <c r="D3771" s="428">
        <v>1127</v>
      </c>
    </row>
    <row r="3772" spans="2:4" x14ac:dyDescent="0.25">
      <c r="B3772" s="427" t="s">
        <v>5481</v>
      </c>
      <c r="C3772" s="427" t="s">
        <v>5466</v>
      </c>
      <c r="D3772" s="428">
        <v>1127</v>
      </c>
    </row>
    <row r="3773" spans="2:4" x14ac:dyDescent="0.25">
      <c r="B3773" s="427" t="s">
        <v>5482</v>
      </c>
      <c r="C3773" s="427" t="s">
        <v>5466</v>
      </c>
      <c r="D3773" s="428">
        <v>1127</v>
      </c>
    </row>
    <row r="3774" spans="2:4" x14ac:dyDescent="0.25">
      <c r="B3774" s="427" t="s">
        <v>5483</v>
      </c>
      <c r="C3774" s="427" t="s">
        <v>5466</v>
      </c>
      <c r="D3774" s="428">
        <v>1127</v>
      </c>
    </row>
    <row r="3775" spans="2:4" x14ac:dyDescent="0.25">
      <c r="B3775" s="427" t="s">
        <v>5484</v>
      </c>
      <c r="C3775" s="427" t="s">
        <v>5466</v>
      </c>
      <c r="D3775" s="428">
        <v>1127</v>
      </c>
    </row>
    <row r="3776" spans="2:4" x14ac:dyDescent="0.25">
      <c r="B3776" s="427" t="s">
        <v>5485</v>
      </c>
      <c r="C3776" s="427" t="s">
        <v>5466</v>
      </c>
      <c r="D3776" s="428">
        <v>1127</v>
      </c>
    </row>
    <row r="3777" spans="2:4" x14ac:dyDescent="0.25">
      <c r="B3777" s="427" t="s">
        <v>5486</v>
      </c>
      <c r="C3777" s="427" t="s">
        <v>5466</v>
      </c>
      <c r="D3777" s="428">
        <v>1127</v>
      </c>
    </row>
    <row r="3778" spans="2:4" x14ac:dyDescent="0.25">
      <c r="B3778" s="427" t="s">
        <v>5487</v>
      </c>
      <c r="C3778" s="427" t="s">
        <v>5466</v>
      </c>
      <c r="D3778" s="428">
        <v>1127</v>
      </c>
    </row>
    <row r="3779" spans="2:4" x14ac:dyDescent="0.25">
      <c r="B3779" s="427" t="s">
        <v>5488</v>
      </c>
      <c r="C3779" s="427" t="s">
        <v>5466</v>
      </c>
      <c r="D3779" s="428">
        <v>1127</v>
      </c>
    </row>
    <row r="3780" spans="2:4" x14ac:dyDescent="0.25">
      <c r="B3780" s="427" t="s">
        <v>5489</v>
      </c>
      <c r="C3780" s="427" t="s">
        <v>5466</v>
      </c>
      <c r="D3780" s="428">
        <v>1127</v>
      </c>
    </row>
    <row r="3781" spans="2:4" x14ac:dyDescent="0.25">
      <c r="B3781" s="427" t="s">
        <v>5490</v>
      </c>
      <c r="C3781" s="427" t="s">
        <v>5466</v>
      </c>
      <c r="D3781" s="428">
        <v>1127</v>
      </c>
    </row>
    <row r="3782" spans="2:4" x14ac:dyDescent="0.25">
      <c r="B3782" s="427" t="s">
        <v>5491</v>
      </c>
      <c r="C3782" s="427" t="s">
        <v>5492</v>
      </c>
      <c r="D3782" s="428">
        <v>769.51</v>
      </c>
    </row>
    <row r="3783" spans="2:4" x14ac:dyDescent="0.25">
      <c r="B3783" s="427" t="s">
        <v>5493</v>
      </c>
      <c r="C3783" s="427" t="s">
        <v>5494</v>
      </c>
      <c r="D3783" s="428">
        <v>7936.72</v>
      </c>
    </row>
    <row r="3784" spans="2:4" x14ac:dyDescent="0.25">
      <c r="B3784" s="427" t="s">
        <v>5495</v>
      </c>
      <c r="C3784" s="427" t="s">
        <v>5494</v>
      </c>
      <c r="D3784" s="428">
        <v>7936.72</v>
      </c>
    </row>
    <row r="3785" spans="2:4" x14ac:dyDescent="0.25">
      <c r="B3785" s="427" t="s">
        <v>5496</v>
      </c>
      <c r="C3785" s="427" t="s">
        <v>5494</v>
      </c>
      <c r="D3785" s="428">
        <v>7936.72</v>
      </c>
    </row>
    <row r="3786" spans="2:4" x14ac:dyDescent="0.25">
      <c r="B3786" s="427" t="s">
        <v>5497</v>
      </c>
      <c r="C3786" s="427" t="s">
        <v>5494</v>
      </c>
      <c r="D3786" s="428">
        <v>7936.72</v>
      </c>
    </row>
    <row r="3787" spans="2:4" x14ac:dyDescent="0.25">
      <c r="B3787" s="427" t="s">
        <v>5498</v>
      </c>
      <c r="C3787" s="427" t="s">
        <v>5494</v>
      </c>
      <c r="D3787" s="428">
        <v>7936.72</v>
      </c>
    </row>
    <row r="3788" spans="2:4" x14ac:dyDescent="0.25">
      <c r="B3788" s="427" t="s">
        <v>5499</v>
      </c>
      <c r="C3788" s="427" t="s">
        <v>5494</v>
      </c>
      <c r="D3788" s="428">
        <v>7936.72</v>
      </c>
    </row>
    <row r="3789" spans="2:4" x14ac:dyDescent="0.25">
      <c r="B3789" s="427" t="s">
        <v>5500</v>
      </c>
      <c r="C3789" s="427" t="s">
        <v>5494</v>
      </c>
      <c r="D3789" s="428">
        <v>7936.72</v>
      </c>
    </row>
    <row r="3790" spans="2:4" x14ac:dyDescent="0.25">
      <c r="B3790" s="427" t="s">
        <v>5501</v>
      </c>
      <c r="C3790" s="427" t="s">
        <v>5494</v>
      </c>
      <c r="D3790" s="428">
        <v>7936.72</v>
      </c>
    </row>
    <row r="3791" spans="2:4" x14ac:dyDescent="0.25">
      <c r="B3791" s="427" t="s">
        <v>5502</v>
      </c>
      <c r="C3791" s="427" t="s">
        <v>5494</v>
      </c>
      <c r="D3791" s="428">
        <v>7936.72</v>
      </c>
    </row>
    <row r="3792" spans="2:4" x14ac:dyDescent="0.25">
      <c r="B3792" s="427" t="s">
        <v>5503</v>
      </c>
      <c r="C3792" s="427" t="s">
        <v>5494</v>
      </c>
      <c r="D3792" s="428">
        <v>7936.72</v>
      </c>
    </row>
    <row r="3793" spans="2:4" x14ac:dyDescent="0.25">
      <c r="B3793" s="427" t="s">
        <v>5504</v>
      </c>
      <c r="C3793" s="427" t="s">
        <v>5494</v>
      </c>
      <c r="D3793" s="428">
        <v>7936.72</v>
      </c>
    </row>
    <row r="3794" spans="2:4" x14ac:dyDescent="0.25">
      <c r="B3794" s="427" t="s">
        <v>5505</v>
      </c>
      <c r="C3794" s="427" t="s">
        <v>5494</v>
      </c>
      <c r="D3794" s="428">
        <v>8426</v>
      </c>
    </row>
    <row r="3795" spans="2:4" x14ac:dyDescent="0.25">
      <c r="B3795" s="427" t="s">
        <v>5506</v>
      </c>
      <c r="C3795" s="427" t="s">
        <v>5507</v>
      </c>
      <c r="D3795" s="428">
        <v>10303.120000000001</v>
      </c>
    </row>
    <row r="3796" spans="2:4" x14ac:dyDescent="0.25">
      <c r="B3796" s="427" t="s">
        <v>5508</v>
      </c>
      <c r="C3796" s="427" t="s">
        <v>5509</v>
      </c>
      <c r="D3796" s="428">
        <v>3480</v>
      </c>
    </row>
    <row r="3797" spans="2:4" x14ac:dyDescent="0.25">
      <c r="B3797" s="427" t="s">
        <v>5510</v>
      </c>
      <c r="C3797" s="427" t="s">
        <v>5511</v>
      </c>
      <c r="D3797" s="428">
        <v>4082.5</v>
      </c>
    </row>
    <row r="3798" spans="2:4" x14ac:dyDescent="0.25">
      <c r="B3798" s="427" t="s">
        <v>5512</v>
      </c>
      <c r="C3798" s="427" t="s">
        <v>5513</v>
      </c>
      <c r="D3798" s="428">
        <v>4082.5</v>
      </c>
    </row>
    <row r="3799" spans="2:4" x14ac:dyDescent="0.25">
      <c r="B3799" s="427" t="s">
        <v>5514</v>
      </c>
      <c r="C3799" s="427" t="s">
        <v>5513</v>
      </c>
      <c r="D3799" s="428">
        <v>4082.5</v>
      </c>
    </row>
    <row r="3800" spans="2:4" x14ac:dyDescent="0.25">
      <c r="B3800" s="427" t="s">
        <v>5515</v>
      </c>
      <c r="C3800" s="427" t="s">
        <v>5513</v>
      </c>
      <c r="D3800" s="428">
        <v>746.99</v>
      </c>
    </row>
    <row r="3801" spans="2:4" x14ac:dyDescent="0.25">
      <c r="B3801" s="427" t="s">
        <v>5516</v>
      </c>
      <c r="C3801" s="427" t="s">
        <v>5513</v>
      </c>
      <c r="D3801" s="428">
        <v>4082.5</v>
      </c>
    </row>
    <row r="3802" spans="2:4" x14ac:dyDescent="0.25">
      <c r="B3802" s="427" t="s">
        <v>5517</v>
      </c>
      <c r="C3802" s="427" t="s">
        <v>5518</v>
      </c>
      <c r="D3802" s="428">
        <v>1702</v>
      </c>
    </row>
    <row r="3803" spans="2:4" x14ac:dyDescent="0.25">
      <c r="B3803" s="427" t="s">
        <v>5519</v>
      </c>
      <c r="C3803" s="427" t="s">
        <v>5520</v>
      </c>
      <c r="D3803" s="428">
        <v>673.85</v>
      </c>
    </row>
    <row r="3804" spans="2:4" x14ac:dyDescent="0.25">
      <c r="B3804" s="427" t="s">
        <v>5521</v>
      </c>
      <c r="C3804" s="427" t="s">
        <v>5520</v>
      </c>
      <c r="D3804" s="428">
        <v>673.85</v>
      </c>
    </row>
    <row r="3805" spans="2:4" x14ac:dyDescent="0.25">
      <c r="B3805" s="427" t="s">
        <v>5522</v>
      </c>
      <c r="C3805" s="427" t="s">
        <v>5520</v>
      </c>
      <c r="D3805" s="428">
        <v>673.85</v>
      </c>
    </row>
    <row r="3806" spans="2:4" x14ac:dyDescent="0.25">
      <c r="B3806" s="427" t="s">
        <v>5523</v>
      </c>
      <c r="C3806" s="427" t="s">
        <v>5520</v>
      </c>
      <c r="D3806" s="428">
        <v>673.85</v>
      </c>
    </row>
    <row r="3807" spans="2:4" x14ac:dyDescent="0.25">
      <c r="B3807" s="427" t="s">
        <v>5524</v>
      </c>
      <c r="C3807" s="427" t="s">
        <v>5520</v>
      </c>
      <c r="D3807" s="428">
        <v>673.85</v>
      </c>
    </row>
    <row r="3808" spans="2:4" x14ac:dyDescent="0.25">
      <c r="B3808" s="427" t="s">
        <v>5525</v>
      </c>
      <c r="C3808" s="427" t="s">
        <v>5520</v>
      </c>
      <c r="D3808" s="428">
        <v>673.85</v>
      </c>
    </row>
    <row r="3809" spans="2:4" x14ac:dyDescent="0.25">
      <c r="B3809" s="427" t="s">
        <v>5526</v>
      </c>
      <c r="C3809" s="427" t="s">
        <v>5520</v>
      </c>
      <c r="D3809" s="428">
        <v>673.85</v>
      </c>
    </row>
    <row r="3810" spans="2:4" x14ac:dyDescent="0.25">
      <c r="B3810" s="427" t="s">
        <v>5527</v>
      </c>
      <c r="C3810" s="427" t="s">
        <v>5520</v>
      </c>
      <c r="D3810" s="428">
        <v>673.85</v>
      </c>
    </row>
    <row r="3811" spans="2:4" x14ac:dyDescent="0.25">
      <c r="B3811" s="427" t="s">
        <v>5528</v>
      </c>
      <c r="C3811" s="427" t="s">
        <v>5520</v>
      </c>
      <c r="D3811" s="428">
        <v>673.85</v>
      </c>
    </row>
    <row r="3812" spans="2:4" x14ac:dyDescent="0.25">
      <c r="B3812" s="427" t="s">
        <v>5529</v>
      </c>
      <c r="C3812" s="427" t="s">
        <v>5520</v>
      </c>
      <c r="D3812" s="428">
        <v>673.85</v>
      </c>
    </row>
    <row r="3813" spans="2:4" x14ac:dyDescent="0.25">
      <c r="B3813" s="427" t="s">
        <v>5530</v>
      </c>
      <c r="C3813" s="427" t="s">
        <v>5520</v>
      </c>
      <c r="D3813" s="428">
        <v>673.85</v>
      </c>
    </row>
    <row r="3814" spans="2:4" x14ac:dyDescent="0.25">
      <c r="B3814" s="427" t="s">
        <v>5531</v>
      </c>
      <c r="C3814" s="427" t="s">
        <v>5520</v>
      </c>
      <c r="D3814" s="428">
        <v>673.85</v>
      </c>
    </row>
    <row r="3815" spans="2:4" x14ac:dyDescent="0.25">
      <c r="B3815" s="427" t="s">
        <v>5532</v>
      </c>
      <c r="C3815" s="427" t="s">
        <v>5533</v>
      </c>
      <c r="D3815" s="428">
        <v>0</v>
      </c>
    </row>
    <row r="3816" spans="2:4" x14ac:dyDescent="0.25">
      <c r="B3816" s="427" t="s">
        <v>5534</v>
      </c>
      <c r="C3816" s="427" t="s">
        <v>5535</v>
      </c>
      <c r="D3816" s="428">
        <v>15115.6</v>
      </c>
    </row>
    <row r="3817" spans="2:4" x14ac:dyDescent="0.25">
      <c r="B3817" s="427" t="s">
        <v>5536</v>
      </c>
      <c r="C3817" s="427" t="s">
        <v>5537</v>
      </c>
      <c r="D3817" s="428">
        <v>707</v>
      </c>
    </row>
    <row r="3818" spans="2:4" x14ac:dyDescent="0.25">
      <c r="B3818" s="427" t="s">
        <v>5538</v>
      </c>
      <c r="C3818" s="427" t="s">
        <v>5539</v>
      </c>
      <c r="D3818" s="428">
        <v>9282.7800000000007</v>
      </c>
    </row>
    <row r="3819" spans="2:4" x14ac:dyDescent="0.25">
      <c r="B3819" s="427" t="s">
        <v>5540</v>
      </c>
      <c r="C3819" s="427" t="s">
        <v>5541</v>
      </c>
      <c r="D3819" s="428">
        <v>2436</v>
      </c>
    </row>
    <row r="3820" spans="2:4" x14ac:dyDescent="0.25">
      <c r="B3820" s="427" t="s">
        <v>5542</v>
      </c>
      <c r="C3820" s="427" t="s">
        <v>5541</v>
      </c>
      <c r="D3820" s="428">
        <v>2436</v>
      </c>
    </row>
    <row r="3821" spans="2:4" x14ac:dyDescent="0.25">
      <c r="B3821" s="427" t="s">
        <v>5543</v>
      </c>
      <c r="C3821" s="427" t="s">
        <v>5541</v>
      </c>
      <c r="D3821" s="428">
        <v>2436</v>
      </c>
    </row>
    <row r="3822" spans="2:4" x14ac:dyDescent="0.25">
      <c r="B3822" s="427" t="s">
        <v>5544</v>
      </c>
      <c r="C3822" s="427" t="s">
        <v>5545</v>
      </c>
      <c r="D3822" s="428">
        <v>1888.61</v>
      </c>
    </row>
    <row r="3823" spans="2:4" x14ac:dyDescent="0.25">
      <c r="B3823" s="427" t="s">
        <v>5546</v>
      </c>
      <c r="C3823" s="427" t="s">
        <v>5547</v>
      </c>
      <c r="D3823" s="428">
        <v>1456.96</v>
      </c>
    </row>
    <row r="3824" spans="2:4" x14ac:dyDescent="0.25">
      <c r="B3824" s="427" t="s">
        <v>5548</v>
      </c>
      <c r="C3824" s="427" t="s">
        <v>5549</v>
      </c>
      <c r="D3824" s="428">
        <v>0</v>
      </c>
    </row>
    <row r="3825" spans="2:4" x14ac:dyDescent="0.25">
      <c r="B3825" s="427" t="s">
        <v>5550</v>
      </c>
      <c r="C3825" s="427" t="s">
        <v>5551</v>
      </c>
      <c r="D3825" s="428">
        <v>5767.25</v>
      </c>
    </row>
    <row r="3826" spans="2:4" x14ac:dyDescent="0.25">
      <c r="B3826" s="427" t="s">
        <v>5552</v>
      </c>
      <c r="C3826" s="427" t="s">
        <v>5553</v>
      </c>
      <c r="D3826" s="428">
        <v>1726.08</v>
      </c>
    </row>
    <row r="3827" spans="2:4" x14ac:dyDescent="0.25">
      <c r="B3827" s="427" t="s">
        <v>5554</v>
      </c>
      <c r="C3827" s="427" t="s">
        <v>5555</v>
      </c>
      <c r="D3827" s="428">
        <v>3444.25</v>
      </c>
    </row>
    <row r="3828" spans="2:4" x14ac:dyDescent="0.25">
      <c r="B3828" s="427" t="s">
        <v>5556</v>
      </c>
      <c r="C3828" s="427" t="s">
        <v>5557</v>
      </c>
      <c r="D3828" s="428">
        <v>1414.5</v>
      </c>
    </row>
    <row r="3829" spans="2:4" x14ac:dyDescent="0.25">
      <c r="B3829" s="427" t="s">
        <v>5558</v>
      </c>
      <c r="C3829" s="427" t="s">
        <v>5559</v>
      </c>
      <c r="D3829" s="428">
        <v>1507.65</v>
      </c>
    </row>
    <row r="3830" spans="2:4" x14ac:dyDescent="0.25">
      <c r="B3830" s="427" t="s">
        <v>5560</v>
      </c>
      <c r="C3830" s="427" t="s">
        <v>5561</v>
      </c>
      <c r="D3830" s="428">
        <v>1508</v>
      </c>
    </row>
    <row r="3831" spans="2:4" x14ac:dyDescent="0.25">
      <c r="B3831" s="427" t="s">
        <v>5562</v>
      </c>
      <c r="C3831" s="427" t="s">
        <v>5563</v>
      </c>
      <c r="D3831" s="428">
        <v>1624400.06</v>
      </c>
    </row>
    <row r="3832" spans="2:4" x14ac:dyDescent="0.25">
      <c r="B3832" s="427" t="s">
        <v>5564</v>
      </c>
      <c r="C3832" s="427" t="s">
        <v>5565</v>
      </c>
      <c r="D3832" s="428">
        <v>45871.199999999997</v>
      </c>
    </row>
    <row r="3833" spans="2:4" ht="28.5" x14ac:dyDescent="0.25">
      <c r="B3833" s="427" t="s">
        <v>5566</v>
      </c>
      <c r="C3833" s="427" t="s">
        <v>5567</v>
      </c>
      <c r="D3833" s="428">
        <v>174508.01</v>
      </c>
    </row>
    <row r="3834" spans="2:4" x14ac:dyDescent="0.25">
      <c r="B3834" s="427" t="s">
        <v>5568</v>
      </c>
      <c r="C3834" s="427" t="s">
        <v>5569</v>
      </c>
      <c r="D3834" s="428">
        <v>393601.12</v>
      </c>
    </row>
    <row r="3835" spans="2:4" x14ac:dyDescent="0.25">
      <c r="B3835" s="427" t="s">
        <v>5570</v>
      </c>
      <c r="C3835" s="427" t="s">
        <v>5571</v>
      </c>
      <c r="D3835" s="428">
        <v>1305406</v>
      </c>
    </row>
    <row r="3836" spans="2:4" x14ac:dyDescent="0.25">
      <c r="B3836" s="427" t="s">
        <v>5572</v>
      </c>
      <c r="C3836" s="427" t="s">
        <v>5573</v>
      </c>
      <c r="D3836" s="428">
        <v>8050</v>
      </c>
    </row>
    <row r="3837" spans="2:4" x14ac:dyDescent="0.25">
      <c r="B3837" s="427" t="s">
        <v>5574</v>
      </c>
      <c r="C3837" s="427" t="s">
        <v>5575</v>
      </c>
      <c r="D3837" s="428">
        <v>379.99</v>
      </c>
    </row>
    <row r="3838" spans="2:4" x14ac:dyDescent="0.25">
      <c r="B3838" s="427" t="s">
        <v>5576</v>
      </c>
      <c r="C3838" s="427" t="s">
        <v>5577</v>
      </c>
      <c r="D3838" s="428">
        <v>9288.5499999999993</v>
      </c>
    </row>
    <row r="3839" spans="2:4" x14ac:dyDescent="0.25">
      <c r="B3839" s="427" t="s">
        <v>5578</v>
      </c>
      <c r="C3839" s="427" t="s">
        <v>5579</v>
      </c>
      <c r="D3839" s="428">
        <v>1298.99</v>
      </c>
    </row>
    <row r="3840" spans="2:4" x14ac:dyDescent="0.25">
      <c r="B3840" s="427" t="s">
        <v>5580</v>
      </c>
      <c r="C3840" s="427" t="s">
        <v>5579</v>
      </c>
      <c r="D3840" s="428">
        <v>1298.99</v>
      </c>
    </row>
    <row r="3841" spans="2:4" x14ac:dyDescent="0.25">
      <c r="B3841" s="427" t="s">
        <v>5581</v>
      </c>
      <c r="C3841" s="427" t="s">
        <v>5579</v>
      </c>
      <c r="D3841" s="428">
        <v>1298.99</v>
      </c>
    </row>
    <row r="3842" spans="2:4" x14ac:dyDescent="0.25">
      <c r="B3842" s="427" t="s">
        <v>5582</v>
      </c>
      <c r="C3842" s="427" t="s">
        <v>5579</v>
      </c>
      <c r="D3842" s="428">
        <v>1298.99</v>
      </c>
    </row>
    <row r="3843" spans="2:4" x14ac:dyDescent="0.25">
      <c r="B3843" s="427" t="s">
        <v>5583</v>
      </c>
      <c r="C3843" s="427" t="s">
        <v>5579</v>
      </c>
      <c r="D3843" s="428">
        <v>1298.99</v>
      </c>
    </row>
    <row r="3844" spans="2:4" x14ac:dyDescent="0.25">
      <c r="B3844" s="427" t="s">
        <v>5584</v>
      </c>
      <c r="C3844" s="427" t="s">
        <v>5579</v>
      </c>
      <c r="D3844" s="428">
        <v>1298.99</v>
      </c>
    </row>
    <row r="3845" spans="2:4" x14ac:dyDescent="0.25">
      <c r="B3845" s="427" t="s">
        <v>5585</v>
      </c>
      <c r="C3845" s="427" t="s">
        <v>5586</v>
      </c>
      <c r="D3845" s="428">
        <v>1392</v>
      </c>
    </row>
    <row r="3846" spans="2:4" x14ac:dyDescent="0.25">
      <c r="B3846" s="427" t="s">
        <v>5587</v>
      </c>
      <c r="C3846" s="427" t="s">
        <v>5588</v>
      </c>
      <c r="D3846" s="428">
        <v>3353.4</v>
      </c>
    </row>
    <row r="3847" spans="2:4" x14ac:dyDescent="0.25">
      <c r="B3847" s="427" t="s">
        <v>5589</v>
      </c>
      <c r="C3847" s="427" t="s">
        <v>5590</v>
      </c>
      <c r="D3847" s="428">
        <v>3353.4</v>
      </c>
    </row>
    <row r="3848" spans="2:4" x14ac:dyDescent="0.25">
      <c r="B3848" s="427" t="s">
        <v>5591</v>
      </c>
      <c r="C3848" s="427" t="s">
        <v>5590</v>
      </c>
      <c r="D3848" s="428">
        <v>3353.4</v>
      </c>
    </row>
    <row r="3849" spans="2:4" x14ac:dyDescent="0.25">
      <c r="B3849" s="427" t="s">
        <v>5592</v>
      </c>
      <c r="C3849" s="427" t="s">
        <v>5590</v>
      </c>
      <c r="D3849" s="428">
        <v>3353.4</v>
      </c>
    </row>
    <row r="3850" spans="2:4" x14ac:dyDescent="0.25">
      <c r="B3850" s="427" t="s">
        <v>5593</v>
      </c>
      <c r="C3850" s="427" t="s">
        <v>5590</v>
      </c>
      <c r="D3850" s="428">
        <v>3353.4</v>
      </c>
    </row>
    <row r="3851" spans="2:4" x14ac:dyDescent="0.25">
      <c r="B3851" s="427" t="s">
        <v>5594</v>
      </c>
      <c r="C3851" s="427" t="s">
        <v>5590</v>
      </c>
      <c r="D3851" s="428">
        <v>3353.4</v>
      </c>
    </row>
    <row r="3852" spans="2:4" x14ac:dyDescent="0.25">
      <c r="B3852" s="427" t="s">
        <v>5595</v>
      </c>
      <c r="C3852" s="427" t="s">
        <v>5590</v>
      </c>
      <c r="D3852" s="428">
        <v>3353.4</v>
      </c>
    </row>
    <row r="3853" spans="2:4" x14ac:dyDescent="0.25">
      <c r="B3853" s="427" t="s">
        <v>5596</v>
      </c>
      <c r="C3853" s="427" t="s">
        <v>5590</v>
      </c>
      <c r="D3853" s="428">
        <v>3353.4</v>
      </c>
    </row>
    <row r="3854" spans="2:4" x14ac:dyDescent="0.25">
      <c r="B3854" s="427" t="s">
        <v>5597</v>
      </c>
      <c r="C3854" s="427" t="s">
        <v>5590</v>
      </c>
      <c r="D3854" s="428">
        <v>3353.4</v>
      </c>
    </row>
    <row r="3855" spans="2:4" x14ac:dyDescent="0.25">
      <c r="B3855" s="427" t="s">
        <v>5598</v>
      </c>
      <c r="C3855" s="427" t="s">
        <v>5590</v>
      </c>
      <c r="D3855" s="428">
        <v>3353.4</v>
      </c>
    </row>
    <row r="3856" spans="2:4" x14ac:dyDescent="0.25">
      <c r="B3856" s="427" t="s">
        <v>5599</v>
      </c>
      <c r="C3856" s="427" t="s">
        <v>5590</v>
      </c>
      <c r="D3856" s="428">
        <v>3353.4</v>
      </c>
    </row>
    <row r="3857" spans="2:4" x14ac:dyDescent="0.25">
      <c r="B3857" s="427" t="s">
        <v>5600</v>
      </c>
      <c r="C3857" s="427" t="s">
        <v>5590</v>
      </c>
      <c r="D3857" s="428">
        <v>3353.4</v>
      </c>
    </row>
    <row r="3858" spans="2:4" x14ac:dyDescent="0.25">
      <c r="B3858" s="427" t="s">
        <v>5601</v>
      </c>
      <c r="C3858" s="427" t="s">
        <v>5590</v>
      </c>
      <c r="D3858" s="428">
        <v>3353.4</v>
      </c>
    </row>
    <row r="3859" spans="2:4" x14ac:dyDescent="0.25">
      <c r="B3859" s="427" t="s">
        <v>5602</v>
      </c>
      <c r="C3859" s="427" t="s">
        <v>5590</v>
      </c>
      <c r="D3859" s="428">
        <v>3353.4</v>
      </c>
    </row>
    <row r="3860" spans="2:4" x14ac:dyDescent="0.25">
      <c r="B3860" s="427" t="s">
        <v>5603</v>
      </c>
      <c r="C3860" s="427" t="s">
        <v>5590</v>
      </c>
      <c r="D3860" s="428">
        <v>3353.4</v>
      </c>
    </row>
    <row r="3861" spans="2:4" x14ac:dyDescent="0.25">
      <c r="B3861" s="427" t="s">
        <v>5604</v>
      </c>
      <c r="C3861" s="427" t="s">
        <v>5590</v>
      </c>
      <c r="D3861" s="428">
        <v>3353.4</v>
      </c>
    </row>
    <row r="3862" spans="2:4" x14ac:dyDescent="0.25">
      <c r="B3862" s="427" t="s">
        <v>5605</v>
      </c>
      <c r="C3862" s="427" t="s">
        <v>5590</v>
      </c>
      <c r="D3862" s="428">
        <v>3353.4</v>
      </c>
    </row>
    <row r="3863" spans="2:4" x14ac:dyDescent="0.25">
      <c r="B3863" s="427" t="s">
        <v>5606</v>
      </c>
      <c r="C3863" s="427" t="s">
        <v>5590</v>
      </c>
      <c r="D3863" s="428">
        <v>3353.4</v>
      </c>
    </row>
    <row r="3864" spans="2:4" x14ac:dyDescent="0.25">
      <c r="B3864" s="427" t="s">
        <v>5607</v>
      </c>
      <c r="C3864" s="427" t="s">
        <v>5590</v>
      </c>
      <c r="D3864" s="428">
        <v>3353.4</v>
      </c>
    </row>
    <row r="3865" spans="2:4" x14ac:dyDescent="0.25">
      <c r="B3865" s="427" t="s">
        <v>5608</v>
      </c>
      <c r="C3865" s="427" t="s">
        <v>5590</v>
      </c>
      <c r="D3865" s="428">
        <v>3353.4</v>
      </c>
    </row>
    <row r="3866" spans="2:4" x14ac:dyDescent="0.25">
      <c r="B3866" s="427" t="s">
        <v>5609</v>
      </c>
      <c r="C3866" s="427" t="s">
        <v>5610</v>
      </c>
      <c r="D3866" s="428">
        <v>1661.75</v>
      </c>
    </row>
    <row r="3867" spans="2:4" x14ac:dyDescent="0.25">
      <c r="B3867" s="427" t="s">
        <v>5611</v>
      </c>
      <c r="C3867" s="427" t="s">
        <v>5610</v>
      </c>
      <c r="D3867" s="428">
        <v>1661.75</v>
      </c>
    </row>
    <row r="3868" spans="2:4" x14ac:dyDescent="0.25">
      <c r="B3868" s="427" t="s">
        <v>5612</v>
      </c>
      <c r="C3868" s="427" t="s">
        <v>5613</v>
      </c>
      <c r="D3868" s="428">
        <v>1661.75</v>
      </c>
    </row>
    <row r="3869" spans="2:4" x14ac:dyDescent="0.25">
      <c r="B3869" s="427" t="s">
        <v>5614</v>
      </c>
      <c r="C3869" s="427" t="s">
        <v>5613</v>
      </c>
      <c r="D3869" s="428">
        <v>1661.75</v>
      </c>
    </row>
    <row r="3870" spans="2:4" x14ac:dyDescent="0.25">
      <c r="B3870" s="427" t="s">
        <v>5615</v>
      </c>
      <c r="C3870" s="427" t="s">
        <v>5613</v>
      </c>
      <c r="D3870" s="428">
        <v>1661.75</v>
      </c>
    </row>
    <row r="3871" spans="2:4" x14ac:dyDescent="0.25">
      <c r="B3871" s="427" t="s">
        <v>5616</v>
      </c>
      <c r="C3871" s="427" t="s">
        <v>5613</v>
      </c>
      <c r="D3871" s="428">
        <v>1661.75</v>
      </c>
    </row>
    <row r="3872" spans="2:4" x14ac:dyDescent="0.25">
      <c r="B3872" s="427" t="s">
        <v>5617</v>
      </c>
      <c r="C3872" s="427" t="s">
        <v>5613</v>
      </c>
      <c r="D3872" s="428">
        <v>1661.75</v>
      </c>
    </row>
    <row r="3873" spans="2:4" x14ac:dyDescent="0.25">
      <c r="B3873" s="427" t="s">
        <v>5618</v>
      </c>
      <c r="C3873" s="427" t="s">
        <v>5613</v>
      </c>
      <c r="D3873" s="428">
        <v>1661.75</v>
      </c>
    </row>
    <row r="3874" spans="2:4" x14ac:dyDescent="0.25">
      <c r="B3874" s="427" t="s">
        <v>5619</v>
      </c>
      <c r="C3874" s="427" t="s">
        <v>5613</v>
      </c>
      <c r="D3874" s="428">
        <v>1661.75</v>
      </c>
    </row>
    <row r="3875" spans="2:4" x14ac:dyDescent="0.25">
      <c r="B3875" s="427" t="s">
        <v>5620</v>
      </c>
      <c r="C3875" s="427" t="s">
        <v>5613</v>
      </c>
      <c r="D3875" s="428">
        <v>1661.75</v>
      </c>
    </row>
    <row r="3876" spans="2:4" x14ac:dyDescent="0.25">
      <c r="B3876" s="427" t="s">
        <v>5621</v>
      </c>
      <c r="C3876" s="427" t="s">
        <v>5613</v>
      </c>
      <c r="D3876" s="428">
        <v>1661.75</v>
      </c>
    </row>
    <row r="3877" spans="2:4" x14ac:dyDescent="0.25">
      <c r="B3877" s="427" t="s">
        <v>5622</v>
      </c>
      <c r="C3877" s="427" t="s">
        <v>5613</v>
      </c>
      <c r="D3877" s="428">
        <v>1661.75</v>
      </c>
    </row>
    <row r="3878" spans="2:4" x14ac:dyDescent="0.25">
      <c r="B3878" s="427" t="s">
        <v>5623</v>
      </c>
      <c r="C3878" s="427" t="s">
        <v>5613</v>
      </c>
      <c r="D3878" s="428">
        <v>1661.75</v>
      </c>
    </row>
    <row r="3879" spans="2:4" x14ac:dyDescent="0.25">
      <c r="B3879" s="427" t="s">
        <v>5624</v>
      </c>
      <c r="C3879" s="427" t="s">
        <v>5613</v>
      </c>
      <c r="D3879" s="428">
        <v>1661.75</v>
      </c>
    </row>
    <row r="3880" spans="2:4" x14ac:dyDescent="0.25">
      <c r="B3880" s="427" t="s">
        <v>5625</v>
      </c>
      <c r="C3880" s="427" t="s">
        <v>5613</v>
      </c>
      <c r="D3880" s="428">
        <v>1661.75</v>
      </c>
    </row>
    <row r="3881" spans="2:4" x14ac:dyDescent="0.25">
      <c r="B3881" s="427" t="s">
        <v>5626</v>
      </c>
      <c r="C3881" s="427" t="s">
        <v>5613</v>
      </c>
      <c r="D3881" s="428">
        <v>1661.75</v>
      </c>
    </row>
    <row r="3882" spans="2:4" x14ac:dyDescent="0.25">
      <c r="B3882" s="427" t="s">
        <v>5627</v>
      </c>
      <c r="C3882" s="427" t="s">
        <v>5613</v>
      </c>
      <c r="D3882" s="428">
        <v>1661.75</v>
      </c>
    </row>
    <row r="3883" spans="2:4" x14ac:dyDescent="0.25">
      <c r="B3883" s="427" t="s">
        <v>5628</v>
      </c>
      <c r="C3883" s="427" t="s">
        <v>5613</v>
      </c>
      <c r="D3883" s="428">
        <v>1661.75</v>
      </c>
    </row>
    <row r="3884" spans="2:4" x14ac:dyDescent="0.25">
      <c r="B3884" s="427" t="s">
        <v>5629</v>
      </c>
      <c r="C3884" s="427" t="s">
        <v>5613</v>
      </c>
      <c r="D3884" s="428">
        <v>1661.75</v>
      </c>
    </row>
    <row r="3885" spans="2:4" x14ac:dyDescent="0.25">
      <c r="B3885" s="427" t="s">
        <v>5630</v>
      </c>
      <c r="C3885" s="427" t="s">
        <v>5613</v>
      </c>
      <c r="D3885" s="428">
        <v>1661.75</v>
      </c>
    </row>
    <row r="3886" spans="2:4" x14ac:dyDescent="0.25">
      <c r="B3886" s="427" t="s">
        <v>5631</v>
      </c>
      <c r="C3886" s="427" t="s">
        <v>5613</v>
      </c>
      <c r="D3886" s="428">
        <v>1661.75</v>
      </c>
    </row>
    <row r="3887" spans="2:4" x14ac:dyDescent="0.25">
      <c r="B3887" s="427" t="s">
        <v>5632</v>
      </c>
      <c r="C3887" s="427" t="s">
        <v>5613</v>
      </c>
      <c r="D3887" s="428">
        <v>1661.75</v>
      </c>
    </row>
    <row r="3888" spans="2:4" x14ac:dyDescent="0.25">
      <c r="B3888" s="427" t="s">
        <v>5633</v>
      </c>
      <c r="C3888" s="427" t="s">
        <v>5613</v>
      </c>
      <c r="D3888" s="428">
        <v>1661.75</v>
      </c>
    </row>
    <row r="3889" spans="2:4" x14ac:dyDescent="0.25">
      <c r="B3889" s="427" t="s">
        <v>5634</v>
      </c>
      <c r="C3889" s="427" t="s">
        <v>5613</v>
      </c>
      <c r="D3889" s="428">
        <v>1661.75</v>
      </c>
    </row>
    <row r="3890" spans="2:4" x14ac:dyDescent="0.25">
      <c r="B3890" s="427" t="s">
        <v>5635</v>
      </c>
      <c r="C3890" s="427" t="s">
        <v>5613</v>
      </c>
      <c r="D3890" s="428">
        <v>1661.75</v>
      </c>
    </row>
    <row r="3891" spans="2:4" x14ac:dyDescent="0.25">
      <c r="B3891" s="427" t="s">
        <v>5636</v>
      </c>
      <c r="C3891" s="427" t="s">
        <v>5613</v>
      </c>
      <c r="D3891" s="428">
        <v>1661.75</v>
      </c>
    </row>
    <row r="3892" spans="2:4" x14ac:dyDescent="0.25">
      <c r="B3892" s="427" t="s">
        <v>5637</v>
      </c>
      <c r="C3892" s="427" t="s">
        <v>5613</v>
      </c>
      <c r="D3892" s="428">
        <v>1661.75</v>
      </c>
    </row>
    <row r="3893" spans="2:4" x14ac:dyDescent="0.25">
      <c r="B3893" s="427" t="s">
        <v>5638</v>
      </c>
      <c r="C3893" s="427" t="s">
        <v>5613</v>
      </c>
      <c r="D3893" s="428">
        <v>1661.75</v>
      </c>
    </row>
    <row r="3894" spans="2:4" x14ac:dyDescent="0.25">
      <c r="B3894" s="427" t="s">
        <v>5639</v>
      </c>
      <c r="C3894" s="427" t="s">
        <v>5613</v>
      </c>
      <c r="D3894" s="428">
        <v>1661.75</v>
      </c>
    </row>
    <row r="3895" spans="2:4" x14ac:dyDescent="0.25">
      <c r="B3895" s="427" t="s">
        <v>5640</v>
      </c>
      <c r="C3895" s="427" t="s">
        <v>5613</v>
      </c>
      <c r="D3895" s="428">
        <v>1661.75</v>
      </c>
    </row>
    <row r="3896" spans="2:4" x14ac:dyDescent="0.25">
      <c r="B3896" s="427" t="s">
        <v>5641</v>
      </c>
      <c r="C3896" s="427" t="s">
        <v>5613</v>
      </c>
      <c r="D3896" s="428">
        <v>1661.75</v>
      </c>
    </row>
    <row r="3897" spans="2:4" x14ac:dyDescent="0.25">
      <c r="B3897" s="427" t="s">
        <v>5642</v>
      </c>
      <c r="C3897" s="427" t="s">
        <v>5613</v>
      </c>
      <c r="D3897" s="428">
        <v>1661.75</v>
      </c>
    </row>
    <row r="3898" spans="2:4" x14ac:dyDescent="0.25">
      <c r="B3898" s="427" t="s">
        <v>5643</v>
      </c>
      <c r="C3898" s="427" t="s">
        <v>5613</v>
      </c>
      <c r="D3898" s="428">
        <v>1661.75</v>
      </c>
    </row>
    <row r="3899" spans="2:4" x14ac:dyDescent="0.25">
      <c r="B3899" s="427" t="s">
        <v>5644</v>
      </c>
      <c r="C3899" s="427" t="s">
        <v>5613</v>
      </c>
      <c r="D3899" s="428">
        <v>1661.75</v>
      </c>
    </row>
    <row r="3900" spans="2:4" x14ac:dyDescent="0.25">
      <c r="B3900" s="427" t="s">
        <v>5645</v>
      </c>
      <c r="C3900" s="427" t="s">
        <v>5613</v>
      </c>
      <c r="D3900" s="428">
        <v>1661.75</v>
      </c>
    </row>
    <row r="3901" spans="2:4" x14ac:dyDescent="0.25">
      <c r="B3901" s="427" t="s">
        <v>5646</v>
      </c>
      <c r="C3901" s="427" t="s">
        <v>5613</v>
      </c>
      <c r="D3901" s="428">
        <v>1661.75</v>
      </c>
    </row>
    <row r="3902" spans="2:4" x14ac:dyDescent="0.25">
      <c r="B3902" s="427" t="s">
        <v>5647</v>
      </c>
      <c r="C3902" s="427" t="s">
        <v>5613</v>
      </c>
      <c r="D3902" s="428">
        <v>1661.75</v>
      </c>
    </row>
    <row r="3903" spans="2:4" x14ac:dyDescent="0.25">
      <c r="B3903" s="427" t="s">
        <v>5648</v>
      </c>
      <c r="C3903" s="427" t="s">
        <v>5613</v>
      </c>
      <c r="D3903" s="428">
        <v>1661.75</v>
      </c>
    </row>
    <row r="3904" spans="2:4" x14ac:dyDescent="0.25">
      <c r="B3904" s="427" t="s">
        <v>5649</v>
      </c>
      <c r="C3904" s="427" t="s">
        <v>5613</v>
      </c>
      <c r="D3904" s="428">
        <v>1661.75</v>
      </c>
    </row>
    <row r="3905" spans="2:4" x14ac:dyDescent="0.25">
      <c r="B3905" s="427" t="s">
        <v>5650</v>
      </c>
      <c r="C3905" s="427" t="s">
        <v>5613</v>
      </c>
      <c r="D3905" s="428">
        <v>1661.75</v>
      </c>
    </row>
    <row r="3906" spans="2:4" x14ac:dyDescent="0.25">
      <c r="B3906" s="427" t="s">
        <v>5651</v>
      </c>
      <c r="C3906" s="427" t="s">
        <v>5613</v>
      </c>
      <c r="D3906" s="428">
        <v>1661.75</v>
      </c>
    </row>
    <row r="3907" spans="2:4" x14ac:dyDescent="0.25">
      <c r="B3907" s="427" t="s">
        <v>5652</v>
      </c>
      <c r="C3907" s="427" t="s">
        <v>5613</v>
      </c>
      <c r="D3907" s="428">
        <v>1661.75</v>
      </c>
    </row>
    <row r="3908" spans="2:4" x14ac:dyDescent="0.25">
      <c r="B3908" s="427" t="s">
        <v>5653</v>
      </c>
      <c r="C3908" s="427" t="s">
        <v>5613</v>
      </c>
      <c r="D3908" s="428">
        <v>1661.75</v>
      </c>
    </row>
    <row r="3909" spans="2:4" x14ac:dyDescent="0.25">
      <c r="B3909" s="427" t="s">
        <v>5654</v>
      </c>
      <c r="C3909" s="427" t="s">
        <v>5613</v>
      </c>
      <c r="D3909" s="428">
        <v>1661.75</v>
      </c>
    </row>
    <row r="3910" spans="2:4" x14ac:dyDescent="0.25">
      <c r="B3910" s="427" t="s">
        <v>5655</v>
      </c>
      <c r="C3910" s="427" t="s">
        <v>5613</v>
      </c>
      <c r="D3910" s="428">
        <v>1661.75</v>
      </c>
    </row>
    <row r="3911" spans="2:4" x14ac:dyDescent="0.25">
      <c r="B3911" s="427" t="s">
        <v>5656</v>
      </c>
      <c r="C3911" s="427" t="s">
        <v>5613</v>
      </c>
      <c r="D3911" s="428">
        <v>1661.75</v>
      </c>
    </row>
    <row r="3912" spans="2:4" x14ac:dyDescent="0.25">
      <c r="B3912" s="427" t="s">
        <v>5657</v>
      </c>
      <c r="C3912" s="427" t="s">
        <v>5613</v>
      </c>
      <c r="D3912" s="428">
        <v>1661.75</v>
      </c>
    </row>
    <row r="3913" spans="2:4" x14ac:dyDescent="0.25">
      <c r="B3913" s="427" t="s">
        <v>5658</v>
      </c>
      <c r="C3913" s="427" t="s">
        <v>5613</v>
      </c>
      <c r="D3913" s="428">
        <v>1661.75</v>
      </c>
    </row>
    <row r="3914" spans="2:4" x14ac:dyDescent="0.25">
      <c r="B3914" s="427" t="s">
        <v>5659</v>
      </c>
      <c r="C3914" s="427" t="s">
        <v>5613</v>
      </c>
      <c r="D3914" s="428">
        <v>1661.75</v>
      </c>
    </row>
    <row r="3915" spans="2:4" x14ac:dyDescent="0.25">
      <c r="B3915" s="427" t="s">
        <v>5660</v>
      </c>
      <c r="C3915" s="427" t="s">
        <v>5613</v>
      </c>
      <c r="D3915" s="428">
        <v>1661.75</v>
      </c>
    </row>
    <row r="3916" spans="2:4" x14ac:dyDescent="0.25">
      <c r="B3916" s="427" t="s">
        <v>5661</v>
      </c>
      <c r="C3916" s="427" t="s">
        <v>5613</v>
      </c>
      <c r="D3916" s="428">
        <v>1661.75</v>
      </c>
    </row>
    <row r="3917" spans="2:4" x14ac:dyDescent="0.25">
      <c r="B3917" s="427" t="s">
        <v>5662</v>
      </c>
      <c r="C3917" s="427" t="s">
        <v>5613</v>
      </c>
      <c r="D3917" s="428">
        <v>1661.75</v>
      </c>
    </row>
    <row r="3918" spans="2:4" x14ac:dyDescent="0.25">
      <c r="B3918" s="427" t="s">
        <v>5663</v>
      </c>
      <c r="C3918" s="427" t="s">
        <v>5613</v>
      </c>
      <c r="D3918" s="428">
        <v>1661.75</v>
      </c>
    </row>
    <row r="3919" spans="2:4" x14ac:dyDescent="0.25">
      <c r="B3919" s="427" t="s">
        <v>5664</v>
      </c>
      <c r="C3919" s="427" t="s">
        <v>5613</v>
      </c>
      <c r="D3919" s="428">
        <v>1661.75</v>
      </c>
    </row>
    <row r="3920" spans="2:4" x14ac:dyDescent="0.25">
      <c r="B3920" s="427" t="s">
        <v>5665</v>
      </c>
      <c r="C3920" s="427" t="s">
        <v>5613</v>
      </c>
      <c r="D3920" s="428">
        <v>1661.75</v>
      </c>
    </row>
    <row r="3921" spans="2:4" x14ac:dyDescent="0.25">
      <c r="B3921" s="427" t="s">
        <v>5666</v>
      </c>
      <c r="C3921" s="427" t="s">
        <v>5613</v>
      </c>
      <c r="D3921" s="428">
        <v>1661.75</v>
      </c>
    </row>
    <row r="3922" spans="2:4" x14ac:dyDescent="0.25">
      <c r="B3922" s="427" t="s">
        <v>5667</v>
      </c>
      <c r="C3922" s="427" t="s">
        <v>5613</v>
      </c>
      <c r="D3922" s="428">
        <v>1661.75</v>
      </c>
    </row>
    <row r="3923" spans="2:4" x14ac:dyDescent="0.25">
      <c r="B3923" s="427" t="s">
        <v>5668</v>
      </c>
      <c r="C3923" s="427" t="s">
        <v>5613</v>
      </c>
      <c r="D3923" s="428">
        <v>1661.75</v>
      </c>
    </row>
    <row r="3924" spans="2:4" x14ac:dyDescent="0.25">
      <c r="B3924" s="427" t="s">
        <v>5669</v>
      </c>
      <c r="C3924" s="427" t="s">
        <v>5613</v>
      </c>
      <c r="D3924" s="428">
        <v>1661.75</v>
      </c>
    </row>
    <row r="3925" spans="2:4" x14ac:dyDescent="0.25">
      <c r="B3925" s="427" t="s">
        <v>5670</v>
      </c>
      <c r="C3925" s="427" t="s">
        <v>5613</v>
      </c>
      <c r="D3925" s="428">
        <v>1661.75</v>
      </c>
    </row>
    <row r="3926" spans="2:4" x14ac:dyDescent="0.25">
      <c r="B3926" s="427" t="s">
        <v>5671</v>
      </c>
      <c r="C3926" s="427" t="s">
        <v>5613</v>
      </c>
      <c r="D3926" s="428">
        <v>1661.75</v>
      </c>
    </row>
    <row r="3927" spans="2:4" x14ac:dyDescent="0.25">
      <c r="B3927" s="427" t="s">
        <v>5672</v>
      </c>
      <c r="C3927" s="427" t="s">
        <v>5613</v>
      </c>
      <c r="D3927" s="428">
        <v>1661.75</v>
      </c>
    </row>
    <row r="3928" spans="2:4" x14ac:dyDescent="0.25">
      <c r="B3928" s="427" t="s">
        <v>5673</v>
      </c>
      <c r="C3928" s="427" t="s">
        <v>5613</v>
      </c>
      <c r="D3928" s="428">
        <v>1661.75</v>
      </c>
    </row>
    <row r="3929" spans="2:4" x14ac:dyDescent="0.25">
      <c r="B3929" s="427" t="s">
        <v>5674</v>
      </c>
      <c r="C3929" s="427" t="s">
        <v>5613</v>
      </c>
      <c r="D3929" s="428">
        <v>1661.75</v>
      </c>
    </row>
    <row r="3930" spans="2:4" x14ac:dyDescent="0.25">
      <c r="B3930" s="427" t="s">
        <v>5675</v>
      </c>
      <c r="C3930" s="427" t="s">
        <v>5676</v>
      </c>
      <c r="D3930" s="428">
        <v>4936.03</v>
      </c>
    </row>
    <row r="3931" spans="2:4" x14ac:dyDescent="0.25">
      <c r="B3931" s="427" t="s">
        <v>5677</v>
      </c>
      <c r="C3931" s="427" t="s">
        <v>5676</v>
      </c>
      <c r="D3931" s="428">
        <v>4936.03</v>
      </c>
    </row>
    <row r="3932" spans="2:4" x14ac:dyDescent="0.25">
      <c r="B3932" s="427" t="s">
        <v>5678</v>
      </c>
      <c r="C3932" s="427" t="s">
        <v>5679</v>
      </c>
      <c r="D3932" s="428">
        <v>985.55</v>
      </c>
    </row>
    <row r="3933" spans="2:4" x14ac:dyDescent="0.25">
      <c r="B3933" s="427" t="s">
        <v>5680</v>
      </c>
      <c r="C3933" s="427" t="s">
        <v>5679</v>
      </c>
      <c r="D3933" s="428">
        <v>985.55</v>
      </c>
    </row>
    <row r="3934" spans="2:4" x14ac:dyDescent="0.25">
      <c r="B3934" s="427" t="s">
        <v>5681</v>
      </c>
      <c r="C3934" s="427" t="s">
        <v>5679</v>
      </c>
      <c r="D3934" s="428">
        <v>985.55</v>
      </c>
    </row>
    <row r="3935" spans="2:4" x14ac:dyDescent="0.25">
      <c r="B3935" s="427" t="s">
        <v>5682</v>
      </c>
      <c r="C3935" s="427" t="s">
        <v>5679</v>
      </c>
      <c r="D3935" s="428">
        <v>985.55</v>
      </c>
    </row>
    <row r="3936" spans="2:4" x14ac:dyDescent="0.25">
      <c r="B3936" s="427" t="s">
        <v>5683</v>
      </c>
      <c r="C3936" s="427" t="s">
        <v>5679</v>
      </c>
      <c r="D3936" s="428">
        <v>985.55</v>
      </c>
    </row>
    <row r="3937" spans="2:4" x14ac:dyDescent="0.25">
      <c r="B3937" s="427" t="s">
        <v>5684</v>
      </c>
      <c r="C3937" s="427" t="s">
        <v>5679</v>
      </c>
      <c r="D3937" s="428">
        <v>985.55</v>
      </c>
    </row>
    <row r="3938" spans="2:4" x14ac:dyDescent="0.25">
      <c r="B3938" s="427" t="s">
        <v>5685</v>
      </c>
      <c r="C3938" s="427" t="s">
        <v>5679</v>
      </c>
      <c r="D3938" s="428">
        <v>985.55</v>
      </c>
    </row>
    <row r="3939" spans="2:4" x14ac:dyDescent="0.25">
      <c r="B3939" s="427" t="s">
        <v>5686</v>
      </c>
      <c r="C3939" s="427" t="s">
        <v>5679</v>
      </c>
      <c r="D3939" s="428">
        <v>985.55</v>
      </c>
    </row>
    <row r="3940" spans="2:4" x14ac:dyDescent="0.25">
      <c r="B3940" s="427" t="s">
        <v>5687</v>
      </c>
      <c r="C3940" s="427" t="s">
        <v>5679</v>
      </c>
      <c r="D3940" s="428">
        <v>985.55</v>
      </c>
    </row>
    <row r="3941" spans="2:4" x14ac:dyDescent="0.25">
      <c r="B3941" s="427" t="s">
        <v>5688</v>
      </c>
      <c r="C3941" s="427" t="s">
        <v>5679</v>
      </c>
      <c r="D3941" s="428">
        <v>985.55</v>
      </c>
    </row>
    <row r="3942" spans="2:4" x14ac:dyDescent="0.25">
      <c r="B3942" s="427" t="s">
        <v>5689</v>
      </c>
      <c r="C3942" s="427" t="s">
        <v>5679</v>
      </c>
      <c r="D3942" s="428">
        <v>985.55</v>
      </c>
    </row>
    <row r="3943" spans="2:4" x14ac:dyDescent="0.25">
      <c r="B3943" s="427" t="s">
        <v>5690</v>
      </c>
      <c r="C3943" s="427" t="s">
        <v>5679</v>
      </c>
      <c r="D3943" s="428">
        <v>985.55</v>
      </c>
    </row>
    <row r="3944" spans="2:4" x14ac:dyDescent="0.25">
      <c r="B3944" s="427" t="s">
        <v>5691</v>
      </c>
      <c r="C3944" s="427" t="s">
        <v>5679</v>
      </c>
      <c r="D3944" s="428">
        <v>985.55</v>
      </c>
    </row>
    <row r="3945" spans="2:4" x14ac:dyDescent="0.25">
      <c r="B3945" s="427" t="s">
        <v>5692</v>
      </c>
      <c r="C3945" s="427" t="s">
        <v>5679</v>
      </c>
      <c r="D3945" s="428">
        <v>985.55</v>
      </c>
    </row>
    <row r="3946" spans="2:4" x14ac:dyDescent="0.25">
      <c r="B3946" s="427" t="s">
        <v>5693</v>
      </c>
      <c r="C3946" s="427" t="s">
        <v>5679</v>
      </c>
      <c r="D3946" s="428">
        <v>985.55</v>
      </c>
    </row>
    <row r="3947" spans="2:4" x14ac:dyDescent="0.25">
      <c r="B3947" s="427" t="s">
        <v>5694</v>
      </c>
      <c r="C3947" s="427" t="s">
        <v>5679</v>
      </c>
      <c r="D3947" s="428">
        <v>985.55</v>
      </c>
    </row>
    <row r="3948" spans="2:4" x14ac:dyDescent="0.25">
      <c r="B3948" s="427" t="s">
        <v>5695</v>
      </c>
      <c r="C3948" s="427" t="s">
        <v>5679</v>
      </c>
      <c r="D3948" s="428">
        <v>985.55</v>
      </c>
    </row>
    <row r="3949" spans="2:4" x14ac:dyDescent="0.25">
      <c r="B3949" s="427" t="s">
        <v>5696</v>
      </c>
      <c r="C3949" s="427" t="s">
        <v>5679</v>
      </c>
      <c r="D3949" s="428">
        <v>985.55</v>
      </c>
    </row>
    <row r="3950" spans="2:4" x14ac:dyDescent="0.25">
      <c r="B3950" s="427" t="s">
        <v>5697</v>
      </c>
      <c r="C3950" s="427" t="s">
        <v>5679</v>
      </c>
      <c r="D3950" s="428">
        <v>985.55</v>
      </c>
    </row>
    <row r="3951" spans="2:4" x14ac:dyDescent="0.25">
      <c r="B3951" s="427" t="s">
        <v>5698</v>
      </c>
      <c r="C3951" s="427" t="s">
        <v>5679</v>
      </c>
      <c r="D3951" s="428">
        <v>985.55</v>
      </c>
    </row>
    <row r="3952" spans="2:4" x14ac:dyDescent="0.25">
      <c r="B3952" s="427" t="s">
        <v>5699</v>
      </c>
      <c r="C3952" s="427" t="s">
        <v>5679</v>
      </c>
      <c r="D3952" s="428">
        <v>985.55</v>
      </c>
    </row>
    <row r="3953" spans="2:4" x14ac:dyDescent="0.25">
      <c r="B3953" s="427" t="s">
        <v>5700</v>
      </c>
      <c r="C3953" s="427" t="s">
        <v>5679</v>
      </c>
      <c r="D3953" s="428">
        <v>985.55</v>
      </c>
    </row>
    <row r="3954" spans="2:4" x14ac:dyDescent="0.25">
      <c r="B3954" s="427" t="s">
        <v>5701</v>
      </c>
      <c r="C3954" s="427" t="s">
        <v>5679</v>
      </c>
      <c r="D3954" s="428">
        <v>985.55</v>
      </c>
    </row>
    <row r="3955" spans="2:4" x14ac:dyDescent="0.25">
      <c r="B3955" s="427" t="s">
        <v>5702</v>
      </c>
      <c r="C3955" s="427" t="s">
        <v>5679</v>
      </c>
      <c r="D3955" s="428">
        <v>985.55</v>
      </c>
    </row>
    <row r="3956" spans="2:4" x14ac:dyDescent="0.25">
      <c r="B3956" s="427" t="s">
        <v>5703</v>
      </c>
      <c r="C3956" s="427" t="s">
        <v>5679</v>
      </c>
      <c r="D3956" s="428">
        <v>985.55</v>
      </c>
    </row>
    <row r="3957" spans="2:4" x14ac:dyDescent="0.25">
      <c r="B3957" s="427" t="s">
        <v>5704</v>
      </c>
      <c r="C3957" s="427" t="s">
        <v>5679</v>
      </c>
      <c r="D3957" s="428">
        <v>985.55</v>
      </c>
    </row>
    <row r="3958" spans="2:4" x14ac:dyDescent="0.25">
      <c r="B3958" s="427" t="s">
        <v>5705</v>
      </c>
      <c r="C3958" s="427" t="s">
        <v>5679</v>
      </c>
      <c r="D3958" s="428">
        <v>985.55</v>
      </c>
    </row>
    <row r="3959" spans="2:4" x14ac:dyDescent="0.25">
      <c r="B3959" s="427" t="s">
        <v>5706</v>
      </c>
      <c r="C3959" s="427" t="s">
        <v>5679</v>
      </c>
      <c r="D3959" s="428">
        <v>985.55</v>
      </c>
    </row>
    <row r="3960" spans="2:4" x14ac:dyDescent="0.25">
      <c r="B3960" s="427" t="s">
        <v>5707</v>
      </c>
      <c r="C3960" s="427" t="s">
        <v>5679</v>
      </c>
      <c r="D3960" s="428">
        <v>985.55</v>
      </c>
    </row>
    <row r="3961" spans="2:4" x14ac:dyDescent="0.25">
      <c r="B3961" s="427" t="s">
        <v>5708</v>
      </c>
      <c r="C3961" s="427" t="s">
        <v>5709</v>
      </c>
      <c r="D3961" s="428">
        <v>10979.4</v>
      </c>
    </row>
    <row r="3962" spans="2:4" x14ac:dyDescent="0.25">
      <c r="B3962" s="427" t="s">
        <v>5710</v>
      </c>
      <c r="C3962" s="427" t="s">
        <v>5709</v>
      </c>
      <c r="D3962" s="428">
        <v>10979.4</v>
      </c>
    </row>
    <row r="3963" spans="2:4" x14ac:dyDescent="0.25">
      <c r="B3963" s="427" t="s">
        <v>5711</v>
      </c>
      <c r="C3963" s="427" t="s">
        <v>5709</v>
      </c>
      <c r="D3963" s="428">
        <v>10979.4</v>
      </c>
    </row>
    <row r="3964" spans="2:4" x14ac:dyDescent="0.25">
      <c r="B3964" s="427" t="s">
        <v>5712</v>
      </c>
      <c r="C3964" s="427" t="s">
        <v>5709</v>
      </c>
      <c r="D3964" s="428">
        <v>10979.4</v>
      </c>
    </row>
    <row r="3965" spans="2:4" x14ac:dyDescent="0.25">
      <c r="B3965" s="427" t="s">
        <v>5713</v>
      </c>
      <c r="C3965" s="427" t="s">
        <v>5709</v>
      </c>
      <c r="D3965" s="428">
        <v>10979.4</v>
      </c>
    </row>
    <row r="3966" spans="2:4" x14ac:dyDescent="0.25">
      <c r="B3966" s="427" t="s">
        <v>5714</v>
      </c>
      <c r="C3966" s="427" t="s">
        <v>5709</v>
      </c>
      <c r="D3966" s="428">
        <v>10979.4</v>
      </c>
    </row>
    <row r="3967" spans="2:4" x14ac:dyDescent="0.25">
      <c r="B3967" s="427" t="s">
        <v>5715</v>
      </c>
      <c r="C3967" s="427" t="s">
        <v>5709</v>
      </c>
      <c r="D3967" s="428">
        <v>10979.4</v>
      </c>
    </row>
    <row r="3968" spans="2:4" x14ac:dyDescent="0.25">
      <c r="B3968" s="427" t="s">
        <v>5716</v>
      </c>
      <c r="C3968" s="427" t="s">
        <v>5709</v>
      </c>
      <c r="D3968" s="428">
        <v>10979.4</v>
      </c>
    </row>
    <row r="3969" spans="2:4" x14ac:dyDescent="0.25">
      <c r="B3969" s="427" t="s">
        <v>5717</v>
      </c>
      <c r="C3969" s="427" t="s">
        <v>5709</v>
      </c>
      <c r="D3969" s="428">
        <v>10979.4</v>
      </c>
    </row>
    <row r="3970" spans="2:4" x14ac:dyDescent="0.25">
      <c r="B3970" s="427" t="s">
        <v>5718</v>
      </c>
      <c r="C3970" s="427" t="s">
        <v>5709</v>
      </c>
      <c r="D3970" s="428">
        <v>10979.4</v>
      </c>
    </row>
    <row r="3971" spans="2:4" x14ac:dyDescent="0.25">
      <c r="B3971" s="427" t="s">
        <v>5719</v>
      </c>
      <c r="C3971" s="427" t="s">
        <v>5709</v>
      </c>
      <c r="D3971" s="428">
        <v>10979.4</v>
      </c>
    </row>
    <row r="3972" spans="2:4" x14ac:dyDescent="0.25">
      <c r="B3972" s="427" t="s">
        <v>5720</v>
      </c>
      <c r="C3972" s="427" t="s">
        <v>5709</v>
      </c>
      <c r="D3972" s="428">
        <v>10979.4</v>
      </c>
    </row>
    <row r="3973" spans="2:4" x14ac:dyDescent="0.25">
      <c r="B3973" s="427" t="s">
        <v>5721</v>
      </c>
      <c r="C3973" s="427" t="s">
        <v>5709</v>
      </c>
      <c r="D3973" s="428">
        <v>10979.4</v>
      </c>
    </row>
    <row r="3974" spans="2:4" x14ac:dyDescent="0.25">
      <c r="B3974" s="427" t="s">
        <v>5722</v>
      </c>
      <c r="C3974" s="427" t="s">
        <v>5709</v>
      </c>
      <c r="D3974" s="428">
        <v>10979.4</v>
      </c>
    </row>
    <row r="3975" spans="2:4" x14ac:dyDescent="0.25">
      <c r="B3975" s="427" t="s">
        <v>5723</v>
      </c>
      <c r="C3975" s="427" t="s">
        <v>5709</v>
      </c>
      <c r="D3975" s="428">
        <v>10979.4</v>
      </c>
    </row>
    <row r="3976" spans="2:4" x14ac:dyDescent="0.25">
      <c r="B3976" s="427" t="s">
        <v>5724</v>
      </c>
      <c r="C3976" s="427" t="s">
        <v>5709</v>
      </c>
      <c r="D3976" s="428">
        <v>10979.4</v>
      </c>
    </row>
    <row r="3977" spans="2:4" x14ac:dyDescent="0.25">
      <c r="B3977" s="427" t="s">
        <v>5725</v>
      </c>
      <c r="C3977" s="427" t="s">
        <v>5709</v>
      </c>
      <c r="D3977" s="428">
        <v>10979.4</v>
      </c>
    </row>
    <row r="3978" spans="2:4" x14ac:dyDescent="0.25">
      <c r="B3978" s="427" t="s">
        <v>5726</v>
      </c>
      <c r="C3978" s="427" t="s">
        <v>5709</v>
      </c>
      <c r="D3978" s="428">
        <v>10979.4</v>
      </c>
    </row>
    <row r="3979" spans="2:4" x14ac:dyDescent="0.25">
      <c r="B3979" s="427" t="s">
        <v>5727</v>
      </c>
      <c r="C3979" s="427" t="s">
        <v>5709</v>
      </c>
      <c r="D3979" s="428">
        <v>10979.4</v>
      </c>
    </row>
    <row r="3980" spans="2:4" x14ac:dyDescent="0.25">
      <c r="B3980" s="427" t="s">
        <v>5728</v>
      </c>
      <c r="C3980" s="427" t="s">
        <v>5709</v>
      </c>
      <c r="D3980" s="428">
        <v>10979.4</v>
      </c>
    </row>
    <row r="3981" spans="2:4" x14ac:dyDescent="0.25">
      <c r="B3981" s="427" t="s">
        <v>5729</v>
      </c>
      <c r="C3981" s="427" t="s">
        <v>5709</v>
      </c>
      <c r="D3981" s="428">
        <v>10979.4</v>
      </c>
    </row>
    <row r="3982" spans="2:4" x14ac:dyDescent="0.25">
      <c r="B3982" s="427" t="s">
        <v>5730</v>
      </c>
      <c r="C3982" s="427" t="s">
        <v>5709</v>
      </c>
      <c r="D3982" s="428">
        <v>10979.4</v>
      </c>
    </row>
    <row r="3983" spans="2:4" x14ac:dyDescent="0.25">
      <c r="B3983" s="427" t="s">
        <v>5731</v>
      </c>
      <c r="C3983" s="427" t="s">
        <v>5709</v>
      </c>
      <c r="D3983" s="428">
        <v>10979.4</v>
      </c>
    </row>
    <row r="3984" spans="2:4" x14ac:dyDescent="0.25">
      <c r="B3984" s="427" t="s">
        <v>5732</v>
      </c>
      <c r="C3984" s="427" t="s">
        <v>5709</v>
      </c>
      <c r="D3984" s="428">
        <v>10979.4</v>
      </c>
    </row>
    <row r="3985" spans="2:4" x14ac:dyDescent="0.25">
      <c r="B3985" s="427" t="s">
        <v>5733</v>
      </c>
      <c r="C3985" s="427" t="s">
        <v>5709</v>
      </c>
      <c r="D3985" s="428">
        <v>10979.4</v>
      </c>
    </row>
    <row r="3986" spans="2:4" x14ac:dyDescent="0.25">
      <c r="B3986" s="427" t="s">
        <v>5734</v>
      </c>
      <c r="C3986" s="427" t="s">
        <v>5709</v>
      </c>
      <c r="D3986" s="428">
        <v>10979.4</v>
      </c>
    </row>
    <row r="3987" spans="2:4" x14ac:dyDescent="0.25">
      <c r="B3987" s="427" t="s">
        <v>5735</v>
      </c>
      <c r="C3987" s="427" t="s">
        <v>5709</v>
      </c>
      <c r="D3987" s="428">
        <v>10979.4</v>
      </c>
    </row>
    <row r="3988" spans="2:4" x14ac:dyDescent="0.25">
      <c r="B3988" s="427" t="s">
        <v>5736</v>
      </c>
      <c r="C3988" s="427" t="s">
        <v>5709</v>
      </c>
      <c r="D3988" s="428">
        <v>10979.4</v>
      </c>
    </row>
    <row r="3989" spans="2:4" x14ac:dyDescent="0.25">
      <c r="B3989" s="427" t="s">
        <v>5737</v>
      </c>
      <c r="C3989" s="427" t="s">
        <v>5709</v>
      </c>
      <c r="D3989" s="428">
        <v>14613.68</v>
      </c>
    </row>
    <row r="3990" spans="2:4" x14ac:dyDescent="0.25">
      <c r="B3990" s="427" t="s">
        <v>5738</v>
      </c>
      <c r="C3990" s="427" t="s">
        <v>5709</v>
      </c>
      <c r="D3990" s="428">
        <v>14613.68</v>
      </c>
    </row>
    <row r="3991" spans="2:4" x14ac:dyDescent="0.25">
      <c r="B3991" s="427" t="s">
        <v>5739</v>
      </c>
      <c r="C3991" s="427" t="s">
        <v>5740</v>
      </c>
      <c r="D3991" s="428">
        <v>1380.4</v>
      </c>
    </row>
    <row r="3992" spans="2:4" x14ac:dyDescent="0.25">
      <c r="B3992" s="427" t="s">
        <v>5741</v>
      </c>
      <c r="C3992" s="427" t="s">
        <v>5740</v>
      </c>
      <c r="D3992" s="428">
        <v>1380.4</v>
      </c>
    </row>
    <row r="3993" spans="2:4" x14ac:dyDescent="0.25">
      <c r="B3993" s="427" t="s">
        <v>5742</v>
      </c>
      <c r="C3993" s="427" t="s">
        <v>5740</v>
      </c>
      <c r="D3993" s="428">
        <v>1380.4</v>
      </c>
    </row>
    <row r="3994" spans="2:4" x14ac:dyDescent="0.25">
      <c r="B3994" s="427" t="s">
        <v>5743</v>
      </c>
      <c r="C3994" s="427" t="s">
        <v>5740</v>
      </c>
      <c r="D3994" s="428">
        <v>1380.4</v>
      </c>
    </row>
    <row r="3995" spans="2:4" ht="28.5" x14ac:dyDescent="0.25">
      <c r="B3995" s="427" t="s">
        <v>5744</v>
      </c>
      <c r="C3995" s="427" t="s">
        <v>5745</v>
      </c>
      <c r="D3995" s="428">
        <v>839.84</v>
      </c>
    </row>
    <row r="3996" spans="2:4" ht="28.5" x14ac:dyDescent="0.25">
      <c r="B3996" s="427" t="s">
        <v>5746</v>
      </c>
      <c r="C3996" s="427" t="s">
        <v>5745</v>
      </c>
      <c r="D3996" s="428">
        <v>839.84</v>
      </c>
    </row>
    <row r="3997" spans="2:4" ht="28.5" x14ac:dyDescent="0.25">
      <c r="B3997" s="427" t="s">
        <v>5747</v>
      </c>
      <c r="C3997" s="427" t="s">
        <v>5745</v>
      </c>
      <c r="D3997" s="428">
        <v>839.84</v>
      </c>
    </row>
    <row r="3998" spans="2:4" ht="28.5" x14ac:dyDescent="0.25">
      <c r="B3998" s="427" t="s">
        <v>5748</v>
      </c>
      <c r="C3998" s="427" t="s">
        <v>5745</v>
      </c>
      <c r="D3998" s="428">
        <v>839.84</v>
      </c>
    </row>
    <row r="3999" spans="2:4" ht="28.5" x14ac:dyDescent="0.25">
      <c r="B3999" s="427" t="s">
        <v>5749</v>
      </c>
      <c r="C3999" s="427" t="s">
        <v>5745</v>
      </c>
      <c r="D3999" s="428">
        <v>839.84</v>
      </c>
    </row>
    <row r="4000" spans="2:4" ht="28.5" x14ac:dyDescent="0.25">
      <c r="B4000" s="427" t="s">
        <v>5750</v>
      </c>
      <c r="C4000" s="427" t="s">
        <v>5745</v>
      </c>
      <c r="D4000" s="428">
        <v>839.84</v>
      </c>
    </row>
    <row r="4001" spans="2:4" ht="28.5" x14ac:dyDescent="0.25">
      <c r="B4001" s="427" t="s">
        <v>5751</v>
      </c>
      <c r="C4001" s="427" t="s">
        <v>5745</v>
      </c>
      <c r="D4001" s="428">
        <v>839.84</v>
      </c>
    </row>
    <row r="4002" spans="2:4" ht="28.5" x14ac:dyDescent="0.25">
      <c r="B4002" s="427" t="s">
        <v>5752</v>
      </c>
      <c r="C4002" s="427" t="s">
        <v>5745</v>
      </c>
      <c r="D4002" s="428">
        <v>839.84</v>
      </c>
    </row>
    <row r="4003" spans="2:4" ht="28.5" x14ac:dyDescent="0.25">
      <c r="B4003" s="427" t="s">
        <v>5753</v>
      </c>
      <c r="C4003" s="427" t="s">
        <v>5745</v>
      </c>
      <c r="D4003" s="428">
        <v>839.84</v>
      </c>
    </row>
    <row r="4004" spans="2:4" ht="28.5" x14ac:dyDescent="0.25">
      <c r="B4004" s="427" t="s">
        <v>5754</v>
      </c>
      <c r="C4004" s="427" t="s">
        <v>5745</v>
      </c>
      <c r="D4004" s="428">
        <v>839.84</v>
      </c>
    </row>
    <row r="4005" spans="2:4" ht="28.5" x14ac:dyDescent="0.25">
      <c r="B4005" s="427" t="s">
        <v>5755</v>
      </c>
      <c r="C4005" s="427" t="s">
        <v>5745</v>
      </c>
      <c r="D4005" s="428">
        <v>839.84</v>
      </c>
    </row>
    <row r="4006" spans="2:4" ht="28.5" x14ac:dyDescent="0.25">
      <c r="B4006" s="427" t="s">
        <v>5756</v>
      </c>
      <c r="C4006" s="427" t="s">
        <v>5745</v>
      </c>
      <c r="D4006" s="428">
        <v>839.84</v>
      </c>
    </row>
    <row r="4007" spans="2:4" ht="28.5" x14ac:dyDescent="0.25">
      <c r="B4007" s="427" t="s">
        <v>5757</v>
      </c>
      <c r="C4007" s="427" t="s">
        <v>5745</v>
      </c>
      <c r="D4007" s="428">
        <v>839.84</v>
      </c>
    </row>
    <row r="4008" spans="2:4" ht="28.5" x14ac:dyDescent="0.25">
      <c r="B4008" s="427" t="s">
        <v>5758</v>
      </c>
      <c r="C4008" s="427" t="s">
        <v>5745</v>
      </c>
      <c r="D4008" s="428">
        <v>839.84</v>
      </c>
    </row>
    <row r="4009" spans="2:4" ht="28.5" x14ac:dyDescent="0.25">
      <c r="B4009" s="427" t="s">
        <v>5759</v>
      </c>
      <c r="C4009" s="427" t="s">
        <v>5745</v>
      </c>
      <c r="D4009" s="428">
        <v>839.84</v>
      </c>
    </row>
    <row r="4010" spans="2:4" ht="28.5" x14ac:dyDescent="0.25">
      <c r="B4010" s="427" t="s">
        <v>5760</v>
      </c>
      <c r="C4010" s="427" t="s">
        <v>5745</v>
      </c>
      <c r="D4010" s="428">
        <v>839.84</v>
      </c>
    </row>
    <row r="4011" spans="2:4" ht="28.5" x14ac:dyDescent="0.25">
      <c r="B4011" s="427" t="s">
        <v>5761</v>
      </c>
      <c r="C4011" s="427" t="s">
        <v>5745</v>
      </c>
      <c r="D4011" s="428">
        <v>839.84</v>
      </c>
    </row>
    <row r="4012" spans="2:4" ht="28.5" x14ac:dyDescent="0.25">
      <c r="B4012" s="427" t="s">
        <v>5762</v>
      </c>
      <c r="C4012" s="427" t="s">
        <v>5745</v>
      </c>
      <c r="D4012" s="428">
        <v>839.84</v>
      </c>
    </row>
    <row r="4013" spans="2:4" ht="28.5" x14ac:dyDescent="0.25">
      <c r="B4013" s="427" t="s">
        <v>5763</v>
      </c>
      <c r="C4013" s="427" t="s">
        <v>5745</v>
      </c>
      <c r="D4013" s="428">
        <v>839.84</v>
      </c>
    </row>
    <row r="4014" spans="2:4" ht="28.5" x14ac:dyDescent="0.25">
      <c r="B4014" s="427" t="s">
        <v>5764</v>
      </c>
      <c r="C4014" s="427" t="s">
        <v>5745</v>
      </c>
      <c r="D4014" s="428">
        <v>839.84</v>
      </c>
    </row>
    <row r="4015" spans="2:4" x14ac:dyDescent="0.25">
      <c r="B4015" s="427" t="s">
        <v>5765</v>
      </c>
      <c r="C4015" s="427" t="s">
        <v>5766</v>
      </c>
      <c r="D4015" s="428">
        <v>985.55</v>
      </c>
    </row>
    <row r="4016" spans="2:4" x14ac:dyDescent="0.25">
      <c r="B4016" s="427" t="s">
        <v>5767</v>
      </c>
      <c r="C4016" s="427" t="s">
        <v>5766</v>
      </c>
      <c r="D4016" s="428">
        <v>985.55</v>
      </c>
    </row>
    <row r="4017" spans="2:4" x14ac:dyDescent="0.25">
      <c r="B4017" s="427" t="s">
        <v>5768</v>
      </c>
      <c r="C4017" s="427" t="s">
        <v>5766</v>
      </c>
      <c r="D4017" s="428">
        <v>985.55</v>
      </c>
    </row>
    <row r="4018" spans="2:4" x14ac:dyDescent="0.25">
      <c r="B4018" s="427" t="s">
        <v>5769</v>
      </c>
      <c r="C4018" s="427" t="s">
        <v>5766</v>
      </c>
      <c r="D4018" s="428">
        <v>985.55</v>
      </c>
    </row>
    <row r="4019" spans="2:4" x14ac:dyDescent="0.25">
      <c r="B4019" s="427" t="s">
        <v>5770</v>
      </c>
      <c r="C4019" s="427" t="s">
        <v>5766</v>
      </c>
      <c r="D4019" s="428">
        <v>985.55</v>
      </c>
    </row>
    <row r="4020" spans="2:4" x14ac:dyDescent="0.25">
      <c r="B4020" s="427" t="s">
        <v>5771</v>
      </c>
      <c r="C4020" s="427" t="s">
        <v>5766</v>
      </c>
      <c r="D4020" s="428">
        <v>985.55</v>
      </c>
    </row>
    <row r="4021" spans="2:4" x14ac:dyDescent="0.25">
      <c r="B4021" s="427" t="s">
        <v>5772</v>
      </c>
      <c r="C4021" s="427" t="s">
        <v>5766</v>
      </c>
      <c r="D4021" s="428">
        <v>985.55</v>
      </c>
    </row>
    <row r="4022" spans="2:4" x14ac:dyDescent="0.25">
      <c r="B4022" s="427" t="s">
        <v>5773</v>
      </c>
      <c r="C4022" s="427" t="s">
        <v>5766</v>
      </c>
      <c r="D4022" s="428">
        <v>985.55</v>
      </c>
    </row>
    <row r="4023" spans="2:4" x14ac:dyDescent="0.25">
      <c r="B4023" s="427" t="s">
        <v>5774</v>
      </c>
      <c r="C4023" s="427" t="s">
        <v>5766</v>
      </c>
      <c r="D4023" s="428">
        <v>985.55</v>
      </c>
    </row>
    <row r="4024" spans="2:4" x14ac:dyDescent="0.25">
      <c r="B4024" s="427" t="s">
        <v>5775</v>
      </c>
      <c r="C4024" s="427" t="s">
        <v>5766</v>
      </c>
      <c r="D4024" s="428">
        <v>985.55</v>
      </c>
    </row>
    <row r="4025" spans="2:4" x14ac:dyDescent="0.25">
      <c r="B4025" s="427" t="s">
        <v>5776</v>
      </c>
      <c r="C4025" s="427" t="s">
        <v>5766</v>
      </c>
      <c r="D4025" s="428">
        <v>985.55</v>
      </c>
    </row>
    <row r="4026" spans="2:4" x14ac:dyDescent="0.25">
      <c r="B4026" s="427" t="s">
        <v>5777</v>
      </c>
      <c r="C4026" s="427" t="s">
        <v>5766</v>
      </c>
      <c r="D4026" s="428">
        <v>985.55</v>
      </c>
    </row>
    <row r="4027" spans="2:4" x14ac:dyDescent="0.25">
      <c r="B4027" s="427" t="s">
        <v>5778</v>
      </c>
      <c r="C4027" s="427" t="s">
        <v>5766</v>
      </c>
      <c r="D4027" s="428">
        <v>985.55</v>
      </c>
    </row>
    <row r="4028" spans="2:4" x14ac:dyDescent="0.25">
      <c r="B4028" s="427" t="s">
        <v>5779</v>
      </c>
      <c r="C4028" s="427" t="s">
        <v>5766</v>
      </c>
      <c r="D4028" s="428">
        <v>985.55</v>
      </c>
    </row>
    <row r="4029" spans="2:4" x14ac:dyDescent="0.25">
      <c r="B4029" s="427" t="s">
        <v>5780</v>
      </c>
      <c r="C4029" s="427" t="s">
        <v>5766</v>
      </c>
      <c r="D4029" s="428">
        <v>985.55</v>
      </c>
    </row>
    <row r="4030" spans="2:4" x14ac:dyDescent="0.25">
      <c r="B4030" s="427" t="s">
        <v>5781</v>
      </c>
      <c r="C4030" s="427" t="s">
        <v>5766</v>
      </c>
      <c r="D4030" s="428">
        <v>985.55</v>
      </c>
    </row>
    <row r="4031" spans="2:4" x14ac:dyDescent="0.25">
      <c r="B4031" s="427" t="s">
        <v>5782</v>
      </c>
      <c r="C4031" s="427" t="s">
        <v>5766</v>
      </c>
      <c r="D4031" s="428">
        <v>985.55</v>
      </c>
    </row>
    <row r="4032" spans="2:4" x14ac:dyDescent="0.25">
      <c r="B4032" s="427" t="s">
        <v>5783</v>
      </c>
      <c r="C4032" s="427" t="s">
        <v>5766</v>
      </c>
      <c r="D4032" s="428">
        <v>985.55</v>
      </c>
    </row>
    <row r="4033" spans="2:4" x14ac:dyDescent="0.25">
      <c r="B4033" s="427" t="s">
        <v>5784</v>
      </c>
      <c r="C4033" s="427" t="s">
        <v>5766</v>
      </c>
      <c r="D4033" s="428">
        <v>985.55</v>
      </c>
    </row>
    <row r="4034" spans="2:4" x14ac:dyDescent="0.25">
      <c r="B4034" s="427" t="s">
        <v>5785</v>
      </c>
      <c r="C4034" s="427" t="s">
        <v>5766</v>
      </c>
      <c r="D4034" s="428">
        <v>985.55</v>
      </c>
    </row>
    <row r="4035" spans="2:4" x14ac:dyDescent="0.25">
      <c r="B4035" s="427" t="s">
        <v>5786</v>
      </c>
      <c r="C4035" s="427" t="s">
        <v>5766</v>
      </c>
      <c r="D4035" s="428">
        <v>985.55</v>
      </c>
    </row>
    <row r="4036" spans="2:4" x14ac:dyDescent="0.25">
      <c r="B4036" s="427" t="s">
        <v>5787</v>
      </c>
      <c r="C4036" s="427" t="s">
        <v>5766</v>
      </c>
      <c r="D4036" s="428">
        <v>985.55</v>
      </c>
    </row>
    <row r="4037" spans="2:4" x14ac:dyDescent="0.25">
      <c r="B4037" s="427" t="s">
        <v>5788</v>
      </c>
      <c r="C4037" s="427" t="s">
        <v>5766</v>
      </c>
      <c r="D4037" s="428">
        <v>985.55</v>
      </c>
    </row>
    <row r="4038" spans="2:4" x14ac:dyDescent="0.25">
      <c r="B4038" s="427" t="s">
        <v>5789</v>
      </c>
      <c r="C4038" s="427" t="s">
        <v>5766</v>
      </c>
      <c r="D4038" s="428">
        <v>985.55</v>
      </c>
    </row>
    <row r="4039" spans="2:4" x14ac:dyDescent="0.25">
      <c r="B4039" s="427" t="s">
        <v>5790</v>
      </c>
      <c r="C4039" s="427" t="s">
        <v>5791</v>
      </c>
      <c r="D4039" s="428">
        <v>4020.4</v>
      </c>
    </row>
    <row r="4040" spans="2:4" x14ac:dyDescent="0.25">
      <c r="B4040" s="427" t="s">
        <v>5792</v>
      </c>
      <c r="C4040" s="427" t="s">
        <v>5791</v>
      </c>
      <c r="D4040" s="428">
        <v>4020.4</v>
      </c>
    </row>
    <row r="4041" spans="2:4" x14ac:dyDescent="0.25">
      <c r="B4041" s="427" t="s">
        <v>5793</v>
      </c>
      <c r="C4041" s="427" t="s">
        <v>5791</v>
      </c>
      <c r="D4041" s="428">
        <v>4020.4</v>
      </c>
    </row>
    <row r="4042" spans="2:4" x14ac:dyDescent="0.25">
      <c r="B4042" s="427" t="s">
        <v>5794</v>
      </c>
      <c r="C4042" s="427" t="s">
        <v>5791</v>
      </c>
      <c r="D4042" s="428">
        <v>4020.4</v>
      </c>
    </row>
    <row r="4043" spans="2:4" x14ac:dyDescent="0.25">
      <c r="B4043" s="427" t="s">
        <v>5795</v>
      </c>
      <c r="C4043" s="427" t="s">
        <v>5791</v>
      </c>
      <c r="D4043" s="428">
        <v>4020.4</v>
      </c>
    </row>
    <row r="4044" spans="2:4" x14ac:dyDescent="0.25">
      <c r="B4044" s="427" t="s">
        <v>5796</v>
      </c>
      <c r="C4044" s="427" t="s">
        <v>5791</v>
      </c>
      <c r="D4044" s="428">
        <v>4020.4</v>
      </c>
    </row>
    <row r="4045" spans="2:4" x14ac:dyDescent="0.25">
      <c r="B4045" s="427" t="s">
        <v>5797</v>
      </c>
      <c r="C4045" s="427" t="s">
        <v>5791</v>
      </c>
      <c r="D4045" s="428">
        <v>4020.4</v>
      </c>
    </row>
    <row r="4046" spans="2:4" x14ac:dyDescent="0.25">
      <c r="B4046" s="427" t="s">
        <v>5798</v>
      </c>
      <c r="C4046" s="427" t="s">
        <v>5791</v>
      </c>
      <c r="D4046" s="428">
        <v>4020.4</v>
      </c>
    </row>
    <row r="4047" spans="2:4" x14ac:dyDescent="0.25">
      <c r="B4047" s="427" t="s">
        <v>5799</v>
      </c>
      <c r="C4047" s="427" t="s">
        <v>5791</v>
      </c>
      <c r="D4047" s="428">
        <v>4020.4</v>
      </c>
    </row>
    <row r="4048" spans="2:4" x14ac:dyDescent="0.25">
      <c r="B4048" s="427" t="s">
        <v>5800</v>
      </c>
      <c r="C4048" s="427" t="s">
        <v>5791</v>
      </c>
      <c r="D4048" s="428">
        <v>4020.4</v>
      </c>
    </row>
    <row r="4049" spans="2:4" x14ac:dyDescent="0.25">
      <c r="B4049" s="427" t="s">
        <v>5801</v>
      </c>
      <c r="C4049" s="427" t="s">
        <v>5791</v>
      </c>
      <c r="D4049" s="428">
        <v>4020.4</v>
      </c>
    </row>
    <row r="4050" spans="2:4" x14ac:dyDescent="0.25">
      <c r="B4050" s="427" t="s">
        <v>5802</v>
      </c>
      <c r="C4050" s="427" t="s">
        <v>5791</v>
      </c>
      <c r="D4050" s="428">
        <v>4020.4</v>
      </c>
    </row>
    <row r="4051" spans="2:4" x14ac:dyDescent="0.25">
      <c r="B4051" s="427" t="s">
        <v>5803</v>
      </c>
      <c r="C4051" s="427" t="s">
        <v>5791</v>
      </c>
      <c r="D4051" s="428">
        <v>4020.4</v>
      </c>
    </row>
    <row r="4052" spans="2:4" x14ac:dyDescent="0.25">
      <c r="B4052" s="427" t="s">
        <v>5804</v>
      </c>
      <c r="C4052" s="427" t="s">
        <v>5805</v>
      </c>
      <c r="D4052" s="428">
        <v>1578</v>
      </c>
    </row>
    <row r="4053" spans="2:4" x14ac:dyDescent="0.25">
      <c r="B4053" s="427" t="s">
        <v>5806</v>
      </c>
      <c r="C4053" s="427" t="s">
        <v>5807</v>
      </c>
      <c r="D4053" s="428">
        <v>1113.5</v>
      </c>
    </row>
    <row r="4054" spans="2:4" x14ac:dyDescent="0.25">
      <c r="B4054" s="427" t="s">
        <v>5808</v>
      </c>
      <c r="C4054" s="427" t="s">
        <v>5809</v>
      </c>
      <c r="D4054" s="428">
        <v>1610</v>
      </c>
    </row>
    <row r="4055" spans="2:4" x14ac:dyDescent="0.25">
      <c r="B4055" s="427" t="s">
        <v>5810</v>
      </c>
      <c r="C4055" s="427" t="s">
        <v>5811</v>
      </c>
      <c r="D4055" s="428">
        <v>6841.62</v>
      </c>
    </row>
    <row r="4056" spans="2:4" x14ac:dyDescent="0.25">
      <c r="B4056" s="427" t="s">
        <v>5812</v>
      </c>
      <c r="C4056" s="427" t="s">
        <v>5811</v>
      </c>
      <c r="D4056" s="428">
        <v>6841.62</v>
      </c>
    </row>
    <row r="4057" spans="2:4" x14ac:dyDescent="0.25">
      <c r="B4057" s="427" t="s">
        <v>5813</v>
      </c>
      <c r="C4057" s="427" t="s">
        <v>5814</v>
      </c>
      <c r="D4057" s="428">
        <v>6622</v>
      </c>
    </row>
    <row r="4058" spans="2:4" x14ac:dyDescent="0.25">
      <c r="B4058" s="427" t="s">
        <v>5815</v>
      </c>
      <c r="C4058" s="427" t="s">
        <v>5816</v>
      </c>
      <c r="D4058" s="428">
        <v>1610</v>
      </c>
    </row>
    <row r="4059" spans="2:4" x14ac:dyDescent="0.25">
      <c r="B4059" s="427" t="s">
        <v>5817</v>
      </c>
      <c r="C4059" s="427" t="s">
        <v>5818</v>
      </c>
      <c r="D4059" s="428">
        <v>1610</v>
      </c>
    </row>
    <row r="4060" spans="2:4" x14ac:dyDescent="0.25">
      <c r="B4060" s="427" t="s">
        <v>5819</v>
      </c>
      <c r="C4060" s="427" t="s">
        <v>5818</v>
      </c>
      <c r="D4060" s="428">
        <v>1610</v>
      </c>
    </row>
    <row r="4061" spans="2:4" x14ac:dyDescent="0.25">
      <c r="B4061" s="427" t="s">
        <v>5820</v>
      </c>
      <c r="C4061" s="427" t="s">
        <v>5818</v>
      </c>
      <c r="D4061" s="428">
        <v>1610</v>
      </c>
    </row>
    <row r="4062" spans="2:4" x14ac:dyDescent="0.25">
      <c r="B4062" s="427" t="s">
        <v>5821</v>
      </c>
      <c r="C4062" s="427" t="s">
        <v>5818</v>
      </c>
      <c r="D4062" s="428">
        <v>1610</v>
      </c>
    </row>
    <row r="4063" spans="2:4" x14ac:dyDescent="0.25">
      <c r="B4063" s="427" t="s">
        <v>5822</v>
      </c>
      <c r="C4063" s="427" t="s">
        <v>5818</v>
      </c>
      <c r="D4063" s="428">
        <v>1610</v>
      </c>
    </row>
    <row r="4064" spans="2:4" x14ac:dyDescent="0.25">
      <c r="B4064" s="427" t="s">
        <v>5823</v>
      </c>
      <c r="C4064" s="427" t="s">
        <v>5818</v>
      </c>
      <c r="D4064" s="428">
        <v>1610</v>
      </c>
    </row>
    <row r="4065" spans="2:4" x14ac:dyDescent="0.25">
      <c r="B4065" s="427" t="s">
        <v>5824</v>
      </c>
      <c r="C4065" s="427" t="s">
        <v>5818</v>
      </c>
      <c r="D4065" s="428">
        <v>1610</v>
      </c>
    </row>
    <row r="4066" spans="2:4" x14ac:dyDescent="0.25">
      <c r="B4066" s="427" t="s">
        <v>5825</v>
      </c>
      <c r="C4066" s="427" t="s">
        <v>5818</v>
      </c>
      <c r="D4066" s="428">
        <v>1610</v>
      </c>
    </row>
    <row r="4067" spans="2:4" x14ac:dyDescent="0.25">
      <c r="B4067" s="427" t="s">
        <v>5826</v>
      </c>
      <c r="C4067" s="427" t="s">
        <v>5827</v>
      </c>
      <c r="D4067" s="428">
        <v>3323.5</v>
      </c>
    </row>
    <row r="4068" spans="2:4" x14ac:dyDescent="0.25">
      <c r="B4068" s="427" t="s">
        <v>5828</v>
      </c>
      <c r="C4068" s="427" t="s">
        <v>5829</v>
      </c>
      <c r="D4068" s="428">
        <v>3754.14</v>
      </c>
    </row>
    <row r="4069" spans="2:4" x14ac:dyDescent="0.25">
      <c r="B4069" s="427" t="s">
        <v>5830</v>
      </c>
      <c r="C4069" s="427" t="s">
        <v>5831</v>
      </c>
      <c r="D4069" s="428">
        <v>16005.7</v>
      </c>
    </row>
    <row r="4070" spans="2:4" x14ac:dyDescent="0.25">
      <c r="B4070" s="427" t="s">
        <v>5832</v>
      </c>
      <c r="C4070" s="427" t="s">
        <v>5833</v>
      </c>
      <c r="D4070" s="428">
        <v>11672.5</v>
      </c>
    </row>
    <row r="4071" spans="2:4" x14ac:dyDescent="0.25">
      <c r="B4071" s="427" t="s">
        <v>5834</v>
      </c>
      <c r="C4071" s="427" t="s">
        <v>5835</v>
      </c>
      <c r="D4071" s="428">
        <v>6325</v>
      </c>
    </row>
    <row r="4072" spans="2:4" x14ac:dyDescent="0.25">
      <c r="B4072" s="427" t="s">
        <v>5836</v>
      </c>
      <c r="C4072" s="427" t="s">
        <v>5835</v>
      </c>
      <c r="D4072" s="428">
        <v>4212.45</v>
      </c>
    </row>
    <row r="4073" spans="2:4" x14ac:dyDescent="0.25">
      <c r="B4073" s="427" t="s">
        <v>5837</v>
      </c>
      <c r="C4073" s="427" t="s">
        <v>5835</v>
      </c>
      <c r="D4073" s="428">
        <v>4212.45</v>
      </c>
    </row>
    <row r="4074" spans="2:4" x14ac:dyDescent="0.25">
      <c r="B4074" s="427" t="s">
        <v>5838</v>
      </c>
      <c r="C4074" s="427" t="s">
        <v>5835</v>
      </c>
      <c r="D4074" s="428">
        <v>4212.45</v>
      </c>
    </row>
    <row r="4075" spans="2:4" x14ac:dyDescent="0.25">
      <c r="B4075" s="427" t="s">
        <v>5839</v>
      </c>
      <c r="C4075" s="427" t="s">
        <v>5840</v>
      </c>
      <c r="D4075" s="428">
        <v>5967.35</v>
      </c>
    </row>
    <row r="4076" spans="2:4" x14ac:dyDescent="0.25">
      <c r="B4076" s="427" t="s">
        <v>5841</v>
      </c>
      <c r="C4076" s="427" t="s">
        <v>5840</v>
      </c>
      <c r="D4076" s="428">
        <v>5967.35</v>
      </c>
    </row>
    <row r="4077" spans="2:4" x14ac:dyDescent="0.25">
      <c r="B4077" s="427" t="s">
        <v>5842</v>
      </c>
      <c r="C4077" s="427" t="s">
        <v>5840</v>
      </c>
      <c r="D4077" s="428">
        <v>6325</v>
      </c>
    </row>
    <row r="4078" spans="2:4" x14ac:dyDescent="0.25">
      <c r="B4078" s="427" t="s">
        <v>5843</v>
      </c>
      <c r="C4078" s="427" t="s">
        <v>5844</v>
      </c>
      <c r="D4078" s="428">
        <v>6691.62</v>
      </c>
    </row>
    <row r="4079" spans="2:4" ht="28.5" x14ac:dyDescent="0.25">
      <c r="B4079" s="427" t="s">
        <v>5845</v>
      </c>
      <c r="C4079" s="427" t="s">
        <v>5846</v>
      </c>
      <c r="D4079" s="428">
        <v>350668</v>
      </c>
    </row>
    <row r="4080" spans="2:4" ht="28.5" x14ac:dyDescent="0.25">
      <c r="B4080" s="427" t="s">
        <v>5847</v>
      </c>
      <c r="C4080" s="427" t="s">
        <v>5848</v>
      </c>
      <c r="D4080" s="428">
        <v>318768</v>
      </c>
    </row>
    <row r="4081" spans="2:4" x14ac:dyDescent="0.25">
      <c r="B4081" s="427" t="s">
        <v>5849</v>
      </c>
      <c r="C4081" s="427" t="s">
        <v>5850</v>
      </c>
      <c r="D4081" s="428">
        <v>5456.75</v>
      </c>
    </row>
    <row r="4082" spans="2:4" x14ac:dyDescent="0.25">
      <c r="B4082" s="427" t="s">
        <v>5851</v>
      </c>
      <c r="C4082" s="427" t="s">
        <v>5852</v>
      </c>
      <c r="D4082" s="428">
        <v>2834.19</v>
      </c>
    </row>
    <row r="4083" spans="2:4" x14ac:dyDescent="0.25">
      <c r="B4083" s="427" t="s">
        <v>5853</v>
      </c>
      <c r="C4083" s="427" t="s">
        <v>5854</v>
      </c>
      <c r="D4083" s="428">
        <v>4715</v>
      </c>
    </row>
    <row r="4084" spans="2:4" x14ac:dyDescent="0.25">
      <c r="B4084" s="427" t="s">
        <v>5855</v>
      </c>
      <c r="C4084" s="427" t="s">
        <v>5856</v>
      </c>
      <c r="D4084" s="428">
        <v>0.12</v>
      </c>
    </row>
    <row r="4085" spans="2:4" x14ac:dyDescent="0.25">
      <c r="B4085" s="427" t="s">
        <v>5857</v>
      </c>
      <c r="C4085" s="427" t="s">
        <v>5858</v>
      </c>
      <c r="D4085" s="428">
        <v>0.12</v>
      </c>
    </row>
    <row r="4086" spans="2:4" x14ac:dyDescent="0.25">
      <c r="B4086" s="427" t="s">
        <v>5859</v>
      </c>
      <c r="C4086" s="427" t="s">
        <v>5860</v>
      </c>
      <c r="D4086" s="428">
        <v>0.12</v>
      </c>
    </row>
    <row r="4087" spans="2:4" x14ac:dyDescent="0.25">
      <c r="B4087" s="427" t="s">
        <v>5861</v>
      </c>
      <c r="C4087" s="427" t="s">
        <v>5862</v>
      </c>
      <c r="D4087" s="428">
        <v>0.12</v>
      </c>
    </row>
    <row r="4088" spans="2:4" x14ac:dyDescent="0.25">
      <c r="B4088" s="427" t="s">
        <v>5863</v>
      </c>
      <c r="C4088" s="427" t="s">
        <v>5864</v>
      </c>
      <c r="D4088" s="428">
        <v>7811.95</v>
      </c>
    </row>
    <row r="4089" spans="2:4" x14ac:dyDescent="0.25">
      <c r="B4089" s="427" t="s">
        <v>5865</v>
      </c>
      <c r="C4089" s="427" t="s">
        <v>5866</v>
      </c>
      <c r="D4089" s="428">
        <v>0.12</v>
      </c>
    </row>
    <row r="4090" spans="2:4" x14ac:dyDescent="0.25">
      <c r="B4090" s="427" t="s">
        <v>5867</v>
      </c>
      <c r="C4090" s="427" t="s">
        <v>5868</v>
      </c>
      <c r="D4090" s="428">
        <v>0.12</v>
      </c>
    </row>
    <row r="4091" spans="2:4" x14ac:dyDescent="0.25">
      <c r="B4091" s="427" t="s">
        <v>5869</v>
      </c>
      <c r="C4091" s="427" t="s">
        <v>5870</v>
      </c>
      <c r="D4091" s="428">
        <v>4025</v>
      </c>
    </row>
    <row r="4092" spans="2:4" x14ac:dyDescent="0.25">
      <c r="B4092" s="427" t="s">
        <v>5871</v>
      </c>
      <c r="C4092" s="427" t="s">
        <v>5872</v>
      </c>
      <c r="D4092" s="428">
        <v>860.55</v>
      </c>
    </row>
    <row r="4093" spans="2:4" x14ac:dyDescent="0.25">
      <c r="B4093" s="427" t="s">
        <v>5873</v>
      </c>
      <c r="C4093" s="427" t="s">
        <v>5874</v>
      </c>
      <c r="D4093" s="428">
        <v>4298.47</v>
      </c>
    </row>
    <row r="4094" spans="2:4" x14ac:dyDescent="0.25">
      <c r="B4094" s="427" t="s">
        <v>5875</v>
      </c>
      <c r="C4094" s="427" t="s">
        <v>5876</v>
      </c>
      <c r="D4094" s="428">
        <v>4980.3</v>
      </c>
    </row>
    <row r="4095" spans="2:4" x14ac:dyDescent="0.25">
      <c r="B4095" s="427" t="s">
        <v>5877</v>
      </c>
      <c r="C4095" s="427" t="s">
        <v>5878</v>
      </c>
      <c r="D4095" s="428">
        <v>24215.57</v>
      </c>
    </row>
    <row r="4096" spans="2:4" x14ac:dyDescent="0.25">
      <c r="B4096" s="427" t="s">
        <v>5879</v>
      </c>
      <c r="C4096" s="427" t="s">
        <v>5880</v>
      </c>
      <c r="D4096" s="428">
        <v>156256.29</v>
      </c>
    </row>
    <row r="4097" spans="2:4" x14ac:dyDescent="0.25">
      <c r="B4097" s="427" t="s">
        <v>5881</v>
      </c>
      <c r="C4097" s="427" t="s">
        <v>5882</v>
      </c>
      <c r="D4097" s="428">
        <v>90000</v>
      </c>
    </row>
    <row r="4098" spans="2:4" x14ac:dyDescent="0.25">
      <c r="B4098" s="427" t="s">
        <v>5883</v>
      </c>
      <c r="C4098" s="427" t="s">
        <v>5884</v>
      </c>
      <c r="D4098" s="428">
        <v>265640</v>
      </c>
    </row>
    <row r="4099" spans="2:4" x14ac:dyDescent="0.25">
      <c r="B4099" s="427" t="s">
        <v>5885</v>
      </c>
      <c r="C4099" s="427" t="s">
        <v>5886</v>
      </c>
      <c r="D4099" s="428">
        <v>2195.5</v>
      </c>
    </row>
    <row r="4100" spans="2:4" x14ac:dyDescent="0.25">
      <c r="B4100" s="427" t="s">
        <v>5887</v>
      </c>
      <c r="C4100" s="427" t="s">
        <v>5886</v>
      </c>
      <c r="D4100" s="428">
        <v>2195.5</v>
      </c>
    </row>
    <row r="4101" spans="2:4" x14ac:dyDescent="0.25">
      <c r="B4101" s="427" t="s">
        <v>5888</v>
      </c>
      <c r="C4101" s="427" t="s">
        <v>5886</v>
      </c>
      <c r="D4101" s="428">
        <v>2195.5</v>
      </c>
    </row>
    <row r="4102" spans="2:4" x14ac:dyDescent="0.25">
      <c r="B4102" s="427" t="s">
        <v>5889</v>
      </c>
      <c r="C4102" s="427" t="s">
        <v>5890</v>
      </c>
      <c r="D4102" s="428">
        <v>2300</v>
      </c>
    </row>
    <row r="4103" spans="2:4" x14ac:dyDescent="0.25">
      <c r="B4103" s="427" t="s">
        <v>5891</v>
      </c>
      <c r="C4103" s="427" t="s">
        <v>5892</v>
      </c>
      <c r="D4103" s="428">
        <v>9311.3700000000008</v>
      </c>
    </row>
    <row r="4104" spans="2:4" x14ac:dyDescent="0.25">
      <c r="B4104" s="427" t="s">
        <v>5893</v>
      </c>
      <c r="C4104" s="427" t="s">
        <v>5894</v>
      </c>
      <c r="D4104" s="428">
        <v>18197.39</v>
      </c>
    </row>
    <row r="4105" spans="2:4" x14ac:dyDescent="0.25">
      <c r="B4105" s="427" t="s">
        <v>5895</v>
      </c>
      <c r="C4105" s="427" t="s">
        <v>5894</v>
      </c>
      <c r="D4105" s="428">
        <v>18197.39</v>
      </c>
    </row>
    <row r="4106" spans="2:4" x14ac:dyDescent="0.25">
      <c r="B4106" s="427" t="s">
        <v>5896</v>
      </c>
      <c r="C4106" s="427" t="s">
        <v>5897</v>
      </c>
      <c r="D4106" s="428">
        <v>24171.97</v>
      </c>
    </row>
    <row r="4107" spans="2:4" x14ac:dyDescent="0.25">
      <c r="B4107" s="427" t="s">
        <v>5898</v>
      </c>
      <c r="C4107" s="427" t="s">
        <v>5899</v>
      </c>
      <c r="D4107" s="428">
        <v>272356.78000000003</v>
      </c>
    </row>
    <row r="4108" spans="2:4" x14ac:dyDescent="0.25">
      <c r="B4108" s="427" t="s">
        <v>5900</v>
      </c>
      <c r="C4108" s="427" t="s">
        <v>5901</v>
      </c>
      <c r="D4108" s="428">
        <v>61475.55</v>
      </c>
    </row>
    <row r="4109" spans="2:4" x14ac:dyDescent="0.25">
      <c r="B4109" s="427" t="s">
        <v>5902</v>
      </c>
      <c r="C4109" s="427" t="s">
        <v>5903</v>
      </c>
      <c r="D4109" s="428">
        <v>2280</v>
      </c>
    </row>
    <row r="4110" spans="2:4" x14ac:dyDescent="0.25">
      <c r="B4110" s="427" t="s">
        <v>5904</v>
      </c>
      <c r="C4110" s="427" t="s">
        <v>5905</v>
      </c>
      <c r="D4110" s="428">
        <v>3335</v>
      </c>
    </row>
    <row r="4111" spans="2:4" x14ac:dyDescent="0.25">
      <c r="B4111" s="427" t="s">
        <v>5906</v>
      </c>
      <c r="C4111" s="427" t="s">
        <v>5907</v>
      </c>
      <c r="D4111" s="428">
        <v>1377</v>
      </c>
    </row>
    <row r="4112" spans="2:4" x14ac:dyDescent="0.25">
      <c r="B4112" s="427" t="s">
        <v>5908</v>
      </c>
      <c r="C4112" s="427" t="s">
        <v>5909</v>
      </c>
      <c r="D4112" s="428">
        <v>6322.7</v>
      </c>
    </row>
    <row r="4113" spans="2:4" x14ac:dyDescent="0.25">
      <c r="B4113" s="427" t="s">
        <v>5910</v>
      </c>
      <c r="C4113" s="427" t="s">
        <v>5909</v>
      </c>
      <c r="D4113" s="428">
        <v>6322.7</v>
      </c>
    </row>
    <row r="4114" spans="2:4" x14ac:dyDescent="0.25">
      <c r="B4114" s="427" t="s">
        <v>5911</v>
      </c>
      <c r="C4114" s="427" t="s">
        <v>5909</v>
      </c>
      <c r="D4114" s="428">
        <v>6322.7</v>
      </c>
    </row>
    <row r="4115" spans="2:4" x14ac:dyDescent="0.25">
      <c r="B4115" s="427" t="s">
        <v>5912</v>
      </c>
      <c r="C4115" s="427" t="s">
        <v>5909</v>
      </c>
      <c r="D4115" s="428">
        <v>6322.7</v>
      </c>
    </row>
    <row r="4116" spans="2:4" x14ac:dyDescent="0.25">
      <c r="B4116" s="427" t="s">
        <v>5913</v>
      </c>
      <c r="C4116" s="427" t="s">
        <v>5914</v>
      </c>
      <c r="D4116" s="428">
        <v>6322.7</v>
      </c>
    </row>
    <row r="4117" spans="2:4" x14ac:dyDescent="0.25">
      <c r="B4117" s="427" t="s">
        <v>5915</v>
      </c>
      <c r="C4117" s="427" t="s">
        <v>5914</v>
      </c>
      <c r="D4117" s="428">
        <v>6322.7</v>
      </c>
    </row>
    <row r="4118" spans="2:4" x14ac:dyDescent="0.25">
      <c r="B4118" s="427" t="s">
        <v>5916</v>
      </c>
      <c r="C4118" s="427" t="s">
        <v>5914</v>
      </c>
      <c r="D4118" s="428">
        <v>6322.7</v>
      </c>
    </row>
    <row r="4119" spans="2:4" x14ac:dyDescent="0.25">
      <c r="B4119" s="427" t="s">
        <v>5917</v>
      </c>
      <c r="C4119" s="427" t="s">
        <v>5914</v>
      </c>
      <c r="D4119" s="428">
        <v>6322.7</v>
      </c>
    </row>
    <row r="4120" spans="2:4" x14ac:dyDescent="0.25">
      <c r="B4120" s="427" t="s">
        <v>5918</v>
      </c>
      <c r="C4120" s="427" t="s">
        <v>5914</v>
      </c>
      <c r="D4120" s="428">
        <v>6322.7</v>
      </c>
    </row>
    <row r="4121" spans="2:4" x14ac:dyDescent="0.25">
      <c r="B4121" s="427" t="s">
        <v>5919</v>
      </c>
      <c r="C4121" s="427" t="s">
        <v>5920</v>
      </c>
      <c r="D4121" s="428">
        <v>5164.6000000000004</v>
      </c>
    </row>
    <row r="4122" spans="2:4" x14ac:dyDescent="0.25">
      <c r="B4122" s="427" t="s">
        <v>5921</v>
      </c>
      <c r="C4122" s="427" t="s">
        <v>5922</v>
      </c>
      <c r="D4122" s="428">
        <v>5679.85</v>
      </c>
    </row>
    <row r="4123" spans="2:4" x14ac:dyDescent="0.25">
      <c r="B4123" s="427" t="s">
        <v>5923</v>
      </c>
      <c r="C4123" s="427" t="s">
        <v>5922</v>
      </c>
      <c r="D4123" s="428">
        <v>5679.85</v>
      </c>
    </row>
    <row r="4124" spans="2:4" x14ac:dyDescent="0.25">
      <c r="B4124" s="427" t="s">
        <v>5924</v>
      </c>
      <c r="C4124" s="427" t="s">
        <v>5925</v>
      </c>
      <c r="D4124" s="428">
        <v>5679.85</v>
      </c>
    </row>
    <row r="4125" spans="2:4" x14ac:dyDescent="0.25">
      <c r="B4125" s="427" t="s">
        <v>5926</v>
      </c>
      <c r="C4125" s="427" t="s">
        <v>5925</v>
      </c>
      <c r="D4125" s="428">
        <v>5679.85</v>
      </c>
    </row>
    <row r="4126" spans="2:4" x14ac:dyDescent="0.25">
      <c r="B4126" s="427" t="s">
        <v>5927</v>
      </c>
      <c r="C4126" s="427" t="s">
        <v>5928</v>
      </c>
      <c r="D4126" s="428">
        <v>2899.88</v>
      </c>
    </row>
    <row r="4127" spans="2:4" x14ac:dyDescent="0.25">
      <c r="B4127" s="427" t="s">
        <v>5929</v>
      </c>
      <c r="C4127" s="427" t="s">
        <v>5928</v>
      </c>
      <c r="D4127" s="428">
        <v>2899.88</v>
      </c>
    </row>
    <row r="4128" spans="2:4" x14ac:dyDescent="0.25">
      <c r="B4128" s="427" t="s">
        <v>5930</v>
      </c>
      <c r="C4128" s="427" t="s">
        <v>5928</v>
      </c>
      <c r="D4128" s="428">
        <v>2899.88</v>
      </c>
    </row>
    <row r="4129" spans="2:4" x14ac:dyDescent="0.25">
      <c r="B4129" s="427" t="s">
        <v>5931</v>
      </c>
      <c r="C4129" s="427" t="s">
        <v>5928</v>
      </c>
      <c r="D4129" s="428">
        <v>2899.88</v>
      </c>
    </row>
    <row r="4130" spans="2:4" x14ac:dyDescent="0.25">
      <c r="B4130" s="427" t="s">
        <v>5932</v>
      </c>
      <c r="C4130" s="427" t="s">
        <v>5928</v>
      </c>
      <c r="D4130" s="428">
        <v>2899.88</v>
      </c>
    </row>
    <row r="4131" spans="2:4" x14ac:dyDescent="0.25">
      <c r="B4131" s="427" t="s">
        <v>5933</v>
      </c>
      <c r="C4131" s="427" t="s">
        <v>5928</v>
      </c>
      <c r="D4131" s="428">
        <v>2899.88</v>
      </c>
    </row>
    <row r="4132" spans="2:4" ht="28.5" x14ac:dyDescent="0.25">
      <c r="B4132" s="427" t="s">
        <v>5934</v>
      </c>
      <c r="C4132" s="427" t="s">
        <v>5935</v>
      </c>
      <c r="D4132" s="428">
        <v>43059.39</v>
      </c>
    </row>
    <row r="4133" spans="2:4" x14ac:dyDescent="0.25">
      <c r="B4133" s="427" t="s">
        <v>5936</v>
      </c>
      <c r="C4133" s="427" t="s">
        <v>5937</v>
      </c>
      <c r="D4133" s="428">
        <v>6042.79</v>
      </c>
    </row>
    <row r="4134" spans="2:4" x14ac:dyDescent="0.25">
      <c r="B4134" s="427" t="s">
        <v>5938</v>
      </c>
      <c r="C4134" s="427" t="s">
        <v>5937</v>
      </c>
      <c r="D4134" s="428">
        <v>6042.79</v>
      </c>
    </row>
    <row r="4135" spans="2:4" x14ac:dyDescent="0.25">
      <c r="B4135" s="427" t="s">
        <v>5939</v>
      </c>
      <c r="C4135" s="427" t="s">
        <v>5937</v>
      </c>
      <c r="D4135" s="428">
        <v>6042.79</v>
      </c>
    </row>
    <row r="4136" spans="2:4" x14ac:dyDescent="0.25">
      <c r="B4136" s="427" t="s">
        <v>5940</v>
      </c>
      <c r="C4136" s="427" t="s">
        <v>5937</v>
      </c>
      <c r="D4136" s="428">
        <v>6042.79</v>
      </c>
    </row>
    <row r="4137" spans="2:4" x14ac:dyDescent="0.25">
      <c r="B4137" s="427" t="s">
        <v>5941</v>
      </c>
      <c r="C4137" s="427" t="s">
        <v>5937</v>
      </c>
      <c r="D4137" s="428">
        <v>6042.79</v>
      </c>
    </row>
    <row r="4138" spans="2:4" x14ac:dyDescent="0.25">
      <c r="B4138" s="427" t="s">
        <v>5942</v>
      </c>
      <c r="C4138" s="427" t="s">
        <v>5937</v>
      </c>
      <c r="D4138" s="428">
        <v>6042.79</v>
      </c>
    </row>
    <row r="4139" spans="2:4" x14ac:dyDescent="0.25">
      <c r="B4139" s="427" t="s">
        <v>5943</v>
      </c>
      <c r="C4139" s="427" t="s">
        <v>5937</v>
      </c>
      <c r="D4139" s="428">
        <v>6042.79</v>
      </c>
    </row>
    <row r="4140" spans="2:4" x14ac:dyDescent="0.25">
      <c r="B4140" s="427" t="s">
        <v>5944</v>
      </c>
      <c r="C4140" s="427" t="s">
        <v>5937</v>
      </c>
      <c r="D4140" s="428">
        <v>6042.79</v>
      </c>
    </row>
    <row r="4141" spans="2:4" x14ac:dyDescent="0.25">
      <c r="B4141" s="427" t="s">
        <v>5945</v>
      </c>
      <c r="C4141" s="427" t="s">
        <v>5946</v>
      </c>
      <c r="D4141" s="428">
        <v>0</v>
      </c>
    </row>
    <row r="4142" spans="2:4" x14ac:dyDescent="0.25">
      <c r="B4142" s="427" t="s">
        <v>5947</v>
      </c>
      <c r="C4142" s="427" t="s">
        <v>5946</v>
      </c>
      <c r="D4142" s="428">
        <v>0</v>
      </c>
    </row>
    <row r="4143" spans="2:4" x14ac:dyDescent="0.25">
      <c r="B4143" s="427" t="s">
        <v>5948</v>
      </c>
      <c r="C4143" s="427" t="s">
        <v>5949</v>
      </c>
      <c r="D4143" s="428">
        <v>1049.97</v>
      </c>
    </row>
    <row r="4144" spans="2:4" x14ac:dyDescent="0.25">
      <c r="B4144" s="427" t="s">
        <v>5950</v>
      </c>
      <c r="C4144" s="427" t="s">
        <v>5951</v>
      </c>
      <c r="D4144" s="428">
        <v>365</v>
      </c>
    </row>
    <row r="4145" spans="2:4" x14ac:dyDescent="0.25">
      <c r="B4145" s="427" t="s">
        <v>5952</v>
      </c>
      <c r="C4145" s="427" t="s">
        <v>5953</v>
      </c>
      <c r="D4145" s="428">
        <v>3398.28</v>
      </c>
    </row>
    <row r="4146" spans="2:4" x14ac:dyDescent="0.25">
      <c r="B4146" s="427" t="s">
        <v>5954</v>
      </c>
      <c r="C4146" s="427" t="s">
        <v>5955</v>
      </c>
      <c r="D4146" s="428">
        <v>5271.08</v>
      </c>
    </row>
    <row r="4147" spans="2:4" x14ac:dyDescent="0.25">
      <c r="B4147" s="427" t="s">
        <v>5956</v>
      </c>
      <c r="C4147" s="427" t="s">
        <v>5957</v>
      </c>
      <c r="D4147" s="428">
        <v>5962.5</v>
      </c>
    </row>
    <row r="4148" spans="2:4" x14ac:dyDescent="0.25">
      <c r="B4148" s="427" t="s">
        <v>5958</v>
      </c>
      <c r="C4148" s="427" t="s">
        <v>5959</v>
      </c>
      <c r="D4148" s="428">
        <v>635.89</v>
      </c>
    </row>
    <row r="4149" spans="2:4" x14ac:dyDescent="0.25">
      <c r="B4149" s="427" t="s">
        <v>5960</v>
      </c>
      <c r="C4149" s="427" t="s">
        <v>5961</v>
      </c>
      <c r="D4149" s="428">
        <v>1305.25</v>
      </c>
    </row>
    <row r="4150" spans="2:4" x14ac:dyDescent="0.25">
      <c r="B4150" s="427" t="s">
        <v>5962</v>
      </c>
      <c r="C4150" s="427" t="s">
        <v>5963</v>
      </c>
      <c r="D4150" s="428">
        <v>0</v>
      </c>
    </row>
    <row r="4151" spans="2:4" x14ac:dyDescent="0.25">
      <c r="B4151" s="427" t="s">
        <v>5964</v>
      </c>
      <c r="C4151" s="427" t="s">
        <v>5965</v>
      </c>
      <c r="D4151" s="428">
        <v>1951.55</v>
      </c>
    </row>
    <row r="4152" spans="2:4" x14ac:dyDescent="0.25">
      <c r="B4152" s="427" t="s">
        <v>5966</v>
      </c>
      <c r="C4152" s="427" t="s">
        <v>5967</v>
      </c>
      <c r="D4152" s="428">
        <v>2380.0100000000002</v>
      </c>
    </row>
    <row r="4153" spans="2:4" x14ac:dyDescent="0.25">
      <c r="B4153" s="427" t="s">
        <v>5968</v>
      </c>
      <c r="C4153" s="427" t="s">
        <v>5969</v>
      </c>
      <c r="D4153" s="428">
        <v>1443.05</v>
      </c>
    </row>
    <row r="4154" spans="2:4" x14ac:dyDescent="0.25">
      <c r="B4154" s="427" t="s">
        <v>5970</v>
      </c>
      <c r="C4154" s="427" t="s">
        <v>5971</v>
      </c>
      <c r="D4154" s="428">
        <v>9200</v>
      </c>
    </row>
    <row r="4155" spans="2:4" x14ac:dyDescent="0.25">
      <c r="B4155" s="427" t="s">
        <v>5972</v>
      </c>
      <c r="C4155" s="427" t="s">
        <v>5973</v>
      </c>
      <c r="D4155" s="428">
        <v>0.12</v>
      </c>
    </row>
    <row r="4156" spans="2:4" x14ac:dyDescent="0.25">
      <c r="B4156" s="427" t="s">
        <v>5974</v>
      </c>
      <c r="C4156" s="427" t="s">
        <v>5975</v>
      </c>
      <c r="D4156" s="428">
        <v>2368.92</v>
      </c>
    </row>
    <row r="4157" spans="2:4" x14ac:dyDescent="0.25">
      <c r="B4157" s="427" t="s">
        <v>5976</v>
      </c>
      <c r="C4157" s="427" t="s">
        <v>5977</v>
      </c>
      <c r="D4157" s="428">
        <v>2369.3000000000002</v>
      </c>
    </row>
    <row r="4158" spans="2:4" x14ac:dyDescent="0.25">
      <c r="B4158" s="427" t="s">
        <v>5978</v>
      </c>
      <c r="C4158" s="427" t="s">
        <v>5977</v>
      </c>
      <c r="D4158" s="428">
        <v>2368.92</v>
      </c>
    </row>
    <row r="4159" spans="2:4" x14ac:dyDescent="0.25">
      <c r="B4159" s="427" t="s">
        <v>5979</v>
      </c>
      <c r="C4159" s="427" t="s">
        <v>5977</v>
      </c>
      <c r="D4159" s="428">
        <v>2368.92</v>
      </c>
    </row>
    <row r="4160" spans="2:4" x14ac:dyDescent="0.25">
      <c r="B4160" s="427" t="s">
        <v>5980</v>
      </c>
      <c r="C4160" s="427" t="s">
        <v>5981</v>
      </c>
      <c r="D4160" s="428">
        <v>4191.75</v>
      </c>
    </row>
    <row r="4161" spans="2:4" x14ac:dyDescent="0.25">
      <c r="B4161" s="427" t="s">
        <v>5982</v>
      </c>
      <c r="C4161" s="427" t="s">
        <v>5983</v>
      </c>
      <c r="D4161" s="428">
        <v>4332.28</v>
      </c>
    </row>
    <row r="4162" spans="2:4" x14ac:dyDescent="0.25">
      <c r="B4162" s="427" t="s">
        <v>5984</v>
      </c>
      <c r="C4162" s="427" t="s">
        <v>5983</v>
      </c>
      <c r="D4162" s="428">
        <v>4332.28</v>
      </c>
    </row>
    <row r="4163" spans="2:4" x14ac:dyDescent="0.25">
      <c r="B4163" s="427" t="s">
        <v>5985</v>
      </c>
      <c r="C4163" s="427" t="s">
        <v>5986</v>
      </c>
      <c r="D4163" s="428">
        <v>3139.5</v>
      </c>
    </row>
    <row r="4164" spans="2:4" x14ac:dyDescent="0.25">
      <c r="B4164" s="427" t="s">
        <v>5987</v>
      </c>
      <c r="C4164" s="427" t="s">
        <v>5986</v>
      </c>
      <c r="D4164" s="428">
        <v>3139.5</v>
      </c>
    </row>
    <row r="4165" spans="2:4" x14ac:dyDescent="0.25">
      <c r="B4165" s="427" t="s">
        <v>5988</v>
      </c>
      <c r="C4165" s="427" t="s">
        <v>5986</v>
      </c>
      <c r="D4165" s="428">
        <v>3139.5</v>
      </c>
    </row>
    <row r="4166" spans="2:4" x14ac:dyDescent="0.25">
      <c r="B4166" s="427" t="s">
        <v>5989</v>
      </c>
      <c r="C4166" s="427" t="s">
        <v>5986</v>
      </c>
      <c r="D4166" s="428">
        <v>3139.5</v>
      </c>
    </row>
    <row r="4167" spans="2:4" x14ac:dyDescent="0.25">
      <c r="B4167" s="427" t="s">
        <v>5990</v>
      </c>
      <c r="C4167" s="427" t="s">
        <v>5986</v>
      </c>
      <c r="D4167" s="428">
        <v>3139.5</v>
      </c>
    </row>
    <row r="4168" spans="2:4" x14ac:dyDescent="0.25">
      <c r="B4168" s="427" t="s">
        <v>5991</v>
      </c>
      <c r="C4168" s="427" t="s">
        <v>5986</v>
      </c>
      <c r="D4168" s="428">
        <v>3139.5</v>
      </c>
    </row>
    <row r="4169" spans="2:4" x14ac:dyDescent="0.25">
      <c r="B4169" s="427" t="s">
        <v>5992</v>
      </c>
      <c r="C4169" s="427" t="s">
        <v>5993</v>
      </c>
      <c r="D4169" s="428">
        <v>3220</v>
      </c>
    </row>
    <row r="4170" spans="2:4" x14ac:dyDescent="0.25">
      <c r="B4170" s="427" t="s">
        <v>5994</v>
      </c>
      <c r="C4170" s="427" t="s">
        <v>5993</v>
      </c>
      <c r="D4170" s="428">
        <v>3220</v>
      </c>
    </row>
    <row r="4171" spans="2:4" x14ac:dyDescent="0.25">
      <c r="B4171" s="427" t="s">
        <v>5995</v>
      </c>
      <c r="C4171" s="427" t="s">
        <v>5996</v>
      </c>
      <c r="D4171" s="428">
        <v>8690.7199999999993</v>
      </c>
    </row>
    <row r="4172" spans="2:4" x14ac:dyDescent="0.25">
      <c r="B4172" s="427" t="s">
        <v>5997</v>
      </c>
      <c r="C4172" s="427" t="s">
        <v>5998</v>
      </c>
      <c r="D4172" s="428">
        <v>702.94</v>
      </c>
    </row>
    <row r="4173" spans="2:4" x14ac:dyDescent="0.25">
      <c r="B4173" s="427" t="s">
        <v>5999</v>
      </c>
      <c r="C4173" s="427" t="s">
        <v>6000</v>
      </c>
      <c r="D4173" s="428">
        <v>10169.67</v>
      </c>
    </row>
    <row r="4174" spans="2:4" x14ac:dyDescent="0.25">
      <c r="B4174" s="427" t="s">
        <v>6001</v>
      </c>
      <c r="C4174" s="427" t="s">
        <v>6002</v>
      </c>
      <c r="D4174" s="428">
        <v>13360.81</v>
      </c>
    </row>
    <row r="4175" spans="2:4" x14ac:dyDescent="0.25">
      <c r="B4175" s="427" t="s">
        <v>6003</v>
      </c>
      <c r="C4175" s="427" t="s">
        <v>6004</v>
      </c>
      <c r="D4175" s="428">
        <v>4025</v>
      </c>
    </row>
    <row r="4176" spans="2:4" x14ac:dyDescent="0.25">
      <c r="B4176" s="427" t="s">
        <v>6005</v>
      </c>
      <c r="C4176" s="427" t="s">
        <v>6006</v>
      </c>
      <c r="D4176" s="428">
        <v>6088.84</v>
      </c>
    </row>
    <row r="4177" spans="2:4" x14ac:dyDescent="0.25">
      <c r="B4177" s="427" t="s">
        <v>6007</v>
      </c>
      <c r="C4177" s="427" t="s">
        <v>6006</v>
      </c>
      <c r="D4177" s="428">
        <v>6088.84</v>
      </c>
    </row>
    <row r="4178" spans="2:4" x14ac:dyDescent="0.25">
      <c r="B4178" s="427" t="s">
        <v>6008</v>
      </c>
      <c r="C4178" s="427" t="s">
        <v>6006</v>
      </c>
      <c r="D4178" s="428">
        <v>6088.84</v>
      </c>
    </row>
    <row r="4179" spans="2:4" x14ac:dyDescent="0.25">
      <c r="B4179" s="427" t="s">
        <v>6009</v>
      </c>
      <c r="C4179" s="427" t="s">
        <v>6006</v>
      </c>
      <c r="D4179" s="428">
        <v>6088.84</v>
      </c>
    </row>
    <row r="4180" spans="2:4" x14ac:dyDescent="0.25">
      <c r="B4180" s="427" t="s">
        <v>6010</v>
      </c>
      <c r="C4180" s="427" t="s">
        <v>6006</v>
      </c>
      <c r="D4180" s="428">
        <v>6088.84</v>
      </c>
    </row>
    <row r="4181" spans="2:4" x14ac:dyDescent="0.25">
      <c r="B4181" s="427" t="s">
        <v>6011</v>
      </c>
      <c r="C4181" s="427" t="s">
        <v>6012</v>
      </c>
      <c r="D4181" s="428">
        <v>2899.58</v>
      </c>
    </row>
    <row r="4182" spans="2:4" x14ac:dyDescent="0.25">
      <c r="B4182" s="427" t="s">
        <v>6013</v>
      </c>
      <c r="C4182" s="427" t="s">
        <v>6012</v>
      </c>
      <c r="D4182" s="428">
        <v>2899.58</v>
      </c>
    </row>
    <row r="4183" spans="2:4" x14ac:dyDescent="0.25">
      <c r="B4183" s="427" t="s">
        <v>6014</v>
      </c>
      <c r="C4183" s="427" t="s">
        <v>6012</v>
      </c>
      <c r="D4183" s="428">
        <v>2899.58</v>
      </c>
    </row>
    <row r="4184" spans="2:4" x14ac:dyDescent="0.25">
      <c r="B4184" s="427" t="s">
        <v>6015</v>
      </c>
      <c r="C4184" s="427" t="s">
        <v>6012</v>
      </c>
      <c r="D4184" s="428">
        <v>2899.58</v>
      </c>
    </row>
    <row r="4185" spans="2:4" x14ac:dyDescent="0.25">
      <c r="B4185" s="427" t="s">
        <v>6016</v>
      </c>
      <c r="C4185" s="427" t="s">
        <v>6012</v>
      </c>
      <c r="D4185" s="428">
        <v>2899.58</v>
      </c>
    </row>
    <row r="4186" spans="2:4" x14ac:dyDescent="0.25">
      <c r="B4186" s="427" t="s">
        <v>6017</v>
      </c>
      <c r="C4186" s="427" t="s">
        <v>6012</v>
      </c>
      <c r="D4186" s="428">
        <v>2899.58</v>
      </c>
    </row>
    <row r="4187" spans="2:4" ht="28.5" x14ac:dyDescent="0.25">
      <c r="B4187" s="427" t="s">
        <v>6018</v>
      </c>
      <c r="C4187" s="427" t="s">
        <v>6019</v>
      </c>
      <c r="D4187" s="428">
        <v>11247.86</v>
      </c>
    </row>
    <row r="4188" spans="2:4" ht="28.5" x14ac:dyDescent="0.25">
      <c r="B4188" s="427" t="s">
        <v>6020</v>
      </c>
      <c r="C4188" s="427" t="s">
        <v>6019</v>
      </c>
      <c r="D4188" s="428">
        <v>11247.86</v>
      </c>
    </row>
    <row r="4189" spans="2:4" ht="28.5" x14ac:dyDescent="0.25">
      <c r="B4189" s="427" t="s">
        <v>6021</v>
      </c>
      <c r="C4189" s="427" t="s">
        <v>6019</v>
      </c>
      <c r="D4189" s="428">
        <v>11247.86</v>
      </c>
    </row>
    <row r="4190" spans="2:4" ht="28.5" x14ac:dyDescent="0.25">
      <c r="B4190" s="427" t="s">
        <v>6022</v>
      </c>
      <c r="C4190" s="427" t="s">
        <v>6019</v>
      </c>
      <c r="D4190" s="428">
        <v>11247.86</v>
      </c>
    </row>
    <row r="4191" spans="2:4" ht="28.5" x14ac:dyDescent="0.25">
      <c r="B4191" s="427" t="s">
        <v>6023</v>
      </c>
      <c r="C4191" s="427" t="s">
        <v>6019</v>
      </c>
      <c r="D4191" s="428">
        <v>11247.86</v>
      </c>
    </row>
    <row r="4192" spans="2:4" ht="28.5" x14ac:dyDescent="0.25">
      <c r="B4192" s="427" t="s">
        <v>6024</v>
      </c>
      <c r="C4192" s="427" t="s">
        <v>6019</v>
      </c>
      <c r="D4192" s="428">
        <v>11247.86</v>
      </c>
    </row>
    <row r="4193" spans="2:4" ht="28.5" x14ac:dyDescent="0.25">
      <c r="B4193" s="427" t="s">
        <v>6025</v>
      </c>
      <c r="C4193" s="427" t="s">
        <v>6026</v>
      </c>
      <c r="D4193" s="428">
        <v>3775.45</v>
      </c>
    </row>
    <row r="4194" spans="2:4" ht="28.5" x14ac:dyDescent="0.25">
      <c r="B4194" s="427" t="s">
        <v>6027</v>
      </c>
      <c r="C4194" s="427" t="s">
        <v>6028</v>
      </c>
      <c r="D4194" s="428">
        <v>3775.45</v>
      </c>
    </row>
    <row r="4195" spans="2:4" ht="28.5" x14ac:dyDescent="0.25">
      <c r="B4195" s="427" t="s">
        <v>6029</v>
      </c>
      <c r="C4195" s="427" t="s">
        <v>6028</v>
      </c>
      <c r="D4195" s="428">
        <v>3775.45</v>
      </c>
    </row>
    <row r="4196" spans="2:4" ht="28.5" x14ac:dyDescent="0.25">
      <c r="B4196" s="427" t="s">
        <v>6030</v>
      </c>
      <c r="C4196" s="427" t="s">
        <v>6028</v>
      </c>
      <c r="D4196" s="428">
        <v>3775.45</v>
      </c>
    </row>
    <row r="4197" spans="2:4" ht="28.5" x14ac:dyDescent="0.25">
      <c r="B4197" s="427" t="s">
        <v>6031</v>
      </c>
      <c r="C4197" s="427" t="s">
        <v>6028</v>
      </c>
      <c r="D4197" s="428">
        <v>3775.45</v>
      </c>
    </row>
    <row r="4198" spans="2:4" ht="28.5" x14ac:dyDescent="0.25">
      <c r="B4198" s="427" t="s">
        <v>6032</v>
      </c>
      <c r="C4198" s="427" t="s">
        <v>6028</v>
      </c>
      <c r="D4198" s="428">
        <v>3775.45</v>
      </c>
    </row>
    <row r="4199" spans="2:4" ht="28.5" x14ac:dyDescent="0.25">
      <c r="B4199" s="427" t="s">
        <v>6033</v>
      </c>
      <c r="C4199" s="427" t="s">
        <v>6028</v>
      </c>
      <c r="D4199" s="428">
        <v>3775.45</v>
      </c>
    </row>
    <row r="4200" spans="2:4" ht="28.5" x14ac:dyDescent="0.25">
      <c r="B4200" s="427" t="s">
        <v>6034</v>
      </c>
      <c r="C4200" s="427" t="s">
        <v>6028</v>
      </c>
      <c r="D4200" s="428">
        <v>3775.45</v>
      </c>
    </row>
    <row r="4201" spans="2:4" x14ac:dyDescent="0.25">
      <c r="B4201" s="427" t="s">
        <v>6035</v>
      </c>
      <c r="C4201" s="427" t="s">
        <v>6036</v>
      </c>
      <c r="D4201" s="428">
        <v>19290.099999999999</v>
      </c>
    </row>
    <row r="4202" spans="2:4" x14ac:dyDescent="0.25">
      <c r="B4202" s="427" t="s">
        <v>6037</v>
      </c>
      <c r="C4202" s="427" t="s">
        <v>6038</v>
      </c>
      <c r="D4202" s="428">
        <v>7597.29</v>
      </c>
    </row>
    <row r="4203" spans="2:4" x14ac:dyDescent="0.25">
      <c r="B4203" s="427" t="s">
        <v>6039</v>
      </c>
      <c r="C4203" s="427" t="s">
        <v>6040</v>
      </c>
      <c r="D4203" s="428">
        <v>4485.79</v>
      </c>
    </row>
    <row r="4204" spans="2:4" x14ac:dyDescent="0.25">
      <c r="B4204" s="427" t="s">
        <v>6041</v>
      </c>
      <c r="C4204" s="427" t="s">
        <v>6042</v>
      </c>
      <c r="D4204" s="428">
        <v>4451.7299999999996</v>
      </c>
    </row>
    <row r="4205" spans="2:4" x14ac:dyDescent="0.25">
      <c r="B4205" s="427" t="s">
        <v>6043</v>
      </c>
      <c r="C4205" s="427" t="s">
        <v>6044</v>
      </c>
      <c r="D4205" s="428">
        <v>7999</v>
      </c>
    </row>
    <row r="4206" spans="2:4" x14ac:dyDescent="0.25">
      <c r="B4206" s="427" t="s">
        <v>6045</v>
      </c>
      <c r="C4206" s="427" t="s">
        <v>6046</v>
      </c>
      <c r="D4206" s="428">
        <v>2896.64</v>
      </c>
    </row>
    <row r="4207" spans="2:4" x14ac:dyDescent="0.25">
      <c r="B4207" s="427" t="s">
        <v>6047</v>
      </c>
      <c r="C4207" s="427" t="s">
        <v>6046</v>
      </c>
      <c r="D4207" s="428">
        <v>2896.64</v>
      </c>
    </row>
    <row r="4208" spans="2:4" x14ac:dyDescent="0.25">
      <c r="B4208" s="427" t="s">
        <v>6048</v>
      </c>
      <c r="C4208" s="427" t="s">
        <v>6046</v>
      </c>
      <c r="D4208" s="428">
        <v>2896.64</v>
      </c>
    </row>
    <row r="4209" spans="2:4" x14ac:dyDescent="0.25">
      <c r="B4209" s="427" t="s">
        <v>6049</v>
      </c>
      <c r="C4209" s="427" t="s">
        <v>6050</v>
      </c>
      <c r="D4209" s="428">
        <v>1564</v>
      </c>
    </row>
    <row r="4210" spans="2:4" x14ac:dyDescent="0.25">
      <c r="B4210" s="427" t="s">
        <v>6051</v>
      </c>
      <c r="C4210" s="427" t="s">
        <v>6052</v>
      </c>
      <c r="D4210" s="428">
        <v>1138.5</v>
      </c>
    </row>
    <row r="4211" spans="2:4" x14ac:dyDescent="0.25">
      <c r="B4211" s="427" t="s">
        <v>6053</v>
      </c>
      <c r="C4211" s="427" t="s">
        <v>6054</v>
      </c>
      <c r="D4211" s="428">
        <v>1138.5</v>
      </c>
    </row>
    <row r="4212" spans="2:4" x14ac:dyDescent="0.25">
      <c r="B4212" s="427" t="s">
        <v>6055</v>
      </c>
      <c r="C4212" s="427" t="s">
        <v>6056</v>
      </c>
      <c r="D4212" s="428">
        <v>97016.3</v>
      </c>
    </row>
    <row r="4213" spans="2:4" x14ac:dyDescent="0.25">
      <c r="B4213" s="427" t="s">
        <v>6057</v>
      </c>
      <c r="C4213" s="427" t="s">
        <v>6058</v>
      </c>
      <c r="D4213" s="428">
        <v>2575.1999999999998</v>
      </c>
    </row>
    <row r="4214" spans="2:4" x14ac:dyDescent="0.25">
      <c r="B4214" s="427" t="s">
        <v>6059</v>
      </c>
      <c r="C4214" s="427" t="s">
        <v>6058</v>
      </c>
      <c r="D4214" s="428">
        <v>2575.1999999999998</v>
      </c>
    </row>
    <row r="4215" spans="2:4" x14ac:dyDescent="0.25">
      <c r="B4215" s="427" t="s">
        <v>6060</v>
      </c>
      <c r="C4215" s="427" t="s">
        <v>6061</v>
      </c>
      <c r="D4215" s="428">
        <v>1686</v>
      </c>
    </row>
    <row r="4216" spans="2:4" x14ac:dyDescent="0.25">
      <c r="B4216" s="427" t="s">
        <v>6062</v>
      </c>
      <c r="C4216" s="427" t="s">
        <v>6063</v>
      </c>
      <c r="D4216" s="428">
        <v>1799.01</v>
      </c>
    </row>
    <row r="4217" spans="2:4" x14ac:dyDescent="0.25">
      <c r="B4217" s="427" t="s">
        <v>6064</v>
      </c>
      <c r="C4217" s="427" t="s">
        <v>6065</v>
      </c>
      <c r="D4217" s="428">
        <v>1190</v>
      </c>
    </row>
    <row r="4218" spans="2:4" x14ac:dyDescent="0.25">
      <c r="B4218" s="427" t="s">
        <v>6066</v>
      </c>
      <c r="C4218" s="427" t="s">
        <v>6067</v>
      </c>
      <c r="D4218" s="428">
        <v>1199.99</v>
      </c>
    </row>
    <row r="4219" spans="2:4" x14ac:dyDescent="0.25">
      <c r="B4219" s="427" t="s">
        <v>6068</v>
      </c>
      <c r="C4219" s="427" t="s">
        <v>6069</v>
      </c>
      <c r="D4219" s="428">
        <v>1322.5</v>
      </c>
    </row>
    <row r="4220" spans="2:4" x14ac:dyDescent="0.25">
      <c r="B4220" s="427" t="s">
        <v>6070</v>
      </c>
      <c r="C4220" s="427" t="s">
        <v>6069</v>
      </c>
      <c r="D4220" s="428">
        <v>1199.99</v>
      </c>
    </row>
    <row r="4221" spans="2:4" x14ac:dyDescent="0.25">
      <c r="B4221" s="427" t="s">
        <v>6071</v>
      </c>
      <c r="C4221" s="427" t="s">
        <v>6072</v>
      </c>
      <c r="D4221" s="428">
        <v>2001</v>
      </c>
    </row>
    <row r="4222" spans="2:4" x14ac:dyDescent="0.25">
      <c r="B4222" s="427" t="s">
        <v>6073</v>
      </c>
      <c r="C4222" s="427" t="s">
        <v>6074</v>
      </c>
      <c r="D4222" s="428">
        <v>1847.01</v>
      </c>
    </row>
    <row r="4223" spans="2:4" x14ac:dyDescent="0.25">
      <c r="B4223" s="427" t="s">
        <v>6075</v>
      </c>
      <c r="C4223" s="427" t="s">
        <v>6076</v>
      </c>
      <c r="D4223" s="428">
        <v>1020.95</v>
      </c>
    </row>
    <row r="4224" spans="2:4" x14ac:dyDescent="0.25">
      <c r="B4224" s="427" t="s">
        <v>6077</v>
      </c>
      <c r="C4224" s="427" t="s">
        <v>6078</v>
      </c>
      <c r="D4224" s="428">
        <v>1020.95</v>
      </c>
    </row>
    <row r="4225" spans="2:4" x14ac:dyDescent="0.25">
      <c r="B4225" s="427" t="s">
        <v>6079</v>
      </c>
      <c r="C4225" s="427" t="s">
        <v>6080</v>
      </c>
      <c r="D4225" s="428">
        <v>0.12</v>
      </c>
    </row>
    <row r="4226" spans="2:4" x14ac:dyDescent="0.25">
      <c r="B4226" s="427" t="s">
        <v>6081</v>
      </c>
      <c r="C4226" s="427" t="s">
        <v>6082</v>
      </c>
      <c r="D4226" s="428">
        <v>0.12</v>
      </c>
    </row>
    <row r="4227" spans="2:4" x14ac:dyDescent="0.25">
      <c r="B4227" s="427" t="s">
        <v>6083</v>
      </c>
      <c r="C4227" s="427" t="s">
        <v>6082</v>
      </c>
      <c r="D4227" s="428">
        <v>0.12</v>
      </c>
    </row>
    <row r="4228" spans="2:4" x14ac:dyDescent="0.25">
      <c r="B4228" s="427" t="s">
        <v>6084</v>
      </c>
      <c r="C4228" s="427" t="s">
        <v>6085</v>
      </c>
      <c r="D4228" s="428">
        <v>1568</v>
      </c>
    </row>
    <row r="4229" spans="2:4" x14ac:dyDescent="0.25">
      <c r="B4229" s="427" t="s">
        <v>6086</v>
      </c>
      <c r="C4229" s="427" t="s">
        <v>6085</v>
      </c>
      <c r="D4229" s="428">
        <v>1568</v>
      </c>
    </row>
    <row r="4230" spans="2:4" x14ac:dyDescent="0.25">
      <c r="B4230" s="427" t="s">
        <v>6087</v>
      </c>
      <c r="C4230" s="427" t="s">
        <v>6088</v>
      </c>
      <c r="D4230" s="428">
        <v>1539.03</v>
      </c>
    </row>
    <row r="4231" spans="2:4" x14ac:dyDescent="0.25">
      <c r="B4231" s="427" t="s">
        <v>6089</v>
      </c>
      <c r="C4231" s="427" t="s">
        <v>6090</v>
      </c>
      <c r="D4231" s="428">
        <v>1199.99</v>
      </c>
    </row>
    <row r="4232" spans="2:4" x14ac:dyDescent="0.25">
      <c r="B4232" s="427" t="s">
        <v>6091</v>
      </c>
      <c r="C4232" s="427" t="s">
        <v>6092</v>
      </c>
      <c r="D4232" s="428">
        <v>1199.99</v>
      </c>
    </row>
    <row r="4233" spans="2:4" x14ac:dyDescent="0.25">
      <c r="B4233" s="427" t="s">
        <v>6093</v>
      </c>
      <c r="C4233" s="427" t="s">
        <v>6094</v>
      </c>
      <c r="D4233" s="428">
        <v>1199.99</v>
      </c>
    </row>
    <row r="4234" spans="2:4" x14ac:dyDescent="0.25">
      <c r="B4234" s="427" t="s">
        <v>6095</v>
      </c>
      <c r="C4234" s="427" t="s">
        <v>6094</v>
      </c>
      <c r="D4234" s="428">
        <v>1199.99</v>
      </c>
    </row>
    <row r="4235" spans="2:4" x14ac:dyDescent="0.25">
      <c r="B4235" s="427" t="s">
        <v>6096</v>
      </c>
      <c r="C4235" s="427" t="s">
        <v>6094</v>
      </c>
      <c r="D4235" s="428">
        <v>1199.99</v>
      </c>
    </row>
    <row r="4236" spans="2:4" x14ac:dyDescent="0.25">
      <c r="B4236" s="427" t="s">
        <v>6097</v>
      </c>
      <c r="C4236" s="427" t="s">
        <v>6094</v>
      </c>
      <c r="D4236" s="428">
        <v>1199.99</v>
      </c>
    </row>
    <row r="4237" spans="2:4" x14ac:dyDescent="0.25">
      <c r="B4237" s="427" t="s">
        <v>6098</v>
      </c>
      <c r="C4237" s="427" t="s">
        <v>6094</v>
      </c>
      <c r="D4237" s="428">
        <v>1199.99</v>
      </c>
    </row>
    <row r="4238" spans="2:4" x14ac:dyDescent="0.25">
      <c r="B4238" s="427" t="s">
        <v>6099</v>
      </c>
      <c r="C4238" s="427" t="s">
        <v>6100</v>
      </c>
      <c r="D4238" s="428">
        <v>1200.1099999999999</v>
      </c>
    </row>
    <row r="4239" spans="2:4" x14ac:dyDescent="0.25">
      <c r="B4239" s="427" t="s">
        <v>6101</v>
      </c>
      <c r="C4239" s="427" t="s">
        <v>6102</v>
      </c>
      <c r="D4239" s="428">
        <v>1200</v>
      </c>
    </row>
    <row r="4240" spans="2:4" x14ac:dyDescent="0.25">
      <c r="B4240" s="427" t="s">
        <v>6103</v>
      </c>
      <c r="C4240" s="427" t="s">
        <v>6104</v>
      </c>
      <c r="D4240" s="428">
        <v>3563.7</v>
      </c>
    </row>
    <row r="4241" spans="2:4" x14ac:dyDescent="0.25">
      <c r="B4241" s="427" t="s">
        <v>6105</v>
      </c>
      <c r="C4241" s="427" t="s">
        <v>6106</v>
      </c>
      <c r="D4241" s="428">
        <v>1932.49</v>
      </c>
    </row>
    <row r="4242" spans="2:4" x14ac:dyDescent="0.25">
      <c r="B4242" s="427" t="s">
        <v>6107</v>
      </c>
      <c r="C4242" s="427" t="s">
        <v>6108</v>
      </c>
      <c r="D4242" s="428">
        <v>2919.05</v>
      </c>
    </row>
    <row r="4243" spans="2:4" x14ac:dyDescent="0.25">
      <c r="B4243" s="427" t="s">
        <v>6109</v>
      </c>
      <c r="C4243" s="427" t="s">
        <v>6110</v>
      </c>
      <c r="D4243" s="428">
        <v>4305.21</v>
      </c>
    </row>
    <row r="4244" spans="2:4" x14ac:dyDescent="0.25">
      <c r="B4244" s="427" t="s">
        <v>6111</v>
      </c>
      <c r="C4244" s="427" t="s">
        <v>6112</v>
      </c>
      <c r="D4244" s="428">
        <v>0.12</v>
      </c>
    </row>
    <row r="4245" spans="2:4" x14ac:dyDescent="0.25">
      <c r="B4245" s="427" t="s">
        <v>6113</v>
      </c>
      <c r="C4245" s="427" t="s">
        <v>6114</v>
      </c>
      <c r="D4245" s="428">
        <v>13647.05</v>
      </c>
    </row>
    <row r="4246" spans="2:4" x14ac:dyDescent="0.25">
      <c r="B4246" s="427" t="s">
        <v>6115</v>
      </c>
      <c r="C4246" s="427" t="s">
        <v>6116</v>
      </c>
      <c r="D4246" s="428">
        <v>7015.51</v>
      </c>
    </row>
    <row r="4247" spans="2:4" x14ac:dyDescent="0.25">
      <c r="B4247" s="427" t="s">
        <v>6117</v>
      </c>
      <c r="C4247" s="427" t="s">
        <v>6118</v>
      </c>
      <c r="D4247" s="428">
        <v>29497.5</v>
      </c>
    </row>
    <row r="4248" spans="2:4" x14ac:dyDescent="0.25">
      <c r="B4248" s="427" t="s">
        <v>6119</v>
      </c>
      <c r="C4248" s="427" t="s">
        <v>6120</v>
      </c>
      <c r="D4248" s="428">
        <v>1322.5</v>
      </c>
    </row>
    <row r="4249" spans="2:4" x14ac:dyDescent="0.25">
      <c r="B4249" s="427" t="s">
        <v>6121</v>
      </c>
      <c r="C4249" s="427" t="s">
        <v>6122</v>
      </c>
      <c r="D4249" s="428">
        <v>0.12</v>
      </c>
    </row>
    <row r="4250" spans="2:4" x14ac:dyDescent="0.25">
      <c r="B4250" s="427" t="s">
        <v>6123</v>
      </c>
      <c r="C4250" s="427" t="s">
        <v>6124</v>
      </c>
      <c r="D4250" s="428">
        <v>985</v>
      </c>
    </row>
    <row r="4251" spans="2:4" x14ac:dyDescent="0.25">
      <c r="B4251" s="427" t="s">
        <v>6125</v>
      </c>
      <c r="C4251" s="427" t="s">
        <v>6126</v>
      </c>
      <c r="D4251" s="428">
        <v>1250</v>
      </c>
    </row>
    <row r="4252" spans="2:4" x14ac:dyDescent="0.25">
      <c r="B4252" s="427" t="s">
        <v>6127</v>
      </c>
      <c r="C4252" s="427" t="s">
        <v>6126</v>
      </c>
      <c r="D4252" s="428">
        <v>1250</v>
      </c>
    </row>
    <row r="4253" spans="2:4" x14ac:dyDescent="0.25">
      <c r="B4253" s="427" t="s">
        <v>6128</v>
      </c>
      <c r="C4253" s="427" t="s">
        <v>6129</v>
      </c>
      <c r="D4253" s="428">
        <v>3914.99</v>
      </c>
    </row>
    <row r="4254" spans="2:4" x14ac:dyDescent="0.25">
      <c r="B4254" s="427" t="s">
        <v>6130</v>
      </c>
      <c r="C4254" s="427" t="s">
        <v>6131</v>
      </c>
      <c r="D4254" s="428">
        <v>198</v>
      </c>
    </row>
    <row r="4255" spans="2:4" x14ac:dyDescent="0.25">
      <c r="B4255" s="427" t="s">
        <v>6132</v>
      </c>
      <c r="C4255" s="427" t="s">
        <v>6133</v>
      </c>
      <c r="D4255" s="428">
        <v>0</v>
      </c>
    </row>
    <row r="4256" spans="2:4" x14ac:dyDescent="0.25">
      <c r="B4256" s="427" t="s">
        <v>6134</v>
      </c>
      <c r="C4256" s="427" t="s">
        <v>6135</v>
      </c>
      <c r="D4256" s="428">
        <v>5000.01</v>
      </c>
    </row>
    <row r="4257" spans="2:4" x14ac:dyDescent="0.25">
      <c r="B4257" s="427" t="s">
        <v>6136</v>
      </c>
      <c r="C4257" s="427" t="s">
        <v>6137</v>
      </c>
      <c r="D4257" s="428">
        <v>39999.99</v>
      </c>
    </row>
    <row r="4258" spans="2:4" x14ac:dyDescent="0.25">
      <c r="B4258" s="427" t="s">
        <v>6138</v>
      </c>
      <c r="C4258" s="427" t="s">
        <v>6139</v>
      </c>
      <c r="D4258" s="428">
        <v>1552.5</v>
      </c>
    </row>
    <row r="4259" spans="2:4" ht="28.5" x14ac:dyDescent="0.25">
      <c r="B4259" s="427" t="s">
        <v>6140</v>
      </c>
      <c r="C4259" s="427" t="s">
        <v>6141</v>
      </c>
      <c r="D4259" s="428">
        <v>1299</v>
      </c>
    </row>
    <row r="4260" spans="2:4" x14ac:dyDescent="0.25">
      <c r="B4260" s="427" t="s">
        <v>6142</v>
      </c>
      <c r="C4260" s="427" t="s">
        <v>6143</v>
      </c>
      <c r="D4260" s="428">
        <v>799</v>
      </c>
    </row>
    <row r="4261" spans="2:4" x14ac:dyDescent="0.25">
      <c r="B4261" s="427" t="s">
        <v>6144</v>
      </c>
      <c r="C4261" s="427" t="s">
        <v>6145</v>
      </c>
      <c r="D4261" s="428">
        <v>12500</v>
      </c>
    </row>
    <row r="4262" spans="2:4" x14ac:dyDescent="0.25">
      <c r="B4262" s="427" t="s">
        <v>6146</v>
      </c>
      <c r="C4262" s="427" t="s">
        <v>6147</v>
      </c>
      <c r="D4262" s="428">
        <v>20855.48</v>
      </c>
    </row>
    <row r="4263" spans="2:4" x14ac:dyDescent="0.25">
      <c r="B4263" s="427" t="s">
        <v>6148</v>
      </c>
      <c r="C4263" s="427" t="s">
        <v>6149</v>
      </c>
      <c r="D4263" s="428">
        <v>26934.49</v>
      </c>
    </row>
    <row r="4264" spans="2:4" x14ac:dyDescent="0.25">
      <c r="B4264" s="427" t="s">
        <v>6150</v>
      </c>
      <c r="C4264" s="427" t="s">
        <v>6149</v>
      </c>
      <c r="D4264" s="428">
        <v>26934.49</v>
      </c>
    </row>
    <row r="4265" spans="2:4" x14ac:dyDescent="0.25">
      <c r="B4265" s="427" t="s">
        <v>6151</v>
      </c>
      <c r="C4265" s="427" t="s">
        <v>6152</v>
      </c>
      <c r="D4265" s="428">
        <v>12551.1</v>
      </c>
    </row>
    <row r="4266" spans="2:4" x14ac:dyDescent="0.25">
      <c r="B4266" s="427" t="s">
        <v>6153</v>
      </c>
      <c r="C4266" s="427" t="s">
        <v>6154</v>
      </c>
      <c r="D4266" s="428">
        <v>132197.1</v>
      </c>
    </row>
    <row r="4267" spans="2:4" x14ac:dyDescent="0.25">
      <c r="B4267" s="427" t="s">
        <v>6155</v>
      </c>
      <c r="C4267" s="427" t="s">
        <v>6156</v>
      </c>
      <c r="D4267" s="428">
        <v>11368</v>
      </c>
    </row>
    <row r="4268" spans="2:4" x14ac:dyDescent="0.25">
      <c r="B4268" s="427" t="s">
        <v>6157</v>
      </c>
      <c r="C4268" s="427" t="s">
        <v>6158</v>
      </c>
      <c r="D4268" s="428">
        <v>2532.2399999999998</v>
      </c>
    </row>
    <row r="4269" spans="2:4" x14ac:dyDescent="0.25">
      <c r="B4269" s="427" t="s">
        <v>6159</v>
      </c>
      <c r="C4269" s="427" t="s">
        <v>6160</v>
      </c>
      <c r="D4269" s="428">
        <v>29823.99</v>
      </c>
    </row>
    <row r="4270" spans="2:4" x14ac:dyDescent="0.25">
      <c r="B4270" s="427" t="s">
        <v>6161</v>
      </c>
      <c r="C4270" s="427" t="s">
        <v>6160</v>
      </c>
      <c r="D4270" s="428">
        <v>29823.99</v>
      </c>
    </row>
    <row r="4271" spans="2:4" x14ac:dyDescent="0.25">
      <c r="B4271" s="427" t="s">
        <v>6162</v>
      </c>
      <c r="C4271" s="427" t="s">
        <v>6160</v>
      </c>
      <c r="D4271" s="428">
        <v>29823.99</v>
      </c>
    </row>
    <row r="4272" spans="2:4" x14ac:dyDescent="0.25">
      <c r="B4272" s="427" t="s">
        <v>6163</v>
      </c>
      <c r="C4272" s="427" t="s">
        <v>6160</v>
      </c>
      <c r="D4272" s="428">
        <v>29823.99</v>
      </c>
    </row>
    <row r="4273" spans="2:4" x14ac:dyDescent="0.25">
      <c r="B4273" s="427" t="s">
        <v>6164</v>
      </c>
      <c r="C4273" s="427" t="s">
        <v>6160</v>
      </c>
      <c r="D4273" s="428">
        <v>29823.99</v>
      </c>
    </row>
    <row r="4274" spans="2:4" x14ac:dyDescent="0.25">
      <c r="B4274" s="427" t="s">
        <v>6165</v>
      </c>
      <c r="C4274" s="427" t="s">
        <v>6160</v>
      </c>
      <c r="D4274" s="428">
        <v>29823.99</v>
      </c>
    </row>
    <row r="4275" spans="2:4" x14ac:dyDescent="0.25">
      <c r="B4275" s="427" t="s">
        <v>6166</v>
      </c>
      <c r="C4275" s="427" t="s">
        <v>6160</v>
      </c>
      <c r="D4275" s="428">
        <v>29823.99</v>
      </c>
    </row>
    <row r="4276" spans="2:4" x14ac:dyDescent="0.25">
      <c r="B4276" s="427" t="s">
        <v>6167</v>
      </c>
      <c r="C4276" s="427" t="s">
        <v>6160</v>
      </c>
      <c r="D4276" s="428">
        <v>29823.99</v>
      </c>
    </row>
    <row r="4277" spans="2:4" x14ac:dyDescent="0.25">
      <c r="B4277" s="427" t="s">
        <v>6168</v>
      </c>
      <c r="C4277" s="427" t="s">
        <v>6160</v>
      </c>
      <c r="D4277" s="428">
        <v>29823.99</v>
      </c>
    </row>
    <row r="4278" spans="2:4" x14ac:dyDescent="0.25">
      <c r="B4278" s="427" t="s">
        <v>6169</v>
      </c>
      <c r="C4278" s="427" t="s">
        <v>6160</v>
      </c>
      <c r="D4278" s="428">
        <v>29823.99</v>
      </c>
    </row>
    <row r="4279" spans="2:4" x14ac:dyDescent="0.25">
      <c r="B4279" s="427" t="s">
        <v>6170</v>
      </c>
      <c r="C4279" s="427" t="s">
        <v>6160</v>
      </c>
      <c r="D4279" s="428">
        <v>29823.99</v>
      </c>
    </row>
    <row r="4280" spans="2:4" x14ac:dyDescent="0.25">
      <c r="B4280" s="427" t="s">
        <v>6171</v>
      </c>
      <c r="C4280" s="427" t="s">
        <v>6160</v>
      </c>
      <c r="D4280" s="428">
        <v>29823.99</v>
      </c>
    </row>
    <row r="4281" spans="2:4" x14ac:dyDescent="0.25">
      <c r="B4281" s="427" t="s">
        <v>6172</v>
      </c>
      <c r="C4281" s="427" t="s">
        <v>6160</v>
      </c>
      <c r="D4281" s="428">
        <v>29823.99</v>
      </c>
    </row>
    <row r="4282" spans="2:4" x14ac:dyDescent="0.25">
      <c r="B4282" s="427" t="s">
        <v>6173</v>
      </c>
      <c r="C4282" s="427" t="s">
        <v>6160</v>
      </c>
      <c r="D4282" s="428">
        <v>29823.99</v>
      </c>
    </row>
    <row r="4283" spans="2:4" x14ac:dyDescent="0.25">
      <c r="B4283" s="427" t="s">
        <v>6174</v>
      </c>
      <c r="C4283" s="427" t="s">
        <v>6160</v>
      </c>
      <c r="D4283" s="428">
        <v>29823.99</v>
      </c>
    </row>
    <row r="4284" spans="2:4" x14ac:dyDescent="0.25">
      <c r="B4284" s="427" t="s">
        <v>6175</v>
      </c>
      <c r="C4284" s="427" t="s">
        <v>6160</v>
      </c>
      <c r="D4284" s="428">
        <v>29823.99</v>
      </c>
    </row>
    <row r="4285" spans="2:4" x14ac:dyDescent="0.25">
      <c r="B4285" s="427" t="s">
        <v>6176</v>
      </c>
      <c r="C4285" s="427" t="s">
        <v>6160</v>
      </c>
      <c r="D4285" s="428">
        <v>29823.99</v>
      </c>
    </row>
    <row r="4286" spans="2:4" x14ac:dyDescent="0.25">
      <c r="B4286" s="427" t="s">
        <v>6177</v>
      </c>
      <c r="C4286" s="427" t="s">
        <v>6160</v>
      </c>
      <c r="D4286" s="428">
        <v>29823.99</v>
      </c>
    </row>
    <row r="4287" spans="2:4" x14ac:dyDescent="0.25">
      <c r="B4287" s="427" t="s">
        <v>6178</v>
      </c>
      <c r="C4287" s="427" t="s">
        <v>6160</v>
      </c>
      <c r="D4287" s="428">
        <v>29823.99</v>
      </c>
    </row>
    <row r="4288" spans="2:4" x14ac:dyDescent="0.25">
      <c r="B4288" s="427" t="s">
        <v>6179</v>
      </c>
      <c r="C4288" s="427" t="s">
        <v>6160</v>
      </c>
      <c r="D4288" s="428">
        <v>29823.99</v>
      </c>
    </row>
    <row r="4289" spans="2:4" x14ac:dyDescent="0.25">
      <c r="B4289" s="427" t="s">
        <v>6180</v>
      </c>
      <c r="C4289" s="427" t="s">
        <v>6160</v>
      </c>
      <c r="D4289" s="428">
        <v>29823.99</v>
      </c>
    </row>
    <row r="4290" spans="2:4" x14ac:dyDescent="0.25">
      <c r="B4290" s="427" t="s">
        <v>6181</v>
      </c>
      <c r="C4290" s="427" t="s">
        <v>6160</v>
      </c>
      <c r="D4290" s="428">
        <v>29823.99</v>
      </c>
    </row>
    <row r="4291" spans="2:4" x14ac:dyDescent="0.25">
      <c r="B4291" s="427" t="s">
        <v>6182</v>
      </c>
      <c r="C4291" s="427" t="s">
        <v>6160</v>
      </c>
      <c r="D4291" s="428">
        <v>29823.99</v>
      </c>
    </row>
    <row r="4292" spans="2:4" x14ac:dyDescent="0.25">
      <c r="B4292" s="427" t="s">
        <v>6183</v>
      </c>
      <c r="C4292" s="427" t="s">
        <v>6160</v>
      </c>
      <c r="D4292" s="428">
        <v>29823.99</v>
      </c>
    </row>
    <row r="4293" spans="2:4" x14ac:dyDescent="0.25">
      <c r="B4293" s="427" t="s">
        <v>6184</v>
      </c>
      <c r="C4293" s="427" t="s">
        <v>6160</v>
      </c>
      <c r="D4293" s="428">
        <v>29823.99</v>
      </c>
    </row>
    <row r="4294" spans="2:4" x14ac:dyDescent="0.25">
      <c r="B4294" s="427" t="s">
        <v>6185</v>
      </c>
      <c r="C4294" s="427" t="s">
        <v>6160</v>
      </c>
      <c r="D4294" s="428">
        <v>29823.99</v>
      </c>
    </row>
    <row r="4295" spans="2:4" x14ac:dyDescent="0.25">
      <c r="B4295" s="427" t="s">
        <v>6186</v>
      </c>
      <c r="C4295" s="427" t="s">
        <v>6160</v>
      </c>
      <c r="D4295" s="428">
        <v>29823.99</v>
      </c>
    </row>
    <row r="4296" spans="2:4" x14ac:dyDescent="0.25">
      <c r="B4296" s="427" t="s">
        <v>6187</v>
      </c>
      <c r="C4296" s="427" t="s">
        <v>6160</v>
      </c>
      <c r="D4296" s="428">
        <v>29823.99</v>
      </c>
    </row>
    <row r="4297" spans="2:4" x14ac:dyDescent="0.25">
      <c r="B4297" s="427" t="s">
        <v>6188</v>
      </c>
      <c r="C4297" s="427" t="s">
        <v>6160</v>
      </c>
      <c r="D4297" s="428">
        <v>29823.99</v>
      </c>
    </row>
    <row r="4298" spans="2:4" x14ac:dyDescent="0.25">
      <c r="B4298" s="427" t="s">
        <v>6189</v>
      </c>
      <c r="C4298" s="427" t="s">
        <v>6160</v>
      </c>
      <c r="D4298" s="428">
        <v>29823.99</v>
      </c>
    </row>
    <row r="4299" spans="2:4" x14ac:dyDescent="0.25">
      <c r="B4299" s="427" t="s">
        <v>6190</v>
      </c>
      <c r="C4299" s="427" t="s">
        <v>6191</v>
      </c>
      <c r="D4299" s="428">
        <v>22999</v>
      </c>
    </row>
    <row r="4300" spans="2:4" x14ac:dyDescent="0.25">
      <c r="B4300" s="427" t="s">
        <v>6192</v>
      </c>
      <c r="C4300" s="427" t="s">
        <v>6193</v>
      </c>
      <c r="D4300" s="428">
        <v>26741.55</v>
      </c>
    </row>
    <row r="4301" spans="2:4" x14ac:dyDescent="0.25">
      <c r="B4301" s="427" t="s">
        <v>6194</v>
      </c>
      <c r="C4301" s="427" t="s">
        <v>6195</v>
      </c>
      <c r="D4301" s="428">
        <v>998.01</v>
      </c>
    </row>
    <row r="4302" spans="2:4" x14ac:dyDescent="0.25">
      <c r="B4302" s="427" t="s">
        <v>6196</v>
      </c>
      <c r="C4302" s="427" t="s">
        <v>6195</v>
      </c>
      <c r="D4302" s="428">
        <v>640</v>
      </c>
    </row>
    <row r="4303" spans="2:4" x14ac:dyDescent="0.25">
      <c r="B4303" s="427" t="s">
        <v>6197</v>
      </c>
      <c r="C4303" s="427" t="s">
        <v>6198</v>
      </c>
      <c r="D4303" s="428">
        <v>111012</v>
      </c>
    </row>
    <row r="4304" spans="2:4" x14ac:dyDescent="0.25">
      <c r="B4304" s="427" t="s">
        <v>6199</v>
      </c>
      <c r="C4304" s="427" t="s">
        <v>6198</v>
      </c>
      <c r="D4304" s="428">
        <v>47850</v>
      </c>
    </row>
    <row r="4305" spans="2:4" x14ac:dyDescent="0.25">
      <c r="B4305" s="427" t="s">
        <v>6200</v>
      </c>
      <c r="C4305" s="427" t="s">
        <v>6201</v>
      </c>
      <c r="D4305" s="428">
        <v>31318.14</v>
      </c>
    </row>
    <row r="4306" spans="2:4" x14ac:dyDescent="0.25">
      <c r="B4306" s="427" t="s">
        <v>6202</v>
      </c>
      <c r="C4306" s="427" t="s">
        <v>6203</v>
      </c>
      <c r="D4306" s="428">
        <v>31318.14</v>
      </c>
    </row>
    <row r="4307" spans="2:4" x14ac:dyDescent="0.25">
      <c r="B4307" s="427" t="s">
        <v>6204</v>
      </c>
      <c r="C4307" s="427" t="s">
        <v>6205</v>
      </c>
      <c r="D4307" s="428">
        <v>3384.45</v>
      </c>
    </row>
    <row r="4308" spans="2:4" x14ac:dyDescent="0.25">
      <c r="B4308" s="427" t="s">
        <v>6206</v>
      </c>
      <c r="C4308" s="427" t="s">
        <v>6207</v>
      </c>
      <c r="D4308" s="428">
        <v>34686.9</v>
      </c>
    </row>
    <row r="4309" spans="2:4" ht="28.5" x14ac:dyDescent="0.25">
      <c r="B4309" s="427" t="s">
        <v>6208</v>
      </c>
      <c r="C4309" s="427" t="s">
        <v>6209</v>
      </c>
      <c r="D4309" s="428">
        <v>637.73</v>
      </c>
    </row>
    <row r="4310" spans="2:4" x14ac:dyDescent="0.25">
      <c r="B4310" s="427" t="s">
        <v>6210</v>
      </c>
      <c r="C4310" s="427" t="s">
        <v>6211</v>
      </c>
      <c r="D4310" s="428">
        <v>4150.51</v>
      </c>
    </row>
    <row r="4311" spans="2:4" x14ac:dyDescent="0.25">
      <c r="B4311" s="427" t="s">
        <v>6212</v>
      </c>
      <c r="C4311" s="427" t="s">
        <v>6213</v>
      </c>
      <c r="D4311" s="428">
        <v>4150.51</v>
      </c>
    </row>
    <row r="4312" spans="2:4" x14ac:dyDescent="0.25">
      <c r="B4312" s="427" t="s">
        <v>6214</v>
      </c>
      <c r="C4312" s="427" t="s">
        <v>6215</v>
      </c>
      <c r="D4312" s="428">
        <v>1035</v>
      </c>
    </row>
    <row r="4313" spans="2:4" x14ac:dyDescent="0.25">
      <c r="B4313" s="427" t="s">
        <v>6216</v>
      </c>
      <c r="C4313" s="427" t="s">
        <v>6217</v>
      </c>
      <c r="D4313" s="428">
        <v>7532.5</v>
      </c>
    </row>
    <row r="4314" spans="2:4" x14ac:dyDescent="0.25">
      <c r="B4314" s="427" t="s">
        <v>6218</v>
      </c>
      <c r="C4314" s="427" t="s">
        <v>6217</v>
      </c>
      <c r="D4314" s="428">
        <v>7532.5</v>
      </c>
    </row>
    <row r="4315" spans="2:4" x14ac:dyDescent="0.25">
      <c r="B4315" s="427" t="s">
        <v>6219</v>
      </c>
      <c r="C4315" s="427" t="s">
        <v>6220</v>
      </c>
      <c r="D4315" s="428">
        <v>34088.75</v>
      </c>
    </row>
    <row r="4316" spans="2:4" x14ac:dyDescent="0.25">
      <c r="B4316" s="427" t="s">
        <v>6221</v>
      </c>
      <c r="C4316" s="427" t="s">
        <v>6222</v>
      </c>
      <c r="D4316" s="428">
        <v>4485</v>
      </c>
    </row>
    <row r="4317" spans="2:4" x14ac:dyDescent="0.25">
      <c r="B4317" s="427" t="s">
        <v>6223</v>
      </c>
      <c r="C4317" s="427" t="s">
        <v>6224</v>
      </c>
      <c r="D4317" s="428">
        <v>899</v>
      </c>
    </row>
    <row r="4318" spans="2:4" x14ac:dyDescent="0.25">
      <c r="B4318" s="427" t="s">
        <v>6225</v>
      </c>
      <c r="C4318" s="427" t="s">
        <v>6226</v>
      </c>
      <c r="D4318" s="428">
        <v>2134.4</v>
      </c>
    </row>
    <row r="4319" spans="2:4" x14ac:dyDescent="0.25">
      <c r="B4319" s="427" t="s">
        <v>6227</v>
      </c>
      <c r="C4319" s="427" t="s">
        <v>6228</v>
      </c>
      <c r="D4319" s="428">
        <v>1581.25</v>
      </c>
    </row>
    <row r="4320" spans="2:4" x14ac:dyDescent="0.25">
      <c r="B4320" s="427" t="s">
        <v>6229</v>
      </c>
      <c r="C4320" s="427" t="s">
        <v>6230</v>
      </c>
      <c r="D4320" s="428">
        <v>6187.43</v>
      </c>
    </row>
    <row r="4321" spans="2:4" x14ac:dyDescent="0.25">
      <c r="B4321" s="427" t="s">
        <v>6231</v>
      </c>
      <c r="C4321" s="427" t="s">
        <v>6232</v>
      </c>
      <c r="D4321" s="428">
        <v>3961.75</v>
      </c>
    </row>
    <row r="4322" spans="2:4" x14ac:dyDescent="0.25">
      <c r="B4322" s="427" t="s">
        <v>6233</v>
      </c>
      <c r="C4322" s="427" t="s">
        <v>6234</v>
      </c>
      <c r="D4322" s="428">
        <v>3628.25</v>
      </c>
    </row>
    <row r="4323" spans="2:4" x14ac:dyDescent="0.25">
      <c r="B4323" s="427" t="s">
        <v>6235</v>
      </c>
      <c r="C4323" s="427" t="s">
        <v>6236</v>
      </c>
      <c r="D4323" s="428">
        <v>4984.18</v>
      </c>
    </row>
    <row r="4324" spans="2:4" x14ac:dyDescent="0.25">
      <c r="B4324" s="427" t="s">
        <v>6237</v>
      </c>
      <c r="C4324" s="427" t="s">
        <v>6238</v>
      </c>
      <c r="D4324" s="428">
        <v>16244.9</v>
      </c>
    </row>
    <row r="4325" spans="2:4" x14ac:dyDescent="0.25">
      <c r="B4325" s="427" t="s">
        <v>6239</v>
      </c>
      <c r="C4325" s="427" t="s">
        <v>6240</v>
      </c>
      <c r="D4325" s="428">
        <v>5904.1</v>
      </c>
    </row>
    <row r="4326" spans="2:4" x14ac:dyDescent="0.25">
      <c r="B4326" s="427" t="s">
        <v>6241</v>
      </c>
      <c r="C4326" s="427" t="s">
        <v>6242</v>
      </c>
      <c r="D4326" s="428">
        <v>4426.3500000000004</v>
      </c>
    </row>
    <row r="4327" spans="2:4" x14ac:dyDescent="0.25">
      <c r="B4327" s="427" t="s">
        <v>6243</v>
      </c>
      <c r="C4327" s="427" t="s">
        <v>6242</v>
      </c>
      <c r="D4327" s="428">
        <v>4426.3500000000004</v>
      </c>
    </row>
    <row r="4328" spans="2:4" x14ac:dyDescent="0.25">
      <c r="B4328" s="427" t="s">
        <v>6244</v>
      </c>
      <c r="C4328" s="427" t="s">
        <v>6242</v>
      </c>
      <c r="D4328" s="428">
        <v>4426.3500000000004</v>
      </c>
    </row>
    <row r="4329" spans="2:4" x14ac:dyDescent="0.25">
      <c r="B4329" s="427" t="s">
        <v>6245</v>
      </c>
      <c r="C4329" s="427" t="s">
        <v>6242</v>
      </c>
      <c r="D4329" s="428">
        <v>4426.3500000000004</v>
      </c>
    </row>
    <row r="4330" spans="2:4" x14ac:dyDescent="0.25">
      <c r="B4330" s="427" t="s">
        <v>6246</v>
      </c>
      <c r="C4330" s="427" t="s">
        <v>6242</v>
      </c>
      <c r="D4330" s="428">
        <v>4426.3500000000004</v>
      </c>
    </row>
    <row r="4331" spans="2:4" x14ac:dyDescent="0.25">
      <c r="B4331" s="427" t="s">
        <v>6247</v>
      </c>
      <c r="C4331" s="427" t="s">
        <v>6242</v>
      </c>
      <c r="D4331" s="428">
        <v>4426.3500000000004</v>
      </c>
    </row>
    <row r="4332" spans="2:4" x14ac:dyDescent="0.25">
      <c r="B4332" s="427" t="s">
        <v>6248</v>
      </c>
      <c r="C4332" s="427" t="s">
        <v>6242</v>
      </c>
      <c r="D4332" s="428">
        <v>4426.3500000000004</v>
      </c>
    </row>
    <row r="4333" spans="2:4" x14ac:dyDescent="0.25">
      <c r="B4333" s="427" t="s">
        <v>6249</v>
      </c>
      <c r="C4333" s="427" t="s">
        <v>6250</v>
      </c>
      <c r="D4333" s="428">
        <v>3447.01</v>
      </c>
    </row>
    <row r="4334" spans="2:4" x14ac:dyDescent="0.25">
      <c r="B4334" s="427" t="s">
        <v>6251</v>
      </c>
      <c r="C4334" s="427" t="s">
        <v>6250</v>
      </c>
      <c r="D4334" s="428">
        <v>3447.01</v>
      </c>
    </row>
    <row r="4335" spans="2:4" x14ac:dyDescent="0.25">
      <c r="B4335" s="427" t="s">
        <v>6252</v>
      </c>
      <c r="C4335" s="427" t="s">
        <v>6253</v>
      </c>
      <c r="D4335" s="428">
        <v>3464.1</v>
      </c>
    </row>
    <row r="4336" spans="2:4" x14ac:dyDescent="0.25">
      <c r="B4336" s="427" t="s">
        <v>6254</v>
      </c>
      <c r="C4336" s="427" t="s">
        <v>6255</v>
      </c>
      <c r="D4336" s="428">
        <v>5947.23</v>
      </c>
    </row>
    <row r="4337" spans="2:4" x14ac:dyDescent="0.25">
      <c r="B4337" s="427" t="s">
        <v>6256</v>
      </c>
      <c r="C4337" s="427" t="s">
        <v>6255</v>
      </c>
      <c r="D4337" s="428">
        <v>5278</v>
      </c>
    </row>
    <row r="4338" spans="2:4" x14ac:dyDescent="0.25">
      <c r="B4338" s="427" t="s">
        <v>6257</v>
      </c>
      <c r="C4338" s="427" t="s">
        <v>6258</v>
      </c>
      <c r="D4338" s="428">
        <v>1083.56</v>
      </c>
    </row>
    <row r="4339" spans="2:4" x14ac:dyDescent="0.25">
      <c r="B4339" s="427" t="s">
        <v>6259</v>
      </c>
      <c r="C4339" s="427" t="s">
        <v>6260</v>
      </c>
      <c r="D4339" s="428">
        <v>5773.66</v>
      </c>
    </row>
    <row r="4340" spans="2:4" x14ac:dyDescent="0.25">
      <c r="B4340" s="427" t="s">
        <v>6261</v>
      </c>
      <c r="C4340" s="427" t="s">
        <v>6262</v>
      </c>
      <c r="D4340" s="428">
        <v>1346.01</v>
      </c>
    </row>
    <row r="4341" spans="2:4" x14ac:dyDescent="0.25">
      <c r="B4341" s="427" t="s">
        <v>6263</v>
      </c>
      <c r="C4341" s="427" t="s">
        <v>6264</v>
      </c>
      <c r="D4341" s="428">
        <v>4043.25</v>
      </c>
    </row>
    <row r="4342" spans="2:4" x14ac:dyDescent="0.25">
      <c r="B4342" s="427" t="s">
        <v>6265</v>
      </c>
      <c r="C4342" s="427" t="s">
        <v>6266</v>
      </c>
      <c r="D4342" s="428">
        <v>2134.4</v>
      </c>
    </row>
    <row r="4343" spans="2:4" x14ac:dyDescent="0.25">
      <c r="B4343" s="427" t="s">
        <v>6267</v>
      </c>
      <c r="C4343" s="427" t="s">
        <v>6268</v>
      </c>
      <c r="D4343" s="428">
        <v>4082.5</v>
      </c>
    </row>
    <row r="4344" spans="2:4" x14ac:dyDescent="0.25">
      <c r="B4344" s="427" t="s">
        <v>6269</v>
      </c>
      <c r="C4344" s="427" t="s">
        <v>6268</v>
      </c>
      <c r="D4344" s="428">
        <v>3961.75</v>
      </c>
    </row>
    <row r="4345" spans="2:4" x14ac:dyDescent="0.25">
      <c r="B4345" s="427" t="s">
        <v>6270</v>
      </c>
      <c r="C4345" s="427" t="s">
        <v>6271</v>
      </c>
      <c r="D4345" s="428">
        <v>4393</v>
      </c>
    </row>
    <row r="4346" spans="2:4" x14ac:dyDescent="0.25">
      <c r="B4346" s="427" t="s">
        <v>6272</v>
      </c>
      <c r="C4346" s="427" t="s">
        <v>6273</v>
      </c>
      <c r="D4346" s="428">
        <v>16244.9</v>
      </c>
    </row>
    <row r="4347" spans="2:4" x14ac:dyDescent="0.25">
      <c r="B4347" s="427" t="s">
        <v>6274</v>
      </c>
      <c r="C4347" s="427" t="s">
        <v>6275</v>
      </c>
      <c r="D4347" s="428">
        <v>1281.46</v>
      </c>
    </row>
    <row r="4348" spans="2:4" x14ac:dyDescent="0.25">
      <c r="B4348" s="427" t="s">
        <v>6276</v>
      </c>
      <c r="C4348" s="427" t="s">
        <v>6277</v>
      </c>
      <c r="D4348" s="428">
        <v>3213.2</v>
      </c>
    </row>
    <row r="4349" spans="2:4" x14ac:dyDescent="0.25">
      <c r="B4349" s="427" t="s">
        <v>6278</v>
      </c>
      <c r="C4349" s="427" t="s">
        <v>6279</v>
      </c>
      <c r="D4349" s="428">
        <v>6336.5</v>
      </c>
    </row>
    <row r="4350" spans="2:4" x14ac:dyDescent="0.25">
      <c r="B4350" s="427" t="s">
        <v>6280</v>
      </c>
      <c r="C4350" s="427" t="s">
        <v>6281</v>
      </c>
      <c r="D4350" s="428">
        <v>18400</v>
      </c>
    </row>
    <row r="4351" spans="2:4" x14ac:dyDescent="0.25">
      <c r="B4351" s="427" t="s">
        <v>6282</v>
      </c>
      <c r="C4351" s="427" t="s">
        <v>6283</v>
      </c>
      <c r="D4351" s="428">
        <v>3483.48</v>
      </c>
    </row>
    <row r="4352" spans="2:4" x14ac:dyDescent="0.25">
      <c r="B4352" s="427" t="s">
        <v>6284</v>
      </c>
      <c r="C4352" s="427" t="s">
        <v>6283</v>
      </c>
      <c r="D4352" s="428">
        <v>3483.48</v>
      </c>
    </row>
    <row r="4353" spans="2:4" x14ac:dyDescent="0.25">
      <c r="B4353" s="427" t="s">
        <v>6285</v>
      </c>
      <c r="C4353" s="427" t="s">
        <v>6283</v>
      </c>
      <c r="D4353" s="428">
        <v>3483.48</v>
      </c>
    </row>
    <row r="4354" spans="2:4" x14ac:dyDescent="0.25">
      <c r="B4354" s="427" t="s">
        <v>6286</v>
      </c>
      <c r="C4354" s="427" t="s">
        <v>6283</v>
      </c>
      <c r="D4354" s="428">
        <v>3483.48</v>
      </c>
    </row>
    <row r="4355" spans="2:4" x14ac:dyDescent="0.25">
      <c r="B4355" s="427" t="s">
        <v>6287</v>
      </c>
      <c r="C4355" s="427" t="s">
        <v>6283</v>
      </c>
      <c r="D4355" s="428">
        <v>3483.48</v>
      </c>
    </row>
    <row r="4356" spans="2:4" x14ac:dyDescent="0.25">
      <c r="B4356" s="427" t="s">
        <v>6288</v>
      </c>
      <c r="C4356" s="427" t="s">
        <v>6289</v>
      </c>
      <c r="D4356" s="428">
        <v>3483.48</v>
      </c>
    </row>
    <row r="4357" spans="2:4" x14ac:dyDescent="0.25">
      <c r="B4357" s="427" t="s">
        <v>6290</v>
      </c>
      <c r="C4357" s="427" t="s">
        <v>6291</v>
      </c>
      <c r="D4357" s="428">
        <v>11785.6</v>
      </c>
    </row>
    <row r="4358" spans="2:4" x14ac:dyDescent="0.25">
      <c r="B4358" s="427" t="s">
        <v>6292</v>
      </c>
      <c r="C4358" s="427" t="s">
        <v>6293</v>
      </c>
      <c r="D4358" s="428">
        <v>2071.61</v>
      </c>
    </row>
    <row r="4359" spans="2:4" x14ac:dyDescent="0.25">
      <c r="B4359" s="427" t="s">
        <v>6294</v>
      </c>
      <c r="C4359" s="427" t="s">
        <v>6295</v>
      </c>
      <c r="D4359" s="428">
        <v>1796.37</v>
      </c>
    </row>
    <row r="4360" spans="2:4" x14ac:dyDescent="0.25">
      <c r="B4360" s="427" t="s">
        <v>6296</v>
      </c>
      <c r="C4360" s="427" t="s">
        <v>6297</v>
      </c>
      <c r="D4360" s="428">
        <v>2362.1</v>
      </c>
    </row>
    <row r="4361" spans="2:4" x14ac:dyDescent="0.25">
      <c r="B4361" s="427" t="s">
        <v>6298</v>
      </c>
      <c r="C4361" s="427" t="s">
        <v>6299</v>
      </c>
      <c r="D4361" s="428">
        <v>215625</v>
      </c>
    </row>
    <row r="4362" spans="2:4" x14ac:dyDescent="0.25">
      <c r="B4362" s="427" t="s">
        <v>6300</v>
      </c>
      <c r="C4362" s="427" t="s">
        <v>6301</v>
      </c>
      <c r="D4362" s="428">
        <v>29071.39</v>
      </c>
    </row>
    <row r="4363" spans="2:4" x14ac:dyDescent="0.25">
      <c r="B4363" s="427" t="s">
        <v>6302</v>
      </c>
      <c r="C4363" s="427" t="s">
        <v>6303</v>
      </c>
      <c r="D4363" s="428">
        <v>30000</v>
      </c>
    </row>
    <row r="4364" spans="2:4" x14ac:dyDescent="0.25">
      <c r="B4364" s="427" t="s">
        <v>6304</v>
      </c>
      <c r="C4364" s="427" t="s">
        <v>6305</v>
      </c>
      <c r="D4364" s="428">
        <v>4624.32</v>
      </c>
    </row>
    <row r="4365" spans="2:4" x14ac:dyDescent="0.25">
      <c r="B4365" s="427" t="s">
        <v>6306</v>
      </c>
      <c r="C4365" s="427" t="s">
        <v>6305</v>
      </c>
      <c r="D4365" s="428">
        <v>4624.32</v>
      </c>
    </row>
    <row r="4366" spans="2:4" x14ac:dyDescent="0.25">
      <c r="B4366" s="427" t="s">
        <v>6307</v>
      </c>
      <c r="C4366" s="427" t="s">
        <v>6305</v>
      </c>
      <c r="D4366" s="428">
        <v>4624.32</v>
      </c>
    </row>
    <row r="4367" spans="2:4" x14ac:dyDescent="0.25">
      <c r="B4367" s="427" t="s">
        <v>6308</v>
      </c>
      <c r="C4367" s="427" t="s">
        <v>6305</v>
      </c>
      <c r="D4367" s="428">
        <v>4624.32</v>
      </c>
    </row>
    <row r="4368" spans="2:4" x14ac:dyDescent="0.25">
      <c r="B4368" s="427" t="s">
        <v>6309</v>
      </c>
      <c r="C4368" s="427" t="s">
        <v>6310</v>
      </c>
      <c r="D4368" s="428">
        <v>1879</v>
      </c>
    </row>
    <row r="4369" spans="2:4" x14ac:dyDescent="0.25">
      <c r="B4369" s="427" t="s">
        <v>6311</v>
      </c>
      <c r="C4369" s="427" t="s">
        <v>6312</v>
      </c>
      <c r="D4369" s="428">
        <v>1799.99</v>
      </c>
    </row>
    <row r="4370" spans="2:4" x14ac:dyDescent="0.25">
      <c r="B4370" s="427" t="s">
        <v>6313</v>
      </c>
      <c r="C4370" s="427" t="s">
        <v>6314</v>
      </c>
      <c r="D4370" s="428">
        <v>2500</v>
      </c>
    </row>
    <row r="4371" spans="2:4" x14ac:dyDescent="0.25">
      <c r="B4371" s="427" t="s">
        <v>6315</v>
      </c>
      <c r="C4371" s="427" t="s">
        <v>6316</v>
      </c>
      <c r="D4371" s="428">
        <v>7999</v>
      </c>
    </row>
    <row r="4372" spans="2:4" x14ac:dyDescent="0.25">
      <c r="B4372" s="427" t="s">
        <v>6317</v>
      </c>
      <c r="C4372" s="427" t="s">
        <v>6318</v>
      </c>
      <c r="D4372" s="428">
        <v>12997</v>
      </c>
    </row>
    <row r="4373" spans="2:4" x14ac:dyDescent="0.25">
      <c r="B4373" s="427" t="s">
        <v>6319</v>
      </c>
      <c r="C4373" s="427" t="s">
        <v>6320</v>
      </c>
      <c r="D4373" s="428">
        <v>11231.12</v>
      </c>
    </row>
    <row r="4374" spans="2:4" x14ac:dyDescent="0.25">
      <c r="B4374" s="427" t="s">
        <v>6321</v>
      </c>
      <c r="C4374" s="427" t="s">
        <v>6322</v>
      </c>
      <c r="D4374" s="428">
        <v>6583.63</v>
      </c>
    </row>
    <row r="4375" spans="2:4" x14ac:dyDescent="0.25">
      <c r="B4375" s="427" t="s">
        <v>6323</v>
      </c>
      <c r="C4375" s="427" t="s">
        <v>6324</v>
      </c>
      <c r="D4375" s="428">
        <v>8875.16</v>
      </c>
    </row>
    <row r="4376" spans="2:4" x14ac:dyDescent="0.25">
      <c r="B4376" s="427" t="s">
        <v>6325</v>
      </c>
      <c r="C4376" s="427" t="s">
        <v>6326</v>
      </c>
      <c r="D4376" s="428">
        <v>8998.99</v>
      </c>
    </row>
    <row r="4377" spans="2:4" x14ac:dyDescent="0.25">
      <c r="B4377" s="427" t="s">
        <v>6327</v>
      </c>
      <c r="C4377" s="427" t="s">
        <v>6326</v>
      </c>
      <c r="D4377" s="428">
        <v>9742.84</v>
      </c>
    </row>
    <row r="4378" spans="2:4" x14ac:dyDescent="0.25">
      <c r="B4378" s="427" t="s">
        <v>6328</v>
      </c>
      <c r="C4378" s="427" t="s">
        <v>6329</v>
      </c>
      <c r="D4378" s="428">
        <v>4899</v>
      </c>
    </row>
    <row r="4379" spans="2:4" x14ac:dyDescent="0.25">
      <c r="B4379" s="427" t="s">
        <v>6330</v>
      </c>
      <c r="C4379" s="427" t="s">
        <v>6331</v>
      </c>
      <c r="D4379" s="428">
        <v>15849.83</v>
      </c>
    </row>
    <row r="4380" spans="2:4" x14ac:dyDescent="0.25">
      <c r="B4380" s="427" t="s">
        <v>6332</v>
      </c>
      <c r="C4380" s="427" t="s">
        <v>6333</v>
      </c>
      <c r="D4380" s="428">
        <v>7498</v>
      </c>
    </row>
    <row r="4381" spans="2:4" x14ac:dyDescent="0.25">
      <c r="B4381" s="427" t="s">
        <v>6334</v>
      </c>
      <c r="C4381" s="427" t="s">
        <v>6335</v>
      </c>
      <c r="D4381" s="428">
        <v>7245</v>
      </c>
    </row>
    <row r="4382" spans="2:4" x14ac:dyDescent="0.25">
      <c r="B4382" s="427" t="s">
        <v>6336</v>
      </c>
      <c r="C4382" s="427" t="s">
        <v>6337</v>
      </c>
      <c r="D4382" s="428">
        <v>8498.99</v>
      </c>
    </row>
    <row r="4383" spans="2:4" x14ac:dyDescent="0.25">
      <c r="B4383" s="427" t="s">
        <v>6338</v>
      </c>
      <c r="C4383" s="427" t="s">
        <v>6337</v>
      </c>
      <c r="D4383" s="428">
        <v>8498.99</v>
      </c>
    </row>
    <row r="4384" spans="2:4" x14ac:dyDescent="0.25">
      <c r="B4384" s="427" t="s">
        <v>6339</v>
      </c>
      <c r="C4384" s="427" t="s">
        <v>6337</v>
      </c>
      <c r="D4384" s="428">
        <v>8498.99</v>
      </c>
    </row>
    <row r="4385" spans="2:4" x14ac:dyDescent="0.25">
      <c r="B4385" s="427" t="s">
        <v>6340</v>
      </c>
      <c r="C4385" s="427" t="s">
        <v>6341</v>
      </c>
      <c r="D4385" s="428">
        <v>7927</v>
      </c>
    </row>
    <row r="4386" spans="2:4" x14ac:dyDescent="0.25">
      <c r="B4386" s="427" t="s">
        <v>6342</v>
      </c>
      <c r="C4386" s="427" t="s">
        <v>6343</v>
      </c>
      <c r="D4386" s="428">
        <v>17999</v>
      </c>
    </row>
    <row r="4387" spans="2:4" x14ac:dyDescent="0.25">
      <c r="B4387" s="427" t="s">
        <v>6344</v>
      </c>
      <c r="C4387" s="427" t="s">
        <v>6345</v>
      </c>
      <c r="D4387" s="428">
        <v>4703.8</v>
      </c>
    </row>
    <row r="4388" spans="2:4" x14ac:dyDescent="0.25">
      <c r="B4388" s="427" t="s">
        <v>6346</v>
      </c>
      <c r="C4388" s="427" t="s">
        <v>6347</v>
      </c>
      <c r="D4388" s="428">
        <v>0.12</v>
      </c>
    </row>
    <row r="4389" spans="2:4" x14ac:dyDescent="0.25">
      <c r="B4389" s="427" t="s">
        <v>6348</v>
      </c>
      <c r="C4389" s="427" t="s">
        <v>6349</v>
      </c>
      <c r="D4389" s="428">
        <v>0</v>
      </c>
    </row>
    <row r="4390" spans="2:4" x14ac:dyDescent="0.25">
      <c r="B4390" s="427" t="s">
        <v>6350</v>
      </c>
      <c r="C4390" s="427" t="s">
        <v>6351</v>
      </c>
      <c r="D4390" s="428">
        <v>3589.38</v>
      </c>
    </row>
    <row r="4391" spans="2:4" x14ac:dyDescent="0.25">
      <c r="B4391" s="427" t="s">
        <v>6352</v>
      </c>
      <c r="C4391" s="427" t="s">
        <v>6353</v>
      </c>
      <c r="D4391" s="428">
        <v>9579.59</v>
      </c>
    </row>
    <row r="4392" spans="2:4" x14ac:dyDescent="0.25">
      <c r="B4392" s="427" t="s">
        <v>6354</v>
      </c>
      <c r="C4392" s="427" t="s">
        <v>6355</v>
      </c>
      <c r="D4392" s="428">
        <v>10313.370000000001</v>
      </c>
    </row>
    <row r="4393" spans="2:4" x14ac:dyDescent="0.25">
      <c r="B4393" s="427" t="s">
        <v>6356</v>
      </c>
      <c r="C4393" s="427" t="s">
        <v>6357</v>
      </c>
      <c r="D4393" s="428">
        <v>1035</v>
      </c>
    </row>
    <row r="4394" spans="2:4" x14ac:dyDescent="0.25">
      <c r="B4394" s="427" t="s">
        <v>6358</v>
      </c>
      <c r="C4394" s="427" t="s">
        <v>6359</v>
      </c>
      <c r="D4394" s="428">
        <v>1460.43</v>
      </c>
    </row>
    <row r="4395" spans="2:4" x14ac:dyDescent="0.25">
      <c r="B4395" s="427" t="s">
        <v>6360</v>
      </c>
      <c r="C4395" s="427" t="s">
        <v>6361</v>
      </c>
      <c r="D4395" s="428">
        <v>0.12</v>
      </c>
    </row>
    <row r="4396" spans="2:4" x14ac:dyDescent="0.25">
      <c r="B4396" s="427" t="s">
        <v>6362</v>
      </c>
      <c r="C4396" s="427" t="s">
        <v>6363</v>
      </c>
      <c r="D4396" s="428">
        <v>0.12</v>
      </c>
    </row>
    <row r="4397" spans="2:4" x14ac:dyDescent="0.25">
      <c r="B4397" s="427" t="s">
        <v>6364</v>
      </c>
      <c r="C4397" s="427" t="s">
        <v>6365</v>
      </c>
      <c r="D4397" s="428">
        <v>0.12</v>
      </c>
    </row>
    <row r="4398" spans="2:4" x14ac:dyDescent="0.25">
      <c r="B4398" s="427" t="s">
        <v>6366</v>
      </c>
      <c r="C4398" s="427" t="s">
        <v>6365</v>
      </c>
      <c r="D4398" s="428">
        <v>0.12</v>
      </c>
    </row>
    <row r="4399" spans="2:4" x14ac:dyDescent="0.25">
      <c r="B4399" s="427" t="s">
        <v>6367</v>
      </c>
      <c r="C4399" s="427" t="s">
        <v>6365</v>
      </c>
      <c r="D4399" s="428">
        <v>0.12</v>
      </c>
    </row>
    <row r="4400" spans="2:4" x14ac:dyDescent="0.25">
      <c r="B4400" s="427" t="s">
        <v>6368</v>
      </c>
      <c r="C4400" s="427" t="s">
        <v>6365</v>
      </c>
      <c r="D4400" s="428">
        <v>0.12</v>
      </c>
    </row>
    <row r="4401" spans="2:4" x14ac:dyDescent="0.25">
      <c r="B4401" s="427" t="s">
        <v>6369</v>
      </c>
      <c r="C4401" s="427" t="s">
        <v>6365</v>
      </c>
      <c r="D4401" s="428">
        <v>0.12</v>
      </c>
    </row>
    <row r="4402" spans="2:4" x14ac:dyDescent="0.25">
      <c r="B4402" s="427" t="s">
        <v>6370</v>
      </c>
      <c r="C4402" s="427" t="s">
        <v>6365</v>
      </c>
      <c r="D4402" s="428">
        <v>0.12</v>
      </c>
    </row>
    <row r="4403" spans="2:4" x14ac:dyDescent="0.25">
      <c r="B4403" s="427" t="s">
        <v>6371</v>
      </c>
      <c r="C4403" s="427" t="s">
        <v>6365</v>
      </c>
      <c r="D4403" s="428">
        <v>0.12</v>
      </c>
    </row>
    <row r="4404" spans="2:4" x14ac:dyDescent="0.25">
      <c r="B4404" s="427" t="s">
        <v>6372</v>
      </c>
      <c r="C4404" s="427" t="s">
        <v>6365</v>
      </c>
      <c r="D4404" s="428">
        <v>0.12</v>
      </c>
    </row>
    <row r="4405" spans="2:4" x14ac:dyDescent="0.25">
      <c r="B4405" s="427" t="s">
        <v>6373</v>
      </c>
      <c r="C4405" s="427" t="s">
        <v>6365</v>
      </c>
      <c r="D4405" s="428">
        <v>0.12</v>
      </c>
    </row>
    <row r="4406" spans="2:4" x14ac:dyDescent="0.25">
      <c r="B4406" s="427" t="s">
        <v>6374</v>
      </c>
      <c r="C4406" s="427" t="s">
        <v>6375</v>
      </c>
      <c r="D4406" s="428">
        <v>10007.299999999999</v>
      </c>
    </row>
    <row r="4407" spans="2:4" x14ac:dyDescent="0.25">
      <c r="B4407" s="427" t="s">
        <v>6376</v>
      </c>
      <c r="C4407" s="427" t="s">
        <v>6377</v>
      </c>
      <c r="D4407" s="428">
        <v>5371.65</v>
      </c>
    </row>
    <row r="4408" spans="2:4" x14ac:dyDescent="0.25">
      <c r="B4408" s="427" t="s">
        <v>6378</v>
      </c>
      <c r="C4408" s="427" t="s">
        <v>6379</v>
      </c>
      <c r="D4408" s="428">
        <v>1245</v>
      </c>
    </row>
    <row r="4409" spans="2:4" x14ac:dyDescent="0.25">
      <c r="B4409" s="427" t="s">
        <v>6380</v>
      </c>
      <c r="C4409" s="427" t="s">
        <v>6381</v>
      </c>
      <c r="D4409" s="428">
        <v>19140</v>
      </c>
    </row>
    <row r="4410" spans="2:4" x14ac:dyDescent="0.25">
      <c r="B4410" s="427" t="s">
        <v>6382</v>
      </c>
      <c r="C4410" s="427" t="s">
        <v>6381</v>
      </c>
      <c r="D4410" s="428">
        <v>19140</v>
      </c>
    </row>
    <row r="4411" spans="2:4" x14ac:dyDescent="0.25">
      <c r="B4411" s="427" t="s">
        <v>6383</v>
      </c>
      <c r="C4411" s="427" t="s">
        <v>6381</v>
      </c>
      <c r="D4411" s="428">
        <v>19140</v>
      </c>
    </row>
    <row r="4412" spans="2:4" x14ac:dyDescent="0.25">
      <c r="B4412" s="427" t="s">
        <v>6384</v>
      </c>
      <c r="C4412" s="427" t="s">
        <v>6381</v>
      </c>
      <c r="D4412" s="428">
        <v>19140</v>
      </c>
    </row>
    <row r="4413" spans="2:4" x14ac:dyDescent="0.25">
      <c r="B4413" s="427" t="s">
        <v>6385</v>
      </c>
      <c r="C4413" s="427" t="s">
        <v>6386</v>
      </c>
      <c r="D4413" s="428">
        <v>219991.67999999999</v>
      </c>
    </row>
    <row r="4414" spans="2:4" x14ac:dyDescent="0.25">
      <c r="B4414" s="427" t="s">
        <v>6387</v>
      </c>
      <c r="C4414" s="427" t="s">
        <v>6388</v>
      </c>
      <c r="D4414" s="428">
        <v>2119</v>
      </c>
    </row>
    <row r="4415" spans="2:4" x14ac:dyDescent="0.25">
      <c r="B4415" s="427" t="s">
        <v>6389</v>
      </c>
      <c r="C4415" s="427" t="s">
        <v>6388</v>
      </c>
      <c r="D4415" s="428">
        <v>2119</v>
      </c>
    </row>
    <row r="4416" spans="2:4" x14ac:dyDescent="0.25">
      <c r="B4416" s="427" t="s">
        <v>6390</v>
      </c>
      <c r="C4416" s="427" t="s">
        <v>6388</v>
      </c>
      <c r="D4416" s="428">
        <v>2118</v>
      </c>
    </row>
    <row r="4417" spans="2:4" x14ac:dyDescent="0.25">
      <c r="B4417" s="427" t="s">
        <v>6391</v>
      </c>
      <c r="C4417" s="427" t="s">
        <v>6388</v>
      </c>
      <c r="D4417" s="428">
        <v>1649</v>
      </c>
    </row>
    <row r="4418" spans="2:4" x14ac:dyDescent="0.25">
      <c r="B4418" s="427" t="s">
        <v>6392</v>
      </c>
      <c r="C4418" s="427" t="s">
        <v>6393</v>
      </c>
      <c r="D4418" s="428">
        <v>0</v>
      </c>
    </row>
    <row r="4419" spans="2:4" x14ac:dyDescent="0.25">
      <c r="B4419" s="427" t="s">
        <v>6394</v>
      </c>
      <c r="C4419" s="427" t="s">
        <v>6393</v>
      </c>
      <c r="D4419" s="428">
        <v>0</v>
      </c>
    </row>
    <row r="4420" spans="2:4" x14ac:dyDescent="0.25">
      <c r="B4420" s="427" t="s">
        <v>6395</v>
      </c>
      <c r="C4420" s="427" t="s">
        <v>6393</v>
      </c>
      <c r="D4420" s="428">
        <v>0</v>
      </c>
    </row>
    <row r="4421" spans="2:4" x14ac:dyDescent="0.25">
      <c r="B4421" s="427" t="s">
        <v>6396</v>
      </c>
      <c r="C4421" s="427" t="s">
        <v>6393</v>
      </c>
      <c r="D4421" s="428">
        <v>0</v>
      </c>
    </row>
    <row r="4422" spans="2:4" x14ac:dyDescent="0.25">
      <c r="B4422" s="427" t="s">
        <v>6397</v>
      </c>
      <c r="C4422" s="427" t="s">
        <v>6393</v>
      </c>
      <c r="D4422" s="428">
        <v>0</v>
      </c>
    </row>
    <row r="4423" spans="2:4" x14ac:dyDescent="0.25">
      <c r="B4423" s="427" t="s">
        <v>6398</v>
      </c>
      <c r="C4423" s="427" t="s">
        <v>6393</v>
      </c>
      <c r="D4423" s="428">
        <v>0</v>
      </c>
    </row>
    <row r="4424" spans="2:4" x14ac:dyDescent="0.25">
      <c r="B4424" s="427" t="s">
        <v>6399</v>
      </c>
      <c r="C4424" s="427" t="s">
        <v>6393</v>
      </c>
      <c r="D4424" s="428">
        <v>0</v>
      </c>
    </row>
    <row r="4425" spans="2:4" x14ac:dyDescent="0.25">
      <c r="B4425" s="427" t="s">
        <v>6400</v>
      </c>
      <c r="C4425" s="427" t="s">
        <v>6393</v>
      </c>
      <c r="D4425" s="428">
        <v>0</v>
      </c>
    </row>
    <row r="4426" spans="2:4" x14ac:dyDescent="0.25">
      <c r="B4426" s="427" t="s">
        <v>6401</v>
      </c>
      <c r="C4426" s="427" t="s">
        <v>6393</v>
      </c>
      <c r="D4426" s="428">
        <v>0</v>
      </c>
    </row>
    <row r="4427" spans="2:4" x14ac:dyDescent="0.25">
      <c r="B4427" s="427" t="s">
        <v>6402</v>
      </c>
      <c r="C4427" s="427" t="s">
        <v>6393</v>
      </c>
      <c r="D4427" s="428">
        <v>0</v>
      </c>
    </row>
    <row r="4428" spans="2:4" x14ac:dyDescent="0.25">
      <c r="B4428" s="427" t="s">
        <v>6403</v>
      </c>
      <c r="C4428" s="427" t="s">
        <v>6393</v>
      </c>
      <c r="D4428" s="428">
        <v>0</v>
      </c>
    </row>
    <row r="4429" spans="2:4" x14ac:dyDescent="0.25">
      <c r="B4429" s="427" t="s">
        <v>6404</v>
      </c>
      <c r="C4429" s="427" t="s">
        <v>6405</v>
      </c>
      <c r="D4429" s="428">
        <v>571156.16</v>
      </c>
    </row>
    <row r="4430" spans="2:4" x14ac:dyDescent="0.25">
      <c r="B4430" s="427" t="s">
        <v>6406</v>
      </c>
      <c r="C4430" s="427" t="s">
        <v>6407</v>
      </c>
      <c r="D4430" s="428">
        <v>782920</v>
      </c>
    </row>
    <row r="4431" spans="2:4" x14ac:dyDescent="0.25">
      <c r="B4431" s="427" t="s">
        <v>6408</v>
      </c>
      <c r="C4431" s="427" t="s">
        <v>6409</v>
      </c>
      <c r="D4431" s="428">
        <v>21000</v>
      </c>
    </row>
    <row r="4432" spans="2:4" x14ac:dyDescent="0.25">
      <c r="B4432" s="427" t="s">
        <v>6410</v>
      </c>
      <c r="C4432" s="427" t="s">
        <v>6411</v>
      </c>
      <c r="D4432" s="428">
        <v>9436.1299999999992</v>
      </c>
    </row>
    <row r="4433" spans="2:4" x14ac:dyDescent="0.25">
      <c r="B4433" s="427" t="s">
        <v>6412</v>
      </c>
      <c r="C4433" s="427" t="s">
        <v>6413</v>
      </c>
      <c r="D4433" s="428">
        <v>9436.1299999999992</v>
      </c>
    </row>
    <row r="4434" spans="2:4" x14ac:dyDescent="0.25">
      <c r="B4434" s="427" t="s">
        <v>6414</v>
      </c>
      <c r="C4434" s="427" t="s">
        <v>6415</v>
      </c>
      <c r="D4434" s="428">
        <v>36385</v>
      </c>
    </row>
    <row r="4435" spans="2:4" x14ac:dyDescent="0.25">
      <c r="B4435" s="427" t="s">
        <v>6416</v>
      </c>
      <c r="C4435" s="427" t="s">
        <v>6417</v>
      </c>
      <c r="D4435" s="428">
        <v>7999</v>
      </c>
    </row>
    <row r="4436" spans="2:4" x14ac:dyDescent="0.25">
      <c r="B4436" s="427" t="s">
        <v>6418</v>
      </c>
      <c r="C4436" s="427" t="s">
        <v>6419</v>
      </c>
      <c r="D4436" s="428">
        <v>0</v>
      </c>
    </row>
    <row r="4437" spans="2:4" x14ac:dyDescent="0.25">
      <c r="B4437" s="427" t="s">
        <v>6420</v>
      </c>
      <c r="C4437" s="427" t="s">
        <v>6421</v>
      </c>
      <c r="D4437" s="428">
        <v>9216.2000000000007</v>
      </c>
    </row>
    <row r="4438" spans="2:4" x14ac:dyDescent="0.25">
      <c r="B4438" s="427" t="s">
        <v>6422</v>
      </c>
      <c r="C4438" s="427" t="s">
        <v>6423</v>
      </c>
      <c r="D4438" s="428">
        <v>224324.79</v>
      </c>
    </row>
    <row r="4439" spans="2:4" x14ac:dyDescent="0.25">
      <c r="B4439" s="427" t="s">
        <v>6424</v>
      </c>
      <c r="C4439" s="427" t="s">
        <v>6423</v>
      </c>
      <c r="D4439" s="428">
        <v>224324.79</v>
      </c>
    </row>
    <row r="4440" spans="2:4" x14ac:dyDescent="0.25">
      <c r="B4440" s="427" t="s">
        <v>6425</v>
      </c>
      <c r="C4440" s="427" t="s">
        <v>6426</v>
      </c>
      <c r="D4440" s="428">
        <v>4602.3</v>
      </c>
    </row>
    <row r="4441" spans="2:4" x14ac:dyDescent="0.25">
      <c r="B4441" s="427" t="s">
        <v>6427</v>
      </c>
      <c r="C4441" s="427" t="s">
        <v>6426</v>
      </c>
      <c r="D4441" s="428">
        <v>4602.3</v>
      </c>
    </row>
    <row r="4442" spans="2:4" x14ac:dyDescent="0.25">
      <c r="B4442" s="427" t="s">
        <v>6428</v>
      </c>
      <c r="C4442" s="427" t="s">
        <v>6426</v>
      </c>
      <c r="D4442" s="428">
        <v>4602.3</v>
      </c>
    </row>
    <row r="4443" spans="2:4" x14ac:dyDescent="0.25">
      <c r="B4443" s="427" t="s">
        <v>6429</v>
      </c>
      <c r="C4443" s="427" t="s">
        <v>6426</v>
      </c>
      <c r="D4443" s="428">
        <v>4602.3</v>
      </c>
    </row>
    <row r="4444" spans="2:4" x14ac:dyDescent="0.25">
      <c r="B4444" s="427" t="s">
        <v>6430</v>
      </c>
      <c r="C4444" s="427" t="s">
        <v>6431</v>
      </c>
      <c r="D4444" s="428">
        <v>119996.88</v>
      </c>
    </row>
    <row r="4445" spans="2:4" x14ac:dyDescent="0.25">
      <c r="B4445" s="427" t="s">
        <v>6432</v>
      </c>
      <c r="C4445" s="427" t="s">
        <v>6433</v>
      </c>
      <c r="D4445" s="428">
        <v>18572.5</v>
      </c>
    </row>
    <row r="4446" spans="2:4" ht="28.5" x14ac:dyDescent="0.25">
      <c r="B4446" s="427" t="s">
        <v>6434</v>
      </c>
      <c r="C4446" s="427" t="s">
        <v>6435</v>
      </c>
      <c r="D4446" s="428">
        <v>18873.8</v>
      </c>
    </row>
    <row r="4447" spans="2:4" ht="28.5" x14ac:dyDescent="0.25">
      <c r="B4447" s="427" t="s">
        <v>6436</v>
      </c>
      <c r="C4447" s="427" t="s">
        <v>6435</v>
      </c>
      <c r="D4447" s="428">
        <v>18873.8</v>
      </c>
    </row>
    <row r="4448" spans="2:4" x14ac:dyDescent="0.25">
      <c r="B4448" s="427" t="s">
        <v>6437</v>
      </c>
      <c r="C4448" s="427" t="s">
        <v>6438</v>
      </c>
      <c r="D4448" s="428">
        <v>23667</v>
      </c>
    </row>
    <row r="4449" spans="2:4" x14ac:dyDescent="0.25">
      <c r="B4449" s="427" t="s">
        <v>6439</v>
      </c>
      <c r="C4449" s="427" t="s">
        <v>6440</v>
      </c>
      <c r="D4449" s="428">
        <v>29468.34</v>
      </c>
    </row>
    <row r="4450" spans="2:4" x14ac:dyDescent="0.25">
      <c r="B4450" s="427" t="s">
        <v>6441</v>
      </c>
      <c r="C4450" s="427" t="s">
        <v>6442</v>
      </c>
      <c r="D4450" s="428">
        <v>409445.71</v>
      </c>
    </row>
    <row r="4451" spans="2:4" x14ac:dyDescent="0.25">
      <c r="B4451" s="427" t="s">
        <v>6443</v>
      </c>
      <c r="C4451" s="427" t="s">
        <v>6444</v>
      </c>
      <c r="D4451" s="428">
        <v>172796.36</v>
      </c>
    </row>
    <row r="4452" spans="2:4" x14ac:dyDescent="0.25">
      <c r="B4452" s="427" t="s">
        <v>6445</v>
      </c>
      <c r="C4452" s="427" t="s">
        <v>6446</v>
      </c>
      <c r="D4452" s="428">
        <v>20276.400000000001</v>
      </c>
    </row>
    <row r="4453" spans="2:4" x14ac:dyDescent="0.25">
      <c r="B4453" s="427" t="s">
        <v>6447</v>
      </c>
      <c r="C4453" s="427" t="s">
        <v>6446</v>
      </c>
      <c r="D4453" s="428">
        <v>20276.400000000001</v>
      </c>
    </row>
    <row r="4454" spans="2:4" x14ac:dyDescent="0.25">
      <c r="B4454" s="427" t="s">
        <v>6448</v>
      </c>
      <c r="C4454" s="427" t="s">
        <v>6449</v>
      </c>
      <c r="D4454" s="428">
        <v>69965.399999999994</v>
      </c>
    </row>
    <row r="4455" spans="2:4" x14ac:dyDescent="0.25">
      <c r="B4455" s="427" t="s">
        <v>6450</v>
      </c>
      <c r="C4455" s="427" t="s">
        <v>6451</v>
      </c>
      <c r="D4455" s="428">
        <v>117778.28</v>
      </c>
    </row>
    <row r="4456" spans="2:4" x14ac:dyDescent="0.25">
      <c r="B4456" s="427" t="s">
        <v>6452</v>
      </c>
      <c r="C4456" s="427" t="s">
        <v>6453</v>
      </c>
      <c r="D4456" s="428">
        <v>7727.64</v>
      </c>
    </row>
    <row r="4457" spans="2:4" x14ac:dyDescent="0.25">
      <c r="B4457" s="427" t="s">
        <v>6454</v>
      </c>
      <c r="C4457" s="427" t="s">
        <v>6453</v>
      </c>
      <c r="D4457" s="428">
        <v>7727.64</v>
      </c>
    </row>
    <row r="4458" spans="2:4" x14ac:dyDescent="0.25">
      <c r="B4458" s="427" t="s">
        <v>6455</v>
      </c>
      <c r="C4458" s="427" t="s">
        <v>6453</v>
      </c>
      <c r="D4458" s="428">
        <v>7727.64</v>
      </c>
    </row>
    <row r="4459" spans="2:4" x14ac:dyDescent="0.25">
      <c r="B4459" s="427" t="s">
        <v>6456</v>
      </c>
      <c r="C4459" s="427" t="s">
        <v>6457</v>
      </c>
      <c r="D4459" s="428">
        <v>156489.64000000001</v>
      </c>
    </row>
    <row r="4460" spans="2:4" x14ac:dyDescent="0.25">
      <c r="B4460" s="427" t="s">
        <v>6458</v>
      </c>
      <c r="C4460" s="427" t="s">
        <v>6459</v>
      </c>
      <c r="D4460" s="428">
        <v>1881.52</v>
      </c>
    </row>
    <row r="4461" spans="2:4" x14ac:dyDescent="0.25">
      <c r="B4461" s="427" t="s">
        <v>6460</v>
      </c>
      <c r="C4461" s="427" t="s">
        <v>6459</v>
      </c>
      <c r="D4461" s="428">
        <v>1881.52</v>
      </c>
    </row>
    <row r="4462" spans="2:4" x14ac:dyDescent="0.25">
      <c r="B4462" s="427" t="s">
        <v>6461</v>
      </c>
      <c r="C4462" s="427" t="s">
        <v>6462</v>
      </c>
      <c r="D4462" s="428">
        <v>24854.16</v>
      </c>
    </row>
    <row r="4463" spans="2:4" x14ac:dyDescent="0.25">
      <c r="B4463" s="427" t="s">
        <v>6463</v>
      </c>
      <c r="C4463" s="427" t="s">
        <v>6462</v>
      </c>
      <c r="D4463" s="428">
        <v>24854.16</v>
      </c>
    </row>
    <row r="4464" spans="2:4" x14ac:dyDescent="0.25">
      <c r="B4464" s="427" t="s">
        <v>6464</v>
      </c>
      <c r="C4464" s="427" t="s">
        <v>6465</v>
      </c>
      <c r="D4464" s="428">
        <v>9775</v>
      </c>
    </row>
    <row r="4465" spans="2:4" x14ac:dyDescent="0.25">
      <c r="B4465" s="427" t="s">
        <v>6466</v>
      </c>
      <c r="C4465" s="427" t="s">
        <v>6467</v>
      </c>
      <c r="D4465" s="428">
        <v>23561.77</v>
      </c>
    </row>
    <row r="4466" spans="2:4" x14ac:dyDescent="0.25">
      <c r="B4466" s="427" t="s">
        <v>6468</v>
      </c>
      <c r="C4466" s="427" t="s">
        <v>6469</v>
      </c>
      <c r="D4466" s="428">
        <v>1380</v>
      </c>
    </row>
    <row r="4467" spans="2:4" x14ac:dyDescent="0.25">
      <c r="B4467" s="427" t="s">
        <v>6470</v>
      </c>
      <c r="C4467" s="427" t="s">
        <v>6471</v>
      </c>
      <c r="D4467" s="428">
        <v>14899.99</v>
      </c>
    </row>
    <row r="4468" spans="2:4" x14ac:dyDescent="0.25">
      <c r="B4468" s="427" t="s">
        <v>6472</v>
      </c>
      <c r="C4468" s="427" t="s">
        <v>6473</v>
      </c>
      <c r="D4468" s="428">
        <v>4945</v>
      </c>
    </row>
    <row r="4469" spans="2:4" x14ac:dyDescent="0.25">
      <c r="B4469" s="427" t="s">
        <v>6474</v>
      </c>
      <c r="C4469" s="427" t="s">
        <v>6475</v>
      </c>
      <c r="D4469" s="428">
        <v>43972.55</v>
      </c>
    </row>
    <row r="4470" spans="2:4" x14ac:dyDescent="0.25">
      <c r="B4470" s="427" t="s">
        <v>6476</v>
      </c>
      <c r="C4470" s="427" t="s">
        <v>6477</v>
      </c>
      <c r="D4470" s="428">
        <v>447.35</v>
      </c>
    </row>
    <row r="4471" spans="2:4" x14ac:dyDescent="0.25">
      <c r="B4471" s="427" t="s">
        <v>6478</v>
      </c>
      <c r="C4471" s="427" t="s">
        <v>6479</v>
      </c>
      <c r="D4471" s="428">
        <v>0.12</v>
      </c>
    </row>
    <row r="4472" spans="2:4" x14ac:dyDescent="0.25">
      <c r="B4472" s="427" t="s">
        <v>6480</v>
      </c>
      <c r="C4472" s="427" t="s">
        <v>6481</v>
      </c>
      <c r="D4472" s="428">
        <v>5949.64</v>
      </c>
    </row>
    <row r="4473" spans="2:4" x14ac:dyDescent="0.25">
      <c r="B4473" s="427" t="s">
        <v>6482</v>
      </c>
      <c r="C4473" s="427" t="s">
        <v>6483</v>
      </c>
      <c r="D4473" s="428">
        <v>3000</v>
      </c>
    </row>
    <row r="4474" spans="2:4" x14ac:dyDescent="0.25">
      <c r="B4474" s="427" t="s">
        <v>6484</v>
      </c>
      <c r="C4474" s="427" t="s">
        <v>6483</v>
      </c>
      <c r="D4474" s="428">
        <v>3000</v>
      </c>
    </row>
    <row r="4475" spans="2:4" x14ac:dyDescent="0.25">
      <c r="B4475" s="427" t="s">
        <v>6485</v>
      </c>
      <c r="C4475" s="427" t="s">
        <v>6486</v>
      </c>
      <c r="D4475" s="428">
        <v>498.8</v>
      </c>
    </row>
    <row r="4476" spans="2:4" x14ac:dyDescent="0.25">
      <c r="B4476" s="427" t="s">
        <v>6487</v>
      </c>
      <c r="C4476" s="427" t="s">
        <v>6488</v>
      </c>
      <c r="D4476" s="428">
        <v>12999.01</v>
      </c>
    </row>
    <row r="4477" spans="2:4" x14ac:dyDescent="0.25">
      <c r="B4477" s="427" t="s">
        <v>6489</v>
      </c>
      <c r="C4477" s="427" t="s">
        <v>6490</v>
      </c>
      <c r="D4477" s="428">
        <v>16341.52</v>
      </c>
    </row>
    <row r="4478" spans="2:4" x14ac:dyDescent="0.25">
      <c r="B4478" s="427" t="s">
        <v>6491</v>
      </c>
      <c r="C4478" s="427" t="s">
        <v>6492</v>
      </c>
      <c r="D4478" s="428">
        <v>9050.52</v>
      </c>
    </row>
    <row r="4479" spans="2:4" x14ac:dyDescent="0.25">
      <c r="B4479" s="427" t="s">
        <v>6493</v>
      </c>
      <c r="C4479" s="427" t="s">
        <v>6494</v>
      </c>
      <c r="D4479" s="428">
        <v>15512</v>
      </c>
    </row>
    <row r="4480" spans="2:4" x14ac:dyDescent="0.25">
      <c r="B4480" s="427" t="s">
        <v>6495</v>
      </c>
      <c r="C4480" s="427" t="s">
        <v>6496</v>
      </c>
      <c r="D4480" s="428">
        <v>10910</v>
      </c>
    </row>
    <row r="4481" spans="2:4" x14ac:dyDescent="0.25">
      <c r="B4481" s="427" t="s">
        <v>6497</v>
      </c>
      <c r="C4481" s="427" t="s">
        <v>6498</v>
      </c>
      <c r="D4481" s="428">
        <v>10636.56</v>
      </c>
    </row>
    <row r="4482" spans="2:4" x14ac:dyDescent="0.25">
      <c r="B4482" s="427" t="s">
        <v>6499</v>
      </c>
      <c r="C4482" s="427" t="s">
        <v>6498</v>
      </c>
      <c r="D4482" s="428">
        <v>10636.56</v>
      </c>
    </row>
    <row r="4483" spans="2:4" x14ac:dyDescent="0.25">
      <c r="B4483" s="427" t="s">
        <v>6500</v>
      </c>
      <c r="C4483" s="427" t="s">
        <v>6498</v>
      </c>
      <c r="D4483" s="428">
        <v>10636.56</v>
      </c>
    </row>
    <row r="4484" spans="2:4" x14ac:dyDescent="0.25">
      <c r="B4484" s="427" t="s">
        <v>6501</v>
      </c>
      <c r="C4484" s="427" t="s">
        <v>6502</v>
      </c>
      <c r="D4484" s="428">
        <v>10636.56</v>
      </c>
    </row>
    <row r="4485" spans="2:4" x14ac:dyDescent="0.25">
      <c r="B4485" s="427" t="s">
        <v>6503</v>
      </c>
      <c r="C4485" s="427" t="s">
        <v>6502</v>
      </c>
      <c r="D4485" s="428">
        <v>10636.56</v>
      </c>
    </row>
    <row r="4486" spans="2:4" x14ac:dyDescent="0.25">
      <c r="B4486" s="427" t="s">
        <v>6504</v>
      </c>
      <c r="C4486" s="427" t="s">
        <v>6505</v>
      </c>
      <c r="D4486" s="428">
        <v>8300</v>
      </c>
    </row>
    <row r="4487" spans="2:4" x14ac:dyDescent="0.25">
      <c r="B4487" s="427" t="s">
        <v>6506</v>
      </c>
      <c r="C4487" s="427" t="s">
        <v>6507</v>
      </c>
      <c r="D4487" s="428">
        <v>22997</v>
      </c>
    </row>
    <row r="4488" spans="2:4" x14ac:dyDescent="0.25">
      <c r="B4488" s="427" t="s">
        <v>6508</v>
      </c>
      <c r="C4488" s="427" t="s">
        <v>6509</v>
      </c>
      <c r="D4488" s="428">
        <v>9727.76</v>
      </c>
    </row>
    <row r="4489" spans="2:4" x14ac:dyDescent="0.25">
      <c r="B4489" s="427" t="s">
        <v>6510</v>
      </c>
      <c r="C4489" s="427" t="s">
        <v>6509</v>
      </c>
      <c r="D4489" s="428">
        <v>9727.76</v>
      </c>
    </row>
    <row r="4490" spans="2:4" x14ac:dyDescent="0.25">
      <c r="B4490" s="427" t="s">
        <v>6511</v>
      </c>
      <c r="C4490" s="427" t="s">
        <v>6509</v>
      </c>
      <c r="D4490" s="428">
        <v>9727.76</v>
      </c>
    </row>
    <row r="4491" spans="2:4" x14ac:dyDescent="0.25">
      <c r="B4491" s="427" t="s">
        <v>6512</v>
      </c>
      <c r="C4491" s="427" t="s">
        <v>6509</v>
      </c>
      <c r="D4491" s="428">
        <v>9727.76</v>
      </c>
    </row>
    <row r="4492" spans="2:4" x14ac:dyDescent="0.25">
      <c r="B4492" s="427" t="s">
        <v>6513</v>
      </c>
      <c r="C4492" s="427" t="s">
        <v>6509</v>
      </c>
      <c r="D4492" s="428">
        <v>9727.76</v>
      </c>
    </row>
    <row r="4493" spans="2:4" x14ac:dyDescent="0.25">
      <c r="B4493" s="427" t="s">
        <v>6514</v>
      </c>
      <c r="C4493" s="427" t="s">
        <v>6515</v>
      </c>
      <c r="D4493" s="428">
        <v>21402</v>
      </c>
    </row>
    <row r="4494" spans="2:4" x14ac:dyDescent="0.25">
      <c r="B4494" s="427" t="s">
        <v>6516</v>
      </c>
      <c r="C4494" s="427" t="s">
        <v>6517</v>
      </c>
      <c r="D4494" s="428">
        <v>14900</v>
      </c>
    </row>
    <row r="4495" spans="2:4" x14ac:dyDescent="0.25">
      <c r="B4495" s="427" t="s">
        <v>6518</v>
      </c>
      <c r="C4495" s="427" t="s">
        <v>6519</v>
      </c>
      <c r="D4495" s="428">
        <v>16139.13</v>
      </c>
    </row>
    <row r="4496" spans="2:4" x14ac:dyDescent="0.25">
      <c r="B4496" s="427" t="s">
        <v>6520</v>
      </c>
      <c r="C4496" s="427" t="s">
        <v>6521</v>
      </c>
      <c r="D4496" s="428">
        <v>14205.35</v>
      </c>
    </row>
    <row r="4497" spans="2:4" x14ac:dyDescent="0.25">
      <c r="B4497" s="427" t="s">
        <v>6522</v>
      </c>
      <c r="C4497" s="427" t="s">
        <v>6523</v>
      </c>
      <c r="D4497" s="428">
        <v>24357.68</v>
      </c>
    </row>
    <row r="4498" spans="2:4" x14ac:dyDescent="0.25">
      <c r="B4498" s="427" t="s">
        <v>6524</v>
      </c>
      <c r="C4498" s="427" t="s">
        <v>6525</v>
      </c>
      <c r="D4498" s="428">
        <v>19998.23</v>
      </c>
    </row>
    <row r="4499" spans="2:4" x14ac:dyDescent="0.25">
      <c r="B4499" s="427" t="s">
        <v>6526</v>
      </c>
      <c r="C4499" s="427" t="s">
        <v>6527</v>
      </c>
      <c r="D4499" s="428">
        <v>13888.26</v>
      </c>
    </row>
    <row r="4500" spans="2:4" x14ac:dyDescent="0.25">
      <c r="B4500" s="427" t="s">
        <v>6528</v>
      </c>
      <c r="C4500" s="427" t="s">
        <v>6529</v>
      </c>
      <c r="D4500" s="428">
        <v>17622.72</v>
      </c>
    </row>
    <row r="4501" spans="2:4" x14ac:dyDescent="0.25">
      <c r="B4501" s="427" t="s">
        <v>6530</v>
      </c>
      <c r="C4501" s="427" t="s">
        <v>6531</v>
      </c>
      <c r="D4501" s="428">
        <v>10636.56</v>
      </c>
    </row>
    <row r="4502" spans="2:4" x14ac:dyDescent="0.25">
      <c r="B4502" s="427" t="s">
        <v>6532</v>
      </c>
      <c r="C4502" s="427" t="s">
        <v>6533</v>
      </c>
      <c r="D4502" s="428">
        <v>20000</v>
      </c>
    </row>
    <row r="4503" spans="2:4" x14ac:dyDescent="0.25">
      <c r="B4503" s="427" t="s">
        <v>6534</v>
      </c>
      <c r="C4503" s="427" t="s">
        <v>6535</v>
      </c>
      <c r="D4503" s="428">
        <v>7242.3</v>
      </c>
    </row>
    <row r="4504" spans="2:4" x14ac:dyDescent="0.25">
      <c r="B4504" s="427" t="s">
        <v>6536</v>
      </c>
      <c r="C4504" s="427" t="s">
        <v>6537</v>
      </c>
      <c r="D4504" s="428">
        <v>10113.969999999999</v>
      </c>
    </row>
    <row r="4505" spans="2:4" x14ac:dyDescent="0.25">
      <c r="B4505" s="427" t="s">
        <v>6538</v>
      </c>
      <c r="C4505" s="427" t="s">
        <v>6539</v>
      </c>
      <c r="D4505" s="428">
        <v>20000</v>
      </c>
    </row>
    <row r="4506" spans="2:4" x14ac:dyDescent="0.25">
      <c r="B4506" s="427" t="s">
        <v>6540</v>
      </c>
      <c r="C4506" s="427" t="s">
        <v>6541</v>
      </c>
      <c r="D4506" s="428">
        <v>9999</v>
      </c>
    </row>
    <row r="4507" spans="2:4" x14ac:dyDescent="0.25">
      <c r="B4507" s="427" t="s">
        <v>6542</v>
      </c>
      <c r="C4507" s="427" t="s">
        <v>6543</v>
      </c>
      <c r="D4507" s="428">
        <v>13157.09</v>
      </c>
    </row>
    <row r="4508" spans="2:4" x14ac:dyDescent="0.25">
      <c r="B4508" s="427" t="s">
        <v>6544</v>
      </c>
      <c r="C4508" s="427" t="s">
        <v>6545</v>
      </c>
      <c r="D4508" s="428">
        <v>11105.01</v>
      </c>
    </row>
    <row r="4509" spans="2:4" x14ac:dyDescent="0.25">
      <c r="B4509" s="427" t="s">
        <v>6546</v>
      </c>
      <c r="C4509" s="427" t="s">
        <v>6547</v>
      </c>
      <c r="D4509" s="428">
        <v>8472.25</v>
      </c>
    </row>
    <row r="4510" spans="2:4" x14ac:dyDescent="0.25">
      <c r="B4510" s="427" t="s">
        <v>6548</v>
      </c>
      <c r="C4510" s="427" t="s">
        <v>6547</v>
      </c>
      <c r="D4510" s="428">
        <v>8472.25</v>
      </c>
    </row>
    <row r="4511" spans="2:4" x14ac:dyDescent="0.25">
      <c r="B4511" s="427" t="s">
        <v>6549</v>
      </c>
      <c r="C4511" s="427" t="s">
        <v>6550</v>
      </c>
      <c r="D4511" s="428">
        <v>11037.4</v>
      </c>
    </row>
    <row r="4512" spans="2:4" x14ac:dyDescent="0.25">
      <c r="B4512" s="427" t="s">
        <v>6551</v>
      </c>
      <c r="C4512" s="427" t="s">
        <v>6552</v>
      </c>
      <c r="D4512" s="428">
        <v>18461.009999999998</v>
      </c>
    </row>
    <row r="4513" spans="2:4" x14ac:dyDescent="0.25">
      <c r="B4513" s="427" t="s">
        <v>6553</v>
      </c>
      <c r="C4513" s="427" t="s">
        <v>6554</v>
      </c>
      <c r="D4513" s="428">
        <v>16390.009999999998</v>
      </c>
    </row>
    <row r="4514" spans="2:4" x14ac:dyDescent="0.25">
      <c r="B4514" s="427" t="s">
        <v>6555</v>
      </c>
      <c r="C4514" s="427" t="s">
        <v>6556</v>
      </c>
      <c r="D4514" s="428">
        <v>10228.969999999999</v>
      </c>
    </row>
    <row r="4515" spans="2:4" x14ac:dyDescent="0.25">
      <c r="B4515" s="427" t="s">
        <v>6557</v>
      </c>
      <c r="C4515" s="427" t="s">
        <v>6558</v>
      </c>
      <c r="D4515" s="428">
        <v>7999</v>
      </c>
    </row>
    <row r="4516" spans="2:4" x14ac:dyDescent="0.25">
      <c r="B4516" s="427" t="s">
        <v>6559</v>
      </c>
      <c r="C4516" s="427" t="s">
        <v>6560</v>
      </c>
      <c r="D4516" s="428">
        <v>14998</v>
      </c>
    </row>
    <row r="4517" spans="2:4" x14ac:dyDescent="0.25">
      <c r="B4517" s="427" t="s">
        <v>6561</v>
      </c>
      <c r="C4517" s="427" t="s">
        <v>6560</v>
      </c>
      <c r="D4517" s="428">
        <v>14998</v>
      </c>
    </row>
    <row r="4518" spans="2:4" x14ac:dyDescent="0.25">
      <c r="B4518" s="427" t="s">
        <v>6562</v>
      </c>
      <c r="C4518" s="427" t="s">
        <v>6563</v>
      </c>
      <c r="D4518" s="428">
        <v>9999</v>
      </c>
    </row>
    <row r="4519" spans="2:4" x14ac:dyDescent="0.25">
      <c r="B4519" s="427" t="s">
        <v>6564</v>
      </c>
      <c r="C4519" s="427" t="s">
        <v>6565</v>
      </c>
      <c r="D4519" s="428">
        <v>18492</v>
      </c>
    </row>
    <row r="4520" spans="2:4" x14ac:dyDescent="0.25">
      <c r="B4520" s="427" t="s">
        <v>6566</v>
      </c>
      <c r="C4520" s="427" t="s">
        <v>6567</v>
      </c>
      <c r="D4520" s="428">
        <v>15999</v>
      </c>
    </row>
    <row r="4521" spans="2:4" x14ac:dyDescent="0.25">
      <c r="B4521" s="427" t="s">
        <v>6568</v>
      </c>
      <c r="C4521" s="427" t="s">
        <v>6569</v>
      </c>
      <c r="D4521" s="428">
        <v>7990</v>
      </c>
    </row>
    <row r="4522" spans="2:4" x14ac:dyDescent="0.25">
      <c r="B4522" s="427" t="s">
        <v>6570</v>
      </c>
      <c r="C4522" s="427" t="s">
        <v>6571</v>
      </c>
      <c r="D4522" s="428">
        <v>17555.5</v>
      </c>
    </row>
    <row r="4523" spans="2:4" x14ac:dyDescent="0.25">
      <c r="B4523" s="427" t="s">
        <v>6572</v>
      </c>
      <c r="C4523" s="427" t="s">
        <v>6573</v>
      </c>
      <c r="D4523" s="428">
        <v>9999.01</v>
      </c>
    </row>
    <row r="4524" spans="2:4" x14ac:dyDescent="0.25">
      <c r="B4524" s="427" t="s">
        <v>6574</v>
      </c>
      <c r="C4524" s="427" t="s">
        <v>6575</v>
      </c>
      <c r="D4524" s="428">
        <v>14999.99</v>
      </c>
    </row>
    <row r="4525" spans="2:4" ht="28.5" x14ac:dyDescent="0.25">
      <c r="B4525" s="427" t="s">
        <v>6576</v>
      </c>
      <c r="C4525" s="427" t="s">
        <v>6577</v>
      </c>
      <c r="D4525" s="428">
        <v>14984.8</v>
      </c>
    </row>
    <row r="4526" spans="2:4" ht="28.5" x14ac:dyDescent="0.25">
      <c r="B4526" s="427" t="s">
        <v>6578</v>
      </c>
      <c r="C4526" s="427" t="s">
        <v>6577</v>
      </c>
      <c r="D4526" s="428">
        <v>14984.8</v>
      </c>
    </row>
    <row r="4527" spans="2:4" ht="28.5" x14ac:dyDescent="0.25">
      <c r="B4527" s="427" t="s">
        <v>6579</v>
      </c>
      <c r="C4527" s="427" t="s">
        <v>6577</v>
      </c>
      <c r="D4527" s="428">
        <v>14984.8</v>
      </c>
    </row>
    <row r="4528" spans="2:4" x14ac:dyDescent="0.25">
      <c r="B4528" s="427" t="s">
        <v>6580</v>
      </c>
      <c r="C4528" s="427" t="s">
        <v>6581</v>
      </c>
      <c r="D4528" s="428">
        <v>12498</v>
      </c>
    </row>
    <row r="4529" spans="2:4" x14ac:dyDescent="0.25">
      <c r="B4529" s="427" t="s">
        <v>6582</v>
      </c>
      <c r="C4529" s="427" t="s">
        <v>6581</v>
      </c>
      <c r="D4529" s="428">
        <v>12498</v>
      </c>
    </row>
    <row r="4530" spans="2:4" x14ac:dyDescent="0.25">
      <c r="B4530" s="427" t="s">
        <v>6583</v>
      </c>
      <c r="C4530" s="427" t="s">
        <v>6581</v>
      </c>
      <c r="D4530" s="428">
        <v>12498</v>
      </c>
    </row>
    <row r="4531" spans="2:4" x14ac:dyDescent="0.25">
      <c r="B4531" s="427" t="s">
        <v>6584</v>
      </c>
      <c r="C4531" s="427" t="s">
        <v>6585</v>
      </c>
      <c r="D4531" s="428">
        <v>11608.72</v>
      </c>
    </row>
    <row r="4532" spans="2:4" x14ac:dyDescent="0.25">
      <c r="B4532" s="427" t="s">
        <v>6586</v>
      </c>
      <c r="C4532" s="427" t="s">
        <v>6587</v>
      </c>
      <c r="D4532" s="428">
        <v>9794.48</v>
      </c>
    </row>
    <row r="4533" spans="2:4" x14ac:dyDescent="0.25">
      <c r="B4533" s="427" t="s">
        <v>6588</v>
      </c>
      <c r="C4533" s="427" t="s">
        <v>6589</v>
      </c>
      <c r="D4533" s="428">
        <v>11436.75</v>
      </c>
    </row>
    <row r="4534" spans="2:4" x14ac:dyDescent="0.25">
      <c r="B4534" s="427" t="s">
        <v>6590</v>
      </c>
      <c r="C4534" s="427" t="s">
        <v>6591</v>
      </c>
      <c r="D4534" s="428">
        <v>9792.25</v>
      </c>
    </row>
    <row r="4535" spans="2:4" x14ac:dyDescent="0.25">
      <c r="B4535" s="427" t="s">
        <v>6592</v>
      </c>
      <c r="C4535" s="427" t="s">
        <v>6593</v>
      </c>
      <c r="D4535" s="428">
        <v>10345.01</v>
      </c>
    </row>
    <row r="4536" spans="2:4" x14ac:dyDescent="0.25">
      <c r="B4536" s="427" t="s">
        <v>6594</v>
      </c>
      <c r="C4536" s="427" t="s">
        <v>6593</v>
      </c>
      <c r="D4536" s="428">
        <v>10345.01</v>
      </c>
    </row>
    <row r="4537" spans="2:4" x14ac:dyDescent="0.25">
      <c r="B4537" s="427" t="s">
        <v>6595</v>
      </c>
      <c r="C4537" s="427" t="s">
        <v>6596</v>
      </c>
      <c r="D4537" s="428">
        <v>13405.01</v>
      </c>
    </row>
    <row r="4538" spans="2:4" x14ac:dyDescent="0.25">
      <c r="B4538" s="427" t="s">
        <v>6597</v>
      </c>
      <c r="C4538" s="427" t="s">
        <v>6596</v>
      </c>
      <c r="D4538" s="428">
        <v>13405.01</v>
      </c>
    </row>
    <row r="4539" spans="2:4" x14ac:dyDescent="0.25">
      <c r="B4539" s="427" t="s">
        <v>6598</v>
      </c>
      <c r="C4539" s="427" t="s">
        <v>6599</v>
      </c>
      <c r="D4539" s="428">
        <v>9792.25</v>
      </c>
    </row>
    <row r="4540" spans="2:4" x14ac:dyDescent="0.25">
      <c r="B4540" s="427" t="s">
        <v>6600</v>
      </c>
      <c r="C4540" s="427" t="s">
        <v>6601</v>
      </c>
      <c r="D4540" s="428">
        <v>14411.69</v>
      </c>
    </row>
    <row r="4541" spans="2:4" x14ac:dyDescent="0.25">
      <c r="B4541" s="427" t="s">
        <v>6602</v>
      </c>
      <c r="C4541" s="427" t="s">
        <v>6601</v>
      </c>
      <c r="D4541" s="428">
        <v>14411.69</v>
      </c>
    </row>
    <row r="4542" spans="2:4" x14ac:dyDescent="0.25">
      <c r="B4542" s="427" t="s">
        <v>6603</v>
      </c>
      <c r="C4542" s="427" t="s">
        <v>6601</v>
      </c>
      <c r="D4542" s="428">
        <v>14411.69</v>
      </c>
    </row>
    <row r="4543" spans="2:4" x14ac:dyDescent="0.25">
      <c r="B4543" s="427" t="s">
        <v>6604</v>
      </c>
      <c r="C4543" s="427" t="s">
        <v>6601</v>
      </c>
      <c r="D4543" s="428">
        <v>14411.69</v>
      </c>
    </row>
    <row r="4544" spans="2:4" x14ac:dyDescent="0.25">
      <c r="B4544" s="427" t="s">
        <v>6605</v>
      </c>
      <c r="C4544" s="427" t="s">
        <v>6601</v>
      </c>
      <c r="D4544" s="428">
        <v>10399.200000000001</v>
      </c>
    </row>
    <row r="4545" spans="2:4" x14ac:dyDescent="0.25">
      <c r="B4545" s="427" t="s">
        <v>6606</v>
      </c>
      <c r="C4545" s="427" t="s">
        <v>6601</v>
      </c>
      <c r="D4545" s="428">
        <v>14411.69</v>
      </c>
    </row>
    <row r="4546" spans="2:4" x14ac:dyDescent="0.25">
      <c r="B4546" s="427" t="s">
        <v>6607</v>
      </c>
      <c r="C4546" s="427" t="s">
        <v>6601</v>
      </c>
      <c r="D4546" s="428">
        <v>14314.98</v>
      </c>
    </row>
    <row r="4547" spans="2:4" x14ac:dyDescent="0.25">
      <c r="B4547" s="427" t="s">
        <v>6608</v>
      </c>
      <c r="C4547" s="427" t="s">
        <v>6601</v>
      </c>
      <c r="D4547" s="428">
        <v>26999</v>
      </c>
    </row>
    <row r="4548" spans="2:4" x14ac:dyDescent="0.25">
      <c r="B4548" s="427" t="s">
        <v>6609</v>
      </c>
      <c r="C4548" s="427" t="s">
        <v>6601</v>
      </c>
      <c r="D4548" s="428">
        <v>14411.69</v>
      </c>
    </row>
    <row r="4549" spans="2:4" x14ac:dyDescent="0.25">
      <c r="B4549" s="427" t="s">
        <v>6610</v>
      </c>
      <c r="C4549" s="427" t="s">
        <v>6601</v>
      </c>
      <c r="D4549" s="428">
        <v>14411.69</v>
      </c>
    </row>
    <row r="4550" spans="2:4" x14ac:dyDescent="0.25">
      <c r="B4550" s="427" t="s">
        <v>6611</v>
      </c>
      <c r="C4550" s="427" t="s">
        <v>6601</v>
      </c>
      <c r="D4550" s="428">
        <v>14411.69</v>
      </c>
    </row>
    <row r="4551" spans="2:4" x14ac:dyDescent="0.25">
      <c r="B4551" s="427" t="s">
        <v>6612</v>
      </c>
      <c r="C4551" s="427" t="s">
        <v>6601</v>
      </c>
      <c r="D4551" s="428">
        <v>14411.69</v>
      </c>
    </row>
    <row r="4552" spans="2:4" x14ac:dyDescent="0.25">
      <c r="B4552" s="427" t="s">
        <v>6613</v>
      </c>
      <c r="C4552" s="427" t="s">
        <v>6601</v>
      </c>
      <c r="D4552" s="428">
        <v>14314.98</v>
      </c>
    </row>
    <row r="4553" spans="2:4" x14ac:dyDescent="0.25">
      <c r="B4553" s="427" t="s">
        <v>6614</v>
      </c>
      <c r="C4553" s="427" t="s">
        <v>6601</v>
      </c>
      <c r="D4553" s="428">
        <v>14411.69</v>
      </c>
    </row>
    <row r="4554" spans="2:4" x14ac:dyDescent="0.25">
      <c r="B4554" s="427" t="s">
        <v>6615</v>
      </c>
      <c r="C4554" s="427" t="s">
        <v>6601</v>
      </c>
      <c r="D4554" s="428">
        <v>14411.69</v>
      </c>
    </row>
    <row r="4555" spans="2:4" x14ac:dyDescent="0.25">
      <c r="B4555" s="427" t="s">
        <v>6616</v>
      </c>
      <c r="C4555" s="427" t="s">
        <v>6617</v>
      </c>
      <c r="D4555" s="428">
        <v>11487.83</v>
      </c>
    </row>
    <row r="4556" spans="2:4" x14ac:dyDescent="0.25">
      <c r="B4556" s="427" t="s">
        <v>6618</v>
      </c>
      <c r="C4556" s="427" t="s">
        <v>6617</v>
      </c>
      <c r="D4556" s="428">
        <v>14693.72</v>
      </c>
    </row>
    <row r="4557" spans="2:4" x14ac:dyDescent="0.25">
      <c r="B4557" s="427" t="s">
        <v>6619</v>
      </c>
      <c r="C4557" s="427" t="s">
        <v>6617</v>
      </c>
      <c r="D4557" s="428">
        <v>14693.72</v>
      </c>
    </row>
    <row r="4558" spans="2:4" x14ac:dyDescent="0.25">
      <c r="B4558" s="427" t="s">
        <v>6620</v>
      </c>
      <c r="C4558" s="427" t="s">
        <v>6617</v>
      </c>
      <c r="D4558" s="428">
        <v>14693.72</v>
      </c>
    </row>
    <row r="4559" spans="2:4" x14ac:dyDescent="0.25">
      <c r="B4559" s="427" t="s">
        <v>6621</v>
      </c>
      <c r="C4559" s="427" t="s">
        <v>6617</v>
      </c>
      <c r="D4559" s="428">
        <v>15377.89</v>
      </c>
    </row>
    <row r="4560" spans="2:4" x14ac:dyDescent="0.25">
      <c r="B4560" s="427" t="s">
        <v>6622</v>
      </c>
      <c r="C4560" s="427" t="s">
        <v>6617</v>
      </c>
      <c r="D4560" s="428">
        <v>14693.72</v>
      </c>
    </row>
    <row r="4561" spans="2:4" x14ac:dyDescent="0.25">
      <c r="B4561" s="427" t="s">
        <v>6623</v>
      </c>
      <c r="C4561" s="427" t="s">
        <v>6617</v>
      </c>
      <c r="D4561" s="428">
        <v>15377.89</v>
      </c>
    </row>
    <row r="4562" spans="2:4" x14ac:dyDescent="0.25">
      <c r="B4562" s="427" t="s">
        <v>6624</v>
      </c>
      <c r="C4562" s="427" t="s">
        <v>6617</v>
      </c>
      <c r="D4562" s="428">
        <v>14693.72</v>
      </c>
    </row>
    <row r="4563" spans="2:4" x14ac:dyDescent="0.25">
      <c r="B4563" s="427" t="s">
        <v>6625</v>
      </c>
      <c r="C4563" s="427" t="s">
        <v>6617</v>
      </c>
      <c r="D4563" s="428">
        <v>14314.98</v>
      </c>
    </row>
    <row r="4564" spans="2:4" x14ac:dyDescent="0.25">
      <c r="B4564" s="427" t="s">
        <v>6626</v>
      </c>
      <c r="C4564" s="427" t="s">
        <v>6617</v>
      </c>
      <c r="D4564" s="428">
        <v>14693.72</v>
      </c>
    </row>
    <row r="4565" spans="2:4" x14ac:dyDescent="0.25">
      <c r="B4565" s="427" t="s">
        <v>6627</v>
      </c>
      <c r="C4565" s="427" t="s">
        <v>6617</v>
      </c>
      <c r="D4565" s="428">
        <v>14693.72</v>
      </c>
    </row>
    <row r="4566" spans="2:4" x14ac:dyDescent="0.25">
      <c r="B4566" s="427" t="s">
        <v>6628</v>
      </c>
      <c r="C4566" s="427" t="s">
        <v>6617</v>
      </c>
      <c r="D4566" s="428">
        <v>15377.89</v>
      </c>
    </row>
    <row r="4567" spans="2:4" x14ac:dyDescent="0.25">
      <c r="B4567" s="427" t="s">
        <v>6629</v>
      </c>
      <c r="C4567" s="427" t="s">
        <v>6617</v>
      </c>
      <c r="D4567" s="428">
        <v>14693.72</v>
      </c>
    </row>
    <row r="4568" spans="2:4" x14ac:dyDescent="0.25">
      <c r="B4568" s="427" t="s">
        <v>6630</v>
      </c>
      <c r="C4568" s="427" t="s">
        <v>6617</v>
      </c>
      <c r="D4568" s="428">
        <v>14314.98</v>
      </c>
    </row>
    <row r="4569" spans="2:4" x14ac:dyDescent="0.25">
      <c r="B4569" s="427" t="s">
        <v>6631</v>
      </c>
      <c r="C4569" s="427" t="s">
        <v>6617</v>
      </c>
      <c r="D4569" s="428">
        <v>14314.98</v>
      </c>
    </row>
    <row r="4570" spans="2:4" x14ac:dyDescent="0.25">
      <c r="B4570" s="427" t="s">
        <v>6632</v>
      </c>
      <c r="C4570" s="427" t="s">
        <v>6617</v>
      </c>
      <c r="D4570" s="428">
        <v>14314.98</v>
      </c>
    </row>
    <row r="4571" spans="2:4" x14ac:dyDescent="0.25">
      <c r="B4571" s="427" t="s">
        <v>6633</v>
      </c>
      <c r="C4571" s="427" t="s">
        <v>6617</v>
      </c>
      <c r="D4571" s="428">
        <v>14314.98</v>
      </c>
    </row>
    <row r="4572" spans="2:4" x14ac:dyDescent="0.25">
      <c r="B4572" s="427" t="s">
        <v>6634</v>
      </c>
      <c r="C4572" s="427" t="s">
        <v>6617</v>
      </c>
      <c r="D4572" s="428">
        <v>14314.98</v>
      </c>
    </row>
    <row r="4573" spans="2:4" x14ac:dyDescent="0.25">
      <c r="B4573" s="427" t="s">
        <v>6635</v>
      </c>
      <c r="C4573" s="427" t="s">
        <v>6617</v>
      </c>
      <c r="D4573" s="428">
        <v>14314.98</v>
      </c>
    </row>
    <row r="4574" spans="2:4" x14ac:dyDescent="0.25">
      <c r="B4574" s="427" t="s">
        <v>6636</v>
      </c>
      <c r="C4574" s="427" t="s">
        <v>6617</v>
      </c>
      <c r="D4574" s="428">
        <v>14314.98</v>
      </c>
    </row>
    <row r="4575" spans="2:4" x14ac:dyDescent="0.25">
      <c r="B4575" s="427" t="s">
        <v>6637</v>
      </c>
      <c r="C4575" s="427" t="s">
        <v>6617</v>
      </c>
      <c r="D4575" s="428">
        <v>14314.98</v>
      </c>
    </row>
    <row r="4576" spans="2:4" x14ac:dyDescent="0.25">
      <c r="B4576" s="427" t="s">
        <v>6638</v>
      </c>
      <c r="C4576" s="427" t="s">
        <v>6617</v>
      </c>
      <c r="D4576" s="428">
        <v>14693.72</v>
      </c>
    </row>
    <row r="4577" spans="2:4" x14ac:dyDescent="0.25">
      <c r="B4577" s="427" t="s">
        <v>6639</v>
      </c>
      <c r="C4577" s="427" t="s">
        <v>6617</v>
      </c>
      <c r="D4577" s="428">
        <v>14693.72</v>
      </c>
    </row>
    <row r="4578" spans="2:4" x14ac:dyDescent="0.25">
      <c r="B4578" s="427" t="s">
        <v>6640</v>
      </c>
      <c r="C4578" s="427" t="s">
        <v>6617</v>
      </c>
      <c r="D4578" s="428">
        <v>14314.98</v>
      </c>
    </row>
    <row r="4579" spans="2:4" x14ac:dyDescent="0.25">
      <c r="B4579" s="427" t="s">
        <v>6641</v>
      </c>
      <c r="C4579" s="427" t="s">
        <v>6617</v>
      </c>
      <c r="D4579" s="428">
        <v>15377.89</v>
      </c>
    </row>
    <row r="4580" spans="2:4" x14ac:dyDescent="0.25">
      <c r="B4580" s="427" t="s">
        <v>6642</v>
      </c>
      <c r="C4580" s="427" t="s">
        <v>6617</v>
      </c>
      <c r="D4580" s="428">
        <v>14693.72</v>
      </c>
    </row>
    <row r="4581" spans="2:4" x14ac:dyDescent="0.25">
      <c r="B4581" s="427" t="s">
        <v>6643</v>
      </c>
      <c r="C4581" s="427" t="s">
        <v>6617</v>
      </c>
      <c r="D4581" s="428">
        <v>14693.72</v>
      </c>
    </row>
    <row r="4582" spans="2:4" x14ac:dyDescent="0.25">
      <c r="B4582" s="427" t="s">
        <v>6644</v>
      </c>
      <c r="C4582" s="427" t="s">
        <v>6617</v>
      </c>
      <c r="D4582" s="428">
        <v>15377.89</v>
      </c>
    </row>
    <row r="4583" spans="2:4" x14ac:dyDescent="0.25">
      <c r="B4583" s="427" t="s">
        <v>6645</v>
      </c>
      <c r="C4583" s="427" t="s">
        <v>6617</v>
      </c>
      <c r="D4583" s="428">
        <v>14693.72</v>
      </c>
    </row>
    <row r="4584" spans="2:4" x14ac:dyDescent="0.25">
      <c r="B4584" s="427" t="s">
        <v>6646</v>
      </c>
      <c r="C4584" s="427" t="s">
        <v>6617</v>
      </c>
      <c r="D4584" s="428">
        <v>8000.15</v>
      </c>
    </row>
    <row r="4585" spans="2:4" x14ac:dyDescent="0.25">
      <c r="B4585" s="427" t="s">
        <v>6647</v>
      </c>
      <c r="C4585" s="427" t="s">
        <v>6617</v>
      </c>
      <c r="D4585" s="428">
        <v>14693.72</v>
      </c>
    </row>
    <row r="4586" spans="2:4" x14ac:dyDescent="0.25">
      <c r="B4586" s="427" t="s">
        <v>6648</v>
      </c>
      <c r="C4586" s="427" t="s">
        <v>6617</v>
      </c>
      <c r="D4586" s="428">
        <v>14693.72</v>
      </c>
    </row>
    <row r="4587" spans="2:4" x14ac:dyDescent="0.25">
      <c r="B4587" s="427" t="s">
        <v>6649</v>
      </c>
      <c r="C4587" s="427" t="s">
        <v>6617</v>
      </c>
      <c r="D4587" s="428">
        <v>14314.98</v>
      </c>
    </row>
    <row r="4588" spans="2:4" x14ac:dyDescent="0.25">
      <c r="B4588" s="427" t="s">
        <v>6650</v>
      </c>
      <c r="C4588" s="427" t="s">
        <v>6617</v>
      </c>
      <c r="D4588" s="428">
        <v>14693.72</v>
      </c>
    </row>
    <row r="4589" spans="2:4" x14ac:dyDescent="0.25">
      <c r="B4589" s="427" t="s">
        <v>6651</v>
      </c>
      <c r="C4589" s="427" t="s">
        <v>6617</v>
      </c>
      <c r="D4589" s="428">
        <v>14693.72</v>
      </c>
    </row>
    <row r="4590" spans="2:4" x14ac:dyDescent="0.25">
      <c r="B4590" s="427" t="s">
        <v>6652</v>
      </c>
      <c r="C4590" s="427" t="s">
        <v>6617</v>
      </c>
      <c r="D4590" s="428">
        <v>14693.72</v>
      </c>
    </row>
    <row r="4591" spans="2:4" x14ac:dyDescent="0.25">
      <c r="B4591" s="427" t="s">
        <v>6653</v>
      </c>
      <c r="C4591" s="427" t="s">
        <v>6617</v>
      </c>
      <c r="D4591" s="428">
        <v>14314.98</v>
      </c>
    </row>
    <row r="4592" spans="2:4" x14ac:dyDescent="0.25">
      <c r="B4592" s="427" t="s">
        <v>6654</v>
      </c>
      <c r="C4592" s="427" t="s">
        <v>6617</v>
      </c>
      <c r="D4592" s="428">
        <v>14693.72</v>
      </c>
    </row>
    <row r="4593" spans="2:4" x14ac:dyDescent="0.25">
      <c r="B4593" s="427" t="s">
        <v>6655</v>
      </c>
      <c r="C4593" s="427" t="s">
        <v>6617</v>
      </c>
      <c r="D4593" s="428">
        <v>14314.98</v>
      </c>
    </row>
    <row r="4594" spans="2:4" x14ac:dyDescent="0.25">
      <c r="B4594" s="427" t="s">
        <v>6656</v>
      </c>
      <c r="C4594" s="427" t="s">
        <v>6617</v>
      </c>
      <c r="D4594" s="428">
        <v>14314.98</v>
      </c>
    </row>
    <row r="4595" spans="2:4" x14ac:dyDescent="0.25">
      <c r="B4595" s="427" t="s">
        <v>6657</v>
      </c>
      <c r="C4595" s="427" t="s">
        <v>6617</v>
      </c>
      <c r="D4595" s="428">
        <v>14314.98</v>
      </c>
    </row>
    <row r="4596" spans="2:4" x14ac:dyDescent="0.25">
      <c r="B4596" s="427" t="s">
        <v>6658</v>
      </c>
      <c r="C4596" s="427" t="s">
        <v>6617</v>
      </c>
      <c r="D4596" s="428">
        <v>16820</v>
      </c>
    </row>
    <row r="4597" spans="2:4" x14ac:dyDescent="0.25">
      <c r="B4597" s="427" t="s">
        <v>6659</v>
      </c>
      <c r="C4597" s="427" t="s">
        <v>6617</v>
      </c>
      <c r="D4597" s="428">
        <v>14693.72</v>
      </c>
    </row>
    <row r="4598" spans="2:4" x14ac:dyDescent="0.25">
      <c r="B4598" s="427" t="s">
        <v>6660</v>
      </c>
      <c r="C4598" s="427" t="s">
        <v>6617</v>
      </c>
      <c r="D4598" s="428">
        <v>15377.89</v>
      </c>
    </row>
    <row r="4599" spans="2:4" x14ac:dyDescent="0.25">
      <c r="B4599" s="427" t="s">
        <v>6661</v>
      </c>
      <c r="C4599" s="427" t="s">
        <v>6617</v>
      </c>
      <c r="D4599" s="428">
        <v>14693.72</v>
      </c>
    </row>
    <row r="4600" spans="2:4" x14ac:dyDescent="0.25">
      <c r="B4600" s="427" t="s">
        <v>6662</v>
      </c>
      <c r="C4600" s="427" t="s">
        <v>6617</v>
      </c>
      <c r="D4600" s="428">
        <v>15999</v>
      </c>
    </row>
    <row r="4601" spans="2:4" x14ac:dyDescent="0.25">
      <c r="B4601" s="427" t="s">
        <v>6663</v>
      </c>
      <c r="C4601" s="427" t="s">
        <v>6617</v>
      </c>
      <c r="D4601" s="428">
        <v>15377.89</v>
      </c>
    </row>
    <row r="4602" spans="2:4" x14ac:dyDescent="0.25">
      <c r="B4602" s="427" t="s">
        <v>6664</v>
      </c>
      <c r="C4602" s="427" t="s">
        <v>6617</v>
      </c>
      <c r="D4602" s="428">
        <v>14314.98</v>
      </c>
    </row>
    <row r="4603" spans="2:4" x14ac:dyDescent="0.25">
      <c r="B4603" s="427" t="s">
        <v>6665</v>
      </c>
      <c r="C4603" s="427" t="s">
        <v>6617</v>
      </c>
      <c r="D4603" s="428">
        <v>14693.72</v>
      </c>
    </row>
    <row r="4604" spans="2:4" x14ac:dyDescent="0.25">
      <c r="B4604" s="427" t="s">
        <v>6666</v>
      </c>
      <c r="C4604" s="427" t="s">
        <v>6617</v>
      </c>
      <c r="D4604" s="428">
        <v>14693.72</v>
      </c>
    </row>
    <row r="4605" spans="2:4" x14ac:dyDescent="0.25">
      <c r="B4605" s="427" t="s">
        <v>6667</v>
      </c>
      <c r="C4605" s="427" t="s">
        <v>6617</v>
      </c>
      <c r="D4605" s="428">
        <v>14314.98</v>
      </c>
    </row>
    <row r="4606" spans="2:4" x14ac:dyDescent="0.25">
      <c r="B4606" s="427" t="s">
        <v>6668</v>
      </c>
      <c r="C4606" s="427" t="s">
        <v>6617</v>
      </c>
      <c r="D4606" s="428">
        <v>14693.72</v>
      </c>
    </row>
    <row r="4607" spans="2:4" x14ac:dyDescent="0.25">
      <c r="B4607" s="427" t="s">
        <v>6669</v>
      </c>
      <c r="C4607" s="427" t="s">
        <v>6617</v>
      </c>
      <c r="D4607" s="428">
        <v>14693.72</v>
      </c>
    </row>
    <row r="4608" spans="2:4" x14ac:dyDescent="0.25">
      <c r="B4608" s="427" t="s">
        <v>6670</v>
      </c>
      <c r="C4608" s="427" t="s">
        <v>6617</v>
      </c>
      <c r="D4608" s="428">
        <v>14314.98</v>
      </c>
    </row>
    <row r="4609" spans="2:4" x14ac:dyDescent="0.25">
      <c r="B4609" s="427" t="s">
        <v>6671</v>
      </c>
      <c r="C4609" s="427" t="s">
        <v>6617</v>
      </c>
      <c r="D4609" s="428">
        <v>14693.72</v>
      </c>
    </row>
    <row r="4610" spans="2:4" x14ac:dyDescent="0.25">
      <c r="B4610" s="427" t="s">
        <v>6672</v>
      </c>
      <c r="C4610" s="427" t="s">
        <v>6617</v>
      </c>
      <c r="D4610" s="428">
        <v>14693.72</v>
      </c>
    </row>
    <row r="4611" spans="2:4" x14ac:dyDescent="0.25">
      <c r="B4611" s="427" t="s">
        <v>6673</v>
      </c>
      <c r="C4611" s="427" t="s">
        <v>6617</v>
      </c>
      <c r="D4611" s="428">
        <v>14314.98</v>
      </c>
    </row>
    <row r="4612" spans="2:4" x14ac:dyDescent="0.25">
      <c r="B4612" s="427" t="s">
        <v>6674</v>
      </c>
      <c r="C4612" s="427" t="s">
        <v>6617</v>
      </c>
      <c r="D4612" s="428">
        <v>9300.2099999999991</v>
      </c>
    </row>
    <row r="4613" spans="2:4" x14ac:dyDescent="0.25">
      <c r="B4613" s="427" t="s">
        <v>6675</v>
      </c>
      <c r="C4613" s="427" t="s">
        <v>6617</v>
      </c>
      <c r="D4613" s="428">
        <v>14693.72</v>
      </c>
    </row>
    <row r="4614" spans="2:4" x14ac:dyDescent="0.25">
      <c r="B4614" s="427" t="s">
        <v>6676</v>
      </c>
      <c r="C4614" s="427" t="s">
        <v>6617</v>
      </c>
      <c r="D4614" s="428">
        <v>14314.98</v>
      </c>
    </row>
    <row r="4615" spans="2:4" x14ac:dyDescent="0.25">
      <c r="B4615" s="427" t="s">
        <v>6677</v>
      </c>
      <c r="C4615" s="427" t="s">
        <v>6617</v>
      </c>
      <c r="D4615" s="428">
        <v>15377.89</v>
      </c>
    </row>
    <row r="4616" spans="2:4" x14ac:dyDescent="0.25">
      <c r="B4616" s="427" t="s">
        <v>6678</v>
      </c>
      <c r="C4616" s="427" t="s">
        <v>6617</v>
      </c>
      <c r="D4616" s="428">
        <v>14314.98</v>
      </c>
    </row>
    <row r="4617" spans="2:4" x14ac:dyDescent="0.25">
      <c r="B4617" s="427" t="s">
        <v>6679</v>
      </c>
      <c r="C4617" s="427" t="s">
        <v>6617</v>
      </c>
      <c r="D4617" s="428">
        <v>14314.98</v>
      </c>
    </row>
    <row r="4618" spans="2:4" x14ac:dyDescent="0.25">
      <c r="B4618" s="427" t="s">
        <v>6680</v>
      </c>
      <c r="C4618" s="427" t="s">
        <v>6617</v>
      </c>
      <c r="D4618" s="428">
        <v>14314.98</v>
      </c>
    </row>
    <row r="4619" spans="2:4" x14ac:dyDescent="0.25">
      <c r="B4619" s="427" t="s">
        <v>6681</v>
      </c>
      <c r="C4619" s="427" t="s">
        <v>6617</v>
      </c>
      <c r="D4619" s="428">
        <v>14314.98</v>
      </c>
    </row>
    <row r="4620" spans="2:4" x14ac:dyDescent="0.25">
      <c r="B4620" s="427" t="s">
        <v>6682</v>
      </c>
      <c r="C4620" s="427" t="s">
        <v>6617</v>
      </c>
      <c r="D4620" s="428">
        <v>14693.72</v>
      </c>
    </row>
    <row r="4621" spans="2:4" x14ac:dyDescent="0.25">
      <c r="B4621" s="427" t="s">
        <v>6683</v>
      </c>
      <c r="C4621" s="427" t="s">
        <v>6617</v>
      </c>
      <c r="D4621" s="428">
        <v>14314.98</v>
      </c>
    </row>
    <row r="4622" spans="2:4" x14ac:dyDescent="0.25">
      <c r="B4622" s="427" t="s">
        <v>6684</v>
      </c>
      <c r="C4622" s="427" t="s">
        <v>6617</v>
      </c>
      <c r="D4622" s="428">
        <v>14693.72</v>
      </c>
    </row>
    <row r="4623" spans="2:4" x14ac:dyDescent="0.25">
      <c r="B4623" s="427" t="s">
        <v>6685</v>
      </c>
      <c r="C4623" s="427" t="s">
        <v>6617</v>
      </c>
      <c r="D4623" s="428">
        <v>14314.98</v>
      </c>
    </row>
    <row r="4624" spans="2:4" x14ac:dyDescent="0.25">
      <c r="B4624" s="427" t="s">
        <v>6686</v>
      </c>
      <c r="C4624" s="427" t="s">
        <v>6617</v>
      </c>
      <c r="D4624" s="428">
        <v>14693.72</v>
      </c>
    </row>
    <row r="4625" spans="2:4" x14ac:dyDescent="0.25">
      <c r="B4625" s="427" t="s">
        <v>6687</v>
      </c>
      <c r="C4625" s="427" t="s">
        <v>6617</v>
      </c>
      <c r="D4625" s="428">
        <v>14314.98</v>
      </c>
    </row>
    <row r="4626" spans="2:4" x14ac:dyDescent="0.25">
      <c r="B4626" s="427" t="s">
        <v>6688</v>
      </c>
      <c r="C4626" s="427" t="s">
        <v>6617</v>
      </c>
      <c r="D4626" s="428">
        <v>14314.98</v>
      </c>
    </row>
    <row r="4627" spans="2:4" x14ac:dyDescent="0.25">
      <c r="B4627" s="427" t="s">
        <v>6689</v>
      </c>
      <c r="C4627" s="427" t="s">
        <v>6690</v>
      </c>
      <c r="D4627" s="428">
        <v>9999</v>
      </c>
    </row>
    <row r="4628" spans="2:4" x14ac:dyDescent="0.25">
      <c r="B4628" s="427" t="s">
        <v>6691</v>
      </c>
      <c r="C4628" s="427" t="s">
        <v>6692</v>
      </c>
      <c r="D4628" s="428">
        <v>9999.1200000000008</v>
      </c>
    </row>
    <row r="4629" spans="2:4" x14ac:dyDescent="0.25">
      <c r="B4629" s="427" t="s">
        <v>6693</v>
      </c>
      <c r="C4629" s="427" t="s">
        <v>6694</v>
      </c>
      <c r="D4629" s="428">
        <v>13439.76</v>
      </c>
    </row>
    <row r="4630" spans="2:4" x14ac:dyDescent="0.25">
      <c r="B4630" s="427" t="s">
        <v>6695</v>
      </c>
      <c r="C4630" s="427" t="s">
        <v>6694</v>
      </c>
      <c r="D4630" s="428">
        <v>13439.76</v>
      </c>
    </row>
    <row r="4631" spans="2:4" x14ac:dyDescent="0.25">
      <c r="B4631" s="427" t="s">
        <v>6696</v>
      </c>
      <c r="C4631" s="427" t="s">
        <v>6697</v>
      </c>
      <c r="D4631" s="428">
        <v>8064.46</v>
      </c>
    </row>
    <row r="4632" spans="2:4" x14ac:dyDescent="0.25">
      <c r="B4632" s="427" t="s">
        <v>6698</v>
      </c>
      <c r="C4632" s="427" t="s">
        <v>6699</v>
      </c>
      <c r="D4632" s="428">
        <v>9529.4</v>
      </c>
    </row>
    <row r="4633" spans="2:4" x14ac:dyDescent="0.25">
      <c r="B4633" s="427" t="s">
        <v>6700</v>
      </c>
      <c r="C4633" s="427" t="s">
        <v>6699</v>
      </c>
      <c r="D4633" s="428">
        <v>9529.4</v>
      </c>
    </row>
    <row r="4634" spans="2:4" x14ac:dyDescent="0.25">
      <c r="B4634" s="427" t="s">
        <v>6701</v>
      </c>
      <c r="C4634" s="427" t="s">
        <v>6699</v>
      </c>
      <c r="D4634" s="428">
        <v>9529.4</v>
      </c>
    </row>
    <row r="4635" spans="2:4" x14ac:dyDescent="0.25">
      <c r="B4635" s="427" t="s">
        <v>6702</v>
      </c>
      <c r="C4635" s="427" t="s">
        <v>6703</v>
      </c>
      <c r="D4635" s="428">
        <v>15377.89</v>
      </c>
    </row>
    <row r="4636" spans="2:4" x14ac:dyDescent="0.25">
      <c r="B4636" s="427" t="s">
        <v>6704</v>
      </c>
      <c r="C4636" s="427" t="s">
        <v>6703</v>
      </c>
      <c r="D4636" s="428">
        <v>15377.89</v>
      </c>
    </row>
    <row r="4637" spans="2:4" x14ac:dyDescent="0.25">
      <c r="B4637" s="427" t="s">
        <v>6705</v>
      </c>
      <c r="C4637" s="427" t="s">
        <v>6703</v>
      </c>
      <c r="D4637" s="428">
        <v>15377.89</v>
      </c>
    </row>
    <row r="4638" spans="2:4" x14ac:dyDescent="0.25">
      <c r="B4638" s="427" t="s">
        <v>6706</v>
      </c>
      <c r="C4638" s="427" t="s">
        <v>6703</v>
      </c>
      <c r="D4638" s="428">
        <v>15377.89</v>
      </c>
    </row>
    <row r="4639" spans="2:4" x14ac:dyDescent="0.25">
      <c r="B4639" s="427" t="s">
        <v>6707</v>
      </c>
      <c r="C4639" s="427" t="s">
        <v>6703</v>
      </c>
      <c r="D4639" s="428">
        <v>15377.89</v>
      </c>
    </row>
    <row r="4640" spans="2:4" x14ac:dyDescent="0.25">
      <c r="B4640" s="427" t="s">
        <v>6708</v>
      </c>
      <c r="C4640" s="427" t="s">
        <v>6703</v>
      </c>
      <c r="D4640" s="428">
        <v>15377.89</v>
      </c>
    </row>
    <row r="4641" spans="2:4" x14ac:dyDescent="0.25">
      <c r="B4641" s="427" t="s">
        <v>6709</v>
      </c>
      <c r="C4641" s="427" t="s">
        <v>6703</v>
      </c>
      <c r="D4641" s="428">
        <v>15377.89</v>
      </c>
    </row>
    <row r="4642" spans="2:4" x14ac:dyDescent="0.25">
      <c r="B4642" s="427" t="s">
        <v>6710</v>
      </c>
      <c r="C4642" s="427" t="s">
        <v>6703</v>
      </c>
      <c r="D4642" s="428">
        <v>15377.89</v>
      </c>
    </row>
    <row r="4643" spans="2:4" x14ac:dyDescent="0.25">
      <c r="B4643" s="427" t="s">
        <v>6711</v>
      </c>
      <c r="C4643" s="427" t="s">
        <v>6703</v>
      </c>
      <c r="D4643" s="428">
        <v>15377.89</v>
      </c>
    </row>
    <row r="4644" spans="2:4" x14ac:dyDescent="0.25">
      <c r="B4644" s="427" t="s">
        <v>6712</v>
      </c>
      <c r="C4644" s="427" t="s">
        <v>6703</v>
      </c>
      <c r="D4644" s="428">
        <v>15377.89</v>
      </c>
    </row>
    <row r="4645" spans="2:4" x14ac:dyDescent="0.25">
      <c r="B4645" s="427" t="s">
        <v>6713</v>
      </c>
      <c r="C4645" s="427" t="s">
        <v>6714</v>
      </c>
      <c r="D4645" s="428">
        <v>8665.2000000000007</v>
      </c>
    </row>
    <row r="4646" spans="2:4" x14ac:dyDescent="0.25">
      <c r="B4646" s="427" t="s">
        <v>6715</v>
      </c>
      <c r="C4646" s="427" t="s">
        <v>6714</v>
      </c>
      <c r="D4646" s="428">
        <v>8665.2000000000007</v>
      </c>
    </row>
    <row r="4647" spans="2:4" x14ac:dyDescent="0.25">
      <c r="B4647" s="427" t="s">
        <v>6716</v>
      </c>
      <c r="C4647" s="427" t="s">
        <v>6714</v>
      </c>
      <c r="D4647" s="428">
        <v>8665.2000000000007</v>
      </c>
    </row>
    <row r="4648" spans="2:4" x14ac:dyDescent="0.25">
      <c r="B4648" s="427" t="s">
        <v>6717</v>
      </c>
      <c r="C4648" s="427" t="s">
        <v>6714</v>
      </c>
      <c r="D4648" s="428">
        <v>8665.2000000000007</v>
      </c>
    </row>
    <row r="4649" spans="2:4" x14ac:dyDescent="0.25">
      <c r="B4649" s="427" t="s">
        <v>6718</v>
      </c>
      <c r="C4649" s="427" t="s">
        <v>6714</v>
      </c>
      <c r="D4649" s="428">
        <v>8665.2000000000007</v>
      </c>
    </row>
    <row r="4650" spans="2:4" x14ac:dyDescent="0.25">
      <c r="B4650" s="427" t="s">
        <v>6719</v>
      </c>
      <c r="C4650" s="427" t="s">
        <v>6720</v>
      </c>
      <c r="D4650" s="428">
        <v>6500.06</v>
      </c>
    </row>
    <row r="4651" spans="2:4" x14ac:dyDescent="0.25">
      <c r="B4651" s="427" t="s">
        <v>6721</v>
      </c>
      <c r="C4651" s="427" t="s">
        <v>6722</v>
      </c>
      <c r="D4651" s="428">
        <v>5597.14</v>
      </c>
    </row>
    <row r="4652" spans="2:4" x14ac:dyDescent="0.25">
      <c r="B4652" s="427" t="s">
        <v>6723</v>
      </c>
      <c r="C4652" s="427" t="s">
        <v>6724</v>
      </c>
      <c r="D4652" s="428">
        <v>8428.1200000000008</v>
      </c>
    </row>
    <row r="4653" spans="2:4" x14ac:dyDescent="0.25">
      <c r="B4653" s="427" t="s">
        <v>6725</v>
      </c>
      <c r="C4653" s="427" t="s">
        <v>6726</v>
      </c>
      <c r="D4653" s="428">
        <v>9274.2000000000007</v>
      </c>
    </row>
    <row r="4654" spans="2:4" x14ac:dyDescent="0.25">
      <c r="B4654" s="427" t="s">
        <v>6727</v>
      </c>
      <c r="C4654" s="427" t="s">
        <v>6728</v>
      </c>
      <c r="D4654" s="428">
        <v>6499</v>
      </c>
    </row>
    <row r="4655" spans="2:4" x14ac:dyDescent="0.25">
      <c r="B4655" s="427" t="s">
        <v>6729</v>
      </c>
      <c r="C4655" s="427" t="s">
        <v>6730</v>
      </c>
      <c r="D4655" s="428">
        <v>14999</v>
      </c>
    </row>
    <row r="4656" spans="2:4" x14ac:dyDescent="0.25">
      <c r="B4656" s="427" t="s">
        <v>6731</v>
      </c>
      <c r="C4656" s="427" t="s">
        <v>6732</v>
      </c>
      <c r="D4656" s="428">
        <v>9974.84</v>
      </c>
    </row>
    <row r="4657" spans="2:4" x14ac:dyDescent="0.25">
      <c r="B4657" s="427" t="s">
        <v>6733</v>
      </c>
      <c r="C4657" s="427" t="s">
        <v>6734</v>
      </c>
      <c r="D4657" s="428">
        <v>9605.9599999999991</v>
      </c>
    </row>
    <row r="4658" spans="2:4" x14ac:dyDescent="0.25">
      <c r="B4658" s="427" t="s">
        <v>6735</v>
      </c>
      <c r="C4658" s="427" t="s">
        <v>6736</v>
      </c>
      <c r="D4658" s="428">
        <v>81479.02</v>
      </c>
    </row>
    <row r="4659" spans="2:4" x14ac:dyDescent="0.25">
      <c r="B4659" s="427" t="s">
        <v>6737</v>
      </c>
      <c r="C4659" s="427" t="s">
        <v>6738</v>
      </c>
      <c r="D4659" s="428">
        <v>5755.46</v>
      </c>
    </row>
    <row r="4660" spans="2:4" x14ac:dyDescent="0.25">
      <c r="B4660" s="427" t="s">
        <v>6739</v>
      </c>
      <c r="C4660" s="427" t="s">
        <v>6738</v>
      </c>
      <c r="D4660" s="428">
        <v>5755.46</v>
      </c>
    </row>
    <row r="4661" spans="2:4" x14ac:dyDescent="0.25">
      <c r="B4661" s="427" t="s">
        <v>6740</v>
      </c>
      <c r="C4661" s="427" t="s">
        <v>6741</v>
      </c>
      <c r="D4661" s="428">
        <v>10120</v>
      </c>
    </row>
    <row r="4662" spans="2:4" x14ac:dyDescent="0.25">
      <c r="B4662" s="427" t="s">
        <v>6742</v>
      </c>
      <c r="C4662" s="427" t="s">
        <v>6743</v>
      </c>
      <c r="D4662" s="428">
        <v>174.49</v>
      </c>
    </row>
    <row r="4663" spans="2:4" x14ac:dyDescent="0.25">
      <c r="B4663" s="427" t="s">
        <v>6744</v>
      </c>
      <c r="C4663" s="427" t="s">
        <v>6743</v>
      </c>
      <c r="D4663" s="428">
        <v>174.49</v>
      </c>
    </row>
    <row r="4664" spans="2:4" x14ac:dyDescent="0.25">
      <c r="B4664" s="427" t="s">
        <v>6745</v>
      </c>
      <c r="C4664" s="427" t="s">
        <v>6746</v>
      </c>
      <c r="D4664" s="428">
        <v>1181.69</v>
      </c>
    </row>
    <row r="4665" spans="2:4" x14ac:dyDescent="0.25">
      <c r="B4665" s="427" t="s">
        <v>6747</v>
      </c>
      <c r="C4665" s="427" t="s">
        <v>6748</v>
      </c>
      <c r="D4665" s="428">
        <v>1181.69</v>
      </c>
    </row>
    <row r="4666" spans="2:4" x14ac:dyDescent="0.25">
      <c r="B4666" s="427" t="s">
        <v>6749</v>
      </c>
      <c r="C4666" s="427" t="s">
        <v>6748</v>
      </c>
      <c r="D4666" s="428">
        <v>1181.69</v>
      </c>
    </row>
    <row r="4667" spans="2:4" x14ac:dyDescent="0.25">
      <c r="B4667" s="427" t="s">
        <v>6750</v>
      </c>
      <c r="C4667" s="427" t="s">
        <v>6751</v>
      </c>
      <c r="D4667" s="428">
        <v>2399</v>
      </c>
    </row>
    <row r="4668" spans="2:4" x14ac:dyDescent="0.25">
      <c r="B4668" s="427" t="s">
        <v>6752</v>
      </c>
      <c r="C4668" s="427" t="s">
        <v>6753</v>
      </c>
      <c r="D4668" s="428">
        <v>2206.23</v>
      </c>
    </row>
    <row r="4669" spans="2:4" x14ac:dyDescent="0.25">
      <c r="B4669" s="427" t="s">
        <v>6754</v>
      </c>
      <c r="C4669" s="427" t="s">
        <v>6753</v>
      </c>
      <c r="D4669" s="428">
        <v>1982.79</v>
      </c>
    </row>
    <row r="4670" spans="2:4" x14ac:dyDescent="0.25">
      <c r="B4670" s="427" t="s">
        <v>6755</v>
      </c>
      <c r="C4670" s="427" t="s">
        <v>6756</v>
      </c>
      <c r="D4670" s="428">
        <v>6083.5</v>
      </c>
    </row>
    <row r="4671" spans="2:4" x14ac:dyDescent="0.25">
      <c r="B4671" s="427" t="s">
        <v>6757</v>
      </c>
      <c r="C4671" s="427" t="s">
        <v>6758</v>
      </c>
      <c r="D4671" s="428">
        <v>3099.25</v>
      </c>
    </row>
    <row r="4672" spans="2:4" x14ac:dyDescent="0.25">
      <c r="B4672" s="427" t="s">
        <v>6759</v>
      </c>
      <c r="C4672" s="427" t="s">
        <v>6760</v>
      </c>
      <c r="D4672" s="428">
        <v>7601.48</v>
      </c>
    </row>
    <row r="4673" spans="2:4" x14ac:dyDescent="0.25">
      <c r="B4673" s="427" t="s">
        <v>6761</v>
      </c>
      <c r="C4673" s="427" t="s">
        <v>6760</v>
      </c>
      <c r="D4673" s="428">
        <v>7601.48</v>
      </c>
    </row>
    <row r="4674" spans="2:4" x14ac:dyDescent="0.25">
      <c r="B4674" s="427" t="s">
        <v>6762</v>
      </c>
      <c r="C4674" s="427" t="s">
        <v>6760</v>
      </c>
      <c r="D4674" s="428">
        <v>7601.48</v>
      </c>
    </row>
    <row r="4675" spans="2:4" x14ac:dyDescent="0.25">
      <c r="B4675" s="427" t="s">
        <v>6763</v>
      </c>
      <c r="C4675" s="427" t="s">
        <v>6760</v>
      </c>
      <c r="D4675" s="428">
        <v>7601.48</v>
      </c>
    </row>
    <row r="4676" spans="2:4" x14ac:dyDescent="0.25">
      <c r="B4676" s="427" t="s">
        <v>6764</v>
      </c>
      <c r="C4676" s="427" t="s">
        <v>6760</v>
      </c>
      <c r="D4676" s="428">
        <v>7601.48</v>
      </c>
    </row>
    <row r="4677" spans="2:4" x14ac:dyDescent="0.25">
      <c r="B4677" s="427" t="s">
        <v>6765</v>
      </c>
      <c r="C4677" s="427" t="s">
        <v>6760</v>
      </c>
      <c r="D4677" s="428">
        <v>7601.48</v>
      </c>
    </row>
    <row r="4678" spans="2:4" x14ac:dyDescent="0.25">
      <c r="B4678" s="427" t="s">
        <v>6766</v>
      </c>
      <c r="C4678" s="427" t="s">
        <v>6760</v>
      </c>
      <c r="D4678" s="428">
        <v>7601.48</v>
      </c>
    </row>
    <row r="4679" spans="2:4" x14ac:dyDescent="0.25">
      <c r="B4679" s="427" t="s">
        <v>6767</v>
      </c>
      <c r="C4679" s="427" t="s">
        <v>6760</v>
      </c>
      <c r="D4679" s="428">
        <v>7601.48</v>
      </c>
    </row>
    <row r="4680" spans="2:4" x14ac:dyDescent="0.25">
      <c r="B4680" s="427" t="s">
        <v>6768</v>
      </c>
      <c r="C4680" s="427" t="s">
        <v>6760</v>
      </c>
      <c r="D4680" s="428">
        <v>7601.48</v>
      </c>
    </row>
    <row r="4681" spans="2:4" x14ac:dyDescent="0.25">
      <c r="B4681" s="427" t="s">
        <v>6769</v>
      </c>
      <c r="C4681" s="427" t="s">
        <v>6760</v>
      </c>
      <c r="D4681" s="428">
        <v>7601.48</v>
      </c>
    </row>
    <row r="4682" spans="2:4" x14ac:dyDescent="0.25">
      <c r="B4682" s="427" t="s">
        <v>6770</v>
      </c>
      <c r="C4682" s="427" t="s">
        <v>6760</v>
      </c>
      <c r="D4682" s="428">
        <v>7601.48</v>
      </c>
    </row>
    <row r="4683" spans="2:4" x14ac:dyDescent="0.25">
      <c r="B4683" s="427" t="s">
        <v>6771</v>
      </c>
      <c r="C4683" s="427" t="s">
        <v>6760</v>
      </c>
      <c r="D4683" s="428">
        <v>7601.48</v>
      </c>
    </row>
    <row r="4684" spans="2:4" x14ac:dyDescent="0.25">
      <c r="B4684" s="427" t="s">
        <v>6772</v>
      </c>
      <c r="C4684" s="427" t="s">
        <v>6760</v>
      </c>
      <c r="D4684" s="428">
        <v>7601.48</v>
      </c>
    </row>
    <row r="4685" spans="2:4" x14ac:dyDescent="0.25">
      <c r="B4685" s="427" t="s">
        <v>6773</v>
      </c>
      <c r="C4685" s="427" t="s">
        <v>6760</v>
      </c>
      <c r="D4685" s="428">
        <v>7601.48</v>
      </c>
    </row>
    <row r="4686" spans="2:4" x14ac:dyDescent="0.25">
      <c r="B4686" s="427" t="s">
        <v>6774</v>
      </c>
      <c r="C4686" s="427" t="s">
        <v>6775</v>
      </c>
      <c r="D4686" s="428">
        <v>616.53</v>
      </c>
    </row>
    <row r="4687" spans="2:4" x14ac:dyDescent="0.25">
      <c r="B4687" s="427" t="s">
        <v>6776</v>
      </c>
      <c r="C4687" s="427" t="s">
        <v>6775</v>
      </c>
      <c r="D4687" s="428">
        <v>616.54999999999995</v>
      </c>
    </row>
    <row r="4688" spans="2:4" x14ac:dyDescent="0.25">
      <c r="B4688" s="427" t="s">
        <v>6777</v>
      </c>
      <c r="C4688" s="427" t="s">
        <v>6775</v>
      </c>
      <c r="D4688" s="428">
        <v>616.54999999999995</v>
      </c>
    </row>
    <row r="4689" spans="2:4" x14ac:dyDescent="0.25">
      <c r="B4689" s="427" t="s">
        <v>6778</v>
      </c>
      <c r="C4689" s="427" t="s">
        <v>6775</v>
      </c>
      <c r="D4689" s="428">
        <v>616.53</v>
      </c>
    </row>
    <row r="4690" spans="2:4" x14ac:dyDescent="0.25">
      <c r="B4690" s="427" t="s">
        <v>6779</v>
      </c>
      <c r="C4690" s="427" t="s">
        <v>6780</v>
      </c>
      <c r="D4690" s="428">
        <v>3360.85</v>
      </c>
    </row>
    <row r="4691" spans="2:4" x14ac:dyDescent="0.25">
      <c r="B4691" s="427" t="s">
        <v>6781</v>
      </c>
      <c r="C4691" s="427" t="s">
        <v>6782</v>
      </c>
      <c r="D4691" s="428">
        <v>4304.45</v>
      </c>
    </row>
    <row r="4692" spans="2:4" x14ac:dyDescent="0.25">
      <c r="B4692" s="427" t="s">
        <v>6783</v>
      </c>
      <c r="C4692" s="427" t="s">
        <v>6784</v>
      </c>
      <c r="D4692" s="428">
        <v>4304.45</v>
      </c>
    </row>
    <row r="4693" spans="2:4" x14ac:dyDescent="0.25">
      <c r="B4693" s="427" t="s">
        <v>6785</v>
      </c>
      <c r="C4693" s="427" t="s">
        <v>6786</v>
      </c>
      <c r="D4693" s="428">
        <v>3560</v>
      </c>
    </row>
    <row r="4694" spans="2:4" x14ac:dyDescent="0.25">
      <c r="B4694" s="427" t="s">
        <v>6787</v>
      </c>
      <c r="C4694" s="427" t="s">
        <v>6788</v>
      </c>
      <c r="D4694" s="428">
        <v>664.73</v>
      </c>
    </row>
    <row r="4695" spans="2:4" x14ac:dyDescent="0.25">
      <c r="B4695" s="427" t="s">
        <v>6789</v>
      </c>
      <c r="C4695" s="427" t="s">
        <v>6790</v>
      </c>
      <c r="D4695" s="428">
        <v>1798.99</v>
      </c>
    </row>
    <row r="4696" spans="2:4" x14ac:dyDescent="0.25">
      <c r="B4696" s="427" t="s">
        <v>6791</v>
      </c>
      <c r="C4696" s="427" t="s">
        <v>6792</v>
      </c>
      <c r="D4696" s="428">
        <v>1007.69</v>
      </c>
    </row>
    <row r="4697" spans="2:4" ht="28.5" x14ac:dyDescent="0.25">
      <c r="B4697" s="427" t="s">
        <v>6793</v>
      </c>
      <c r="C4697" s="427" t="s">
        <v>6794</v>
      </c>
      <c r="D4697" s="428">
        <v>3074</v>
      </c>
    </row>
    <row r="4698" spans="2:4" x14ac:dyDescent="0.25">
      <c r="B4698" s="427" t="s">
        <v>6795</v>
      </c>
      <c r="C4698" s="427" t="s">
        <v>6796</v>
      </c>
      <c r="D4698" s="428">
        <v>2438.92</v>
      </c>
    </row>
    <row r="4699" spans="2:4" x14ac:dyDescent="0.25">
      <c r="B4699" s="427" t="s">
        <v>6797</v>
      </c>
      <c r="C4699" s="427" t="s">
        <v>6798</v>
      </c>
      <c r="D4699" s="428">
        <v>1674.4</v>
      </c>
    </row>
    <row r="4700" spans="2:4" x14ac:dyDescent="0.25">
      <c r="B4700" s="427" t="s">
        <v>6799</v>
      </c>
      <c r="C4700" s="427" t="s">
        <v>6800</v>
      </c>
      <c r="D4700" s="428">
        <v>0</v>
      </c>
    </row>
    <row r="4701" spans="2:4" x14ac:dyDescent="0.25">
      <c r="B4701" s="427" t="s">
        <v>6801</v>
      </c>
      <c r="C4701" s="427" t="s">
        <v>6800</v>
      </c>
      <c r="D4701" s="428">
        <v>1674.4</v>
      </c>
    </row>
    <row r="4702" spans="2:4" ht="28.5" x14ac:dyDescent="0.25">
      <c r="B4702" s="427" t="s">
        <v>6802</v>
      </c>
      <c r="C4702" s="427" t="s">
        <v>6803</v>
      </c>
      <c r="D4702" s="428">
        <v>2530</v>
      </c>
    </row>
    <row r="4703" spans="2:4" x14ac:dyDescent="0.25">
      <c r="B4703" s="427" t="s">
        <v>6804</v>
      </c>
      <c r="C4703" s="427" t="s">
        <v>6805</v>
      </c>
      <c r="D4703" s="428">
        <v>1674.4</v>
      </c>
    </row>
    <row r="4704" spans="2:4" x14ac:dyDescent="0.25">
      <c r="B4704" s="427" t="s">
        <v>6806</v>
      </c>
      <c r="C4704" s="427" t="s">
        <v>6807</v>
      </c>
      <c r="D4704" s="428">
        <v>1380</v>
      </c>
    </row>
    <row r="4705" spans="2:4" x14ac:dyDescent="0.25">
      <c r="B4705" s="427" t="s">
        <v>6808</v>
      </c>
      <c r="C4705" s="427" t="s">
        <v>6807</v>
      </c>
      <c r="D4705" s="428">
        <v>1380</v>
      </c>
    </row>
    <row r="4706" spans="2:4" x14ac:dyDescent="0.25">
      <c r="B4706" s="427" t="s">
        <v>6809</v>
      </c>
      <c r="C4706" s="427" t="s">
        <v>6810</v>
      </c>
      <c r="D4706" s="428">
        <v>3403.75</v>
      </c>
    </row>
    <row r="4707" spans="2:4" x14ac:dyDescent="0.25">
      <c r="B4707" s="427" t="s">
        <v>6811</v>
      </c>
      <c r="C4707" s="427" t="s">
        <v>6810</v>
      </c>
      <c r="D4707" s="428">
        <v>3403.75</v>
      </c>
    </row>
    <row r="4708" spans="2:4" x14ac:dyDescent="0.25">
      <c r="B4708" s="427" t="s">
        <v>6812</v>
      </c>
      <c r="C4708" s="427" t="s">
        <v>6813</v>
      </c>
      <c r="D4708" s="428">
        <v>1674.4</v>
      </c>
    </row>
    <row r="4709" spans="2:4" x14ac:dyDescent="0.25">
      <c r="B4709" s="427" t="s">
        <v>6814</v>
      </c>
      <c r="C4709" s="427" t="s">
        <v>6813</v>
      </c>
      <c r="D4709" s="428">
        <v>1674.4</v>
      </c>
    </row>
    <row r="4710" spans="2:4" x14ac:dyDescent="0.25">
      <c r="B4710" s="427" t="s">
        <v>6815</v>
      </c>
      <c r="C4710" s="427" t="s">
        <v>6813</v>
      </c>
      <c r="D4710" s="428">
        <v>1674.4</v>
      </c>
    </row>
    <row r="4711" spans="2:4" x14ac:dyDescent="0.25">
      <c r="B4711" s="427" t="s">
        <v>6816</v>
      </c>
      <c r="C4711" s="427" t="s">
        <v>6817</v>
      </c>
      <c r="D4711" s="428">
        <v>15880.35</v>
      </c>
    </row>
    <row r="4712" spans="2:4" x14ac:dyDescent="0.25">
      <c r="B4712" s="427" t="s">
        <v>6818</v>
      </c>
      <c r="C4712" s="427" t="s">
        <v>6819</v>
      </c>
      <c r="D4712" s="428">
        <v>1175.1500000000001</v>
      </c>
    </row>
    <row r="4713" spans="2:4" x14ac:dyDescent="0.25">
      <c r="B4713" s="427" t="s">
        <v>6820</v>
      </c>
      <c r="C4713" s="427" t="s">
        <v>6819</v>
      </c>
      <c r="D4713" s="428">
        <v>1175.1500000000001</v>
      </c>
    </row>
    <row r="4714" spans="2:4" x14ac:dyDescent="0.25">
      <c r="B4714" s="427" t="s">
        <v>6821</v>
      </c>
      <c r="C4714" s="427" t="s">
        <v>6819</v>
      </c>
      <c r="D4714" s="428">
        <v>1175.1500000000001</v>
      </c>
    </row>
    <row r="4715" spans="2:4" x14ac:dyDescent="0.25">
      <c r="B4715" s="427" t="s">
        <v>6822</v>
      </c>
      <c r="C4715" s="427" t="s">
        <v>6819</v>
      </c>
      <c r="D4715" s="428">
        <v>750</v>
      </c>
    </row>
    <row r="4716" spans="2:4" x14ac:dyDescent="0.25">
      <c r="B4716" s="427" t="s">
        <v>6823</v>
      </c>
      <c r="C4716" s="427" t="s">
        <v>6819</v>
      </c>
      <c r="D4716" s="428">
        <v>1175.1500000000001</v>
      </c>
    </row>
    <row r="4717" spans="2:4" x14ac:dyDescent="0.25">
      <c r="B4717" s="427" t="s">
        <v>6824</v>
      </c>
      <c r="C4717" s="427" t="s">
        <v>6819</v>
      </c>
      <c r="D4717" s="428">
        <v>750</v>
      </c>
    </row>
    <row r="4718" spans="2:4" x14ac:dyDescent="0.25">
      <c r="B4718" s="427" t="s">
        <v>6825</v>
      </c>
      <c r="C4718" s="427" t="s">
        <v>6819</v>
      </c>
      <c r="D4718" s="428">
        <v>750</v>
      </c>
    </row>
    <row r="4719" spans="2:4" x14ac:dyDescent="0.25">
      <c r="B4719" s="427" t="s">
        <v>6826</v>
      </c>
      <c r="C4719" s="427" t="s">
        <v>6819</v>
      </c>
      <c r="D4719" s="428">
        <v>750</v>
      </c>
    </row>
    <row r="4720" spans="2:4" x14ac:dyDescent="0.25">
      <c r="B4720" s="427" t="s">
        <v>6827</v>
      </c>
      <c r="C4720" s="427" t="s">
        <v>6819</v>
      </c>
      <c r="D4720" s="428">
        <v>750</v>
      </c>
    </row>
    <row r="4721" spans="2:4" x14ac:dyDescent="0.25">
      <c r="B4721" s="427" t="s">
        <v>6828</v>
      </c>
      <c r="C4721" s="427" t="s">
        <v>6819</v>
      </c>
      <c r="D4721" s="428">
        <v>750</v>
      </c>
    </row>
    <row r="4722" spans="2:4" x14ac:dyDescent="0.25">
      <c r="B4722" s="427" t="s">
        <v>6829</v>
      </c>
      <c r="C4722" s="427" t="s">
        <v>6819</v>
      </c>
      <c r="D4722" s="428">
        <v>750</v>
      </c>
    </row>
    <row r="4723" spans="2:4" x14ac:dyDescent="0.25">
      <c r="B4723" s="427" t="s">
        <v>6830</v>
      </c>
      <c r="C4723" s="427" t="s">
        <v>6819</v>
      </c>
      <c r="D4723" s="428">
        <v>1175.1500000000001</v>
      </c>
    </row>
    <row r="4724" spans="2:4" x14ac:dyDescent="0.25">
      <c r="B4724" s="427" t="s">
        <v>6831</v>
      </c>
      <c r="C4724" s="427" t="s">
        <v>6819</v>
      </c>
      <c r="D4724" s="428">
        <v>1175.1500000000001</v>
      </c>
    </row>
    <row r="4725" spans="2:4" x14ac:dyDescent="0.25">
      <c r="B4725" s="427" t="s">
        <v>6832</v>
      </c>
      <c r="C4725" s="427" t="s">
        <v>6819</v>
      </c>
      <c r="D4725" s="428">
        <v>750</v>
      </c>
    </row>
    <row r="4726" spans="2:4" x14ac:dyDescent="0.25">
      <c r="B4726" s="427" t="s">
        <v>6833</v>
      </c>
      <c r="C4726" s="427" t="s">
        <v>6819</v>
      </c>
      <c r="D4726" s="428">
        <v>750</v>
      </c>
    </row>
    <row r="4727" spans="2:4" x14ac:dyDescent="0.25">
      <c r="B4727" s="427" t="s">
        <v>6834</v>
      </c>
      <c r="C4727" s="427" t="s">
        <v>6819</v>
      </c>
      <c r="D4727" s="428">
        <v>750</v>
      </c>
    </row>
    <row r="4728" spans="2:4" x14ac:dyDescent="0.25">
      <c r="B4728" s="427" t="s">
        <v>6835</v>
      </c>
      <c r="C4728" s="427" t="s">
        <v>6819</v>
      </c>
      <c r="D4728" s="428">
        <v>1175.1500000000001</v>
      </c>
    </row>
    <row r="4729" spans="2:4" x14ac:dyDescent="0.25">
      <c r="B4729" s="427" t="s">
        <v>6836</v>
      </c>
      <c r="C4729" s="427" t="s">
        <v>6819</v>
      </c>
      <c r="D4729" s="428">
        <v>1175.1600000000001</v>
      </c>
    </row>
    <row r="4730" spans="2:4" x14ac:dyDescent="0.25">
      <c r="B4730" s="427" t="s">
        <v>6837</v>
      </c>
      <c r="C4730" s="427" t="s">
        <v>6819</v>
      </c>
      <c r="D4730" s="428">
        <v>1175.1500000000001</v>
      </c>
    </row>
    <row r="4731" spans="2:4" x14ac:dyDescent="0.25">
      <c r="B4731" s="427" t="s">
        <v>6838</v>
      </c>
      <c r="C4731" s="427" t="s">
        <v>6819</v>
      </c>
      <c r="D4731" s="428">
        <v>1175.1500000000001</v>
      </c>
    </row>
    <row r="4732" spans="2:4" x14ac:dyDescent="0.25">
      <c r="B4732" s="427" t="s">
        <v>6839</v>
      </c>
      <c r="C4732" s="427" t="s">
        <v>6819</v>
      </c>
      <c r="D4732" s="428">
        <v>1175.1500000000001</v>
      </c>
    </row>
    <row r="4733" spans="2:4" x14ac:dyDescent="0.25">
      <c r="B4733" s="427" t="s">
        <v>6840</v>
      </c>
      <c r="C4733" s="427" t="s">
        <v>6819</v>
      </c>
      <c r="D4733" s="428">
        <v>1175.1500000000001</v>
      </c>
    </row>
    <row r="4734" spans="2:4" x14ac:dyDescent="0.25">
      <c r="B4734" s="427" t="s">
        <v>6841</v>
      </c>
      <c r="C4734" s="427" t="s">
        <v>6819</v>
      </c>
      <c r="D4734" s="428">
        <v>750</v>
      </c>
    </row>
    <row r="4735" spans="2:4" x14ac:dyDescent="0.25">
      <c r="B4735" s="427" t="s">
        <v>6842</v>
      </c>
      <c r="C4735" s="427" t="s">
        <v>6819</v>
      </c>
      <c r="D4735" s="428">
        <v>1175.1500000000001</v>
      </c>
    </row>
    <row r="4736" spans="2:4" x14ac:dyDescent="0.25">
      <c r="B4736" s="427" t="s">
        <v>6843</v>
      </c>
      <c r="C4736" s="427" t="s">
        <v>6819</v>
      </c>
      <c r="D4736" s="428">
        <v>1175.1500000000001</v>
      </c>
    </row>
    <row r="4737" spans="2:4" x14ac:dyDescent="0.25">
      <c r="B4737" s="427" t="s">
        <v>6844</v>
      </c>
      <c r="C4737" s="427" t="s">
        <v>6819</v>
      </c>
      <c r="D4737" s="428">
        <v>1175.1500000000001</v>
      </c>
    </row>
    <row r="4738" spans="2:4" x14ac:dyDescent="0.25">
      <c r="B4738" s="427" t="s">
        <v>6845</v>
      </c>
      <c r="C4738" s="427" t="s">
        <v>6819</v>
      </c>
      <c r="D4738" s="428">
        <v>1175.1500000000001</v>
      </c>
    </row>
    <row r="4739" spans="2:4" x14ac:dyDescent="0.25">
      <c r="B4739" s="427" t="s">
        <v>6846</v>
      </c>
      <c r="C4739" s="427" t="s">
        <v>6819</v>
      </c>
      <c r="D4739" s="428">
        <v>750</v>
      </c>
    </row>
    <row r="4740" spans="2:4" x14ac:dyDescent="0.25">
      <c r="B4740" s="427" t="s">
        <v>6847</v>
      </c>
      <c r="C4740" s="427" t="s">
        <v>6819</v>
      </c>
      <c r="D4740" s="428">
        <v>1175.1500000000001</v>
      </c>
    </row>
    <row r="4741" spans="2:4" x14ac:dyDescent="0.25">
      <c r="B4741" s="427" t="s">
        <v>6848</v>
      </c>
      <c r="C4741" s="427" t="s">
        <v>6819</v>
      </c>
      <c r="D4741" s="428">
        <v>1175.1500000000001</v>
      </c>
    </row>
    <row r="4742" spans="2:4" x14ac:dyDescent="0.25">
      <c r="B4742" s="427" t="s">
        <v>6849</v>
      </c>
      <c r="C4742" s="427" t="s">
        <v>6819</v>
      </c>
      <c r="D4742" s="428">
        <v>750</v>
      </c>
    </row>
    <row r="4743" spans="2:4" x14ac:dyDescent="0.25">
      <c r="B4743" s="427" t="s">
        <v>6850</v>
      </c>
      <c r="C4743" s="427" t="s">
        <v>6819</v>
      </c>
      <c r="D4743" s="428">
        <v>1175.1500000000001</v>
      </c>
    </row>
    <row r="4744" spans="2:4" x14ac:dyDescent="0.25">
      <c r="B4744" s="427" t="s">
        <v>6851</v>
      </c>
      <c r="C4744" s="427" t="s">
        <v>6819</v>
      </c>
      <c r="D4744" s="428">
        <v>1175.1500000000001</v>
      </c>
    </row>
    <row r="4745" spans="2:4" x14ac:dyDescent="0.25">
      <c r="B4745" s="427" t="s">
        <v>6852</v>
      </c>
      <c r="C4745" s="427" t="s">
        <v>6819</v>
      </c>
      <c r="D4745" s="428">
        <v>2540</v>
      </c>
    </row>
    <row r="4746" spans="2:4" x14ac:dyDescent="0.25">
      <c r="B4746" s="427" t="s">
        <v>6853</v>
      </c>
      <c r="C4746" s="427" t="s">
        <v>6819</v>
      </c>
      <c r="D4746" s="428">
        <v>1175.1500000000001</v>
      </c>
    </row>
    <row r="4747" spans="2:4" x14ac:dyDescent="0.25">
      <c r="B4747" s="427" t="s">
        <v>6854</v>
      </c>
      <c r="C4747" s="427" t="s">
        <v>6819</v>
      </c>
      <c r="D4747" s="428">
        <v>1175.1500000000001</v>
      </c>
    </row>
    <row r="4748" spans="2:4" x14ac:dyDescent="0.25">
      <c r="B4748" s="427" t="s">
        <v>6855</v>
      </c>
      <c r="C4748" s="427" t="s">
        <v>6819</v>
      </c>
      <c r="D4748" s="428">
        <v>1175.1500000000001</v>
      </c>
    </row>
    <row r="4749" spans="2:4" x14ac:dyDescent="0.25">
      <c r="B4749" s="427" t="s">
        <v>6856</v>
      </c>
      <c r="C4749" s="427" t="s">
        <v>6819</v>
      </c>
      <c r="D4749" s="428">
        <v>1175.1500000000001</v>
      </c>
    </row>
    <row r="4750" spans="2:4" x14ac:dyDescent="0.25">
      <c r="B4750" s="427" t="s">
        <v>6857</v>
      </c>
      <c r="C4750" s="427" t="s">
        <v>6858</v>
      </c>
      <c r="D4750" s="428">
        <v>0</v>
      </c>
    </row>
    <row r="4751" spans="2:4" x14ac:dyDescent="0.25">
      <c r="B4751" s="427" t="s">
        <v>6859</v>
      </c>
      <c r="C4751" s="427" t="s">
        <v>6860</v>
      </c>
      <c r="D4751" s="428">
        <v>1175.1600000000001</v>
      </c>
    </row>
    <row r="4752" spans="2:4" x14ac:dyDescent="0.25">
      <c r="B4752" s="427" t="s">
        <v>6861</v>
      </c>
      <c r="C4752" s="427" t="s">
        <v>6860</v>
      </c>
      <c r="D4752" s="428">
        <v>750</v>
      </c>
    </row>
    <row r="4753" spans="2:4" x14ac:dyDescent="0.25">
      <c r="B4753" s="427" t="s">
        <v>6862</v>
      </c>
      <c r="C4753" s="427" t="s">
        <v>6863</v>
      </c>
      <c r="D4753" s="428">
        <v>1175.1500000000001</v>
      </c>
    </row>
    <row r="4754" spans="2:4" x14ac:dyDescent="0.25">
      <c r="B4754" s="427" t="s">
        <v>6864</v>
      </c>
      <c r="C4754" s="427" t="s">
        <v>6865</v>
      </c>
      <c r="D4754" s="428">
        <v>1175.1500000000001</v>
      </c>
    </row>
    <row r="4755" spans="2:4" x14ac:dyDescent="0.25">
      <c r="B4755" s="427" t="s">
        <v>6866</v>
      </c>
      <c r="C4755" s="427" t="s">
        <v>6865</v>
      </c>
      <c r="D4755" s="428">
        <v>1175.1500000000001</v>
      </c>
    </row>
    <row r="4756" spans="2:4" x14ac:dyDescent="0.25">
      <c r="B4756" s="427" t="s">
        <v>6867</v>
      </c>
      <c r="C4756" s="427" t="s">
        <v>6865</v>
      </c>
      <c r="D4756" s="428">
        <v>1175.1500000000001</v>
      </c>
    </row>
    <row r="4757" spans="2:4" x14ac:dyDescent="0.25">
      <c r="B4757" s="427" t="s">
        <v>6868</v>
      </c>
      <c r="C4757" s="427" t="s">
        <v>6865</v>
      </c>
      <c r="D4757" s="428">
        <v>750</v>
      </c>
    </row>
    <row r="4758" spans="2:4" x14ac:dyDescent="0.25">
      <c r="B4758" s="427" t="s">
        <v>6869</v>
      </c>
      <c r="C4758" s="427" t="s">
        <v>6865</v>
      </c>
      <c r="D4758" s="428">
        <v>3030.12</v>
      </c>
    </row>
    <row r="4759" spans="2:4" x14ac:dyDescent="0.25">
      <c r="B4759" s="427" t="s">
        <v>6870</v>
      </c>
      <c r="C4759" s="427" t="s">
        <v>6865</v>
      </c>
      <c r="D4759" s="428">
        <v>3030.12</v>
      </c>
    </row>
    <row r="4760" spans="2:4" x14ac:dyDescent="0.25">
      <c r="B4760" s="427" t="s">
        <v>6871</v>
      </c>
      <c r="C4760" s="427" t="s">
        <v>6865</v>
      </c>
      <c r="D4760" s="428">
        <v>1175.1500000000001</v>
      </c>
    </row>
    <row r="4761" spans="2:4" x14ac:dyDescent="0.25">
      <c r="B4761" s="427" t="s">
        <v>6872</v>
      </c>
      <c r="C4761" s="427" t="s">
        <v>6865</v>
      </c>
      <c r="D4761" s="428">
        <v>1175.1500000000001</v>
      </c>
    </row>
    <row r="4762" spans="2:4" x14ac:dyDescent="0.25">
      <c r="B4762" s="427" t="s">
        <v>6873</v>
      </c>
      <c r="C4762" s="427" t="s">
        <v>6865</v>
      </c>
      <c r="D4762" s="428">
        <v>750</v>
      </c>
    </row>
    <row r="4763" spans="2:4" x14ac:dyDescent="0.25">
      <c r="B4763" s="427" t="s">
        <v>6874</v>
      </c>
      <c r="C4763" s="427" t="s">
        <v>6865</v>
      </c>
      <c r="D4763" s="428">
        <v>1175.1500000000001</v>
      </c>
    </row>
    <row r="4764" spans="2:4" x14ac:dyDescent="0.25">
      <c r="B4764" s="427" t="s">
        <v>6875</v>
      </c>
      <c r="C4764" s="427" t="s">
        <v>6865</v>
      </c>
      <c r="D4764" s="428">
        <v>750</v>
      </c>
    </row>
    <row r="4765" spans="2:4" x14ac:dyDescent="0.25">
      <c r="B4765" s="427" t="s">
        <v>6876</v>
      </c>
      <c r="C4765" s="427" t="s">
        <v>6865</v>
      </c>
      <c r="D4765" s="428">
        <v>750</v>
      </c>
    </row>
    <row r="4766" spans="2:4" x14ac:dyDescent="0.25">
      <c r="B4766" s="427" t="s">
        <v>6877</v>
      </c>
      <c r="C4766" s="427" t="s">
        <v>6865</v>
      </c>
      <c r="D4766" s="428">
        <v>2438.92</v>
      </c>
    </row>
    <row r="4767" spans="2:4" x14ac:dyDescent="0.25">
      <c r="B4767" s="427" t="s">
        <v>6878</v>
      </c>
      <c r="C4767" s="427" t="s">
        <v>6865</v>
      </c>
      <c r="D4767" s="428">
        <v>2070</v>
      </c>
    </row>
    <row r="4768" spans="2:4" x14ac:dyDescent="0.25">
      <c r="B4768" s="427" t="s">
        <v>6879</v>
      </c>
      <c r="C4768" s="427" t="s">
        <v>6865</v>
      </c>
      <c r="D4768" s="428">
        <v>750</v>
      </c>
    </row>
    <row r="4769" spans="2:4" x14ac:dyDescent="0.25">
      <c r="B4769" s="427" t="s">
        <v>6880</v>
      </c>
      <c r="C4769" s="427" t="s">
        <v>6865</v>
      </c>
      <c r="D4769" s="428">
        <v>750</v>
      </c>
    </row>
    <row r="4770" spans="2:4" x14ac:dyDescent="0.25">
      <c r="B4770" s="427" t="s">
        <v>6881</v>
      </c>
      <c r="C4770" s="427" t="s">
        <v>6865</v>
      </c>
      <c r="D4770" s="428">
        <v>2438.92</v>
      </c>
    </row>
    <row r="4771" spans="2:4" x14ac:dyDescent="0.25">
      <c r="B4771" s="427" t="s">
        <v>6882</v>
      </c>
      <c r="C4771" s="427" t="s">
        <v>6865</v>
      </c>
      <c r="D4771" s="428">
        <v>2438.92</v>
      </c>
    </row>
    <row r="4772" spans="2:4" x14ac:dyDescent="0.25">
      <c r="B4772" s="427" t="s">
        <v>6883</v>
      </c>
      <c r="C4772" s="427" t="s">
        <v>6865</v>
      </c>
      <c r="D4772" s="428">
        <v>750</v>
      </c>
    </row>
    <row r="4773" spans="2:4" x14ac:dyDescent="0.25">
      <c r="B4773" s="427" t="s">
        <v>6884</v>
      </c>
      <c r="C4773" s="427" t="s">
        <v>6865</v>
      </c>
      <c r="D4773" s="428">
        <v>750</v>
      </c>
    </row>
    <row r="4774" spans="2:4" x14ac:dyDescent="0.25">
      <c r="B4774" s="427" t="s">
        <v>6885</v>
      </c>
      <c r="C4774" s="427" t="s">
        <v>6865</v>
      </c>
      <c r="D4774" s="428">
        <v>750</v>
      </c>
    </row>
    <row r="4775" spans="2:4" x14ac:dyDescent="0.25">
      <c r="B4775" s="427" t="s">
        <v>6886</v>
      </c>
      <c r="C4775" s="427" t="s">
        <v>6865</v>
      </c>
      <c r="D4775" s="428">
        <v>1175.1500000000001</v>
      </c>
    </row>
    <row r="4776" spans="2:4" x14ac:dyDescent="0.25">
      <c r="B4776" s="427" t="s">
        <v>6887</v>
      </c>
      <c r="C4776" s="427" t="s">
        <v>6888</v>
      </c>
      <c r="D4776" s="428">
        <v>750</v>
      </c>
    </row>
    <row r="4777" spans="2:4" x14ac:dyDescent="0.25">
      <c r="B4777" s="427" t="s">
        <v>6889</v>
      </c>
      <c r="C4777" s="427" t="s">
        <v>6890</v>
      </c>
      <c r="D4777" s="428">
        <v>2441.34</v>
      </c>
    </row>
    <row r="4778" spans="2:4" x14ac:dyDescent="0.25">
      <c r="B4778" s="427" t="s">
        <v>6891</v>
      </c>
      <c r="C4778" s="427" t="s">
        <v>6890</v>
      </c>
      <c r="D4778" s="428">
        <v>2441.34</v>
      </c>
    </row>
    <row r="4779" spans="2:4" x14ac:dyDescent="0.25">
      <c r="B4779" s="427" t="s">
        <v>6892</v>
      </c>
      <c r="C4779" s="427" t="s">
        <v>6890</v>
      </c>
      <c r="D4779" s="428">
        <v>2441.34</v>
      </c>
    </row>
    <row r="4780" spans="2:4" x14ac:dyDescent="0.25">
      <c r="B4780" s="427" t="s">
        <v>6893</v>
      </c>
      <c r="C4780" s="427" t="s">
        <v>6890</v>
      </c>
      <c r="D4780" s="428">
        <v>2441.34</v>
      </c>
    </row>
    <row r="4781" spans="2:4" x14ac:dyDescent="0.25">
      <c r="B4781" s="427" t="s">
        <v>6894</v>
      </c>
      <c r="C4781" s="427" t="s">
        <v>6890</v>
      </c>
      <c r="D4781" s="428">
        <v>2441.34</v>
      </c>
    </row>
    <row r="4782" spans="2:4" x14ac:dyDescent="0.25">
      <c r="B4782" s="427" t="s">
        <v>6895</v>
      </c>
      <c r="C4782" s="427" t="s">
        <v>6890</v>
      </c>
      <c r="D4782" s="428">
        <v>2441.34</v>
      </c>
    </row>
    <row r="4783" spans="2:4" x14ac:dyDescent="0.25">
      <c r="B4783" s="427" t="s">
        <v>6896</v>
      </c>
      <c r="C4783" s="427" t="s">
        <v>6890</v>
      </c>
      <c r="D4783" s="428">
        <v>2441.34</v>
      </c>
    </row>
    <row r="4784" spans="2:4" x14ac:dyDescent="0.25">
      <c r="B4784" s="427" t="s">
        <v>6897</v>
      </c>
      <c r="C4784" s="427" t="s">
        <v>6898</v>
      </c>
      <c r="D4784" s="428">
        <v>1674.4</v>
      </c>
    </row>
    <row r="4785" spans="2:4" x14ac:dyDescent="0.25">
      <c r="B4785" s="427" t="s">
        <v>6899</v>
      </c>
      <c r="C4785" s="427" t="s">
        <v>6900</v>
      </c>
      <c r="D4785" s="428">
        <v>750</v>
      </c>
    </row>
    <row r="4786" spans="2:4" x14ac:dyDescent="0.25">
      <c r="B4786" s="427" t="s">
        <v>6901</v>
      </c>
      <c r="C4786" s="427" t="s">
        <v>6900</v>
      </c>
      <c r="D4786" s="428">
        <v>750</v>
      </c>
    </row>
    <row r="4787" spans="2:4" x14ac:dyDescent="0.25">
      <c r="B4787" s="427" t="s">
        <v>6902</v>
      </c>
      <c r="C4787" s="427" t="s">
        <v>6900</v>
      </c>
      <c r="D4787" s="428">
        <v>750</v>
      </c>
    </row>
    <row r="4788" spans="2:4" x14ac:dyDescent="0.25">
      <c r="B4788" s="427" t="s">
        <v>6903</v>
      </c>
      <c r="C4788" s="427" t="s">
        <v>6900</v>
      </c>
      <c r="D4788" s="428">
        <v>750</v>
      </c>
    </row>
    <row r="4789" spans="2:4" x14ac:dyDescent="0.25">
      <c r="B4789" s="427" t="s">
        <v>6904</v>
      </c>
      <c r="C4789" s="427" t="s">
        <v>6905</v>
      </c>
      <c r="D4789" s="428">
        <v>750</v>
      </c>
    </row>
    <row r="4790" spans="2:4" x14ac:dyDescent="0.25">
      <c r="B4790" s="427" t="s">
        <v>6906</v>
      </c>
      <c r="C4790" s="427" t="s">
        <v>6907</v>
      </c>
      <c r="D4790" s="428">
        <v>2415</v>
      </c>
    </row>
    <row r="4791" spans="2:4" x14ac:dyDescent="0.25">
      <c r="B4791" s="427" t="s">
        <v>6908</v>
      </c>
      <c r="C4791" s="427" t="s">
        <v>6907</v>
      </c>
      <c r="D4791" s="428">
        <v>2415</v>
      </c>
    </row>
    <row r="4792" spans="2:4" x14ac:dyDescent="0.25">
      <c r="B4792" s="427" t="s">
        <v>6909</v>
      </c>
      <c r="C4792" s="427" t="s">
        <v>6907</v>
      </c>
      <c r="D4792" s="428">
        <v>2415</v>
      </c>
    </row>
    <row r="4793" spans="2:4" x14ac:dyDescent="0.25">
      <c r="B4793" s="427" t="s">
        <v>6910</v>
      </c>
      <c r="C4793" s="427" t="s">
        <v>6907</v>
      </c>
      <c r="D4793" s="428">
        <v>2415</v>
      </c>
    </row>
    <row r="4794" spans="2:4" x14ac:dyDescent="0.25">
      <c r="B4794" s="427" t="s">
        <v>6911</v>
      </c>
      <c r="C4794" s="427" t="s">
        <v>6912</v>
      </c>
      <c r="D4794" s="428">
        <v>137867.35999999999</v>
      </c>
    </row>
    <row r="4795" spans="2:4" x14ac:dyDescent="0.25">
      <c r="B4795" s="427" t="s">
        <v>6913</v>
      </c>
      <c r="C4795" s="427" t="s">
        <v>6914</v>
      </c>
      <c r="D4795" s="428">
        <v>8215.6</v>
      </c>
    </row>
    <row r="4796" spans="2:4" x14ac:dyDescent="0.25">
      <c r="B4796" s="427" t="s">
        <v>6915</v>
      </c>
      <c r="C4796" s="427" t="s">
        <v>6916</v>
      </c>
      <c r="D4796" s="428">
        <v>11137.75</v>
      </c>
    </row>
    <row r="4797" spans="2:4" x14ac:dyDescent="0.25">
      <c r="B4797" s="427" t="s">
        <v>6917</v>
      </c>
      <c r="C4797" s="427" t="s">
        <v>6918</v>
      </c>
      <c r="D4797" s="428">
        <v>7000</v>
      </c>
    </row>
    <row r="4798" spans="2:4" x14ac:dyDescent="0.25">
      <c r="B4798" s="427" t="s">
        <v>6919</v>
      </c>
      <c r="C4798" s="427" t="s">
        <v>6920</v>
      </c>
      <c r="D4798" s="428">
        <v>202687.5</v>
      </c>
    </row>
    <row r="4799" spans="2:4" x14ac:dyDescent="0.25">
      <c r="B4799" s="427" t="s">
        <v>6921</v>
      </c>
      <c r="C4799" s="427" t="s">
        <v>6922</v>
      </c>
      <c r="D4799" s="428">
        <v>458.85</v>
      </c>
    </row>
    <row r="4800" spans="2:4" x14ac:dyDescent="0.25">
      <c r="B4800" s="427" t="s">
        <v>6923</v>
      </c>
      <c r="C4800" s="427" t="s">
        <v>6924</v>
      </c>
      <c r="D4800" s="428">
        <v>903.7</v>
      </c>
    </row>
    <row r="4801" spans="2:4" x14ac:dyDescent="0.25">
      <c r="B4801" s="427" t="s">
        <v>6925</v>
      </c>
      <c r="C4801" s="427" t="s">
        <v>6926</v>
      </c>
      <c r="D4801" s="428">
        <v>19159</v>
      </c>
    </row>
    <row r="4802" spans="2:4" x14ac:dyDescent="0.25">
      <c r="B4802" s="427" t="s">
        <v>6927</v>
      </c>
      <c r="C4802" s="427" t="s">
        <v>6928</v>
      </c>
      <c r="D4802" s="428">
        <v>2179.25</v>
      </c>
    </row>
    <row r="4803" spans="2:4" x14ac:dyDescent="0.25">
      <c r="B4803" s="427" t="s">
        <v>6929</v>
      </c>
      <c r="C4803" s="427" t="s">
        <v>6930</v>
      </c>
      <c r="D4803" s="428">
        <v>5114.82</v>
      </c>
    </row>
    <row r="4804" spans="2:4" x14ac:dyDescent="0.25">
      <c r="B4804" s="427" t="s">
        <v>6931</v>
      </c>
      <c r="C4804" s="427" t="s">
        <v>6932</v>
      </c>
      <c r="D4804" s="428">
        <v>1584.42</v>
      </c>
    </row>
    <row r="4805" spans="2:4" x14ac:dyDescent="0.25">
      <c r="B4805" s="427" t="s">
        <v>6933</v>
      </c>
      <c r="C4805" s="427" t="s">
        <v>6934</v>
      </c>
      <c r="D4805" s="428">
        <v>1612.4</v>
      </c>
    </row>
    <row r="4806" spans="2:4" x14ac:dyDescent="0.25">
      <c r="B4806" s="427" t="s">
        <v>6935</v>
      </c>
      <c r="C4806" s="427" t="s">
        <v>6934</v>
      </c>
      <c r="D4806" s="428">
        <v>1612.4</v>
      </c>
    </row>
    <row r="4807" spans="2:4" x14ac:dyDescent="0.25">
      <c r="B4807" s="427" t="s">
        <v>6936</v>
      </c>
      <c r="C4807" s="427" t="s">
        <v>6934</v>
      </c>
      <c r="D4807" s="428">
        <v>1612.4</v>
      </c>
    </row>
    <row r="4808" spans="2:4" x14ac:dyDescent="0.25">
      <c r="B4808" s="427" t="s">
        <v>6937</v>
      </c>
      <c r="C4808" s="427" t="s">
        <v>6934</v>
      </c>
      <c r="D4808" s="428">
        <v>1612.4</v>
      </c>
    </row>
    <row r="4809" spans="2:4" x14ac:dyDescent="0.25">
      <c r="B4809" s="427" t="s">
        <v>6938</v>
      </c>
      <c r="C4809" s="427" t="s">
        <v>6934</v>
      </c>
      <c r="D4809" s="428">
        <v>1612.4</v>
      </c>
    </row>
    <row r="4810" spans="2:4" x14ac:dyDescent="0.25">
      <c r="B4810" s="427" t="s">
        <v>6939</v>
      </c>
      <c r="C4810" s="427" t="s">
        <v>6934</v>
      </c>
      <c r="D4810" s="428">
        <v>1612.4</v>
      </c>
    </row>
    <row r="4811" spans="2:4" x14ac:dyDescent="0.25">
      <c r="B4811" s="427" t="s">
        <v>6940</v>
      </c>
      <c r="C4811" s="427" t="s">
        <v>6934</v>
      </c>
      <c r="D4811" s="428">
        <v>1612.4</v>
      </c>
    </row>
    <row r="4812" spans="2:4" x14ac:dyDescent="0.25">
      <c r="B4812" s="427" t="s">
        <v>6941</v>
      </c>
      <c r="C4812" s="427" t="s">
        <v>6934</v>
      </c>
      <c r="D4812" s="428">
        <v>1612.4</v>
      </c>
    </row>
    <row r="4813" spans="2:4" x14ac:dyDescent="0.25">
      <c r="B4813" s="427" t="s">
        <v>6942</v>
      </c>
      <c r="C4813" s="427" t="s">
        <v>6934</v>
      </c>
      <c r="D4813" s="428">
        <v>1612.4</v>
      </c>
    </row>
    <row r="4814" spans="2:4" x14ac:dyDescent="0.25">
      <c r="B4814" s="427" t="s">
        <v>6943</v>
      </c>
      <c r="C4814" s="427" t="s">
        <v>6934</v>
      </c>
      <c r="D4814" s="428">
        <v>1612.4</v>
      </c>
    </row>
    <row r="4815" spans="2:4" x14ac:dyDescent="0.25">
      <c r="B4815" s="427" t="s">
        <v>6944</v>
      </c>
      <c r="C4815" s="427" t="s">
        <v>6934</v>
      </c>
      <c r="D4815" s="428">
        <v>1612.4</v>
      </c>
    </row>
    <row r="4816" spans="2:4" x14ac:dyDescent="0.25">
      <c r="B4816" s="427" t="s">
        <v>6945</v>
      </c>
      <c r="C4816" s="427" t="s">
        <v>6934</v>
      </c>
      <c r="D4816" s="428">
        <v>1612.4</v>
      </c>
    </row>
    <row r="4817" spans="2:4" x14ac:dyDescent="0.25">
      <c r="B4817" s="427" t="s">
        <v>6946</v>
      </c>
      <c r="C4817" s="427" t="s">
        <v>6934</v>
      </c>
      <c r="D4817" s="428">
        <v>1612.4</v>
      </c>
    </row>
    <row r="4818" spans="2:4" x14ac:dyDescent="0.25">
      <c r="B4818" s="427" t="s">
        <v>6947</v>
      </c>
      <c r="C4818" s="427" t="s">
        <v>6934</v>
      </c>
      <c r="D4818" s="428">
        <v>1612.4</v>
      </c>
    </row>
    <row r="4819" spans="2:4" x14ac:dyDescent="0.25">
      <c r="B4819" s="427" t="s">
        <v>6948</v>
      </c>
      <c r="C4819" s="427" t="s">
        <v>6934</v>
      </c>
      <c r="D4819" s="428">
        <v>1612.4</v>
      </c>
    </row>
    <row r="4820" spans="2:4" x14ac:dyDescent="0.25">
      <c r="B4820" s="427" t="s">
        <v>6949</v>
      </c>
      <c r="C4820" s="427" t="s">
        <v>6934</v>
      </c>
      <c r="D4820" s="428">
        <v>1612.4</v>
      </c>
    </row>
    <row r="4821" spans="2:4" x14ac:dyDescent="0.25">
      <c r="B4821" s="427" t="s">
        <v>6950</v>
      </c>
      <c r="C4821" s="427" t="s">
        <v>6934</v>
      </c>
      <c r="D4821" s="428">
        <v>1612.4</v>
      </c>
    </row>
    <row r="4822" spans="2:4" x14ac:dyDescent="0.25">
      <c r="B4822" s="427" t="s">
        <v>6951</v>
      </c>
      <c r="C4822" s="427" t="s">
        <v>6934</v>
      </c>
      <c r="D4822" s="428">
        <v>1612.4</v>
      </c>
    </row>
    <row r="4823" spans="2:4" x14ac:dyDescent="0.25">
      <c r="B4823" s="427" t="s">
        <v>6952</v>
      </c>
      <c r="C4823" s="427" t="s">
        <v>6934</v>
      </c>
      <c r="D4823" s="428">
        <v>1612.4</v>
      </c>
    </row>
    <row r="4824" spans="2:4" x14ac:dyDescent="0.25">
      <c r="B4824" s="427" t="s">
        <v>6953</v>
      </c>
      <c r="C4824" s="427" t="s">
        <v>6934</v>
      </c>
      <c r="D4824" s="428">
        <v>1612.4</v>
      </c>
    </row>
    <row r="4825" spans="2:4" x14ac:dyDescent="0.25">
      <c r="B4825" s="427" t="s">
        <v>6954</v>
      </c>
      <c r="C4825" s="427" t="s">
        <v>6955</v>
      </c>
      <c r="D4825" s="428">
        <v>930</v>
      </c>
    </row>
    <row r="4826" spans="2:4" x14ac:dyDescent="0.25">
      <c r="B4826" s="427" t="s">
        <v>6956</v>
      </c>
      <c r="C4826" s="427" t="s">
        <v>6955</v>
      </c>
      <c r="D4826" s="428">
        <v>930</v>
      </c>
    </row>
    <row r="4827" spans="2:4" x14ac:dyDescent="0.25">
      <c r="B4827" s="427" t="s">
        <v>6957</v>
      </c>
      <c r="C4827" s="427" t="s">
        <v>6955</v>
      </c>
      <c r="D4827" s="428">
        <v>930</v>
      </c>
    </row>
    <row r="4828" spans="2:4" x14ac:dyDescent="0.25">
      <c r="B4828" s="427" t="s">
        <v>6958</v>
      </c>
      <c r="C4828" s="427" t="s">
        <v>6959</v>
      </c>
      <c r="D4828" s="428">
        <v>4878.5600000000004</v>
      </c>
    </row>
    <row r="4829" spans="2:4" x14ac:dyDescent="0.25">
      <c r="B4829" s="427" t="s">
        <v>6960</v>
      </c>
      <c r="C4829" s="427" t="s">
        <v>6961</v>
      </c>
      <c r="D4829" s="428">
        <v>14382</v>
      </c>
    </row>
    <row r="4830" spans="2:4" x14ac:dyDescent="0.25">
      <c r="B4830" s="427" t="s">
        <v>6962</v>
      </c>
      <c r="C4830" s="427" t="s">
        <v>6963</v>
      </c>
      <c r="D4830" s="428">
        <v>0</v>
      </c>
    </row>
    <row r="4831" spans="2:4" x14ac:dyDescent="0.25">
      <c r="B4831" s="427" t="s">
        <v>6964</v>
      </c>
      <c r="C4831" s="427" t="s">
        <v>6965</v>
      </c>
      <c r="D4831" s="428">
        <v>7308</v>
      </c>
    </row>
    <row r="4832" spans="2:4" x14ac:dyDescent="0.25">
      <c r="B4832" s="427" t="s">
        <v>6966</v>
      </c>
      <c r="C4832" s="427" t="s">
        <v>6967</v>
      </c>
      <c r="D4832" s="428">
        <v>214368</v>
      </c>
    </row>
    <row r="4833" spans="2:4" x14ac:dyDescent="0.25">
      <c r="B4833" s="427" t="s">
        <v>6968</v>
      </c>
      <c r="C4833" s="427" t="s">
        <v>6969</v>
      </c>
      <c r="D4833" s="428">
        <v>4912.87</v>
      </c>
    </row>
    <row r="4834" spans="2:4" x14ac:dyDescent="0.25">
      <c r="B4834" s="427" t="s">
        <v>6970</v>
      </c>
      <c r="C4834" s="427" t="s">
        <v>6969</v>
      </c>
      <c r="D4834" s="428">
        <v>4912.87</v>
      </c>
    </row>
    <row r="4835" spans="2:4" x14ac:dyDescent="0.25">
      <c r="B4835" s="427" t="s">
        <v>6971</v>
      </c>
      <c r="C4835" s="427" t="s">
        <v>6969</v>
      </c>
      <c r="D4835" s="428">
        <v>4912.87</v>
      </c>
    </row>
    <row r="4836" spans="2:4" x14ac:dyDescent="0.25">
      <c r="B4836" s="427" t="s">
        <v>6972</v>
      </c>
      <c r="C4836" s="427" t="s">
        <v>6969</v>
      </c>
      <c r="D4836" s="428">
        <v>4912.87</v>
      </c>
    </row>
    <row r="4837" spans="2:4" x14ac:dyDescent="0.25">
      <c r="B4837" s="427" t="s">
        <v>6973</v>
      </c>
      <c r="C4837" s="427" t="s">
        <v>6969</v>
      </c>
      <c r="D4837" s="428">
        <v>4912.87</v>
      </c>
    </row>
    <row r="4838" spans="2:4" x14ac:dyDescent="0.25">
      <c r="B4838" s="427" t="s">
        <v>6974</v>
      </c>
      <c r="C4838" s="427" t="s">
        <v>6969</v>
      </c>
      <c r="D4838" s="428">
        <v>4912.87</v>
      </c>
    </row>
    <row r="4839" spans="2:4" x14ac:dyDescent="0.25">
      <c r="B4839" s="427" t="s">
        <v>6975</v>
      </c>
      <c r="C4839" s="427" t="s">
        <v>6976</v>
      </c>
      <c r="D4839" s="428">
        <v>4724.68</v>
      </c>
    </row>
    <row r="4840" spans="2:4" x14ac:dyDescent="0.25">
      <c r="B4840" s="427" t="s">
        <v>6977</v>
      </c>
      <c r="C4840" s="427" t="s">
        <v>6978</v>
      </c>
      <c r="D4840" s="428">
        <v>2499.9899999999998</v>
      </c>
    </row>
    <row r="4841" spans="2:4" x14ac:dyDescent="0.25">
      <c r="B4841" s="427" t="s">
        <v>6979</v>
      </c>
      <c r="C4841" s="427" t="s">
        <v>6978</v>
      </c>
      <c r="D4841" s="428">
        <v>2499.9899999999998</v>
      </c>
    </row>
    <row r="4842" spans="2:4" ht="28.5" x14ac:dyDescent="0.25">
      <c r="B4842" s="427" t="s">
        <v>6980</v>
      </c>
      <c r="C4842" s="427" t="s">
        <v>6981</v>
      </c>
      <c r="D4842" s="428">
        <v>40000</v>
      </c>
    </row>
    <row r="4843" spans="2:4" x14ac:dyDescent="0.25">
      <c r="B4843" s="427" t="s">
        <v>6982</v>
      </c>
      <c r="C4843" s="427" t="s">
        <v>6983</v>
      </c>
      <c r="D4843" s="428">
        <v>64546.43</v>
      </c>
    </row>
    <row r="4844" spans="2:4" x14ac:dyDescent="0.25">
      <c r="B4844" s="427" t="s">
        <v>6984</v>
      </c>
      <c r="C4844" s="427" t="s">
        <v>6985</v>
      </c>
      <c r="D4844" s="428">
        <v>43977.34</v>
      </c>
    </row>
    <row r="4845" spans="2:4" x14ac:dyDescent="0.25">
      <c r="B4845" s="427" t="s">
        <v>6986</v>
      </c>
      <c r="C4845" s="427" t="s">
        <v>6985</v>
      </c>
      <c r="D4845" s="428">
        <v>54450.63</v>
      </c>
    </row>
    <row r="4846" spans="2:4" x14ac:dyDescent="0.25">
      <c r="B4846" s="427" t="s">
        <v>6987</v>
      </c>
      <c r="C4846" s="427" t="s">
        <v>6985</v>
      </c>
      <c r="D4846" s="428">
        <v>30398.99</v>
      </c>
    </row>
    <row r="4847" spans="2:4" x14ac:dyDescent="0.25">
      <c r="B4847" s="427" t="s">
        <v>6988</v>
      </c>
      <c r="C4847" s="427" t="s">
        <v>6985</v>
      </c>
      <c r="D4847" s="428">
        <v>43977.34</v>
      </c>
    </row>
    <row r="4848" spans="2:4" x14ac:dyDescent="0.25">
      <c r="B4848" s="427" t="s">
        <v>6989</v>
      </c>
      <c r="C4848" s="427" t="s">
        <v>6990</v>
      </c>
      <c r="D4848" s="428">
        <v>1380</v>
      </c>
    </row>
    <row r="4849" spans="2:4" x14ac:dyDescent="0.25">
      <c r="B4849" s="427" t="s">
        <v>6991</v>
      </c>
      <c r="C4849" s="427" t="s">
        <v>6990</v>
      </c>
      <c r="D4849" s="428">
        <v>1380</v>
      </c>
    </row>
    <row r="4850" spans="2:4" x14ac:dyDescent="0.25">
      <c r="B4850" s="427" t="s">
        <v>6992</v>
      </c>
      <c r="C4850" s="427" t="s">
        <v>6993</v>
      </c>
      <c r="D4850" s="428">
        <v>402.5</v>
      </c>
    </row>
    <row r="4851" spans="2:4" x14ac:dyDescent="0.25">
      <c r="B4851" s="427" t="s">
        <v>6994</v>
      </c>
      <c r="C4851" s="427" t="s">
        <v>6995</v>
      </c>
      <c r="D4851" s="428">
        <v>750</v>
      </c>
    </row>
    <row r="4852" spans="2:4" x14ac:dyDescent="0.25">
      <c r="B4852" s="427" t="s">
        <v>6996</v>
      </c>
      <c r="C4852" s="427" t="s">
        <v>6997</v>
      </c>
      <c r="D4852" s="428">
        <v>14696.74</v>
      </c>
    </row>
    <row r="4853" spans="2:4" x14ac:dyDescent="0.25">
      <c r="B4853" s="427" t="s">
        <v>6998</v>
      </c>
      <c r="C4853" s="427" t="s">
        <v>6999</v>
      </c>
      <c r="D4853" s="428">
        <v>2169.1999999999998</v>
      </c>
    </row>
    <row r="4854" spans="2:4" x14ac:dyDescent="0.25">
      <c r="B4854" s="427" t="s">
        <v>7000</v>
      </c>
      <c r="C4854" s="427" t="s">
        <v>7001</v>
      </c>
      <c r="D4854" s="428">
        <v>103362.76</v>
      </c>
    </row>
    <row r="4855" spans="2:4" x14ac:dyDescent="0.25">
      <c r="B4855" s="427" t="s">
        <v>7002</v>
      </c>
      <c r="C4855" s="427" t="s">
        <v>7003</v>
      </c>
      <c r="D4855" s="428">
        <v>1713.5</v>
      </c>
    </row>
    <row r="4856" spans="2:4" x14ac:dyDescent="0.25">
      <c r="B4856" s="427" t="s">
        <v>7004</v>
      </c>
      <c r="C4856" s="427" t="s">
        <v>7005</v>
      </c>
      <c r="D4856" s="428">
        <v>107031.34</v>
      </c>
    </row>
    <row r="4857" spans="2:4" x14ac:dyDescent="0.25">
      <c r="B4857" s="427" t="s">
        <v>7006</v>
      </c>
      <c r="C4857" s="427" t="s">
        <v>7005</v>
      </c>
      <c r="D4857" s="428">
        <v>572100.64</v>
      </c>
    </row>
    <row r="4858" spans="2:4" x14ac:dyDescent="0.25">
      <c r="B4858" s="427" t="s">
        <v>7007</v>
      </c>
      <c r="C4858" s="427" t="s">
        <v>7008</v>
      </c>
      <c r="D4858" s="428">
        <v>12305.18</v>
      </c>
    </row>
    <row r="4859" spans="2:4" x14ac:dyDescent="0.25">
      <c r="B4859" s="427" t="s">
        <v>7009</v>
      </c>
      <c r="C4859" s="427" t="s">
        <v>7010</v>
      </c>
      <c r="D4859" s="428">
        <v>21620</v>
      </c>
    </row>
    <row r="4860" spans="2:4" x14ac:dyDescent="0.25">
      <c r="B4860" s="427" t="s">
        <v>7011</v>
      </c>
      <c r="C4860" s="427" t="s">
        <v>7010</v>
      </c>
      <c r="D4860" s="428">
        <v>21620</v>
      </c>
    </row>
    <row r="4861" spans="2:4" x14ac:dyDescent="0.25">
      <c r="B4861" s="427" t="s">
        <v>7012</v>
      </c>
      <c r="C4861" s="427" t="s">
        <v>7010</v>
      </c>
      <c r="D4861" s="428">
        <v>21620</v>
      </c>
    </row>
    <row r="4862" spans="2:4" x14ac:dyDescent="0.25">
      <c r="B4862" s="427" t="s">
        <v>7013</v>
      </c>
      <c r="C4862" s="427" t="s">
        <v>7010</v>
      </c>
      <c r="D4862" s="428">
        <v>21620</v>
      </c>
    </row>
    <row r="4863" spans="2:4" x14ac:dyDescent="0.25">
      <c r="B4863" s="427" t="s">
        <v>7014</v>
      </c>
      <c r="C4863" s="427" t="s">
        <v>7010</v>
      </c>
      <c r="D4863" s="428">
        <v>21620</v>
      </c>
    </row>
    <row r="4864" spans="2:4" x14ac:dyDescent="0.25">
      <c r="B4864" s="427" t="s">
        <v>7015</v>
      </c>
      <c r="C4864" s="427" t="s">
        <v>7010</v>
      </c>
      <c r="D4864" s="428">
        <v>21620</v>
      </c>
    </row>
    <row r="4865" spans="2:4" x14ac:dyDescent="0.25">
      <c r="B4865" s="427" t="s">
        <v>7016</v>
      </c>
      <c r="C4865" s="427" t="s">
        <v>7010</v>
      </c>
      <c r="D4865" s="428">
        <v>21620</v>
      </c>
    </row>
    <row r="4866" spans="2:4" x14ac:dyDescent="0.25">
      <c r="B4866" s="427" t="s">
        <v>7017</v>
      </c>
      <c r="C4866" s="427" t="s">
        <v>7010</v>
      </c>
      <c r="D4866" s="428">
        <v>21620</v>
      </c>
    </row>
    <row r="4867" spans="2:4" x14ac:dyDescent="0.25">
      <c r="B4867" s="427" t="s">
        <v>7018</v>
      </c>
      <c r="C4867" s="427" t="s">
        <v>7010</v>
      </c>
      <c r="D4867" s="428">
        <v>21620</v>
      </c>
    </row>
    <row r="4868" spans="2:4" x14ac:dyDescent="0.25">
      <c r="B4868" s="427" t="s">
        <v>7019</v>
      </c>
      <c r="C4868" s="427" t="s">
        <v>7020</v>
      </c>
      <c r="D4868" s="428">
        <v>55200</v>
      </c>
    </row>
    <row r="4869" spans="2:4" x14ac:dyDescent="0.25">
      <c r="B4869" s="427" t="s">
        <v>7021</v>
      </c>
      <c r="C4869" s="427" t="s">
        <v>7020</v>
      </c>
      <c r="D4869" s="428">
        <v>55200</v>
      </c>
    </row>
    <row r="4870" spans="2:4" x14ac:dyDescent="0.25">
      <c r="B4870" s="427" t="s">
        <v>7022</v>
      </c>
      <c r="C4870" s="427" t="s">
        <v>7023</v>
      </c>
      <c r="D4870" s="428">
        <v>14030</v>
      </c>
    </row>
    <row r="4871" spans="2:4" x14ac:dyDescent="0.25">
      <c r="B4871" s="427" t="s">
        <v>7024</v>
      </c>
      <c r="C4871" s="427" t="s">
        <v>7025</v>
      </c>
      <c r="D4871" s="428">
        <v>8103.18</v>
      </c>
    </row>
    <row r="4872" spans="2:4" x14ac:dyDescent="0.25">
      <c r="B4872" s="427" t="s">
        <v>7026</v>
      </c>
      <c r="C4872" s="427" t="s">
        <v>7027</v>
      </c>
      <c r="D4872" s="428">
        <v>956294.11</v>
      </c>
    </row>
    <row r="4873" spans="2:4" x14ac:dyDescent="0.25">
      <c r="B4873" s="427" t="s">
        <v>7028</v>
      </c>
      <c r="C4873" s="427" t="s">
        <v>7029</v>
      </c>
      <c r="D4873" s="428">
        <v>54201.63</v>
      </c>
    </row>
    <row r="4874" spans="2:4" x14ac:dyDescent="0.25">
      <c r="B4874" s="427" t="s">
        <v>7030</v>
      </c>
      <c r="C4874" s="427" t="s">
        <v>7031</v>
      </c>
      <c r="D4874" s="428">
        <v>45000</v>
      </c>
    </row>
    <row r="4875" spans="2:4" x14ac:dyDescent="0.25">
      <c r="B4875" s="427" t="s">
        <v>7032</v>
      </c>
      <c r="C4875" s="427" t="s">
        <v>7033</v>
      </c>
      <c r="D4875" s="428">
        <v>867262.23</v>
      </c>
    </row>
    <row r="4876" spans="2:4" ht="28.5" x14ac:dyDescent="0.25">
      <c r="B4876" s="427" t="s">
        <v>7034</v>
      </c>
      <c r="C4876" s="427" t="s">
        <v>7035</v>
      </c>
      <c r="D4876" s="428">
        <v>54896.4</v>
      </c>
    </row>
    <row r="4877" spans="2:4" x14ac:dyDescent="0.25">
      <c r="B4877" s="427" t="s">
        <v>7036</v>
      </c>
      <c r="C4877" s="427" t="s">
        <v>7037</v>
      </c>
      <c r="D4877" s="428">
        <v>3450</v>
      </c>
    </row>
    <row r="4878" spans="2:4" x14ac:dyDescent="0.25">
      <c r="B4878" s="427" t="s">
        <v>7038</v>
      </c>
      <c r="C4878" s="427" t="s">
        <v>7037</v>
      </c>
      <c r="D4878" s="428">
        <v>3450</v>
      </c>
    </row>
    <row r="4879" spans="2:4" x14ac:dyDescent="0.25">
      <c r="B4879" s="427" t="s">
        <v>7039</v>
      </c>
      <c r="C4879" s="427" t="s">
        <v>7037</v>
      </c>
      <c r="D4879" s="428">
        <v>3450</v>
      </c>
    </row>
    <row r="4880" spans="2:4" x14ac:dyDescent="0.25">
      <c r="B4880" s="427" t="s">
        <v>7040</v>
      </c>
      <c r="C4880" s="427" t="s">
        <v>7041</v>
      </c>
      <c r="D4880" s="428">
        <v>9548.14</v>
      </c>
    </row>
    <row r="4881" spans="2:4" x14ac:dyDescent="0.25">
      <c r="B4881" s="427" t="s">
        <v>7042</v>
      </c>
      <c r="C4881" s="427" t="s">
        <v>7041</v>
      </c>
      <c r="D4881" s="428">
        <v>9548.14</v>
      </c>
    </row>
    <row r="4882" spans="2:4" x14ac:dyDescent="0.25">
      <c r="B4882" s="427" t="s">
        <v>7043</v>
      </c>
      <c r="C4882" s="427" t="s">
        <v>7044</v>
      </c>
      <c r="D4882" s="428">
        <v>31772.49</v>
      </c>
    </row>
    <row r="4883" spans="2:4" x14ac:dyDescent="0.25">
      <c r="B4883" s="427" t="s">
        <v>7045</v>
      </c>
      <c r="C4883" s="427" t="s">
        <v>7046</v>
      </c>
      <c r="D4883" s="428">
        <v>10575.71</v>
      </c>
    </row>
    <row r="4884" spans="2:4" x14ac:dyDescent="0.25">
      <c r="B4884" s="427" t="s">
        <v>7047</v>
      </c>
      <c r="C4884" s="427" t="s">
        <v>7048</v>
      </c>
      <c r="D4884" s="428">
        <v>804.54</v>
      </c>
    </row>
    <row r="4885" spans="2:4" x14ac:dyDescent="0.25">
      <c r="B4885" s="427" t="s">
        <v>7049</v>
      </c>
      <c r="C4885" s="427" t="s">
        <v>7048</v>
      </c>
      <c r="D4885" s="428">
        <v>804.54</v>
      </c>
    </row>
    <row r="4886" spans="2:4" x14ac:dyDescent="0.25">
      <c r="B4886" s="427" t="s">
        <v>7050</v>
      </c>
      <c r="C4886" s="427" t="s">
        <v>7051</v>
      </c>
      <c r="D4886" s="428">
        <v>14090.52</v>
      </c>
    </row>
    <row r="4887" spans="2:4" x14ac:dyDescent="0.25">
      <c r="B4887" s="427" t="s">
        <v>7052</v>
      </c>
      <c r="C4887" s="427" t="s">
        <v>7053</v>
      </c>
      <c r="D4887" s="428">
        <v>3169.82</v>
      </c>
    </row>
    <row r="4888" spans="2:4" x14ac:dyDescent="0.25">
      <c r="B4888" s="427" t="s">
        <v>7054</v>
      </c>
      <c r="C4888" s="427" t="s">
        <v>7055</v>
      </c>
      <c r="D4888" s="428">
        <v>5224.6400000000003</v>
      </c>
    </row>
    <row r="4889" spans="2:4" x14ac:dyDescent="0.25">
      <c r="B4889" s="427" t="s">
        <v>7056</v>
      </c>
      <c r="C4889" s="427" t="s">
        <v>7055</v>
      </c>
      <c r="D4889" s="428">
        <v>12267</v>
      </c>
    </row>
    <row r="4890" spans="2:4" x14ac:dyDescent="0.25">
      <c r="B4890" s="427" t="s">
        <v>7057</v>
      </c>
      <c r="C4890" s="427" t="s">
        <v>7058</v>
      </c>
      <c r="D4890" s="428">
        <v>12890.35</v>
      </c>
    </row>
    <row r="4891" spans="2:4" x14ac:dyDescent="0.25">
      <c r="B4891" s="427" t="s">
        <v>7059</v>
      </c>
      <c r="C4891" s="427" t="s">
        <v>7060</v>
      </c>
      <c r="D4891" s="428">
        <v>12890.35</v>
      </c>
    </row>
    <row r="4892" spans="2:4" x14ac:dyDescent="0.25">
      <c r="B4892" s="427" t="s">
        <v>7061</v>
      </c>
      <c r="C4892" s="427" t="s">
        <v>7062</v>
      </c>
      <c r="D4892" s="428">
        <v>9323.2000000000007</v>
      </c>
    </row>
    <row r="4893" spans="2:4" x14ac:dyDescent="0.25">
      <c r="B4893" s="427" t="s">
        <v>7063</v>
      </c>
      <c r="C4893" s="427" t="s">
        <v>7064</v>
      </c>
      <c r="D4893" s="428">
        <v>7866.52</v>
      </c>
    </row>
    <row r="4894" spans="2:4" x14ac:dyDescent="0.25">
      <c r="B4894" s="427" t="s">
        <v>7065</v>
      </c>
      <c r="C4894" s="427" t="s">
        <v>7064</v>
      </c>
      <c r="D4894" s="428">
        <v>7866.52</v>
      </c>
    </row>
    <row r="4895" spans="2:4" x14ac:dyDescent="0.25">
      <c r="B4895" s="427" t="s">
        <v>7066</v>
      </c>
      <c r="C4895" s="427" t="s">
        <v>7067</v>
      </c>
      <c r="D4895" s="428">
        <v>5730.68</v>
      </c>
    </row>
    <row r="4896" spans="2:4" x14ac:dyDescent="0.25">
      <c r="B4896" s="427" t="s">
        <v>7068</v>
      </c>
      <c r="C4896" s="427" t="s">
        <v>7069</v>
      </c>
      <c r="D4896" s="428">
        <v>5799.07</v>
      </c>
    </row>
    <row r="4897" spans="2:4" x14ac:dyDescent="0.25">
      <c r="B4897" s="427" t="s">
        <v>7070</v>
      </c>
      <c r="C4897" s="427" t="s">
        <v>7071</v>
      </c>
      <c r="D4897" s="428">
        <v>18812.849999999999</v>
      </c>
    </row>
    <row r="4898" spans="2:4" x14ac:dyDescent="0.25">
      <c r="B4898" s="427" t="s">
        <v>7072</v>
      </c>
      <c r="C4898" s="427" t="s">
        <v>7073</v>
      </c>
      <c r="D4898" s="428">
        <v>26218.85</v>
      </c>
    </row>
    <row r="4899" spans="2:4" x14ac:dyDescent="0.25">
      <c r="B4899" s="427" t="s">
        <v>7074</v>
      </c>
      <c r="C4899" s="427" t="s">
        <v>7075</v>
      </c>
      <c r="D4899" s="428">
        <v>4998.4399999999996</v>
      </c>
    </row>
    <row r="4900" spans="2:4" x14ac:dyDescent="0.25">
      <c r="B4900" s="427" t="s">
        <v>7076</v>
      </c>
      <c r="C4900" s="427" t="s">
        <v>7075</v>
      </c>
      <c r="D4900" s="428">
        <v>4998.4399999999996</v>
      </c>
    </row>
    <row r="4901" spans="2:4" x14ac:dyDescent="0.25">
      <c r="B4901" s="427" t="s">
        <v>7077</v>
      </c>
      <c r="C4901" s="427" t="s">
        <v>7075</v>
      </c>
      <c r="D4901" s="428">
        <v>4998.4399999999996</v>
      </c>
    </row>
    <row r="4902" spans="2:4" x14ac:dyDescent="0.25">
      <c r="B4902" s="427" t="s">
        <v>7078</v>
      </c>
      <c r="C4902" s="427" t="s">
        <v>7079</v>
      </c>
      <c r="D4902" s="428">
        <v>9185.0499999999993</v>
      </c>
    </row>
    <row r="4903" spans="2:4" x14ac:dyDescent="0.25">
      <c r="B4903" s="427" t="s">
        <v>7080</v>
      </c>
      <c r="C4903" s="427" t="s">
        <v>7079</v>
      </c>
      <c r="D4903" s="428">
        <v>9185.0499999999993</v>
      </c>
    </row>
    <row r="4904" spans="2:4" x14ac:dyDescent="0.25">
      <c r="B4904" s="427" t="s">
        <v>7081</v>
      </c>
      <c r="C4904" s="427" t="s">
        <v>7079</v>
      </c>
      <c r="D4904" s="428">
        <v>9185.0499999999993</v>
      </c>
    </row>
    <row r="4905" spans="2:4" x14ac:dyDescent="0.25">
      <c r="B4905" s="427" t="s">
        <v>7082</v>
      </c>
      <c r="C4905" s="427" t="s">
        <v>7083</v>
      </c>
      <c r="D4905" s="428">
        <v>9185.0499999999993</v>
      </c>
    </row>
    <row r="4906" spans="2:4" x14ac:dyDescent="0.25">
      <c r="B4906" s="427" t="s">
        <v>7084</v>
      </c>
      <c r="C4906" s="427" t="s">
        <v>7085</v>
      </c>
      <c r="D4906" s="428">
        <v>19029.16</v>
      </c>
    </row>
    <row r="4907" spans="2:4" x14ac:dyDescent="0.25">
      <c r="B4907" s="427" t="s">
        <v>7086</v>
      </c>
      <c r="C4907" s="427" t="s">
        <v>7087</v>
      </c>
      <c r="D4907" s="428">
        <v>1484.8</v>
      </c>
    </row>
    <row r="4908" spans="2:4" x14ac:dyDescent="0.25">
      <c r="B4908" s="427" t="s">
        <v>7088</v>
      </c>
      <c r="C4908" s="427" t="s">
        <v>7087</v>
      </c>
      <c r="D4908" s="428">
        <v>1484.8</v>
      </c>
    </row>
    <row r="4909" spans="2:4" x14ac:dyDescent="0.25">
      <c r="B4909" s="427" t="s">
        <v>7089</v>
      </c>
      <c r="C4909" s="427" t="s">
        <v>7087</v>
      </c>
      <c r="D4909" s="428">
        <v>1484.8</v>
      </c>
    </row>
    <row r="4910" spans="2:4" x14ac:dyDescent="0.25">
      <c r="B4910" s="427" t="s">
        <v>7090</v>
      </c>
      <c r="C4910" s="427" t="s">
        <v>7087</v>
      </c>
      <c r="D4910" s="428">
        <v>1484.8</v>
      </c>
    </row>
    <row r="4911" spans="2:4" x14ac:dyDescent="0.25">
      <c r="B4911" s="427" t="s">
        <v>7091</v>
      </c>
      <c r="C4911" s="427" t="s">
        <v>7087</v>
      </c>
      <c r="D4911" s="428">
        <v>1484.8</v>
      </c>
    </row>
    <row r="4912" spans="2:4" x14ac:dyDescent="0.25">
      <c r="B4912" s="427" t="s">
        <v>7092</v>
      </c>
      <c r="C4912" s="427" t="s">
        <v>7087</v>
      </c>
      <c r="D4912" s="428">
        <v>1484.8</v>
      </c>
    </row>
    <row r="4913" spans="2:4" x14ac:dyDescent="0.25">
      <c r="B4913" s="427" t="s">
        <v>7093</v>
      </c>
      <c r="C4913" s="427" t="s">
        <v>7087</v>
      </c>
      <c r="D4913" s="428">
        <v>1484.8</v>
      </c>
    </row>
    <row r="4914" spans="2:4" x14ac:dyDescent="0.25">
      <c r="B4914" s="427" t="s">
        <v>7094</v>
      </c>
      <c r="C4914" s="427" t="s">
        <v>7087</v>
      </c>
      <c r="D4914" s="428">
        <v>1484.8</v>
      </c>
    </row>
    <row r="4915" spans="2:4" x14ac:dyDescent="0.25">
      <c r="B4915" s="427" t="s">
        <v>7095</v>
      </c>
      <c r="C4915" s="427" t="s">
        <v>7087</v>
      </c>
      <c r="D4915" s="428">
        <v>1484.8</v>
      </c>
    </row>
    <row r="4916" spans="2:4" x14ac:dyDescent="0.25">
      <c r="B4916" s="427" t="s">
        <v>7096</v>
      </c>
      <c r="C4916" s="427" t="s">
        <v>7087</v>
      </c>
      <c r="D4916" s="428">
        <v>1484.8</v>
      </c>
    </row>
    <row r="4917" spans="2:4" x14ac:dyDescent="0.25">
      <c r="B4917" s="427" t="s">
        <v>7097</v>
      </c>
      <c r="C4917" s="427" t="s">
        <v>7087</v>
      </c>
      <c r="D4917" s="428">
        <v>1484.8</v>
      </c>
    </row>
    <row r="4918" spans="2:4" x14ac:dyDescent="0.25">
      <c r="B4918" s="427" t="s">
        <v>7098</v>
      </c>
      <c r="C4918" s="427" t="s">
        <v>7087</v>
      </c>
      <c r="D4918" s="428">
        <v>1484.8</v>
      </c>
    </row>
    <row r="4919" spans="2:4" x14ac:dyDescent="0.25">
      <c r="B4919" s="427" t="s">
        <v>7099</v>
      </c>
      <c r="C4919" s="427" t="s">
        <v>7087</v>
      </c>
      <c r="D4919" s="428">
        <v>1484.8</v>
      </c>
    </row>
    <row r="4920" spans="2:4" x14ac:dyDescent="0.25">
      <c r="B4920" s="427" t="s">
        <v>7100</v>
      </c>
      <c r="C4920" s="427" t="s">
        <v>7087</v>
      </c>
      <c r="D4920" s="428">
        <v>1484.8</v>
      </c>
    </row>
    <row r="4921" spans="2:4" x14ac:dyDescent="0.25">
      <c r="B4921" s="427" t="s">
        <v>7101</v>
      </c>
      <c r="C4921" s="427" t="s">
        <v>7087</v>
      </c>
      <c r="D4921" s="428">
        <v>1484.8</v>
      </c>
    </row>
    <row r="4922" spans="2:4" x14ac:dyDescent="0.25">
      <c r="B4922" s="427" t="s">
        <v>7102</v>
      </c>
      <c r="C4922" s="427" t="s">
        <v>7087</v>
      </c>
      <c r="D4922" s="428">
        <v>1484.8</v>
      </c>
    </row>
    <row r="4923" spans="2:4" x14ac:dyDescent="0.25">
      <c r="B4923" s="427" t="s">
        <v>7103</v>
      </c>
      <c r="C4923" s="427" t="s">
        <v>7087</v>
      </c>
      <c r="D4923" s="428">
        <v>2436</v>
      </c>
    </row>
    <row r="4924" spans="2:4" x14ac:dyDescent="0.25">
      <c r="B4924" s="427" t="s">
        <v>7104</v>
      </c>
      <c r="C4924" s="427" t="s">
        <v>7105</v>
      </c>
      <c r="D4924" s="428">
        <v>5091.63</v>
      </c>
    </row>
    <row r="4925" spans="2:4" x14ac:dyDescent="0.25">
      <c r="B4925" s="427" t="s">
        <v>7106</v>
      </c>
      <c r="C4925" s="427" t="s">
        <v>7107</v>
      </c>
      <c r="D4925" s="428">
        <v>5091.63</v>
      </c>
    </row>
    <row r="4926" spans="2:4" x14ac:dyDescent="0.25">
      <c r="B4926" s="427" t="s">
        <v>7108</v>
      </c>
      <c r="C4926" s="427" t="s">
        <v>7107</v>
      </c>
      <c r="D4926" s="428">
        <v>5091.63</v>
      </c>
    </row>
    <row r="4927" spans="2:4" x14ac:dyDescent="0.25">
      <c r="B4927" s="427" t="s">
        <v>7109</v>
      </c>
      <c r="C4927" s="427" t="s">
        <v>7107</v>
      </c>
      <c r="D4927" s="428">
        <v>5091.63</v>
      </c>
    </row>
    <row r="4928" spans="2:4" x14ac:dyDescent="0.25">
      <c r="B4928" s="427" t="s">
        <v>7110</v>
      </c>
      <c r="C4928" s="427" t="s">
        <v>7111</v>
      </c>
      <c r="D4928" s="428">
        <v>1468.55</v>
      </c>
    </row>
    <row r="4929" spans="2:4" x14ac:dyDescent="0.25">
      <c r="B4929" s="427" t="s">
        <v>7112</v>
      </c>
      <c r="C4929" s="427" t="s">
        <v>7113</v>
      </c>
      <c r="D4929" s="428">
        <v>1468.55</v>
      </c>
    </row>
    <row r="4930" spans="2:4" x14ac:dyDescent="0.25">
      <c r="B4930" s="427" t="s">
        <v>7114</v>
      </c>
      <c r="C4930" s="427" t="s">
        <v>7115</v>
      </c>
      <c r="D4930" s="428">
        <v>1468.55</v>
      </c>
    </row>
    <row r="4931" spans="2:4" x14ac:dyDescent="0.25">
      <c r="B4931" s="427" t="s">
        <v>7116</v>
      </c>
      <c r="C4931" s="427" t="s">
        <v>7117</v>
      </c>
      <c r="D4931" s="428">
        <v>1265</v>
      </c>
    </row>
    <row r="4932" spans="2:4" x14ac:dyDescent="0.25">
      <c r="B4932" s="427" t="s">
        <v>7118</v>
      </c>
      <c r="C4932" s="427" t="s">
        <v>7119</v>
      </c>
      <c r="D4932" s="428">
        <v>277.99</v>
      </c>
    </row>
    <row r="4933" spans="2:4" x14ac:dyDescent="0.25">
      <c r="B4933" s="427" t="s">
        <v>7120</v>
      </c>
      <c r="C4933" s="427" t="s">
        <v>7121</v>
      </c>
      <c r="D4933" s="428">
        <v>277.99</v>
      </c>
    </row>
    <row r="4934" spans="2:4" x14ac:dyDescent="0.25">
      <c r="B4934" s="427" t="s">
        <v>7122</v>
      </c>
      <c r="C4934" s="427" t="s">
        <v>7121</v>
      </c>
      <c r="D4934" s="428">
        <v>794.6</v>
      </c>
    </row>
    <row r="4935" spans="2:4" x14ac:dyDescent="0.25">
      <c r="B4935" s="427" t="s">
        <v>7123</v>
      </c>
      <c r="C4935" s="427" t="s">
        <v>7121</v>
      </c>
      <c r="D4935" s="428">
        <v>277.99</v>
      </c>
    </row>
    <row r="4936" spans="2:4" x14ac:dyDescent="0.25">
      <c r="B4936" s="427" t="s">
        <v>7124</v>
      </c>
      <c r="C4936" s="427" t="s">
        <v>7121</v>
      </c>
      <c r="D4936" s="428">
        <v>277.99</v>
      </c>
    </row>
    <row r="4937" spans="2:4" x14ac:dyDescent="0.25">
      <c r="B4937" s="427" t="s">
        <v>7125</v>
      </c>
      <c r="C4937" s="427" t="s">
        <v>7121</v>
      </c>
      <c r="D4937" s="428">
        <v>277.99</v>
      </c>
    </row>
    <row r="4938" spans="2:4" x14ac:dyDescent="0.25">
      <c r="B4938" s="427" t="s">
        <v>7126</v>
      </c>
      <c r="C4938" s="427" t="s">
        <v>7121</v>
      </c>
      <c r="D4938" s="428">
        <v>794.6</v>
      </c>
    </row>
    <row r="4939" spans="2:4" x14ac:dyDescent="0.25">
      <c r="B4939" s="427" t="s">
        <v>7127</v>
      </c>
      <c r="C4939" s="427" t="s">
        <v>7121</v>
      </c>
      <c r="D4939" s="428">
        <v>794.6</v>
      </c>
    </row>
    <row r="4940" spans="2:4" x14ac:dyDescent="0.25">
      <c r="B4940" s="427" t="s">
        <v>7128</v>
      </c>
      <c r="C4940" s="427" t="s">
        <v>7121</v>
      </c>
      <c r="D4940" s="428">
        <v>794.6</v>
      </c>
    </row>
    <row r="4941" spans="2:4" x14ac:dyDescent="0.25">
      <c r="B4941" s="427" t="s">
        <v>7129</v>
      </c>
      <c r="C4941" s="427" t="s">
        <v>7121</v>
      </c>
      <c r="D4941" s="428">
        <v>794.6</v>
      </c>
    </row>
    <row r="4942" spans="2:4" x14ac:dyDescent="0.25">
      <c r="B4942" s="427" t="s">
        <v>7130</v>
      </c>
      <c r="C4942" s="427" t="s">
        <v>7121</v>
      </c>
      <c r="D4942" s="428">
        <v>794.6</v>
      </c>
    </row>
    <row r="4943" spans="2:4" x14ac:dyDescent="0.25">
      <c r="B4943" s="427" t="s">
        <v>7131</v>
      </c>
      <c r="C4943" s="427" t="s">
        <v>7121</v>
      </c>
      <c r="D4943" s="428">
        <v>794.6</v>
      </c>
    </row>
    <row r="4944" spans="2:4" x14ac:dyDescent="0.25">
      <c r="B4944" s="427" t="s">
        <v>7132</v>
      </c>
      <c r="C4944" s="427" t="s">
        <v>7121</v>
      </c>
      <c r="D4944" s="428">
        <v>794.6</v>
      </c>
    </row>
    <row r="4945" spans="2:4" x14ac:dyDescent="0.25">
      <c r="B4945" s="427" t="s">
        <v>7133</v>
      </c>
      <c r="C4945" s="427" t="s">
        <v>7121</v>
      </c>
      <c r="D4945" s="428">
        <v>794.6</v>
      </c>
    </row>
    <row r="4946" spans="2:4" x14ac:dyDescent="0.25">
      <c r="B4946" s="427" t="s">
        <v>7134</v>
      </c>
      <c r="C4946" s="427" t="s">
        <v>7121</v>
      </c>
      <c r="D4946" s="428">
        <v>794.6</v>
      </c>
    </row>
    <row r="4947" spans="2:4" x14ac:dyDescent="0.25">
      <c r="B4947" s="427" t="s">
        <v>7135</v>
      </c>
      <c r="C4947" s="427" t="s">
        <v>7121</v>
      </c>
      <c r="D4947" s="428">
        <v>794.6</v>
      </c>
    </row>
    <row r="4948" spans="2:4" x14ac:dyDescent="0.25">
      <c r="B4948" s="427" t="s">
        <v>7136</v>
      </c>
      <c r="C4948" s="427" t="s">
        <v>7121</v>
      </c>
      <c r="D4948" s="428">
        <v>794.6</v>
      </c>
    </row>
    <row r="4949" spans="2:4" x14ac:dyDescent="0.25">
      <c r="B4949" s="427" t="s">
        <v>7137</v>
      </c>
      <c r="C4949" s="427" t="s">
        <v>7121</v>
      </c>
      <c r="D4949" s="428">
        <v>794.6</v>
      </c>
    </row>
    <row r="4950" spans="2:4" x14ac:dyDescent="0.25">
      <c r="B4950" s="427" t="s">
        <v>7138</v>
      </c>
      <c r="C4950" s="427" t="s">
        <v>7121</v>
      </c>
      <c r="D4950" s="428">
        <v>794.6</v>
      </c>
    </row>
    <row r="4951" spans="2:4" x14ac:dyDescent="0.25">
      <c r="B4951" s="427" t="s">
        <v>7139</v>
      </c>
      <c r="C4951" s="427" t="s">
        <v>7121</v>
      </c>
      <c r="D4951" s="428">
        <v>794.6</v>
      </c>
    </row>
    <row r="4952" spans="2:4" x14ac:dyDescent="0.25">
      <c r="B4952" s="427" t="s">
        <v>7140</v>
      </c>
      <c r="C4952" s="427" t="s">
        <v>7121</v>
      </c>
      <c r="D4952" s="428">
        <v>794.6</v>
      </c>
    </row>
    <row r="4953" spans="2:4" x14ac:dyDescent="0.25">
      <c r="B4953" s="427" t="s">
        <v>7141</v>
      </c>
      <c r="C4953" s="427" t="s">
        <v>7121</v>
      </c>
      <c r="D4953" s="428">
        <v>794.6</v>
      </c>
    </row>
    <row r="4954" spans="2:4" x14ac:dyDescent="0.25">
      <c r="B4954" s="427" t="s">
        <v>7142</v>
      </c>
      <c r="C4954" s="427" t="s">
        <v>7121</v>
      </c>
      <c r="D4954" s="428">
        <v>794.6</v>
      </c>
    </row>
    <row r="4955" spans="2:4" x14ac:dyDescent="0.25">
      <c r="B4955" s="427" t="s">
        <v>7143</v>
      </c>
      <c r="C4955" s="427" t="s">
        <v>7121</v>
      </c>
      <c r="D4955" s="428">
        <v>794.6</v>
      </c>
    </row>
    <row r="4956" spans="2:4" x14ac:dyDescent="0.25">
      <c r="B4956" s="427" t="s">
        <v>7144</v>
      </c>
      <c r="C4956" s="427" t="s">
        <v>7121</v>
      </c>
      <c r="D4956" s="428">
        <v>794.6</v>
      </c>
    </row>
    <row r="4957" spans="2:4" x14ac:dyDescent="0.25">
      <c r="B4957" s="427" t="s">
        <v>7145</v>
      </c>
      <c r="C4957" s="427" t="s">
        <v>7121</v>
      </c>
      <c r="D4957" s="428">
        <v>794.6</v>
      </c>
    </row>
    <row r="4958" spans="2:4" x14ac:dyDescent="0.25">
      <c r="B4958" s="427" t="s">
        <v>7146</v>
      </c>
      <c r="C4958" s="427" t="s">
        <v>7121</v>
      </c>
      <c r="D4958" s="428">
        <v>794.6</v>
      </c>
    </row>
    <row r="4959" spans="2:4" x14ac:dyDescent="0.25">
      <c r="B4959" s="427" t="s">
        <v>7147</v>
      </c>
      <c r="C4959" s="427" t="s">
        <v>7121</v>
      </c>
      <c r="D4959" s="428">
        <v>794.6</v>
      </c>
    </row>
    <row r="4960" spans="2:4" x14ac:dyDescent="0.25">
      <c r="B4960" s="427" t="s">
        <v>7148</v>
      </c>
      <c r="C4960" s="427" t="s">
        <v>7121</v>
      </c>
      <c r="D4960" s="428">
        <v>794.6</v>
      </c>
    </row>
    <row r="4961" spans="2:4" x14ac:dyDescent="0.25">
      <c r="B4961" s="427" t="s">
        <v>7149</v>
      </c>
      <c r="C4961" s="427" t="s">
        <v>7121</v>
      </c>
      <c r="D4961" s="428">
        <v>794.6</v>
      </c>
    </row>
    <row r="4962" spans="2:4" x14ac:dyDescent="0.25">
      <c r="B4962" s="427" t="s">
        <v>7150</v>
      </c>
      <c r="C4962" s="427" t="s">
        <v>7121</v>
      </c>
      <c r="D4962" s="428">
        <v>794.6</v>
      </c>
    </row>
    <row r="4963" spans="2:4" x14ac:dyDescent="0.25">
      <c r="B4963" s="427" t="s">
        <v>7151</v>
      </c>
      <c r="C4963" s="427" t="s">
        <v>7121</v>
      </c>
      <c r="D4963" s="428">
        <v>794.6</v>
      </c>
    </row>
    <row r="4964" spans="2:4" x14ac:dyDescent="0.25">
      <c r="B4964" s="427" t="s">
        <v>7152</v>
      </c>
      <c r="C4964" s="427" t="s">
        <v>7121</v>
      </c>
      <c r="D4964" s="428">
        <v>794.6</v>
      </c>
    </row>
    <row r="4965" spans="2:4" x14ac:dyDescent="0.25">
      <c r="B4965" s="427" t="s">
        <v>7153</v>
      </c>
      <c r="C4965" s="427" t="s">
        <v>7121</v>
      </c>
      <c r="D4965" s="428">
        <v>794.6</v>
      </c>
    </row>
    <row r="4966" spans="2:4" x14ac:dyDescent="0.25">
      <c r="B4966" s="427" t="s">
        <v>7154</v>
      </c>
      <c r="C4966" s="427" t="s">
        <v>7121</v>
      </c>
      <c r="D4966" s="428">
        <v>794.6</v>
      </c>
    </row>
    <row r="4967" spans="2:4" x14ac:dyDescent="0.25">
      <c r="B4967" s="427" t="s">
        <v>7155</v>
      </c>
      <c r="C4967" s="427" t="s">
        <v>7121</v>
      </c>
      <c r="D4967" s="428">
        <v>794.6</v>
      </c>
    </row>
    <row r="4968" spans="2:4" x14ac:dyDescent="0.25">
      <c r="B4968" s="427" t="s">
        <v>7156</v>
      </c>
      <c r="C4968" s="427" t="s">
        <v>7121</v>
      </c>
      <c r="D4968" s="428">
        <v>794.6</v>
      </c>
    </row>
    <row r="4969" spans="2:4" x14ac:dyDescent="0.25">
      <c r="B4969" s="427" t="s">
        <v>7157</v>
      </c>
      <c r="C4969" s="427" t="s">
        <v>7121</v>
      </c>
      <c r="D4969" s="428">
        <v>794.6</v>
      </c>
    </row>
    <row r="4970" spans="2:4" x14ac:dyDescent="0.25">
      <c r="B4970" s="427" t="s">
        <v>7158</v>
      </c>
      <c r="C4970" s="427" t="s">
        <v>7121</v>
      </c>
      <c r="D4970" s="428">
        <v>794.6</v>
      </c>
    </row>
    <row r="4971" spans="2:4" x14ac:dyDescent="0.25">
      <c r="B4971" s="427" t="s">
        <v>7159</v>
      </c>
      <c r="C4971" s="427" t="s">
        <v>7121</v>
      </c>
      <c r="D4971" s="428">
        <v>794.6</v>
      </c>
    </row>
    <row r="4972" spans="2:4" x14ac:dyDescent="0.25">
      <c r="B4972" s="427" t="s">
        <v>7160</v>
      </c>
      <c r="C4972" s="427" t="s">
        <v>7121</v>
      </c>
      <c r="D4972" s="428">
        <v>794.6</v>
      </c>
    </row>
    <row r="4973" spans="2:4" x14ac:dyDescent="0.25">
      <c r="B4973" s="427" t="s">
        <v>7161</v>
      </c>
      <c r="C4973" s="427" t="s">
        <v>7121</v>
      </c>
      <c r="D4973" s="428">
        <v>794.6</v>
      </c>
    </row>
    <row r="4974" spans="2:4" x14ac:dyDescent="0.25">
      <c r="B4974" s="427" t="s">
        <v>7162</v>
      </c>
      <c r="C4974" s="427" t="s">
        <v>7121</v>
      </c>
      <c r="D4974" s="428">
        <v>794.6</v>
      </c>
    </row>
    <row r="4975" spans="2:4" x14ac:dyDescent="0.25">
      <c r="B4975" s="427" t="s">
        <v>7163</v>
      </c>
      <c r="C4975" s="427" t="s">
        <v>7121</v>
      </c>
      <c r="D4975" s="428">
        <v>794.6</v>
      </c>
    </row>
    <row r="4976" spans="2:4" x14ac:dyDescent="0.25">
      <c r="B4976" s="427" t="s">
        <v>7164</v>
      </c>
      <c r="C4976" s="427" t="s">
        <v>7121</v>
      </c>
      <c r="D4976" s="428">
        <v>794.6</v>
      </c>
    </row>
    <row r="4977" spans="2:4" x14ac:dyDescent="0.25">
      <c r="B4977" s="427" t="s">
        <v>7165</v>
      </c>
      <c r="C4977" s="427" t="s">
        <v>7121</v>
      </c>
      <c r="D4977" s="428">
        <v>794.6</v>
      </c>
    </row>
    <row r="4978" spans="2:4" x14ac:dyDescent="0.25">
      <c r="B4978" s="427" t="s">
        <v>7166</v>
      </c>
      <c r="C4978" s="427" t="s">
        <v>7121</v>
      </c>
      <c r="D4978" s="428">
        <v>794.6</v>
      </c>
    </row>
    <row r="4979" spans="2:4" x14ac:dyDescent="0.25">
      <c r="B4979" s="427" t="s">
        <v>7167</v>
      </c>
      <c r="C4979" s="427" t="s">
        <v>7121</v>
      </c>
      <c r="D4979" s="428">
        <v>794.6</v>
      </c>
    </row>
    <row r="4980" spans="2:4" x14ac:dyDescent="0.25">
      <c r="B4980" s="427" t="s">
        <v>7168</v>
      </c>
      <c r="C4980" s="427" t="s">
        <v>7121</v>
      </c>
      <c r="D4980" s="428">
        <v>794.6</v>
      </c>
    </row>
    <row r="4981" spans="2:4" x14ac:dyDescent="0.25">
      <c r="B4981" s="427" t="s">
        <v>7169</v>
      </c>
      <c r="C4981" s="427" t="s">
        <v>7121</v>
      </c>
      <c r="D4981" s="428">
        <v>794.6</v>
      </c>
    </row>
    <row r="4982" spans="2:4" x14ac:dyDescent="0.25">
      <c r="B4982" s="427" t="s">
        <v>7170</v>
      </c>
      <c r="C4982" s="427" t="s">
        <v>7121</v>
      </c>
      <c r="D4982" s="428">
        <v>794.6</v>
      </c>
    </row>
    <row r="4983" spans="2:4" x14ac:dyDescent="0.25">
      <c r="B4983" s="427" t="s">
        <v>7171</v>
      </c>
      <c r="C4983" s="427" t="s">
        <v>7121</v>
      </c>
      <c r="D4983" s="428">
        <v>794.6</v>
      </c>
    </row>
    <row r="4984" spans="2:4" x14ac:dyDescent="0.25">
      <c r="B4984" s="427" t="s">
        <v>7172</v>
      </c>
      <c r="C4984" s="427" t="s">
        <v>7121</v>
      </c>
      <c r="D4984" s="428">
        <v>794.6</v>
      </c>
    </row>
    <row r="4985" spans="2:4" x14ac:dyDescent="0.25">
      <c r="B4985" s="427" t="s">
        <v>7173</v>
      </c>
      <c r="C4985" s="427" t="s">
        <v>7121</v>
      </c>
      <c r="D4985" s="428">
        <v>794.6</v>
      </c>
    </row>
    <row r="4986" spans="2:4" x14ac:dyDescent="0.25">
      <c r="B4986" s="427" t="s">
        <v>7174</v>
      </c>
      <c r="C4986" s="427" t="s">
        <v>7121</v>
      </c>
      <c r="D4986" s="428">
        <v>794.6</v>
      </c>
    </row>
    <row r="4987" spans="2:4" x14ac:dyDescent="0.25">
      <c r="B4987" s="427" t="s">
        <v>7175</v>
      </c>
      <c r="C4987" s="427" t="s">
        <v>7121</v>
      </c>
      <c r="D4987" s="428">
        <v>794.6</v>
      </c>
    </row>
    <row r="4988" spans="2:4" x14ac:dyDescent="0.25">
      <c r="B4988" s="427" t="s">
        <v>7176</v>
      </c>
      <c r="C4988" s="427" t="s">
        <v>7121</v>
      </c>
      <c r="D4988" s="428">
        <v>794.6</v>
      </c>
    </row>
    <row r="4989" spans="2:4" x14ac:dyDescent="0.25">
      <c r="B4989" s="427" t="s">
        <v>7177</v>
      </c>
      <c r="C4989" s="427" t="s">
        <v>7121</v>
      </c>
      <c r="D4989" s="428">
        <v>794.6</v>
      </c>
    </row>
    <row r="4990" spans="2:4" x14ac:dyDescent="0.25">
      <c r="B4990" s="427" t="s">
        <v>7178</v>
      </c>
      <c r="C4990" s="427" t="s">
        <v>7121</v>
      </c>
      <c r="D4990" s="428">
        <v>794.6</v>
      </c>
    </row>
    <row r="4991" spans="2:4" x14ac:dyDescent="0.25">
      <c r="B4991" s="427" t="s">
        <v>7179</v>
      </c>
      <c r="C4991" s="427" t="s">
        <v>7121</v>
      </c>
      <c r="D4991" s="428">
        <v>794.6</v>
      </c>
    </row>
    <row r="4992" spans="2:4" x14ac:dyDescent="0.25">
      <c r="B4992" s="427" t="s">
        <v>7180</v>
      </c>
      <c r="C4992" s="427" t="s">
        <v>7121</v>
      </c>
      <c r="D4992" s="428">
        <v>794.6</v>
      </c>
    </row>
    <row r="4993" spans="2:4" x14ac:dyDescent="0.25">
      <c r="B4993" s="427" t="s">
        <v>7181</v>
      </c>
      <c r="C4993" s="427" t="s">
        <v>7121</v>
      </c>
      <c r="D4993" s="428">
        <v>794.6</v>
      </c>
    </row>
    <row r="4994" spans="2:4" x14ac:dyDescent="0.25">
      <c r="B4994" s="427" t="s">
        <v>7182</v>
      </c>
      <c r="C4994" s="427" t="s">
        <v>7121</v>
      </c>
      <c r="D4994" s="428">
        <v>794.6</v>
      </c>
    </row>
    <row r="4995" spans="2:4" x14ac:dyDescent="0.25">
      <c r="B4995" s="427" t="s">
        <v>7183</v>
      </c>
      <c r="C4995" s="427" t="s">
        <v>7121</v>
      </c>
      <c r="D4995" s="428">
        <v>794.6</v>
      </c>
    </row>
    <row r="4996" spans="2:4" x14ac:dyDescent="0.25">
      <c r="B4996" s="427" t="s">
        <v>7184</v>
      </c>
      <c r="C4996" s="427" t="s">
        <v>7121</v>
      </c>
      <c r="D4996" s="428">
        <v>794.6</v>
      </c>
    </row>
    <row r="4997" spans="2:4" x14ac:dyDescent="0.25">
      <c r="B4997" s="427" t="s">
        <v>7185</v>
      </c>
      <c r="C4997" s="427" t="s">
        <v>7121</v>
      </c>
      <c r="D4997" s="428">
        <v>794.6</v>
      </c>
    </row>
    <row r="4998" spans="2:4" x14ac:dyDescent="0.25">
      <c r="B4998" s="427" t="s">
        <v>7186</v>
      </c>
      <c r="C4998" s="427" t="s">
        <v>7121</v>
      </c>
      <c r="D4998" s="428">
        <v>794.6</v>
      </c>
    </row>
    <row r="4999" spans="2:4" x14ac:dyDescent="0.25">
      <c r="B4999" s="427" t="s">
        <v>7187</v>
      </c>
      <c r="C4999" s="427" t="s">
        <v>7121</v>
      </c>
      <c r="D4999" s="428">
        <v>794.6</v>
      </c>
    </row>
    <row r="5000" spans="2:4" x14ac:dyDescent="0.25">
      <c r="B5000" s="427" t="s">
        <v>7188</v>
      </c>
      <c r="C5000" s="427" t="s">
        <v>7121</v>
      </c>
      <c r="D5000" s="428">
        <v>794.6</v>
      </c>
    </row>
    <row r="5001" spans="2:4" x14ac:dyDescent="0.25">
      <c r="B5001" s="427" t="s">
        <v>7189</v>
      </c>
      <c r="C5001" s="427" t="s">
        <v>7121</v>
      </c>
      <c r="D5001" s="428">
        <v>794.6</v>
      </c>
    </row>
    <row r="5002" spans="2:4" x14ac:dyDescent="0.25">
      <c r="B5002" s="427" t="s">
        <v>7190</v>
      </c>
      <c r="C5002" s="427" t="s">
        <v>7121</v>
      </c>
      <c r="D5002" s="428">
        <v>794.6</v>
      </c>
    </row>
    <row r="5003" spans="2:4" x14ac:dyDescent="0.25">
      <c r="B5003" s="427" t="s">
        <v>7191</v>
      </c>
      <c r="C5003" s="427" t="s">
        <v>7121</v>
      </c>
      <c r="D5003" s="428">
        <v>794.6</v>
      </c>
    </row>
    <row r="5004" spans="2:4" x14ac:dyDescent="0.25">
      <c r="B5004" s="427" t="s">
        <v>7192</v>
      </c>
      <c r="C5004" s="427" t="s">
        <v>7121</v>
      </c>
      <c r="D5004" s="428">
        <v>794.6</v>
      </c>
    </row>
    <row r="5005" spans="2:4" x14ac:dyDescent="0.25">
      <c r="B5005" s="427" t="s">
        <v>7193</v>
      </c>
      <c r="C5005" s="427" t="s">
        <v>7121</v>
      </c>
      <c r="D5005" s="428">
        <v>794.6</v>
      </c>
    </row>
    <row r="5006" spans="2:4" x14ac:dyDescent="0.25">
      <c r="B5006" s="427" t="s">
        <v>7194</v>
      </c>
      <c r="C5006" s="427" t="s">
        <v>7121</v>
      </c>
      <c r="D5006" s="428">
        <v>794.6</v>
      </c>
    </row>
    <row r="5007" spans="2:4" x14ac:dyDescent="0.25">
      <c r="B5007" s="427" t="s">
        <v>7195</v>
      </c>
      <c r="C5007" s="427" t="s">
        <v>7121</v>
      </c>
      <c r="D5007" s="428">
        <v>794.6</v>
      </c>
    </row>
    <row r="5008" spans="2:4" x14ac:dyDescent="0.25">
      <c r="B5008" s="427" t="s">
        <v>7196</v>
      </c>
      <c r="C5008" s="427" t="s">
        <v>7121</v>
      </c>
      <c r="D5008" s="428">
        <v>794.6</v>
      </c>
    </row>
    <row r="5009" spans="2:4" x14ac:dyDescent="0.25">
      <c r="B5009" s="427" t="s">
        <v>7197</v>
      </c>
      <c r="C5009" s="427" t="s">
        <v>7121</v>
      </c>
      <c r="D5009" s="428">
        <v>794.6</v>
      </c>
    </row>
    <row r="5010" spans="2:4" x14ac:dyDescent="0.25">
      <c r="B5010" s="427" t="s">
        <v>7198</v>
      </c>
      <c r="C5010" s="427" t="s">
        <v>7121</v>
      </c>
      <c r="D5010" s="428">
        <v>794.6</v>
      </c>
    </row>
    <row r="5011" spans="2:4" x14ac:dyDescent="0.25">
      <c r="B5011" s="427" t="s">
        <v>7199</v>
      </c>
      <c r="C5011" s="427" t="s">
        <v>7121</v>
      </c>
      <c r="D5011" s="428">
        <v>794.6</v>
      </c>
    </row>
    <row r="5012" spans="2:4" x14ac:dyDescent="0.25">
      <c r="B5012" s="427" t="s">
        <v>7200</v>
      </c>
      <c r="C5012" s="427" t="s">
        <v>7121</v>
      </c>
      <c r="D5012" s="428">
        <v>794.6</v>
      </c>
    </row>
    <row r="5013" spans="2:4" x14ac:dyDescent="0.25">
      <c r="B5013" s="427" t="s">
        <v>7201</v>
      </c>
      <c r="C5013" s="427" t="s">
        <v>7121</v>
      </c>
      <c r="D5013" s="428">
        <v>794.6</v>
      </c>
    </row>
    <row r="5014" spans="2:4" x14ac:dyDescent="0.25">
      <c r="B5014" s="427" t="s">
        <v>7202</v>
      </c>
      <c r="C5014" s="427" t="s">
        <v>7121</v>
      </c>
      <c r="D5014" s="428">
        <v>794.6</v>
      </c>
    </row>
    <row r="5015" spans="2:4" x14ac:dyDescent="0.25">
      <c r="B5015" s="427" t="s">
        <v>7203</v>
      </c>
      <c r="C5015" s="427" t="s">
        <v>7121</v>
      </c>
      <c r="D5015" s="428">
        <v>794.6</v>
      </c>
    </row>
    <row r="5016" spans="2:4" x14ac:dyDescent="0.25">
      <c r="B5016" s="427" t="s">
        <v>7204</v>
      </c>
      <c r="C5016" s="427" t="s">
        <v>7121</v>
      </c>
      <c r="D5016" s="428">
        <v>794.6</v>
      </c>
    </row>
    <row r="5017" spans="2:4" x14ac:dyDescent="0.25">
      <c r="B5017" s="427" t="s">
        <v>7205</v>
      </c>
      <c r="C5017" s="427" t="s">
        <v>7121</v>
      </c>
      <c r="D5017" s="428">
        <v>794.6</v>
      </c>
    </row>
    <row r="5018" spans="2:4" x14ac:dyDescent="0.25">
      <c r="B5018" s="427" t="s">
        <v>7206</v>
      </c>
      <c r="C5018" s="427" t="s">
        <v>7121</v>
      </c>
      <c r="D5018" s="428">
        <v>794.6</v>
      </c>
    </row>
    <row r="5019" spans="2:4" x14ac:dyDescent="0.25">
      <c r="B5019" s="427" t="s">
        <v>7207</v>
      </c>
      <c r="C5019" s="427" t="s">
        <v>7121</v>
      </c>
      <c r="D5019" s="428">
        <v>794.6</v>
      </c>
    </row>
    <row r="5020" spans="2:4" x14ac:dyDescent="0.25">
      <c r="B5020" s="427" t="s">
        <v>7208</v>
      </c>
      <c r="C5020" s="427" t="s">
        <v>7121</v>
      </c>
      <c r="D5020" s="428">
        <v>794.6</v>
      </c>
    </row>
    <row r="5021" spans="2:4" x14ac:dyDescent="0.25">
      <c r="B5021" s="427" t="s">
        <v>7209</v>
      </c>
      <c r="C5021" s="427" t="s">
        <v>7121</v>
      </c>
      <c r="D5021" s="428">
        <v>794.6</v>
      </c>
    </row>
    <row r="5022" spans="2:4" x14ac:dyDescent="0.25">
      <c r="B5022" s="427" t="s">
        <v>7210</v>
      </c>
      <c r="C5022" s="427" t="s">
        <v>7121</v>
      </c>
      <c r="D5022" s="428">
        <v>794.6</v>
      </c>
    </row>
    <row r="5023" spans="2:4" x14ac:dyDescent="0.25">
      <c r="B5023" s="427" t="s">
        <v>7211</v>
      </c>
      <c r="C5023" s="427" t="s">
        <v>7121</v>
      </c>
      <c r="D5023" s="428">
        <v>794.6</v>
      </c>
    </row>
    <row r="5024" spans="2:4" x14ac:dyDescent="0.25">
      <c r="B5024" s="427" t="s">
        <v>7212</v>
      </c>
      <c r="C5024" s="427" t="s">
        <v>7121</v>
      </c>
      <c r="D5024" s="428">
        <v>794.6</v>
      </c>
    </row>
    <row r="5025" spans="2:4" x14ac:dyDescent="0.25">
      <c r="B5025" s="427" t="s">
        <v>7213</v>
      </c>
      <c r="C5025" s="427" t="s">
        <v>7121</v>
      </c>
      <c r="D5025" s="428">
        <v>794.6</v>
      </c>
    </row>
    <row r="5026" spans="2:4" x14ac:dyDescent="0.25">
      <c r="B5026" s="427" t="s">
        <v>7214</v>
      </c>
      <c r="C5026" s="427" t="s">
        <v>7121</v>
      </c>
      <c r="D5026" s="428">
        <v>794.6</v>
      </c>
    </row>
    <row r="5027" spans="2:4" x14ac:dyDescent="0.25">
      <c r="B5027" s="427" t="s">
        <v>7215</v>
      </c>
      <c r="C5027" s="427" t="s">
        <v>7121</v>
      </c>
      <c r="D5027" s="428">
        <v>794.6</v>
      </c>
    </row>
    <row r="5028" spans="2:4" x14ac:dyDescent="0.25">
      <c r="B5028" s="427" t="s">
        <v>7216</v>
      </c>
      <c r="C5028" s="427" t="s">
        <v>7121</v>
      </c>
      <c r="D5028" s="428">
        <v>794.6</v>
      </c>
    </row>
    <row r="5029" spans="2:4" x14ac:dyDescent="0.25">
      <c r="B5029" s="427" t="s">
        <v>7217</v>
      </c>
      <c r="C5029" s="427" t="s">
        <v>7121</v>
      </c>
      <c r="D5029" s="428">
        <v>794.6</v>
      </c>
    </row>
    <row r="5030" spans="2:4" x14ac:dyDescent="0.25">
      <c r="B5030" s="427" t="s">
        <v>7218</v>
      </c>
      <c r="C5030" s="427" t="s">
        <v>7121</v>
      </c>
      <c r="D5030" s="428">
        <v>794.6</v>
      </c>
    </row>
    <row r="5031" spans="2:4" x14ac:dyDescent="0.25">
      <c r="B5031" s="427" t="s">
        <v>7219</v>
      </c>
      <c r="C5031" s="427" t="s">
        <v>7121</v>
      </c>
      <c r="D5031" s="428">
        <v>794.6</v>
      </c>
    </row>
    <row r="5032" spans="2:4" x14ac:dyDescent="0.25">
      <c r="B5032" s="427" t="s">
        <v>7220</v>
      </c>
      <c r="C5032" s="427" t="s">
        <v>7121</v>
      </c>
      <c r="D5032" s="428">
        <v>794.6</v>
      </c>
    </row>
    <row r="5033" spans="2:4" x14ac:dyDescent="0.25">
      <c r="B5033" s="427" t="s">
        <v>7221</v>
      </c>
      <c r="C5033" s="427" t="s">
        <v>7121</v>
      </c>
      <c r="D5033" s="428">
        <v>794.6</v>
      </c>
    </row>
    <row r="5034" spans="2:4" x14ac:dyDescent="0.25">
      <c r="B5034" s="427" t="s">
        <v>7222</v>
      </c>
      <c r="C5034" s="427" t="s">
        <v>7121</v>
      </c>
      <c r="D5034" s="428">
        <v>794.6</v>
      </c>
    </row>
    <row r="5035" spans="2:4" x14ac:dyDescent="0.25">
      <c r="B5035" s="427" t="s">
        <v>7223</v>
      </c>
      <c r="C5035" s="427" t="s">
        <v>7121</v>
      </c>
      <c r="D5035" s="428">
        <v>794.6</v>
      </c>
    </row>
    <row r="5036" spans="2:4" x14ac:dyDescent="0.25">
      <c r="B5036" s="427" t="s">
        <v>7224</v>
      </c>
      <c r="C5036" s="427" t="s">
        <v>7121</v>
      </c>
      <c r="D5036" s="428">
        <v>794.6</v>
      </c>
    </row>
    <row r="5037" spans="2:4" x14ac:dyDescent="0.25">
      <c r="B5037" s="427" t="s">
        <v>7225</v>
      </c>
      <c r="C5037" s="427" t="s">
        <v>7121</v>
      </c>
      <c r="D5037" s="428">
        <v>794.6</v>
      </c>
    </row>
    <row r="5038" spans="2:4" x14ac:dyDescent="0.25">
      <c r="B5038" s="427" t="s">
        <v>7226</v>
      </c>
      <c r="C5038" s="427" t="s">
        <v>7121</v>
      </c>
      <c r="D5038" s="428">
        <v>794.6</v>
      </c>
    </row>
    <row r="5039" spans="2:4" x14ac:dyDescent="0.25">
      <c r="B5039" s="427" t="s">
        <v>7227</v>
      </c>
      <c r="C5039" s="427" t="s">
        <v>7121</v>
      </c>
      <c r="D5039" s="428">
        <v>794.6</v>
      </c>
    </row>
    <row r="5040" spans="2:4" x14ac:dyDescent="0.25">
      <c r="B5040" s="427" t="s">
        <v>7228</v>
      </c>
      <c r="C5040" s="427" t="s">
        <v>7121</v>
      </c>
      <c r="D5040" s="428">
        <v>794.6</v>
      </c>
    </row>
    <row r="5041" spans="2:4" x14ac:dyDescent="0.25">
      <c r="B5041" s="427" t="s">
        <v>7229</v>
      </c>
      <c r="C5041" s="427" t="s">
        <v>7121</v>
      </c>
      <c r="D5041" s="428">
        <v>794.6</v>
      </c>
    </row>
    <row r="5042" spans="2:4" x14ac:dyDescent="0.25">
      <c r="B5042" s="427" t="s">
        <v>7230</v>
      </c>
      <c r="C5042" s="427" t="s">
        <v>7121</v>
      </c>
      <c r="D5042" s="428">
        <v>794.6</v>
      </c>
    </row>
    <row r="5043" spans="2:4" x14ac:dyDescent="0.25">
      <c r="B5043" s="427" t="s">
        <v>7231</v>
      </c>
      <c r="C5043" s="427" t="s">
        <v>7121</v>
      </c>
      <c r="D5043" s="428">
        <v>794.6</v>
      </c>
    </row>
    <row r="5044" spans="2:4" x14ac:dyDescent="0.25">
      <c r="B5044" s="427" t="s">
        <v>7232</v>
      </c>
      <c r="C5044" s="427" t="s">
        <v>7121</v>
      </c>
      <c r="D5044" s="428">
        <v>794.6</v>
      </c>
    </row>
    <row r="5045" spans="2:4" x14ac:dyDescent="0.25">
      <c r="B5045" s="427" t="s">
        <v>7233</v>
      </c>
      <c r="C5045" s="427" t="s">
        <v>7121</v>
      </c>
      <c r="D5045" s="428">
        <v>794.6</v>
      </c>
    </row>
    <row r="5046" spans="2:4" x14ac:dyDescent="0.25">
      <c r="B5046" s="427" t="s">
        <v>7234</v>
      </c>
      <c r="C5046" s="427" t="s">
        <v>7121</v>
      </c>
      <c r="D5046" s="428">
        <v>794.6</v>
      </c>
    </row>
    <row r="5047" spans="2:4" x14ac:dyDescent="0.25">
      <c r="B5047" s="427" t="s">
        <v>7235</v>
      </c>
      <c r="C5047" s="427" t="s">
        <v>7121</v>
      </c>
      <c r="D5047" s="428">
        <v>794.6</v>
      </c>
    </row>
    <row r="5048" spans="2:4" x14ac:dyDescent="0.25">
      <c r="B5048" s="427" t="s">
        <v>7236</v>
      </c>
      <c r="C5048" s="427" t="s">
        <v>7121</v>
      </c>
      <c r="D5048" s="428">
        <v>794.6</v>
      </c>
    </row>
    <row r="5049" spans="2:4" x14ac:dyDescent="0.25">
      <c r="B5049" s="427" t="s">
        <v>7237</v>
      </c>
      <c r="C5049" s="427" t="s">
        <v>7121</v>
      </c>
      <c r="D5049" s="428">
        <v>794.6</v>
      </c>
    </row>
    <row r="5050" spans="2:4" x14ac:dyDescent="0.25">
      <c r="B5050" s="427" t="s">
        <v>7238</v>
      </c>
      <c r="C5050" s="427" t="s">
        <v>7121</v>
      </c>
      <c r="D5050" s="428">
        <v>794.6</v>
      </c>
    </row>
    <row r="5051" spans="2:4" x14ac:dyDescent="0.25">
      <c r="B5051" s="427" t="s">
        <v>7239</v>
      </c>
      <c r="C5051" s="427" t="s">
        <v>7121</v>
      </c>
      <c r="D5051" s="428">
        <v>794.6</v>
      </c>
    </row>
    <row r="5052" spans="2:4" x14ac:dyDescent="0.25">
      <c r="B5052" s="427" t="s">
        <v>7240</v>
      </c>
      <c r="C5052" s="427" t="s">
        <v>7121</v>
      </c>
      <c r="D5052" s="428">
        <v>794.6</v>
      </c>
    </row>
    <row r="5053" spans="2:4" x14ac:dyDescent="0.25">
      <c r="B5053" s="427" t="s">
        <v>7241</v>
      </c>
      <c r="C5053" s="427" t="s">
        <v>7121</v>
      </c>
      <c r="D5053" s="428">
        <v>794.6</v>
      </c>
    </row>
    <row r="5054" spans="2:4" x14ac:dyDescent="0.25">
      <c r="B5054" s="427" t="s">
        <v>7242</v>
      </c>
      <c r="C5054" s="427" t="s">
        <v>7121</v>
      </c>
      <c r="D5054" s="428">
        <v>794.6</v>
      </c>
    </row>
    <row r="5055" spans="2:4" x14ac:dyDescent="0.25">
      <c r="B5055" s="427" t="s">
        <v>7243</v>
      </c>
      <c r="C5055" s="427" t="s">
        <v>7121</v>
      </c>
      <c r="D5055" s="428">
        <v>794.6</v>
      </c>
    </row>
    <row r="5056" spans="2:4" x14ac:dyDescent="0.25">
      <c r="B5056" s="427" t="s">
        <v>7244</v>
      </c>
      <c r="C5056" s="427" t="s">
        <v>7121</v>
      </c>
      <c r="D5056" s="428">
        <v>794.6</v>
      </c>
    </row>
    <row r="5057" spans="2:4" x14ac:dyDescent="0.25">
      <c r="B5057" s="427" t="s">
        <v>7245</v>
      </c>
      <c r="C5057" s="427" t="s">
        <v>7121</v>
      </c>
      <c r="D5057" s="428">
        <v>794.6</v>
      </c>
    </row>
    <row r="5058" spans="2:4" x14ac:dyDescent="0.25">
      <c r="B5058" s="427" t="s">
        <v>7246</v>
      </c>
      <c r="C5058" s="427" t="s">
        <v>7121</v>
      </c>
      <c r="D5058" s="428">
        <v>794.6</v>
      </c>
    </row>
    <row r="5059" spans="2:4" x14ac:dyDescent="0.25">
      <c r="B5059" s="427" t="s">
        <v>7247</v>
      </c>
      <c r="C5059" s="427" t="s">
        <v>7121</v>
      </c>
      <c r="D5059" s="428">
        <v>794.6</v>
      </c>
    </row>
    <row r="5060" spans="2:4" x14ac:dyDescent="0.25">
      <c r="B5060" s="427" t="s">
        <v>7248</v>
      </c>
      <c r="C5060" s="427" t="s">
        <v>7121</v>
      </c>
      <c r="D5060" s="428">
        <v>794.6</v>
      </c>
    </row>
    <row r="5061" spans="2:4" x14ac:dyDescent="0.25">
      <c r="B5061" s="427" t="s">
        <v>7249</v>
      </c>
      <c r="C5061" s="427" t="s">
        <v>7121</v>
      </c>
      <c r="D5061" s="428">
        <v>794.6</v>
      </c>
    </row>
    <row r="5062" spans="2:4" x14ac:dyDescent="0.25">
      <c r="B5062" s="427" t="s">
        <v>7250</v>
      </c>
      <c r="C5062" s="427" t="s">
        <v>7121</v>
      </c>
      <c r="D5062" s="428">
        <v>794.6</v>
      </c>
    </row>
    <row r="5063" spans="2:4" x14ac:dyDescent="0.25">
      <c r="B5063" s="427" t="s">
        <v>7251</v>
      </c>
      <c r="C5063" s="427" t="s">
        <v>7121</v>
      </c>
      <c r="D5063" s="428">
        <v>794.6</v>
      </c>
    </row>
    <row r="5064" spans="2:4" x14ac:dyDescent="0.25">
      <c r="B5064" s="427" t="s">
        <v>7252</v>
      </c>
      <c r="C5064" s="427" t="s">
        <v>7121</v>
      </c>
      <c r="D5064" s="428">
        <v>794.6</v>
      </c>
    </row>
    <row r="5065" spans="2:4" x14ac:dyDescent="0.25">
      <c r="B5065" s="427" t="s">
        <v>7253</v>
      </c>
      <c r="C5065" s="427" t="s">
        <v>7121</v>
      </c>
      <c r="D5065" s="428">
        <v>794.6</v>
      </c>
    </row>
    <row r="5066" spans="2:4" x14ac:dyDescent="0.25">
      <c r="B5066" s="427" t="s">
        <v>7254</v>
      </c>
      <c r="C5066" s="427" t="s">
        <v>7121</v>
      </c>
      <c r="D5066" s="428">
        <v>794.6</v>
      </c>
    </row>
    <row r="5067" spans="2:4" x14ac:dyDescent="0.25">
      <c r="B5067" s="427" t="s">
        <v>7255</v>
      </c>
      <c r="C5067" s="427" t="s">
        <v>7121</v>
      </c>
      <c r="D5067" s="428">
        <v>794.6</v>
      </c>
    </row>
    <row r="5068" spans="2:4" x14ac:dyDescent="0.25">
      <c r="B5068" s="427" t="s">
        <v>7256</v>
      </c>
      <c r="C5068" s="427" t="s">
        <v>7121</v>
      </c>
      <c r="D5068" s="428">
        <v>794.6</v>
      </c>
    </row>
    <row r="5069" spans="2:4" x14ac:dyDescent="0.25">
      <c r="B5069" s="427" t="s">
        <v>7257</v>
      </c>
      <c r="C5069" s="427" t="s">
        <v>7121</v>
      </c>
      <c r="D5069" s="428">
        <v>794.6</v>
      </c>
    </row>
    <row r="5070" spans="2:4" x14ac:dyDescent="0.25">
      <c r="B5070" s="427" t="s">
        <v>7258</v>
      </c>
      <c r="C5070" s="427" t="s">
        <v>7121</v>
      </c>
      <c r="D5070" s="428">
        <v>794.6</v>
      </c>
    </row>
    <row r="5071" spans="2:4" x14ac:dyDescent="0.25">
      <c r="B5071" s="427" t="s">
        <v>7259</v>
      </c>
      <c r="C5071" s="427" t="s">
        <v>7121</v>
      </c>
      <c r="D5071" s="428">
        <v>794.6</v>
      </c>
    </row>
    <row r="5072" spans="2:4" x14ac:dyDescent="0.25">
      <c r="B5072" s="427" t="s">
        <v>7260</v>
      </c>
      <c r="C5072" s="427" t="s">
        <v>7121</v>
      </c>
      <c r="D5072" s="428">
        <v>794.6</v>
      </c>
    </row>
    <row r="5073" spans="2:4" x14ac:dyDescent="0.25">
      <c r="B5073" s="427" t="s">
        <v>7261</v>
      </c>
      <c r="C5073" s="427" t="s">
        <v>7121</v>
      </c>
      <c r="D5073" s="428">
        <v>794.6</v>
      </c>
    </row>
    <row r="5074" spans="2:4" x14ac:dyDescent="0.25">
      <c r="B5074" s="427" t="s">
        <v>7262</v>
      </c>
      <c r="C5074" s="427" t="s">
        <v>7121</v>
      </c>
      <c r="D5074" s="428">
        <v>794.6</v>
      </c>
    </row>
    <row r="5075" spans="2:4" x14ac:dyDescent="0.25">
      <c r="B5075" s="427" t="s">
        <v>7263</v>
      </c>
      <c r="C5075" s="427" t="s">
        <v>7121</v>
      </c>
      <c r="D5075" s="428">
        <v>794.6</v>
      </c>
    </row>
    <row r="5076" spans="2:4" x14ac:dyDescent="0.25">
      <c r="B5076" s="427" t="s">
        <v>7264</v>
      </c>
      <c r="C5076" s="427" t="s">
        <v>7121</v>
      </c>
      <c r="D5076" s="428">
        <v>794.6</v>
      </c>
    </row>
    <row r="5077" spans="2:4" x14ac:dyDescent="0.25">
      <c r="B5077" s="427" t="s">
        <v>7265</v>
      </c>
      <c r="C5077" s="427" t="s">
        <v>7121</v>
      </c>
      <c r="D5077" s="428">
        <v>794.6</v>
      </c>
    </row>
    <row r="5078" spans="2:4" x14ac:dyDescent="0.25">
      <c r="B5078" s="427" t="s">
        <v>7266</v>
      </c>
      <c r="C5078" s="427" t="s">
        <v>7121</v>
      </c>
      <c r="D5078" s="428">
        <v>794.6</v>
      </c>
    </row>
    <row r="5079" spans="2:4" x14ac:dyDescent="0.25">
      <c r="B5079" s="427" t="s">
        <v>7267</v>
      </c>
      <c r="C5079" s="427" t="s">
        <v>7121</v>
      </c>
      <c r="D5079" s="428">
        <v>794.6</v>
      </c>
    </row>
    <row r="5080" spans="2:4" x14ac:dyDescent="0.25">
      <c r="B5080" s="427" t="s">
        <v>7268</v>
      </c>
      <c r="C5080" s="427" t="s">
        <v>7121</v>
      </c>
      <c r="D5080" s="428">
        <v>794.6</v>
      </c>
    </row>
    <row r="5081" spans="2:4" x14ac:dyDescent="0.25">
      <c r="B5081" s="427" t="s">
        <v>7269</v>
      </c>
      <c r="C5081" s="427" t="s">
        <v>7121</v>
      </c>
      <c r="D5081" s="428">
        <v>794.6</v>
      </c>
    </row>
    <row r="5082" spans="2:4" x14ac:dyDescent="0.25">
      <c r="B5082" s="427" t="s">
        <v>7270</v>
      </c>
      <c r="C5082" s="427" t="s">
        <v>7121</v>
      </c>
      <c r="D5082" s="428">
        <v>794.6</v>
      </c>
    </row>
    <row r="5083" spans="2:4" x14ac:dyDescent="0.25">
      <c r="B5083" s="427" t="s">
        <v>7271</v>
      </c>
      <c r="C5083" s="427" t="s">
        <v>7121</v>
      </c>
      <c r="D5083" s="428">
        <v>794.6</v>
      </c>
    </row>
    <row r="5084" spans="2:4" x14ac:dyDescent="0.25">
      <c r="B5084" s="427" t="s">
        <v>7272</v>
      </c>
      <c r="C5084" s="427" t="s">
        <v>7121</v>
      </c>
      <c r="D5084" s="428">
        <v>794.6</v>
      </c>
    </row>
    <row r="5085" spans="2:4" x14ac:dyDescent="0.25">
      <c r="B5085" s="427" t="s">
        <v>7273</v>
      </c>
      <c r="C5085" s="427" t="s">
        <v>7121</v>
      </c>
      <c r="D5085" s="428">
        <v>794.6</v>
      </c>
    </row>
    <row r="5086" spans="2:4" x14ac:dyDescent="0.25">
      <c r="B5086" s="427" t="s">
        <v>7274</v>
      </c>
      <c r="C5086" s="427" t="s">
        <v>7121</v>
      </c>
      <c r="D5086" s="428">
        <v>794.6</v>
      </c>
    </row>
    <row r="5087" spans="2:4" x14ac:dyDescent="0.25">
      <c r="B5087" s="427" t="s">
        <v>7275</v>
      </c>
      <c r="C5087" s="427" t="s">
        <v>7121</v>
      </c>
      <c r="D5087" s="428">
        <v>794.6</v>
      </c>
    </row>
    <row r="5088" spans="2:4" x14ac:dyDescent="0.25">
      <c r="B5088" s="427" t="s">
        <v>7276</v>
      </c>
      <c r="C5088" s="427" t="s">
        <v>7121</v>
      </c>
      <c r="D5088" s="428">
        <v>794.6</v>
      </c>
    </row>
    <row r="5089" spans="2:4" x14ac:dyDescent="0.25">
      <c r="B5089" s="427" t="s">
        <v>7277</v>
      </c>
      <c r="C5089" s="427" t="s">
        <v>7121</v>
      </c>
      <c r="D5089" s="428">
        <v>794.6</v>
      </c>
    </row>
    <row r="5090" spans="2:4" x14ac:dyDescent="0.25">
      <c r="B5090" s="427" t="s">
        <v>7278</v>
      </c>
      <c r="C5090" s="427" t="s">
        <v>7121</v>
      </c>
      <c r="D5090" s="428">
        <v>794.6</v>
      </c>
    </row>
    <row r="5091" spans="2:4" x14ac:dyDescent="0.25">
      <c r="B5091" s="427" t="s">
        <v>7279</v>
      </c>
      <c r="C5091" s="427" t="s">
        <v>7121</v>
      </c>
      <c r="D5091" s="428">
        <v>794.6</v>
      </c>
    </row>
    <row r="5092" spans="2:4" x14ac:dyDescent="0.25">
      <c r="B5092" s="427" t="s">
        <v>7280</v>
      </c>
      <c r="C5092" s="427" t="s">
        <v>7121</v>
      </c>
      <c r="D5092" s="428">
        <v>794.6</v>
      </c>
    </row>
    <row r="5093" spans="2:4" x14ac:dyDescent="0.25">
      <c r="B5093" s="427" t="s">
        <v>7281</v>
      </c>
      <c r="C5093" s="427" t="s">
        <v>7121</v>
      </c>
      <c r="D5093" s="428">
        <v>794.6</v>
      </c>
    </row>
    <row r="5094" spans="2:4" x14ac:dyDescent="0.25">
      <c r="B5094" s="427" t="s">
        <v>7282</v>
      </c>
      <c r="C5094" s="427" t="s">
        <v>7121</v>
      </c>
      <c r="D5094" s="428">
        <v>794.6</v>
      </c>
    </row>
    <row r="5095" spans="2:4" x14ac:dyDescent="0.25">
      <c r="B5095" s="427" t="s">
        <v>7283</v>
      </c>
      <c r="C5095" s="427" t="s">
        <v>7121</v>
      </c>
      <c r="D5095" s="428">
        <v>794.6</v>
      </c>
    </row>
    <row r="5096" spans="2:4" x14ac:dyDescent="0.25">
      <c r="B5096" s="427" t="s">
        <v>7284</v>
      </c>
      <c r="C5096" s="427" t="s">
        <v>7121</v>
      </c>
      <c r="D5096" s="428">
        <v>794.6</v>
      </c>
    </row>
    <row r="5097" spans="2:4" x14ac:dyDescent="0.25">
      <c r="B5097" s="427" t="s">
        <v>7285</v>
      </c>
      <c r="C5097" s="427" t="s">
        <v>7121</v>
      </c>
      <c r="D5097" s="428">
        <v>794.6</v>
      </c>
    </row>
    <row r="5098" spans="2:4" x14ac:dyDescent="0.25">
      <c r="B5098" s="427" t="s">
        <v>7286</v>
      </c>
      <c r="C5098" s="427" t="s">
        <v>7121</v>
      </c>
      <c r="D5098" s="428">
        <v>794.6</v>
      </c>
    </row>
    <row r="5099" spans="2:4" x14ac:dyDescent="0.25">
      <c r="B5099" s="427" t="s">
        <v>7287</v>
      </c>
      <c r="C5099" s="427" t="s">
        <v>7121</v>
      </c>
      <c r="D5099" s="428">
        <v>794.6</v>
      </c>
    </row>
    <row r="5100" spans="2:4" x14ac:dyDescent="0.25">
      <c r="B5100" s="427" t="s">
        <v>7288</v>
      </c>
      <c r="C5100" s="427" t="s">
        <v>7121</v>
      </c>
      <c r="D5100" s="428">
        <v>794.6</v>
      </c>
    </row>
    <row r="5101" spans="2:4" x14ac:dyDescent="0.25">
      <c r="B5101" s="427" t="s">
        <v>7289</v>
      </c>
      <c r="C5101" s="427" t="s">
        <v>7121</v>
      </c>
      <c r="D5101" s="428">
        <v>794.6</v>
      </c>
    </row>
    <row r="5102" spans="2:4" x14ac:dyDescent="0.25">
      <c r="B5102" s="427" t="s">
        <v>7290</v>
      </c>
      <c r="C5102" s="427" t="s">
        <v>7121</v>
      </c>
      <c r="D5102" s="428">
        <v>794.6</v>
      </c>
    </row>
    <row r="5103" spans="2:4" x14ac:dyDescent="0.25">
      <c r="B5103" s="427" t="s">
        <v>7291</v>
      </c>
      <c r="C5103" s="427" t="s">
        <v>7121</v>
      </c>
      <c r="D5103" s="428">
        <v>794.6</v>
      </c>
    </row>
    <row r="5104" spans="2:4" x14ac:dyDescent="0.25">
      <c r="B5104" s="427" t="s">
        <v>7292</v>
      </c>
      <c r="C5104" s="427" t="s">
        <v>7121</v>
      </c>
      <c r="D5104" s="428">
        <v>794.6</v>
      </c>
    </row>
    <row r="5105" spans="2:4" x14ac:dyDescent="0.25">
      <c r="B5105" s="427" t="s">
        <v>7293</v>
      </c>
      <c r="C5105" s="427" t="s">
        <v>7121</v>
      </c>
      <c r="D5105" s="428">
        <v>794.6</v>
      </c>
    </row>
    <row r="5106" spans="2:4" x14ac:dyDescent="0.25">
      <c r="B5106" s="427" t="s">
        <v>7294</v>
      </c>
      <c r="C5106" s="427" t="s">
        <v>7121</v>
      </c>
      <c r="D5106" s="428">
        <v>794.6</v>
      </c>
    </row>
    <row r="5107" spans="2:4" x14ac:dyDescent="0.25">
      <c r="B5107" s="427" t="s">
        <v>7295</v>
      </c>
      <c r="C5107" s="427" t="s">
        <v>7121</v>
      </c>
      <c r="D5107" s="428">
        <v>794.6</v>
      </c>
    </row>
    <row r="5108" spans="2:4" x14ac:dyDescent="0.25">
      <c r="B5108" s="427" t="s">
        <v>7296</v>
      </c>
      <c r="C5108" s="427" t="s">
        <v>7121</v>
      </c>
      <c r="D5108" s="428">
        <v>794.6</v>
      </c>
    </row>
    <row r="5109" spans="2:4" x14ac:dyDescent="0.25">
      <c r="B5109" s="427" t="s">
        <v>7297</v>
      </c>
      <c r="C5109" s="427" t="s">
        <v>7121</v>
      </c>
      <c r="D5109" s="428">
        <v>794.6</v>
      </c>
    </row>
    <row r="5110" spans="2:4" x14ac:dyDescent="0.25">
      <c r="B5110" s="427" t="s">
        <v>7298</v>
      </c>
      <c r="C5110" s="427" t="s">
        <v>7121</v>
      </c>
      <c r="D5110" s="428">
        <v>794.6</v>
      </c>
    </row>
    <row r="5111" spans="2:4" x14ac:dyDescent="0.25">
      <c r="B5111" s="427" t="s">
        <v>7299</v>
      </c>
      <c r="C5111" s="427" t="s">
        <v>7121</v>
      </c>
      <c r="D5111" s="428">
        <v>794.6</v>
      </c>
    </row>
    <row r="5112" spans="2:4" x14ac:dyDescent="0.25">
      <c r="B5112" s="427" t="s">
        <v>7300</v>
      </c>
      <c r="C5112" s="427" t="s">
        <v>7121</v>
      </c>
      <c r="D5112" s="428">
        <v>794.6</v>
      </c>
    </row>
    <row r="5113" spans="2:4" x14ac:dyDescent="0.25">
      <c r="B5113" s="427" t="s">
        <v>7301</v>
      </c>
      <c r="C5113" s="427" t="s">
        <v>7121</v>
      </c>
      <c r="D5113" s="428">
        <v>794.6</v>
      </c>
    </row>
    <row r="5114" spans="2:4" x14ac:dyDescent="0.25">
      <c r="B5114" s="427" t="s">
        <v>7302</v>
      </c>
      <c r="C5114" s="427" t="s">
        <v>7121</v>
      </c>
      <c r="D5114" s="428">
        <v>794.6</v>
      </c>
    </row>
    <row r="5115" spans="2:4" x14ac:dyDescent="0.25">
      <c r="B5115" s="427" t="s">
        <v>7303</v>
      </c>
      <c r="C5115" s="427" t="s">
        <v>7121</v>
      </c>
      <c r="D5115" s="428">
        <v>794.6</v>
      </c>
    </row>
    <row r="5116" spans="2:4" x14ac:dyDescent="0.25">
      <c r="B5116" s="427" t="s">
        <v>7304</v>
      </c>
      <c r="C5116" s="427" t="s">
        <v>7121</v>
      </c>
      <c r="D5116" s="428">
        <v>794.6</v>
      </c>
    </row>
    <row r="5117" spans="2:4" x14ac:dyDescent="0.25">
      <c r="B5117" s="427" t="s">
        <v>7305</v>
      </c>
      <c r="C5117" s="427" t="s">
        <v>7121</v>
      </c>
      <c r="D5117" s="428">
        <v>794.6</v>
      </c>
    </row>
    <row r="5118" spans="2:4" x14ac:dyDescent="0.25">
      <c r="B5118" s="427" t="s">
        <v>7306</v>
      </c>
      <c r="C5118" s="427" t="s">
        <v>7121</v>
      </c>
      <c r="D5118" s="428">
        <v>794.6</v>
      </c>
    </row>
    <row r="5119" spans="2:4" x14ac:dyDescent="0.25">
      <c r="B5119" s="427" t="s">
        <v>7307</v>
      </c>
      <c r="C5119" s="427" t="s">
        <v>7121</v>
      </c>
      <c r="D5119" s="428">
        <v>794.6</v>
      </c>
    </row>
    <row r="5120" spans="2:4" x14ac:dyDescent="0.25">
      <c r="B5120" s="427" t="s">
        <v>7308</v>
      </c>
      <c r="C5120" s="427" t="s">
        <v>7121</v>
      </c>
      <c r="D5120" s="428">
        <v>794.6</v>
      </c>
    </row>
    <row r="5121" spans="2:4" x14ac:dyDescent="0.25">
      <c r="B5121" s="427" t="s">
        <v>7309</v>
      </c>
      <c r="C5121" s="427" t="s">
        <v>7121</v>
      </c>
      <c r="D5121" s="428">
        <v>794.6</v>
      </c>
    </row>
    <row r="5122" spans="2:4" x14ac:dyDescent="0.25">
      <c r="B5122" s="427" t="s">
        <v>7310</v>
      </c>
      <c r="C5122" s="427" t="s">
        <v>7121</v>
      </c>
      <c r="D5122" s="428">
        <v>794.6</v>
      </c>
    </row>
    <row r="5123" spans="2:4" x14ac:dyDescent="0.25">
      <c r="B5123" s="427" t="s">
        <v>7311</v>
      </c>
      <c r="C5123" s="427" t="s">
        <v>7121</v>
      </c>
      <c r="D5123" s="428">
        <v>794.6</v>
      </c>
    </row>
    <row r="5124" spans="2:4" x14ac:dyDescent="0.25">
      <c r="B5124" s="427" t="s">
        <v>7312</v>
      </c>
      <c r="C5124" s="427" t="s">
        <v>7121</v>
      </c>
      <c r="D5124" s="428">
        <v>794.6</v>
      </c>
    </row>
    <row r="5125" spans="2:4" x14ac:dyDescent="0.25">
      <c r="B5125" s="427" t="s">
        <v>7313</v>
      </c>
      <c r="C5125" s="427" t="s">
        <v>7121</v>
      </c>
      <c r="D5125" s="428">
        <v>794.6</v>
      </c>
    </row>
    <row r="5126" spans="2:4" x14ac:dyDescent="0.25">
      <c r="B5126" s="427" t="s">
        <v>7314</v>
      </c>
      <c r="C5126" s="427" t="s">
        <v>7121</v>
      </c>
      <c r="D5126" s="428">
        <v>794.6</v>
      </c>
    </row>
    <row r="5127" spans="2:4" x14ac:dyDescent="0.25">
      <c r="B5127" s="427" t="s">
        <v>7315</v>
      </c>
      <c r="C5127" s="427" t="s">
        <v>7121</v>
      </c>
      <c r="D5127" s="428">
        <v>794.6</v>
      </c>
    </row>
    <row r="5128" spans="2:4" x14ac:dyDescent="0.25">
      <c r="B5128" s="427" t="s">
        <v>7316</v>
      </c>
      <c r="C5128" s="427" t="s">
        <v>7121</v>
      </c>
      <c r="D5128" s="428">
        <v>794.6</v>
      </c>
    </row>
    <row r="5129" spans="2:4" x14ac:dyDescent="0.25">
      <c r="B5129" s="427" t="s">
        <v>7317</v>
      </c>
      <c r="C5129" s="427" t="s">
        <v>7121</v>
      </c>
      <c r="D5129" s="428">
        <v>794.6</v>
      </c>
    </row>
    <row r="5130" spans="2:4" x14ac:dyDescent="0.25">
      <c r="B5130" s="427" t="s">
        <v>7318</v>
      </c>
      <c r="C5130" s="427" t="s">
        <v>7121</v>
      </c>
      <c r="D5130" s="428">
        <v>794.6</v>
      </c>
    </row>
    <row r="5131" spans="2:4" x14ac:dyDescent="0.25">
      <c r="B5131" s="427" t="s">
        <v>7319</v>
      </c>
      <c r="C5131" s="427" t="s">
        <v>7121</v>
      </c>
      <c r="D5131" s="428">
        <v>794.6</v>
      </c>
    </row>
    <row r="5132" spans="2:4" x14ac:dyDescent="0.25">
      <c r="B5132" s="427" t="s">
        <v>7320</v>
      </c>
      <c r="C5132" s="427" t="s">
        <v>7121</v>
      </c>
      <c r="D5132" s="428">
        <v>794.6</v>
      </c>
    </row>
    <row r="5133" spans="2:4" x14ac:dyDescent="0.25">
      <c r="B5133" s="427" t="s">
        <v>7321</v>
      </c>
      <c r="C5133" s="427" t="s">
        <v>7121</v>
      </c>
      <c r="D5133" s="428">
        <v>794.6</v>
      </c>
    </row>
    <row r="5134" spans="2:4" x14ac:dyDescent="0.25">
      <c r="B5134" s="427" t="s">
        <v>7322</v>
      </c>
      <c r="C5134" s="427" t="s">
        <v>7121</v>
      </c>
      <c r="D5134" s="428">
        <v>794.6</v>
      </c>
    </row>
    <row r="5135" spans="2:4" x14ac:dyDescent="0.25">
      <c r="B5135" s="427" t="s">
        <v>7323</v>
      </c>
      <c r="C5135" s="427" t="s">
        <v>7121</v>
      </c>
      <c r="D5135" s="428">
        <v>794.6</v>
      </c>
    </row>
    <row r="5136" spans="2:4" x14ac:dyDescent="0.25">
      <c r="B5136" s="427" t="s">
        <v>7324</v>
      </c>
      <c r="C5136" s="427" t="s">
        <v>7121</v>
      </c>
      <c r="D5136" s="428">
        <v>794.6</v>
      </c>
    </row>
    <row r="5137" spans="2:4" x14ac:dyDescent="0.25">
      <c r="B5137" s="427" t="s">
        <v>7325</v>
      </c>
      <c r="C5137" s="427" t="s">
        <v>7121</v>
      </c>
      <c r="D5137" s="428">
        <v>794.6</v>
      </c>
    </row>
    <row r="5138" spans="2:4" x14ac:dyDescent="0.25">
      <c r="B5138" s="427" t="s">
        <v>7326</v>
      </c>
      <c r="C5138" s="427" t="s">
        <v>7121</v>
      </c>
      <c r="D5138" s="428">
        <v>794.6</v>
      </c>
    </row>
    <row r="5139" spans="2:4" x14ac:dyDescent="0.25">
      <c r="B5139" s="427" t="s">
        <v>7327</v>
      </c>
      <c r="C5139" s="427" t="s">
        <v>7121</v>
      </c>
      <c r="D5139" s="428">
        <v>794.6</v>
      </c>
    </row>
    <row r="5140" spans="2:4" x14ac:dyDescent="0.25">
      <c r="B5140" s="427" t="s">
        <v>7328</v>
      </c>
      <c r="C5140" s="427" t="s">
        <v>7121</v>
      </c>
      <c r="D5140" s="428">
        <v>794.6</v>
      </c>
    </row>
    <row r="5141" spans="2:4" x14ac:dyDescent="0.25">
      <c r="B5141" s="427" t="s">
        <v>7329</v>
      </c>
      <c r="C5141" s="427" t="s">
        <v>7121</v>
      </c>
      <c r="D5141" s="428">
        <v>794.6</v>
      </c>
    </row>
    <row r="5142" spans="2:4" x14ac:dyDescent="0.25">
      <c r="B5142" s="427" t="s">
        <v>7330</v>
      </c>
      <c r="C5142" s="427" t="s">
        <v>7121</v>
      </c>
      <c r="D5142" s="428">
        <v>794.6</v>
      </c>
    </row>
    <row r="5143" spans="2:4" x14ac:dyDescent="0.25">
      <c r="B5143" s="427" t="s">
        <v>7331</v>
      </c>
      <c r="C5143" s="427" t="s">
        <v>7121</v>
      </c>
      <c r="D5143" s="428">
        <v>794.6</v>
      </c>
    </row>
    <row r="5144" spans="2:4" x14ac:dyDescent="0.25">
      <c r="B5144" s="427" t="s">
        <v>7332</v>
      </c>
      <c r="C5144" s="427" t="s">
        <v>7121</v>
      </c>
      <c r="D5144" s="428">
        <v>794.6</v>
      </c>
    </row>
    <row r="5145" spans="2:4" x14ac:dyDescent="0.25">
      <c r="B5145" s="427" t="s">
        <v>7333</v>
      </c>
      <c r="C5145" s="427" t="s">
        <v>7121</v>
      </c>
      <c r="D5145" s="428">
        <v>794.6</v>
      </c>
    </row>
    <row r="5146" spans="2:4" x14ac:dyDescent="0.25">
      <c r="B5146" s="427" t="s">
        <v>7334</v>
      </c>
      <c r="C5146" s="427" t="s">
        <v>7121</v>
      </c>
      <c r="D5146" s="428">
        <v>794.6</v>
      </c>
    </row>
    <row r="5147" spans="2:4" x14ac:dyDescent="0.25">
      <c r="B5147" s="427" t="s">
        <v>7335</v>
      </c>
      <c r="C5147" s="427" t="s">
        <v>7121</v>
      </c>
      <c r="D5147" s="428">
        <v>794.6</v>
      </c>
    </row>
    <row r="5148" spans="2:4" x14ac:dyDescent="0.25">
      <c r="B5148" s="427" t="s">
        <v>7336</v>
      </c>
      <c r="C5148" s="427" t="s">
        <v>7121</v>
      </c>
      <c r="D5148" s="428">
        <v>794.6</v>
      </c>
    </row>
    <row r="5149" spans="2:4" x14ac:dyDescent="0.25">
      <c r="B5149" s="427" t="s">
        <v>7337</v>
      </c>
      <c r="C5149" s="427" t="s">
        <v>7121</v>
      </c>
      <c r="D5149" s="428">
        <v>794.6</v>
      </c>
    </row>
    <row r="5150" spans="2:4" x14ac:dyDescent="0.25">
      <c r="B5150" s="427" t="s">
        <v>7338</v>
      </c>
      <c r="C5150" s="427" t="s">
        <v>7121</v>
      </c>
      <c r="D5150" s="428">
        <v>794.6</v>
      </c>
    </row>
    <row r="5151" spans="2:4" x14ac:dyDescent="0.25">
      <c r="B5151" s="427" t="s">
        <v>7339</v>
      </c>
      <c r="C5151" s="427" t="s">
        <v>7121</v>
      </c>
      <c r="D5151" s="428">
        <v>794.6</v>
      </c>
    </row>
    <row r="5152" spans="2:4" x14ac:dyDescent="0.25">
      <c r="B5152" s="427" t="s">
        <v>7340</v>
      </c>
      <c r="C5152" s="427" t="s">
        <v>7121</v>
      </c>
      <c r="D5152" s="428">
        <v>794.6</v>
      </c>
    </row>
    <row r="5153" spans="2:4" x14ac:dyDescent="0.25">
      <c r="B5153" s="427" t="s">
        <v>7341</v>
      </c>
      <c r="C5153" s="427" t="s">
        <v>7121</v>
      </c>
      <c r="D5153" s="428">
        <v>794.6</v>
      </c>
    </row>
    <row r="5154" spans="2:4" x14ac:dyDescent="0.25">
      <c r="B5154" s="427" t="s">
        <v>7342</v>
      </c>
      <c r="C5154" s="427" t="s">
        <v>7121</v>
      </c>
      <c r="D5154" s="428">
        <v>794.6</v>
      </c>
    </row>
    <row r="5155" spans="2:4" x14ac:dyDescent="0.25">
      <c r="B5155" s="427" t="s">
        <v>7343</v>
      </c>
      <c r="C5155" s="427" t="s">
        <v>7121</v>
      </c>
      <c r="D5155" s="428">
        <v>794.6</v>
      </c>
    </row>
    <row r="5156" spans="2:4" x14ac:dyDescent="0.25">
      <c r="B5156" s="427" t="s">
        <v>7344</v>
      </c>
      <c r="C5156" s="427" t="s">
        <v>7121</v>
      </c>
      <c r="D5156" s="428">
        <v>794.6</v>
      </c>
    </row>
    <row r="5157" spans="2:4" x14ac:dyDescent="0.25">
      <c r="B5157" s="427" t="s">
        <v>7345</v>
      </c>
      <c r="C5157" s="427" t="s">
        <v>7121</v>
      </c>
      <c r="D5157" s="428">
        <v>794.6</v>
      </c>
    </row>
    <row r="5158" spans="2:4" x14ac:dyDescent="0.25">
      <c r="B5158" s="427" t="s">
        <v>7346</v>
      </c>
      <c r="C5158" s="427" t="s">
        <v>7121</v>
      </c>
      <c r="D5158" s="428">
        <v>794.6</v>
      </c>
    </row>
    <row r="5159" spans="2:4" x14ac:dyDescent="0.25">
      <c r="B5159" s="427" t="s">
        <v>7347</v>
      </c>
      <c r="C5159" s="427" t="s">
        <v>7121</v>
      </c>
      <c r="D5159" s="428">
        <v>794.6</v>
      </c>
    </row>
    <row r="5160" spans="2:4" x14ac:dyDescent="0.25">
      <c r="B5160" s="427" t="s">
        <v>7348</v>
      </c>
      <c r="C5160" s="427" t="s">
        <v>7121</v>
      </c>
      <c r="D5160" s="428">
        <v>794.6</v>
      </c>
    </row>
    <row r="5161" spans="2:4" x14ac:dyDescent="0.25">
      <c r="B5161" s="427" t="s">
        <v>7349</v>
      </c>
      <c r="C5161" s="427" t="s">
        <v>7121</v>
      </c>
      <c r="D5161" s="428">
        <v>794.6</v>
      </c>
    </row>
    <row r="5162" spans="2:4" x14ac:dyDescent="0.25">
      <c r="B5162" s="427" t="s">
        <v>7350</v>
      </c>
      <c r="C5162" s="427" t="s">
        <v>7121</v>
      </c>
      <c r="D5162" s="428">
        <v>794.6</v>
      </c>
    </row>
    <row r="5163" spans="2:4" x14ac:dyDescent="0.25">
      <c r="B5163" s="427" t="s">
        <v>7351</v>
      </c>
      <c r="C5163" s="427" t="s">
        <v>7121</v>
      </c>
      <c r="D5163" s="428">
        <v>794.6</v>
      </c>
    </row>
    <row r="5164" spans="2:4" x14ac:dyDescent="0.25">
      <c r="B5164" s="427" t="s">
        <v>7352</v>
      </c>
      <c r="C5164" s="427" t="s">
        <v>7121</v>
      </c>
      <c r="D5164" s="428">
        <v>794.6</v>
      </c>
    </row>
    <row r="5165" spans="2:4" x14ac:dyDescent="0.25">
      <c r="B5165" s="427" t="s">
        <v>7353</v>
      </c>
      <c r="C5165" s="427" t="s">
        <v>7121</v>
      </c>
      <c r="D5165" s="428">
        <v>794.6</v>
      </c>
    </row>
    <row r="5166" spans="2:4" x14ac:dyDescent="0.25">
      <c r="B5166" s="427" t="s">
        <v>7354</v>
      </c>
      <c r="C5166" s="427" t="s">
        <v>7121</v>
      </c>
      <c r="D5166" s="428">
        <v>794.6</v>
      </c>
    </row>
    <row r="5167" spans="2:4" x14ac:dyDescent="0.25">
      <c r="B5167" s="427" t="s">
        <v>7355</v>
      </c>
      <c r="C5167" s="427" t="s">
        <v>7121</v>
      </c>
      <c r="D5167" s="428">
        <v>794.6</v>
      </c>
    </row>
    <row r="5168" spans="2:4" x14ac:dyDescent="0.25">
      <c r="B5168" s="427" t="s">
        <v>7356</v>
      </c>
      <c r="C5168" s="427" t="s">
        <v>7121</v>
      </c>
      <c r="D5168" s="428">
        <v>277.99</v>
      </c>
    </row>
    <row r="5169" spans="2:4" x14ac:dyDescent="0.25">
      <c r="B5169" s="427" t="s">
        <v>7357</v>
      </c>
      <c r="C5169" s="427" t="s">
        <v>7121</v>
      </c>
      <c r="D5169" s="428">
        <v>322</v>
      </c>
    </row>
    <row r="5170" spans="2:4" x14ac:dyDescent="0.25">
      <c r="B5170" s="427" t="s">
        <v>7358</v>
      </c>
      <c r="C5170" s="427" t="s">
        <v>7121</v>
      </c>
      <c r="D5170" s="428">
        <v>293.25</v>
      </c>
    </row>
    <row r="5171" spans="2:4" x14ac:dyDescent="0.25">
      <c r="B5171" s="427" t="s">
        <v>7359</v>
      </c>
      <c r="C5171" s="427" t="s">
        <v>7121</v>
      </c>
      <c r="D5171" s="428">
        <v>322</v>
      </c>
    </row>
    <row r="5172" spans="2:4" x14ac:dyDescent="0.25">
      <c r="B5172" s="427" t="s">
        <v>7360</v>
      </c>
      <c r="C5172" s="427" t="s">
        <v>7121</v>
      </c>
      <c r="D5172" s="428">
        <v>277.99</v>
      </c>
    </row>
    <row r="5173" spans="2:4" x14ac:dyDescent="0.25">
      <c r="B5173" s="427" t="s">
        <v>7361</v>
      </c>
      <c r="C5173" s="427" t="s">
        <v>7121</v>
      </c>
      <c r="D5173" s="428">
        <v>277.99</v>
      </c>
    </row>
    <row r="5174" spans="2:4" x14ac:dyDescent="0.25">
      <c r="B5174" s="427" t="s">
        <v>7362</v>
      </c>
      <c r="C5174" s="427" t="s">
        <v>7121</v>
      </c>
      <c r="D5174" s="428">
        <v>277.99</v>
      </c>
    </row>
    <row r="5175" spans="2:4" x14ac:dyDescent="0.25">
      <c r="B5175" s="427" t="s">
        <v>7363</v>
      </c>
      <c r="C5175" s="427" t="s">
        <v>7121</v>
      </c>
      <c r="D5175" s="428">
        <v>277.99</v>
      </c>
    </row>
    <row r="5176" spans="2:4" x14ac:dyDescent="0.25">
      <c r="B5176" s="427" t="s">
        <v>7364</v>
      </c>
      <c r="C5176" s="427" t="s">
        <v>7121</v>
      </c>
      <c r="D5176" s="428">
        <v>277.99</v>
      </c>
    </row>
    <row r="5177" spans="2:4" x14ac:dyDescent="0.25">
      <c r="B5177" s="427" t="s">
        <v>7365</v>
      </c>
      <c r="C5177" s="427" t="s">
        <v>7121</v>
      </c>
      <c r="D5177" s="428">
        <v>277.99</v>
      </c>
    </row>
    <row r="5178" spans="2:4" x14ac:dyDescent="0.25">
      <c r="B5178" s="427" t="s">
        <v>7366</v>
      </c>
      <c r="C5178" s="427" t="s">
        <v>7121</v>
      </c>
      <c r="D5178" s="428">
        <v>277.99</v>
      </c>
    </row>
    <row r="5179" spans="2:4" x14ac:dyDescent="0.25">
      <c r="B5179" s="427" t="s">
        <v>7367</v>
      </c>
      <c r="C5179" s="427" t="s">
        <v>7121</v>
      </c>
      <c r="D5179" s="428">
        <v>277.99</v>
      </c>
    </row>
    <row r="5180" spans="2:4" x14ac:dyDescent="0.25">
      <c r="B5180" s="427" t="s">
        <v>7368</v>
      </c>
      <c r="C5180" s="427" t="s">
        <v>7121</v>
      </c>
      <c r="D5180" s="428">
        <v>277.99</v>
      </c>
    </row>
    <row r="5181" spans="2:4" x14ac:dyDescent="0.25">
      <c r="B5181" s="427" t="s">
        <v>7369</v>
      </c>
      <c r="C5181" s="427" t="s">
        <v>7121</v>
      </c>
      <c r="D5181" s="428">
        <v>277.99</v>
      </c>
    </row>
    <row r="5182" spans="2:4" x14ac:dyDescent="0.25">
      <c r="B5182" s="427" t="s">
        <v>7370</v>
      </c>
      <c r="C5182" s="427" t="s">
        <v>7121</v>
      </c>
      <c r="D5182" s="428">
        <v>277.99</v>
      </c>
    </row>
    <row r="5183" spans="2:4" x14ac:dyDescent="0.25">
      <c r="B5183" s="427" t="s">
        <v>7371</v>
      </c>
      <c r="C5183" s="427" t="s">
        <v>7121</v>
      </c>
      <c r="D5183" s="428">
        <v>277.99</v>
      </c>
    </row>
    <row r="5184" spans="2:4" x14ac:dyDescent="0.25">
      <c r="B5184" s="427" t="s">
        <v>7372</v>
      </c>
      <c r="C5184" s="427" t="s">
        <v>7121</v>
      </c>
      <c r="D5184" s="428">
        <v>277.99</v>
      </c>
    </row>
    <row r="5185" spans="2:4" x14ac:dyDescent="0.25">
      <c r="B5185" s="427" t="s">
        <v>7373</v>
      </c>
      <c r="C5185" s="427" t="s">
        <v>7121</v>
      </c>
      <c r="D5185" s="428">
        <v>277.99</v>
      </c>
    </row>
    <row r="5186" spans="2:4" x14ac:dyDescent="0.25">
      <c r="B5186" s="427" t="s">
        <v>7374</v>
      </c>
      <c r="C5186" s="427" t="s">
        <v>7121</v>
      </c>
      <c r="D5186" s="428">
        <v>277.99</v>
      </c>
    </row>
    <row r="5187" spans="2:4" x14ac:dyDescent="0.25">
      <c r="B5187" s="427" t="s">
        <v>7375</v>
      </c>
      <c r="C5187" s="427" t="s">
        <v>7121</v>
      </c>
      <c r="D5187" s="428">
        <v>277.99</v>
      </c>
    </row>
    <row r="5188" spans="2:4" x14ac:dyDescent="0.25">
      <c r="B5188" s="427" t="s">
        <v>7376</v>
      </c>
      <c r="C5188" s="427" t="s">
        <v>7121</v>
      </c>
      <c r="D5188" s="428">
        <v>277.99</v>
      </c>
    </row>
    <row r="5189" spans="2:4" x14ac:dyDescent="0.25">
      <c r="B5189" s="427" t="s">
        <v>7377</v>
      </c>
      <c r="C5189" s="427" t="s">
        <v>7121</v>
      </c>
      <c r="D5189" s="428">
        <v>277.99</v>
      </c>
    </row>
    <row r="5190" spans="2:4" x14ac:dyDescent="0.25">
      <c r="B5190" s="427" t="s">
        <v>7378</v>
      </c>
      <c r="C5190" s="427" t="s">
        <v>7121</v>
      </c>
      <c r="D5190" s="428">
        <v>277.99</v>
      </c>
    </row>
    <row r="5191" spans="2:4" x14ac:dyDescent="0.25">
      <c r="B5191" s="427" t="s">
        <v>7379</v>
      </c>
      <c r="C5191" s="427" t="s">
        <v>7121</v>
      </c>
      <c r="D5191" s="428">
        <v>277.99</v>
      </c>
    </row>
    <row r="5192" spans="2:4" x14ac:dyDescent="0.25">
      <c r="B5192" s="427" t="s">
        <v>7380</v>
      </c>
      <c r="C5192" s="427" t="s">
        <v>7121</v>
      </c>
      <c r="D5192" s="428">
        <v>277.99</v>
      </c>
    </row>
    <row r="5193" spans="2:4" x14ac:dyDescent="0.25">
      <c r="B5193" s="427" t="s">
        <v>7381</v>
      </c>
      <c r="C5193" s="427" t="s">
        <v>7121</v>
      </c>
      <c r="D5193" s="428">
        <v>277.99</v>
      </c>
    </row>
    <row r="5194" spans="2:4" x14ac:dyDescent="0.25">
      <c r="B5194" s="427" t="s">
        <v>7382</v>
      </c>
      <c r="C5194" s="427" t="s">
        <v>7121</v>
      </c>
      <c r="D5194" s="428">
        <v>277.99</v>
      </c>
    </row>
    <row r="5195" spans="2:4" x14ac:dyDescent="0.25">
      <c r="B5195" s="427" t="s">
        <v>7383</v>
      </c>
      <c r="C5195" s="427" t="s">
        <v>7121</v>
      </c>
      <c r="D5195" s="428">
        <v>277.99</v>
      </c>
    </row>
    <row r="5196" spans="2:4" x14ac:dyDescent="0.25">
      <c r="B5196" s="427" t="s">
        <v>7384</v>
      </c>
      <c r="C5196" s="427" t="s">
        <v>7121</v>
      </c>
      <c r="D5196" s="428">
        <v>277.99</v>
      </c>
    </row>
    <row r="5197" spans="2:4" x14ac:dyDescent="0.25">
      <c r="B5197" s="427" t="s">
        <v>7385</v>
      </c>
      <c r="C5197" s="427" t="s">
        <v>7121</v>
      </c>
      <c r="D5197" s="428">
        <v>277.99</v>
      </c>
    </row>
    <row r="5198" spans="2:4" x14ac:dyDescent="0.25">
      <c r="B5198" s="427" t="s">
        <v>7386</v>
      </c>
      <c r="C5198" s="427" t="s">
        <v>7121</v>
      </c>
      <c r="D5198" s="428">
        <v>277.99</v>
      </c>
    </row>
    <row r="5199" spans="2:4" x14ac:dyDescent="0.25">
      <c r="B5199" s="427" t="s">
        <v>7387</v>
      </c>
      <c r="C5199" s="427" t="s">
        <v>7121</v>
      </c>
      <c r="D5199" s="428">
        <v>277.99</v>
      </c>
    </row>
    <row r="5200" spans="2:4" x14ac:dyDescent="0.25">
      <c r="B5200" s="427" t="s">
        <v>7388</v>
      </c>
      <c r="C5200" s="427" t="s">
        <v>7121</v>
      </c>
      <c r="D5200" s="428">
        <v>277.99</v>
      </c>
    </row>
    <row r="5201" spans="2:4" x14ac:dyDescent="0.25">
      <c r="B5201" s="427" t="s">
        <v>7389</v>
      </c>
      <c r="C5201" s="427" t="s">
        <v>7121</v>
      </c>
      <c r="D5201" s="428">
        <v>277.99</v>
      </c>
    </row>
    <row r="5202" spans="2:4" x14ac:dyDescent="0.25">
      <c r="B5202" s="427" t="s">
        <v>7390</v>
      </c>
      <c r="C5202" s="427" t="s">
        <v>7121</v>
      </c>
      <c r="D5202" s="428">
        <v>277.99</v>
      </c>
    </row>
    <row r="5203" spans="2:4" x14ac:dyDescent="0.25">
      <c r="B5203" s="427" t="s">
        <v>7391</v>
      </c>
      <c r="C5203" s="427" t="s">
        <v>7121</v>
      </c>
      <c r="D5203" s="428">
        <v>277.99</v>
      </c>
    </row>
    <row r="5204" spans="2:4" x14ac:dyDescent="0.25">
      <c r="B5204" s="427" t="s">
        <v>7392</v>
      </c>
      <c r="C5204" s="427" t="s">
        <v>7121</v>
      </c>
      <c r="D5204" s="428">
        <v>277.99</v>
      </c>
    </row>
    <row r="5205" spans="2:4" x14ac:dyDescent="0.25">
      <c r="B5205" s="427" t="s">
        <v>7393</v>
      </c>
      <c r="C5205" s="427" t="s">
        <v>7121</v>
      </c>
      <c r="D5205" s="428">
        <v>277.99</v>
      </c>
    </row>
    <row r="5206" spans="2:4" x14ac:dyDescent="0.25">
      <c r="B5206" s="427" t="s">
        <v>7394</v>
      </c>
      <c r="C5206" s="427" t="s">
        <v>7121</v>
      </c>
      <c r="D5206" s="428">
        <v>277.99</v>
      </c>
    </row>
    <row r="5207" spans="2:4" x14ac:dyDescent="0.25">
      <c r="B5207" s="427" t="s">
        <v>7395</v>
      </c>
      <c r="C5207" s="427" t="s">
        <v>7121</v>
      </c>
      <c r="D5207" s="428">
        <v>277.99</v>
      </c>
    </row>
    <row r="5208" spans="2:4" x14ac:dyDescent="0.25">
      <c r="B5208" s="427" t="s">
        <v>7396</v>
      </c>
      <c r="C5208" s="427" t="s">
        <v>7121</v>
      </c>
      <c r="D5208" s="428">
        <v>322</v>
      </c>
    </row>
    <row r="5209" spans="2:4" x14ac:dyDescent="0.25">
      <c r="B5209" s="427" t="s">
        <v>7397</v>
      </c>
      <c r="C5209" s="427" t="s">
        <v>7121</v>
      </c>
      <c r="D5209" s="428">
        <v>322</v>
      </c>
    </row>
    <row r="5210" spans="2:4" x14ac:dyDescent="0.25">
      <c r="B5210" s="427" t="s">
        <v>7398</v>
      </c>
      <c r="C5210" s="427" t="s">
        <v>7121</v>
      </c>
      <c r="D5210" s="428">
        <v>322</v>
      </c>
    </row>
    <row r="5211" spans="2:4" x14ac:dyDescent="0.25">
      <c r="B5211" s="427" t="s">
        <v>7399</v>
      </c>
      <c r="C5211" s="427" t="s">
        <v>7121</v>
      </c>
      <c r="D5211" s="428">
        <v>277.99</v>
      </c>
    </row>
    <row r="5212" spans="2:4" x14ac:dyDescent="0.25">
      <c r="B5212" s="427" t="s">
        <v>7400</v>
      </c>
      <c r="C5212" s="427" t="s">
        <v>7121</v>
      </c>
      <c r="D5212" s="428">
        <v>277.99</v>
      </c>
    </row>
    <row r="5213" spans="2:4" x14ac:dyDescent="0.25">
      <c r="B5213" s="427" t="s">
        <v>7401</v>
      </c>
      <c r="C5213" s="427" t="s">
        <v>7121</v>
      </c>
      <c r="D5213" s="428">
        <v>277.99</v>
      </c>
    </row>
    <row r="5214" spans="2:4" x14ac:dyDescent="0.25">
      <c r="B5214" s="427" t="s">
        <v>7402</v>
      </c>
      <c r="C5214" s="427" t="s">
        <v>7121</v>
      </c>
      <c r="D5214" s="428">
        <v>277.99</v>
      </c>
    </row>
    <row r="5215" spans="2:4" x14ac:dyDescent="0.25">
      <c r="B5215" s="427" t="s">
        <v>7403</v>
      </c>
      <c r="C5215" s="427" t="s">
        <v>7121</v>
      </c>
      <c r="D5215" s="428">
        <v>277.99</v>
      </c>
    </row>
    <row r="5216" spans="2:4" x14ac:dyDescent="0.25">
      <c r="B5216" s="427" t="s">
        <v>7404</v>
      </c>
      <c r="C5216" s="427" t="s">
        <v>7121</v>
      </c>
      <c r="D5216" s="428">
        <v>277.99</v>
      </c>
    </row>
    <row r="5217" spans="2:4" x14ac:dyDescent="0.25">
      <c r="B5217" s="427" t="s">
        <v>7405</v>
      </c>
      <c r="C5217" s="427" t="s">
        <v>7121</v>
      </c>
      <c r="D5217" s="428">
        <v>277.99</v>
      </c>
    </row>
    <row r="5218" spans="2:4" x14ac:dyDescent="0.25">
      <c r="B5218" s="427" t="s">
        <v>7406</v>
      </c>
      <c r="C5218" s="427" t="s">
        <v>7121</v>
      </c>
      <c r="D5218" s="428">
        <v>277.99</v>
      </c>
    </row>
    <row r="5219" spans="2:4" x14ac:dyDescent="0.25">
      <c r="B5219" s="427" t="s">
        <v>7407</v>
      </c>
      <c r="C5219" s="427" t="s">
        <v>7121</v>
      </c>
      <c r="D5219" s="428">
        <v>277.99</v>
      </c>
    </row>
    <row r="5220" spans="2:4" x14ac:dyDescent="0.25">
      <c r="B5220" s="427" t="s">
        <v>7408</v>
      </c>
      <c r="C5220" s="427" t="s">
        <v>7121</v>
      </c>
      <c r="D5220" s="428">
        <v>277.99</v>
      </c>
    </row>
    <row r="5221" spans="2:4" x14ac:dyDescent="0.25">
      <c r="B5221" s="427" t="s">
        <v>7409</v>
      </c>
      <c r="C5221" s="427" t="s">
        <v>7121</v>
      </c>
      <c r="D5221" s="428">
        <v>277.99</v>
      </c>
    </row>
    <row r="5222" spans="2:4" x14ac:dyDescent="0.25">
      <c r="B5222" s="427">
        <v>1057</v>
      </c>
      <c r="C5222" s="427" t="s">
        <v>7121</v>
      </c>
      <c r="D5222" s="428">
        <v>277.99</v>
      </c>
    </row>
    <row r="5223" spans="2:4" x14ac:dyDescent="0.25">
      <c r="B5223" s="427" t="s">
        <v>7410</v>
      </c>
      <c r="C5223" s="427" t="s">
        <v>7121</v>
      </c>
      <c r="D5223" s="428">
        <v>277.99</v>
      </c>
    </row>
    <row r="5224" spans="2:4" x14ac:dyDescent="0.25">
      <c r="B5224" s="427" t="s">
        <v>7411</v>
      </c>
      <c r="C5224" s="427" t="s">
        <v>7121</v>
      </c>
      <c r="D5224" s="428">
        <v>277.99</v>
      </c>
    </row>
    <row r="5225" spans="2:4" x14ac:dyDescent="0.25">
      <c r="B5225" s="427" t="s">
        <v>7412</v>
      </c>
      <c r="C5225" s="427" t="s">
        <v>7121</v>
      </c>
      <c r="D5225" s="428">
        <v>277.99</v>
      </c>
    </row>
    <row r="5226" spans="2:4" x14ac:dyDescent="0.25">
      <c r="B5226" s="427" t="s">
        <v>7413</v>
      </c>
      <c r="C5226" s="427" t="s">
        <v>7121</v>
      </c>
      <c r="D5226" s="428">
        <v>277.99</v>
      </c>
    </row>
    <row r="5227" spans="2:4" x14ac:dyDescent="0.25">
      <c r="B5227" s="427" t="s">
        <v>7414</v>
      </c>
      <c r="C5227" s="427" t="s">
        <v>7121</v>
      </c>
      <c r="D5227" s="428">
        <v>277.99</v>
      </c>
    </row>
    <row r="5228" spans="2:4" x14ac:dyDescent="0.25">
      <c r="B5228" s="427" t="s">
        <v>7415</v>
      </c>
      <c r="C5228" s="427" t="s">
        <v>7121</v>
      </c>
      <c r="D5228" s="428">
        <v>277.99</v>
      </c>
    </row>
    <row r="5229" spans="2:4" x14ac:dyDescent="0.25">
      <c r="B5229" s="427" t="s">
        <v>7416</v>
      </c>
      <c r="C5229" s="427" t="s">
        <v>7121</v>
      </c>
      <c r="D5229" s="428">
        <v>277.99</v>
      </c>
    </row>
    <row r="5230" spans="2:4" x14ac:dyDescent="0.25">
      <c r="B5230" s="427" t="s">
        <v>7417</v>
      </c>
      <c r="C5230" s="427" t="s">
        <v>7121</v>
      </c>
      <c r="D5230" s="428">
        <v>277.99</v>
      </c>
    </row>
    <row r="5231" spans="2:4" x14ac:dyDescent="0.25">
      <c r="B5231" s="427" t="s">
        <v>7418</v>
      </c>
      <c r="C5231" s="427" t="s">
        <v>7121</v>
      </c>
      <c r="D5231" s="428">
        <v>277.99</v>
      </c>
    </row>
    <row r="5232" spans="2:4" x14ac:dyDescent="0.25">
      <c r="B5232" s="427" t="s">
        <v>7419</v>
      </c>
      <c r="C5232" s="427" t="s">
        <v>7121</v>
      </c>
      <c r="D5232" s="428">
        <v>277.99</v>
      </c>
    </row>
    <row r="5233" spans="2:4" x14ac:dyDescent="0.25">
      <c r="B5233" s="427" t="s">
        <v>7420</v>
      </c>
      <c r="C5233" s="427" t="s">
        <v>7121</v>
      </c>
      <c r="D5233" s="428">
        <v>277.99</v>
      </c>
    </row>
    <row r="5234" spans="2:4" x14ac:dyDescent="0.25">
      <c r="B5234" s="427" t="s">
        <v>7421</v>
      </c>
      <c r="C5234" s="427" t="s">
        <v>7121</v>
      </c>
      <c r="D5234" s="428">
        <v>277.99</v>
      </c>
    </row>
    <row r="5235" spans="2:4" x14ac:dyDescent="0.25">
      <c r="B5235" s="427" t="s">
        <v>7422</v>
      </c>
      <c r="C5235" s="427" t="s">
        <v>7121</v>
      </c>
      <c r="D5235" s="428">
        <v>322</v>
      </c>
    </row>
    <row r="5236" spans="2:4" x14ac:dyDescent="0.25">
      <c r="B5236" s="427" t="s">
        <v>7423</v>
      </c>
      <c r="C5236" s="427" t="s">
        <v>7121</v>
      </c>
      <c r="D5236" s="428">
        <v>322</v>
      </c>
    </row>
    <row r="5237" spans="2:4" x14ac:dyDescent="0.25">
      <c r="B5237" s="427" t="s">
        <v>7424</v>
      </c>
      <c r="C5237" s="427" t="s">
        <v>7121</v>
      </c>
      <c r="D5237" s="428">
        <v>322</v>
      </c>
    </row>
    <row r="5238" spans="2:4" x14ac:dyDescent="0.25">
      <c r="B5238" s="427" t="s">
        <v>7425</v>
      </c>
      <c r="C5238" s="427" t="s">
        <v>7121</v>
      </c>
      <c r="D5238" s="428">
        <v>277.99</v>
      </c>
    </row>
    <row r="5239" spans="2:4" x14ac:dyDescent="0.25">
      <c r="B5239" s="427" t="s">
        <v>7426</v>
      </c>
      <c r="C5239" s="427" t="s">
        <v>7121</v>
      </c>
      <c r="D5239" s="428">
        <v>277.99</v>
      </c>
    </row>
    <row r="5240" spans="2:4" x14ac:dyDescent="0.25">
      <c r="B5240" s="427" t="s">
        <v>7427</v>
      </c>
      <c r="C5240" s="427" t="s">
        <v>7121</v>
      </c>
      <c r="D5240" s="428">
        <v>277.99</v>
      </c>
    </row>
    <row r="5241" spans="2:4" x14ac:dyDescent="0.25">
      <c r="B5241" s="427" t="s">
        <v>7428</v>
      </c>
      <c r="C5241" s="427" t="s">
        <v>7121</v>
      </c>
      <c r="D5241" s="428">
        <v>277.99</v>
      </c>
    </row>
    <row r="5242" spans="2:4" x14ac:dyDescent="0.25">
      <c r="B5242" s="427" t="s">
        <v>7429</v>
      </c>
      <c r="C5242" s="427" t="s">
        <v>7121</v>
      </c>
      <c r="D5242" s="428">
        <v>277.99</v>
      </c>
    </row>
    <row r="5243" spans="2:4" x14ac:dyDescent="0.25">
      <c r="B5243" s="427" t="s">
        <v>7430</v>
      </c>
      <c r="C5243" s="427" t="s">
        <v>7121</v>
      </c>
      <c r="D5243" s="428">
        <v>277.99</v>
      </c>
    </row>
    <row r="5244" spans="2:4" x14ac:dyDescent="0.25">
      <c r="B5244" s="427" t="s">
        <v>7431</v>
      </c>
      <c r="C5244" s="427" t="s">
        <v>7121</v>
      </c>
      <c r="D5244" s="428">
        <v>277.99</v>
      </c>
    </row>
    <row r="5245" spans="2:4" x14ac:dyDescent="0.25">
      <c r="B5245" s="427" t="s">
        <v>7432</v>
      </c>
      <c r="C5245" s="427" t="s">
        <v>7121</v>
      </c>
      <c r="D5245" s="428">
        <v>277.99</v>
      </c>
    </row>
    <row r="5246" spans="2:4" x14ac:dyDescent="0.25">
      <c r="B5246" s="427" t="s">
        <v>7433</v>
      </c>
      <c r="C5246" s="427" t="s">
        <v>7121</v>
      </c>
      <c r="D5246" s="428">
        <v>277.99</v>
      </c>
    </row>
    <row r="5247" spans="2:4" x14ac:dyDescent="0.25">
      <c r="B5247" s="427" t="s">
        <v>7434</v>
      </c>
      <c r="C5247" s="427" t="s">
        <v>7121</v>
      </c>
      <c r="D5247" s="428">
        <v>277.99</v>
      </c>
    </row>
    <row r="5248" spans="2:4" x14ac:dyDescent="0.25">
      <c r="B5248" s="427" t="s">
        <v>7435</v>
      </c>
      <c r="C5248" s="427" t="s">
        <v>7121</v>
      </c>
      <c r="D5248" s="428">
        <v>277.99</v>
      </c>
    </row>
    <row r="5249" spans="2:4" x14ac:dyDescent="0.25">
      <c r="B5249" s="427" t="s">
        <v>7436</v>
      </c>
      <c r="C5249" s="427" t="s">
        <v>7121</v>
      </c>
      <c r="D5249" s="428">
        <v>277.99</v>
      </c>
    </row>
    <row r="5250" spans="2:4" x14ac:dyDescent="0.25">
      <c r="B5250" s="427" t="s">
        <v>7437</v>
      </c>
      <c r="C5250" s="427" t="s">
        <v>7121</v>
      </c>
      <c r="D5250" s="428">
        <v>277.99</v>
      </c>
    </row>
    <row r="5251" spans="2:4" x14ac:dyDescent="0.25">
      <c r="B5251" s="427" t="s">
        <v>7438</v>
      </c>
      <c r="C5251" s="427" t="s">
        <v>7121</v>
      </c>
      <c r="D5251" s="428">
        <v>277.99</v>
      </c>
    </row>
    <row r="5252" spans="2:4" x14ac:dyDescent="0.25">
      <c r="B5252" s="427" t="s">
        <v>7439</v>
      </c>
      <c r="C5252" s="427" t="s">
        <v>7121</v>
      </c>
      <c r="D5252" s="428">
        <v>277.99</v>
      </c>
    </row>
    <row r="5253" spans="2:4" x14ac:dyDescent="0.25">
      <c r="B5253" s="427" t="s">
        <v>7440</v>
      </c>
      <c r="C5253" s="427" t="s">
        <v>7121</v>
      </c>
      <c r="D5253" s="428">
        <v>277.99</v>
      </c>
    </row>
    <row r="5254" spans="2:4" x14ac:dyDescent="0.25">
      <c r="B5254" s="427" t="s">
        <v>7441</v>
      </c>
      <c r="C5254" s="427" t="s">
        <v>7121</v>
      </c>
      <c r="D5254" s="428">
        <v>277.99</v>
      </c>
    </row>
    <row r="5255" spans="2:4" x14ac:dyDescent="0.25">
      <c r="B5255" s="427" t="s">
        <v>7442</v>
      </c>
      <c r="C5255" s="427" t="s">
        <v>7121</v>
      </c>
      <c r="D5255" s="428">
        <v>277.99</v>
      </c>
    </row>
    <row r="5256" spans="2:4" x14ac:dyDescent="0.25">
      <c r="B5256" s="427" t="s">
        <v>7443</v>
      </c>
      <c r="C5256" s="427" t="s">
        <v>7121</v>
      </c>
      <c r="D5256" s="428">
        <v>277.99</v>
      </c>
    </row>
    <row r="5257" spans="2:4" x14ac:dyDescent="0.25">
      <c r="B5257" s="427" t="s">
        <v>7444</v>
      </c>
      <c r="C5257" s="427" t="s">
        <v>7121</v>
      </c>
      <c r="D5257" s="428">
        <v>277.99</v>
      </c>
    </row>
    <row r="5258" spans="2:4" x14ac:dyDescent="0.25">
      <c r="B5258" s="427" t="s">
        <v>7445</v>
      </c>
      <c r="C5258" s="427" t="s">
        <v>7121</v>
      </c>
      <c r="D5258" s="428">
        <v>277.99</v>
      </c>
    </row>
    <row r="5259" spans="2:4" x14ac:dyDescent="0.25">
      <c r="B5259" s="427" t="s">
        <v>7446</v>
      </c>
      <c r="C5259" s="427" t="s">
        <v>7121</v>
      </c>
      <c r="D5259" s="428">
        <v>277.99</v>
      </c>
    </row>
    <row r="5260" spans="2:4" x14ac:dyDescent="0.25">
      <c r="B5260" s="427" t="s">
        <v>7447</v>
      </c>
      <c r="C5260" s="427" t="s">
        <v>7121</v>
      </c>
      <c r="D5260" s="428">
        <v>277.99</v>
      </c>
    </row>
    <row r="5261" spans="2:4" x14ac:dyDescent="0.25">
      <c r="B5261" s="427" t="s">
        <v>7448</v>
      </c>
      <c r="C5261" s="427" t="s">
        <v>7121</v>
      </c>
      <c r="D5261" s="428">
        <v>277.99</v>
      </c>
    </row>
    <row r="5262" spans="2:4" x14ac:dyDescent="0.25">
      <c r="B5262" s="427" t="s">
        <v>7449</v>
      </c>
      <c r="C5262" s="427" t="s">
        <v>7121</v>
      </c>
      <c r="D5262" s="428">
        <v>277.99</v>
      </c>
    </row>
    <row r="5263" spans="2:4" x14ac:dyDescent="0.25">
      <c r="B5263" s="427" t="s">
        <v>7450</v>
      </c>
      <c r="C5263" s="427" t="s">
        <v>7121</v>
      </c>
      <c r="D5263" s="428">
        <v>277.99</v>
      </c>
    </row>
    <row r="5264" spans="2:4" x14ac:dyDescent="0.25">
      <c r="B5264" s="427" t="s">
        <v>7451</v>
      </c>
      <c r="C5264" s="427" t="s">
        <v>7121</v>
      </c>
      <c r="D5264" s="428">
        <v>322</v>
      </c>
    </row>
    <row r="5265" spans="2:4" x14ac:dyDescent="0.25">
      <c r="B5265" s="427" t="s">
        <v>7452</v>
      </c>
      <c r="C5265" s="427" t="s">
        <v>7121</v>
      </c>
      <c r="D5265" s="428">
        <v>322</v>
      </c>
    </row>
    <row r="5266" spans="2:4" x14ac:dyDescent="0.25">
      <c r="B5266" s="427" t="s">
        <v>7453</v>
      </c>
      <c r="C5266" s="427" t="s">
        <v>7121</v>
      </c>
      <c r="D5266" s="428">
        <v>322</v>
      </c>
    </row>
    <row r="5267" spans="2:4" x14ac:dyDescent="0.25">
      <c r="B5267" s="427" t="s">
        <v>7454</v>
      </c>
      <c r="C5267" s="427" t="s">
        <v>7121</v>
      </c>
      <c r="D5267" s="428">
        <v>277.99</v>
      </c>
    </row>
    <row r="5268" spans="2:4" x14ac:dyDescent="0.25">
      <c r="B5268" s="427" t="s">
        <v>7455</v>
      </c>
      <c r="C5268" s="427" t="s">
        <v>7121</v>
      </c>
      <c r="D5268" s="428">
        <v>277.99</v>
      </c>
    </row>
    <row r="5269" spans="2:4" x14ac:dyDescent="0.25">
      <c r="B5269" s="427" t="s">
        <v>7456</v>
      </c>
      <c r="C5269" s="427" t="s">
        <v>7121</v>
      </c>
      <c r="D5269" s="428">
        <v>277.99</v>
      </c>
    </row>
    <row r="5270" spans="2:4" x14ac:dyDescent="0.25">
      <c r="B5270" s="427" t="s">
        <v>7457</v>
      </c>
      <c r="C5270" s="427" t="s">
        <v>7121</v>
      </c>
      <c r="D5270" s="428">
        <v>277.99</v>
      </c>
    </row>
    <row r="5271" spans="2:4" x14ac:dyDescent="0.25">
      <c r="B5271" s="427" t="s">
        <v>7458</v>
      </c>
      <c r="C5271" s="427" t="s">
        <v>7121</v>
      </c>
      <c r="D5271" s="428">
        <v>277.99</v>
      </c>
    </row>
    <row r="5272" spans="2:4" x14ac:dyDescent="0.25">
      <c r="B5272" s="427" t="s">
        <v>7459</v>
      </c>
      <c r="C5272" s="427" t="s">
        <v>7121</v>
      </c>
      <c r="D5272" s="428">
        <v>277.99</v>
      </c>
    </row>
    <row r="5273" spans="2:4" x14ac:dyDescent="0.25">
      <c r="B5273" s="427" t="s">
        <v>7460</v>
      </c>
      <c r="C5273" s="427" t="s">
        <v>7121</v>
      </c>
      <c r="D5273" s="428">
        <v>277.99</v>
      </c>
    </row>
    <row r="5274" spans="2:4" x14ac:dyDescent="0.25">
      <c r="B5274" s="427" t="s">
        <v>7461</v>
      </c>
      <c r="C5274" s="427" t="s">
        <v>7121</v>
      </c>
      <c r="D5274" s="428">
        <v>277.99</v>
      </c>
    </row>
    <row r="5275" spans="2:4" x14ac:dyDescent="0.25">
      <c r="B5275" s="427" t="s">
        <v>7462</v>
      </c>
      <c r="C5275" s="427" t="s">
        <v>7121</v>
      </c>
      <c r="D5275" s="428">
        <v>277.99</v>
      </c>
    </row>
    <row r="5276" spans="2:4" x14ac:dyDescent="0.25">
      <c r="B5276" s="427" t="s">
        <v>7463</v>
      </c>
      <c r="C5276" s="427" t="s">
        <v>7121</v>
      </c>
      <c r="D5276" s="428">
        <v>277.99</v>
      </c>
    </row>
    <row r="5277" spans="2:4" x14ac:dyDescent="0.25">
      <c r="B5277" s="427" t="s">
        <v>7464</v>
      </c>
      <c r="C5277" s="427" t="s">
        <v>7121</v>
      </c>
      <c r="D5277" s="428">
        <v>277.99</v>
      </c>
    </row>
    <row r="5278" spans="2:4" x14ac:dyDescent="0.25">
      <c r="B5278" s="427" t="s">
        <v>7465</v>
      </c>
      <c r="C5278" s="427" t="s">
        <v>7121</v>
      </c>
      <c r="D5278" s="428">
        <v>277.99</v>
      </c>
    </row>
    <row r="5279" spans="2:4" x14ac:dyDescent="0.25">
      <c r="B5279" s="427" t="s">
        <v>7466</v>
      </c>
      <c r="C5279" s="427" t="s">
        <v>7121</v>
      </c>
      <c r="D5279" s="428">
        <v>277.99</v>
      </c>
    </row>
    <row r="5280" spans="2:4" x14ac:dyDescent="0.25">
      <c r="B5280" s="427" t="s">
        <v>7467</v>
      </c>
      <c r="C5280" s="427" t="s">
        <v>7121</v>
      </c>
      <c r="D5280" s="428">
        <v>277.99</v>
      </c>
    </row>
    <row r="5281" spans="2:4" x14ac:dyDescent="0.25">
      <c r="B5281" s="427" t="s">
        <v>7468</v>
      </c>
      <c r="C5281" s="427" t="s">
        <v>7121</v>
      </c>
      <c r="D5281" s="428">
        <v>277.99</v>
      </c>
    </row>
    <row r="5282" spans="2:4" x14ac:dyDescent="0.25">
      <c r="B5282" s="427" t="s">
        <v>7469</v>
      </c>
      <c r="C5282" s="427" t="s">
        <v>7121</v>
      </c>
      <c r="D5282" s="428">
        <v>277.99</v>
      </c>
    </row>
    <row r="5283" spans="2:4" x14ac:dyDescent="0.25">
      <c r="B5283" s="427" t="s">
        <v>7470</v>
      </c>
      <c r="C5283" s="427" t="s">
        <v>7121</v>
      </c>
      <c r="D5283" s="428">
        <v>277.99</v>
      </c>
    </row>
    <row r="5284" spans="2:4" x14ac:dyDescent="0.25">
      <c r="B5284" s="427" t="s">
        <v>7471</v>
      </c>
      <c r="C5284" s="427" t="s">
        <v>7121</v>
      </c>
      <c r="D5284" s="428">
        <v>277.99</v>
      </c>
    </row>
    <row r="5285" spans="2:4" x14ac:dyDescent="0.25">
      <c r="B5285" s="427" t="s">
        <v>7472</v>
      </c>
      <c r="C5285" s="427" t="s">
        <v>7121</v>
      </c>
      <c r="D5285" s="428">
        <v>277.99</v>
      </c>
    </row>
    <row r="5286" spans="2:4" x14ac:dyDescent="0.25">
      <c r="B5286" s="427" t="s">
        <v>7473</v>
      </c>
      <c r="C5286" s="427" t="s">
        <v>7121</v>
      </c>
      <c r="D5286" s="428">
        <v>277.99</v>
      </c>
    </row>
    <row r="5287" spans="2:4" x14ac:dyDescent="0.25">
      <c r="B5287" s="427" t="s">
        <v>7474</v>
      </c>
      <c r="C5287" s="427" t="s">
        <v>7121</v>
      </c>
      <c r="D5287" s="428">
        <v>277.99</v>
      </c>
    </row>
    <row r="5288" spans="2:4" x14ac:dyDescent="0.25">
      <c r="B5288" s="427" t="s">
        <v>7475</v>
      </c>
      <c r="C5288" s="427" t="s">
        <v>7121</v>
      </c>
      <c r="D5288" s="428">
        <v>277.99</v>
      </c>
    </row>
    <row r="5289" spans="2:4" x14ac:dyDescent="0.25">
      <c r="B5289" s="427" t="s">
        <v>7476</v>
      </c>
      <c r="C5289" s="427" t="s">
        <v>7121</v>
      </c>
      <c r="D5289" s="428">
        <v>277.99</v>
      </c>
    </row>
    <row r="5290" spans="2:4" x14ac:dyDescent="0.25">
      <c r="B5290" s="427" t="s">
        <v>7477</v>
      </c>
      <c r="C5290" s="427" t="s">
        <v>7121</v>
      </c>
      <c r="D5290" s="428">
        <v>277.99</v>
      </c>
    </row>
    <row r="5291" spans="2:4" x14ac:dyDescent="0.25">
      <c r="B5291" s="427" t="s">
        <v>7478</v>
      </c>
      <c r="C5291" s="427" t="s">
        <v>7121</v>
      </c>
      <c r="D5291" s="428">
        <v>277.99</v>
      </c>
    </row>
    <row r="5292" spans="2:4" x14ac:dyDescent="0.25">
      <c r="B5292" s="427" t="s">
        <v>7479</v>
      </c>
      <c r="C5292" s="427" t="s">
        <v>7121</v>
      </c>
      <c r="D5292" s="428">
        <v>277.99</v>
      </c>
    </row>
    <row r="5293" spans="2:4" x14ac:dyDescent="0.25">
      <c r="B5293" s="427" t="s">
        <v>7480</v>
      </c>
      <c r="C5293" s="427" t="s">
        <v>7121</v>
      </c>
      <c r="D5293" s="428">
        <v>277.99</v>
      </c>
    </row>
    <row r="5294" spans="2:4" x14ac:dyDescent="0.25">
      <c r="B5294" s="427" t="s">
        <v>7481</v>
      </c>
      <c r="C5294" s="427" t="s">
        <v>7121</v>
      </c>
      <c r="D5294" s="428">
        <v>277.99</v>
      </c>
    </row>
    <row r="5295" spans="2:4" x14ac:dyDescent="0.25">
      <c r="B5295" s="427" t="s">
        <v>7482</v>
      </c>
      <c r="C5295" s="427" t="s">
        <v>7121</v>
      </c>
      <c r="D5295" s="428">
        <v>277.99</v>
      </c>
    </row>
    <row r="5296" spans="2:4" x14ac:dyDescent="0.25">
      <c r="B5296" s="427" t="s">
        <v>7483</v>
      </c>
      <c r="C5296" s="427" t="s">
        <v>7121</v>
      </c>
      <c r="D5296" s="428">
        <v>277.99</v>
      </c>
    </row>
    <row r="5297" spans="2:4" x14ac:dyDescent="0.25">
      <c r="B5297" s="427" t="s">
        <v>7484</v>
      </c>
      <c r="C5297" s="427" t="s">
        <v>7121</v>
      </c>
      <c r="D5297" s="428">
        <v>277.99</v>
      </c>
    </row>
    <row r="5298" spans="2:4" x14ac:dyDescent="0.25">
      <c r="B5298" s="427" t="s">
        <v>7485</v>
      </c>
      <c r="C5298" s="427" t="s">
        <v>7121</v>
      </c>
      <c r="D5298" s="428">
        <v>277.99</v>
      </c>
    </row>
    <row r="5299" spans="2:4" x14ac:dyDescent="0.25">
      <c r="B5299" s="427" t="s">
        <v>7486</v>
      </c>
      <c r="C5299" s="427" t="s">
        <v>7121</v>
      </c>
      <c r="D5299" s="428">
        <v>277.99</v>
      </c>
    </row>
    <row r="5300" spans="2:4" x14ac:dyDescent="0.25">
      <c r="B5300" s="427" t="s">
        <v>7487</v>
      </c>
      <c r="C5300" s="427" t="s">
        <v>7121</v>
      </c>
      <c r="D5300" s="428">
        <v>277.99</v>
      </c>
    </row>
    <row r="5301" spans="2:4" x14ac:dyDescent="0.25">
      <c r="B5301" s="427" t="s">
        <v>7488</v>
      </c>
      <c r="C5301" s="427" t="s">
        <v>7121</v>
      </c>
      <c r="D5301" s="428">
        <v>277.99</v>
      </c>
    </row>
    <row r="5302" spans="2:4" x14ac:dyDescent="0.25">
      <c r="B5302" s="427" t="s">
        <v>7489</v>
      </c>
      <c r="C5302" s="427" t="s">
        <v>7121</v>
      </c>
      <c r="D5302" s="428">
        <v>277.99</v>
      </c>
    </row>
    <row r="5303" spans="2:4" x14ac:dyDescent="0.25">
      <c r="B5303" s="427" t="s">
        <v>7490</v>
      </c>
      <c r="C5303" s="427" t="s">
        <v>7121</v>
      </c>
      <c r="D5303" s="428">
        <v>277.99</v>
      </c>
    </row>
    <row r="5304" spans="2:4" x14ac:dyDescent="0.25">
      <c r="B5304" s="427" t="s">
        <v>7491</v>
      </c>
      <c r="C5304" s="427" t="s">
        <v>7121</v>
      </c>
      <c r="D5304" s="428">
        <v>309.01</v>
      </c>
    </row>
    <row r="5305" spans="2:4" x14ac:dyDescent="0.25">
      <c r="B5305" s="427" t="s">
        <v>7492</v>
      </c>
      <c r="C5305" s="427" t="s">
        <v>7121</v>
      </c>
      <c r="D5305" s="428">
        <v>277.99</v>
      </c>
    </row>
    <row r="5306" spans="2:4" x14ac:dyDescent="0.25">
      <c r="B5306" s="427" t="s">
        <v>7493</v>
      </c>
      <c r="C5306" s="427" t="s">
        <v>7121</v>
      </c>
      <c r="D5306" s="428">
        <v>277.99</v>
      </c>
    </row>
    <row r="5307" spans="2:4" x14ac:dyDescent="0.25">
      <c r="B5307" s="427" t="s">
        <v>7494</v>
      </c>
      <c r="C5307" s="427" t="s">
        <v>7121</v>
      </c>
      <c r="D5307" s="428">
        <v>277.99</v>
      </c>
    </row>
    <row r="5308" spans="2:4" x14ac:dyDescent="0.25">
      <c r="B5308" s="427" t="s">
        <v>7495</v>
      </c>
      <c r="C5308" s="427" t="s">
        <v>7121</v>
      </c>
      <c r="D5308" s="428">
        <v>277.99</v>
      </c>
    </row>
    <row r="5309" spans="2:4" x14ac:dyDescent="0.25">
      <c r="B5309" s="427" t="s">
        <v>7496</v>
      </c>
      <c r="C5309" s="427" t="s">
        <v>7121</v>
      </c>
      <c r="D5309" s="428">
        <v>277.99</v>
      </c>
    </row>
    <row r="5310" spans="2:4" x14ac:dyDescent="0.25">
      <c r="B5310" s="427" t="s">
        <v>7497</v>
      </c>
      <c r="C5310" s="427" t="s">
        <v>7121</v>
      </c>
      <c r="D5310" s="428">
        <v>277.99</v>
      </c>
    </row>
    <row r="5311" spans="2:4" x14ac:dyDescent="0.25">
      <c r="B5311" s="427" t="s">
        <v>7498</v>
      </c>
      <c r="C5311" s="427" t="s">
        <v>7121</v>
      </c>
      <c r="D5311" s="428">
        <v>277.99</v>
      </c>
    </row>
    <row r="5312" spans="2:4" x14ac:dyDescent="0.25">
      <c r="B5312" s="427" t="s">
        <v>7499</v>
      </c>
      <c r="C5312" s="427" t="s">
        <v>7121</v>
      </c>
      <c r="D5312" s="428">
        <v>277.99</v>
      </c>
    </row>
    <row r="5313" spans="2:4" x14ac:dyDescent="0.25">
      <c r="B5313" s="427" t="s">
        <v>7500</v>
      </c>
      <c r="C5313" s="427" t="s">
        <v>7121</v>
      </c>
      <c r="D5313" s="428">
        <v>277.99</v>
      </c>
    </row>
    <row r="5314" spans="2:4" x14ac:dyDescent="0.25">
      <c r="B5314" s="427" t="s">
        <v>7501</v>
      </c>
      <c r="C5314" s="427" t="s">
        <v>7121</v>
      </c>
      <c r="D5314" s="428">
        <v>309.01</v>
      </c>
    </row>
    <row r="5315" spans="2:4" x14ac:dyDescent="0.25">
      <c r="B5315" s="427" t="s">
        <v>7502</v>
      </c>
      <c r="C5315" s="427" t="s">
        <v>7121</v>
      </c>
      <c r="D5315" s="428">
        <v>322</v>
      </c>
    </row>
    <row r="5316" spans="2:4" x14ac:dyDescent="0.25">
      <c r="B5316" s="427" t="s">
        <v>7503</v>
      </c>
      <c r="C5316" s="427" t="s">
        <v>7121</v>
      </c>
      <c r="D5316" s="428">
        <v>322</v>
      </c>
    </row>
    <row r="5317" spans="2:4" x14ac:dyDescent="0.25">
      <c r="B5317" s="427" t="s">
        <v>7504</v>
      </c>
      <c r="C5317" s="427" t="s">
        <v>7121</v>
      </c>
      <c r="D5317" s="428">
        <v>277.99</v>
      </c>
    </row>
    <row r="5318" spans="2:4" x14ac:dyDescent="0.25">
      <c r="B5318" s="427" t="s">
        <v>7505</v>
      </c>
      <c r="C5318" s="427" t="s">
        <v>7121</v>
      </c>
      <c r="D5318" s="428">
        <v>277.99</v>
      </c>
    </row>
    <row r="5319" spans="2:4" x14ac:dyDescent="0.25">
      <c r="B5319" s="427" t="s">
        <v>7506</v>
      </c>
      <c r="C5319" s="427" t="s">
        <v>7121</v>
      </c>
      <c r="D5319" s="428">
        <v>277.99</v>
      </c>
    </row>
    <row r="5320" spans="2:4" x14ac:dyDescent="0.25">
      <c r="B5320" s="427" t="s">
        <v>7507</v>
      </c>
      <c r="C5320" s="427" t="s">
        <v>7121</v>
      </c>
      <c r="D5320" s="428">
        <v>277.99</v>
      </c>
    </row>
    <row r="5321" spans="2:4" x14ac:dyDescent="0.25">
      <c r="B5321" s="427" t="s">
        <v>7508</v>
      </c>
      <c r="C5321" s="427" t="s">
        <v>7121</v>
      </c>
      <c r="D5321" s="428">
        <v>277.99</v>
      </c>
    </row>
    <row r="5322" spans="2:4" x14ac:dyDescent="0.25">
      <c r="B5322" s="427" t="s">
        <v>7509</v>
      </c>
      <c r="C5322" s="427" t="s">
        <v>7121</v>
      </c>
      <c r="D5322" s="428">
        <v>713</v>
      </c>
    </row>
    <row r="5323" spans="2:4" x14ac:dyDescent="0.25">
      <c r="B5323" s="427" t="s">
        <v>7510</v>
      </c>
      <c r="C5323" s="427" t="s">
        <v>7121</v>
      </c>
      <c r="D5323" s="428">
        <v>713</v>
      </c>
    </row>
    <row r="5324" spans="2:4" x14ac:dyDescent="0.25">
      <c r="B5324" s="427" t="s">
        <v>7511</v>
      </c>
      <c r="C5324" s="427" t="s">
        <v>7121</v>
      </c>
      <c r="D5324" s="428">
        <v>309.01</v>
      </c>
    </row>
    <row r="5325" spans="2:4" x14ac:dyDescent="0.25">
      <c r="B5325" s="427" t="s">
        <v>7512</v>
      </c>
      <c r="C5325" s="427" t="s">
        <v>7121</v>
      </c>
      <c r="D5325" s="428">
        <v>322</v>
      </c>
    </row>
    <row r="5326" spans="2:4" x14ac:dyDescent="0.25">
      <c r="B5326" s="427" t="s">
        <v>7513</v>
      </c>
      <c r="C5326" s="427" t="s">
        <v>7121</v>
      </c>
      <c r="D5326" s="428">
        <v>309.01</v>
      </c>
    </row>
    <row r="5327" spans="2:4" x14ac:dyDescent="0.25">
      <c r="B5327" s="427" t="s">
        <v>7514</v>
      </c>
      <c r="C5327" s="427" t="s">
        <v>7121</v>
      </c>
      <c r="D5327" s="428">
        <v>322</v>
      </c>
    </row>
    <row r="5328" spans="2:4" x14ac:dyDescent="0.25">
      <c r="B5328" s="427" t="s">
        <v>7515</v>
      </c>
      <c r="C5328" s="427" t="s">
        <v>7121</v>
      </c>
      <c r="D5328" s="428">
        <v>309.01</v>
      </c>
    </row>
    <row r="5329" spans="2:4" x14ac:dyDescent="0.25">
      <c r="B5329" s="427" t="s">
        <v>7516</v>
      </c>
      <c r="C5329" s="427" t="s">
        <v>7121</v>
      </c>
      <c r="D5329" s="428">
        <v>322</v>
      </c>
    </row>
    <row r="5330" spans="2:4" x14ac:dyDescent="0.25">
      <c r="B5330" s="427" t="s">
        <v>7517</v>
      </c>
      <c r="C5330" s="427" t="s">
        <v>7121</v>
      </c>
      <c r="D5330" s="428">
        <v>322</v>
      </c>
    </row>
    <row r="5331" spans="2:4" x14ac:dyDescent="0.25">
      <c r="B5331" s="427" t="s">
        <v>7518</v>
      </c>
      <c r="C5331" s="427" t="s">
        <v>7121</v>
      </c>
      <c r="D5331" s="428">
        <v>881.6</v>
      </c>
    </row>
    <row r="5332" spans="2:4" x14ac:dyDescent="0.25">
      <c r="B5332" s="427" t="s">
        <v>7519</v>
      </c>
      <c r="C5332" s="427" t="s">
        <v>7121</v>
      </c>
      <c r="D5332" s="428">
        <v>881.6</v>
      </c>
    </row>
    <row r="5333" spans="2:4" x14ac:dyDescent="0.25">
      <c r="B5333" s="427" t="s">
        <v>7520</v>
      </c>
      <c r="C5333" s="427" t="s">
        <v>7121</v>
      </c>
      <c r="D5333" s="428">
        <v>881.6</v>
      </c>
    </row>
    <row r="5334" spans="2:4" x14ac:dyDescent="0.25">
      <c r="B5334" s="427" t="s">
        <v>7521</v>
      </c>
      <c r="C5334" s="427" t="s">
        <v>7121</v>
      </c>
      <c r="D5334" s="428">
        <v>277.99</v>
      </c>
    </row>
    <row r="5335" spans="2:4" x14ac:dyDescent="0.25">
      <c r="B5335" s="427" t="s">
        <v>7522</v>
      </c>
      <c r="C5335" s="427" t="s">
        <v>7121</v>
      </c>
      <c r="D5335" s="428">
        <v>277.99</v>
      </c>
    </row>
    <row r="5336" spans="2:4" x14ac:dyDescent="0.25">
      <c r="B5336" s="427" t="s">
        <v>7523</v>
      </c>
      <c r="C5336" s="427" t="s">
        <v>7121</v>
      </c>
      <c r="D5336" s="428">
        <v>277.99</v>
      </c>
    </row>
    <row r="5337" spans="2:4" x14ac:dyDescent="0.25">
      <c r="B5337" s="427" t="s">
        <v>7524</v>
      </c>
      <c r="C5337" s="427" t="s">
        <v>7121</v>
      </c>
      <c r="D5337" s="428">
        <v>277.99</v>
      </c>
    </row>
    <row r="5338" spans="2:4" x14ac:dyDescent="0.25">
      <c r="B5338" s="427" t="s">
        <v>7525</v>
      </c>
      <c r="C5338" s="427" t="s">
        <v>7121</v>
      </c>
      <c r="D5338" s="428">
        <v>277.99</v>
      </c>
    </row>
    <row r="5339" spans="2:4" x14ac:dyDescent="0.25">
      <c r="B5339" s="427" t="s">
        <v>7526</v>
      </c>
      <c r="C5339" s="427" t="s">
        <v>7121</v>
      </c>
      <c r="D5339" s="428">
        <v>277.99</v>
      </c>
    </row>
    <row r="5340" spans="2:4" x14ac:dyDescent="0.25">
      <c r="B5340" s="427" t="s">
        <v>7527</v>
      </c>
      <c r="C5340" s="427" t="s">
        <v>7121</v>
      </c>
      <c r="D5340" s="428">
        <v>277.99</v>
      </c>
    </row>
    <row r="5341" spans="2:4" x14ac:dyDescent="0.25">
      <c r="B5341" s="427" t="s">
        <v>7528</v>
      </c>
      <c r="C5341" s="427" t="s">
        <v>7121</v>
      </c>
      <c r="D5341" s="428">
        <v>277.99</v>
      </c>
    </row>
    <row r="5342" spans="2:4" x14ac:dyDescent="0.25">
      <c r="B5342" s="427" t="s">
        <v>7529</v>
      </c>
      <c r="C5342" s="427" t="s">
        <v>7121</v>
      </c>
      <c r="D5342" s="428">
        <v>277.99</v>
      </c>
    </row>
    <row r="5343" spans="2:4" x14ac:dyDescent="0.25">
      <c r="B5343" s="427" t="s">
        <v>7530</v>
      </c>
      <c r="C5343" s="427" t="s">
        <v>7121</v>
      </c>
      <c r="D5343" s="428">
        <v>277.99</v>
      </c>
    </row>
    <row r="5344" spans="2:4" x14ac:dyDescent="0.25">
      <c r="B5344" s="427" t="s">
        <v>7531</v>
      </c>
      <c r="C5344" s="427" t="s">
        <v>7121</v>
      </c>
      <c r="D5344" s="428">
        <v>277.99</v>
      </c>
    </row>
    <row r="5345" spans="2:4" x14ac:dyDescent="0.25">
      <c r="B5345" s="427" t="s">
        <v>7532</v>
      </c>
      <c r="C5345" s="427" t="s">
        <v>7121</v>
      </c>
      <c r="D5345" s="428">
        <v>277.99</v>
      </c>
    </row>
    <row r="5346" spans="2:4" x14ac:dyDescent="0.25">
      <c r="B5346" s="427" t="s">
        <v>7533</v>
      </c>
      <c r="C5346" s="427" t="s">
        <v>7121</v>
      </c>
      <c r="D5346" s="428">
        <v>277.99</v>
      </c>
    </row>
    <row r="5347" spans="2:4" x14ac:dyDescent="0.25">
      <c r="B5347" s="427" t="s">
        <v>7534</v>
      </c>
      <c r="C5347" s="427" t="s">
        <v>7121</v>
      </c>
      <c r="D5347" s="428">
        <v>277.99</v>
      </c>
    </row>
    <row r="5348" spans="2:4" x14ac:dyDescent="0.25">
      <c r="B5348" s="427">
        <v>1206</v>
      </c>
      <c r="C5348" s="427" t="s">
        <v>7121</v>
      </c>
      <c r="D5348" s="428">
        <v>277.99</v>
      </c>
    </row>
    <row r="5349" spans="2:4" x14ac:dyDescent="0.25">
      <c r="B5349" s="427" t="s">
        <v>7535</v>
      </c>
      <c r="C5349" s="427" t="s">
        <v>7121</v>
      </c>
      <c r="D5349" s="428">
        <v>277.99</v>
      </c>
    </row>
    <row r="5350" spans="2:4" x14ac:dyDescent="0.25">
      <c r="B5350" s="427" t="s">
        <v>7536</v>
      </c>
      <c r="C5350" s="427" t="s">
        <v>7121</v>
      </c>
      <c r="D5350" s="428">
        <v>277.99</v>
      </c>
    </row>
    <row r="5351" spans="2:4" x14ac:dyDescent="0.25">
      <c r="B5351" s="427" t="s">
        <v>7537</v>
      </c>
      <c r="C5351" s="427" t="s">
        <v>7121</v>
      </c>
      <c r="D5351" s="428">
        <v>277.99</v>
      </c>
    </row>
    <row r="5352" spans="2:4" x14ac:dyDescent="0.25">
      <c r="B5352" s="427" t="s">
        <v>7538</v>
      </c>
      <c r="C5352" s="427" t="s">
        <v>7121</v>
      </c>
      <c r="D5352" s="428">
        <v>277.99</v>
      </c>
    </row>
    <row r="5353" spans="2:4" x14ac:dyDescent="0.25">
      <c r="B5353" s="427" t="s">
        <v>7539</v>
      </c>
      <c r="C5353" s="427" t="s">
        <v>7121</v>
      </c>
      <c r="D5353" s="428">
        <v>277.99</v>
      </c>
    </row>
    <row r="5354" spans="2:4" x14ac:dyDescent="0.25">
      <c r="B5354" s="427" t="s">
        <v>7540</v>
      </c>
      <c r="C5354" s="427" t="s">
        <v>7121</v>
      </c>
      <c r="D5354" s="428">
        <v>277.99</v>
      </c>
    </row>
    <row r="5355" spans="2:4" x14ac:dyDescent="0.25">
      <c r="B5355" s="427" t="s">
        <v>7541</v>
      </c>
      <c r="C5355" s="427" t="s">
        <v>7121</v>
      </c>
      <c r="D5355" s="428">
        <v>277.99</v>
      </c>
    </row>
    <row r="5356" spans="2:4" x14ac:dyDescent="0.25">
      <c r="B5356" s="427" t="s">
        <v>7542</v>
      </c>
      <c r="C5356" s="427" t="s">
        <v>7121</v>
      </c>
      <c r="D5356" s="428">
        <v>277.99</v>
      </c>
    </row>
    <row r="5357" spans="2:4" x14ac:dyDescent="0.25">
      <c r="B5357" s="427" t="s">
        <v>7543</v>
      </c>
      <c r="C5357" s="427" t="s">
        <v>7121</v>
      </c>
      <c r="D5357" s="428">
        <v>277.99</v>
      </c>
    </row>
    <row r="5358" spans="2:4" x14ac:dyDescent="0.25">
      <c r="B5358" s="427" t="s">
        <v>7544</v>
      </c>
      <c r="C5358" s="427" t="s">
        <v>7121</v>
      </c>
      <c r="D5358" s="428">
        <v>277.99</v>
      </c>
    </row>
    <row r="5359" spans="2:4" x14ac:dyDescent="0.25">
      <c r="B5359" s="427" t="s">
        <v>7545</v>
      </c>
      <c r="C5359" s="427" t="s">
        <v>7121</v>
      </c>
      <c r="D5359" s="428">
        <v>277.99</v>
      </c>
    </row>
    <row r="5360" spans="2:4" x14ac:dyDescent="0.25">
      <c r="B5360" s="427" t="s">
        <v>7546</v>
      </c>
      <c r="C5360" s="427" t="s">
        <v>7121</v>
      </c>
      <c r="D5360" s="428">
        <v>277.99</v>
      </c>
    </row>
    <row r="5361" spans="2:4" x14ac:dyDescent="0.25">
      <c r="B5361" s="427" t="s">
        <v>7547</v>
      </c>
      <c r="C5361" s="427" t="s">
        <v>7121</v>
      </c>
      <c r="D5361" s="428">
        <v>277.99</v>
      </c>
    </row>
    <row r="5362" spans="2:4" x14ac:dyDescent="0.25">
      <c r="B5362" s="427" t="s">
        <v>7548</v>
      </c>
      <c r="C5362" s="427" t="s">
        <v>7121</v>
      </c>
      <c r="D5362" s="428">
        <v>277.99</v>
      </c>
    </row>
    <row r="5363" spans="2:4" x14ac:dyDescent="0.25">
      <c r="B5363" s="427" t="s">
        <v>7549</v>
      </c>
      <c r="C5363" s="427" t="s">
        <v>7121</v>
      </c>
      <c r="D5363" s="428">
        <v>277.99</v>
      </c>
    </row>
    <row r="5364" spans="2:4" x14ac:dyDescent="0.25">
      <c r="B5364" s="427" t="s">
        <v>7550</v>
      </c>
      <c r="C5364" s="427" t="s">
        <v>7121</v>
      </c>
      <c r="D5364" s="428">
        <v>322</v>
      </c>
    </row>
    <row r="5365" spans="2:4" x14ac:dyDescent="0.25">
      <c r="B5365" s="427" t="s">
        <v>7551</v>
      </c>
      <c r="C5365" s="427" t="s">
        <v>7121</v>
      </c>
      <c r="D5365" s="428">
        <v>322</v>
      </c>
    </row>
    <row r="5366" spans="2:4" x14ac:dyDescent="0.25">
      <c r="B5366" s="427" t="s">
        <v>7552</v>
      </c>
      <c r="C5366" s="427" t="s">
        <v>7121</v>
      </c>
      <c r="D5366" s="428">
        <v>322</v>
      </c>
    </row>
    <row r="5367" spans="2:4" x14ac:dyDescent="0.25">
      <c r="B5367" s="427" t="s">
        <v>7553</v>
      </c>
      <c r="C5367" s="427" t="s">
        <v>7121</v>
      </c>
      <c r="D5367" s="428">
        <v>322</v>
      </c>
    </row>
    <row r="5368" spans="2:4" x14ac:dyDescent="0.25">
      <c r="B5368" s="427" t="s">
        <v>7554</v>
      </c>
      <c r="C5368" s="427" t="s">
        <v>7121</v>
      </c>
      <c r="D5368" s="428">
        <v>277.99</v>
      </c>
    </row>
    <row r="5369" spans="2:4" x14ac:dyDescent="0.25">
      <c r="B5369" s="427" t="s">
        <v>7555</v>
      </c>
      <c r="C5369" s="427" t="s">
        <v>7121</v>
      </c>
      <c r="D5369" s="428">
        <v>277.99</v>
      </c>
    </row>
    <row r="5370" spans="2:4" x14ac:dyDescent="0.25">
      <c r="B5370" s="427" t="s">
        <v>7556</v>
      </c>
      <c r="C5370" s="427" t="s">
        <v>7121</v>
      </c>
      <c r="D5370" s="428">
        <v>277.99</v>
      </c>
    </row>
    <row r="5371" spans="2:4" x14ac:dyDescent="0.25">
      <c r="B5371" s="427" t="s">
        <v>7557</v>
      </c>
      <c r="C5371" s="427" t="s">
        <v>7121</v>
      </c>
      <c r="D5371" s="428">
        <v>277.99</v>
      </c>
    </row>
    <row r="5372" spans="2:4" x14ac:dyDescent="0.25">
      <c r="B5372" s="427" t="s">
        <v>7558</v>
      </c>
      <c r="C5372" s="427" t="s">
        <v>7121</v>
      </c>
      <c r="D5372" s="428">
        <v>277.99</v>
      </c>
    </row>
    <row r="5373" spans="2:4" x14ac:dyDescent="0.25">
      <c r="B5373" s="427" t="s">
        <v>7559</v>
      </c>
      <c r="C5373" s="427" t="s">
        <v>7121</v>
      </c>
      <c r="D5373" s="428">
        <v>277.99</v>
      </c>
    </row>
    <row r="5374" spans="2:4" x14ac:dyDescent="0.25">
      <c r="B5374" s="427" t="s">
        <v>7560</v>
      </c>
      <c r="C5374" s="427" t="s">
        <v>7121</v>
      </c>
      <c r="D5374" s="428">
        <v>277.99</v>
      </c>
    </row>
    <row r="5375" spans="2:4" x14ac:dyDescent="0.25">
      <c r="B5375" s="427" t="s">
        <v>7561</v>
      </c>
      <c r="C5375" s="427" t="s">
        <v>7121</v>
      </c>
      <c r="D5375" s="428">
        <v>277.99</v>
      </c>
    </row>
    <row r="5376" spans="2:4" x14ac:dyDescent="0.25">
      <c r="B5376" s="427" t="s">
        <v>7562</v>
      </c>
      <c r="C5376" s="427" t="s">
        <v>7121</v>
      </c>
      <c r="D5376" s="428">
        <v>309.01</v>
      </c>
    </row>
    <row r="5377" spans="2:4" x14ac:dyDescent="0.25">
      <c r="B5377" s="427" t="s">
        <v>7563</v>
      </c>
      <c r="C5377" s="427" t="s">
        <v>7121</v>
      </c>
      <c r="D5377" s="428">
        <v>309.01</v>
      </c>
    </row>
    <row r="5378" spans="2:4" x14ac:dyDescent="0.25">
      <c r="B5378" s="427" t="s">
        <v>7564</v>
      </c>
      <c r="C5378" s="427" t="s">
        <v>7121</v>
      </c>
      <c r="D5378" s="428">
        <v>277.99</v>
      </c>
    </row>
    <row r="5379" spans="2:4" x14ac:dyDescent="0.25">
      <c r="B5379" s="427" t="s">
        <v>7565</v>
      </c>
      <c r="C5379" s="427" t="s">
        <v>7121</v>
      </c>
      <c r="D5379" s="428">
        <v>277.99</v>
      </c>
    </row>
    <row r="5380" spans="2:4" x14ac:dyDescent="0.25">
      <c r="B5380" s="427" t="s">
        <v>7566</v>
      </c>
      <c r="C5380" s="427" t="s">
        <v>7121</v>
      </c>
      <c r="D5380" s="428">
        <v>277.99</v>
      </c>
    </row>
    <row r="5381" spans="2:4" x14ac:dyDescent="0.25">
      <c r="B5381" s="427" t="s">
        <v>7567</v>
      </c>
      <c r="C5381" s="427" t="s">
        <v>7121</v>
      </c>
      <c r="D5381" s="428">
        <v>277.99</v>
      </c>
    </row>
    <row r="5382" spans="2:4" x14ac:dyDescent="0.25">
      <c r="B5382" s="427" t="s">
        <v>7568</v>
      </c>
      <c r="C5382" s="427" t="s">
        <v>7121</v>
      </c>
      <c r="D5382" s="428">
        <v>309.01</v>
      </c>
    </row>
    <row r="5383" spans="2:4" x14ac:dyDescent="0.25">
      <c r="B5383" s="427" t="s">
        <v>7569</v>
      </c>
      <c r="C5383" s="427" t="s">
        <v>7121</v>
      </c>
      <c r="D5383" s="428">
        <v>309.01</v>
      </c>
    </row>
    <row r="5384" spans="2:4" x14ac:dyDescent="0.25">
      <c r="B5384" s="427" t="s">
        <v>7570</v>
      </c>
      <c r="C5384" s="427" t="s">
        <v>7121</v>
      </c>
      <c r="D5384" s="428">
        <v>309.01</v>
      </c>
    </row>
    <row r="5385" spans="2:4" x14ac:dyDescent="0.25">
      <c r="B5385" s="427" t="s">
        <v>7571</v>
      </c>
      <c r="C5385" s="427" t="s">
        <v>7121</v>
      </c>
      <c r="D5385" s="428">
        <v>309.01</v>
      </c>
    </row>
    <row r="5386" spans="2:4" x14ac:dyDescent="0.25">
      <c r="B5386" s="427" t="s">
        <v>7572</v>
      </c>
      <c r="C5386" s="427" t="s">
        <v>7121</v>
      </c>
      <c r="D5386" s="428">
        <v>881.6</v>
      </c>
    </row>
    <row r="5387" spans="2:4" x14ac:dyDescent="0.25">
      <c r="B5387" s="427" t="s">
        <v>7573</v>
      </c>
      <c r="C5387" s="427" t="s">
        <v>7121</v>
      </c>
      <c r="D5387" s="428">
        <v>322</v>
      </c>
    </row>
    <row r="5388" spans="2:4" x14ac:dyDescent="0.25">
      <c r="B5388" s="427" t="s">
        <v>7574</v>
      </c>
      <c r="C5388" s="427" t="s">
        <v>7121</v>
      </c>
      <c r="D5388" s="428">
        <v>391</v>
      </c>
    </row>
    <row r="5389" spans="2:4" x14ac:dyDescent="0.25">
      <c r="B5389" s="427" t="s">
        <v>7575</v>
      </c>
      <c r="C5389" s="427" t="s">
        <v>7121</v>
      </c>
      <c r="D5389" s="428">
        <v>277.99</v>
      </c>
    </row>
    <row r="5390" spans="2:4" x14ac:dyDescent="0.25">
      <c r="B5390" s="427" t="s">
        <v>7576</v>
      </c>
      <c r="C5390" s="427" t="s">
        <v>7121</v>
      </c>
      <c r="D5390" s="428">
        <v>309.01</v>
      </c>
    </row>
    <row r="5391" spans="2:4" x14ac:dyDescent="0.25">
      <c r="B5391" s="427" t="s">
        <v>7577</v>
      </c>
      <c r="C5391" s="427" t="s">
        <v>7121</v>
      </c>
      <c r="D5391" s="428">
        <v>293.25</v>
      </c>
    </row>
    <row r="5392" spans="2:4" x14ac:dyDescent="0.25">
      <c r="B5392" s="427" t="s">
        <v>7578</v>
      </c>
      <c r="C5392" s="427" t="s">
        <v>7121</v>
      </c>
      <c r="D5392" s="428">
        <v>322</v>
      </c>
    </row>
    <row r="5393" spans="2:4" x14ac:dyDescent="0.25">
      <c r="B5393" s="427" t="s">
        <v>7579</v>
      </c>
      <c r="C5393" s="427" t="s">
        <v>7121</v>
      </c>
      <c r="D5393" s="428">
        <v>277.99</v>
      </c>
    </row>
    <row r="5394" spans="2:4" x14ac:dyDescent="0.25">
      <c r="B5394" s="427" t="s">
        <v>7580</v>
      </c>
      <c r="C5394" s="427" t="s">
        <v>7121</v>
      </c>
      <c r="D5394" s="428">
        <v>309.01</v>
      </c>
    </row>
    <row r="5395" spans="2:4" x14ac:dyDescent="0.25">
      <c r="B5395" s="427" t="s">
        <v>7581</v>
      </c>
      <c r="C5395" s="427" t="s">
        <v>7121</v>
      </c>
      <c r="D5395" s="428">
        <v>309</v>
      </c>
    </row>
    <row r="5396" spans="2:4" x14ac:dyDescent="0.25">
      <c r="B5396" s="427" t="s">
        <v>7582</v>
      </c>
      <c r="C5396" s="427" t="s">
        <v>7121</v>
      </c>
      <c r="D5396" s="428">
        <v>309</v>
      </c>
    </row>
    <row r="5397" spans="2:4" x14ac:dyDescent="0.25">
      <c r="B5397" s="427" t="s">
        <v>7583</v>
      </c>
      <c r="C5397" s="427" t="s">
        <v>7121</v>
      </c>
      <c r="D5397" s="428">
        <v>309.01</v>
      </c>
    </row>
    <row r="5398" spans="2:4" x14ac:dyDescent="0.25">
      <c r="B5398" s="427" t="s">
        <v>7584</v>
      </c>
      <c r="C5398" s="427" t="s">
        <v>7121</v>
      </c>
      <c r="D5398" s="428">
        <v>309.01</v>
      </c>
    </row>
    <row r="5399" spans="2:4" x14ac:dyDescent="0.25">
      <c r="B5399" s="427" t="s">
        <v>7585</v>
      </c>
      <c r="C5399" s="427" t="s">
        <v>7121</v>
      </c>
      <c r="D5399" s="428">
        <v>309.01</v>
      </c>
    </row>
    <row r="5400" spans="2:4" x14ac:dyDescent="0.25">
      <c r="B5400" s="427" t="s">
        <v>7586</v>
      </c>
      <c r="C5400" s="427" t="s">
        <v>7121</v>
      </c>
      <c r="D5400" s="428">
        <v>309.01</v>
      </c>
    </row>
    <row r="5401" spans="2:4" x14ac:dyDescent="0.25">
      <c r="B5401" s="427" t="s">
        <v>7587</v>
      </c>
      <c r="C5401" s="427" t="s">
        <v>7121</v>
      </c>
      <c r="D5401" s="428">
        <v>309.01</v>
      </c>
    </row>
    <row r="5402" spans="2:4" x14ac:dyDescent="0.25">
      <c r="B5402" s="427" t="s">
        <v>7588</v>
      </c>
      <c r="C5402" s="427" t="s">
        <v>7121</v>
      </c>
      <c r="D5402" s="428">
        <v>322</v>
      </c>
    </row>
    <row r="5403" spans="2:4" x14ac:dyDescent="0.25">
      <c r="B5403" s="427" t="s">
        <v>7589</v>
      </c>
      <c r="C5403" s="427" t="s">
        <v>7121</v>
      </c>
      <c r="D5403" s="428">
        <v>322</v>
      </c>
    </row>
    <row r="5404" spans="2:4" x14ac:dyDescent="0.25">
      <c r="B5404" s="427" t="s">
        <v>7590</v>
      </c>
      <c r="C5404" s="427" t="s">
        <v>7121</v>
      </c>
      <c r="D5404" s="428">
        <v>322</v>
      </c>
    </row>
    <row r="5405" spans="2:4" x14ac:dyDescent="0.25">
      <c r="B5405" s="427" t="s">
        <v>7591</v>
      </c>
      <c r="C5405" s="427" t="s">
        <v>7121</v>
      </c>
      <c r="D5405" s="428">
        <v>322</v>
      </c>
    </row>
    <row r="5406" spans="2:4" x14ac:dyDescent="0.25">
      <c r="B5406" s="427" t="s">
        <v>7592</v>
      </c>
      <c r="C5406" s="427" t="s">
        <v>7121</v>
      </c>
      <c r="D5406" s="428">
        <v>322</v>
      </c>
    </row>
    <row r="5407" spans="2:4" x14ac:dyDescent="0.25">
      <c r="B5407" s="427" t="s">
        <v>7593</v>
      </c>
      <c r="C5407" s="427" t="s">
        <v>7121</v>
      </c>
      <c r="D5407" s="428">
        <v>349.83</v>
      </c>
    </row>
    <row r="5408" spans="2:4" x14ac:dyDescent="0.25">
      <c r="B5408" s="427" t="s">
        <v>7594</v>
      </c>
      <c r="C5408" s="427" t="s">
        <v>7121</v>
      </c>
      <c r="D5408" s="428">
        <v>349.83</v>
      </c>
    </row>
    <row r="5409" spans="2:4" x14ac:dyDescent="0.25">
      <c r="B5409" s="427" t="s">
        <v>7595</v>
      </c>
      <c r="C5409" s="427" t="s">
        <v>7121</v>
      </c>
      <c r="D5409" s="428">
        <v>349.83</v>
      </c>
    </row>
    <row r="5410" spans="2:4" x14ac:dyDescent="0.25">
      <c r="B5410" s="427" t="s">
        <v>7596</v>
      </c>
      <c r="C5410" s="427" t="s">
        <v>7121</v>
      </c>
      <c r="D5410" s="428">
        <v>322</v>
      </c>
    </row>
    <row r="5411" spans="2:4" x14ac:dyDescent="0.25">
      <c r="B5411" s="427" t="s">
        <v>7597</v>
      </c>
      <c r="C5411" s="427" t="s">
        <v>7121</v>
      </c>
      <c r="D5411" s="428">
        <v>322</v>
      </c>
    </row>
    <row r="5412" spans="2:4" x14ac:dyDescent="0.25">
      <c r="B5412" s="427" t="s">
        <v>7598</v>
      </c>
      <c r="C5412" s="427" t="s">
        <v>7121</v>
      </c>
      <c r="D5412" s="428">
        <v>322</v>
      </c>
    </row>
    <row r="5413" spans="2:4" x14ac:dyDescent="0.25">
      <c r="B5413" s="427" t="s">
        <v>7599</v>
      </c>
      <c r="C5413" s="427" t="s">
        <v>7121</v>
      </c>
      <c r="D5413" s="428">
        <v>322</v>
      </c>
    </row>
    <row r="5414" spans="2:4" x14ac:dyDescent="0.25">
      <c r="B5414" s="427" t="s">
        <v>7600</v>
      </c>
      <c r="C5414" s="427" t="s">
        <v>7121</v>
      </c>
      <c r="D5414" s="428">
        <v>322</v>
      </c>
    </row>
    <row r="5415" spans="2:4" x14ac:dyDescent="0.25">
      <c r="B5415" s="427" t="s">
        <v>7601</v>
      </c>
      <c r="C5415" s="427" t="s">
        <v>7121</v>
      </c>
      <c r="D5415" s="428">
        <v>322</v>
      </c>
    </row>
    <row r="5416" spans="2:4" x14ac:dyDescent="0.25">
      <c r="B5416" s="427" t="s">
        <v>7602</v>
      </c>
      <c r="C5416" s="427" t="s">
        <v>7121</v>
      </c>
      <c r="D5416" s="428">
        <v>322</v>
      </c>
    </row>
    <row r="5417" spans="2:4" x14ac:dyDescent="0.25">
      <c r="B5417" s="427" t="s">
        <v>7603</v>
      </c>
      <c r="C5417" s="427" t="s">
        <v>7121</v>
      </c>
      <c r="D5417" s="428">
        <v>322</v>
      </c>
    </row>
    <row r="5418" spans="2:4" x14ac:dyDescent="0.25">
      <c r="B5418" s="427" t="s">
        <v>7604</v>
      </c>
      <c r="C5418" s="427" t="s">
        <v>7121</v>
      </c>
      <c r="D5418" s="428">
        <v>322</v>
      </c>
    </row>
    <row r="5419" spans="2:4" x14ac:dyDescent="0.25">
      <c r="B5419" s="427" t="s">
        <v>7605</v>
      </c>
      <c r="C5419" s="427" t="s">
        <v>7121</v>
      </c>
      <c r="D5419" s="428">
        <v>322</v>
      </c>
    </row>
    <row r="5420" spans="2:4" x14ac:dyDescent="0.25">
      <c r="B5420" s="427" t="s">
        <v>7606</v>
      </c>
      <c r="C5420" s="427" t="s">
        <v>7121</v>
      </c>
      <c r="D5420" s="428">
        <v>322</v>
      </c>
    </row>
    <row r="5421" spans="2:4" x14ac:dyDescent="0.25">
      <c r="B5421" s="427" t="s">
        <v>7607</v>
      </c>
      <c r="C5421" s="427" t="s">
        <v>7121</v>
      </c>
      <c r="D5421" s="428">
        <v>322</v>
      </c>
    </row>
    <row r="5422" spans="2:4" x14ac:dyDescent="0.25">
      <c r="B5422" s="427" t="s">
        <v>7608</v>
      </c>
      <c r="C5422" s="427" t="s">
        <v>7121</v>
      </c>
      <c r="D5422" s="428">
        <v>322</v>
      </c>
    </row>
    <row r="5423" spans="2:4" x14ac:dyDescent="0.25">
      <c r="B5423" s="427" t="s">
        <v>7609</v>
      </c>
      <c r="C5423" s="427" t="s">
        <v>7121</v>
      </c>
      <c r="D5423" s="428">
        <v>309.01</v>
      </c>
    </row>
    <row r="5424" spans="2:4" x14ac:dyDescent="0.25">
      <c r="B5424" s="427" t="s">
        <v>7610</v>
      </c>
      <c r="C5424" s="427" t="s">
        <v>7121</v>
      </c>
      <c r="D5424" s="428">
        <v>309.01</v>
      </c>
    </row>
    <row r="5425" spans="2:4" x14ac:dyDescent="0.25">
      <c r="B5425" s="427" t="s">
        <v>7611</v>
      </c>
      <c r="C5425" s="427" t="s">
        <v>7121</v>
      </c>
      <c r="D5425" s="428">
        <v>309</v>
      </c>
    </row>
    <row r="5426" spans="2:4" x14ac:dyDescent="0.25">
      <c r="B5426" s="427" t="s">
        <v>7612</v>
      </c>
      <c r="C5426" s="427" t="s">
        <v>7121</v>
      </c>
      <c r="D5426" s="428">
        <v>309</v>
      </c>
    </row>
    <row r="5427" spans="2:4" x14ac:dyDescent="0.25">
      <c r="B5427" s="427" t="s">
        <v>7613</v>
      </c>
      <c r="C5427" s="427" t="s">
        <v>7121</v>
      </c>
      <c r="D5427" s="428">
        <v>309.01</v>
      </c>
    </row>
    <row r="5428" spans="2:4" x14ac:dyDescent="0.25">
      <c r="B5428" s="427" t="s">
        <v>7614</v>
      </c>
      <c r="C5428" s="427" t="s">
        <v>7121</v>
      </c>
      <c r="D5428" s="428">
        <v>309.01</v>
      </c>
    </row>
    <row r="5429" spans="2:4" x14ac:dyDescent="0.25">
      <c r="B5429" s="427" t="s">
        <v>7615</v>
      </c>
      <c r="C5429" s="427" t="s">
        <v>7121</v>
      </c>
      <c r="D5429" s="428">
        <v>309.01</v>
      </c>
    </row>
    <row r="5430" spans="2:4" x14ac:dyDescent="0.25">
      <c r="B5430" s="427" t="s">
        <v>7616</v>
      </c>
      <c r="C5430" s="427" t="s">
        <v>7121</v>
      </c>
      <c r="D5430" s="428">
        <v>309.01</v>
      </c>
    </row>
    <row r="5431" spans="2:4" x14ac:dyDescent="0.25">
      <c r="B5431" s="427" t="s">
        <v>7617</v>
      </c>
      <c r="C5431" s="427" t="s">
        <v>7121</v>
      </c>
      <c r="D5431" s="428">
        <v>309</v>
      </c>
    </row>
    <row r="5432" spans="2:4" x14ac:dyDescent="0.25">
      <c r="B5432" s="427" t="s">
        <v>7618</v>
      </c>
      <c r="C5432" s="427" t="s">
        <v>7121</v>
      </c>
      <c r="D5432" s="428">
        <v>309.01</v>
      </c>
    </row>
    <row r="5433" spans="2:4" x14ac:dyDescent="0.25">
      <c r="B5433" s="427" t="s">
        <v>7619</v>
      </c>
      <c r="C5433" s="427" t="s">
        <v>7121</v>
      </c>
      <c r="D5433" s="428">
        <v>309</v>
      </c>
    </row>
    <row r="5434" spans="2:4" x14ac:dyDescent="0.25">
      <c r="B5434" s="427" t="s">
        <v>7620</v>
      </c>
      <c r="C5434" s="427" t="s">
        <v>7121</v>
      </c>
      <c r="D5434" s="428">
        <v>309.01</v>
      </c>
    </row>
    <row r="5435" spans="2:4" x14ac:dyDescent="0.25">
      <c r="B5435" s="427" t="s">
        <v>7621</v>
      </c>
      <c r="C5435" s="427" t="s">
        <v>7121</v>
      </c>
      <c r="D5435" s="428">
        <v>309.01</v>
      </c>
    </row>
    <row r="5436" spans="2:4" x14ac:dyDescent="0.25">
      <c r="B5436" s="427" t="s">
        <v>7622</v>
      </c>
      <c r="C5436" s="427" t="s">
        <v>7121</v>
      </c>
      <c r="D5436" s="428">
        <v>309</v>
      </c>
    </row>
    <row r="5437" spans="2:4" x14ac:dyDescent="0.25">
      <c r="B5437" s="427" t="s">
        <v>7623</v>
      </c>
      <c r="C5437" s="427" t="s">
        <v>7121</v>
      </c>
      <c r="D5437" s="428">
        <v>309</v>
      </c>
    </row>
    <row r="5438" spans="2:4" x14ac:dyDescent="0.25">
      <c r="B5438" s="427" t="s">
        <v>7624</v>
      </c>
      <c r="C5438" s="427" t="s">
        <v>7121</v>
      </c>
      <c r="D5438" s="428">
        <v>309.01</v>
      </c>
    </row>
    <row r="5439" spans="2:4" x14ac:dyDescent="0.25">
      <c r="B5439" s="427" t="s">
        <v>7625</v>
      </c>
      <c r="C5439" s="427" t="s">
        <v>7121</v>
      </c>
      <c r="D5439" s="428">
        <v>309.01</v>
      </c>
    </row>
    <row r="5440" spans="2:4" x14ac:dyDescent="0.25">
      <c r="B5440" s="427" t="s">
        <v>7626</v>
      </c>
      <c r="C5440" s="427" t="s">
        <v>7121</v>
      </c>
      <c r="D5440" s="428">
        <v>309</v>
      </c>
    </row>
    <row r="5441" spans="2:4" x14ac:dyDescent="0.25">
      <c r="B5441" s="427" t="s">
        <v>7627</v>
      </c>
      <c r="C5441" s="427" t="s">
        <v>7121</v>
      </c>
      <c r="D5441" s="428">
        <v>309.01</v>
      </c>
    </row>
    <row r="5442" spans="2:4" x14ac:dyDescent="0.25">
      <c r="B5442" s="427" t="s">
        <v>7628</v>
      </c>
      <c r="C5442" s="427" t="s">
        <v>7121</v>
      </c>
      <c r="D5442" s="428">
        <v>309.01</v>
      </c>
    </row>
    <row r="5443" spans="2:4" x14ac:dyDescent="0.25">
      <c r="B5443" s="427" t="s">
        <v>7629</v>
      </c>
      <c r="C5443" s="427" t="s">
        <v>7121</v>
      </c>
      <c r="D5443" s="428">
        <v>309.01</v>
      </c>
    </row>
    <row r="5444" spans="2:4" x14ac:dyDescent="0.25">
      <c r="B5444" s="427" t="s">
        <v>7630</v>
      </c>
      <c r="C5444" s="427" t="s">
        <v>7121</v>
      </c>
      <c r="D5444" s="428">
        <v>309.01</v>
      </c>
    </row>
    <row r="5445" spans="2:4" x14ac:dyDescent="0.25">
      <c r="B5445" s="427" t="s">
        <v>7631</v>
      </c>
      <c r="C5445" s="427" t="s">
        <v>7121</v>
      </c>
      <c r="D5445" s="428">
        <v>309.01</v>
      </c>
    </row>
    <row r="5446" spans="2:4" x14ac:dyDescent="0.25">
      <c r="B5446" s="427" t="s">
        <v>7632</v>
      </c>
      <c r="C5446" s="427" t="s">
        <v>7121</v>
      </c>
      <c r="D5446" s="428">
        <v>309.01</v>
      </c>
    </row>
    <row r="5447" spans="2:4" x14ac:dyDescent="0.25">
      <c r="B5447" s="427" t="s">
        <v>7633</v>
      </c>
      <c r="C5447" s="427" t="s">
        <v>7121</v>
      </c>
      <c r="D5447" s="428">
        <v>309.01</v>
      </c>
    </row>
    <row r="5448" spans="2:4" x14ac:dyDescent="0.25">
      <c r="B5448" s="427" t="s">
        <v>7634</v>
      </c>
      <c r="C5448" s="427" t="s">
        <v>7121</v>
      </c>
      <c r="D5448" s="428">
        <v>309.01</v>
      </c>
    </row>
    <row r="5449" spans="2:4" x14ac:dyDescent="0.25">
      <c r="B5449" s="427" t="s">
        <v>7635</v>
      </c>
      <c r="C5449" s="427" t="s">
        <v>7121</v>
      </c>
      <c r="D5449" s="428">
        <v>322</v>
      </c>
    </row>
    <row r="5450" spans="2:4" x14ac:dyDescent="0.25">
      <c r="B5450" s="427" t="s">
        <v>7636</v>
      </c>
      <c r="C5450" s="427" t="s">
        <v>7121</v>
      </c>
      <c r="D5450" s="428">
        <v>322</v>
      </c>
    </row>
    <row r="5451" spans="2:4" x14ac:dyDescent="0.25">
      <c r="B5451" s="427" t="s">
        <v>7637</v>
      </c>
      <c r="C5451" s="427" t="s">
        <v>7121</v>
      </c>
      <c r="D5451" s="428">
        <v>309</v>
      </c>
    </row>
    <row r="5452" spans="2:4" x14ac:dyDescent="0.25">
      <c r="B5452" s="427" t="s">
        <v>7638</v>
      </c>
      <c r="C5452" s="427" t="s">
        <v>7121</v>
      </c>
      <c r="D5452" s="428">
        <v>309.01</v>
      </c>
    </row>
    <row r="5453" spans="2:4" x14ac:dyDescent="0.25">
      <c r="B5453" s="427" t="s">
        <v>7639</v>
      </c>
      <c r="C5453" s="427" t="s">
        <v>7121</v>
      </c>
      <c r="D5453" s="428">
        <v>309.01</v>
      </c>
    </row>
    <row r="5454" spans="2:4" x14ac:dyDescent="0.25">
      <c r="B5454" s="427" t="s">
        <v>7640</v>
      </c>
      <c r="C5454" s="427" t="s">
        <v>7121</v>
      </c>
      <c r="D5454" s="428">
        <v>309.01</v>
      </c>
    </row>
    <row r="5455" spans="2:4" x14ac:dyDescent="0.25">
      <c r="B5455" s="427" t="s">
        <v>7641</v>
      </c>
      <c r="C5455" s="427" t="s">
        <v>7121</v>
      </c>
      <c r="D5455" s="428">
        <v>309.01</v>
      </c>
    </row>
    <row r="5456" spans="2:4" x14ac:dyDescent="0.25">
      <c r="B5456" s="427" t="s">
        <v>7642</v>
      </c>
      <c r="C5456" s="427" t="s">
        <v>7121</v>
      </c>
      <c r="D5456" s="428">
        <v>309.01</v>
      </c>
    </row>
    <row r="5457" spans="2:4" x14ac:dyDescent="0.25">
      <c r="B5457" s="427" t="s">
        <v>7643</v>
      </c>
      <c r="C5457" s="427" t="s">
        <v>7121</v>
      </c>
      <c r="D5457" s="428">
        <v>309.01</v>
      </c>
    </row>
    <row r="5458" spans="2:4" x14ac:dyDescent="0.25">
      <c r="B5458" s="427" t="s">
        <v>7644</v>
      </c>
      <c r="C5458" s="427" t="s">
        <v>7121</v>
      </c>
      <c r="D5458" s="428">
        <v>309.01</v>
      </c>
    </row>
    <row r="5459" spans="2:4" x14ac:dyDescent="0.25">
      <c r="B5459" s="427" t="s">
        <v>7645</v>
      </c>
      <c r="C5459" s="427" t="s">
        <v>7121</v>
      </c>
      <c r="D5459" s="428">
        <v>309.01</v>
      </c>
    </row>
    <row r="5460" spans="2:4" x14ac:dyDescent="0.25">
      <c r="B5460" s="427" t="s">
        <v>7646</v>
      </c>
      <c r="C5460" s="427" t="s">
        <v>7121</v>
      </c>
      <c r="D5460" s="428">
        <v>309.01</v>
      </c>
    </row>
    <row r="5461" spans="2:4" x14ac:dyDescent="0.25">
      <c r="B5461" s="427" t="s">
        <v>7647</v>
      </c>
      <c r="C5461" s="427" t="s">
        <v>7121</v>
      </c>
      <c r="D5461" s="428">
        <v>309.01</v>
      </c>
    </row>
    <row r="5462" spans="2:4" x14ac:dyDescent="0.25">
      <c r="B5462" s="427" t="s">
        <v>7648</v>
      </c>
      <c r="C5462" s="427" t="s">
        <v>7121</v>
      </c>
      <c r="D5462" s="428">
        <v>309.01</v>
      </c>
    </row>
    <row r="5463" spans="2:4" x14ac:dyDescent="0.25">
      <c r="B5463" s="427" t="s">
        <v>7649</v>
      </c>
      <c r="C5463" s="427" t="s">
        <v>7121</v>
      </c>
      <c r="D5463" s="428">
        <v>309</v>
      </c>
    </row>
    <row r="5464" spans="2:4" x14ac:dyDescent="0.25">
      <c r="B5464" s="427" t="s">
        <v>7650</v>
      </c>
      <c r="C5464" s="427" t="s">
        <v>7121</v>
      </c>
      <c r="D5464" s="428">
        <v>309</v>
      </c>
    </row>
    <row r="5465" spans="2:4" x14ac:dyDescent="0.25">
      <c r="B5465" s="427" t="s">
        <v>7651</v>
      </c>
      <c r="C5465" s="427" t="s">
        <v>7121</v>
      </c>
      <c r="D5465" s="428">
        <v>309.01</v>
      </c>
    </row>
    <row r="5466" spans="2:4" x14ac:dyDescent="0.25">
      <c r="B5466" s="427" t="s">
        <v>7652</v>
      </c>
      <c r="C5466" s="427" t="s">
        <v>7121</v>
      </c>
      <c r="D5466" s="428">
        <v>309.01</v>
      </c>
    </row>
    <row r="5467" spans="2:4" x14ac:dyDescent="0.25">
      <c r="B5467" s="427" t="s">
        <v>7653</v>
      </c>
      <c r="C5467" s="427" t="s">
        <v>7121</v>
      </c>
      <c r="D5467" s="428">
        <v>309.01</v>
      </c>
    </row>
    <row r="5468" spans="2:4" x14ac:dyDescent="0.25">
      <c r="B5468" s="427" t="s">
        <v>7654</v>
      </c>
      <c r="C5468" s="427" t="s">
        <v>7121</v>
      </c>
      <c r="D5468" s="428">
        <v>309.01</v>
      </c>
    </row>
    <row r="5469" spans="2:4" x14ac:dyDescent="0.25">
      <c r="B5469" s="427" t="s">
        <v>7655</v>
      </c>
      <c r="C5469" s="427" t="s">
        <v>7121</v>
      </c>
      <c r="D5469" s="428">
        <v>309.01</v>
      </c>
    </row>
    <row r="5470" spans="2:4" x14ac:dyDescent="0.25">
      <c r="B5470" s="427" t="s">
        <v>7656</v>
      </c>
      <c r="C5470" s="427" t="s">
        <v>7121</v>
      </c>
      <c r="D5470" s="428">
        <v>309.01</v>
      </c>
    </row>
    <row r="5471" spans="2:4" x14ac:dyDescent="0.25">
      <c r="B5471" s="427" t="s">
        <v>7657</v>
      </c>
      <c r="C5471" s="427" t="s">
        <v>7121</v>
      </c>
      <c r="D5471" s="428">
        <v>309.01</v>
      </c>
    </row>
    <row r="5472" spans="2:4" x14ac:dyDescent="0.25">
      <c r="B5472" s="427" t="s">
        <v>7658</v>
      </c>
      <c r="C5472" s="427" t="s">
        <v>7121</v>
      </c>
      <c r="D5472" s="428">
        <v>309.01</v>
      </c>
    </row>
    <row r="5473" spans="2:4" x14ac:dyDescent="0.25">
      <c r="B5473" s="427" t="s">
        <v>7659</v>
      </c>
      <c r="C5473" s="427" t="s">
        <v>7121</v>
      </c>
      <c r="D5473" s="428">
        <v>309.01</v>
      </c>
    </row>
    <row r="5474" spans="2:4" x14ac:dyDescent="0.25">
      <c r="B5474" s="427" t="s">
        <v>7660</v>
      </c>
      <c r="C5474" s="427" t="s">
        <v>7121</v>
      </c>
      <c r="D5474" s="428">
        <v>309.01</v>
      </c>
    </row>
    <row r="5475" spans="2:4" x14ac:dyDescent="0.25">
      <c r="B5475" s="427" t="s">
        <v>7661</v>
      </c>
      <c r="C5475" s="427" t="s">
        <v>7121</v>
      </c>
      <c r="D5475" s="428">
        <v>309.01</v>
      </c>
    </row>
    <row r="5476" spans="2:4" x14ac:dyDescent="0.25">
      <c r="B5476" s="427" t="s">
        <v>7662</v>
      </c>
      <c r="C5476" s="427" t="s">
        <v>7121</v>
      </c>
      <c r="D5476" s="428">
        <v>309.01</v>
      </c>
    </row>
    <row r="5477" spans="2:4" x14ac:dyDescent="0.25">
      <c r="B5477" s="427" t="s">
        <v>7663</v>
      </c>
      <c r="C5477" s="427" t="s">
        <v>7121</v>
      </c>
      <c r="D5477" s="428">
        <v>309.01</v>
      </c>
    </row>
    <row r="5478" spans="2:4" x14ac:dyDescent="0.25">
      <c r="B5478" s="427" t="s">
        <v>7664</v>
      </c>
      <c r="C5478" s="427" t="s">
        <v>7121</v>
      </c>
      <c r="D5478" s="428">
        <v>309.01</v>
      </c>
    </row>
    <row r="5479" spans="2:4" x14ac:dyDescent="0.25">
      <c r="B5479" s="427" t="s">
        <v>7665</v>
      </c>
      <c r="C5479" s="427" t="s">
        <v>7121</v>
      </c>
      <c r="D5479" s="428">
        <v>309.01</v>
      </c>
    </row>
    <row r="5480" spans="2:4" x14ac:dyDescent="0.25">
      <c r="B5480" s="427" t="s">
        <v>7666</v>
      </c>
      <c r="C5480" s="427" t="s">
        <v>7121</v>
      </c>
      <c r="D5480" s="428">
        <v>309</v>
      </c>
    </row>
    <row r="5481" spans="2:4" x14ac:dyDescent="0.25">
      <c r="B5481" s="427" t="s">
        <v>7667</v>
      </c>
      <c r="C5481" s="427" t="s">
        <v>7121</v>
      </c>
      <c r="D5481" s="428">
        <v>309</v>
      </c>
    </row>
    <row r="5482" spans="2:4" x14ac:dyDescent="0.25">
      <c r="B5482" s="427" t="s">
        <v>7668</v>
      </c>
      <c r="C5482" s="427" t="s">
        <v>7121</v>
      </c>
      <c r="D5482" s="428">
        <v>309.01</v>
      </c>
    </row>
    <row r="5483" spans="2:4" x14ac:dyDescent="0.25">
      <c r="B5483" s="427" t="s">
        <v>7669</v>
      </c>
      <c r="C5483" s="427" t="s">
        <v>7121</v>
      </c>
      <c r="D5483" s="428">
        <v>309</v>
      </c>
    </row>
    <row r="5484" spans="2:4" x14ac:dyDescent="0.25">
      <c r="B5484" s="427" t="s">
        <v>7670</v>
      </c>
      <c r="C5484" s="427" t="s">
        <v>7121</v>
      </c>
      <c r="D5484" s="428">
        <v>309</v>
      </c>
    </row>
    <row r="5485" spans="2:4" x14ac:dyDescent="0.25">
      <c r="B5485" s="427" t="s">
        <v>7671</v>
      </c>
      <c r="C5485" s="427" t="s">
        <v>7121</v>
      </c>
      <c r="D5485" s="428">
        <v>349.83</v>
      </c>
    </row>
    <row r="5486" spans="2:4" x14ac:dyDescent="0.25">
      <c r="B5486" s="427" t="s">
        <v>7672</v>
      </c>
      <c r="C5486" s="427" t="s">
        <v>7121</v>
      </c>
      <c r="D5486" s="428">
        <v>349.83</v>
      </c>
    </row>
    <row r="5487" spans="2:4" x14ac:dyDescent="0.25">
      <c r="B5487" s="427" t="s">
        <v>7673</v>
      </c>
      <c r="C5487" s="427" t="s">
        <v>7121</v>
      </c>
      <c r="D5487" s="428">
        <v>349.83</v>
      </c>
    </row>
    <row r="5488" spans="2:4" x14ac:dyDescent="0.25">
      <c r="B5488" s="427" t="s">
        <v>7674</v>
      </c>
      <c r="C5488" s="427" t="s">
        <v>7121</v>
      </c>
      <c r="D5488" s="428">
        <v>349.83</v>
      </c>
    </row>
    <row r="5489" spans="2:4" x14ac:dyDescent="0.25">
      <c r="B5489" s="427" t="s">
        <v>7675</v>
      </c>
      <c r="C5489" s="427" t="s">
        <v>7121</v>
      </c>
      <c r="D5489" s="428">
        <v>349.83</v>
      </c>
    </row>
    <row r="5490" spans="2:4" x14ac:dyDescent="0.25">
      <c r="B5490" s="427" t="s">
        <v>7676</v>
      </c>
      <c r="C5490" s="427" t="s">
        <v>7121</v>
      </c>
      <c r="D5490" s="428">
        <v>349.83</v>
      </c>
    </row>
    <row r="5491" spans="2:4" x14ac:dyDescent="0.25">
      <c r="B5491" s="427" t="s">
        <v>7677</v>
      </c>
      <c r="C5491" s="427" t="s">
        <v>7121</v>
      </c>
      <c r="D5491" s="428">
        <v>322</v>
      </c>
    </row>
    <row r="5492" spans="2:4" x14ac:dyDescent="0.25">
      <c r="B5492" s="427" t="s">
        <v>7678</v>
      </c>
      <c r="C5492" s="427" t="s">
        <v>7121</v>
      </c>
      <c r="D5492" s="428">
        <v>322</v>
      </c>
    </row>
    <row r="5493" spans="2:4" x14ac:dyDescent="0.25">
      <c r="B5493" s="427" t="s">
        <v>7679</v>
      </c>
      <c r="C5493" s="427" t="s">
        <v>7121</v>
      </c>
      <c r="D5493" s="428">
        <v>322</v>
      </c>
    </row>
    <row r="5494" spans="2:4" x14ac:dyDescent="0.25">
      <c r="B5494" s="427" t="s">
        <v>7680</v>
      </c>
      <c r="C5494" s="427" t="s">
        <v>7121</v>
      </c>
      <c r="D5494" s="428">
        <v>322</v>
      </c>
    </row>
    <row r="5495" spans="2:4" x14ac:dyDescent="0.25">
      <c r="B5495" s="427" t="s">
        <v>7681</v>
      </c>
      <c r="C5495" s="427" t="s">
        <v>7121</v>
      </c>
      <c r="D5495" s="428">
        <v>322</v>
      </c>
    </row>
    <row r="5496" spans="2:4" x14ac:dyDescent="0.25">
      <c r="B5496" s="427" t="s">
        <v>7682</v>
      </c>
      <c r="C5496" s="427" t="s">
        <v>7121</v>
      </c>
      <c r="D5496" s="428">
        <v>349.83</v>
      </c>
    </row>
    <row r="5497" spans="2:4" x14ac:dyDescent="0.25">
      <c r="B5497" s="427" t="s">
        <v>7683</v>
      </c>
      <c r="C5497" s="427" t="s">
        <v>7121</v>
      </c>
      <c r="D5497" s="428">
        <v>349.83</v>
      </c>
    </row>
    <row r="5498" spans="2:4" x14ac:dyDescent="0.25">
      <c r="B5498" s="427" t="s">
        <v>7684</v>
      </c>
      <c r="C5498" s="427" t="s">
        <v>7121</v>
      </c>
      <c r="D5498" s="428">
        <v>309.01</v>
      </c>
    </row>
    <row r="5499" spans="2:4" x14ac:dyDescent="0.25">
      <c r="B5499" s="427" t="s">
        <v>7685</v>
      </c>
      <c r="C5499" s="427" t="s">
        <v>7121</v>
      </c>
      <c r="D5499" s="428">
        <v>309.01</v>
      </c>
    </row>
    <row r="5500" spans="2:4" x14ac:dyDescent="0.25">
      <c r="B5500" s="427" t="s">
        <v>7686</v>
      </c>
      <c r="C5500" s="427" t="s">
        <v>7121</v>
      </c>
      <c r="D5500" s="428">
        <v>309.01</v>
      </c>
    </row>
    <row r="5501" spans="2:4" x14ac:dyDescent="0.25">
      <c r="B5501" s="427" t="s">
        <v>7687</v>
      </c>
      <c r="C5501" s="427" t="s">
        <v>7121</v>
      </c>
      <c r="D5501" s="428">
        <v>309.01</v>
      </c>
    </row>
    <row r="5502" spans="2:4" x14ac:dyDescent="0.25">
      <c r="B5502" s="427" t="s">
        <v>7688</v>
      </c>
      <c r="C5502" s="427" t="s">
        <v>7121</v>
      </c>
      <c r="D5502" s="428">
        <v>309</v>
      </c>
    </row>
    <row r="5503" spans="2:4" x14ac:dyDescent="0.25">
      <c r="B5503" s="427" t="s">
        <v>7689</v>
      </c>
      <c r="C5503" s="427" t="s">
        <v>7121</v>
      </c>
      <c r="D5503" s="428">
        <v>309.01</v>
      </c>
    </row>
    <row r="5504" spans="2:4" x14ac:dyDescent="0.25">
      <c r="B5504" s="427" t="s">
        <v>7690</v>
      </c>
      <c r="C5504" s="427" t="s">
        <v>7121</v>
      </c>
      <c r="D5504" s="428">
        <v>309.01</v>
      </c>
    </row>
    <row r="5505" spans="2:4" x14ac:dyDescent="0.25">
      <c r="B5505" s="427" t="s">
        <v>7691</v>
      </c>
      <c r="C5505" s="427" t="s">
        <v>7121</v>
      </c>
      <c r="D5505" s="428">
        <v>309.01</v>
      </c>
    </row>
    <row r="5506" spans="2:4" x14ac:dyDescent="0.25">
      <c r="B5506" s="427" t="s">
        <v>7692</v>
      </c>
      <c r="C5506" s="427" t="s">
        <v>7121</v>
      </c>
      <c r="D5506" s="428">
        <v>277.99</v>
      </c>
    </row>
    <row r="5507" spans="2:4" x14ac:dyDescent="0.25">
      <c r="B5507" s="427" t="s">
        <v>7693</v>
      </c>
      <c r="C5507" s="427" t="s">
        <v>7121</v>
      </c>
      <c r="D5507" s="428">
        <v>713</v>
      </c>
    </row>
    <row r="5508" spans="2:4" x14ac:dyDescent="0.25">
      <c r="B5508" s="427" t="s">
        <v>7694</v>
      </c>
      <c r="C5508" s="427" t="s">
        <v>7121</v>
      </c>
      <c r="D5508" s="428">
        <v>309.01</v>
      </c>
    </row>
    <row r="5509" spans="2:4" x14ac:dyDescent="0.25">
      <c r="B5509" s="427" t="s">
        <v>7695</v>
      </c>
      <c r="C5509" s="427" t="s">
        <v>7121</v>
      </c>
      <c r="D5509" s="428">
        <v>277.99</v>
      </c>
    </row>
    <row r="5510" spans="2:4" x14ac:dyDescent="0.25">
      <c r="B5510" s="427" t="s">
        <v>7696</v>
      </c>
      <c r="C5510" s="427" t="s">
        <v>7121</v>
      </c>
      <c r="D5510" s="428">
        <v>277.99</v>
      </c>
    </row>
    <row r="5511" spans="2:4" x14ac:dyDescent="0.25">
      <c r="B5511" s="427" t="s">
        <v>7697</v>
      </c>
      <c r="C5511" s="427" t="s">
        <v>7121</v>
      </c>
      <c r="D5511" s="428">
        <v>277.99</v>
      </c>
    </row>
    <row r="5512" spans="2:4" x14ac:dyDescent="0.25">
      <c r="B5512" s="427" t="s">
        <v>7698</v>
      </c>
      <c r="C5512" s="427" t="s">
        <v>7121</v>
      </c>
      <c r="D5512" s="428">
        <v>277.99</v>
      </c>
    </row>
    <row r="5513" spans="2:4" x14ac:dyDescent="0.25">
      <c r="B5513" s="427" t="s">
        <v>7699</v>
      </c>
      <c r="C5513" s="427" t="s">
        <v>7121</v>
      </c>
      <c r="D5513" s="428">
        <v>322</v>
      </c>
    </row>
    <row r="5514" spans="2:4" x14ac:dyDescent="0.25">
      <c r="B5514" s="427" t="s">
        <v>7700</v>
      </c>
      <c r="C5514" s="427" t="s">
        <v>7121</v>
      </c>
      <c r="D5514" s="428">
        <v>277.99</v>
      </c>
    </row>
    <row r="5515" spans="2:4" x14ac:dyDescent="0.25">
      <c r="B5515" s="427" t="s">
        <v>7701</v>
      </c>
      <c r="C5515" s="427" t="s">
        <v>7121</v>
      </c>
      <c r="D5515" s="428">
        <v>881.6</v>
      </c>
    </row>
    <row r="5516" spans="2:4" x14ac:dyDescent="0.25">
      <c r="B5516" s="427" t="s">
        <v>7702</v>
      </c>
      <c r="C5516" s="427" t="s">
        <v>7121</v>
      </c>
      <c r="D5516" s="428">
        <v>881.6</v>
      </c>
    </row>
    <row r="5517" spans="2:4" x14ac:dyDescent="0.25">
      <c r="B5517" s="427" t="s">
        <v>7703</v>
      </c>
      <c r="C5517" s="427" t="s">
        <v>7121</v>
      </c>
      <c r="D5517" s="428">
        <v>881.6</v>
      </c>
    </row>
    <row r="5518" spans="2:4" x14ac:dyDescent="0.25">
      <c r="B5518" s="427" t="s">
        <v>7704</v>
      </c>
      <c r="C5518" s="427" t="s">
        <v>7121</v>
      </c>
      <c r="D5518" s="428">
        <v>881.6</v>
      </c>
    </row>
    <row r="5519" spans="2:4" x14ac:dyDescent="0.25">
      <c r="B5519" s="427" t="s">
        <v>7705</v>
      </c>
      <c r="C5519" s="427" t="s">
        <v>7121</v>
      </c>
      <c r="D5519" s="428">
        <v>881.6</v>
      </c>
    </row>
    <row r="5520" spans="2:4" x14ac:dyDescent="0.25">
      <c r="B5520" s="427" t="s">
        <v>7706</v>
      </c>
      <c r="C5520" s="427" t="s">
        <v>7121</v>
      </c>
      <c r="D5520" s="428">
        <v>881.6</v>
      </c>
    </row>
    <row r="5521" spans="2:4" x14ac:dyDescent="0.25">
      <c r="B5521" s="427" t="s">
        <v>7707</v>
      </c>
      <c r="C5521" s="427" t="s">
        <v>7121</v>
      </c>
      <c r="D5521" s="428">
        <v>881.6</v>
      </c>
    </row>
    <row r="5522" spans="2:4" x14ac:dyDescent="0.25">
      <c r="B5522" s="427" t="s">
        <v>7708</v>
      </c>
      <c r="C5522" s="427" t="s">
        <v>7121</v>
      </c>
      <c r="D5522" s="428">
        <v>794.6</v>
      </c>
    </row>
    <row r="5523" spans="2:4" x14ac:dyDescent="0.25">
      <c r="B5523" s="427" t="s">
        <v>7709</v>
      </c>
      <c r="C5523" s="427" t="s">
        <v>7121</v>
      </c>
      <c r="D5523" s="428">
        <v>794.6</v>
      </c>
    </row>
    <row r="5524" spans="2:4" x14ac:dyDescent="0.25">
      <c r="B5524" s="427" t="s">
        <v>7710</v>
      </c>
      <c r="C5524" s="427" t="s">
        <v>7121</v>
      </c>
      <c r="D5524" s="428">
        <v>322</v>
      </c>
    </row>
    <row r="5525" spans="2:4" x14ac:dyDescent="0.25">
      <c r="B5525" s="427" t="s">
        <v>7711</v>
      </c>
      <c r="C5525" s="427" t="s">
        <v>7121</v>
      </c>
      <c r="D5525" s="428">
        <v>322</v>
      </c>
    </row>
    <row r="5526" spans="2:4" x14ac:dyDescent="0.25">
      <c r="B5526" s="427" t="s">
        <v>7712</v>
      </c>
      <c r="C5526" s="427" t="s">
        <v>7121</v>
      </c>
      <c r="D5526" s="428">
        <v>322</v>
      </c>
    </row>
    <row r="5527" spans="2:4" x14ac:dyDescent="0.25">
      <c r="B5527" s="427" t="s">
        <v>7713</v>
      </c>
      <c r="C5527" s="427" t="s">
        <v>7121</v>
      </c>
      <c r="D5527" s="428">
        <v>368</v>
      </c>
    </row>
    <row r="5528" spans="2:4" x14ac:dyDescent="0.25">
      <c r="B5528" s="427" t="s">
        <v>7714</v>
      </c>
      <c r="C5528" s="427" t="s">
        <v>7121</v>
      </c>
      <c r="D5528" s="428">
        <v>309</v>
      </c>
    </row>
    <row r="5529" spans="2:4" x14ac:dyDescent="0.25">
      <c r="B5529" s="427" t="s">
        <v>7715</v>
      </c>
      <c r="C5529" s="427" t="s">
        <v>7121</v>
      </c>
      <c r="D5529" s="428">
        <v>309.01</v>
      </c>
    </row>
    <row r="5530" spans="2:4" x14ac:dyDescent="0.25">
      <c r="B5530" s="427" t="s">
        <v>7716</v>
      </c>
      <c r="C5530" s="427" t="s">
        <v>7121</v>
      </c>
      <c r="D5530" s="428">
        <v>322</v>
      </c>
    </row>
    <row r="5531" spans="2:4" x14ac:dyDescent="0.25">
      <c r="B5531" s="427" t="s">
        <v>7717</v>
      </c>
      <c r="C5531" s="427" t="s">
        <v>7121</v>
      </c>
      <c r="D5531" s="428">
        <v>322</v>
      </c>
    </row>
    <row r="5532" spans="2:4" x14ac:dyDescent="0.25">
      <c r="B5532" s="427" t="s">
        <v>7718</v>
      </c>
      <c r="C5532" s="427" t="s">
        <v>7121</v>
      </c>
      <c r="D5532" s="428">
        <v>322</v>
      </c>
    </row>
    <row r="5533" spans="2:4" x14ac:dyDescent="0.25">
      <c r="B5533" s="427" t="s">
        <v>7719</v>
      </c>
      <c r="C5533" s="427" t="s">
        <v>7121</v>
      </c>
      <c r="D5533" s="428">
        <v>322</v>
      </c>
    </row>
    <row r="5534" spans="2:4" x14ac:dyDescent="0.25">
      <c r="B5534" s="427" t="s">
        <v>7720</v>
      </c>
      <c r="C5534" s="427" t="s">
        <v>7121</v>
      </c>
      <c r="D5534" s="428">
        <v>322</v>
      </c>
    </row>
    <row r="5535" spans="2:4" x14ac:dyDescent="0.25">
      <c r="B5535" s="427" t="s">
        <v>7721</v>
      </c>
      <c r="C5535" s="427" t="s">
        <v>7121</v>
      </c>
      <c r="D5535" s="428">
        <v>322</v>
      </c>
    </row>
    <row r="5536" spans="2:4" x14ac:dyDescent="0.25">
      <c r="B5536" s="427" t="s">
        <v>7722</v>
      </c>
      <c r="C5536" s="427" t="s">
        <v>7121</v>
      </c>
      <c r="D5536" s="428">
        <v>309.01</v>
      </c>
    </row>
    <row r="5537" spans="2:4" x14ac:dyDescent="0.25">
      <c r="B5537" s="427" t="s">
        <v>7723</v>
      </c>
      <c r="C5537" s="427" t="s">
        <v>7121</v>
      </c>
      <c r="D5537" s="428">
        <v>309.01</v>
      </c>
    </row>
    <row r="5538" spans="2:4" x14ac:dyDescent="0.25">
      <c r="B5538" s="427" t="s">
        <v>7724</v>
      </c>
      <c r="C5538" s="427" t="s">
        <v>7121</v>
      </c>
      <c r="D5538" s="428">
        <v>309.01</v>
      </c>
    </row>
    <row r="5539" spans="2:4" x14ac:dyDescent="0.25">
      <c r="B5539" s="427" t="s">
        <v>7725</v>
      </c>
      <c r="C5539" s="427" t="s">
        <v>7121</v>
      </c>
      <c r="D5539" s="428">
        <v>309.01</v>
      </c>
    </row>
    <row r="5540" spans="2:4" x14ac:dyDescent="0.25">
      <c r="B5540" s="427" t="s">
        <v>7726</v>
      </c>
      <c r="C5540" s="427" t="s">
        <v>7121</v>
      </c>
      <c r="D5540" s="428">
        <v>309.01</v>
      </c>
    </row>
    <row r="5541" spans="2:4" x14ac:dyDescent="0.25">
      <c r="B5541" s="427" t="s">
        <v>7727</v>
      </c>
      <c r="C5541" s="427" t="s">
        <v>7121</v>
      </c>
      <c r="D5541" s="428">
        <v>309.01</v>
      </c>
    </row>
    <row r="5542" spans="2:4" x14ac:dyDescent="0.25">
      <c r="B5542" s="427" t="s">
        <v>7728</v>
      </c>
      <c r="C5542" s="427" t="s">
        <v>7121</v>
      </c>
      <c r="D5542" s="428">
        <v>309.01</v>
      </c>
    </row>
    <row r="5543" spans="2:4" x14ac:dyDescent="0.25">
      <c r="B5543" s="427" t="s">
        <v>7729</v>
      </c>
      <c r="C5543" s="427" t="s">
        <v>7121</v>
      </c>
      <c r="D5543" s="428">
        <v>309.01</v>
      </c>
    </row>
    <row r="5544" spans="2:4" x14ac:dyDescent="0.25">
      <c r="B5544" s="427" t="s">
        <v>7730</v>
      </c>
      <c r="C5544" s="427" t="s">
        <v>7121</v>
      </c>
      <c r="D5544" s="428">
        <v>309.01</v>
      </c>
    </row>
    <row r="5545" spans="2:4" x14ac:dyDescent="0.25">
      <c r="B5545" s="427" t="s">
        <v>7731</v>
      </c>
      <c r="C5545" s="427" t="s">
        <v>7121</v>
      </c>
      <c r="D5545" s="428">
        <v>309.01</v>
      </c>
    </row>
    <row r="5546" spans="2:4" x14ac:dyDescent="0.25">
      <c r="B5546" s="427" t="s">
        <v>7732</v>
      </c>
      <c r="C5546" s="427" t="s">
        <v>7121</v>
      </c>
      <c r="D5546" s="428">
        <v>309.01</v>
      </c>
    </row>
    <row r="5547" spans="2:4" x14ac:dyDescent="0.25">
      <c r="B5547" s="427" t="s">
        <v>7733</v>
      </c>
      <c r="C5547" s="427" t="s">
        <v>7121</v>
      </c>
      <c r="D5547" s="428">
        <v>309.01</v>
      </c>
    </row>
    <row r="5548" spans="2:4" x14ac:dyDescent="0.25">
      <c r="B5548" s="427" t="s">
        <v>7734</v>
      </c>
      <c r="C5548" s="427" t="s">
        <v>7121</v>
      </c>
      <c r="D5548" s="428">
        <v>309.01</v>
      </c>
    </row>
    <row r="5549" spans="2:4" x14ac:dyDescent="0.25">
      <c r="B5549" s="427" t="s">
        <v>7735</v>
      </c>
      <c r="C5549" s="427" t="s">
        <v>7121</v>
      </c>
      <c r="D5549" s="428">
        <v>309.01</v>
      </c>
    </row>
    <row r="5550" spans="2:4" x14ac:dyDescent="0.25">
      <c r="B5550" s="427" t="s">
        <v>7736</v>
      </c>
      <c r="C5550" s="427" t="s">
        <v>7121</v>
      </c>
      <c r="D5550" s="428">
        <v>309.01</v>
      </c>
    </row>
    <row r="5551" spans="2:4" x14ac:dyDescent="0.25">
      <c r="B5551" s="427" t="s">
        <v>7737</v>
      </c>
      <c r="C5551" s="427" t="s">
        <v>7121</v>
      </c>
      <c r="D5551" s="428">
        <v>309.01</v>
      </c>
    </row>
    <row r="5552" spans="2:4" x14ac:dyDescent="0.25">
      <c r="B5552" s="427" t="s">
        <v>7738</v>
      </c>
      <c r="C5552" s="427" t="s">
        <v>7121</v>
      </c>
      <c r="D5552" s="428">
        <v>309.01</v>
      </c>
    </row>
    <row r="5553" spans="2:4" x14ac:dyDescent="0.25">
      <c r="B5553" s="427" t="s">
        <v>7739</v>
      </c>
      <c r="C5553" s="427" t="s">
        <v>7121</v>
      </c>
      <c r="D5553" s="428">
        <v>309.01</v>
      </c>
    </row>
    <row r="5554" spans="2:4" x14ac:dyDescent="0.25">
      <c r="B5554" s="427" t="s">
        <v>7740</v>
      </c>
      <c r="C5554" s="427" t="s">
        <v>7121</v>
      </c>
      <c r="D5554" s="428">
        <v>309.01</v>
      </c>
    </row>
    <row r="5555" spans="2:4" x14ac:dyDescent="0.25">
      <c r="B5555" s="427" t="s">
        <v>7741</v>
      </c>
      <c r="C5555" s="427" t="s">
        <v>7121</v>
      </c>
      <c r="D5555" s="428">
        <v>309.01</v>
      </c>
    </row>
    <row r="5556" spans="2:4" x14ac:dyDescent="0.25">
      <c r="B5556" s="427" t="s">
        <v>7742</v>
      </c>
      <c r="C5556" s="427" t="s">
        <v>7121</v>
      </c>
      <c r="D5556" s="428">
        <v>309.01</v>
      </c>
    </row>
    <row r="5557" spans="2:4" x14ac:dyDescent="0.25">
      <c r="B5557" s="427" t="s">
        <v>7743</v>
      </c>
      <c r="C5557" s="427" t="s">
        <v>7121</v>
      </c>
      <c r="D5557" s="428">
        <v>309.01</v>
      </c>
    </row>
    <row r="5558" spans="2:4" x14ac:dyDescent="0.25">
      <c r="B5558" s="427" t="s">
        <v>7744</v>
      </c>
      <c r="C5558" s="427" t="s">
        <v>7121</v>
      </c>
      <c r="D5558" s="428">
        <v>309.01</v>
      </c>
    </row>
    <row r="5559" spans="2:4" x14ac:dyDescent="0.25">
      <c r="B5559" s="427" t="s">
        <v>7745</v>
      </c>
      <c r="C5559" s="427" t="s">
        <v>7121</v>
      </c>
      <c r="D5559" s="428">
        <v>309.01</v>
      </c>
    </row>
    <row r="5560" spans="2:4" x14ac:dyDescent="0.25">
      <c r="B5560" s="427" t="s">
        <v>7746</v>
      </c>
      <c r="C5560" s="427" t="s">
        <v>7121</v>
      </c>
      <c r="D5560" s="428">
        <v>309.01</v>
      </c>
    </row>
    <row r="5561" spans="2:4" x14ac:dyDescent="0.25">
      <c r="B5561" s="427" t="s">
        <v>7747</v>
      </c>
      <c r="C5561" s="427" t="s">
        <v>7121</v>
      </c>
      <c r="D5561" s="428">
        <v>309.01</v>
      </c>
    </row>
    <row r="5562" spans="2:4" x14ac:dyDescent="0.25">
      <c r="B5562" s="427" t="s">
        <v>7748</v>
      </c>
      <c r="C5562" s="427" t="s">
        <v>7121</v>
      </c>
      <c r="D5562" s="428">
        <v>309.01</v>
      </c>
    </row>
    <row r="5563" spans="2:4" x14ac:dyDescent="0.25">
      <c r="B5563" s="427" t="s">
        <v>7749</v>
      </c>
      <c r="C5563" s="427" t="s">
        <v>7121</v>
      </c>
      <c r="D5563" s="428">
        <v>309.01</v>
      </c>
    </row>
    <row r="5564" spans="2:4" x14ac:dyDescent="0.25">
      <c r="B5564" s="427" t="s">
        <v>7750</v>
      </c>
      <c r="C5564" s="427" t="s">
        <v>7121</v>
      </c>
      <c r="D5564" s="428">
        <v>309.01</v>
      </c>
    </row>
    <row r="5565" spans="2:4" x14ac:dyDescent="0.25">
      <c r="B5565" s="427" t="s">
        <v>7751</v>
      </c>
      <c r="C5565" s="427" t="s">
        <v>7121</v>
      </c>
      <c r="D5565" s="428">
        <v>309</v>
      </c>
    </row>
    <row r="5566" spans="2:4" x14ac:dyDescent="0.25">
      <c r="B5566" s="427" t="s">
        <v>7752</v>
      </c>
      <c r="C5566" s="427" t="s">
        <v>7121</v>
      </c>
      <c r="D5566" s="428">
        <v>309.01</v>
      </c>
    </row>
    <row r="5567" spans="2:4" x14ac:dyDescent="0.25">
      <c r="B5567" s="427" t="s">
        <v>7753</v>
      </c>
      <c r="C5567" s="427" t="s">
        <v>7121</v>
      </c>
      <c r="D5567" s="428">
        <v>309.01</v>
      </c>
    </row>
    <row r="5568" spans="2:4" x14ac:dyDescent="0.25">
      <c r="B5568" s="427" t="s">
        <v>7754</v>
      </c>
      <c r="C5568" s="427" t="s">
        <v>7121</v>
      </c>
      <c r="D5568" s="428">
        <v>309.01</v>
      </c>
    </row>
    <row r="5569" spans="2:4" x14ac:dyDescent="0.25">
      <c r="B5569" s="427" t="s">
        <v>7755</v>
      </c>
      <c r="C5569" s="427" t="s">
        <v>7121</v>
      </c>
      <c r="D5569" s="428">
        <v>309.01</v>
      </c>
    </row>
    <row r="5570" spans="2:4" x14ac:dyDescent="0.25">
      <c r="B5570" s="427" t="s">
        <v>7756</v>
      </c>
      <c r="C5570" s="427" t="s">
        <v>7121</v>
      </c>
      <c r="D5570" s="428">
        <v>309.01</v>
      </c>
    </row>
    <row r="5571" spans="2:4" x14ac:dyDescent="0.25">
      <c r="B5571" s="427" t="s">
        <v>7757</v>
      </c>
      <c r="C5571" s="427" t="s">
        <v>7121</v>
      </c>
      <c r="D5571" s="428">
        <v>322</v>
      </c>
    </row>
    <row r="5572" spans="2:4" x14ac:dyDescent="0.25">
      <c r="B5572" s="427" t="s">
        <v>7758</v>
      </c>
      <c r="C5572" s="427" t="s">
        <v>7121</v>
      </c>
      <c r="D5572" s="428">
        <v>322</v>
      </c>
    </row>
    <row r="5573" spans="2:4" x14ac:dyDescent="0.25">
      <c r="B5573" s="427" t="s">
        <v>7759</v>
      </c>
      <c r="C5573" s="427" t="s">
        <v>7121</v>
      </c>
      <c r="D5573" s="428">
        <v>349.83</v>
      </c>
    </row>
    <row r="5574" spans="2:4" x14ac:dyDescent="0.25">
      <c r="B5574" s="427" t="s">
        <v>7760</v>
      </c>
      <c r="C5574" s="427" t="s">
        <v>7121</v>
      </c>
      <c r="D5574" s="428">
        <v>349.83</v>
      </c>
    </row>
    <row r="5575" spans="2:4" x14ac:dyDescent="0.25">
      <c r="B5575" s="427" t="s">
        <v>7761</v>
      </c>
      <c r="C5575" s="427" t="s">
        <v>7121</v>
      </c>
      <c r="D5575" s="428">
        <v>349.83</v>
      </c>
    </row>
    <row r="5576" spans="2:4" x14ac:dyDescent="0.25">
      <c r="B5576" s="427" t="s">
        <v>7762</v>
      </c>
      <c r="C5576" s="427" t="s">
        <v>7121</v>
      </c>
      <c r="D5576" s="428">
        <v>322</v>
      </c>
    </row>
    <row r="5577" spans="2:4" x14ac:dyDescent="0.25">
      <c r="B5577" s="427" t="s">
        <v>7763</v>
      </c>
      <c r="C5577" s="427" t="s">
        <v>7121</v>
      </c>
      <c r="D5577" s="428">
        <v>277.99</v>
      </c>
    </row>
    <row r="5578" spans="2:4" x14ac:dyDescent="0.25">
      <c r="B5578" s="427" t="s">
        <v>7764</v>
      </c>
      <c r="C5578" s="427" t="s">
        <v>7121</v>
      </c>
      <c r="D5578" s="428">
        <v>277.99</v>
      </c>
    </row>
    <row r="5579" spans="2:4" x14ac:dyDescent="0.25">
      <c r="B5579" s="427" t="s">
        <v>7765</v>
      </c>
      <c r="C5579" s="427" t="s">
        <v>7121</v>
      </c>
      <c r="D5579" s="428">
        <v>277.99</v>
      </c>
    </row>
    <row r="5580" spans="2:4" x14ac:dyDescent="0.25">
      <c r="B5580" s="427" t="s">
        <v>7766</v>
      </c>
      <c r="C5580" s="427" t="s">
        <v>7121</v>
      </c>
      <c r="D5580" s="428">
        <v>309.01</v>
      </c>
    </row>
    <row r="5581" spans="2:4" x14ac:dyDescent="0.25">
      <c r="B5581" s="427" t="s">
        <v>7767</v>
      </c>
      <c r="C5581" s="427" t="s">
        <v>7121</v>
      </c>
      <c r="D5581" s="428">
        <v>322</v>
      </c>
    </row>
    <row r="5582" spans="2:4" x14ac:dyDescent="0.25">
      <c r="B5582" s="427" t="s">
        <v>7768</v>
      </c>
      <c r="C5582" s="427" t="s">
        <v>7121</v>
      </c>
      <c r="D5582" s="428">
        <v>322</v>
      </c>
    </row>
    <row r="5583" spans="2:4" x14ac:dyDescent="0.25">
      <c r="B5583" s="427" t="s">
        <v>7769</v>
      </c>
      <c r="C5583" s="427" t="s">
        <v>7121</v>
      </c>
      <c r="D5583" s="428">
        <v>322</v>
      </c>
    </row>
    <row r="5584" spans="2:4" x14ac:dyDescent="0.25">
      <c r="B5584" s="427" t="s">
        <v>7770</v>
      </c>
      <c r="C5584" s="427" t="s">
        <v>7121</v>
      </c>
      <c r="D5584" s="428">
        <v>322</v>
      </c>
    </row>
    <row r="5585" spans="2:4" x14ac:dyDescent="0.25">
      <c r="B5585" s="427" t="s">
        <v>7771</v>
      </c>
      <c r="C5585" s="427" t="s">
        <v>7121</v>
      </c>
      <c r="D5585" s="428">
        <v>322</v>
      </c>
    </row>
    <row r="5586" spans="2:4" x14ac:dyDescent="0.25">
      <c r="B5586" s="427" t="s">
        <v>7772</v>
      </c>
      <c r="C5586" s="427" t="s">
        <v>7121</v>
      </c>
      <c r="D5586" s="428">
        <v>322</v>
      </c>
    </row>
    <row r="5587" spans="2:4" x14ac:dyDescent="0.25">
      <c r="B5587" s="427" t="s">
        <v>7773</v>
      </c>
      <c r="C5587" s="427" t="s">
        <v>7121</v>
      </c>
      <c r="D5587" s="428">
        <v>322</v>
      </c>
    </row>
    <row r="5588" spans="2:4" x14ac:dyDescent="0.25">
      <c r="B5588" s="427" t="s">
        <v>7774</v>
      </c>
      <c r="C5588" s="427" t="s">
        <v>7121</v>
      </c>
      <c r="D5588" s="428">
        <v>309.01</v>
      </c>
    </row>
    <row r="5589" spans="2:4" x14ac:dyDescent="0.25">
      <c r="B5589" s="427" t="s">
        <v>7775</v>
      </c>
      <c r="C5589" s="427" t="s">
        <v>7121</v>
      </c>
      <c r="D5589" s="428">
        <v>309.01</v>
      </c>
    </row>
    <row r="5590" spans="2:4" x14ac:dyDescent="0.25">
      <c r="B5590" s="427" t="s">
        <v>7776</v>
      </c>
      <c r="C5590" s="427" t="s">
        <v>7121</v>
      </c>
      <c r="D5590" s="428">
        <v>309.01</v>
      </c>
    </row>
    <row r="5591" spans="2:4" x14ac:dyDescent="0.25">
      <c r="B5591" s="427" t="s">
        <v>7777</v>
      </c>
      <c r="C5591" s="427" t="s">
        <v>7121</v>
      </c>
      <c r="D5591" s="428">
        <v>309.01</v>
      </c>
    </row>
    <row r="5592" spans="2:4" x14ac:dyDescent="0.25">
      <c r="B5592" s="427" t="s">
        <v>7778</v>
      </c>
      <c r="C5592" s="427" t="s">
        <v>7121</v>
      </c>
      <c r="D5592" s="428">
        <v>309.01</v>
      </c>
    </row>
    <row r="5593" spans="2:4" x14ac:dyDescent="0.25">
      <c r="B5593" s="427" t="s">
        <v>7779</v>
      </c>
      <c r="C5593" s="427" t="s">
        <v>7121</v>
      </c>
      <c r="D5593" s="428">
        <v>309.01</v>
      </c>
    </row>
    <row r="5594" spans="2:4" x14ac:dyDescent="0.25">
      <c r="B5594" s="427" t="s">
        <v>7780</v>
      </c>
      <c r="C5594" s="427" t="s">
        <v>7121</v>
      </c>
      <c r="D5594" s="428">
        <v>309.01</v>
      </c>
    </row>
    <row r="5595" spans="2:4" x14ac:dyDescent="0.25">
      <c r="B5595" s="427" t="s">
        <v>7781</v>
      </c>
      <c r="C5595" s="427" t="s">
        <v>7121</v>
      </c>
      <c r="D5595" s="428">
        <v>309.01</v>
      </c>
    </row>
    <row r="5596" spans="2:4" x14ac:dyDescent="0.25">
      <c r="B5596" s="427" t="s">
        <v>7782</v>
      </c>
      <c r="C5596" s="427" t="s">
        <v>7121</v>
      </c>
      <c r="D5596" s="428">
        <v>322</v>
      </c>
    </row>
    <row r="5597" spans="2:4" x14ac:dyDescent="0.25">
      <c r="B5597" s="427" t="s">
        <v>7783</v>
      </c>
      <c r="C5597" s="427" t="s">
        <v>7121</v>
      </c>
      <c r="D5597" s="428">
        <v>322</v>
      </c>
    </row>
    <row r="5598" spans="2:4" x14ac:dyDescent="0.25">
      <c r="B5598" s="427" t="s">
        <v>7784</v>
      </c>
      <c r="C5598" s="427" t="s">
        <v>7121</v>
      </c>
      <c r="D5598" s="428">
        <v>309.01</v>
      </c>
    </row>
    <row r="5599" spans="2:4" x14ac:dyDescent="0.25">
      <c r="B5599" s="427" t="s">
        <v>7785</v>
      </c>
      <c r="C5599" s="427" t="s">
        <v>7121</v>
      </c>
      <c r="D5599" s="428">
        <v>309</v>
      </c>
    </row>
    <row r="5600" spans="2:4" x14ac:dyDescent="0.25">
      <c r="B5600" s="427" t="s">
        <v>7786</v>
      </c>
      <c r="C5600" s="427" t="s">
        <v>7121</v>
      </c>
      <c r="D5600" s="428">
        <v>309.01</v>
      </c>
    </row>
    <row r="5601" spans="2:4" x14ac:dyDescent="0.25">
      <c r="B5601" s="427" t="s">
        <v>7787</v>
      </c>
      <c r="C5601" s="427" t="s">
        <v>7121</v>
      </c>
      <c r="D5601" s="428">
        <v>309</v>
      </c>
    </row>
    <row r="5602" spans="2:4" x14ac:dyDescent="0.25">
      <c r="B5602" s="427" t="s">
        <v>7788</v>
      </c>
      <c r="C5602" s="427" t="s">
        <v>7121</v>
      </c>
      <c r="D5602" s="428">
        <v>309.01</v>
      </c>
    </row>
    <row r="5603" spans="2:4" x14ac:dyDescent="0.25">
      <c r="B5603" s="427" t="s">
        <v>7789</v>
      </c>
      <c r="C5603" s="427" t="s">
        <v>7121</v>
      </c>
      <c r="D5603" s="428">
        <v>309.01</v>
      </c>
    </row>
    <row r="5604" spans="2:4" x14ac:dyDescent="0.25">
      <c r="B5604" s="427" t="s">
        <v>7790</v>
      </c>
      <c r="C5604" s="427" t="s">
        <v>7121</v>
      </c>
      <c r="D5604" s="428">
        <v>309.01</v>
      </c>
    </row>
    <row r="5605" spans="2:4" x14ac:dyDescent="0.25">
      <c r="B5605" s="427" t="s">
        <v>7791</v>
      </c>
      <c r="C5605" s="427" t="s">
        <v>7121</v>
      </c>
      <c r="D5605" s="428">
        <v>309.01</v>
      </c>
    </row>
    <row r="5606" spans="2:4" x14ac:dyDescent="0.25">
      <c r="B5606" s="427" t="s">
        <v>7792</v>
      </c>
      <c r="C5606" s="427" t="s">
        <v>7121</v>
      </c>
      <c r="D5606" s="428">
        <v>309.01</v>
      </c>
    </row>
    <row r="5607" spans="2:4" x14ac:dyDescent="0.25">
      <c r="B5607" s="427" t="s">
        <v>7793</v>
      </c>
      <c r="C5607" s="427" t="s">
        <v>7121</v>
      </c>
      <c r="D5607" s="428">
        <v>309.01</v>
      </c>
    </row>
    <row r="5608" spans="2:4" x14ac:dyDescent="0.25">
      <c r="B5608" s="427" t="s">
        <v>7794</v>
      </c>
      <c r="C5608" s="427" t="s">
        <v>7121</v>
      </c>
      <c r="D5608" s="428">
        <v>309.01</v>
      </c>
    </row>
    <row r="5609" spans="2:4" x14ac:dyDescent="0.25">
      <c r="B5609" s="427" t="s">
        <v>7795</v>
      </c>
      <c r="C5609" s="427" t="s">
        <v>7121</v>
      </c>
      <c r="D5609" s="428">
        <v>309.01</v>
      </c>
    </row>
    <row r="5610" spans="2:4" x14ac:dyDescent="0.25">
      <c r="B5610" s="427" t="s">
        <v>7796</v>
      </c>
      <c r="C5610" s="427" t="s">
        <v>7121</v>
      </c>
      <c r="D5610" s="428">
        <v>309.01</v>
      </c>
    </row>
    <row r="5611" spans="2:4" x14ac:dyDescent="0.25">
      <c r="B5611" s="427" t="s">
        <v>7797</v>
      </c>
      <c r="C5611" s="427" t="s">
        <v>7121</v>
      </c>
      <c r="D5611" s="428">
        <v>309.01</v>
      </c>
    </row>
    <row r="5612" spans="2:4" x14ac:dyDescent="0.25">
      <c r="B5612" s="427" t="s">
        <v>7798</v>
      </c>
      <c r="C5612" s="427" t="s">
        <v>7121</v>
      </c>
      <c r="D5612" s="428">
        <v>309.01</v>
      </c>
    </row>
    <row r="5613" spans="2:4" x14ac:dyDescent="0.25">
      <c r="B5613" s="427" t="s">
        <v>7799</v>
      </c>
      <c r="C5613" s="427" t="s">
        <v>7121</v>
      </c>
      <c r="D5613" s="428">
        <v>309.01</v>
      </c>
    </row>
    <row r="5614" spans="2:4" x14ac:dyDescent="0.25">
      <c r="B5614" s="427" t="s">
        <v>7800</v>
      </c>
      <c r="C5614" s="427" t="s">
        <v>7121</v>
      </c>
      <c r="D5614" s="428">
        <v>309.01</v>
      </c>
    </row>
    <row r="5615" spans="2:4" x14ac:dyDescent="0.25">
      <c r="B5615" s="427" t="s">
        <v>7801</v>
      </c>
      <c r="C5615" s="427" t="s">
        <v>7121</v>
      </c>
      <c r="D5615" s="428">
        <v>309.01</v>
      </c>
    </row>
    <row r="5616" spans="2:4" x14ac:dyDescent="0.25">
      <c r="B5616" s="427" t="s">
        <v>7802</v>
      </c>
      <c r="C5616" s="427" t="s">
        <v>7121</v>
      </c>
      <c r="D5616" s="428">
        <v>794.6</v>
      </c>
    </row>
    <row r="5617" spans="2:4" x14ac:dyDescent="0.25">
      <c r="B5617" s="427" t="s">
        <v>7803</v>
      </c>
      <c r="C5617" s="427" t="s">
        <v>7121</v>
      </c>
      <c r="D5617" s="428">
        <v>881.6</v>
      </c>
    </row>
    <row r="5618" spans="2:4" x14ac:dyDescent="0.25">
      <c r="B5618" s="427" t="s">
        <v>7804</v>
      </c>
      <c r="C5618" s="427" t="s">
        <v>7121</v>
      </c>
      <c r="D5618" s="428">
        <v>881.6</v>
      </c>
    </row>
    <row r="5619" spans="2:4" x14ac:dyDescent="0.25">
      <c r="B5619" s="427" t="s">
        <v>7805</v>
      </c>
      <c r="C5619" s="427" t="s">
        <v>7121</v>
      </c>
      <c r="D5619" s="428">
        <v>881.6</v>
      </c>
    </row>
    <row r="5620" spans="2:4" x14ac:dyDescent="0.25">
      <c r="B5620" s="427" t="s">
        <v>7806</v>
      </c>
      <c r="C5620" s="427" t="s">
        <v>7121</v>
      </c>
      <c r="D5620" s="428">
        <v>881.6</v>
      </c>
    </row>
    <row r="5621" spans="2:4" x14ac:dyDescent="0.25">
      <c r="B5621" s="427" t="s">
        <v>7807</v>
      </c>
      <c r="C5621" s="427" t="s">
        <v>7121</v>
      </c>
      <c r="D5621" s="428">
        <v>309</v>
      </c>
    </row>
    <row r="5622" spans="2:4" x14ac:dyDescent="0.25">
      <c r="B5622" s="427" t="s">
        <v>7808</v>
      </c>
      <c r="C5622" s="427" t="s">
        <v>7121</v>
      </c>
      <c r="D5622" s="428">
        <v>309</v>
      </c>
    </row>
    <row r="5623" spans="2:4" x14ac:dyDescent="0.25">
      <c r="B5623" s="427" t="s">
        <v>7809</v>
      </c>
      <c r="C5623" s="427" t="s">
        <v>7121</v>
      </c>
      <c r="D5623" s="428">
        <v>309.01</v>
      </c>
    </row>
    <row r="5624" spans="2:4" x14ac:dyDescent="0.25">
      <c r="B5624" s="427" t="s">
        <v>7810</v>
      </c>
      <c r="C5624" s="427" t="s">
        <v>7121</v>
      </c>
      <c r="D5624" s="428">
        <v>322</v>
      </c>
    </row>
    <row r="5625" spans="2:4" x14ac:dyDescent="0.25">
      <c r="B5625" s="427" t="s">
        <v>7811</v>
      </c>
      <c r="C5625" s="427" t="s">
        <v>7121</v>
      </c>
      <c r="D5625" s="428">
        <v>309</v>
      </c>
    </row>
    <row r="5626" spans="2:4" x14ac:dyDescent="0.25">
      <c r="B5626" s="427" t="s">
        <v>7812</v>
      </c>
      <c r="C5626" s="427" t="s">
        <v>7121</v>
      </c>
      <c r="D5626" s="428">
        <v>322</v>
      </c>
    </row>
    <row r="5627" spans="2:4" x14ac:dyDescent="0.25">
      <c r="B5627" s="427" t="s">
        <v>7813</v>
      </c>
      <c r="C5627" s="427" t="s">
        <v>7121</v>
      </c>
      <c r="D5627" s="428">
        <v>322</v>
      </c>
    </row>
    <row r="5628" spans="2:4" x14ac:dyDescent="0.25">
      <c r="B5628" s="427" t="s">
        <v>7814</v>
      </c>
      <c r="C5628" s="427" t="s">
        <v>7121</v>
      </c>
      <c r="D5628" s="428">
        <v>322</v>
      </c>
    </row>
    <row r="5629" spans="2:4" x14ac:dyDescent="0.25">
      <c r="B5629" s="427" t="s">
        <v>7815</v>
      </c>
      <c r="C5629" s="427" t="s">
        <v>7121</v>
      </c>
      <c r="D5629" s="428">
        <v>309</v>
      </c>
    </row>
    <row r="5630" spans="2:4" x14ac:dyDescent="0.25">
      <c r="B5630" s="427" t="s">
        <v>7816</v>
      </c>
      <c r="C5630" s="427" t="s">
        <v>7121</v>
      </c>
      <c r="D5630" s="428">
        <v>309.01</v>
      </c>
    </row>
    <row r="5631" spans="2:4" x14ac:dyDescent="0.25">
      <c r="B5631" s="427" t="s">
        <v>7817</v>
      </c>
      <c r="C5631" s="427" t="s">
        <v>7121</v>
      </c>
      <c r="D5631" s="428">
        <v>322</v>
      </c>
    </row>
    <row r="5632" spans="2:4" x14ac:dyDescent="0.25">
      <c r="B5632" s="427" t="s">
        <v>7818</v>
      </c>
      <c r="C5632" s="427" t="s">
        <v>7121</v>
      </c>
      <c r="D5632" s="428">
        <v>309</v>
      </c>
    </row>
    <row r="5633" spans="2:4" x14ac:dyDescent="0.25">
      <c r="B5633" s="427" t="s">
        <v>7819</v>
      </c>
      <c r="C5633" s="427" t="s">
        <v>7121</v>
      </c>
      <c r="D5633" s="428">
        <v>309</v>
      </c>
    </row>
    <row r="5634" spans="2:4" x14ac:dyDescent="0.25">
      <c r="B5634" s="427" t="s">
        <v>7820</v>
      </c>
      <c r="C5634" s="427" t="s">
        <v>7121</v>
      </c>
      <c r="D5634" s="428">
        <v>322</v>
      </c>
    </row>
    <row r="5635" spans="2:4" x14ac:dyDescent="0.25">
      <c r="B5635" s="427" t="s">
        <v>7821</v>
      </c>
      <c r="C5635" s="427" t="s">
        <v>7121</v>
      </c>
      <c r="D5635" s="428">
        <v>309.01</v>
      </c>
    </row>
    <row r="5636" spans="2:4" x14ac:dyDescent="0.25">
      <c r="B5636" s="427" t="s">
        <v>7822</v>
      </c>
      <c r="C5636" s="427" t="s">
        <v>7121</v>
      </c>
      <c r="D5636" s="428">
        <v>309</v>
      </c>
    </row>
    <row r="5637" spans="2:4" x14ac:dyDescent="0.25">
      <c r="B5637" s="427" t="s">
        <v>7823</v>
      </c>
      <c r="C5637" s="427" t="s">
        <v>7121</v>
      </c>
      <c r="D5637" s="428">
        <v>309</v>
      </c>
    </row>
    <row r="5638" spans="2:4" x14ac:dyDescent="0.25">
      <c r="B5638" s="427" t="s">
        <v>7824</v>
      </c>
      <c r="C5638" s="427" t="s">
        <v>7121</v>
      </c>
      <c r="D5638" s="428">
        <v>309</v>
      </c>
    </row>
    <row r="5639" spans="2:4" x14ac:dyDescent="0.25">
      <c r="B5639" s="427" t="s">
        <v>7825</v>
      </c>
      <c r="C5639" s="427" t="s">
        <v>7121</v>
      </c>
      <c r="D5639" s="428">
        <v>309</v>
      </c>
    </row>
    <row r="5640" spans="2:4" x14ac:dyDescent="0.25">
      <c r="B5640" s="427" t="s">
        <v>7826</v>
      </c>
      <c r="C5640" s="427" t="s">
        <v>7121</v>
      </c>
      <c r="D5640" s="428">
        <v>309</v>
      </c>
    </row>
    <row r="5641" spans="2:4" x14ac:dyDescent="0.25">
      <c r="B5641" s="427" t="s">
        <v>7827</v>
      </c>
      <c r="C5641" s="427" t="s">
        <v>7121</v>
      </c>
      <c r="D5641" s="428">
        <v>309.01</v>
      </c>
    </row>
    <row r="5642" spans="2:4" x14ac:dyDescent="0.25">
      <c r="B5642" s="427" t="s">
        <v>7828</v>
      </c>
      <c r="C5642" s="427" t="s">
        <v>7121</v>
      </c>
      <c r="D5642" s="428">
        <v>110</v>
      </c>
    </row>
    <row r="5643" spans="2:4" x14ac:dyDescent="0.25">
      <c r="B5643" s="427" t="s">
        <v>7829</v>
      </c>
      <c r="C5643" s="427" t="s">
        <v>7121</v>
      </c>
      <c r="D5643" s="428">
        <v>322</v>
      </c>
    </row>
    <row r="5644" spans="2:4" x14ac:dyDescent="0.25">
      <c r="B5644" s="427" t="s">
        <v>7830</v>
      </c>
      <c r="C5644" s="427" t="s">
        <v>7121</v>
      </c>
      <c r="D5644" s="428">
        <v>322</v>
      </c>
    </row>
    <row r="5645" spans="2:4" x14ac:dyDescent="0.25">
      <c r="B5645" s="427" t="s">
        <v>7831</v>
      </c>
      <c r="C5645" s="427" t="s">
        <v>7121</v>
      </c>
      <c r="D5645" s="428">
        <v>881.6</v>
      </c>
    </row>
    <row r="5646" spans="2:4" x14ac:dyDescent="0.25">
      <c r="B5646" s="427" t="s">
        <v>7832</v>
      </c>
      <c r="C5646" s="427" t="s">
        <v>7121</v>
      </c>
      <c r="D5646" s="428">
        <v>881.6</v>
      </c>
    </row>
    <row r="5647" spans="2:4" x14ac:dyDescent="0.25">
      <c r="B5647" s="427" t="s">
        <v>7833</v>
      </c>
      <c r="C5647" s="427" t="s">
        <v>7121</v>
      </c>
      <c r="D5647" s="428">
        <v>881.6</v>
      </c>
    </row>
    <row r="5648" spans="2:4" x14ac:dyDescent="0.25">
      <c r="B5648" s="427" t="s">
        <v>7834</v>
      </c>
      <c r="C5648" s="427" t="s">
        <v>7121</v>
      </c>
      <c r="D5648" s="428">
        <v>881.6</v>
      </c>
    </row>
    <row r="5649" spans="2:4" x14ac:dyDescent="0.25">
      <c r="B5649" s="427" t="s">
        <v>7835</v>
      </c>
      <c r="C5649" s="427" t="s">
        <v>7121</v>
      </c>
      <c r="D5649" s="428">
        <v>881.6</v>
      </c>
    </row>
    <row r="5650" spans="2:4" x14ac:dyDescent="0.25">
      <c r="B5650" s="427" t="s">
        <v>7836</v>
      </c>
      <c r="C5650" s="427" t="s">
        <v>7121</v>
      </c>
      <c r="D5650" s="428">
        <v>881.6</v>
      </c>
    </row>
    <row r="5651" spans="2:4" x14ac:dyDescent="0.25">
      <c r="B5651" s="427" t="s">
        <v>7837</v>
      </c>
      <c r="C5651" s="427" t="s">
        <v>7121</v>
      </c>
      <c r="D5651" s="428">
        <v>881.6</v>
      </c>
    </row>
    <row r="5652" spans="2:4" x14ac:dyDescent="0.25">
      <c r="B5652" s="427" t="s">
        <v>7838</v>
      </c>
      <c r="C5652" s="427" t="s">
        <v>7121</v>
      </c>
      <c r="D5652" s="428">
        <v>881.6</v>
      </c>
    </row>
    <row r="5653" spans="2:4" x14ac:dyDescent="0.25">
      <c r="B5653" s="427" t="s">
        <v>7839</v>
      </c>
      <c r="C5653" s="427" t="s">
        <v>7121</v>
      </c>
      <c r="D5653" s="428">
        <v>881.6</v>
      </c>
    </row>
    <row r="5654" spans="2:4" x14ac:dyDescent="0.25">
      <c r="B5654" s="427" t="s">
        <v>7840</v>
      </c>
      <c r="C5654" s="427" t="s">
        <v>7121</v>
      </c>
      <c r="D5654" s="428">
        <v>881.6</v>
      </c>
    </row>
    <row r="5655" spans="2:4" x14ac:dyDescent="0.25">
      <c r="B5655" s="427" t="s">
        <v>7841</v>
      </c>
      <c r="C5655" s="427" t="s">
        <v>7121</v>
      </c>
      <c r="D5655" s="428">
        <v>881.6</v>
      </c>
    </row>
    <row r="5656" spans="2:4" x14ac:dyDescent="0.25">
      <c r="B5656" s="427" t="s">
        <v>7842</v>
      </c>
      <c r="C5656" s="427" t="s">
        <v>7121</v>
      </c>
      <c r="D5656" s="428">
        <v>881.6</v>
      </c>
    </row>
    <row r="5657" spans="2:4" x14ac:dyDescent="0.25">
      <c r="B5657" s="427" t="s">
        <v>7843</v>
      </c>
      <c r="C5657" s="427" t="s">
        <v>7121</v>
      </c>
      <c r="D5657" s="428">
        <v>881.6</v>
      </c>
    </row>
    <row r="5658" spans="2:4" x14ac:dyDescent="0.25">
      <c r="B5658" s="427" t="s">
        <v>7844</v>
      </c>
      <c r="C5658" s="427" t="s">
        <v>7121</v>
      </c>
      <c r="D5658" s="428">
        <v>881.6</v>
      </c>
    </row>
    <row r="5659" spans="2:4" x14ac:dyDescent="0.25">
      <c r="B5659" s="427" t="s">
        <v>7845</v>
      </c>
      <c r="C5659" s="427" t="s">
        <v>7121</v>
      </c>
      <c r="D5659" s="428">
        <v>881.6</v>
      </c>
    </row>
    <row r="5660" spans="2:4" x14ac:dyDescent="0.25">
      <c r="B5660" s="427" t="s">
        <v>7846</v>
      </c>
      <c r="C5660" s="427" t="s">
        <v>7121</v>
      </c>
      <c r="D5660" s="428">
        <v>881.6</v>
      </c>
    </row>
    <row r="5661" spans="2:4" x14ac:dyDescent="0.25">
      <c r="B5661" s="427" t="s">
        <v>7847</v>
      </c>
      <c r="C5661" s="427" t="s">
        <v>7121</v>
      </c>
      <c r="D5661" s="428">
        <v>322</v>
      </c>
    </row>
    <row r="5662" spans="2:4" x14ac:dyDescent="0.25">
      <c r="B5662" s="427" t="s">
        <v>7848</v>
      </c>
      <c r="C5662" s="427" t="s">
        <v>7121</v>
      </c>
      <c r="D5662" s="428">
        <v>713</v>
      </c>
    </row>
    <row r="5663" spans="2:4" x14ac:dyDescent="0.25">
      <c r="B5663" s="427" t="s">
        <v>7849</v>
      </c>
      <c r="C5663" s="427" t="s">
        <v>7121</v>
      </c>
      <c r="D5663" s="428">
        <v>713</v>
      </c>
    </row>
    <row r="5664" spans="2:4" x14ac:dyDescent="0.25">
      <c r="B5664" s="427" t="s">
        <v>7850</v>
      </c>
      <c r="C5664" s="427" t="s">
        <v>7121</v>
      </c>
      <c r="D5664" s="428">
        <v>713</v>
      </c>
    </row>
    <row r="5665" spans="2:4" x14ac:dyDescent="0.25">
      <c r="B5665" s="427" t="s">
        <v>7851</v>
      </c>
      <c r="C5665" s="427" t="s">
        <v>7121</v>
      </c>
      <c r="D5665" s="428">
        <v>322</v>
      </c>
    </row>
    <row r="5666" spans="2:4" x14ac:dyDescent="0.25">
      <c r="B5666" s="427" t="s">
        <v>7852</v>
      </c>
      <c r="C5666" s="427" t="s">
        <v>7121</v>
      </c>
      <c r="D5666" s="428">
        <v>309.01</v>
      </c>
    </row>
    <row r="5667" spans="2:4" x14ac:dyDescent="0.25">
      <c r="B5667" s="427" t="s">
        <v>7853</v>
      </c>
      <c r="C5667" s="427" t="s">
        <v>7121</v>
      </c>
      <c r="D5667" s="428">
        <v>309.01</v>
      </c>
    </row>
    <row r="5668" spans="2:4" x14ac:dyDescent="0.25">
      <c r="B5668" s="427" t="s">
        <v>7854</v>
      </c>
      <c r="C5668" s="427" t="s">
        <v>7121</v>
      </c>
      <c r="D5668" s="428">
        <v>713</v>
      </c>
    </row>
    <row r="5669" spans="2:4" x14ac:dyDescent="0.25">
      <c r="B5669" s="427" t="s">
        <v>7855</v>
      </c>
      <c r="C5669" s="427" t="s">
        <v>7121</v>
      </c>
      <c r="D5669" s="428">
        <v>713</v>
      </c>
    </row>
    <row r="5670" spans="2:4" x14ac:dyDescent="0.25">
      <c r="B5670" s="427" t="s">
        <v>7856</v>
      </c>
      <c r="C5670" s="427" t="s">
        <v>7121</v>
      </c>
      <c r="D5670" s="428">
        <v>713</v>
      </c>
    </row>
    <row r="5671" spans="2:4" x14ac:dyDescent="0.25">
      <c r="B5671" s="427" t="s">
        <v>7857</v>
      </c>
      <c r="C5671" s="427" t="s">
        <v>7121</v>
      </c>
      <c r="D5671" s="428">
        <v>713</v>
      </c>
    </row>
    <row r="5672" spans="2:4" x14ac:dyDescent="0.25">
      <c r="B5672" s="427" t="s">
        <v>7858</v>
      </c>
      <c r="C5672" s="427" t="s">
        <v>7121</v>
      </c>
      <c r="D5672" s="428">
        <v>309.01</v>
      </c>
    </row>
    <row r="5673" spans="2:4" x14ac:dyDescent="0.25">
      <c r="B5673" s="427" t="s">
        <v>7859</v>
      </c>
      <c r="C5673" s="427" t="s">
        <v>7121</v>
      </c>
      <c r="D5673" s="428">
        <v>349.83</v>
      </c>
    </row>
    <row r="5674" spans="2:4" x14ac:dyDescent="0.25">
      <c r="B5674" s="427" t="s">
        <v>7860</v>
      </c>
      <c r="C5674" s="427" t="s">
        <v>7121</v>
      </c>
      <c r="D5674" s="428">
        <v>309.01</v>
      </c>
    </row>
    <row r="5675" spans="2:4" x14ac:dyDescent="0.25">
      <c r="B5675" s="427" t="s">
        <v>7861</v>
      </c>
      <c r="C5675" s="427" t="s">
        <v>7121</v>
      </c>
      <c r="D5675" s="428">
        <v>309.01</v>
      </c>
    </row>
    <row r="5676" spans="2:4" x14ac:dyDescent="0.25">
      <c r="B5676" s="427" t="s">
        <v>7862</v>
      </c>
      <c r="C5676" s="427" t="s">
        <v>7121</v>
      </c>
      <c r="D5676" s="428">
        <v>309.01</v>
      </c>
    </row>
    <row r="5677" spans="2:4" x14ac:dyDescent="0.25">
      <c r="B5677" s="427" t="s">
        <v>7863</v>
      </c>
      <c r="C5677" s="427" t="s">
        <v>7121</v>
      </c>
      <c r="D5677" s="428">
        <v>713</v>
      </c>
    </row>
    <row r="5678" spans="2:4" x14ac:dyDescent="0.25">
      <c r="B5678" s="427" t="s">
        <v>7864</v>
      </c>
      <c r="C5678" s="427" t="s">
        <v>7121</v>
      </c>
      <c r="D5678" s="428">
        <v>713</v>
      </c>
    </row>
    <row r="5679" spans="2:4" x14ac:dyDescent="0.25">
      <c r="B5679" s="427" t="s">
        <v>7865</v>
      </c>
      <c r="C5679" s="427" t="s">
        <v>7121</v>
      </c>
      <c r="D5679" s="428">
        <v>713</v>
      </c>
    </row>
    <row r="5680" spans="2:4" x14ac:dyDescent="0.25">
      <c r="B5680" s="427" t="s">
        <v>7866</v>
      </c>
      <c r="C5680" s="427" t="s">
        <v>7121</v>
      </c>
      <c r="D5680" s="428">
        <v>309.01</v>
      </c>
    </row>
    <row r="5681" spans="2:4" x14ac:dyDescent="0.25">
      <c r="B5681" s="427" t="s">
        <v>7867</v>
      </c>
      <c r="C5681" s="427" t="s">
        <v>7121</v>
      </c>
      <c r="D5681" s="428">
        <v>322</v>
      </c>
    </row>
    <row r="5682" spans="2:4" x14ac:dyDescent="0.25">
      <c r="B5682" s="427" t="s">
        <v>7868</v>
      </c>
      <c r="C5682" s="427" t="s">
        <v>7121</v>
      </c>
      <c r="D5682" s="428">
        <v>309.01</v>
      </c>
    </row>
    <row r="5683" spans="2:4" x14ac:dyDescent="0.25">
      <c r="B5683" s="427" t="s">
        <v>7869</v>
      </c>
      <c r="C5683" s="427" t="s">
        <v>7121</v>
      </c>
      <c r="D5683" s="428">
        <v>690</v>
      </c>
    </row>
    <row r="5684" spans="2:4" x14ac:dyDescent="0.25">
      <c r="B5684" s="427" t="s">
        <v>7870</v>
      </c>
      <c r="C5684" s="427" t="s">
        <v>7121</v>
      </c>
      <c r="D5684" s="428">
        <v>309</v>
      </c>
    </row>
    <row r="5685" spans="2:4" x14ac:dyDescent="0.25">
      <c r="B5685" s="427" t="s">
        <v>7871</v>
      </c>
      <c r="C5685" s="427" t="s">
        <v>7121</v>
      </c>
      <c r="D5685" s="428">
        <v>293.25</v>
      </c>
    </row>
    <row r="5686" spans="2:4" x14ac:dyDescent="0.25">
      <c r="B5686" s="427" t="s">
        <v>7872</v>
      </c>
      <c r="C5686" s="427" t="s">
        <v>7121</v>
      </c>
      <c r="D5686" s="428">
        <v>322</v>
      </c>
    </row>
    <row r="5687" spans="2:4" x14ac:dyDescent="0.25">
      <c r="B5687" s="427" t="s">
        <v>7873</v>
      </c>
      <c r="C5687" s="427" t="s">
        <v>7121</v>
      </c>
      <c r="D5687" s="428">
        <v>322</v>
      </c>
    </row>
    <row r="5688" spans="2:4" x14ac:dyDescent="0.25">
      <c r="B5688" s="427" t="s">
        <v>7874</v>
      </c>
      <c r="C5688" s="427" t="s">
        <v>7121</v>
      </c>
      <c r="D5688" s="428">
        <v>309.01</v>
      </c>
    </row>
    <row r="5689" spans="2:4" x14ac:dyDescent="0.25">
      <c r="B5689" s="427" t="s">
        <v>7875</v>
      </c>
      <c r="C5689" s="427" t="s">
        <v>7121</v>
      </c>
      <c r="D5689" s="428">
        <v>309.01</v>
      </c>
    </row>
    <row r="5690" spans="2:4" x14ac:dyDescent="0.25">
      <c r="B5690" s="427" t="s">
        <v>7876</v>
      </c>
      <c r="C5690" s="427" t="s">
        <v>7121</v>
      </c>
      <c r="D5690" s="428">
        <v>322</v>
      </c>
    </row>
    <row r="5691" spans="2:4" x14ac:dyDescent="0.25">
      <c r="B5691" s="427" t="s">
        <v>7877</v>
      </c>
      <c r="C5691" s="427" t="s">
        <v>7121</v>
      </c>
      <c r="D5691" s="428">
        <v>309.01</v>
      </c>
    </row>
    <row r="5692" spans="2:4" x14ac:dyDescent="0.25">
      <c r="B5692" s="427" t="s">
        <v>7878</v>
      </c>
      <c r="C5692" s="427" t="s">
        <v>7121</v>
      </c>
      <c r="D5692" s="428">
        <v>309.01</v>
      </c>
    </row>
    <row r="5693" spans="2:4" x14ac:dyDescent="0.25">
      <c r="B5693" s="427" t="s">
        <v>7879</v>
      </c>
      <c r="C5693" s="427" t="s">
        <v>7121</v>
      </c>
      <c r="D5693" s="428">
        <v>322</v>
      </c>
    </row>
    <row r="5694" spans="2:4" x14ac:dyDescent="0.25">
      <c r="B5694" s="427" t="s">
        <v>7880</v>
      </c>
      <c r="C5694" s="427" t="s">
        <v>7121</v>
      </c>
      <c r="D5694" s="428">
        <v>309.01</v>
      </c>
    </row>
    <row r="5695" spans="2:4" x14ac:dyDescent="0.25">
      <c r="B5695" s="427" t="s">
        <v>7881</v>
      </c>
      <c r="C5695" s="427" t="s">
        <v>7121</v>
      </c>
      <c r="D5695" s="428">
        <v>277.99</v>
      </c>
    </row>
    <row r="5696" spans="2:4" x14ac:dyDescent="0.25">
      <c r="B5696" s="427" t="s">
        <v>7882</v>
      </c>
      <c r="C5696" s="427" t="s">
        <v>7121</v>
      </c>
      <c r="D5696" s="428">
        <v>309</v>
      </c>
    </row>
    <row r="5697" spans="2:4" x14ac:dyDescent="0.25">
      <c r="B5697" s="427" t="s">
        <v>7883</v>
      </c>
      <c r="C5697" s="427" t="s">
        <v>7121</v>
      </c>
      <c r="D5697" s="428">
        <v>309</v>
      </c>
    </row>
    <row r="5698" spans="2:4" x14ac:dyDescent="0.25">
      <c r="B5698" s="427" t="s">
        <v>7884</v>
      </c>
      <c r="C5698" s="427" t="s">
        <v>7121</v>
      </c>
      <c r="D5698" s="428">
        <v>322</v>
      </c>
    </row>
    <row r="5699" spans="2:4" x14ac:dyDescent="0.25">
      <c r="B5699" s="427" t="s">
        <v>7885</v>
      </c>
      <c r="C5699" s="427" t="s">
        <v>7121</v>
      </c>
      <c r="D5699" s="428">
        <v>309</v>
      </c>
    </row>
    <row r="5700" spans="2:4" x14ac:dyDescent="0.25">
      <c r="B5700" s="427" t="s">
        <v>7886</v>
      </c>
      <c r="C5700" s="427" t="s">
        <v>7121</v>
      </c>
      <c r="D5700" s="428">
        <v>309</v>
      </c>
    </row>
    <row r="5701" spans="2:4" x14ac:dyDescent="0.25">
      <c r="B5701" s="427" t="s">
        <v>7887</v>
      </c>
      <c r="C5701" s="427" t="s">
        <v>7121</v>
      </c>
      <c r="D5701" s="428">
        <v>322</v>
      </c>
    </row>
    <row r="5702" spans="2:4" x14ac:dyDescent="0.25">
      <c r="B5702" s="427" t="s">
        <v>7888</v>
      </c>
      <c r="C5702" s="427" t="s">
        <v>7121</v>
      </c>
      <c r="D5702" s="428">
        <v>277.99</v>
      </c>
    </row>
    <row r="5703" spans="2:4" x14ac:dyDescent="0.25">
      <c r="B5703" s="427" t="s">
        <v>7889</v>
      </c>
      <c r="C5703" s="427" t="s">
        <v>7121</v>
      </c>
      <c r="D5703" s="428">
        <v>897</v>
      </c>
    </row>
    <row r="5704" spans="2:4" x14ac:dyDescent="0.25">
      <c r="B5704" s="427" t="s">
        <v>7890</v>
      </c>
      <c r="C5704" s="427" t="s">
        <v>7121</v>
      </c>
      <c r="D5704" s="428">
        <v>897</v>
      </c>
    </row>
    <row r="5705" spans="2:4" x14ac:dyDescent="0.25">
      <c r="B5705" s="427" t="s">
        <v>7891</v>
      </c>
      <c r="C5705" s="427" t="s">
        <v>7121</v>
      </c>
      <c r="D5705" s="428">
        <v>897</v>
      </c>
    </row>
    <row r="5706" spans="2:4" x14ac:dyDescent="0.25">
      <c r="B5706" s="427" t="s">
        <v>7892</v>
      </c>
      <c r="C5706" s="427" t="s">
        <v>7121</v>
      </c>
      <c r="D5706" s="428">
        <v>897</v>
      </c>
    </row>
    <row r="5707" spans="2:4" x14ac:dyDescent="0.25">
      <c r="B5707" s="427" t="s">
        <v>7893</v>
      </c>
      <c r="C5707" s="427" t="s">
        <v>7121</v>
      </c>
      <c r="D5707" s="428">
        <v>897</v>
      </c>
    </row>
    <row r="5708" spans="2:4" x14ac:dyDescent="0.25">
      <c r="B5708" s="427" t="s">
        <v>7894</v>
      </c>
      <c r="C5708" s="427" t="s">
        <v>7121</v>
      </c>
      <c r="D5708" s="428">
        <v>897</v>
      </c>
    </row>
    <row r="5709" spans="2:4" x14ac:dyDescent="0.25">
      <c r="B5709" s="427" t="s">
        <v>7895</v>
      </c>
      <c r="C5709" s="427" t="s">
        <v>7121</v>
      </c>
      <c r="D5709" s="428">
        <v>897</v>
      </c>
    </row>
    <row r="5710" spans="2:4" x14ac:dyDescent="0.25">
      <c r="B5710" s="427" t="s">
        <v>7896</v>
      </c>
      <c r="C5710" s="427" t="s">
        <v>7121</v>
      </c>
      <c r="D5710" s="428">
        <v>897</v>
      </c>
    </row>
    <row r="5711" spans="2:4" x14ac:dyDescent="0.25">
      <c r="B5711" s="427" t="s">
        <v>7897</v>
      </c>
      <c r="C5711" s="427" t="s">
        <v>7121</v>
      </c>
      <c r="D5711" s="428">
        <v>897</v>
      </c>
    </row>
    <row r="5712" spans="2:4" x14ac:dyDescent="0.25">
      <c r="B5712" s="427" t="s">
        <v>7898</v>
      </c>
      <c r="C5712" s="427" t="s">
        <v>7121</v>
      </c>
      <c r="D5712" s="428">
        <v>897</v>
      </c>
    </row>
    <row r="5713" spans="2:4" x14ac:dyDescent="0.25">
      <c r="B5713" s="427" t="s">
        <v>7899</v>
      </c>
      <c r="C5713" s="427" t="s">
        <v>7121</v>
      </c>
      <c r="D5713" s="428">
        <v>897</v>
      </c>
    </row>
    <row r="5714" spans="2:4" x14ac:dyDescent="0.25">
      <c r="B5714" s="427" t="s">
        <v>7900</v>
      </c>
      <c r="C5714" s="427" t="s">
        <v>7121</v>
      </c>
      <c r="D5714" s="428">
        <v>897</v>
      </c>
    </row>
    <row r="5715" spans="2:4" x14ac:dyDescent="0.25">
      <c r="B5715" s="427" t="s">
        <v>7901</v>
      </c>
      <c r="C5715" s="427" t="s">
        <v>7121</v>
      </c>
      <c r="D5715" s="428">
        <v>897</v>
      </c>
    </row>
    <row r="5716" spans="2:4" x14ac:dyDescent="0.25">
      <c r="B5716" s="427" t="s">
        <v>7902</v>
      </c>
      <c r="C5716" s="427" t="s">
        <v>7121</v>
      </c>
      <c r="D5716" s="428">
        <v>897</v>
      </c>
    </row>
    <row r="5717" spans="2:4" x14ac:dyDescent="0.25">
      <c r="B5717" s="427" t="s">
        <v>7903</v>
      </c>
      <c r="C5717" s="427" t="s">
        <v>7121</v>
      </c>
      <c r="D5717" s="428">
        <v>897</v>
      </c>
    </row>
    <row r="5718" spans="2:4" x14ac:dyDescent="0.25">
      <c r="B5718" s="427" t="s">
        <v>7904</v>
      </c>
      <c r="C5718" s="427" t="s">
        <v>7121</v>
      </c>
      <c r="D5718" s="428">
        <v>897</v>
      </c>
    </row>
    <row r="5719" spans="2:4" x14ac:dyDescent="0.25">
      <c r="B5719" s="427" t="s">
        <v>7905</v>
      </c>
      <c r="C5719" s="427" t="s">
        <v>7121</v>
      </c>
      <c r="D5719" s="428">
        <v>897</v>
      </c>
    </row>
    <row r="5720" spans="2:4" x14ac:dyDescent="0.25">
      <c r="B5720" s="427" t="s">
        <v>7906</v>
      </c>
      <c r="C5720" s="427" t="s">
        <v>7121</v>
      </c>
      <c r="D5720" s="428">
        <v>897</v>
      </c>
    </row>
    <row r="5721" spans="2:4" x14ac:dyDescent="0.25">
      <c r="B5721" s="427" t="s">
        <v>7907</v>
      </c>
      <c r="C5721" s="427" t="s">
        <v>7121</v>
      </c>
      <c r="D5721" s="428">
        <v>897</v>
      </c>
    </row>
    <row r="5722" spans="2:4" x14ac:dyDescent="0.25">
      <c r="B5722" s="427" t="s">
        <v>7908</v>
      </c>
      <c r="C5722" s="427" t="s">
        <v>7121</v>
      </c>
      <c r="D5722" s="428">
        <v>897</v>
      </c>
    </row>
    <row r="5723" spans="2:4" x14ac:dyDescent="0.25">
      <c r="B5723" s="427" t="s">
        <v>7909</v>
      </c>
      <c r="C5723" s="427" t="s">
        <v>7121</v>
      </c>
      <c r="D5723" s="428">
        <v>897</v>
      </c>
    </row>
    <row r="5724" spans="2:4" x14ac:dyDescent="0.25">
      <c r="B5724" s="427" t="s">
        <v>7910</v>
      </c>
      <c r="C5724" s="427" t="s">
        <v>7121</v>
      </c>
      <c r="D5724" s="428">
        <v>897</v>
      </c>
    </row>
    <row r="5725" spans="2:4" x14ac:dyDescent="0.25">
      <c r="B5725" s="427" t="s">
        <v>7911</v>
      </c>
      <c r="C5725" s="427" t="s">
        <v>7121</v>
      </c>
      <c r="D5725" s="428">
        <v>897</v>
      </c>
    </row>
    <row r="5726" spans="2:4" x14ac:dyDescent="0.25">
      <c r="B5726" s="427" t="s">
        <v>7912</v>
      </c>
      <c r="C5726" s="427" t="s">
        <v>7121</v>
      </c>
      <c r="D5726" s="428">
        <v>897</v>
      </c>
    </row>
    <row r="5727" spans="2:4" x14ac:dyDescent="0.25">
      <c r="B5727" s="427" t="s">
        <v>7913</v>
      </c>
      <c r="C5727" s="427" t="s">
        <v>7121</v>
      </c>
      <c r="D5727" s="428">
        <v>897</v>
      </c>
    </row>
    <row r="5728" spans="2:4" x14ac:dyDescent="0.25">
      <c r="B5728" s="427" t="s">
        <v>7914</v>
      </c>
      <c r="C5728" s="427" t="s">
        <v>7121</v>
      </c>
      <c r="D5728" s="428">
        <v>897</v>
      </c>
    </row>
    <row r="5729" spans="2:4" x14ac:dyDescent="0.25">
      <c r="B5729" s="427" t="s">
        <v>7915</v>
      </c>
      <c r="C5729" s="427" t="s">
        <v>7121</v>
      </c>
      <c r="D5729" s="428">
        <v>897</v>
      </c>
    </row>
    <row r="5730" spans="2:4" x14ac:dyDescent="0.25">
      <c r="B5730" s="427" t="s">
        <v>7916</v>
      </c>
      <c r="C5730" s="427" t="s">
        <v>7121</v>
      </c>
      <c r="D5730" s="428">
        <v>897</v>
      </c>
    </row>
    <row r="5731" spans="2:4" x14ac:dyDescent="0.25">
      <c r="B5731" s="427" t="s">
        <v>7917</v>
      </c>
      <c r="C5731" s="427" t="s">
        <v>7121</v>
      </c>
      <c r="D5731" s="428">
        <v>897</v>
      </c>
    </row>
    <row r="5732" spans="2:4" x14ac:dyDescent="0.25">
      <c r="B5732" s="427" t="s">
        <v>7918</v>
      </c>
      <c r="C5732" s="427" t="s">
        <v>7121</v>
      </c>
      <c r="D5732" s="428">
        <v>897</v>
      </c>
    </row>
    <row r="5733" spans="2:4" x14ac:dyDescent="0.25">
      <c r="B5733" s="427" t="s">
        <v>7919</v>
      </c>
      <c r="C5733" s="427" t="s">
        <v>7121</v>
      </c>
      <c r="D5733" s="428">
        <v>897</v>
      </c>
    </row>
    <row r="5734" spans="2:4" x14ac:dyDescent="0.25">
      <c r="B5734" s="427" t="s">
        <v>7920</v>
      </c>
      <c r="C5734" s="427" t="s">
        <v>7121</v>
      </c>
      <c r="D5734" s="428">
        <v>897</v>
      </c>
    </row>
    <row r="5735" spans="2:4" x14ac:dyDescent="0.25">
      <c r="B5735" s="427" t="s">
        <v>7921</v>
      </c>
      <c r="C5735" s="427" t="s">
        <v>7121</v>
      </c>
      <c r="D5735" s="428">
        <v>897</v>
      </c>
    </row>
    <row r="5736" spans="2:4" x14ac:dyDescent="0.25">
      <c r="B5736" s="427" t="s">
        <v>7922</v>
      </c>
      <c r="C5736" s="427" t="s">
        <v>7121</v>
      </c>
      <c r="D5736" s="428">
        <v>897</v>
      </c>
    </row>
    <row r="5737" spans="2:4" x14ac:dyDescent="0.25">
      <c r="B5737" s="427" t="s">
        <v>7923</v>
      </c>
      <c r="C5737" s="427" t="s">
        <v>7121</v>
      </c>
      <c r="D5737" s="428">
        <v>897</v>
      </c>
    </row>
    <row r="5738" spans="2:4" x14ac:dyDescent="0.25">
      <c r="B5738" s="427" t="s">
        <v>7924</v>
      </c>
      <c r="C5738" s="427" t="s">
        <v>7121</v>
      </c>
      <c r="D5738" s="428">
        <v>897</v>
      </c>
    </row>
    <row r="5739" spans="2:4" x14ac:dyDescent="0.25">
      <c r="B5739" s="427" t="s">
        <v>7925</v>
      </c>
      <c r="C5739" s="427" t="s">
        <v>7121</v>
      </c>
      <c r="D5739" s="428">
        <v>897</v>
      </c>
    </row>
    <row r="5740" spans="2:4" x14ac:dyDescent="0.25">
      <c r="B5740" s="427" t="s">
        <v>7926</v>
      </c>
      <c r="C5740" s="427" t="s">
        <v>7121</v>
      </c>
      <c r="D5740" s="428">
        <v>897</v>
      </c>
    </row>
    <row r="5741" spans="2:4" x14ac:dyDescent="0.25">
      <c r="B5741" s="427" t="s">
        <v>7927</v>
      </c>
      <c r="C5741" s="427" t="s">
        <v>7121</v>
      </c>
      <c r="D5741" s="428">
        <v>897</v>
      </c>
    </row>
    <row r="5742" spans="2:4" x14ac:dyDescent="0.25">
      <c r="B5742" s="427" t="s">
        <v>7928</v>
      </c>
      <c r="C5742" s="427" t="s">
        <v>7121</v>
      </c>
      <c r="D5742" s="428">
        <v>897</v>
      </c>
    </row>
    <row r="5743" spans="2:4" x14ac:dyDescent="0.25">
      <c r="B5743" s="427" t="s">
        <v>7929</v>
      </c>
      <c r="C5743" s="427" t="s">
        <v>7121</v>
      </c>
      <c r="D5743" s="428">
        <v>897</v>
      </c>
    </row>
    <row r="5744" spans="2:4" x14ac:dyDescent="0.25">
      <c r="B5744" s="427" t="s">
        <v>7930</v>
      </c>
      <c r="C5744" s="427" t="s">
        <v>7121</v>
      </c>
      <c r="D5744" s="428">
        <v>897</v>
      </c>
    </row>
    <row r="5745" spans="2:4" x14ac:dyDescent="0.25">
      <c r="B5745" s="427" t="s">
        <v>7931</v>
      </c>
      <c r="C5745" s="427" t="s">
        <v>7121</v>
      </c>
      <c r="D5745" s="428">
        <v>897</v>
      </c>
    </row>
    <row r="5746" spans="2:4" x14ac:dyDescent="0.25">
      <c r="B5746" s="427" t="s">
        <v>7932</v>
      </c>
      <c r="C5746" s="427" t="s">
        <v>7121</v>
      </c>
      <c r="D5746" s="428">
        <v>897</v>
      </c>
    </row>
    <row r="5747" spans="2:4" x14ac:dyDescent="0.25">
      <c r="B5747" s="427" t="s">
        <v>7933</v>
      </c>
      <c r="C5747" s="427" t="s">
        <v>7121</v>
      </c>
      <c r="D5747" s="428">
        <v>897</v>
      </c>
    </row>
    <row r="5748" spans="2:4" x14ac:dyDescent="0.25">
      <c r="B5748" s="427" t="s">
        <v>7934</v>
      </c>
      <c r="C5748" s="427" t="s">
        <v>7121</v>
      </c>
      <c r="D5748" s="428">
        <v>897</v>
      </c>
    </row>
    <row r="5749" spans="2:4" x14ac:dyDescent="0.25">
      <c r="B5749" s="427" t="s">
        <v>7935</v>
      </c>
      <c r="C5749" s="427" t="s">
        <v>7121</v>
      </c>
      <c r="D5749" s="428">
        <v>897</v>
      </c>
    </row>
    <row r="5750" spans="2:4" x14ac:dyDescent="0.25">
      <c r="B5750" s="427" t="s">
        <v>7936</v>
      </c>
      <c r="C5750" s="427" t="s">
        <v>7121</v>
      </c>
      <c r="D5750" s="428">
        <v>897</v>
      </c>
    </row>
    <row r="5751" spans="2:4" x14ac:dyDescent="0.25">
      <c r="B5751" s="427" t="s">
        <v>7937</v>
      </c>
      <c r="C5751" s="427" t="s">
        <v>7121</v>
      </c>
      <c r="D5751" s="428">
        <v>897</v>
      </c>
    </row>
    <row r="5752" spans="2:4" x14ac:dyDescent="0.25">
      <c r="B5752" s="427" t="s">
        <v>7938</v>
      </c>
      <c r="C5752" s="427" t="s">
        <v>7121</v>
      </c>
      <c r="D5752" s="428">
        <v>897</v>
      </c>
    </row>
    <row r="5753" spans="2:4" x14ac:dyDescent="0.25">
      <c r="B5753" s="427" t="s">
        <v>7939</v>
      </c>
      <c r="C5753" s="427" t="s">
        <v>7121</v>
      </c>
      <c r="D5753" s="428">
        <v>897</v>
      </c>
    </row>
    <row r="5754" spans="2:4" x14ac:dyDescent="0.25">
      <c r="B5754" s="427" t="s">
        <v>7940</v>
      </c>
      <c r="C5754" s="427" t="s">
        <v>7121</v>
      </c>
      <c r="D5754" s="428">
        <v>897</v>
      </c>
    </row>
    <row r="5755" spans="2:4" x14ac:dyDescent="0.25">
      <c r="B5755" s="427" t="s">
        <v>7941</v>
      </c>
      <c r="C5755" s="427" t="s">
        <v>7121</v>
      </c>
      <c r="D5755" s="428">
        <v>897</v>
      </c>
    </row>
    <row r="5756" spans="2:4" x14ac:dyDescent="0.25">
      <c r="B5756" s="427" t="s">
        <v>7942</v>
      </c>
      <c r="C5756" s="427" t="s">
        <v>7121</v>
      </c>
      <c r="D5756" s="428">
        <v>897</v>
      </c>
    </row>
    <row r="5757" spans="2:4" x14ac:dyDescent="0.25">
      <c r="B5757" s="427" t="s">
        <v>7943</v>
      </c>
      <c r="C5757" s="427" t="s">
        <v>7121</v>
      </c>
      <c r="D5757" s="428">
        <v>897</v>
      </c>
    </row>
    <row r="5758" spans="2:4" x14ac:dyDescent="0.25">
      <c r="B5758" s="427" t="s">
        <v>7944</v>
      </c>
      <c r="C5758" s="427" t="s">
        <v>7121</v>
      </c>
      <c r="D5758" s="428">
        <v>897</v>
      </c>
    </row>
    <row r="5759" spans="2:4" x14ac:dyDescent="0.25">
      <c r="B5759" s="427" t="s">
        <v>7945</v>
      </c>
      <c r="C5759" s="427" t="s">
        <v>7121</v>
      </c>
      <c r="D5759" s="428">
        <v>897</v>
      </c>
    </row>
    <row r="5760" spans="2:4" x14ac:dyDescent="0.25">
      <c r="B5760" s="427" t="s">
        <v>7946</v>
      </c>
      <c r="C5760" s="427" t="s">
        <v>7121</v>
      </c>
      <c r="D5760" s="428">
        <v>897</v>
      </c>
    </row>
    <row r="5761" spans="2:4" x14ac:dyDescent="0.25">
      <c r="B5761" s="427" t="s">
        <v>7947</v>
      </c>
      <c r="C5761" s="427" t="s">
        <v>7121</v>
      </c>
      <c r="D5761" s="428">
        <v>897</v>
      </c>
    </row>
    <row r="5762" spans="2:4" x14ac:dyDescent="0.25">
      <c r="B5762" s="427" t="s">
        <v>7948</v>
      </c>
      <c r="C5762" s="427" t="s">
        <v>7121</v>
      </c>
      <c r="D5762" s="428">
        <v>897</v>
      </c>
    </row>
    <row r="5763" spans="2:4" x14ac:dyDescent="0.25">
      <c r="B5763" s="427" t="s">
        <v>7949</v>
      </c>
      <c r="C5763" s="427" t="s">
        <v>7121</v>
      </c>
      <c r="D5763" s="428">
        <v>897</v>
      </c>
    </row>
    <row r="5764" spans="2:4" x14ac:dyDescent="0.25">
      <c r="B5764" s="427" t="s">
        <v>7950</v>
      </c>
      <c r="C5764" s="427" t="s">
        <v>7121</v>
      </c>
      <c r="D5764" s="428">
        <v>897</v>
      </c>
    </row>
    <row r="5765" spans="2:4" x14ac:dyDescent="0.25">
      <c r="B5765" s="427" t="s">
        <v>7951</v>
      </c>
      <c r="C5765" s="427" t="s">
        <v>7121</v>
      </c>
      <c r="D5765" s="428">
        <v>897</v>
      </c>
    </row>
    <row r="5766" spans="2:4" x14ac:dyDescent="0.25">
      <c r="B5766" s="427" t="s">
        <v>7952</v>
      </c>
      <c r="C5766" s="427" t="s">
        <v>7121</v>
      </c>
      <c r="D5766" s="428">
        <v>897</v>
      </c>
    </row>
    <row r="5767" spans="2:4" x14ac:dyDescent="0.25">
      <c r="B5767" s="427" t="s">
        <v>7953</v>
      </c>
      <c r="C5767" s="427" t="s">
        <v>7121</v>
      </c>
      <c r="D5767" s="428">
        <v>897</v>
      </c>
    </row>
    <row r="5768" spans="2:4" x14ac:dyDescent="0.25">
      <c r="B5768" s="427" t="s">
        <v>7954</v>
      </c>
      <c r="C5768" s="427" t="s">
        <v>7121</v>
      </c>
      <c r="D5768" s="428">
        <v>897</v>
      </c>
    </row>
    <row r="5769" spans="2:4" x14ac:dyDescent="0.25">
      <c r="B5769" s="427" t="s">
        <v>7955</v>
      </c>
      <c r="C5769" s="427" t="s">
        <v>7121</v>
      </c>
      <c r="D5769" s="428">
        <v>897</v>
      </c>
    </row>
    <row r="5770" spans="2:4" x14ac:dyDescent="0.25">
      <c r="B5770" s="427" t="s">
        <v>7956</v>
      </c>
      <c r="C5770" s="427" t="s">
        <v>7121</v>
      </c>
      <c r="D5770" s="428">
        <v>897</v>
      </c>
    </row>
    <row r="5771" spans="2:4" x14ac:dyDescent="0.25">
      <c r="B5771" s="427" t="s">
        <v>7957</v>
      </c>
      <c r="C5771" s="427" t="s">
        <v>7121</v>
      </c>
      <c r="D5771" s="428">
        <v>897</v>
      </c>
    </row>
    <row r="5772" spans="2:4" x14ac:dyDescent="0.25">
      <c r="B5772" s="427" t="s">
        <v>7958</v>
      </c>
      <c r="C5772" s="427" t="s">
        <v>7121</v>
      </c>
      <c r="D5772" s="428">
        <v>897</v>
      </c>
    </row>
    <row r="5773" spans="2:4" x14ac:dyDescent="0.25">
      <c r="B5773" s="427" t="s">
        <v>7959</v>
      </c>
      <c r="C5773" s="427" t="s">
        <v>7121</v>
      </c>
      <c r="D5773" s="428">
        <v>897</v>
      </c>
    </row>
    <row r="5774" spans="2:4" x14ac:dyDescent="0.25">
      <c r="B5774" s="427" t="s">
        <v>7960</v>
      </c>
      <c r="C5774" s="427" t="s">
        <v>7121</v>
      </c>
      <c r="D5774" s="428">
        <v>897</v>
      </c>
    </row>
    <row r="5775" spans="2:4" x14ac:dyDescent="0.25">
      <c r="B5775" s="427" t="s">
        <v>7961</v>
      </c>
      <c r="C5775" s="427" t="s">
        <v>7121</v>
      </c>
      <c r="D5775" s="428">
        <v>897</v>
      </c>
    </row>
    <row r="5776" spans="2:4" x14ac:dyDescent="0.25">
      <c r="B5776" s="427" t="s">
        <v>7962</v>
      </c>
      <c r="C5776" s="427" t="s">
        <v>7121</v>
      </c>
      <c r="D5776" s="428">
        <v>897</v>
      </c>
    </row>
    <row r="5777" spans="2:4" x14ac:dyDescent="0.25">
      <c r="B5777" s="427" t="s">
        <v>7963</v>
      </c>
      <c r="C5777" s="427" t="s">
        <v>7121</v>
      </c>
      <c r="D5777" s="428">
        <v>897</v>
      </c>
    </row>
    <row r="5778" spans="2:4" x14ac:dyDescent="0.25">
      <c r="B5778" s="427" t="s">
        <v>7964</v>
      </c>
      <c r="C5778" s="427" t="s">
        <v>7121</v>
      </c>
      <c r="D5778" s="428">
        <v>897</v>
      </c>
    </row>
    <row r="5779" spans="2:4" x14ac:dyDescent="0.25">
      <c r="B5779" s="427" t="s">
        <v>7965</v>
      </c>
      <c r="C5779" s="427" t="s">
        <v>7121</v>
      </c>
      <c r="D5779" s="428">
        <v>897</v>
      </c>
    </row>
    <row r="5780" spans="2:4" x14ac:dyDescent="0.25">
      <c r="B5780" s="427" t="s">
        <v>7966</v>
      </c>
      <c r="C5780" s="427" t="s">
        <v>7121</v>
      </c>
      <c r="D5780" s="428">
        <v>897</v>
      </c>
    </row>
    <row r="5781" spans="2:4" x14ac:dyDescent="0.25">
      <c r="B5781" s="427" t="s">
        <v>7967</v>
      </c>
      <c r="C5781" s="427" t="s">
        <v>7121</v>
      </c>
      <c r="D5781" s="428">
        <v>897</v>
      </c>
    </row>
    <row r="5782" spans="2:4" x14ac:dyDescent="0.25">
      <c r="B5782" s="427" t="s">
        <v>7968</v>
      </c>
      <c r="C5782" s="427" t="s">
        <v>7121</v>
      </c>
      <c r="D5782" s="428">
        <v>897</v>
      </c>
    </row>
    <row r="5783" spans="2:4" x14ac:dyDescent="0.25">
      <c r="B5783" s="427" t="s">
        <v>7969</v>
      </c>
      <c r="C5783" s="427" t="s">
        <v>7121</v>
      </c>
      <c r="D5783" s="428">
        <v>897</v>
      </c>
    </row>
    <row r="5784" spans="2:4" x14ac:dyDescent="0.25">
      <c r="B5784" s="427" t="s">
        <v>7970</v>
      </c>
      <c r="C5784" s="427" t="s">
        <v>7121</v>
      </c>
      <c r="D5784" s="428">
        <v>897</v>
      </c>
    </row>
    <row r="5785" spans="2:4" x14ac:dyDescent="0.25">
      <c r="B5785" s="427" t="s">
        <v>7971</v>
      </c>
      <c r="C5785" s="427" t="s">
        <v>7121</v>
      </c>
      <c r="D5785" s="428">
        <v>897</v>
      </c>
    </row>
    <row r="5786" spans="2:4" x14ac:dyDescent="0.25">
      <c r="B5786" s="427" t="s">
        <v>7972</v>
      </c>
      <c r="C5786" s="427" t="s">
        <v>7121</v>
      </c>
      <c r="D5786" s="428">
        <v>897</v>
      </c>
    </row>
    <row r="5787" spans="2:4" x14ac:dyDescent="0.25">
      <c r="B5787" s="427" t="s">
        <v>7973</v>
      </c>
      <c r="C5787" s="427" t="s">
        <v>7121</v>
      </c>
      <c r="D5787" s="428">
        <v>897</v>
      </c>
    </row>
    <row r="5788" spans="2:4" x14ac:dyDescent="0.25">
      <c r="B5788" s="427" t="s">
        <v>7974</v>
      </c>
      <c r="C5788" s="427" t="s">
        <v>7121</v>
      </c>
      <c r="D5788" s="428">
        <v>897</v>
      </c>
    </row>
    <row r="5789" spans="2:4" x14ac:dyDescent="0.25">
      <c r="B5789" s="427" t="s">
        <v>7975</v>
      </c>
      <c r="C5789" s="427" t="s">
        <v>7121</v>
      </c>
      <c r="D5789" s="428">
        <v>897</v>
      </c>
    </row>
    <row r="5790" spans="2:4" x14ac:dyDescent="0.25">
      <c r="B5790" s="427" t="s">
        <v>7976</v>
      </c>
      <c r="C5790" s="427" t="s">
        <v>7121</v>
      </c>
      <c r="D5790" s="428">
        <v>897</v>
      </c>
    </row>
    <row r="5791" spans="2:4" x14ac:dyDescent="0.25">
      <c r="B5791" s="427" t="s">
        <v>7977</v>
      </c>
      <c r="C5791" s="427" t="s">
        <v>7121</v>
      </c>
      <c r="D5791" s="428">
        <v>897</v>
      </c>
    </row>
    <row r="5792" spans="2:4" x14ac:dyDescent="0.25">
      <c r="B5792" s="427" t="s">
        <v>7978</v>
      </c>
      <c r="C5792" s="427" t="s">
        <v>7121</v>
      </c>
      <c r="D5792" s="428">
        <v>897</v>
      </c>
    </row>
    <row r="5793" spans="2:4" x14ac:dyDescent="0.25">
      <c r="B5793" s="427" t="s">
        <v>7979</v>
      </c>
      <c r="C5793" s="427" t="s">
        <v>7121</v>
      </c>
      <c r="D5793" s="428">
        <v>897</v>
      </c>
    </row>
    <row r="5794" spans="2:4" x14ac:dyDescent="0.25">
      <c r="B5794" s="427" t="s">
        <v>7980</v>
      </c>
      <c r="C5794" s="427" t="s">
        <v>7121</v>
      </c>
      <c r="D5794" s="428">
        <v>897</v>
      </c>
    </row>
    <row r="5795" spans="2:4" x14ac:dyDescent="0.25">
      <c r="B5795" s="427" t="s">
        <v>7981</v>
      </c>
      <c r="C5795" s="427" t="s">
        <v>7121</v>
      </c>
      <c r="D5795" s="428">
        <v>897</v>
      </c>
    </row>
    <row r="5796" spans="2:4" x14ac:dyDescent="0.25">
      <c r="B5796" s="427" t="s">
        <v>7982</v>
      </c>
      <c r="C5796" s="427" t="s">
        <v>7121</v>
      </c>
      <c r="D5796" s="428">
        <v>897</v>
      </c>
    </row>
    <row r="5797" spans="2:4" x14ac:dyDescent="0.25">
      <c r="B5797" s="427" t="s">
        <v>7983</v>
      </c>
      <c r="C5797" s="427" t="s">
        <v>7121</v>
      </c>
      <c r="D5797" s="428">
        <v>897</v>
      </c>
    </row>
    <row r="5798" spans="2:4" x14ac:dyDescent="0.25">
      <c r="B5798" s="427" t="s">
        <v>7984</v>
      </c>
      <c r="C5798" s="427" t="s">
        <v>7121</v>
      </c>
      <c r="D5798" s="428">
        <v>897</v>
      </c>
    </row>
    <row r="5799" spans="2:4" x14ac:dyDescent="0.25">
      <c r="B5799" s="427" t="s">
        <v>7985</v>
      </c>
      <c r="C5799" s="427" t="s">
        <v>7121</v>
      </c>
      <c r="D5799" s="428">
        <v>897</v>
      </c>
    </row>
    <row r="5800" spans="2:4" x14ac:dyDescent="0.25">
      <c r="B5800" s="427" t="s">
        <v>7986</v>
      </c>
      <c r="C5800" s="427" t="s">
        <v>7121</v>
      </c>
      <c r="D5800" s="428">
        <v>897</v>
      </c>
    </row>
    <row r="5801" spans="2:4" x14ac:dyDescent="0.25">
      <c r="B5801" s="427" t="s">
        <v>7987</v>
      </c>
      <c r="C5801" s="427" t="s">
        <v>7121</v>
      </c>
      <c r="D5801" s="428">
        <v>897</v>
      </c>
    </row>
    <row r="5802" spans="2:4" x14ac:dyDescent="0.25">
      <c r="B5802" s="427" t="s">
        <v>7988</v>
      </c>
      <c r="C5802" s="427" t="s">
        <v>7121</v>
      </c>
      <c r="D5802" s="428">
        <v>897</v>
      </c>
    </row>
    <row r="5803" spans="2:4" x14ac:dyDescent="0.25">
      <c r="B5803" s="427" t="s">
        <v>7989</v>
      </c>
      <c r="C5803" s="427" t="s">
        <v>7121</v>
      </c>
      <c r="D5803" s="428">
        <v>897</v>
      </c>
    </row>
    <row r="5804" spans="2:4" x14ac:dyDescent="0.25">
      <c r="B5804" s="427" t="s">
        <v>7990</v>
      </c>
      <c r="C5804" s="427" t="s">
        <v>7121</v>
      </c>
      <c r="D5804" s="428">
        <v>897</v>
      </c>
    </row>
    <row r="5805" spans="2:4" x14ac:dyDescent="0.25">
      <c r="B5805" s="427" t="s">
        <v>7991</v>
      </c>
      <c r="C5805" s="427" t="s">
        <v>7121</v>
      </c>
      <c r="D5805" s="428">
        <v>897</v>
      </c>
    </row>
    <row r="5806" spans="2:4" x14ac:dyDescent="0.25">
      <c r="B5806" s="427" t="s">
        <v>7992</v>
      </c>
      <c r="C5806" s="427" t="s">
        <v>7121</v>
      </c>
      <c r="D5806" s="428">
        <v>897</v>
      </c>
    </row>
    <row r="5807" spans="2:4" x14ac:dyDescent="0.25">
      <c r="B5807" s="427" t="s">
        <v>7993</v>
      </c>
      <c r="C5807" s="427" t="s">
        <v>7121</v>
      </c>
      <c r="D5807" s="428">
        <v>897</v>
      </c>
    </row>
    <row r="5808" spans="2:4" x14ac:dyDescent="0.25">
      <c r="B5808" s="427" t="s">
        <v>7994</v>
      </c>
      <c r="C5808" s="427" t="s">
        <v>7121</v>
      </c>
      <c r="D5808" s="428">
        <v>897</v>
      </c>
    </row>
    <row r="5809" spans="2:4" x14ac:dyDescent="0.25">
      <c r="B5809" s="427" t="s">
        <v>7995</v>
      </c>
      <c r="C5809" s="427" t="s">
        <v>7121</v>
      </c>
      <c r="D5809" s="428">
        <v>897</v>
      </c>
    </row>
    <row r="5810" spans="2:4" x14ac:dyDescent="0.25">
      <c r="B5810" s="427" t="s">
        <v>7996</v>
      </c>
      <c r="C5810" s="427" t="s">
        <v>7121</v>
      </c>
      <c r="D5810" s="428">
        <v>897</v>
      </c>
    </row>
    <row r="5811" spans="2:4" x14ac:dyDescent="0.25">
      <c r="B5811" s="427" t="s">
        <v>7997</v>
      </c>
      <c r="C5811" s="427" t="s">
        <v>7121</v>
      </c>
      <c r="D5811" s="428">
        <v>897</v>
      </c>
    </row>
    <row r="5812" spans="2:4" x14ac:dyDescent="0.25">
      <c r="B5812" s="427" t="s">
        <v>7998</v>
      </c>
      <c r="C5812" s="427" t="s">
        <v>7121</v>
      </c>
      <c r="D5812" s="428">
        <v>897</v>
      </c>
    </row>
    <row r="5813" spans="2:4" x14ac:dyDescent="0.25">
      <c r="B5813" s="427" t="s">
        <v>7999</v>
      </c>
      <c r="C5813" s="427" t="s">
        <v>7121</v>
      </c>
      <c r="D5813" s="428">
        <v>897</v>
      </c>
    </row>
    <row r="5814" spans="2:4" x14ac:dyDescent="0.25">
      <c r="B5814" s="427" t="s">
        <v>8000</v>
      </c>
      <c r="C5814" s="427" t="s">
        <v>7121</v>
      </c>
      <c r="D5814" s="428">
        <v>897</v>
      </c>
    </row>
    <row r="5815" spans="2:4" x14ac:dyDescent="0.25">
      <c r="B5815" s="427" t="s">
        <v>8001</v>
      </c>
      <c r="C5815" s="427" t="s">
        <v>7121</v>
      </c>
      <c r="D5815" s="428">
        <v>897</v>
      </c>
    </row>
    <row r="5816" spans="2:4" x14ac:dyDescent="0.25">
      <c r="B5816" s="427" t="s">
        <v>8002</v>
      </c>
      <c r="C5816" s="427" t="s">
        <v>7121</v>
      </c>
      <c r="D5816" s="428">
        <v>897</v>
      </c>
    </row>
    <row r="5817" spans="2:4" x14ac:dyDescent="0.25">
      <c r="B5817" s="427" t="s">
        <v>8003</v>
      </c>
      <c r="C5817" s="427" t="s">
        <v>7121</v>
      </c>
      <c r="D5817" s="428">
        <v>897</v>
      </c>
    </row>
    <row r="5818" spans="2:4" x14ac:dyDescent="0.25">
      <c r="B5818" s="427" t="s">
        <v>8004</v>
      </c>
      <c r="C5818" s="427" t="s">
        <v>7121</v>
      </c>
      <c r="D5818" s="428">
        <v>897</v>
      </c>
    </row>
    <row r="5819" spans="2:4" x14ac:dyDescent="0.25">
      <c r="B5819" s="427" t="s">
        <v>8005</v>
      </c>
      <c r="C5819" s="427" t="s">
        <v>7121</v>
      </c>
      <c r="D5819" s="428">
        <v>897</v>
      </c>
    </row>
    <row r="5820" spans="2:4" x14ac:dyDescent="0.25">
      <c r="B5820" s="427" t="s">
        <v>8006</v>
      </c>
      <c r="C5820" s="427" t="s">
        <v>7121</v>
      </c>
      <c r="D5820" s="428">
        <v>897</v>
      </c>
    </row>
    <row r="5821" spans="2:4" x14ac:dyDescent="0.25">
      <c r="B5821" s="427" t="s">
        <v>8007</v>
      </c>
      <c r="C5821" s="427" t="s">
        <v>7121</v>
      </c>
      <c r="D5821" s="428">
        <v>897</v>
      </c>
    </row>
    <row r="5822" spans="2:4" x14ac:dyDescent="0.25">
      <c r="B5822" s="427" t="s">
        <v>8008</v>
      </c>
      <c r="C5822" s="427" t="s">
        <v>7121</v>
      </c>
      <c r="D5822" s="428">
        <v>897</v>
      </c>
    </row>
    <row r="5823" spans="2:4" x14ac:dyDescent="0.25">
      <c r="B5823" s="427" t="s">
        <v>8009</v>
      </c>
      <c r="C5823" s="427" t="s">
        <v>7121</v>
      </c>
      <c r="D5823" s="428">
        <v>897</v>
      </c>
    </row>
    <row r="5824" spans="2:4" x14ac:dyDescent="0.25">
      <c r="B5824" s="427" t="s">
        <v>8010</v>
      </c>
      <c r="C5824" s="427" t="s">
        <v>7121</v>
      </c>
      <c r="D5824" s="428">
        <v>897</v>
      </c>
    </row>
    <row r="5825" spans="2:4" x14ac:dyDescent="0.25">
      <c r="B5825" s="427" t="s">
        <v>8011</v>
      </c>
      <c r="C5825" s="427" t="s">
        <v>7121</v>
      </c>
      <c r="D5825" s="428">
        <v>897</v>
      </c>
    </row>
    <row r="5826" spans="2:4" x14ac:dyDescent="0.25">
      <c r="B5826" s="427" t="s">
        <v>8012</v>
      </c>
      <c r="C5826" s="427" t="s">
        <v>7121</v>
      </c>
      <c r="D5826" s="428">
        <v>897</v>
      </c>
    </row>
    <row r="5827" spans="2:4" x14ac:dyDescent="0.25">
      <c r="B5827" s="427" t="s">
        <v>8013</v>
      </c>
      <c r="C5827" s="427" t="s">
        <v>7121</v>
      </c>
      <c r="D5827" s="428">
        <v>897</v>
      </c>
    </row>
    <row r="5828" spans="2:4" x14ac:dyDescent="0.25">
      <c r="B5828" s="427" t="s">
        <v>8014</v>
      </c>
      <c r="C5828" s="427" t="s">
        <v>7121</v>
      </c>
      <c r="D5828" s="428">
        <v>897</v>
      </c>
    </row>
    <row r="5829" spans="2:4" x14ac:dyDescent="0.25">
      <c r="B5829" s="427" t="s">
        <v>8015</v>
      </c>
      <c r="C5829" s="427" t="s">
        <v>7121</v>
      </c>
      <c r="D5829" s="428">
        <v>897</v>
      </c>
    </row>
    <row r="5830" spans="2:4" x14ac:dyDescent="0.25">
      <c r="B5830" s="427" t="s">
        <v>8016</v>
      </c>
      <c r="C5830" s="427" t="s">
        <v>7121</v>
      </c>
      <c r="D5830" s="428">
        <v>897</v>
      </c>
    </row>
    <row r="5831" spans="2:4" x14ac:dyDescent="0.25">
      <c r="B5831" s="427" t="s">
        <v>8017</v>
      </c>
      <c r="C5831" s="427" t="s">
        <v>7121</v>
      </c>
      <c r="D5831" s="428">
        <v>897</v>
      </c>
    </row>
    <row r="5832" spans="2:4" x14ac:dyDescent="0.25">
      <c r="B5832" s="427" t="s">
        <v>8018</v>
      </c>
      <c r="C5832" s="427" t="s">
        <v>7121</v>
      </c>
      <c r="D5832" s="428">
        <v>897</v>
      </c>
    </row>
    <row r="5833" spans="2:4" x14ac:dyDescent="0.25">
      <c r="B5833" s="427" t="s">
        <v>8019</v>
      </c>
      <c r="C5833" s="427" t="s">
        <v>7121</v>
      </c>
      <c r="D5833" s="428">
        <v>897</v>
      </c>
    </row>
    <row r="5834" spans="2:4" x14ac:dyDescent="0.25">
      <c r="B5834" s="427" t="s">
        <v>8020</v>
      </c>
      <c r="C5834" s="427" t="s">
        <v>7121</v>
      </c>
      <c r="D5834" s="428">
        <v>897</v>
      </c>
    </row>
    <row r="5835" spans="2:4" x14ac:dyDescent="0.25">
      <c r="B5835" s="427" t="s">
        <v>8021</v>
      </c>
      <c r="C5835" s="427" t="s">
        <v>7121</v>
      </c>
      <c r="D5835" s="428">
        <v>897</v>
      </c>
    </row>
    <row r="5836" spans="2:4" x14ac:dyDescent="0.25">
      <c r="B5836" s="427" t="s">
        <v>8022</v>
      </c>
      <c r="C5836" s="427" t="s">
        <v>7121</v>
      </c>
      <c r="D5836" s="428">
        <v>897</v>
      </c>
    </row>
    <row r="5837" spans="2:4" x14ac:dyDescent="0.25">
      <c r="B5837" s="427" t="s">
        <v>8023</v>
      </c>
      <c r="C5837" s="427" t="s">
        <v>7121</v>
      </c>
      <c r="D5837" s="428">
        <v>897</v>
      </c>
    </row>
    <row r="5838" spans="2:4" x14ac:dyDescent="0.25">
      <c r="B5838" s="427" t="s">
        <v>8024</v>
      </c>
      <c r="C5838" s="427" t="s">
        <v>7121</v>
      </c>
      <c r="D5838" s="428">
        <v>897</v>
      </c>
    </row>
    <row r="5839" spans="2:4" x14ac:dyDescent="0.25">
      <c r="B5839" s="427" t="s">
        <v>8025</v>
      </c>
      <c r="C5839" s="427" t="s">
        <v>7121</v>
      </c>
      <c r="D5839" s="428">
        <v>897</v>
      </c>
    </row>
    <row r="5840" spans="2:4" x14ac:dyDescent="0.25">
      <c r="B5840" s="427" t="s">
        <v>8026</v>
      </c>
      <c r="C5840" s="427" t="s">
        <v>7121</v>
      </c>
      <c r="D5840" s="428">
        <v>897</v>
      </c>
    </row>
    <row r="5841" spans="2:4" x14ac:dyDescent="0.25">
      <c r="B5841" s="427" t="s">
        <v>8027</v>
      </c>
      <c r="C5841" s="427" t="s">
        <v>7121</v>
      </c>
      <c r="D5841" s="428">
        <v>897</v>
      </c>
    </row>
    <row r="5842" spans="2:4" x14ac:dyDescent="0.25">
      <c r="B5842" s="427" t="s">
        <v>8028</v>
      </c>
      <c r="C5842" s="427" t="s">
        <v>7121</v>
      </c>
      <c r="D5842" s="428">
        <v>897</v>
      </c>
    </row>
    <row r="5843" spans="2:4" x14ac:dyDescent="0.25">
      <c r="B5843" s="427" t="s">
        <v>8029</v>
      </c>
      <c r="C5843" s="427" t="s">
        <v>7121</v>
      </c>
      <c r="D5843" s="428">
        <v>897</v>
      </c>
    </row>
    <row r="5844" spans="2:4" x14ac:dyDescent="0.25">
      <c r="B5844" s="427" t="s">
        <v>8030</v>
      </c>
      <c r="C5844" s="427" t="s">
        <v>7121</v>
      </c>
      <c r="D5844" s="428">
        <v>897</v>
      </c>
    </row>
    <row r="5845" spans="2:4" x14ac:dyDescent="0.25">
      <c r="B5845" s="427" t="s">
        <v>8031</v>
      </c>
      <c r="C5845" s="427" t="s">
        <v>7121</v>
      </c>
      <c r="D5845" s="428">
        <v>897</v>
      </c>
    </row>
    <row r="5846" spans="2:4" x14ac:dyDescent="0.25">
      <c r="B5846" s="427" t="s">
        <v>8032</v>
      </c>
      <c r="C5846" s="427" t="s">
        <v>7121</v>
      </c>
      <c r="D5846" s="428">
        <v>897</v>
      </c>
    </row>
    <row r="5847" spans="2:4" x14ac:dyDescent="0.25">
      <c r="B5847" s="427" t="s">
        <v>8033</v>
      </c>
      <c r="C5847" s="427" t="s">
        <v>7121</v>
      </c>
      <c r="D5847" s="428">
        <v>897</v>
      </c>
    </row>
    <row r="5848" spans="2:4" x14ac:dyDescent="0.25">
      <c r="B5848" s="427" t="s">
        <v>8034</v>
      </c>
      <c r="C5848" s="427" t="s">
        <v>7121</v>
      </c>
      <c r="D5848" s="428">
        <v>897</v>
      </c>
    </row>
    <row r="5849" spans="2:4" x14ac:dyDescent="0.25">
      <c r="B5849" s="427" t="s">
        <v>8035</v>
      </c>
      <c r="C5849" s="427" t="s">
        <v>7121</v>
      </c>
      <c r="D5849" s="428">
        <v>897</v>
      </c>
    </row>
    <row r="5850" spans="2:4" x14ac:dyDescent="0.25">
      <c r="B5850" s="427" t="s">
        <v>8036</v>
      </c>
      <c r="C5850" s="427" t="s">
        <v>7121</v>
      </c>
      <c r="D5850" s="428">
        <v>897</v>
      </c>
    </row>
    <row r="5851" spans="2:4" x14ac:dyDescent="0.25">
      <c r="B5851" s="427" t="s">
        <v>8037</v>
      </c>
      <c r="C5851" s="427" t="s">
        <v>7121</v>
      </c>
      <c r="D5851" s="428">
        <v>897</v>
      </c>
    </row>
    <row r="5852" spans="2:4" x14ac:dyDescent="0.25">
      <c r="B5852" s="427" t="s">
        <v>8038</v>
      </c>
      <c r="C5852" s="427" t="s">
        <v>7121</v>
      </c>
      <c r="D5852" s="428">
        <v>897</v>
      </c>
    </row>
    <row r="5853" spans="2:4" x14ac:dyDescent="0.25">
      <c r="B5853" s="427" t="s">
        <v>8039</v>
      </c>
      <c r="C5853" s="427" t="s">
        <v>7121</v>
      </c>
      <c r="D5853" s="428">
        <v>897</v>
      </c>
    </row>
    <row r="5854" spans="2:4" x14ac:dyDescent="0.25">
      <c r="B5854" s="427" t="s">
        <v>8040</v>
      </c>
      <c r="C5854" s="427" t="s">
        <v>7121</v>
      </c>
      <c r="D5854" s="428">
        <v>897</v>
      </c>
    </row>
    <row r="5855" spans="2:4" x14ac:dyDescent="0.25">
      <c r="B5855" s="427" t="s">
        <v>8041</v>
      </c>
      <c r="C5855" s="427" t="s">
        <v>7121</v>
      </c>
      <c r="D5855" s="428">
        <v>897</v>
      </c>
    </row>
    <row r="5856" spans="2:4" x14ac:dyDescent="0.25">
      <c r="B5856" s="427" t="s">
        <v>8042</v>
      </c>
      <c r="C5856" s="427" t="s">
        <v>7121</v>
      </c>
      <c r="D5856" s="428">
        <v>897</v>
      </c>
    </row>
    <row r="5857" spans="2:4" x14ac:dyDescent="0.25">
      <c r="B5857" s="427" t="s">
        <v>8043</v>
      </c>
      <c r="C5857" s="427" t="s">
        <v>7121</v>
      </c>
      <c r="D5857" s="428">
        <v>897</v>
      </c>
    </row>
    <row r="5858" spans="2:4" x14ac:dyDescent="0.25">
      <c r="B5858" s="427" t="s">
        <v>8044</v>
      </c>
      <c r="C5858" s="427" t="s">
        <v>7121</v>
      </c>
      <c r="D5858" s="428">
        <v>897</v>
      </c>
    </row>
    <row r="5859" spans="2:4" x14ac:dyDescent="0.25">
      <c r="B5859" s="427" t="s">
        <v>8045</v>
      </c>
      <c r="C5859" s="427" t="s">
        <v>7121</v>
      </c>
      <c r="D5859" s="428">
        <v>897</v>
      </c>
    </row>
    <row r="5860" spans="2:4" x14ac:dyDescent="0.25">
      <c r="B5860" s="427" t="s">
        <v>8046</v>
      </c>
      <c r="C5860" s="427" t="s">
        <v>7121</v>
      </c>
      <c r="D5860" s="428">
        <v>897</v>
      </c>
    </row>
    <row r="5861" spans="2:4" x14ac:dyDescent="0.25">
      <c r="B5861" s="427" t="s">
        <v>8047</v>
      </c>
      <c r="C5861" s="427" t="s">
        <v>7121</v>
      </c>
      <c r="D5861" s="428">
        <v>897</v>
      </c>
    </row>
    <row r="5862" spans="2:4" x14ac:dyDescent="0.25">
      <c r="B5862" s="427" t="s">
        <v>8048</v>
      </c>
      <c r="C5862" s="427" t="s">
        <v>7121</v>
      </c>
      <c r="D5862" s="428">
        <v>897</v>
      </c>
    </row>
    <row r="5863" spans="2:4" x14ac:dyDescent="0.25">
      <c r="B5863" s="427" t="s">
        <v>8049</v>
      </c>
      <c r="C5863" s="427" t="s">
        <v>7121</v>
      </c>
      <c r="D5863" s="428">
        <v>897</v>
      </c>
    </row>
    <row r="5864" spans="2:4" x14ac:dyDescent="0.25">
      <c r="B5864" s="427" t="s">
        <v>8050</v>
      </c>
      <c r="C5864" s="427" t="s">
        <v>7121</v>
      </c>
      <c r="D5864" s="428">
        <v>897</v>
      </c>
    </row>
    <row r="5865" spans="2:4" x14ac:dyDescent="0.25">
      <c r="B5865" s="427" t="s">
        <v>8051</v>
      </c>
      <c r="C5865" s="427" t="s">
        <v>8052</v>
      </c>
      <c r="D5865" s="428">
        <v>309.01</v>
      </c>
    </row>
    <row r="5866" spans="2:4" x14ac:dyDescent="0.25">
      <c r="B5866" s="427" t="s">
        <v>8053</v>
      </c>
      <c r="C5866" s="427" t="s">
        <v>8054</v>
      </c>
      <c r="D5866" s="428">
        <v>545.20000000000005</v>
      </c>
    </row>
    <row r="5867" spans="2:4" x14ac:dyDescent="0.25">
      <c r="B5867" s="427" t="s">
        <v>8055</v>
      </c>
      <c r="C5867" s="427" t="s">
        <v>8054</v>
      </c>
      <c r="D5867" s="428">
        <v>545.20000000000005</v>
      </c>
    </row>
    <row r="5868" spans="2:4" x14ac:dyDescent="0.25">
      <c r="B5868" s="427" t="s">
        <v>8056</v>
      </c>
      <c r="C5868" s="427" t="s">
        <v>8054</v>
      </c>
      <c r="D5868" s="428">
        <v>545.20000000000005</v>
      </c>
    </row>
    <row r="5869" spans="2:4" x14ac:dyDescent="0.25">
      <c r="B5869" s="427" t="s">
        <v>8057</v>
      </c>
      <c r="C5869" s="427" t="s">
        <v>8054</v>
      </c>
      <c r="D5869" s="428">
        <v>545.20000000000005</v>
      </c>
    </row>
    <row r="5870" spans="2:4" x14ac:dyDescent="0.25">
      <c r="B5870" s="427" t="s">
        <v>8058</v>
      </c>
      <c r="C5870" s="427" t="s">
        <v>8054</v>
      </c>
      <c r="D5870" s="428">
        <v>545.20000000000005</v>
      </c>
    </row>
    <row r="5871" spans="2:4" x14ac:dyDescent="0.25">
      <c r="B5871" s="427" t="s">
        <v>8059</v>
      </c>
      <c r="C5871" s="427" t="s">
        <v>8054</v>
      </c>
      <c r="D5871" s="428">
        <v>545.20000000000005</v>
      </c>
    </row>
    <row r="5872" spans="2:4" x14ac:dyDescent="0.25">
      <c r="B5872" s="427" t="s">
        <v>8060</v>
      </c>
      <c r="C5872" s="427" t="s">
        <v>8054</v>
      </c>
      <c r="D5872" s="428">
        <v>545.20000000000005</v>
      </c>
    </row>
    <row r="5873" spans="2:4" x14ac:dyDescent="0.25">
      <c r="B5873" s="427" t="s">
        <v>8061</v>
      </c>
      <c r="C5873" s="427" t="s">
        <v>8054</v>
      </c>
      <c r="D5873" s="428">
        <v>545.20000000000005</v>
      </c>
    </row>
    <row r="5874" spans="2:4" x14ac:dyDescent="0.25">
      <c r="B5874" s="427" t="s">
        <v>8062</v>
      </c>
      <c r="C5874" s="427" t="s">
        <v>8054</v>
      </c>
      <c r="D5874" s="428">
        <v>545.20000000000005</v>
      </c>
    </row>
    <row r="5875" spans="2:4" x14ac:dyDescent="0.25">
      <c r="B5875" s="427" t="s">
        <v>8063</v>
      </c>
      <c r="C5875" s="427" t="s">
        <v>8054</v>
      </c>
      <c r="D5875" s="428">
        <v>545.20000000000005</v>
      </c>
    </row>
    <row r="5876" spans="2:4" x14ac:dyDescent="0.25">
      <c r="B5876" s="427" t="s">
        <v>8064</v>
      </c>
      <c r="C5876" s="427" t="s">
        <v>8054</v>
      </c>
      <c r="D5876" s="428">
        <v>545.20000000000005</v>
      </c>
    </row>
    <row r="5877" spans="2:4" x14ac:dyDescent="0.25">
      <c r="B5877" s="427" t="s">
        <v>8065</v>
      </c>
      <c r="C5877" s="427" t="s">
        <v>8054</v>
      </c>
      <c r="D5877" s="428">
        <v>545.20000000000005</v>
      </c>
    </row>
    <row r="5878" spans="2:4" x14ac:dyDescent="0.25">
      <c r="B5878" s="427" t="s">
        <v>8066</v>
      </c>
      <c r="C5878" s="427" t="s">
        <v>8054</v>
      </c>
      <c r="D5878" s="428">
        <v>545.20000000000005</v>
      </c>
    </row>
    <row r="5879" spans="2:4" x14ac:dyDescent="0.25">
      <c r="B5879" s="427" t="s">
        <v>8067</v>
      </c>
      <c r="C5879" s="427" t="s">
        <v>8054</v>
      </c>
      <c r="D5879" s="428">
        <v>545.20000000000005</v>
      </c>
    </row>
    <row r="5880" spans="2:4" x14ac:dyDescent="0.25">
      <c r="B5880" s="427" t="s">
        <v>8068</v>
      </c>
      <c r="C5880" s="427" t="s">
        <v>8054</v>
      </c>
      <c r="D5880" s="428">
        <v>545.20000000000005</v>
      </c>
    </row>
    <row r="5881" spans="2:4" x14ac:dyDescent="0.25">
      <c r="B5881" s="427" t="s">
        <v>8069</v>
      </c>
      <c r="C5881" s="427" t="s">
        <v>8054</v>
      </c>
      <c r="D5881" s="428">
        <v>545.20000000000005</v>
      </c>
    </row>
    <row r="5882" spans="2:4" x14ac:dyDescent="0.25">
      <c r="B5882" s="427" t="s">
        <v>8070</v>
      </c>
      <c r="C5882" s="427" t="s">
        <v>8054</v>
      </c>
      <c r="D5882" s="428">
        <v>545.20000000000005</v>
      </c>
    </row>
    <row r="5883" spans="2:4" x14ac:dyDescent="0.25">
      <c r="B5883" s="427" t="s">
        <v>8071</v>
      </c>
      <c r="C5883" s="427" t="s">
        <v>8054</v>
      </c>
      <c r="D5883" s="428">
        <v>545.20000000000005</v>
      </c>
    </row>
    <row r="5884" spans="2:4" x14ac:dyDescent="0.25">
      <c r="B5884" s="427" t="s">
        <v>8072</v>
      </c>
      <c r="C5884" s="427" t="s">
        <v>8054</v>
      </c>
      <c r="D5884" s="428">
        <v>545.20000000000005</v>
      </c>
    </row>
    <row r="5885" spans="2:4" x14ac:dyDescent="0.25">
      <c r="B5885" s="427" t="s">
        <v>8073</v>
      </c>
      <c r="C5885" s="427" t="s">
        <v>8054</v>
      </c>
      <c r="D5885" s="428">
        <v>545.20000000000005</v>
      </c>
    </row>
    <row r="5886" spans="2:4" x14ac:dyDescent="0.25">
      <c r="B5886" s="427" t="s">
        <v>8074</v>
      </c>
      <c r="C5886" s="427" t="s">
        <v>8054</v>
      </c>
      <c r="D5886" s="428">
        <v>545.20000000000005</v>
      </c>
    </row>
    <row r="5887" spans="2:4" x14ac:dyDescent="0.25">
      <c r="B5887" s="427" t="s">
        <v>8075</v>
      </c>
      <c r="C5887" s="427" t="s">
        <v>8054</v>
      </c>
      <c r="D5887" s="428">
        <v>545.20000000000005</v>
      </c>
    </row>
    <row r="5888" spans="2:4" x14ac:dyDescent="0.25">
      <c r="B5888" s="427" t="s">
        <v>8076</v>
      </c>
      <c r="C5888" s="427" t="s">
        <v>8054</v>
      </c>
      <c r="D5888" s="428">
        <v>545.20000000000005</v>
      </c>
    </row>
    <row r="5889" spans="2:4" x14ac:dyDescent="0.25">
      <c r="B5889" s="427" t="s">
        <v>8077</v>
      </c>
      <c r="C5889" s="427" t="s">
        <v>8054</v>
      </c>
      <c r="D5889" s="428">
        <v>545.20000000000005</v>
      </c>
    </row>
    <row r="5890" spans="2:4" x14ac:dyDescent="0.25">
      <c r="B5890" s="427" t="s">
        <v>8078</v>
      </c>
      <c r="C5890" s="427" t="s">
        <v>8054</v>
      </c>
      <c r="D5890" s="428">
        <v>545.20000000000005</v>
      </c>
    </row>
    <row r="5891" spans="2:4" x14ac:dyDescent="0.25">
      <c r="B5891" s="427" t="s">
        <v>8079</v>
      </c>
      <c r="C5891" s="427" t="s">
        <v>8054</v>
      </c>
      <c r="D5891" s="428">
        <v>545.20000000000005</v>
      </c>
    </row>
    <row r="5892" spans="2:4" x14ac:dyDescent="0.25">
      <c r="B5892" s="427" t="s">
        <v>8080</v>
      </c>
      <c r="C5892" s="427" t="s">
        <v>8054</v>
      </c>
      <c r="D5892" s="428">
        <v>545.20000000000005</v>
      </c>
    </row>
    <row r="5893" spans="2:4" x14ac:dyDescent="0.25">
      <c r="B5893" s="427" t="s">
        <v>8081</v>
      </c>
      <c r="C5893" s="427" t="s">
        <v>8054</v>
      </c>
      <c r="D5893" s="428">
        <v>545.20000000000005</v>
      </c>
    </row>
    <row r="5894" spans="2:4" x14ac:dyDescent="0.25">
      <c r="B5894" s="427" t="s">
        <v>8082</v>
      </c>
      <c r="C5894" s="427" t="s">
        <v>8054</v>
      </c>
      <c r="D5894" s="428">
        <v>545.20000000000005</v>
      </c>
    </row>
    <row r="5895" spans="2:4" x14ac:dyDescent="0.25">
      <c r="B5895" s="427" t="s">
        <v>8083</v>
      </c>
      <c r="C5895" s="427" t="s">
        <v>8054</v>
      </c>
      <c r="D5895" s="428">
        <v>545.20000000000005</v>
      </c>
    </row>
    <row r="5896" spans="2:4" x14ac:dyDescent="0.25">
      <c r="B5896" s="427" t="s">
        <v>8084</v>
      </c>
      <c r="C5896" s="427" t="s">
        <v>8054</v>
      </c>
      <c r="D5896" s="428">
        <v>545.20000000000005</v>
      </c>
    </row>
    <row r="5897" spans="2:4" x14ac:dyDescent="0.25">
      <c r="B5897" s="427" t="s">
        <v>8085</v>
      </c>
      <c r="C5897" s="427" t="s">
        <v>8054</v>
      </c>
      <c r="D5897" s="428">
        <v>545.20000000000005</v>
      </c>
    </row>
    <row r="5898" spans="2:4" x14ac:dyDescent="0.25">
      <c r="B5898" s="427" t="s">
        <v>8086</v>
      </c>
      <c r="C5898" s="427" t="s">
        <v>8054</v>
      </c>
      <c r="D5898" s="428">
        <v>545.20000000000005</v>
      </c>
    </row>
    <row r="5899" spans="2:4" x14ac:dyDescent="0.25">
      <c r="B5899" s="427" t="s">
        <v>8087</v>
      </c>
      <c r="C5899" s="427" t="s">
        <v>8054</v>
      </c>
      <c r="D5899" s="428">
        <v>545.20000000000005</v>
      </c>
    </row>
    <row r="5900" spans="2:4" x14ac:dyDescent="0.25">
      <c r="B5900" s="427" t="s">
        <v>8088</v>
      </c>
      <c r="C5900" s="427" t="s">
        <v>8054</v>
      </c>
      <c r="D5900" s="428">
        <v>545.20000000000005</v>
      </c>
    </row>
    <row r="5901" spans="2:4" x14ac:dyDescent="0.25">
      <c r="B5901" s="427" t="s">
        <v>8089</v>
      </c>
      <c r="C5901" s="427" t="s">
        <v>8054</v>
      </c>
      <c r="D5901" s="428">
        <v>545.20000000000005</v>
      </c>
    </row>
    <row r="5902" spans="2:4" x14ac:dyDescent="0.25">
      <c r="B5902" s="427" t="s">
        <v>8090</v>
      </c>
      <c r="C5902" s="427" t="s">
        <v>8054</v>
      </c>
      <c r="D5902" s="428">
        <v>545.20000000000005</v>
      </c>
    </row>
    <row r="5903" spans="2:4" x14ac:dyDescent="0.25">
      <c r="B5903" s="427" t="s">
        <v>8091</v>
      </c>
      <c r="C5903" s="427" t="s">
        <v>8054</v>
      </c>
      <c r="D5903" s="428">
        <v>545.20000000000005</v>
      </c>
    </row>
    <row r="5904" spans="2:4" x14ac:dyDescent="0.25">
      <c r="B5904" s="427" t="s">
        <v>8092</v>
      </c>
      <c r="C5904" s="427" t="s">
        <v>8054</v>
      </c>
      <c r="D5904" s="428">
        <v>545.20000000000005</v>
      </c>
    </row>
    <row r="5905" spans="2:4" x14ac:dyDescent="0.25">
      <c r="B5905" s="427" t="s">
        <v>8093</v>
      </c>
      <c r="C5905" s="427" t="s">
        <v>8054</v>
      </c>
      <c r="D5905" s="428">
        <v>545.20000000000005</v>
      </c>
    </row>
    <row r="5906" spans="2:4" x14ac:dyDescent="0.25">
      <c r="B5906" s="427" t="s">
        <v>8094</v>
      </c>
      <c r="C5906" s="427" t="s">
        <v>8054</v>
      </c>
      <c r="D5906" s="428">
        <v>545.20000000000005</v>
      </c>
    </row>
    <row r="5907" spans="2:4" x14ac:dyDescent="0.25">
      <c r="B5907" s="427" t="s">
        <v>8095</v>
      </c>
      <c r="C5907" s="427" t="s">
        <v>8054</v>
      </c>
      <c r="D5907" s="428">
        <v>545.20000000000005</v>
      </c>
    </row>
    <row r="5908" spans="2:4" x14ac:dyDescent="0.25">
      <c r="B5908" s="427" t="s">
        <v>8096</v>
      </c>
      <c r="C5908" s="427" t="s">
        <v>8054</v>
      </c>
      <c r="D5908" s="428">
        <v>545.20000000000005</v>
      </c>
    </row>
    <row r="5909" spans="2:4" x14ac:dyDescent="0.25">
      <c r="B5909" s="427" t="s">
        <v>8097</v>
      </c>
      <c r="C5909" s="427" t="s">
        <v>8054</v>
      </c>
      <c r="D5909" s="428">
        <v>545.20000000000005</v>
      </c>
    </row>
    <row r="5910" spans="2:4" x14ac:dyDescent="0.25">
      <c r="B5910" s="427" t="s">
        <v>8098</v>
      </c>
      <c r="C5910" s="427" t="s">
        <v>8054</v>
      </c>
      <c r="D5910" s="428">
        <v>545.20000000000005</v>
      </c>
    </row>
    <row r="5911" spans="2:4" x14ac:dyDescent="0.25">
      <c r="B5911" s="427" t="s">
        <v>8099</v>
      </c>
      <c r="C5911" s="427" t="s">
        <v>8054</v>
      </c>
      <c r="D5911" s="428">
        <v>545.20000000000005</v>
      </c>
    </row>
    <row r="5912" spans="2:4" x14ac:dyDescent="0.25">
      <c r="B5912" s="427" t="s">
        <v>8100</v>
      </c>
      <c r="C5912" s="427" t="s">
        <v>8054</v>
      </c>
      <c r="D5912" s="428">
        <v>545.20000000000005</v>
      </c>
    </row>
    <row r="5913" spans="2:4" x14ac:dyDescent="0.25">
      <c r="B5913" s="427" t="s">
        <v>8101</v>
      </c>
      <c r="C5913" s="427" t="s">
        <v>8054</v>
      </c>
      <c r="D5913" s="428">
        <v>545.20000000000005</v>
      </c>
    </row>
    <row r="5914" spans="2:4" x14ac:dyDescent="0.25">
      <c r="B5914" s="427" t="s">
        <v>8102</v>
      </c>
      <c r="C5914" s="427" t="s">
        <v>8054</v>
      </c>
      <c r="D5914" s="428">
        <v>545.20000000000005</v>
      </c>
    </row>
    <row r="5915" spans="2:4" x14ac:dyDescent="0.25">
      <c r="B5915" s="427" t="s">
        <v>8103</v>
      </c>
      <c r="C5915" s="427" t="s">
        <v>8054</v>
      </c>
      <c r="D5915" s="428">
        <v>545.20000000000005</v>
      </c>
    </row>
    <row r="5916" spans="2:4" x14ac:dyDescent="0.25">
      <c r="B5916" s="427" t="s">
        <v>8104</v>
      </c>
      <c r="C5916" s="427" t="s">
        <v>8054</v>
      </c>
      <c r="D5916" s="428">
        <v>545.20000000000005</v>
      </c>
    </row>
    <row r="5917" spans="2:4" x14ac:dyDescent="0.25">
      <c r="B5917" s="427" t="s">
        <v>8105</v>
      </c>
      <c r="C5917" s="427" t="s">
        <v>8054</v>
      </c>
      <c r="D5917" s="428">
        <v>545.20000000000005</v>
      </c>
    </row>
    <row r="5918" spans="2:4" x14ac:dyDescent="0.25">
      <c r="B5918" s="427" t="s">
        <v>8106</v>
      </c>
      <c r="C5918" s="427" t="s">
        <v>8054</v>
      </c>
      <c r="D5918" s="428">
        <v>545.20000000000005</v>
      </c>
    </row>
    <row r="5919" spans="2:4" x14ac:dyDescent="0.25">
      <c r="B5919" s="427" t="s">
        <v>8107</v>
      </c>
      <c r="C5919" s="427" t="s">
        <v>8054</v>
      </c>
      <c r="D5919" s="428">
        <v>545.20000000000005</v>
      </c>
    </row>
    <row r="5920" spans="2:4" x14ac:dyDescent="0.25">
      <c r="B5920" s="427" t="s">
        <v>8108</v>
      </c>
      <c r="C5920" s="427" t="s">
        <v>8054</v>
      </c>
      <c r="D5920" s="428">
        <v>545.20000000000005</v>
      </c>
    </row>
    <row r="5921" spans="2:4" x14ac:dyDescent="0.25">
      <c r="B5921" s="427" t="s">
        <v>8109</v>
      </c>
      <c r="C5921" s="427" t="s">
        <v>8054</v>
      </c>
      <c r="D5921" s="428">
        <v>545.20000000000005</v>
      </c>
    </row>
    <row r="5922" spans="2:4" x14ac:dyDescent="0.25">
      <c r="B5922" s="427" t="s">
        <v>8110</v>
      </c>
      <c r="C5922" s="427" t="s">
        <v>8054</v>
      </c>
      <c r="D5922" s="428">
        <v>545.20000000000005</v>
      </c>
    </row>
    <row r="5923" spans="2:4" x14ac:dyDescent="0.25">
      <c r="B5923" s="427" t="s">
        <v>8111</v>
      </c>
      <c r="C5923" s="427" t="s">
        <v>8054</v>
      </c>
      <c r="D5923" s="428">
        <v>545.20000000000005</v>
      </c>
    </row>
    <row r="5924" spans="2:4" x14ac:dyDescent="0.25">
      <c r="B5924" s="427" t="s">
        <v>8112</v>
      </c>
      <c r="C5924" s="427" t="s">
        <v>8054</v>
      </c>
      <c r="D5924" s="428">
        <v>545.20000000000005</v>
      </c>
    </row>
    <row r="5925" spans="2:4" x14ac:dyDescent="0.25">
      <c r="B5925" s="427" t="s">
        <v>8113</v>
      </c>
      <c r="C5925" s="427" t="s">
        <v>8054</v>
      </c>
      <c r="D5925" s="428">
        <v>545.20000000000005</v>
      </c>
    </row>
    <row r="5926" spans="2:4" x14ac:dyDescent="0.25">
      <c r="B5926" s="427" t="s">
        <v>8114</v>
      </c>
      <c r="C5926" s="427" t="s">
        <v>8054</v>
      </c>
      <c r="D5926" s="428">
        <v>545.20000000000005</v>
      </c>
    </row>
    <row r="5927" spans="2:4" x14ac:dyDescent="0.25">
      <c r="B5927" s="427" t="s">
        <v>8115</v>
      </c>
      <c r="C5927" s="427" t="s">
        <v>8054</v>
      </c>
      <c r="D5927" s="428">
        <v>545.20000000000005</v>
      </c>
    </row>
    <row r="5928" spans="2:4" x14ac:dyDescent="0.25">
      <c r="B5928" s="427" t="s">
        <v>8116</v>
      </c>
      <c r="C5928" s="427" t="s">
        <v>8054</v>
      </c>
      <c r="D5928" s="428">
        <v>545.20000000000005</v>
      </c>
    </row>
    <row r="5929" spans="2:4" x14ac:dyDescent="0.25">
      <c r="B5929" s="427" t="s">
        <v>8117</v>
      </c>
      <c r="C5929" s="427" t="s">
        <v>8054</v>
      </c>
      <c r="D5929" s="428">
        <v>545.20000000000005</v>
      </c>
    </row>
    <row r="5930" spans="2:4" x14ac:dyDescent="0.25">
      <c r="B5930" s="427" t="s">
        <v>8118</v>
      </c>
      <c r="C5930" s="427" t="s">
        <v>8054</v>
      </c>
      <c r="D5930" s="428">
        <v>545.20000000000005</v>
      </c>
    </row>
    <row r="5931" spans="2:4" x14ac:dyDescent="0.25">
      <c r="B5931" s="427" t="s">
        <v>8119</v>
      </c>
      <c r="C5931" s="427" t="s">
        <v>8054</v>
      </c>
      <c r="D5931" s="428">
        <v>545.20000000000005</v>
      </c>
    </row>
    <row r="5932" spans="2:4" x14ac:dyDescent="0.25">
      <c r="B5932" s="427" t="s">
        <v>8120</v>
      </c>
      <c r="C5932" s="427" t="s">
        <v>8054</v>
      </c>
      <c r="D5932" s="428">
        <v>545.20000000000005</v>
      </c>
    </row>
    <row r="5933" spans="2:4" x14ac:dyDescent="0.25">
      <c r="B5933" s="427" t="s">
        <v>8121</v>
      </c>
      <c r="C5933" s="427" t="s">
        <v>8054</v>
      </c>
      <c r="D5933" s="428">
        <v>545.20000000000005</v>
      </c>
    </row>
    <row r="5934" spans="2:4" x14ac:dyDescent="0.25">
      <c r="B5934" s="427" t="s">
        <v>8122</v>
      </c>
      <c r="C5934" s="427" t="s">
        <v>8054</v>
      </c>
      <c r="D5934" s="428">
        <v>545.20000000000005</v>
      </c>
    </row>
    <row r="5935" spans="2:4" x14ac:dyDescent="0.25">
      <c r="B5935" s="427" t="s">
        <v>8123</v>
      </c>
      <c r="C5935" s="427" t="s">
        <v>8054</v>
      </c>
      <c r="D5935" s="428">
        <v>545.20000000000005</v>
      </c>
    </row>
    <row r="5936" spans="2:4" x14ac:dyDescent="0.25">
      <c r="B5936" s="427" t="s">
        <v>8124</v>
      </c>
      <c r="C5936" s="427" t="s">
        <v>8054</v>
      </c>
      <c r="D5936" s="428">
        <v>545.20000000000005</v>
      </c>
    </row>
    <row r="5937" spans="2:4" x14ac:dyDescent="0.25">
      <c r="B5937" s="427" t="s">
        <v>8125</v>
      </c>
      <c r="C5937" s="427" t="s">
        <v>8054</v>
      </c>
      <c r="D5937" s="428">
        <v>545.20000000000005</v>
      </c>
    </row>
    <row r="5938" spans="2:4" x14ac:dyDescent="0.25">
      <c r="B5938" s="427" t="s">
        <v>8126</v>
      </c>
      <c r="C5938" s="427" t="s">
        <v>8054</v>
      </c>
      <c r="D5938" s="428">
        <v>545.20000000000005</v>
      </c>
    </row>
    <row r="5939" spans="2:4" x14ac:dyDescent="0.25">
      <c r="B5939" s="427" t="s">
        <v>8127</v>
      </c>
      <c r="C5939" s="427" t="s">
        <v>8054</v>
      </c>
      <c r="D5939" s="428">
        <v>545.20000000000005</v>
      </c>
    </row>
    <row r="5940" spans="2:4" x14ac:dyDescent="0.25">
      <c r="B5940" s="427" t="s">
        <v>8128</v>
      </c>
      <c r="C5940" s="427" t="s">
        <v>8054</v>
      </c>
      <c r="D5940" s="428">
        <v>545.20000000000005</v>
      </c>
    </row>
    <row r="5941" spans="2:4" x14ac:dyDescent="0.25">
      <c r="B5941" s="427" t="s">
        <v>8129</v>
      </c>
      <c r="C5941" s="427" t="s">
        <v>8054</v>
      </c>
      <c r="D5941" s="428">
        <v>545.20000000000005</v>
      </c>
    </row>
    <row r="5942" spans="2:4" x14ac:dyDescent="0.25">
      <c r="B5942" s="427" t="s">
        <v>8130</v>
      </c>
      <c r="C5942" s="427" t="s">
        <v>8054</v>
      </c>
      <c r="D5942" s="428">
        <v>545.20000000000005</v>
      </c>
    </row>
    <row r="5943" spans="2:4" x14ac:dyDescent="0.25">
      <c r="B5943" s="427" t="s">
        <v>8131</v>
      </c>
      <c r="C5943" s="427" t="s">
        <v>8054</v>
      </c>
      <c r="D5943" s="428">
        <v>545.20000000000005</v>
      </c>
    </row>
    <row r="5944" spans="2:4" x14ac:dyDescent="0.25">
      <c r="B5944" s="427" t="s">
        <v>8132</v>
      </c>
      <c r="C5944" s="427" t="s">
        <v>8054</v>
      </c>
      <c r="D5944" s="428">
        <v>545.20000000000005</v>
      </c>
    </row>
    <row r="5945" spans="2:4" x14ac:dyDescent="0.25">
      <c r="B5945" s="427" t="s">
        <v>8133</v>
      </c>
      <c r="C5945" s="427" t="s">
        <v>8054</v>
      </c>
      <c r="D5945" s="428">
        <v>545.20000000000005</v>
      </c>
    </row>
    <row r="5946" spans="2:4" x14ac:dyDescent="0.25">
      <c r="B5946" s="427" t="s">
        <v>8134</v>
      </c>
      <c r="C5946" s="427" t="s">
        <v>8054</v>
      </c>
      <c r="D5946" s="428">
        <v>545.20000000000005</v>
      </c>
    </row>
    <row r="5947" spans="2:4" x14ac:dyDescent="0.25">
      <c r="B5947" s="427" t="s">
        <v>8135</v>
      </c>
      <c r="C5947" s="427" t="s">
        <v>8054</v>
      </c>
      <c r="D5947" s="428">
        <v>545.20000000000005</v>
      </c>
    </row>
    <row r="5948" spans="2:4" x14ac:dyDescent="0.25">
      <c r="B5948" s="427" t="s">
        <v>8136</v>
      </c>
      <c r="C5948" s="427" t="s">
        <v>8054</v>
      </c>
      <c r="D5948" s="428">
        <v>545.20000000000005</v>
      </c>
    </row>
    <row r="5949" spans="2:4" x14ac:dyDescent="0.25">
      <c r="B5949" s="427" t="s">
        <v>8137</v>
      </c>
      <c r="C5949" s="427" t="s">
        <v>8054</v>
      </c>
      <c r="D5949" s="428">
        <v>545.20000000000005</v>
      </c>
    </row>
    <row r="5950" spans="2:4" x14ac:dyDescent="0.25">
      <c r="B5950" s="427" t="s">
        <v>8138</v>
      </c>
      <c r="C5950" s="427" t="s">
        <v>8054</v>
      </c>
      <c r="D5950" s="428">
        <v>545.20000000000005</v>
      </c>
    </row>
    <row r="5951" spans="2:4" x14ac:dyDescent="0.25">
      <c r="B5951" s="427" t="s">
        <v>8139</v>
      </c>
      <c r="C5951" s="427" t="s">
        <v>8054</v>
      </c>
      <c r="D5951" s="428">
        <v>545.20000000000005</v>
      </c>
    </row>
    <row r="5952" spans="2:4" x14ac:dyDescent="0.25">
      <c r="B5952" s="427" t="s">
        <v>8140</v>
      </c>
      <c r="C5952" s="427" t="s">
        <v>8054</v>
      </c>
      <c r="D5952" s="428">
        <v>545.20000000000005</v>
      </c>
    </row>
    <row r="5953" spans="2:4" x14ac:dyDescent="0.25">
      <c r="B5953" s="427" t="s">
        <v>8141</v>
      </c>
      <c r="C5953" s="427" t="s">
        <v>8054</v>
      </c>
      <c r="D5953" s="428">
        <v>545.20000000000005</v>
      </c>
    </row>
    <row r="5954" spans="2:4" x14ac:dyDescent="0.25">
      <c r="B5954" s="427" t="s">
        <v>8142</v>
      </c>
      <c r="C5954" s="427" t="s">
        <v>8054</v>
      </c>
      <c r="D5954" s="428">
        <v>545.20000000000005</v>
      </c>
    </row>
    <row r="5955" spans="2:4" x14ac:dyDescent="0.25">
      <c r="B5955" s="427" t="s">
        <v>8143</v>
      </c>
      <c r="C5955" s="427" t="s">
        <v>8054</v>
      </c>
      <c r="D5955" s="428">
        <v>545.20000000000005</v>
      </c>
    </row>
    <row r="5956" spans="2:4" x14ac:dyDescent="0.25">
      <c r="B5956" s="427" t="s">
        <v>8144</v>
      </c>
      <c r="C5956" s="427" t="s">
        <v>8054</v>
      </c>
      <c r="D5956" s="428">
        <v>545.20000000000005</v>
      </c>
    </row>
    <row r="5957" spans="2:4" x14ac:dyDescent="0.25">
      <c r="B5957" s="427" t="s">
        <v>8145</v>
      </c>
      <c r="C5957" s="427" t="s">
        <v>8054</v>
      </c>
      <c r="D5957" s="428">
        <v>545.20000000000005</v>
      </c>
    </row>
    <row r="5958" spans="2:4" x14ac:dyDescent="0.25">
      <c r="B5958" s="427" t="s">
        <v>8146</v>
      </c>
      <c r="C5958" s="427" t="s">
        <v>8054</v>
      </c>
      <c r="D5958" s="428">
        <v>545.20000000000005</v>
      </c>
    </row>
    <row r="5959" spans="2:4" x14ac:dyDescent="0.25">
      <c r="B5959" s="427" t="s">
        <v>8147</v>
      </c>
      <c r="C5959" s="427" t="s">
        <v>8054</v>
      </c>
      <c r="D5959" s="428">
        <v>545.20000000000005</v>
      </c>
    </row>
    <row r="5960" spans="2:4" x14ac:dyDescent="0.25">
      <c r="B5960" s="427" t="s">
        <v>8148</v>
      </c>
      <c r="C5960" s="427" t="s">
        <v>8054</v>
      </c>
      <c r="D5960" s="428">
        <v>545.20000000000005</v>
      </c>
    </row>
    <row r="5961" spans="2:4" x14ac:dyDescent="0.25">
      <c r="B5961" s="427" t="s">
        <v>8149</v>
      </c>
      <c r="C5961" s="427" t="s">
        <v>8054</v>
      </c>
      <c r="D5961" s="428">
        <v>545.20000000000005</v>
      </c>
    </row>
    <row r="5962" spans="2:4" x14ac:dyDescent="0.25">
      <c r="B5962" s="427" t="s">
        <v>8150</v>
      </c>
      <c r="C5962" s="427" t="s">
        <v>8054</v>
      </c>
      <c r="D5962" s="428">
        <v>545.20000000000005</v>
      </c>
    </row>
    <row r="5963" spans="2:4" x14ac:dyDescent="0.25">
      <c r="B5963" s="427" t="s">
        <v>8151</v>
      </c>
      <c r="C5963" s="427" t="s">
        <v>8054</v>
      </c>
      <c r="D5963" s="428">
        <v>545.20000000000005</v>
      </c>
    </row>
    <row r="5964" spans="2:4" x14ac:dyDescent="0.25">
      <c r="B5964" s="427" t="s">
        <v>8152</v>
      </c>
      <c r="C5964" s="427" t="s">
        <v>8054</v>
      </c>
      <c r="D5964" s="428">
        <v>545.20000000000005</v>
      </c>
    </row>
    <row r="5965" spans="2:4" x14ac:dyDescent="0.25">
      <c r="B5965" s="427" t="s">
        <v>8153</v>
      </c>
      <c r="C5965" s="427" t="s">
        <v>8054</v>
      </c>
      <c r="D5965" s="428">
        <v>545.20000000000005</v>
      </c>
    </row>
    <row r="5966" spans="2:4" x14ac:dyDescent="0.25">
      <c r="B5966" s="427" t="s">
        <v>8154</v>
      </c>
      <c r="C5966" s="427" t="s">
        <v>8054</v>
      </c>
      <c r="D5966" s="428">
        <v>545.20000000000005</v>
      </c>
    </row>
    <row r="5967" spans="2:4" x14ac:dyDescent="0.25">
      <c r="B5967" s="427" t="s">
        <v>8155</v>
      </c>
      <c r="C5967" s="427" t="s">
        <v>8054</v>
      </c>
      <c r="D5967" s="428">
        <v>545.20000000000005</v>
      </c>
    </row>
    <row r="5968" spans="2:4" x14ac:dyDescent="0.25">
      <c r="B5968" s="427" t="s">
        <v>8156</v>
      </c>
      <c r="C5968" s="427" t="s">
        <v>8054</v>
      </c>
      <c r="D5968" s="428">
        <v>545.20000000000005</v>
      </c>
    </row>
    <row r="5969" spans="2:4" x14ac:dyDescent="0.25">
      <c r="B5969" s="427" t="s">
        <v>8157</v>
      </c>
      <c r="C5969" s="427" t="s">
        <v>8054</v>
      </c>
      <c r="D5969" s="428">
        <v>545.20000000000005</v>
      </c>
    </row>
    <row r="5970" spans="2:4" x14ac:dyDescent="0.25">
      <c r="B5970" s="427" t="s">
        <v>8158</v>
      </c>
      <c r="C5970" s="427" t="s">
        <v>8054</v>
      </c>
      <c r="D5970" s="428">
        <v>545.20000000000005</v>
      </c>
    </row>
    <row r="5971" spans="2:4" x14ac:dyDescent="0.25">
      <c r="B5971" s="427" t="s">
        <v>8159</v>
      </c>
      <c r="C5971" s="427" t="s">
        <v>8054</v>
      </c>
      <c r="D5971" s="428">
        <v>545.20000000000005</v>
      </c>
    </row>
    <row r="5972" spans="2:4" x14ac:dyDescent="0.25">
      <c r="B5972" s="427" t="s">
        <v>8160</v>
      </c>
      <c r="C5972" s="427" t="s">
        <v>8054</v>
      </c>
      <c r="D5972" s="428">
        <v>545.20000000000005</v>
      </c>
    </row>
    <row r="5973" spans="2:4" x14ac:dyDescent="0.25">
      <c r="B5973" s="427" t="s">
        <v>8161</v>
      </c>
      <c r="C5973" s="427" t="s">
        <v>8054</v>
      </c>
      <c r="D5973" s="428">
        <v>545.20000000000005</v>
      </c>
    </row>
    <row r="5974" spans="2:4" x14ac:dyDescent="0.25">
      <c r="B5974" s="427" t="s">
        <v>8162</v>
      </c>
      <c r="C5974" s="427" t="s">
        <v>8054</v>
      </c>
      <c r="D5974" s="428">
        <v>545.20000000000005</v>
      </c>
    </row>
    <row r="5975" spans="2:4" x14ac:dyDescent="0.25">
      <c r="B5975" s="427" t="s">
        <v>8163</v>
      </c>
      <c r="C5975" s="427" t="s">
        <v>8054</v>
      </c>
      <c r="D5975" s="428">
        <v>545.20000000000005</v>
      </c>
    </row>
    <row r="5976" spans="2:4" x14ac:dyDescent="0.25">
      <c r="B5976" s="427" t="s">
        <v>8164</v>
      </c>
      <c r="C5976" s="427" t="s">
        <v>8054</v>
      </c>
      <c r="D5976" s="428">
        <v>545.20000000000005</v>
      </c>
    </row>
    <row r="5977" spans="2:4" x14ac:dyDescent="0.25">
      <c r="B5977" s="427" t="s">
        <v>8165</v>
      </c>
      <c r="C5977" s="427" t="s">
        <v>8054</v>
      </c>
      <c r="D5977" s="428">
        <v>545.20000000000005</v>
      </c>
    </row>
    <row r="5978" spans="2:4" x14ac:dyDescent="0.25">
      <c r="B5978" s="427" t="s">
        <v>8166</v>
      </c>
      <c r="C5978" s="427" t="s">
        <v>8054</v>
      </c>
      <c r="D5978" s="428">
        <v>545.20000000000005</v>
      </c>
    </row>
    <row r="5979" spans="2:4" x14ac:dyDescent="0.25">
      <c r="B5979" s="427" t="s">
        <v>8167</v>
      </c>
      <c r="C5979" s="427" t="s">
        <v>8054</v>
      </c>
      <c r="D5979" s="428">
        <v>545.20000000000005</v>
      </c>
    </row>
    <row r="5980" spans="2:4" x14ac:dyDescent="0.25">
      <c r="B5980" s="427" t="s">
        <v>8168</v>
      </c>
      <c r="C5980" s="427" t="s">
        <v>8054</v>
      </c>
      <c r="D5980" s="428">
        <v>545.20000000000005</v>
      </c>
    </row>
    <row r="5981" spans="2:4" x14ac:dyDescent="0.25">
      <c r="B5981" s="427" t="s">
        <v>8169</v>
      </c>
      <c r="C5981" s="427" t="s">
        <v>8054</v>
      </c>
      <c r="D5981" s="428">
        <v>545.20000000000005</v>
      </c>
    </row>
    <row r="5982" spans="2:4" x14ac:dyDescent="0.25">
      <c r="B5982" s="427" t="s">
        <v>8170</v>
      </c>
      <c r="C5982" s="427" t="s">
        <v>8054</v>
      </c>
      <c r="D5982" s="428">
        <v>545.20000000000005</v>
      </c>
    </row>
    <row r="5983" spans="2:4" x14ac:dyDescent="0.25">
      <c r="B5983" s="427" t="s">
        <v>8171</v>
      </c>
      <c r="C5983" s="427" t="s">
        <v>8054</v>
      </c>
      <c r="D5983" s="428">
        <v>545.20000000000005</v>
      </c>
    </row>
    <row r="5984" spans="2:4" x14ac:dyDescent="0.25">
      <c r="B5984" s="427" t="s">
        <v>8172</v>
      </c>
      <c r="C5984" s="427" t="s">
        <v>8054</v>
      </c>
      <c r="D5984" s="428">
        <v>545.20000000000005</v>
      </c>
    </row>
    <row r="5985" spans="2:4" x14ac:dyDescent="0.25">
      <c r="B5985" s="427" t="s">
        <v>8173</v>
      </c>
      <c r="C5985" s="427" t="s">
        <v>8054</v>
      </c>
      <c r="D5985" s="428">
        <v>545.20000000000005</v>
      </c>
    </row>
    <row r="5986" spans="2:4" x14ac:dyDescent="0.25">
      <c r="B5986" s="427" t="s">
        <v>8174</v>
      </c>
      <c r="C5986" s="427" t="s">
        <v>8054</v>
      </c>
      <c r="D5986" s="428">
        <v>545.20000000000005</v>
      </c>
    </row>
    <row r="5987" spans="2:4" x14ac:dyDescent="0.25">
      <c r="B5987" s="427" t="s">
        <v>8175</v>
      </c>
      <c r="C5987" s="427" t="s">
        <v>8054</v>
      </c>
      <c r="D5987" s="428">
        <v>545.20000000000005</v>
      </c>
    </row>
    <row r="5988" spans="2:4" x14ac:dyDescent="0.25">
      <c r="B5988" s="427" t="s">
        <v>8176</v>
      </c>
      <c r="C5988" s="427" t="s">
        <v>8054</v>
      </c>
      <c r="D5988" s="428">
        <v>545.20000000000005</v>
      </c>
    </row>
    <row r="5989" spans="2:4" x14ac:dyDescent="0.25">
      <c r="B5989" s="427" t="s">
        <v>8177</v>
      </c>
      <c r="C5989" s="427" t="s">
        <v>8054</v>
      </c>
      <c r="D5989" s="428">
        <v>545.20000000000005</v>
      </c>
    </row>
    <row r="5990" spans="2:4" x14ac:dyDescent="0.25">
      <c r="B5990" s="427" t="s">
        <v>8178</v>
      </c>
      <c r="C5990" s="427" t="s">
        <v>8054</v>
      </c>
      <c r="D5990" s="428">
        <v>545.20000000000005</v>
      </c>
    </row>
    <row r="5991" spans="2:4" x14ac:dyDescent="0.25">
      <c r="B5991" s="427" t="s">
        <v>8179</v>
      </c>
      <c r="C5991" s="427" t="s">
        <v>8054</v>
      </c>
      <c r="D5991" s="428">
        <v>545.20000000000005</v>
      </c>
    </row>
    <row r="5992" spans="2:4" x14ac:dyDescent="0.25">
      <c r="B5992" s="427" t="s">
        <v>8180</v>
      </c>
      <c r="C5992" s="427" t="s">
        <v>8054</v>
      </c>
      <c r="D5992" s="428">
        <v>545.20000000000005</v>
      </c>
    </row>
    <row r="5993" spans="2:4" x14ac:dyDescent="0.25">
      <c r="B5993" s="427" t="s">
        <v>8181</v>
      </c>
      <c r="C5993" s="427" t="s">
        <v>8054</v>
      </c>
      <c r="D5993" s="428">
        <v>545.20000000000005</v>
      </c>
    </row>
    <row r="5994" spans="2:4" x14ac:dyDescent="0.25">
      <c r="B5994" s="427" t="s">
        <v>8182</v>
      </c>
      <c r="C5994" s="427" t="s">
        <v>8054</v>
      </c>
      <c r="D5994" s="428">
        <v>545.20000000000005</v>
      </c>
    </row>
    <row r="5995" spans="2:4" x14ac:dyDescent="0.25">
      <c r="B5995" s="427" t="s">
        <v>8183</v>
      </c>
      <c r="C5995" s="427" t="s">
        <v>8054</v>
      </c>
      <c r="D5995" s="428">
        <v>545.20000000000005</v>
      </c>
    </row>
    <row r="5996" spans="2:4" x14ac:dyDescent="0.25">
      <c r="B5996" s="427" t="s">
        <v>8184</v>
      </c>
      <c r="C5996" s="427" t="s">
        <v>8054</v>
      </c>
      <c r="D5996" s="428">
        <v>545.20000000000005</v>
      </c>
    </row>
    <row r="5997" spans="2:4" x14ac:dyDescent="0.25">
      <c r="B5997" s="427" t="s">
        <v>8185</v>
      </c>
      <c r="C5997" s="427" t="s">
        <v>8054</v>
      </c>
      <c r="D5997" s="428">
        <v>545.20000000000005</v>
      </c>
    </row>
    <row r="5998" spans="2:4" x14ac:dyDescent="0.25">
      <c r="B5998" s="427" t="s">
        <v>8186</v>
      </c>
      <c r="C5998" s="427" t="s">
        <v>8054</v>
      </c>
      <c r="D5998" s="428">
        <v>545.20000000000005</v>
      </c>
    </row>
    <row r="5999" spans="2:4" x14ac:dyDescent="0.25">
      <c r="B5999" s="427" t="s">
        <v>8187</v>
      </c>
      <c r="C5999" s="427" t="s">
        <v>8054</v>
      </c>
      <c r="D5999" s="428">
        <v>545.20000000000005</v>
      </c>
    </row>
    <row r="6000" spans="2:4" x14ac:dyDescent="0.25">
      <c r="B6000" s="427" t="s">
        <v>8188</v>
      </c>
      <c r="C6000" s="427" t="s">
        <v>8054</v>
      </c>
      <c r="D6000" s="428">
        <v>545.20000000000005</v>
      </c>
    </row>
    <row r="6001" spans="2:4" x14ac:dyDescent="0.25">
      <c r="B6001" s="427" t="s">
        <v>8189</v>
      </c>
      <c r="C6001" s="427" t="s">
        <v>8054</v>
      </c>
      <c r="D6001" s="428">
        <v>545.20000000000005</v>
      </c>
    </row>
    <row r="6002" spans="2:4" x14ac:dyDescent="0.25">
      <c r="B6002" s="427" t="s">
        <v>8190</v>
      </c>
      <c r="C6002" s="427" t="s">
        <v>8054</v>
      </c>
      <c r="D6002" s="428">
        <v>545.20000000000005</v>
      </c>
    </row>
    <row r="6003" spans="2:4" x14ac:dyDescent="0.25">
      <c r="B6003" s="427" t="s">
        <v>8191</v>
      </c>
      <c r="C6003" s="427" t="s">
        <v>8054</v>
      </c>
      <c r="D6003" s="428">
        <v>545.20000000000005</v>
      </c>
    </row>
    <row r="6004" spans="2:4" x14ac:dyDescent="0.25">
      <c r="B6004" s="427" t="s">
        <v>8192</v>
      </c>
      <c r="C6004" s="427" t="s">
        <v>8054</v>
      </c>
      <c r="D6004" s="428">
        <v>545.20000000000005</v>
      </c>
    </row>
    <row r="6005" spans="2:4" x14ac:dyDescent="0.25">
      <c r="B6005" s="427" t="s">
        <v>8193</v>
      </c>
      <c r="C6005" s="427" t="s">
        <v>8054</v>
      </c>
      <c r="D6005" s="428">
        <v>545.20000000000005</v>
      </c>
    </row>
    <row r="6006" spans="2:4" x14ac:dyDescent="0.25">
      <c r="B6006" s="427" t="s">
        <v>8194</v>
      </c>
      <c r="C6006" s="427" t="s">
        <v>8054</v>
      </c>
      <c r="D6006" s="428">
        <v>545.20000000000005</v>
      </c>
    </row>
    <row r="6007" spans="2:4" x14ac:dyDescent="0.25">
      <c r="B6007" s="427" t="s">
        <v>8195</v>
      </c>
      <c r="C6007" s="427" t="s">
        <v>8054</v>
      </c>
      <c r="D6007" s="428">
        <v>545.20000000000005</v>
      </c>
    </row>
    <row r="6008" spans="2:4" x14ac:dyDescent="0.25">
      <c r="B6008" s="427" t="s">
        <v>8196</v>
      </c>
      <c r="C6008" s="427" t="s">
        <v>8054</v>
      </c>
      <c r="D6008" s="428">
        <v>545.20000000000005</v>
      </c>
    </row>
    <row r="6009" spans="2:4" x14ac:dyDescent="0.25">
      <c r="B6009" s="427" t="s">
        <v>8197</v>
      </c>
      <c r="C6009" s="427" t="s">
        <v>8054</v>
      </c>
      <c r="D6009" s="428">
        <v>545.20000000000005</v>
      </c>
    </row>
    <row r="6010" spans="2:4" x14ac:dyDescent="0.25">
      <c r="B6010" s="427" t="s">
        <v>8198</v>
      </c>
      <c r="C6010" s="427" t="s">
        <v>8054</v>
      </c>
      <c r="D6010" s="428">
        <v>545.20000000000005</v>
      </c>
    </row>
    <row r="6011" spans="2:4" x14ac:dyDescent="0.25">
      <c r="B6011" s="427" t="s">
        <v>8199</v>
      </c>
      <c r="C6011" s="427" t="s">
        <v>8054</v>
      </c>
      <c r="D6011" s="428">
        <v>545.20000000000005</v>
      </c>
    </row>
    <row r="6012" spans="2:4" x14ac:dyDescent="0.25">
      <c r="B6012" s="427" t="s">
        <v>8200</v>
      </c>
      <c r="C6012" s="427" t="s">
        <v>8054</v>
      </c>
      <c r="D6012" s="428">
        <v>545.20000000000005</v>
      </c>
    </row>
    <row r="6013" spans="2:4" x14ac:dyDescent="0.25">
      <c r="B6013" s="427" t="s">
        <v>8201</v>
      </c>
      <c r="C6013" s="427" t="s">
        <v>8054</v>
      </c>
      <c r="D6013" s="428">
        <v>545.20000000000005</v>
      </c>
    </row>
    <row r="6014" spans="2:4" x14ac:dyDescent="0.25">
      <c r="B6014" s="427" t="s">
        <v>8202</v>
      </c>
      <c r="C6014" s="427" t="s">
        <v>8054</v>
      </c>
      <c r="D6014" s="428">
        <v>545.20000000000005</v>
      </c>
    </row>
    <row r="6015" spans="2:4" x14ac:dyDescent="0.25">
      <c r="B6015" s="427" t="s">
        <v>8203</v>
      </c>
      <c r="C6015" s="427" t="s">
        <v>8054</v>
      </c>
      <c r="D6015" s="428">
        <v>545.20000000000005</v>
      </c>
    </row>
    <row r="6016" spans="2:4" x14ac:dyDescent="0.25">
      <c r="B6016" s="427" t="s">
        <v>8204</v>
      </c>
      <c r="C6016" s="427" t="s">
        <v>8054</v>
      </c>
      <c r="D6016" s="428">
        <v>545.20000000000005</v>
      </c>
    </row>
    <row r="6017" spans="2:4" x14ac:dyDescent="0.25">
      <c r="B6017" s="427" t="s">
        <v>8205</v>
      </c>
      <c r="C6017" s="427" t="s">
        <v>8054</v>
      </c>
      <c r="D6017" s="428">
        <v>545.20000000000005</v>
      </c>
    </row>
    <row r="6018" spans="2:4" x14ac:dyDescent="0.25">
      <c r="B6018" s="427" t="s">
        <v>8206</v>
      </c>
      <c r="C6018" s="427" t="s">
        <v>8054</v>
      </c>
      <c r="D6018" s="428">
        <v>545.20000000000005</v>
      </c>
    </row>
    <row r="6019" spans="2:4" x14ac:dyDescent="0.25">
      <c r="B6019" s="427" t="s">
        <v>8207</v>
      </c>
      <c r="C6019" s="427" t="s">
        <v>8054</v>
      </c>
      <c r="D6019" s="428">
        <v>545.20000000000005</v>
      </c>
    </row>
    <row r="6020" spans="2:4" x14ac:dyDescent="0.25">
      <c r="B6020" s="427" t="s">
        <v>8208</v>
      </c>
      <c r="C6020" s="427" t="s">
        <v>8209</v>
      </c>
      <c r="D6020" s="428">
        <v>1278.8</v>
      </c>
    </row>
    <row r="6021" spans="2:4" x14ac:dyDescent="0.25">
      <c r="B6021" s="427" t="s">
        <v>8210</v>
      </c>
      <c r="C6021" s="427" t="s">
        <v>8209</v>
      </c>
      <c r="D6021" s="428">
        <v>1278.8</v>
      </c>
    </row>
    <row r="6022" spans="2:4" x14ac:dyDescent="0.25">
      <c r="B6022" s="427" t="s">
        <v>8211</v>
      </c>
      <c r="C6022" s="427" t="s">
        <v>8209</v>
      </c>
      <c r="D6022" s="428">
        <v>1278.8</v>
      </c>
    </row>
    <row r="6023" spans="2:4" x14ac:dyDescent="0.25">
      <c r="B6023" s="427" t="s">
        <v>8212</v>
      </c>
      <c r="C6023" s="427" t="s">
        <v>8209</v>
      </c>
      <c r="D6023" s="428">
        <v>1278.8</v>
      </c>
    </row>
    <row r="6024" spans="2:4" x14ac:dyDescent="0.25">
      <c r="B6024" s="427" t="s">
        <v>8213</v>
      </c>
      <c r="C6024" s="427" t="s">
        <v>8209</v>
      </c>
      <c r="D6024" s="428">
        <v>1278.8</v>
      </c>
    </row>
    <row r="6025" spans="2:4" x14ac:dyDescent="0.25">
      <c r="B6025" s="427" t="s">
        <v>8214</v>
      </c>
      <c r="C6025" s="427" t="s">
        <v>8209</v>
      </c>
      <c r="D6025" s="428">
        <v>1278.8</v>
      </c>
    </row>
    <row r="6026" spans="2:4" x14ac:dyDescent="0.25">
      <c r="B6026" s="427" t="s">
        <v>8215</v>
      </c>
      <c r="C6026" s="427" t="s">
        <v>8209</v>
      </c>
      <c r="D6026" s="428">
        <v>1278.8</v>
      </c>
    </row>
    <row r="6027" spans="2:4" x14ac:dyDescent="0.25">
      <c r="B6027" s="427" t="s">
        <v>8216</v>
      </c>
      <c r="C6027" s="427" t="s">
        <v>8209</v>
      </c>
      <c r="D6027" s="428">
        <v>1278.8</v>
      </c>
    </row>
    <row r="6028" spans="2:4" x14ac:dyDescent="0.25">
      <c r="B6028" s="427" t="s">
        <v>8217</v>
      </c>
      <c r="C6028" s="427" t="s">
        <v>8209</v>
      </c>
      <c r="D6028" s="428">
        <v>1278.8</v>
      </c>
    </row>
    <row r="6029" spans="2:4" x14ac:dyDescent="0.25">
      <c r="B6029" s="427" t="s">
        <v>8218</v>
      </c>
      <c r="C6029" s="427" t="s">
        <v>8209</v>
      </c>
      <c r="D6029" s="428">
        <v>1278.8</v>
      </c>
    </row>
    <row r="6030" spans="2:4" x14ac:dyDescent="0.25">
      <c r="B6030" s="427" t="s">
        <v>8219</v>
      </c>
      <c r="C6030" s="427" t="s">
        <v>8209</v>
      </c>
      <c r="D6030" s="428">
        <v>1278.8</v>
      </c>
    </row>
    <row r="6031" spans="2:4" x14ac:dyDescent="0.25">
      <c r="B6031" s="427" t="s">
        <v>8220</v>
      </c>
      <c r="C6031" s="427" t="s">
        <v>8209</v>
      </c>
      <c r="D6031" s="428">
        <v>1278.8</v>
      </c>
    </row>
    <row r="6032" spans="2:4" x14ac:dyDescent="0.25">
      <c r="B6032" s="427" t="s">
        <v>8221</v>
      </c>
      <c r="C6032" s="427" t="s">
        <v>8209</v>
      </c>
      <c r="D6032" s="428">
        <v>1278.8</v>
      </c>
    </row>
    <row r="6033" spans="2:4" x14ac:dyDescent="0.25">
      <c r="B6033" s="427" t="s">
        <v>8222</v>
      </c>
      <c r="C6033" s="427" t="s">
        <v>8209</v>
      </c>
      <c r="D6033" s="428">
        <v>1278.8</v>
      </c>
    </row>
    <row r="6034" spans="2:4" x14ac:dyDescent="0.25">
      <c r="B6034" s="427" t="s">
        <v>8223</v>
      </c>
      <c r="C6034" s="427" t="s">
        <v>8209</v>
      </c>
      <c r="D6034" s="428">
        <v>1278.8</v>
      </c>
    </row>
    <row r="6035" spans="2:4" x14ac:dyDescent="0.25">
      <c r="B6035" s="427" t="s">
        <v>8224</v>
      </c>
      <c r="C6035" s="427" t="s">
        <v>8209</v>
      </c>
      <c r="D6035" s="428">
        <v>1278.8</v>
      </c>
    </row>
    <row r="6036" spans="2:4" x14ac:dyDescent="0.25">
      <c r="B6036" s="427" t="s">
        <v>8225</v>
      </c>
      <c r="C6036" s="427" t="s">
        <v>8209</v>
      </c>
      <c r="D6036" s="428">
        <v>1278.8</v>
      </c>
    </row>
    <row r="6037" spans="2:4" x14ac:dyDescent="0.25">
      <c r="B6037" s="427" t="s">
        <v>8226</v>
      </c>
      <c r="C6037" s="427" t="s">
        <v>8209</v>
      </c>
      <c r="D6037" s="428">
        <v>1278.8</v>
      </c>
    </row>
    <row r="6038" spans="2:4" x14ac:dyDescent="0.25">
      <c r="B6038" s="427" t="s">
        <v>8227</v>
      </c>
      <c r="C6038" s="427" t="s">
        <v>8209</v>
      </c>
      <c r="D6038" s="428">
        <v>1278.8</v>
      </c>
    </row>
    <row r="6039" spans="2:4" x14ac:dyDescent="0.25">
      <c r="B6039" s="427" t="s">
        <v>8228</v>
      </c>
      <c r="C6039" s="427" t="s">
        <v>8209</v>
      </c>
      <c r="D6039" s="428">
        <v>1278.8</v>
      </c>
    </row>
    <row r="6040" spans="2:4" x14ac:dyDescent="0.25">
      <c r="B6040" s="427" t="s">
        <v>8229</v>
      </c>
      <c r="C6040" s="427" t="s">
        <v>8209</v>
      </c>
      <c r="D6040" s="428">
        <v>1278.8</v>
      </c>
    </row>
    <row r="6041" spans="2:4" x14ac:dyDescent="0.25">
      <c r="B6041" s="427" t="s">
        <v>8230</v>
      </c>
      <c r="C6041" s="427" t="s">
        <v>8209</v>
      </c>
      <c r="D6041" s="428">
        <v>1278.8</v>
      </c>
    </row>
    <row r="6042" spans="2:4" x14ac:dyDescent="0.25">
      <c r="B6042" s="427" t="s">
        <v>8231</v>
      </c>
      <c r="C6042" s="427" t="s">
        <v>8209</v>
      </c>
      <c r="D6042" s="428">
        <v>1278.8</v>
      </c>
    </row>
    <row r="6043" spans="2:4" x14ac:dyDescent="0.25">
      <c r="B6043" s="427" t="s">
        <v>8232</v>
      </c>
      <c r="C6043" s="427" t="s">
        <v>8209</v>
      </c>
      <c r="D6043" s="428">
        <v>1278.8</v>
      </c>
    </row>
    <row r="6044" spans="2:4" x14ac:dyDescent="0.25">
      <c r="B6044" s="427" t="s">
        <v>8233</v>
      </c>
      <c r="C6044" s="427" t="s">
        <v>8209</v>
      </c>
      <c r="D6044" s="428">
        <v>1278.8</v>
      </c>
    </row>
    <row r="6045" spans="2:4" x14ac:dyDescent="0.25">
      <c r="B6045" s="427" t="s">
        <v>8234</v>
      </c>
      <c r="C6045" s="427" t="s">
        <v>8235</v>
      </c>
      <c r="D6045" s="428">
        <v>1278.8</v>
      </c>
    </row>
    <row r="6046" spans="2:4" x14ac:dyDescent="0.25">
      <c r="B6046" s="427" t="s">
        <v>8236</v>
      </c>
      <c r="C6046" s="427" t="s">
        <v>8237</v>
      </c>
      <c r="D6046" s="428">
        <v>960</v>
      </c>
    </row>
    <row r="6047" spans="2:4" x14ac:dyDescent="0.25">
      <c r="B6047" s="427" t="s">
        <v>8238</v>
      </c>
      <c r="C6047" s="427" t="s">
        <v>8239</v>
      </c>
      <c r="D6047" s="428">
        <v>822.25</v>
      </c>
    </row>
    <row r="6048" spans="2:4" x14ac:dyDescent="0.25">
      <c r="B6048" s="427" t="s">
        <v>8240</v>
      </c>
      <c r="C6048" s="427" t="s">
        <v>8239</v>
      </c>
      <c r="D6048" s="428">
        <v>822.25</v>
      </c>
    </row>
    <row r="6049" spans="2:4" x14ac:dyDescent="0.25">
      <c r="B6049" s="427" t="s">
        <v>8241</v>
      </c>
      <c r="C6049" s="427" t="s">
        <v>8239</v>
      </c>
      <c r="D6049" s="428">
        <v>822.25</v>
      </c>
    </row>
    <row r="6050" spans="2:4" x14ac:dyDescent="0.25">
      <c r="B6050" s="427" t="s">
        <v>8242</v>
      </c>
      <c r="C6050" s="427" t="s">
        <v>8239</v>
      </c>
      <c r="D6050" s="428">
        <v>822.25</v>
      </c>
    </row>
    <row r="6051" spans="2:4" x14ac:dyDescent="0.25">
      <c r="B6051" s="427" t="s">
        <v>8243</v>
      </c>
      <c r="C6051" s="427" t="s">
        <v>8239</v>
      </c>
      <c r="D6051" s="428">
        <v>822.25</v>
      </c>
    </row>
    <row r="6052" spans="2:4" x14ac:dyDescent="0.25">
      <c r="B6052" s="427" t="s">
        <v>8244</v>
      </c>
      <c r="C6052" s="427" t="s">
        <v>8239</v>
      </c>
      <c r="D6052" s="428">
        <v>822.25</v>
      </c>
    </row>
    <row r="6053" spans="2:4" x14ac:dyDescent="0.25">
      <c r="B6053" s="427" t="s">
        <v>8245</v>
      </c>
      <c r="C6053" s="427" t="s">
        <v>8239</v>
      </c>
      <c r="D6053" s="428">
        <v>822.25</v>
      </c>
    </row>
    <row r="6054" spans="2:4" x14ac:dyDescent="0.25">
      <c r="B6054" s="427" t="s">
        <v>8246</v>
      </c>
      <c r="C6054" s="427" t="s">
        <v>8239</v>
      </c>
      <c r="D6054" s="428">
        <v>822.25</v>
      </c>
    </row>
    <row r="6055" spans="2:4" x14ac:dyDescent="0.25">
      <c r="B6055" s="427" t="s">
        <v>8247</v>
      </c>
      <c r="C6055" s="427" t="s">
        <v>8239</v>
      </c>
      <c r="D6055" s="428">
        <v>822.25</v>
      </c>
    </row>
    <row r="6056" spans="2:4" x14ac:dyDescent="0.25">
      <c r="B6056" s="427" t="s">
        <v>8248</v>
      </c>
      <c r="C6056" s="427" t="s">
        <v>8239</v>
      </c>
      <c r="D6056" s="428">
        <v>822.25</v>
      </c>
    </row>
    <row r="6057" spans="2:4" x14ac:dyDescent="0.25">
      <c r="B6057" s="427" t="s">
        <v>8249</v>
      </c>
      <c r="C6057" s="427" t="s">
        <v>8239</v>
      </c>
      <c r="D6057" s="428">
        <v>822.25</v>
      </c>
    </row>
    <row r="6058" spans="2:4" x14ac:dyDescent="0.25">
      <c r="B6058" s="427" t="s">
        <v>8250</v>
      </c>
      <c r="C6058" s="427" t="s">
        <v>8239</v>
      </c>
      <c r="D6058" s="428">
        <v>822.25</v>
      </c>
    </row>
    <row r="6059" spans="2:4" x14ac:dyDescent="0.25">
      <c r="B6059" s="427" t="s">
        <v>8251</v>
      </c>
      <c r="C6059" s="427" t="s">
        <v>8239</v>
      </c>
      <c r="D6059" s="428">
        <v>822.25</v>
      </c>
    </row>
    <row r="6060" spans="2:4" x14ac:dyDescent="0.25">
      <c r="B6060" s="427" t="s">
        <v>8252</v>
      </c>
      <c r="C6060" s="427" t="s">
        <v>8239</v>
      </c>
      <c r="D6060" s="428">
        <v>822.25</v>
      </c>
    </row>
    <row r="6061" spans="2:4" x14ac:dyDescent="0.25">
      <c r="B6061" s="427" t="s">
        <v>8253</v>
      </c>
      <c r="C6061" s="427" t="s">
        <v>8239</v>
      </c>
      <c r="D6061" s="428">
        <v>822.25</v>
      </c>
    </row>
    <row r="6062" spans="2:4" x14ac:dyDescent="0.25">
      <c r="B6062" s="427" t="s">
        <v>8254</v>
      </c>
      <c r="C6062" s="427" t="s">
        <v>8239</v>
      </c>
      <c r="D6062" s="428">
        <v>822.25</v>
      </c>
    </row>
    <row r="6063" spans="2:4" x14ac:dyDescent="0.25">
      <c r="B6063" s="427" t="s">
        <v>8255</v>
      </c>
      <c r="C6063" s="427" t="s">
        <v>8239</v>
      </c>
      <c r="D6063" s="428">
        <v>822.25</v>
      </c>
    </row>
    <row r="6064" spans="2:4" x14ac:dyDescent="0.25">
      <c r="B6064" s="427" t="s">
        <v>8256</v>
      </c>
      <c r="C6064" s="427" t="s">
        <v>8239</v>
      </c>
      <c r="D6064" s="428">
        <v>822.25</v>
      </c>
    </row>
    <row r="6065" spans="2:4" x14ac:dyDescent="0.25">
      <c r="B6065" s="427" t="s">
        <v>8257</v>
      </c>
      <c r="C6065" s="427" t="s">
        <v>8239</v>
      </c>
      <c r="D6065" s="428">
        <v>822.25</v>
      </c>
    </row>
    <row r="6066" spans="2:4" x14ac:dyDescent="0.25">
      <c r="B6066" s="427" t="s">
        <v>8258</v>
      </c>
      <c r="C6066" s="427" t="s">
        <v>8239</v>
      </c>
      <c r="D6066" s="428">
        <v>822.25</v>
      </c>
    </row>
    <row r="6067" spans="2:4" x14ac:dyDescent="0.25">
      <c r="B6067" s="427" t="s">
        <v>8259</v>
      </c>
      <c r="C6067" s="427" t="s">
        <v>8239</v>
      </c>
      <c r="D6067" s="428">
        <v>822.25</v>
      </c>
    </row>
    <row r="6068" spans="2:4" x14ac:dyDescent="0.25">
      <c r="B6068" s="427" t="s">
        <v>8260</v>
      </c>
      <c r="C6068" s="427" t="s">
        <v>8239</v>
      </c>
      <c r="D6068" s="428">
        <v>822.25</v>
      </c>
    </row>
    <row r="6069" spans="2:4" x14ac:dyDescent="0.25">
      <c r="B6069" s="427" t="s">
        <v>8261</v>
      </c>
      <c r="C6069" s="427" t="s">
        <v>8239</v>
      </c>
      <c r="D6069" s="428">
        <v>822.25</v>
      </c>
    </row>
    <row r="6070" spans="2:4" x14ac:dyDescent="0.25">
      <c r="B6070" s="427" t="s">
        <v>8262</v>
      </c>
      <c r="C6070" s="427" t="s">
        <v>8239</v>
      </c>
      <c r="D6070" s="428">
        <v>822.25</v>
      </c>
    </row>
    <row r="6071" spans="2:4" x14ac:dyDescent="0.25">
      <c r="B6071" s="427" t="s">
        <v>8263</v>
      </c>
      <c r="C6071" s="427" t="s">
        <v>8239</v>
      </c>
      <c r="D6071" s="428">
        <v>822.25</v>
      </c>
    </row>
    <row r="6072" spans="2:4" x14ac:dyDescent="0.25">
      <c r="B6072" s="427" t="s">
        <v>8264</v>
      </c>
      <c r="C6072" s="427" t="s">
        <v>8239</v>
      </c>
      <c r="D6072" s="428">
        <v>822.25</v>
      </c>
    </row>
    <row r="6073" spans="2:4" x14ac:dyDescent="0.25">
      <c r="B6073" s="427" t="s">
        <v>8265</v>
      </c>
      <c r="C6073" s="427" t="s">
        <v>8239</v>
      </c>
      <c r="D6073" s="428">
        <v>822.25</v>
      </c>
    </row>
    <row r="6074" spans="2:4" x14ac:dyDescent="0.25">
      <c r="B6074" s="427" t="s">
        <v>8266</v>
      </c>
      <c r="C6074" s="427" t="s">
        <v>8239</v>
      </c>
      <c r="D6074" s="428">
        <v>822.25</v>
      </c>
    </row>
    <row r="6075" spans="2:4" x14ac:dyDescent="0.25">
      <c r="B6075" s="427" t="s">
        <v>8267</v>
      </c>
      <c r="C6075" s="427" t="s">
        <v>8239</v>
      </c>
      <c r="D6075" s="428">
        <v>822.25</v>
      </c>
    </row>
    <row r="6076" spans="2:4" x14ac:dyDescent="0.25">
      <c r="B6076" s="427" t="s">
        <v>8268</v>
      </c>
      <c r="C6076" s="427" t="s">
        <v>8239</v>
      </c>
      <c r="D6076" s="428">
        <v>822.25</v>
      </c>
    </row>
    <row r="6077" spans="2:4" x14ac:dyDescent="0.25">
      <c r="B6077" s="427" t="s">
        <v>8269</v>
      </c>
      <c r="C6077" s="427" t="s">
        <v>8270</v>
      </c>
      <c r="D6077" s="428">
        <v>812</v>
      </c>
    </row>
    <row r="6078" spans="2:4" x14ac:dyDescent="0.25">
      <c r="B6078" s="427" t="s">
        <v>8271</v>
      </c>
      <c r="C6078" s="427" t="s">
        <v>8270</v>
      </c>
      <c r="D6078" s="428">
        <v>812</v>
      </c>
    </row>
    <row r="6079" spans="2:4" x14ac:dyDescent="0.25">
      <c r="B6079" s="427" t="s">
        <v>8272</v>
      </c>
      <c r="C6079" s="427" t="s">
        <v>8270</v>
      </c>
      <c r="D6079" s="428">
        <v>812</v>
      </c>
    </row>
    <row r="6080" spans="2:4" x14ac:dyDescent="0.25">
      <c r="B6080" s="427" t="s">
        <v>8273</v>
      </c>
      <c r="C6080" s="427" t="s">
        <v>8270</v>
      </c>
      <c r="D6080" s="428">
        <v>812</v>
      </c>
    </row>
    <row r="6081" spans="2:4" x14ac:dyDescent="0.25">
      <c r="B6081" s="427" t="s">
        <v>8274</v>
      </c>
      <c r="C6081" s="427" t="s">
        <v>8270</v>
      </c>
      <c r="D6081" s="428">
        <v>812</v>
      </c>
    </row>
    <row r="6082" spans="2:4" x14ac:dyDescent="0.25">
      <c r="B6082" s="427" t="s">
        <v>8275</v>
      </c>
      <c r="C6082" s="427" t="s">
        <v>8270</v>
      </c>
      <c r="D6082" s="428">
        <v>812</v>
      </c>
    </row>
    <row r="6083" spans="2:4" x14ac:dyDescent="0.25">
      <c r="B6083" s="427" t="s">
        <v>8276</v>
      </c>
      <c r="C6083" s="427" t="s">
        <v>8270</v>
      </c>
      <c r="D6083" s="428">
        <v>812</v>
      </c>
    </row>
    <row r="6084" spans="2:4" x14ac:dyDescent="0.25">
      <c r="B6084" s="427" t="s">
        <v>8277</v>
      </c>
      <c r="C6084" s="427" t="s">
        <v>8270</v>
      </c>
      <c r="D6084" s="428">
        <v>812</v>
      </c>
    </row>
    <row r="6085" spans="2:4" x14ac:dyDescent="0.25">
      <c r="B6085" s="427" t="s">
        <v>8278</v>
      </c>
      <c r="C6085" s="427" t="s">
        <v>8270</v>
      </c>
      <c r="D6085" s="428">
        <v>812</v>
      </c>
    </row>
    <row r="6086" spans="2:4" x14ac:dyDescent="0.25">
      <c r="B6086" s="427" t="s">
        <v>8279</v>
      </c>
      <c r="C6086" s="427" t="s">
        <v>8270</v>
      </c>
      <c r="D6086" s="428">
        <v>812</v>
      </c>
    </row>
    <row r="6087" spans="2:4" x14ac:dyDescent="0.25">
      <c r="B6087" s="427" t="s">
        <v>8280</v>
      </c>
      <c r="C6087" s="427" t="s">
        <v>8270</v>
      </c>
      <c r="D6087" s="428">
        <v>812</v>
      </c>
    </row>
    <row r="6088" spans="2:4" x14ac:dyDescent="0.25">
      <c r="B6088" s="427" t="s">
        <v>8281</v>
      </c>
      <c r="C6088" s="427" t="s">
        <v>8270</v>
      </c>
      <c r="D6088" s="428">
        <v>812</v>
      </c>
    </row>
    <row r="6089" spans="2:4" x14ac:dyDescent="0.25">
      <c r="B6089" s="427" t="s">
        <v>8282</v>
      </c>
      <c r="C6089" s="427" t="s">
        <v>8270</v>
      </c>
      <c r="D6089" s="428">
        <v>812</v>
      </c>
    </row>
    <row r="6090" spans="2:4" x14ac:dyDescent="0.25">
      <c r="B6090" s="427" t="s">
        <v>8283</v>
      </c>
      <c r="C6090" s="427" t="s">
        <v>8270</v>
      </c>
      <c r="D6090" s="428">
        <v>812</v>
      </c>
    </row>
    <row r="6091" spans="2:4" x14ac:dyDescent="0.25">
      <c r="B6091" s="427" t="s">
        <v>8284</v>
      </c>
      <c r="C6091" s="427" t="s">
        <v>8270</v>
      </c>
      <c r="D6091" s="428">
        <v>812</v>
      </c>
    </row>
    <row r="6092" spans="2:4" x14ac:dyDescent="0.25">
      <c r="B6092" s="427" t="s">
        <v>8285</v>
      </c>
      <c r="C6092" s="427" t="s">
        <v>8270</v>
      </c>
      <c r="D6092" s="428">
        <v>812</v>
      </c>
    </row>
    <row r="6093" spans="2:4" x14ac:dyDescent="0.25">
      <c r="B6093" s="427" t="s">
        <v>8286</v>
      </c>
      <c r="C6093" s="427" t="s">
        <v>8270</v>
      </c>
      <c r="D6093" s="428">
        <v>812</v>
      </c>
    </row>
    <row r="6094" spans="2:4" x14ac:dyDescent="0.25">
      <c r="B6094" s="427" t="s">
        <v>8287</v>
      </c>
      <c r="C6094" s="427" t="s">
        <v>8270</v>
      </c>
      <c r="D6094" s="428">
        <v>812</v>
      </c>
    </row>
    <row r="6095" spans="2:4" x14ac:dyDescent="0.25">
      <c r="B6095" s="427" t="s">
        <v>8288</v>
      </c>
      <c r="C6095" s="427" t="s">
        <v>8270</v>
      </c>
      <c r="D6095" s="428">
        <v>812</v>
      </c>
    </row>
    <row r="6096" spans="2:4" x14ac:dyDescent="0.25">
      <c r="B6096" s="427" t="s">
        <v>8289</v>
      </c>
      <c r="C6096" s="427" t="s">
        <v>8270</v>
      </c>
      <c r="D6096" s="428">
        <v>812</v>
      </c>
    </row>
    <row r="6097" spans="2:4" x14ac:dyDescent="0.25">
      <c r="B6097" s="427" t="s">
        <v>8290</v>
      </c>
      <c r="C6097" s="427" t="s">
        <v>8270</v>
      </c>
      <c r="D6097" s="428">
        <v>812</v>
      </c>
    </row>
    <row r="6098" spans="2:4" x14ac:dyDescent="0.25">
      <c r="B6098" s="427" t="s">
        <v>8291</v>
      </c>
      <c r="C6098" s="427" t="s">
        <v>8270</v>
      </c>
      <c r="D6098" s="428">
        <v>812</v>
      </c>
    </row>
    <row r="6099" spans="2:4" x14ac:dyDescent="0.25">
      <c r="B6099" s="427" t="s">
        <v>8292</v>
      </c>
      <c r="C6099" s="427" t="s">
        <v>8270</v>
      </c>
      <c r="D6099" s="428">
        <v>812</v>
      </c>
    </row>
    <row r="6100" spans="2:4" x14ac:dyDescent="0.25">
      <c r="B6100" s="427" t="s">
        <v>8293</v>
      </c>
      <c r="C6100" s="427" t="s">
        <v>8270</v>
      </c>
      <c r="D6100" s="428">
        <v>812</v>
      </c>
    </row>
    <row r="6101" spans="2:4" x14ac:dyDescent="0.25">
      <c r="B6101" s="427" t="s">
        <v>8294</v>
      </c>
      <c r="C6101" s="427" t="s">
        <v>8270</v>
      </c>
      <c r="D6101" s="428">
        <v>812</v>
      </c>
    </row>
    <row r="6102" spans="2:4" x14ac:dyDescent="0.25">
      <c r="B6102" s="427" t="s">
        <v>8295</v>
      </c>
      <c r="C6102" s="427" t="s">
        <v>8270</v>
      </c>
      <c r="D6102" s="428">
        <v>812</v>
      </c>
    </row>
    <row r="6103" spans="2:4" x14ac:dyDescent="0.25">
      <c r="B6103" s="427">
        <v>14648</v>
      </c>
      <c r="C6103" s="427" t="s">
        <v>8270</v>
      </c>
      <c r="D6103" s="428">
        <v>812</v>
      </c>
    </row>
    <row r="6104" spans="2:4" x14ac:dyDescent="0.25">
      <c r="B6104" s="427" t="s">
        <v>8296</v>
      </c>
      <c r="C6104" s="427" t="s">
        <v>8270</v>
      </c>
      <c r="D6104" s="428">
        <v>812</v>
      </c>
    </row>
    <row r="6105" spans="2:4" x14ac:dyDescent="0.25">
      <c r="B6105" s="427" t="s">
        <v>8297</v>
      </c>
      <c r="C6105" s="427" t="s">
        <v>8270</v>
      </c>
      <c r="D6105" s="428">
        <v>812</v>
      </c>
    </row>
    <row r="6106" spans="2:4" x14ac:dyDescent="0.25">
      <c r="B6106" s="427" t="s">
        <v>8298</v>
      </c>
      <c r="C6106" s="427" t="s">
        <v>8270</v>
      </c>
      <c r="D6106" s="428">
        <v>812</v>
      </c>
    </row>
    <row r="6107" spans="2:4" x14ac:dyDescent="0.25">
      <c r="B6107" s="427" t="s">
        <v>8299</v>
      </c>
      <c r="C6107" s="427" t="s">
        <v>8270</v>
      </c>
      <c r="D6107" s="428">
        <v>812</v>
      </c>
    </row>
    <row r="6108" spans="2:4" x14ac:dyDescent="0.25">
      <c r="B6108" s="427" t="s">
        <v>8300</v>
      </c>
      <c r="C6108" s="427" t="s">
        <v>8270</v>
      </c>
      <c r="D6108" s="428">
        <v>812</v>
      </c>
    </row>
    <row r="6109" spans="2:4" x14ac:dyDescent="0.25">
      <c r="B6109" s="427" t="s">
        <v>8301</v>
      </c>
      <c r="C6109" s="427" t="s">
        <v>8270</v>
      </c>
      <c r="D6109" s="428">
        <v>812</v>
      </c>
    </row>
    <row r="6110" spans="2:4" x14ac:dyDescent="0.25">
      <c r="B6110" s="427" t="s">
        <v>8302</v>
      </c>
      <c r="C6110" s="427" t="s">
        <v>8270</v>
      </c>
      <c r="D6110" s="428">
        <v>812</v>
      </c>
    </row>
    <row r="6111" spans="2:4" x14ac:dyDescent="0.25">
      <c r="B6111" s="427" t="s">
        <v>8303</v>
      </c>
      <c r="C6111" s="427" t="s">
        <v>8270</v>
      </c>
      <c r="D6111" s="428">
        <v>812</v>
      </c>
    </row>
    <row r="6112" spans="2:4" x14ac:dyDescent="0.25">
      <c r="B6112" s="427" t="s">
        <v>8304</v>
      </c>
      <c r="C6112" s="427" t="s">
        <v>8270</v>
      </c>
      <c r="D6112" s="428">
        <v>812</v>
      </c>
    </row>
    <row r="6113" spans="2:4" x14ac:dyDescent="0.25">
      <c r="B6113" s="427" t="s">
        <v>8305</v>
      </c>
      <c r="C6113" s="427" t="s">
        <v>8270</v>
      </c>
      <c r="D6113" s="428">
        <v>5.8</v>
      </c>
    </row>
    <row r="6114" spans="2:4" x14ac:dyDescent="0.25">
      <c r="B6114" s="427" t="s">
        <v>8306</v>
      </c>
      <c r="C6114" s="427" t="s">
        <v>8270</v>
      </c>
      <c r="D6114" s="428">
        <v>812</v>
      </c>
    </row>
    <row r="6115" spans="2:4" x14ac:dyDescent="0.25">
      <c r="B6115" s="427" t="s">
        <v>8307</v>
      </c>
      <c r="C6115" s="427" t="s">
        <v>8270</v>
      </c>
      <c r="D6115" s="428">
        <v>812</v>
      </c>
    </row>
    <row r="6116" spans="2:4" x14ac:dyDescent="0.25">
      <c r="B6116" s="427" t="s">
        <v>8308</v>
      </c>
      <c r="C6116" s="427" t="s">
        <v>8270</v>
      </c>
      <c r="D6116" s="428">
        <v>812</v>
      </c>
    </row>
    <row r="6117" spans="2:4" x14ac:dyDescent="0.25">
      <c r="B6117" s="427" t="s">
        <v>8309</v>
      </c>
      <c r="C6117" s="427" t="s">
        <v>8270</v>
      </c>
      <c r="D6117" s="428">
        <v>812</v>
      </c>
    </row>
    <row r="6118" spans="2:4" x14ac:dyDescent="0.25">
      <c r="B6118" s="427" t="s">
        <v>8310</v>
      </c>
      <c r="C6118" s="427" t="s">
        <v>8270</v>
      </c>
      <c r="D6118" s="428">
        <v>812</v>
      </c>
    </row>
    <row r="6119" spans="2:4" x14ac:dyDescent="0.25">
      <c r="B6119" s="427" t="s">
        <v>8311</v>
      </c>
      <c r="C6119" s="427" t="s">
        <v>8270</v>
      </c>
      <c r="D6119" s="428">
        <v>812</v>
      </c>
    </row>
    <row r="6120" spans="2:4" x14ac:dyDescent="0.25">
      <c r="B6120" s="427" t="s">
        <v>8312</v>
      </c>
      <c r="C6120" s="427" t="s">
        <v>8270</v>
      </c>
      <c r="D6120" s="428">
        <v>812</v>
      </c>
    </row>
    <row r="6121" spans="2:4" x14ac:dyDescent="0.25">
      <c r="B6121" s="427" t="s">
        <v>8313</v>
      </c>
      <c r="C6121" s="427" t="s">
        <v>8270</v>
      </c>
      <c r="D6121" s="428">
        <v>812</v>
      </c>
    </row>
    <row r="6122" spans="2:4" x14ac:dyDescent="0.25">
      <c r="B6122" s="427" t="s">
        <v>8314</v>
      </c>
      <c r="C6122" s="427" t="s">
        <v>8270</v>
      </c>
      <c r="D6122" s="428">
        <v>812</v>
      </c>
    </row>
    <row r="6123" spans="2:4" x14ac:dyDescent="0.25">
      <c r="B6123" s="427" t="s">
        <v>8315</v>
      </c>
      <c r="C6123" s="427" t="s">
        <v>8270</v>
      </c>
      <c r="D6123" s="428">
        <v>812</v>
      </c>
    </row>
    <row r="6124" spans="2:4" x14ac:dyDescent="0.25">
      <c r="B6124" s="427" t="s">
        <v>8316</v>
      </c>
      <c r="C6124" s="427" t="s">
        <v>8270</v>
      </c>
      <c r="D6124" s="428">
        <v>812</v>
      </c>
    </row>
    <row r="6125" spans="2:4" x14ac:dyDescent="0.25">
      <c r="B6125" s="427" t="s">
        <v>8317</v>
      </c>
      <c r="C6125" s="427" t="s">
        <v>8270</v>
      </c>
      <c r="D6125" s="428">
        <v>812</v>
      </c>
    </row>
    <row r="6126" spans="2:4" x14ac:dyDescent="0.25">
      <c r="B6126" s="427" t="s">
        <v>8318</v>
      </c>
      <c r="C6126" s="427" t="s">
        <v>8270</v>
      </c>
      <c r="D6126" s="428">
        <v>812</v>
      </c>
    </row>
    <row r="6127" spans="2:4" x14ac:dyDescent="0.25">
      <c r="B6127" s="427" t="s">
        <v>8319</v>
      </c>
      <c r="C6127" s="427" t="s">
        <v>8270</v>
      </c>
      <c r="D6127" s="428">
        <v>812</v>
      </c>
    </row>
    <row r="6128" spans="2:4" x14ac:dyDescent="0.25">
      <c r="B6128" s="427" t="s">
        <v>8320</v>
      </c>
      <c r="C6128" s="427" t="s">
        <v>8321</v>
      </c>
      <c r="D6128" s="428">
        <v>800.4</v>
      </c>
    </row>
    <row r="6129" spans="2:4" x14ac:dyDescent="0.25">
      <c r="B6129" s="427" t="s">
        <v>8322</v>
      </c>
      <c r="C6129" s="427" t="s">
        <v>8321</v>
      </c>
      <c r="D6129" s="428">
        <v>800.4</v>
      </c>
    </row>
    <row r="6130" spans="2:4" x14ac:dyDescent="0.25">
      <c r="B6130" s="427" t="s">
        <v>8323</v>
      </c>
      <c r="C6130" s="427" t="s">
        <v>8321</v>
      </c>
      <c r="D6130" s="428">
        <v>800.4</v>
      </c>
    </row>
    <row r="6131" spans="2:4" x14ac:dyDescent="0.25">
      <c r="B6131" s="427" t="s">
        <v>8324</v>
      </c>
      <c r="C6131" s="427" t="s">
        <v>8321</v>
      </c>
      <c r="D6131" s="428">
        <v>800.4</v>
      </c>
    </row>
    <row r="6132" spans="2:4" x14ac:dyDescent="0.25">
      <c r="B6132" s="427" t="s">
        <v>8325</v>
      </c>
      <c r="C6132" s="427" t="s">
        <v>8321</v>
      </c>
      <c r="D6132" s="428">
        <v>800.4</v>
      </c>
    </row>
    <row r="6133" spans="2:4" x14ac:dyDescent="0.25">
      <c r="B6133" s="427" t="s">
        <v>8326</v>
      </c>
      <c r="C6133" s="427" t="s">
        <v>8321</v>
      </c>
      <c r="D6133" s="428">
        <v>800.4</v>
      </c>
    </row>
    <row r="6134" spans="2:4" x14ac:dyDescent="0.25">
      <c r="B6134" s="427" t="s">
        <v>8327</v>
      </c>
      <c r="C6134" s="427" t="s">
        <v>8321</v>
      </c>
      <c r="D6134" s="428">
        <v>800.4</v>
      </c>
    </row>
    <row r="6135" spans="2:4" x14ac:dyDescent="0.25">
      <c r="B6135" s="427" t="s">
        <v>8328</v>
      </c>
      <c r="C6135" s="427" t="s">
        <v>8321</v>
      </c>
      <c r="D6135" s="428">
        <v>800.4</v>
      </c>
    </row>
    <row r="6136" spans="2:4" x14ac:dyDescent="0.25">
      <c r="B6136" s="427" t="s">
        <v>8329</v>
      </c>
      <c r="C6136" s="427" t="s">
        <v>8321</v>
      </c>
      <c r="D6136" s="428">
        <v>800.4</v>
      </c>
    </row>
    <row r="6137" spans="2:4" x14ac:dyDescent="0.25">
      <c r="B6137" s="427" t="s">
        <v>8330</v>
      </c>
      <c r="C6137" s="427" t="s">
        <v>8321</v>
      </c>
      <c r="D6137" s="428">
        <v>800.4</v>
      </c>
    </row>
    <row r="6138" spans="2:4" x14ac:dyDescent="0.25">
      <c r="B6138" s="427" t="s">
        <v>8331</v>
      </c>
      <c r="C6138" s="427" t="s">
        <v>8321</v>
      </c>
      <c r="D6138" s="428">
        <v>800.4</v>
      </c>
    </row>
    <row r="6139" spans="2:4" x14ac:dyDescent="0.25">
      <c r="B6139" s="427" t="s">
        <v>8332</v>
      </c>
      <c r="C6139" s="427" t="s">
        <v>8321</v>
      </c>
      <c r="D6139" s="428">
        <v>800.4</v>
      </c>
    </row>
    <row r="6140" spans="2:4" x14ac:dyDescent="0.25">
      <c r="B6140" s="427" t="s">
        <v>8333</v>
      </c>
      <c r="C6140" s="427" t="s">
        <v>8321</v>
      </c>
      <c r="D6140" s="428">
        <v>800.4</v>
      </c>
    </row>
    <row r="6141" spans="2:4" x14ac:dyDescent="0.25">
      <c r="B6141" s="427" t="s">
        <v>8334</v>
      </c>
      <c r="C6141" s="427" t="s">
        <v>8321</v>
      </c>
      <c r="D6141" s="428">
        <v>800.4</v>
      </c>
    </row>
    <row r="6142" spans="2:4" x14ac:dyDescent="0.25">
      <c r="B6142" s="427" t="s">
        <v>8335</v>
      </c>
      <c r="C6142" s="427" t="s">
        <v>8321</v>
      </c>
      <c r="D6142" s="428">
        <v>800.4</v>
      </c>
    </row>
    <row r="6143" spans="2:4" x14ac:dyDescent="0.25">
      <c r="B6143" s="427" t="s">
        <v>8336</v>
      </c>
      <c r="C6143" s="427" t="s">
        <v>8321</v>
      </c>
      <c r="D6143" s="428">
        <v>800.4</v>
      </c>
    </row>
    <row r="6144" spans="2:4" x14ac:dyDescent="0.25">
      <c r="B6144" s="427" t="s">
        <v>8337</v>
      </c>
      <c r="C6144" s="427" t="s">
        <v>8321</v>
      </c>
      <c r="D6144" s="428">
        <v>667</v>
      </c>
    </row>
    <row r="6145" spans="2:4" x14ac:dyDescent="0.25">
      <c r="B6145" s="427" t="s">
        <v>8338</v>
      </c>
      <c r="C6145" s="427" t="s">
        <v>8321</v>
      </c>
      <c r="D6145" s="428">
        <v>667</v>
      </c>
    </row>
    <row r="6146" spans="2:4" x14ac:dyDescent="0.25">
      <c r="B6146" s="427" t="s">
        <v>8339</v>
      </c>
      <c r="C6146" s="427" t="s">
        <v>8321</v>
      </c>
      <c r="D6146" s="428">
        <v>667</v>
      </c>
    </row>
    <row r="6147" spans="2:4" x14ac:dyDescent="0.25">
      <c r="B6147" s="427" t="s">
        <v>8340</v>
      </c>
      <c r="C6147" s="427" t="s">
        <v>8321</v>
      </c>
      <c r="D6147" s="428">
        <v>689.04</v>
      </c>
    </row>
    <row r="6148" spans="2:4" x14ac:dyDescent="0.25">
      <c r="B6148" s="427" t="s">
        <v>8341</v>
      </c>
      <c r="C6148" s="427" t="s">
        <v>8321</v>
      </c>
      <c r="D6148" s="428">
        <v>667</v>
      </c>
    </row>
    <row r="6149" spans="2:4" x14ac:dyDescent="0.25">
      <c r="B6149" s="427" t="s">
        <v>8342</v>
      </c>
      <c r="C6149" s="427" t="s">
        <v>8321</v>
      </c>
      <c r="D6149" s="428">
        <v>667</v>
      </c>
    </row>
    <row r="6150" spans="2:4" x14ac:dyDescent="0.25">
      <c r="B6150" s="427" t="s">
        <v>8343</v>
      </c>
      <c r="C6150" s="427" t="s">
        <v>8321</v>
      </c>
      <c r="D6150" s="428">
        <v>667</v>
      </c>
    </row>
    <row r="6151" spans="2:4" x14ac:dyDescent="0.25">
      <c r="B6151" s="427" t="s">
        <v>8344</v>
      </c>
      <c r="C6151" s="427" t="s">
        <v>8321</v>
      </c>
      <c r="D6151" s="428">
        <v>667</v>
      </c>
    </row>
    <row r="6152" spans="2:4" x14ac:dyDescent="0.25">
      <c r="B6152" s="427" t="s">
        <v>8345</v>
      </c>
      <c r="C6152" s="427" t="s">
        <v>8321</v>
      </c>
      <c r="D6152" s="428">
        <v>667</v>
      </c>
    </row>
    <row r="6153" spans="2:4" x14ac:dyDescent="0.25">
      <c r="B6153" s="427" t="s">
        <v>8346</v>
      </c>
      <c r="C6153" s="427" t="s">
        <v>8321</v>
      </c>
      <c r="D6153" s="428">
        <v>667</v>
      </c>
    </row>
    <row r="6154" spans="2:4" x14ac:dyDescent="0.25">
      <c r="B6154" s="427" t="s">
        <v>8347</v>
      </c>
      <c r="C6154" s="427" t="s">
        <v>8321</v>
      </c>
      <c r="D6154" s="428">
        <v>667</v>
      </c>
    </row>
    <row r="6155" spans="2:4" x14ac:dyDescent="0.25">
      <c r="B6155" s="427" t="s">
        <v>8348</v>
      </c>
      <c r="C6155" s="427" t="s">
        <v>8321</v>
      </c>
      <c r="D6155" s="428">
        <v>667</v>
      </c>
    </row>
    <row r="6156" spans="2:4" x14ac:dyDescent="0.25">
      <c r="B6156" s="427" t="s">
        <v>8349</v>
      </c>
      <c r="C6156" s="427" t="s">
        <v>8321</v>
      </c>
      <c r="D6156" s="428">
        <v>667</v>
      </c>
    </row>
    <row r="6157" spans="2:4" x14ac:dyDescent="0.25">
      <c r="B6157" s="427" t="s">
        <v>8350</v>
      </c>
      <c r="C6157" s="427" t="s">
        <v>8321</v>
      </c>
      <c r="D6157" s="428">
        <v>667</v>
      </c>
    </row>
    <row r="6158" spans="2:4" x14ac:dyDescent="0.25">
      <c r="B6158" s="427" t="s">
        <v>8351</v>
      </c>
      <c r="C6158" s="427" t="s">
        <v>8321</v>
      </c>
      <c r="D6158" s="428">
        <v>667</v>
      </c>
    </row>
    <row r="6159" spans="2:4" x14ac:dyDescent="0.25">
      <c r="B6159" s="427" t="s">
        <v>8352</v>
      </c>
      <c r="C6159" s="427" t="s">
        <v>8321</v>
      </c>
      <c r="D6159" s="428">
        <v>667</v>
      </c>
    </row>
    <row r="6160" spans="2:4" x14ac:dyDescent="0.25">
      <c r="B6160" s="427" t="s">
        <v>8353</v>
      </c>
      <c r="C6160" s="427" t="s">
        <v>8321</v>
      </c>
      <c r="D6160" s="428">
        <v>667</v>
      </c>
    </row>
    <row r="6161" spans="2:4" x14ac:dyDescent="0.25">
      <c r="B6161" s="427" t="s">
        <v>8354</v>
      </c>
      <c r="C6161" s="427" t="s">
        <v>8321</v>
      </c>
      <c r="D6161" s="428">
        <v>667</v>
      </c>
    </row>
    <row r="6162" spans="2:4" x14ac:dyDescent="0.25">
      <c r="B6162" s="427" t="s">
        <v>8355</v>
      </c>
      <c r="C6162" s="427" t="s">
        <v>8321</v>
      </c>
      <c r="D6162" s="428">
        <v>667</v>
      </c>
    </row>
    <row r="6163" spans="2:4" x14ac:dyDescent="0.25">
      <c r="B6163" s="427" t="s">
        <v>8356</v>
      </c>
      <c r="C6163" s="427" t="s">
        <v>8321</v>
      </c>
      <c r="D6163" s="428">
        <v>667</v>
      </c>
    </row>
    <row r="6164" spans="2:4" x14ac:dyDescent="0.25">
      <c r="B6164" s="427" t="s">
        <v>8357</v>
      </c>
      <c r="C6164" s="427" t="s">
        <v>8321</v>
      </c>
      <c r="D6164" s="428">
        <v>667</v>
      </c>
    </row>
    <row r="6165" spans="2:4" x14ac:dyDescent="0.25">
      <c r="B6165" s="427">
        <v>10733</v>
      </c>
      <c r="C6165" s="427" t="s">
        <v>8321</v>
      </c>
      <c r="D6165" s="428">
        <v>667</v>
      </c>
    </row>
    <row r="6166" spans="2:4" x14ac:dyDescent="0.25">
      <c r="B6166" s="427" t="s">
        <v>8358</v>
      </c>
      <c r="C6166" s="427" t="s">
        <v>8321</v>
      </c>
      <c r="D6166" s="428">
        <v>667</v>
      </c>
    </row>
    <row r="6167" spans="2:4" x14ac:dyDescent="0.25">
      <c r="B6167" s="427" t="s">
        <v>8359</v>
      </c>
      <c r="C6167" s="427" t="s">
        <v>8321</v>
      </c>
      <c r="D6167" s="428">
        <v>667</v>
      </c>
    </row>
    <row r="6168" spans="2:4" x14ac:dyDescent="0.25">
      <c r="B6168" s="427" t="s">
        <v>8360</v>
      </c>
      <c r="C6168" s="427" t="s">
        <v>8321</v>
      </c>
      <c r="D6168" s="428">
        <v>667</v>
      </c>
    </row>
    <row r="6169" spans="2:4" x14ac:dyDescent="0.25">
      <c r="B6169" s="427" t="s">
        <v>8361</v>
      </c>
      <c r="C6169" s="427" t="s">
        <v>8321</v>
      </c>
      <c r="D6169" s="428">
        <v>667</v>
      </c>
    </row>
    <row r="6170" spans="2:4" x14ac:dyDescent="0.25">
      <c r="B6170" s="427" t="s">
        <v>8362</v>
      </c>
      <c r="C6170" s="427" t="s">
        <v>8321</v>
      </c>
      <c r="D6170" s="428">
        <v>667</v>
      </c>
    </row>
    <row r="6171" spans="2:4" x14ac:dyDescent="0.25">
      <c r="B6171" s="427" t="s">
        <v>8363</v>
      </c>
      <c r="C6171" s="427" t="s">
        <v>8321</v>
      </c>
      <c r="D6171" s="428">
        <v>667</v>
      </c>
    </row>
    <row r="6172" spans="2:4" x14ac:dyDescent="0.25">
      <c r="B6172" s="427" t="s">
        <v>8364</v>
      </c>
      <c r="C6172" s="427" t="s">
        <v>8321</v>
      </c>
      <c r="D6172" s="428">
        <v>667</v>
      </c>
    </row>
    <row r="6173" spans="2:4" x14ac:dyDescent="0.25">
      <c r="B6173" s="427" t="s">
        <v>8365</v>
      </c>
      <c r="C6173" s="427" t="s">
        <v>8321</v>
      </c>
      <c r="D6173" s="428">
        <v>667</v>
      </c>
    </row>
    <row r="6174" spans="2:4" x14ac:dyDescent="0.25">
      <c r="B6174" s="427" t="s">
        <v>8366</v>
      </c>
      <c r="C6174" s="427" t="s">
        <v>8321</v>
      </c>
      <c r="D6174" s="428">
        <v>667</v>
      </c>
    </row>
    <row r="6175" spans="2:4" x14ac:dyDescent="0.25">
      <c r="B6175" s="427" t="s">
        <v>8367</v>
      </c>
      <c r="C6175" s="427" t="s">
        <v>8368</v>
      </c>
      <c r="D6175" s="428">
        <v>839.5</v>
      </c>
    </row>
    <row r="6176" spans="2:4" x14ac:dyDescent="0.25">
      <c r="B6176" s="427" t="s">
        <v>8369</v>
      </c>
      <c r="C6176" s="427" t="s">
        <v>8368</v>
      </c>
      <c r="D6176" s="428">
        <v>839.5</v>
      </c>
    </row>
    <row r="6177" spans="2:4" x14ac:dyDescent="0.25">
      <c r="B6177" s="427" t="s">
        <v>8370</v>
      </c>
      <c r="C6177" s="427" t="s">
        <v>8368</v>
      </c>
      <c r="D6177" s="428">
        <v>626.4</v>
      </c>
    </row>
    <row r="6178" spans="2:4" x14ac:dyDescent="0.25">
      <c r="B6178" s="427" t="s">
        <v>8371</v>
      </c>
      <c r="C6178" s="427" t="s">
        <v>8368</v>
      </c>
      <c r="D6178" s="428">
        <v>626.4</v>
      </c>
    </row>
    <row r="6179" spans="2:4" x14ac:dyDescent="0.25">
      <c r="B6179" s="427" t="s">
        <v>8372</v>
      </c>
      <c r="C6179" s="427" t="s">
        <v>8368</v>
      </c>
      <c r="D6179" s="428">
        <v>626.4</v>
      </c>
    </row>
    <row r="6180" spans="2:4" x14ac:dyDescent="0.25">
      <c r="B6180" s="427" t="s">
        <v>8373</v>
      </c>
      <c r="C6180" s="427" t="s">
        <v>8368</v>
      </c>
      <c r="D6180" s="428">
        <v>626.4</v>
      </c>
    </row>
    <row r="6181" spans="2:4" x14ac:dyDescent="0.25">
      <c r="B6181" s="427" t="s">
        <v>8374</v>
      </c>
      <c r="C6181" s="427" t="s">
        <v>8368</v>
      </c>
      <c r="D6181" s="428">
        <v>626.4</v>
      </c>
    </row>
    <row r="6182" spans="2:4" x14ac:dyDescent="0.25">
      <c r="B6182" s="427" t="s">
        <v>8375</v>
      </c>
      <c r="C6182" s="427" t="s">
        <v>8368</v>
      </c>
      <c r="D6182" s="428">
        <v>626.4</v>
      </c>
    </row>
    <row r="6183" spans="2:4" x14ac:dyDescent="0.25">
      <c r="B6183" s="427" t="s">
        <v>8376</v>
      </c>
      <c r="C6183" s="427" t="s">
        <v>8368</v>
      </c>
      <c r="D6183" s="428">
        <v>626.4</v>
      </c>
    </row>
    <row r="6184" spans="2:4" x14ac:dyDescent="0.25">
      <c r="B6184" s="427" t="s">
        <v>8377</v>
      </c>
      <c r="C6184" s="427" t="s">
        <v>8368</v>
      </c>
      <c r="D6184" s="428">
        <v>626.4</v>
      </c>
    </row>
    <row r="6185" spans="2:4" x14ac:dyDescent="0.25">
      <c r="B6185" s="427" t="s">
        <v>8378</v>
      </c>
      <c r="C6185" s="427" t="s">
        <v>8368</v>
      </c>
      <c r="D6185" s="428">
        <v>839.5</v>
      </c>
    </row>
    <row r="6186" spans="2:4" x14ac:dyDescent="0.25">
      <c r="B6186" s="427" t="s">
        <v>7390</v>
      </c>
      <c r="C6186" s="427" t="s">
        <v>8368</v>
      </c>
      <c r="D6186" s="428">
        <v>839.5</v>
      </c>
    </row>
    <row r="6187" spans="2:4" x14ac:dyDescent="0.25">
      <c r="B6187" s="427" t="s">
        <v>8379</v>
      </c>
      <c r="C6187" s="427" t="s">
        <v>8368</v>
      </c>
      <c r="D6187" s="428">
        <v>839.5</v>
      </c>
    </row>
    <row r="6188" spans="2:4" x14ac:dyDescent="0.25">
      <c r="B6188" s="427" t="s">
        <v>8380</v>
      </c>
      <c r="C6188" s="427" t="s">
        <v>8368</v>
      </c>
      <c r="D6188" s="428">
        <v>839.5</v>
      </c>
    </row>
    <row r="6189" spans="2:4" x14ac:dyDescent="0.25">
      <c r="B6189" s="427" t="s">
        <v>8381</v>
      </c>
      <c r="C6189" s="427" t="s">
        <v>8368</v>
      </c>
      <c r="D6189" s="428">
        <v>839.5</v>
      </c>
    </row>
    <row r="6190" spans="2:4" x14ac:dyDescent="0.25">
      <c r="B6190" s="427" t="s">
        <v>8382</v>
      </c>
      <c r="C6190" s="427" t="s">
        <v>8368</v>
      </c>
      <c r="D6190" s="428">
        <v>626.4</v>
      </c>
    </row>
    <row r="6191" spans="2:4" x14ac:dyDescent="0.25">
      <c r="B6191" s="427" t="s">
        <v>8383</v>
      </c>
      <c r="C6191" s="427" t="s">
        <v>8368</v>
      </c>
      <c r="D6191" s="428">
        <v>626.4</v>
      </c>
    </row>
    <row r="6192" spans="2:4" x14ac:dyDescent="0.25">
      <c r="B6192" s="427" t="s">
        <v>8384</v>
      </c>
      <c r="C6192" s="427" t="s">
        <v>8368</v>
      </c>
      <c r="D6192" s="428">
        <v>626.4</v>
      </c>
    </row>
    <row r="6193" spans="2:4" x14ac:dyDescent="0.25">
      <c r="B6193" s="427" t="s">
        <v>8385</v>
      </c>
      <c r="C6193" s="427" t="s">
        <v>8368</v>
      </c>
      <c r="D6193" s="428">
        <v>626.4</v>
      </c>
    </row>
    <row r="6194" spans="2:4" x14ac:dyDescent="0.25">
      <c r="B6194" s="427" t="s">
        <v>8386</v>
      </c>
      <c r="C6194" s="427" t="s">
        <v>8368</v>
      </c>
      <c r="D6194" s="428">
        <v>626.4</v>
      </c>
    </row>
    <row r="6195" spans="2:4" x14ac:dyDescent="0.25">
      <c r="B6195" s="427" t="s">
        <v>8387</v>
      </c>
      <c r="C6195" s="427" t="s">
        <v>8368</v>
      </c>
      <c r="D6195" s="428">
        <v>626.4</v>
      </c>
    </row>
    <row r="6196" spans="2:4" x14ac:dyDescent="0.25">
      <c r="B6196" s="427" t="s">
        <v>8388</v>
      </c>
      <c r="C6196" s="427" t="s">
        <v>8368</v>
      </c>
      <c r="D6196" s="428">
        <v>626.4</v>
      </c>
    </row>
    <row r="6197" spans="2:4" x14ac:dyDescent="0.25">
      <c r="B6197" s="427" t="s">
        <v>8389</v>
      </c>
      <c r="C6197" s="427" t="s">
        <v>8368</v>
      </c>
      <c r="D6197" s="428">
        <v>626.4</v>
      </c>
    </row>
    <row r="6198" spans="2:4" x14ac:dyDescent="0.25">
      <c r="B6198" s="427" t="s">
        <v>8390</v>
      </c>
      <c r="C6198" s="427" t="s">
        <v>8368</v>
      </c>
      <c r="D6198" s="428">
        <v>626.4</v>
      </c>
    </row>
    <row r="6199" spans="2:4" x14ac:dyDescent="0.25">
      <c r="B6199" s="427" t="s">
        <v>8391</v>
      </c>
      <c r="C6199" s="427" t="s">
        <v>8368</v>
      </c>
      <c r="D6199" s="428">
        <v>626.4</v>
      </c>
    </row>
    <row r="6200" spans="2:4" x14ac:dyDescent="0.25">
      <c r="B6200" s="427" t="s">
        <v>8392</v>
      </c>
      <c r="C6200" s="427" t="s">
        <v>8368</v>
      </c>
      <c r="D6200" s="428">
        <v>626.4</v>
      </c>
    </row>
    <row r="6201" spans="2:4" x14ac:dyDescent="0.25">
      <c r="B6201" s="427" t="s">
        <v>8393</v>
      </c>
      <c r="C6201" s="427" t="s">
        <v>8368</v>
      </c>
      <c r="D6201" s="428">
        <v>626.4</v>
      </c>
    </row>
    <row r="6202" spans="2:4" x14ac:dyDescent="0.25">
      <c r="B6202" s="427" t="s">
        <v>8394</v>
      </c>
      <c r="C6202" s="427" t="s">
        <v>8368</v>
      </c>
      <c r="D6202" s="428">
        <v>626.4</v>
      </c>
    </row>
    <row r="6203" spans="2:4" x14ac:dyDescent="0.25">
      <c r="B6203" s="427" t="s">
        <v>8395</v>
      </c>
      <c r="C6203" s="427" t="s">
        <v>8368</v>
      </c>
      <c r="D6203" s="428">
        <v>626.4</v>
      </c>
    </row>
    <row r="6204" spans="2:4" x14ac:dyDescent="0.25">
      <c r="B6204" s="427" t="s">
        <v>8396</v>
      </c>
      <c r="C6204" s="427" t="s">
        <v>8368</v>
      </c>
      <c r="D6204" s="428">
        <v>626.4</v>
      </c>
    </row>
    <row r="6205" spans="2:4" x14ac:dyDescent="0.25">
      <c r="B6205" s="427" t="s">
        <v>8397</v>
      </c>
      <c r="C6205" s="427" t="s">
        <v>8368</v>
      </c>
      <c r="D6205" s="428">
        <v>626.4</v>
      </c>
    </row>
    <row r="6206" spans="2:4" x14ac:dyDescent="0.25">
      <c r="B6206" s="427" t="s">
        <v>8398</v>
      </c>
      <c r="C6206" s="427" t="s">
        <v>8368</v>
      </c>
      <c r="D6206" s="428">
        <v>626.4</v>
      </c>
    </row>
    <row r="6207" spans="2:4" x14ac:dyDescent="0.25">
      <c r="B6207" s="427" t="s">
        <v>8399</v>
      </c>
      <c r="C6207" s="427" t="s">
        <v>8368</v>
      </c>
      <c r="D6207" s="428">
        <v>626.4</v>
      </c>
    </row>
    <row r="6208" spans="2:4" x14ac:dyDescent="0.25">
      <c r="B6208" s="427" t="s">
        <v>8400</v>
      </c>
      <c r="C6208" s="427" t="s">
        <v>8368</v>
      </c>
      <c r="D6208" s="428">
        <v>626.4</v>
      </c>
    </row>
    <row r="6209" spans="2:4" x14ac:dyDescent="0.25">
      <c r="B6209" s="427" t="s">
        <v>8401</v>
      </c>
      <c r="C6209" s="427" t="s">
        <v>8368</v>
      </c>
      <c r="D6209" s="428">
        <v>626.4</v>
      </c>
    </row>
    <row r="6210" spans="2:4" x14ac:dyDescent="0.25">
      <c r="B6210" s="427" t="s">
        <v>8402</v>
      </c>
      <c r="C6210" s="427" t="s">
        <v>8368</v>
      </c>
      <c r="D6210" s="428">
        <v>626.4</v>
      </c>
    </row>
    <row r="6211" spans="2:4" x14ac:dyDescent="0.25">
      <c r="B6211" s="427" t="s">
        <v>8403</v>
      </c>
      <c r="C6211" s="427" t="s">
        <v>8368</v>
      </c>
      <c r="D6211" s="428">
        <v>626.4</v>
      </c>
    </row>
    <row r="6212" spans="2:4" x14ac:dyDescent="0.25">
      <c r="B6212" s="427" t="s">
        <v>8404</v>
      </c>
      <c r="C6212" s="427" t="s">
        <v>8368</v>
      </c>
      <c r="D6212" s="428">
        <v>626.4</v>
      </c>
    </row>
    <row r="6213" spans="2:4" x14ac:dyDescent="0.25">
      <c r="B6213" s="427" t="s">
        <v>8405</v>
      </c>
      <c r="C6213" s="427" t="s">
        <v>8368</v>
      </c>
      <c r="D6213" s="428">
        <v>626.4</v>
      </c>
    </row>
    <row r="6214" spans="2:4" x14ac:dyDescent="0.25">
      <c r="B6214" s="427" t="s">
        <v>8406</v>
      </c>
      <c r="C6214" s="427" t="s">
        <v>8368</v>
      </c>
      <c r="D6214" s="428">
        <v>626.4</v>
      </c>
    </row>
    <row r="6215" spans="2:4" x14ac:dyDescent="0.25">
      <c r="B6215" s="427" t="s">
        <v>8407</v>
      </c>
      <c r="C6215" s="427" t="s">
        <v>8368</v>
      </c>
      <c r="D6215" s="428">
        <v>626.4</v>
      </c>
    </row>
    <row r="6216" spans="2:4" x14ac:dyDescent="0.25">
      <c r="B6216" s="427" t="s">
        <v>8408</v>
      </c>
      <c r="C6216" s="427" t="s">
        <v>8368</v>
      </c>
      <c r="D6216" s="428">
        <v>839.5</v>
      </c>
    </row>
    <row r="6217" spans="2:4" x14ac:dyDescent="0.25">
      <c r="B6217" s="427" t="s">
        <v>8409</v>
      </c>
      <c r="C6217" s="427" t="s">
        <v>8368</v>
      </c>
      <c r="D6217" s="428">
        <v>839.5</v>
      </c>
    </row>
    <row r="6218" spans="2:4" x14ac:dyDescent="0.25">
      <c r="B6218" s="427" t="s">
        <v>8410</v>
      </c>
      <c r="C6218" s="427" t="s">
        <v>8368</v>
      </c>
      <c r="D6218" s="428">
        <v>839.5</v>
      </c>
    </row>
    <row r="6219" spans="2:4" x14ac:dyDescent="0.25">
      <c r="B6219" s="427" t="s">
        <v>8411</v>
      </c>
      <c r="C6219" s="427" t="s">
        <v>8368</v>
      </c>
      <c r="D6219" s="428">
        <v>839.5</v>
      </c>
    </row>
    <row r="6220" spans="2:4" x14ac:dyDescent="0.25">
      <c r="B6220" s="427" t="s">
        <v>8412</v>
      </c>
      <c r="C6220" s="427" t="s">
        <v>8368</v>
      </c>
      <c r="D6220" s="428">
        <v>626.4</v>
      </c>
    </row>
    <row r="6221" spans="2:4" x14ac:dyDescent="0.25">
      <c r="B6221" s="427" t="s">
        <v>8413</v>
      </c>
      <c r="C6221" s="427" t="s">
        <v>8368</v>
      </c>
      <c r="D6221" s="428">
        <v>626.4</v>
      </c>
    </row>
    <row r="6222" spans="2:4" x14ac:dyDescent="0.25">
      <c r="B6222" s="427" t="s">
        <v>8414</v>
      </c>
      <c r="C6222" s="427" t="s">
        <v>8368</v>
      </c>
      <c r="D6222" s="428">
        <v>626.4</v>
      </c>
    </row>
    <row r="6223" spans="2:4" x14ac:dyDescent="0.25">
      <c r="B6223" s="427" t="s">
        <v>8415</v>
      </c>
      <c r="C6223" s="427" t="s">
        <v>8368</v>
      </c>
      <c r="D6223" s="428">
        <v>626.4</v>
      </c>
    </row>
    <row r="6224" spans="2:4" x14ac:dyDescent="0.25">
      <c r="B6224" s="427" t="s">
        <v>8416</v>
      </c>
      <c r="C6224" s="427" t="s">
        <v>8368</v>
      </c>
      <c r="D6224" s="428">
        <v>626.4</v>
      </c>
    </row>
    <row r="6225" spans="2:4" x14ac:dyDescent="0.25">
      <c r="B6225" s="427" t="s">
        <v>8417</v>
      </c>
      <c r="C6225" s="427" t="s">
        <v>8368</v>
      </c>
      <c r="D6225" s="428">
        <v>626.4</v>
      </c>
    </row>
    <row r="6226" spans="2:4" x14ac:dyDescent="0.25">
      <c r="B6226" s="427" t="s">
        <v>8418</v>
      </c>
      <c r="C6226" s="427" t="s">
        <v>8368</v>
      </c>
      <c r="D6226" s="428">
        <v>626.4</v>
      </c>
    </row>
    <row r="6227" spans="2:4" x14ac:dyDescent="0.25">
      <c r="B6227" s="427" t="s">
        <v>8419</v>
      </c>
      <c r="C6227" s="427" t="s">
        <v>8368</v>
      </c>
      <c r="D6227" s="428">
        <v>626.4</v>
      </c>
    </row>
    <row r="6228" spans="2:4" x14ac:dyDescent="0.25">
      <c r="B6228" s="427" t="s">
        <v>8420</v>
      </c>
      <c r="C6228" s="427" t="s">
        <v>8368</v>
      </c>
      <c r="D6228" s="428">
        <v>626.4</v>
      </c>
    </row>
    <row r="6229" spans="2:4" x14ac:dyDescent="0.25">
      <c r="B6229" s="427" t="s">
        <v>8421</v>
      </c>
      <c r="C6229" s="427" t="s">
        <v>8368</v>
      </c>
      <c r="D6229" s="428">
        <v>626.4</v>
      </c>
    </row>
    <row r="6230" spans="2:4" x14ac:dyDescent="0.25">
      <c r="B6230" s="427" t="s">
        <v>8422</v>
      </c>
      <c r="C6230" s="427" t="s">
        <v>8368</v>
      </c>
      <c r="D6230" s="428">
        <v>626.4</v>
      </c>
    </row>
    <row r="6231" spans="2:4" x14ac:dyDescent="0.25">
      <c r="B6231" s="427" t="s">
        <v>8423</v>
      </c>
      <c r="C6231" s="427" t="s">
        <v>8368</v>
      </c>
      <c r="D6231" s="428">
        <v>626.4</v>
      </c>
    </row>
    <row r="6232" spans="2:4" x14ac:dyDescent="0.25">
      <c r="B6232" s="427" t="s">
        <v>8424</v>
      </c>
      <c r="C6232" s="427" t="s">
        <v>8368</v>
      </c>
      <c r="D6232" s="428">
        <v>626.4</v>
      </c>
    </row>
    <row r="6233" spans="2:4" x14ac:dyDescent="0.25">
      <c r="B6233" s="427" t="s">
        <v>8425</v>
      </c>
      <c r="C6233" s="427" t="s">
        <v>8368</v>
      </c>
      <c r="D6233" s="428">
        <v>626.4</v>
      </c>
    </row>
    <row r="6234" spans="2:4" x14ac:dyDescent="0.25">
      <c r="B6234" s="427" t="s">
        <v>8426</v>
      </c>
      <c r="C6234" s="427" t="s">
        <v>8368</v>
      </c>
      <c r="D6234" s="428">
        <v>626.4</v>
      </c>
    </row>
    <row r="6235" spans="2:4" x14ac:dyDescent="0.25">
      <c r="B6235" s="427" t="s">
        <v>8427</v>
      </c>
      <c r="C6235" s="427" t="s">
        <v>8368</v>
      </c>
      <c r="D6235" s="428">
        <v>626.4</v>
      </c>
    </row>
    <row r="6236" spans="2:4" x14ac:dyDescent="0.25">
      <c r="B6236" s="427" t="s">
        <v>8428</v>
      </c>
      <c r="C6236" s="427" t="s">
        <v>8368</v>
      </c>
      <c r="D6236" s="428">
        <v>626.4</v>
      </c>
    </row>
    <row r="6237" spans="2:4" x14ac:dyDescent="0.25">
      <c r="B6237" s="427" t="s">
        <v>8429</v>
      </c>
      <c r="C6237" s="427" t="s">
        <v>8368</v>
      </c>
      <c r="D6237" s="428">
        <v>626.4</v>
      </c>
    </row>
    <row r="6238" spans="2:4" x14ac:dyDescent="0.25">
      <c r="B6238" s="427" t="s">
        <v>8430</v>
      </c>
      <c r="C6238" s="427" t="s">
        <v>8368</v>
      </c>
      <c r="D6238" s="428">
        <v>626.4</v>
      </c>
    </row>
    <row r="6239" spans="2:4" x14ac:dyDescent="0.25">
      <c r="B6239" s="427" t="s">
        <v>8431</v>
      </c>
      <c r="C6239" s="427" t="s">
        <v>8368</v>
      </c>
      <c r="D6239" s="428">
        <v>626.4</v>
      </c>
    </row>
    <row r="6240" spans="2:4" x14ac:dyDescent="0.25">
      <c r="B6240" s="427" t="s">
        <v>8432</v>
      </c>
      <c r="C6240" s="427" t="s">
        <v>8368</v>
      </c>
      <c r="D6240" s="428">
        <v>822.25</v>
      </c>
    </row>
    <row r="6241" spans="2:4" x14ac:dyDescent="0.25">
      <c r="B6241" s="427" t="s">
        <v>8433</v>
      </c>
      <c r="C6241" s="427" t="s">
        <v>8368</v>
      </c>
      <c r="D6241" s="428">
        <v>822.25</v>
      </c>
    </row>
    <row r="6242" spans="2:4" x14ac:dyDescent="0.25">
      <c r="B6242" s="427" t="s">
        <v>8434</v>
      </c>
      <c r="C6242" s="427" t="s">
        <v>8368</v>
      </c>
      <c r="D6242" s="428">
        <v>822.25</v>
      </c>
    </row>
    <row r="6243" spans="2:4" x14ac:dyDescent="0.25">
      <c r="B6243" s="427" t="s">
        <v>8435</v>
      </c>
      <c r="C6243" s="427" t="s">
        <v>8368</v>
      </c>
      <c r="D6243" s="428">
        <v>822.25</v>
      </c>
    </row>
    <row r="6244" spans="2:4" x14ac:dyDescent="0.25">
      <c r="B6244" s="427" t="s">
        <v>8436</v>
      </c>
      <c r="C6244" s="427" t="s">
        <v>8368</v>
      </c>
      <c r="D6244" s="428">
        <v>822.25</v>
      </c>
    </row>
    <row r="6245" spans="2:4" x14ac:dyDescent="0.25">
      <c r="B6245" s="427" t="s">
        <v>8437</v>
      </c>
      <c r="C6245" s="427" t="s">
        <v>8368</v>
      </c>
      <c r="D6245" s="428">
        <v>822.25</v>
      </c>
    </row>
    <row r="6246" spans="2:4" x14ac:dyDescent="0.25">
      <c r="B6246" s="427" t="s">
        <v>8438</v>
      </c>
      <c r="C6246" s="427" t="s">
        <v>8368</v>
      </c>
      <c r="D6246" s="428">
        <v>822.25</v>
      </c>
    </row>
    <row r="6247" spans="2:4" x14ac:dyDescent="0.25">
      <c r="B6247" s="427" t="s">
        <v>8439</v>
      </c>
      <c r="C6247" s="427" t="s">
        <v>8368</v>
      </c>
      <c r="D6247" s="428">
        <v>822.25</v>
      </c>
    </row>
    <row r="6248" spans="2:4" x14ac:dyDescent="0.25">
      <c r="B6248" s="427" t="s">
        <v>8440</v>
      </c>
      <c r="C6248" s="427" t="s">
        <v>8368</v>
      </c>
      <c r="D6248" s="428">
        <v>822.25</v>
      </c>
    </row>
    <row r="6249" spans="2:4" x14ac:dyDescent="0.25">
      <c r="B6249" s="427" t="s">
        <v>8441</v>
      </c>
      <c r="C6249" s="427" t="s">
        <v>8368</v>
      </c>
      <c r="D6249" s="428">
        <v>822.25</v>
      </c>
    </row>
    <row r="6250" spans="2:4" x14ac:dyDescent="0.25">
      <c r="B6250" s="427" t="s">
        <v>8442</v>
      </c>
      <c r="C6250" s="427" t="s">
        <v>8443</v>
      </c>
      <c r="D6250" s="428">
        <v>977.5</v>
      </c>
    </row>
    <row r="6251" spans="2:4" x14ac:dyDescent="0.25">
      <c r="B6251" s="427" t="s">
        <v>8444</v>
      </c>
      <c r="C6251" s="427" t="s">
        <v>8443</v>
      </c>
      <c r="D6251" s="428">
        <v>977.5</v>
      </c>
    </row>
    <row r="6252" spans="2:4" x14ac:dyDescent="0.25">
      <c r="B6252" s="427" t="s">
        <v>8445</v>
      </c>
      <c r="C6252" s="427" t="s">
        <v>8443</v>
      </c>
      <c r="D6252" s="428">
        <v>977.5</v>
      </c>
    </row>
    <row r="6253" spans="2:4" x14ac:dyDescent="0.25">
      <c r="B6253" s="427" t="s">
        <v>8446</v>
      </c>
      <c r="C6253" s="427" t="s">
        <v>8443</v>
      </c>
      <c r="D6253" s="428">
        <v>977.5</v>
      </c>
    </row>
    <row r="6254" spans="2:4" x14ac:dyDescent="0.25">
      <c r="B6254" s="427" t="s">
        <v>8447</v>
      </c>
      <c r="C6254" s="427" t="s">
        <v>8443</v>
      </c>
      <c r="D6254" s="428">
        <v>977.5</v>
      </c>
    </row>
    <row r="6255" spans="2:4" x14ac:dyDescent="0.25">
      <c r="B6255" s="427" t="s">
        <v>8448</v>
      </c>
      <c r="C6255" s="427" t="s">
        <v>8443</v>
      </c>
      <c r="D6255" s="428">
        <v>977.5</v>
      </c>
    </row>
    <row r="6256" spans="2:4" x14ac:dyDescent="0.25">
      <c r="B6256" s="427" t="s">
        <v>8449</v>
      </c>
      <c r="C6256" s="427" t="s">
        <v>8450</v>
      </c>
      <c r="D6256" s="428">
        <v>800.4</v>
      </c>
    </row>
    <row r="6257" spans="2:4" x14ac:dyDescent="0.25">
      <c r="B6257" s="427" t="s">
        <v>8451</v>
      </c>
      <c r="C6257" s="427" t="s">
        <v>8450</v>
      </c>
      <c r="D6257" s="428">
        <v>800.4</v>
      </c>
    </row>
    <row r="6258" spans="2:4" x14ac:dyDescent="0.25">
      <c r="B6258" s="427" t="s">
        <v>8452</v>
      </c>
      <c r="C6258" s="427" t="s">
        <v>8450</v>
      </c>
      <c r="D6258" s="428">
        <v>800.4</v>
      </c>
    </row>
    <row r="6259" spans="2:4" x14ac:dyDescent="0.25">
      <c r="B6259" s="427" t="s">
        <v>8453</v>
      </c>
      <c r="C6259" s="427" t="s">
        <v>8450</v>
      </c>
      <c r="D6259" s="428">
        <v>800.4</v>
      </c>
    </row>
    <row r="6260" spans="2:4" x14ac:dyDescent="0.25">
      <c r="B6260" s="427" t="s">
        <v>8454</v>
      </c>
      <c r="C6260" s="427" t="s">
        <v>8450</v>
      </c>
      <c r="D6260" s="428">
        <v>545.20000000000005</v>
      </c>
    </row>
    <row r="6261" spans="2:4" x14ac:dyDescent="0.25">
      <c r="B6261" s="427" t="s">
        <v>8455</v>
      </c>
      <c r="C6261" s="427" t="s">
        <v>8450</v>
      </c>
      <c r="D6261" s="428">
        <v>545.20000000000005</v>
      </c>
    </row>
    <row r="6262" spans="2:4" x14ac:dyDescent="0.25">
      <c r="B6262" s="427" t="s">
        <v>8456</v>
      </c>
      <c r="C6262" s="427" t="s">
        <v>8450</v>
      </c>
      <c r="D6262" s="428">
        <v>545.20000000000005</v>
      </c>
    </row>
    <row r="6263" spans="2:4" x14ac:dyDescent="0.25">
      <c r="B6263" s="427" t="s">
        <v>8457</v>
      </c>
      <c r="C6263" s="427" t="s">
        <v>8450</v>
      </c>
      <c r="D6263" s="428">
        <v>545.20000000000005</v>
      </c>
    </row>
    <row r="6264" spans="2:4" x14ac:dyDescent="0.25">
      <c r="B6264" s="427" t="s">
        <v>8458</v>
      </c>
      <c r="C6264" s="427" t="s">
        <v>8450</v>
      </c>
      <c r="D6264" s="428">
        <v>545.20000000000005</v>
      </c>
    </row>
    <row r="6265" spans="2:4" x14ac:dyDescent="0.25">
      <c r="B6265" s="427" t="s">
        <v>8459</v>
      </c>
      <c r="C6265" s="427" t="s">
        <v>8450</v>
      </c>
      <c r="D6265" s="428">
        <v>545.20000000000005</v>
      </c>
    </row>
    <row r="6266" spans="2:4" x14ac:dyDescent="0.25">
      <c r="B6266" s="427" t="s">
        <v>8460</v>
      </c>
      <c r="C6266" s="427" t="s">
        <v>8450</v>
      </c>
      <c r="D6266" s="428">
        <v>545.20000000000005</v>
      </c>
    </row>
    <row r="6267" spans="2:4" x14ac:dyDescent="0.25">
      <c r="B6267" s="427" t="s">
        <v>8461</v>
      </c>
      <c r="C6267" s="427" t="s">
        <v>8462</v>
      </c>
      <c r="D6267" s="428">
        <v>812</v>
      </c>
    </row>
    <row r="6268" spans="2:4" x14ac:dyDescent="0.25">
      <c r="B6268" s="427" t="s">
        <v>8463</v>
      </c>
      <c r="C6268" s="427" t="s">
        <v>8462</v>
      </c>
      <c r="D6268" s="428">
        <v>812</v>
      </c>
    </row>
    <row r="6269" spans="2:4" x14ac:dyDescent="0.25">
      <c r="B6269" s="427" t="s">
        <v>8464</v>
      </c>
      <c r="C6269" s="427" t="s">
        <v>8462</v>
      </c>
      <c r="D6269" s="428">
        <v>812</v>
      </c>
    </row>
    <row r="6270" spans="2:4" x14ac:dyDescent="0.25">
      <c r="B6270" s="427" t="s">
        <v>8465</v>
      </c>
      <c r="C6270" s="427" t="s">
        <v>8462</v>
      </c>
      <c r="D6270" s="428">
        <v>812</v>
      </c>
    </row>
    <row r="6271" spans="2:4" x14ac:dyDescent="0.25">
      <c r="B6271" s="427" t="s">
        <v>8466</v>
      </c>
      <c r="C6271" s="427" t="s">
        <v>8462</v>
      </c>
      <c r="D6271" s="428">
        <v>812</v>
      </c>
    </row>
    <row r="6272" spans="2:4" x14ac:dyDescent="0.25">
      <c r="B6272" s="427" t="s">
        <v>8467</v>
      </c>
      <c r="C6272" s="427" t="s">
        <v>8462</v>
      </c>
      <c r="D6272" s="428">
        <v>812</v>
      </c>
    </row>
    <row r="6273" spans="2:4" x14ac:dyDescent="0.25">
      <c r="B6273" s="427" t="s">
        <v>8468</v>
      </c>
      <c r="C6273" s="427" t="s">
        <v>8462</v>
      </c>
      <c r="D6273" s="428">
        <v>812</v>
      </c>
    </row>
    <row r="6274" spans="2:4" x14ac:dyDescent="0.25">
      <c r="B6274" s="427" t="s">
        <v>8469</v>
      </c>
      <c r="C6274" s="427" t="s">
        <v>8462</v>
      </c>
      <c r="D6274" s="428">
        <v>812</v>
      </c>
    </row>
    <row r="6275" spans="2:4" x14ac:dyDescent="0.25">
      <c r="B6275" s="427" t="s">
        <v>8470</v>
      </c>
      <c r="C6275" s="427" t="s">
        <v>8471</v>
      </c>
      <c r="D6275" s="428">
        <v>689.04</v>
      </c>
    </row>
    <row r="6276" spans="2:4" x14ac:dyDescent="0.25">
      <c r="B6276" s="427" t="s">
        <v>8472</v>
      </c>
      <c r="C6276" s="427" t="s">
        <v>8471</v>
      </c>
      <c r="D6276" s="428">
        <v>689.04</v>
      </c>
    </row>
    <row r="6277" spans="2:4" x14ac:dyDescent="0.25">
      <c r="B6277" s="427" t="s">
        <v>8473</v>
      </c>
      <c r="C6277" s="427" t="s">
        <v>8471</v>
      </c>
      <c r="D6277" s="428">
        <v>689.04</v>
      </c>
    </row>
    <row r="6278" spans="2:4" x14ac:dyDescent="0.25">
      <c r="B6278" s="427" t="s">
        <v>8474</v>
      </c>
      <c r="C6278" s="427" t="s">
        <v>8471</v>
      </c>
      <c r="D6278" s="428">
        <v>689.04</v>
      </c>
    </row>
    <row r="6279" spans="2:4" x14ac:dyDescent="0.25">
      <c r="B6279" s="427" t="s">
        <v>8475</v>
      </c>
      <c r="C6279" s="427" t="s">
        <v>8471</v>
      </c>
      <c r="D6279" s="428">
        <v>689.04</v>
      </c>
    </row>
    <row r="6280" spans="2:4" x14ac:dyDescent="0.25">
      <c r="B6280" s="427" t="s">
        <v>8476</v>
      </c>
      <c r="C6280" s="427" t="s">
        <v>8471</v>
      </c>
      <c r="D6280" s="428">
        <v>689.04</v>
      </c>
    </row>
    <row r="6281" spans="2:4" x14ac:dyDescent="0.25">
      <c r="B6281" s="427" t="s">
        <v>8477</v>
      </c>
      <c r="C6281" s="427" t="s">
        <v>8471</v>
      </c>
      <c r="D6281" s="428">
        <v>689.04</v>
      </c>
    </row>
    <row r="6282" spans="2:4" x14ac:dyDescent="0.25">
      <c r="B6282" s="427" t="s">
        <v>8478</v>
      </c>
      <c r="C6282" s="427" t="s">
        <v>8471</v>
      </c>
      <c r="D6282" s="428">
        <v>689.04</v>
      </c>
    </row>
    <row r="6283" spans="2:4" x14ac:dyDescent="0.25">
      <c r="B6283" s="427" t="s">
        <v>8479</v>
      </c>
      <c r="C6283" s="427" t="s">
        <v>8471</v>
      </c>
      <c r="D6283" s="428">
        <v>689.04</v>
      </c>
    </row>
    <row r="6284" spans="2:4" x14ac:dyDescent="0.25">
      <c r="B6284" s="427" t="s">
        <v>8480</v>
      </c>
      <c r="C6284" s="427" t="s">
        <v>8481</v>
      </c>
      <c r="D6284" s="428">
        <v>689.04</v>
      </c>
    </row>
    <row r="6285" spans="2:4" x14ac:dyDescent="0.25">
      <c r="B6285" s="427" t="s">
        <v>8482</v>
      </c>
      <c r="C6285" s="427" t="s">
        <v>8481</v>
      </c>
      <c r="D6285" s="428">
        <v>689.04</v>
      </c>
    </row>
    <row r="6286" spans="2:4" x14ac:dyDescent="0.25">
      <c r="B6286" s="427" t="s">
        <v>8483</v>
      </c>
      <c r="C6286" s="427" t="s">
        <v>8481</v>
      </c>
      <c r="D6286" s="428">
        <v>689.04</v>
      </c>
    </row>
    <row r="6287" spans="2:4" x14ac:dyDescent="0.25">
      <c r="B6287" s="427" t="s">
        <v>8484</v>
      </c>
      <c r="C6287" s="427" t="s">
        <v>8481</v>
      </c>
      <c r="D6287" s="428">
        <v>689.04</v>
      </c>
    </row>
    <row r="6288" spans="2:4" x14ac:dyDescent="0.25">
      <c r="B6288" s="427" t="s">
        <v>8485</v>
      </c>
      <c r="C6288" s="427" t="s">
        <v>8481</v>
      </c>
      <c r="D6288" s="428">
        <v>689.04</v>
      </c>
    </row>
    <row r="6289" spans="2:4" x14ac:dyDescent="0.25">
      <c r="B6289" s="427" t="s">
        <v>8486</v>
      </c>
      <c r="C6289" s="427" t="s">
        <v>8481</v>
      </c>
      <c r="D6289" s="428">
        <v>689.04</v>
      </c>
    </row>
    <row r="6290" spans="2:4" x14ac:dyDescent="0.25">
      <c r="B6290" s="427" t="s">
        <v>8487</v>
      </c>
      <c r="C6290" s="427" t="s">
        <v>8481</v>
      </c>
      <c r="D6290" s="428">
        <v>689.04</v>
      </c>
    </row>
    <row r="6291" spans="2:4" x14ac:dyDescent="0.25">
      <c r="B6291" s="427" t="s">
        <v>8488</v>
      </c>
      <c r="C6291" s="427" t="s">
        <v>8481</v>
      </c>
      <c r="D6291" s="428">
        <v>689.04</v>
      </c>
    </row>
    <row r="6292" spans="2:4" x14ac:dyDescent="0.25">
      <c r="B6292" s="427" t="s">
        <v>8489</v>
      </c>
      <c r="C6292" s="427" t="s">
        <v>8481</v>
      </c>
      <c r="D6292" s="428">
        <v>689.04</v>
      </c>
    </row>
    <row r="6293" spans="2:4" x14ac:dyDescent="0.25">
      <c r="B6293" s="427" t="s">
        <v>8490</v>
      </c>
      <c r="C6293" s="427" t="s">
        <v>8481</v>
      </c>
      <c r="D6293" s="428">
        <v>689.04</v>
      </c>
    </row>
    <row r="6294" spans="2:4" x14ac:dyDescent="0.25">
      <c r="B6294" s="427" t="s">
        <v>8491</v>
      </c>
      <c r="C6294" s="427" t="s">
        <v>8481</v>
      </c>
      <c r="D6294" s="428">
        <v>689.04</v>
      </c>
    </row>
    <row r="6295" spans="2:4" x14ac:dyDescent="0.25">
      <c r="B6295" s="427" t="s">
        <v>8492</v>
      </c>
      <c r="C6295" s="427" t="s">
        <v>8481</v>
      </c>
      <c r="D6295" s="428">
        <v>689.04</v>
      </c>
    </row>
    <row r="6296" spans="2:4" x14ac:dyDescent="0.25">
      <c r="B6296" s="427" t="s">
        <v>8493</v>
      </c>
      <c r="C6296" s="427" t="s">
        <v>8481</v>
      </c>
      <c r="D6296" s="428">
        <v>689.04</v>
      </c>
    </row>
    <row r="6297" spans="2:4" x14ac:dyDescent="0.25">
      <c r="B6297" s="427" t="s">
        <v>8494</v>
      </c>
      <c r="C6297" s="427" t="s">
        <v>8495</v>
      </c>
      <c r="D6297" s="428">
        <v>689.04</v>
      </c>
    </row>
    <row r="6298" spans="2:4" x14ac:dyDescent="0.25">
      <c r="B6298" s="427" t="s">
        <v>8496</v>
      </c>
      <c r="C6298" s="427" t="s">
        <v>8495</v>
      </c>
      <c r="D6298" s="428">
        <v>689.04</v>
      </c>
    </row>
    <row r="6299" spans="2:4" x14ac:dyDescent="0.25">
      <c r="B6299" s="427" t="s">
        <v>8497</v>
      </c>
      <c r="C6299" s="427" t="s">
        <v>8495</v>
      </c>
      <c r="D6299" s="428">
        <v>689.04</v>
      </c>
    </row>
    <row r="6300" spans="2:4" x14ac:dyDescent="0.25">
      <c r="B6300" s="427" t="s">
        <v>8498</v>
      </c>
      <c r="C6300" s="427" t="s">
        <v>8495</v>
      </c>
      <c r="D6300" s="428">
        <v>689.04</v>
      </c>
    </row>
    <row r="6301" spans="2:4" x14ac:dyDescent="0.25">
      <c r="B6301" s="427" t="s">
        <v>8499</v>
      </c>
      <c r="C6301" s="427" t="s">
        <v>8495</v>
      </c>
      <c r="D6301" s="428">
        <v>689.04</v>
      </c>
    </row>
    <row r="6302" spans="2:4" x14ac:dyDescent="0.25">
      <c r="B6302" s="427" t="s">
        <v>8500</v>
      </c>
      <c r="C6302" s="427" t="s">
        <v>8495</v>
      </c>
      <c r="D6302" s="428">
        <v>689.04</v>
      </c>
    </row>
    <row r="6303" spans="2:4" x14ac:dyDescent="0.25">
      <c r="B6303" s="427" t="s">
        <v>8501</v>
      </c>
      <c r="C6303" s="427" t="s">
        <v>8495</v>
      </c>
      <c r="D6303" s="428">
        <v>689.04</v>
      </c>
    </row>
    <row r="6304" spans="2:4" x14ac:dyDescent="0.25">
      <c r="B6304" s="427" t="s">
        <v>8502</v>
      </c>
      <c r="C6304" s="427" t="s">
        <v>8495</v>
      </c>
      <c r="D6304" s="428">
        <v>689.04</v>
      </c>
    </row>
    <row r="6305" spans="2:4" x14ac:dyDescent="0.25">
      <c r="B6305" s="427" t="s">
        <v>8503</v>
      </c>
      <c r="C6305" s="427" t="s">
        <v>8495</v>
      </c>
      <c r="D6305" s="428">
        <v>689.04</v>
      </c>
    </row>
    <row r="6306" spans="2:4" x14ac:dyDescent="0.25">
      <c r="B6306" s="427" t="s">
        <v>8504</v>
      </c>
      <c r="C6306" s="427" t="s">
        <v>8495</v>
      </c>
      <c r="D6306" s="428">
        <v>689.04</v>
      </c>
    </row>
    <row r="6307" spans="2:4" x14ac:dyDescent="0.25">
      <c r="B6307" s="427" t="s">
        <v>8505</v>
      </c>
      <c r="C6307" s="427" t="s">
        <v>8495</v>
      </c>
      <c r="D6307" s="428">
        <v>689.04</v>
      </c>
    </row>
    <row r="6308" spans="2:4" x14ac:dyDescent="0.25">
      <c r="B6308" s="427" t="s">
        <v>8506</v>
      </c>
      <c r="C6308" s="427" t="s">
        <v>8495</v>
      </c>
      <c r="D6308" s="428">
        <v>689.04</v>
      </c>
    </row>
    <row r="6309" spans="2:4" x14ac:dyDescent="0.25">
      <c r="B6309" s="427" t="s">
        <v>8507</v>
      </c>
      <c r="C6309" s="427" t="s">
        <v>8495</v>
      </c>
      <c r="D6309" s="428">
        <v>689.04</v>
      </c>
    </row>
    <row r="6310" spans="2:4" x14ac:dyDescent="0.25">
      <c r="B6310" s="427" t="s">
        <v>8508</v>
      </c>
      <c r="C6310" s="427" t="s">
        <v>8495</v>
      </c>
      <c r="D6310" s="428">
        <v>689.04</v>
      </c>
    </row>
    <row r="6311" spans="2:4" x14ac:dyDescent="0.25">
      <c r="B6311" s="427" t="s">
        <v>8509</v>
      </c>
      <c r="C6311" s="427" t="s">
        <v>8495</v>
      </c>
      <c r="D6311" s="428">
        <v>689.04</v>
      </c>
    </row>
    <row r="6312" spans="2:4" x14ac:dyDescent="0.25">
      <c r="B6312" s="427" t="s">
        <v>8510</v>
      </c>
      <c r="C6312" s="427" t="s">
        <v>8495</v>
      </c>
      <c r="D6312" s="428">
        <v>689.04</v>
      </c>
    </row>
    <row r="6313" spans="2:4" x14ac:dyDescent="0.25">
      <c r="B6313" s="427" t="s">
        <v>8511</v>
      </c>
      <c r="C6313" s="427" t="s">
        <v>8495</v>
      </c>
      <c r="D6313" s="428">
        <v>689.04</v>
      </c>
    </row>
    <row r="6314" spans="2:4" x14ac:dyDescent="0.25">
      <c r="B6314" s="427" t="s">
        <v>8512</v>
      </c>
      <c r="C6314" s="427" t="s">
        <v>8495</v>
      </c>
      <c r="D6314" s="428">
        <v>689.04</v>
      </c>
    </row>
    <row r="6315" spans="2:4" x14ac:dyDescent="0.25">
      <c r="B6315" s="427" t="s">
        <v>8513</v>
      </c>
      <c r="C6315" s="427" t="s">
        <v>8495</v>
      </c>
      <c r="D6315" s="428">
        <v>689.04</v>
      </c>
    </row>
    <row r="6316" spans="2:4" x14ac:dyDescent="0.25">
      <c r="B6316" s="427" t="s">
        <v>8514</v>
      </c>
      <c r="C6316" s="427" t="s">
        <v>8495</v>
      </c>
      <c r="D6316" s="428">
        <v>689.04</v>
      </c>
    </row>
    <row r="6317" spans="2:4" x14ac:dyDescent="0.25">
      <c r="B6317" s="427" t="s">
        <v>8515</v>
      </c>
      <c r="C6317" s="427" t="s">
        <v>8495</v>
      </c>
      <c r="D6317" s="428">
        <v>689.04</v>
      </c>
    </row>
    <row r="6318" spans="2:4" x14ac:dyDescent="0.25">
      <c r="B6318" s="427" t="s">
        <v>8516</v>
      </c>
      <c r="C6318" s="427" t="s">
        <v>8495</v>
      </c>
      <c r="D6318" s="428">
        <v>689.04</v>
      </c>
    </row>
    <row r="6319" spans="2:4" x14ac:dyDescent="0.25">
      <c r="B6319" s="427" t="s">
        <v>8517</v>
      </c>
      <c r="C6319" s="427" t="s">
        <v>8495</v>
      </c>
      <c r="D6319" s="428">
        <v>689.04</v>
      </c>
    </row>
    <row r="6320" spans="2:4" x14ac:dyDescent="0.25">
      <c r="B6320" s="427" t="s">
        <v>8518</v>
      </c>
      <c r="C6320" s="427" t="s">
        <v>8495</v>
      </c>
      <c r="D6320" s="428">
        <v>689.04</v>
      </c>
    </row>
    <row r="6321" spans="2:4" x14ac:dyDescent="0.25">
      <c r="B6321" s="427" t="s">
        <v>8519</v>
      </c>
      <c r="C6321" s="427" t="s">
        <v>8495</v>
      </c>
      <c r="D6321" s="428">
        <v>689.04</v>
      </c>
    </row>
    <row r="6322" spans="2:4" x14ac:dyDescent="0.25">
      <c r="B6322" s="427" t="s">
        <v>8520</v>
      </c>
      <c r="C6322" s="427" t="s">
        <v>8495</v>
      </c>
      <c r="D6322" s="428">
        <v>689.04</v>
      </c>
    </row>
    <row r="6323" spans="2:4" x14ac:dyDescent="0.25">
      <c r="B6323" s="427" t="s">
        <v>8521</v>
      </c>
      <c r="C6323" s="427" t="s">
        <v>8495</v>
      </c>
      <c r="D6323" s="428">
        <v>689.04</v>
      </c>
    </row>
    <row r="6324" spans="2:4" x14ac:dyDescent="0.25">
      <c r="B6324" s="427" t="s">
        <v>8522</v>
      </c>
      <c r="C6324" s="427" t="s">
        <v>8495</v>
      </c>
      <c r="D6324" s="428">
        <v>689.04</v>
      </c>
    </row>
    <row r="6325" spans="2:4" x14ac:dyDescent="0.25">
      <c r="B6325" s="427" t="s">
        <v>8523</v>
      </c>
      <c r="C6325" s="427" t="s">
        <v>8495</v>
      </c>
      <c r="D6325" s="428">
        <v>689.04</v>
      </c>
    </row>
    <row r="6326" spans="2:4" x14ac:dyDescent="0.25">
      <c r="B6326" s="427" t="s">
        <v>8524</v>
      </c>
      <c r="C6326" s="427" t="s">
        <v>8495</v>
      </c>
      <c r="D6326" s="428">
        <v>689.04</v>
      </c>
    </row>
    <row r="6327" spans="2:4" x14ac:dyDescent="0.25">
      <c r="B6327" s="427" t="s">
        <v>8525</v>
      </c>
      <c r="C6327" s="427" t="s">
        <v>8495</v>
      </c>
      <c r="D6327" s="428">
        <v>689.04</v>
      </c>
    </row>
    <row r="6328" spans="2:4" x14ac:dyDescent="0.25">
      <c r="B6328" s="427" t="s">
        <v>8526</v>
      </c>
      <c r="C6328" s="427" t="s">
        <v>8527</v>
      </c>
      <c r="D6328" s="428">
        <v>1265</v>
      </c>
    </row>
    <row r="6329" spans="2:4" x14ac:dyDescent="0.25">
      <c r="B6329" s="427" t="s">
        <v>8528</v>
      </c>
      <c r="C6329" s="427" t="s">
        <v>8529</v>
      </c>
      <c r="D6329" s="428">
        <v>1265</v>
      </c>
    </row>
    <row r="6330" spans="2:4" x14ac:dyDescent="0.25">
      <c r="B6330" s="427" t="s">
        <v>8530</v>
      </c>
      <c r="C6330" s="427" t="s">
        <v>8529</v>
      </c>
      <c r="D6330" s="428">
        <v>1265</v>
      </c>
    </row>
    <row r="6331" spans="2:4" x14ac:dyDescent="0.25">
      <c r="B6331" s="427" t="s">
        <v>8531</v>
      </c>
      <c r="C6331" s="427" t="s">
        <v>8529</v>
      </c>
      <c r="D6331" s="428">
        <v>1265</v>
      </c>
    </row>
    <row r="6332" spans="2:4" x14ac:dyDescent="0.25">
      <c r="B6332" s="427" t="s">
        <v>8532</v>
      </c>
      <c r="C6332" s="427" t="s">
        <v>8529</v>
      </c>
      <c r="D6332" s="428">
        <v>1265</v>
      </c>
    </row>
    <row r="6333" spans="2:4" x14ac:dyDescent="0.25">
      <c r="B6333" s="427" t="s">
        <v>8533</v>
      </c>
      <c r="C6333" s="427" t="s">
        <v>8529</v>
      </c>
      <c r="D6333" s="428">
        <v>1265</v>
      </c>
    </row>
    <row r="6334" spans="2:4" x14ac:dyDescent="0.25">
      <c r="B6334" s="427" t="s">
        <v>8534</v>
      </c>
      <c r="C6334" s="427" t="s">
        <v>8529</v>
      </c>
      <c r="D6334" s="428">
        <v>1265</v>
      </c>
    </row>
    <row r="6335" spans="2:4" x14ac:dyDescent="0.25">
      <c r="B6335" s="427" t="s">
        <v>8535</v>
      </c>
      <c r="C6335" s="427" t="s">
        <v>8529</v>
      </c>
      <c r="D6335" s="428">
        <v>1265</v>
      </c>
    </row>
    <row r="6336" spans="2:4" x14ac:dyDescent="0.25">
      <c r="B6336" s="427" t="s">
        <v>8536</v>
      </c>
      <c r="C6336" s="427" t="s">
        <v>8529</v>
      </c>
      <c r="D6336" s="428">
        <v>1265</v>
      </c>
    </row>
    <row r="6337" spans="2:4" x14ac:dyDescent="0.25">
      <c r="B6337" s="427" t="s">
        <v>8537</v>
      </c>
      <c r="C6337" s="427" t="s">
        <v>8529</v>
      </c>
      <c r="D6337" s="428">
        <v>1265</v>
      </c>
    </row>
    <row r="6338" spans="2:4" x14ac:dyDescent="0.25">
      <c r="B6338" s="427" t="s">
        <v>8538</v>
      </c>
      <c r="C6338" s="427" t="s">
        <v>8529</v>
      </c>
      <c r="D6338" s="428">
        <v>1265</v>
      </c>
    </row>
    <row r="6339" spans="2:4" x14ac:dyDescent="0.25">
      <c r="B6339" s="427" t="s">
        <v>8539</v>
      </c>
      <c r="C6339" s="427" t="s">
        <v>8529</v>
      </c>
      <c r="D6339" s="428">
        <v>1265</v>
      </c>
    </row>
    <row r="6340" spans="2:4" x14ac:dyDescent="0.25">
      <c r="B6340" s="427" t="s">
        <v>8540</v>
      </c>
      <c r="C6340" s="427" t="s">
        <v>8529</v>
      </c>
      <c r="D6340" s="428">
        <v>1265</v>
      </c>
    </row>
    <row r="6341" spans="2:4" x14ac:dyDescent="0.25">
      <c r="B6341" s="427" t="s">
        <v>8541</v>
      </c>
      <c r="C6341" s="427" t="s">
        <v>8529</v>
      </c>
      <c r="D6341" s="428">
        <v>1265</v>
      </c>
    </row>
    <row r="6342" spans="2:4" x14ac:dyDescent="0.25">
      <c r="B6342" s="427" t="s">
        <v>8542</v>
      </c>
      <c r="C6342" s="427" t="s">
        <v>8529</v>
      </c>
      <c r="D6342" s="428">
        <v>1265</v>
      </c>
    </row>
    <row r="6343" spans="2:4" x14ac:dyDescent="0.25">
      <c r="B6343" s="427" t="s">
        <v>8543</v>
      </c>
      <c r="C6343" s="427" t="s">
        <v>8529</v>
      </c>
      <c r="D6343" s="428">
        <v>1265</v>
      </c>
    </row>
    <row r="6344" spans="2:4" x14ac:dyDescent="0.25">
      <c r="B6344" s="427" t="s">
        <v>8544</v>
      </c>
      <c r="C6344" s="427" t="s">
        <v>8529</v>
      </c>
      <c r="D6344" s="428">
        <v>1265</v>
      </c>
    </row>
    <row r="6345" spans="2:4" x14ac:dyDescent="0.25">
      <c r="B6345" s="427" t="s">
        <v>8545</v>
      </c>
      <c r="C6345" s="427" t="s">
        <v>8529</v>
      </c>
      <c r="D6345" s="428">
        <v>1265</v>
      </c>
    </row>
    <row r="6346" spans="2:4" x14ac:dyDescent="0.25">
      <c r="B6346" s="427" t="s">
        <v>8546</v>
      </c>
      <c r="C6346" s="427" t="s">
        <v>8529</v>
      </c>
      <c r="D6346" s="428">
        <v>1265</v>
      </c>
    </row>
    <row r="6347" spans="2:4" x14ac:dyDescent="0.25">
      <c r="B6347" s="427" t="s">
        <v>8547</v>
      </c>
      <c r="C6347" s="427" t="s">
        <v>8529</v>
      </c>
      <c r="D6347" s="428">
        <v>1265</v>
      </c>
    </row>
    <row r="6348" spans="2:4" x14ac:dyDescent="0.25">
      <c r="B6348" s="427" t="s">
        <v>8548</v>
      </c>
      <c r="C6348" s="427" t="s">
        <v>8529</v>
      </c>
      <c r="D6348" s="428">
        <v>1265</v>
      </c>
    </row>
    <row r="6349" spans="2:4" x14ac:dyDescent="0.25">
      <c r="B6349" s="427" t="s">
        <v>8549</v>
      </c>
      <c r="C6349" s="427" t="s">
        <v>8529</v>
      </c>
      <c r="D6349" s="428">
        <v>1265</v>
      </c>
    </row>
    <row r="6350" spans="2:4" x14ac:dyDescent="0.25">
      <c r="B6350" s="427" t="s">
        <v>8550</v>
      </c>
      <c r="C6350" s="427" t="s">
        <v>8529</v>
      </c>
      <c r="D6350" s="428">
        <v>1265</v>
      </c>
    </row>
    <row r="6351" spans="2:4" x14ac:dyDescent="0.25">
      <c r="B6351" s="427" t="s">
        <v>8551</v>
      </c>
      <c r="C6351" s="427" t="s">
        <v>8529</v>
      </c>
      <c r="D6351" s="428">
        <v>1265</v>
      </c>
    </row>
    <row r="6352" spans="2:4" x14ac:dyDescent="0.25">
      <c r="B6352" s="427" t="s">
        <v>8552</v>
      </c>
      <c r="C6352" s="427" t="s">
        <v>8529</v>
      </c>
      <c r="D6352" s="428">
        <v>1265</v>
      </c>
    </row>
    <row r="6353" spans="2:4" x14ac:dyDescent="0.25">
      <c r="B6353" s="427" t="s">
        <v>8553</v>
      </c>
      <c r="C6353" s="427" t="s">
        <v>8529</v>
      </c>
      <c r="D6353" s="428">
        <v>1265</v>
      </c>
    </row>
    <row r="6354" spans="2:4" x14ac:dyDescent="0.25">
      <c r="B6354" s="427" t="s">
        <v>8554</v>
      </c>
      <c r="C6354" s="427" t="s">
        <v>8529</v>
      </c>
      <c r="D6354" s="428">
        <v>1265</v>
      </c>
    </row>
    <row r="6355" spans="2:4" x14ac:dyDescent="0.25">
      <c r="B6355" s="427" t="s">
        <v>8555</v>
      </c>
      <c r="C6355" s="427" t="s">
        <v>8529</v>
      </c>
      <c r="D6355" s="428">
        <v>1265</v>
      </c>
    </row>
    <row r="6356" spans="2:4" x14ac:dyDescent="0.25">
      <c r="B6356" s="427" t="s">
        <v>8556</v>
      </c>
      <c r="C6356" s="427" t="s">
        <v>8529</v>
      </c>
      <c r="D6356" s="428">
        <v>1265</v>
      </c>
    </row>
    <row r="6357" spans="2:4" x14ac:dyDescent="0.25">
      <c r="B6357" s="427" t="s">
        <v>8557</v>
      </c>
      <c r="C6357" s="427" t="s">
        <v>8529</v>
      </c>
      <c r="D6357" s="428">
        <v>1265</v>
      </c>
    </row>
    <row r="6358" spans="2:4" x14ac:dyDescent="0.25">
      <c r="B6358" s="427" t="s">
        <v>8558</v>
      </c>
      <c r="C6358" s="427" t="s">
        <v>8529</v>
      </c>
      <c r="D6358" s="428">
        <v>1265</v>
      </c>
    </row>
    <row r="6359" spans="2:4" x14ac:dyDescent="0.25">
      <c r="B6359" s="427" t="s">
        <v>8559</v>
      </c>
      <c r="C6359" s="427" t="s">
        <v>8529</v>
      </c>
      <c r="D6359" s="428">
        <v>1265</v>
      </c>
    </row>
    <row r="6360" spans="2:4" x14ac:dyDescent="0.25">
      <c r="B6360" s="427" t="s">
        <v>8560</v>
      </c>
      <c r="C6360" s="427" t="s">
        <v>8529</v>
      </c>
      <c r="D6360" s="428">
        <v>1265</v>
      </c>
    </row>
    <row r="6361" spans="2:4" x14ac:dyDescent="0.25">
      <c r="B6361" s="427" t="s">
        <v>8561</v>
      </c>
      <c r="C6361" s="427" t="s">
        <v>8529</v>
      </c>
      <c r="D6361" s="428">
        <v>1265</v>
      </c>
    </row>
    <row r="6362" spans="2:4" x14ac:dyDescent="0.25">
      <c r="B6362" s="427" t="s">
        <v>8562</v>
      </c>
      <c r="C6362" s="427" t="s">
        <v>8529</v>
      </c>
      <c r="D6362" s="428">
        <v>1265</v>
      </c>
    </row>
    <row r="6363" spans="2:4" x14ac:dyDescent="0.25">
      <c r="B6363" s="427" t="s">
        <v>8563</v>
      </c>
      <c r="C6363" s="427" t="s">
        <v>8529</v>
      </c>
      <c r="D6363" s="428">
        <v>1265</v>
      </c>
    </row>
    <row r="6364" spans="2:4" x14ac:dyDescent="0.25">
      <c r="B6364" s="427" t="s">
        <v>8564</v>
      </c>
      <c r="C6364" s="427" t="s">
        <v>8529</v>
      </c>
      <c r="D6364" s="428">
        <v>1265</v>
      </c>
    </row>
    <row r="6365" spans="2:4" x14ac:dyDescent="0.25">
      <c r="B6365" s="427" t="s">
        <v>8565</v>
      </c>
      <c r="C6365" s="427" t="s">
        <v>8529</v>
      </c>
      <c r="D6365" s="428">
        <v>1265</v>
      </c>
    </row>
    <row r="6366" spans="2:4" x14ac:dyDescent="0.25">
      <c r="B6366" s="427" t="s">
        <v>8566</v>
      </c>
      <c r="C6366" s="427" t="s">
        <v>8529</v>
      </c>
      <c r="D6366" s="428">
        <v>1265</v>
      </c>
    </row>
    <row r="6367" spans="2:4" x14ac:dyDescent="0.25">
      <c r="B6367" s="427" t="s">
        <v>8567</v>
      </c>
      <c r="C6367" s="427" t="s">
        <v>8529</v>
      </c>
      <c r="D6367" s="428">
        <v>1265</v>
      </c>
    </row>
    <row r="6368" spans="2:4" x14ac:dyDescent="0.25">
      <c r="B6368" s="427" t="s">
        <v>8568</v>
      </c>
      <c r="C6368" s="427" t="s">
        <v>8529</v>
      </c>
      <c r="D6368" s="428">
        <v>1265</v>
      </c>
    </row>
    <row r="6369" spans="2:4" x14ac:dyDescent="0.25">
      <c r="B6369" s="427" t="s">
        <v>8569</v>
      </c>
      <c r="C6369" s="427" t="s">
        <v>8529</v>
      </c>
      <c r="D6369" s="428">
        <v>1265</v>
      </c>
    </row>
    <row r="6370" spans="2:4" x14ac:dyDescent="0.25">
      <c r="B6370" s="427" t="s">
        <v>8570</v>
      </c>
      <c r="C6370" s="427" t="s">
        <v>8529</v>
      </c>
      <c r="D6370" s="428">
        <v>1265</v>
      </c>
    </row>
    <row r="6371" spans="2:4" x14ac:dyDescent="0.25">
      <c r="B6371" s="427" t="s">
        <v>8571</v>
      </c>
      <c r="C6371" s="427" t="s">
        <v>8529</v>
      </c>
      <c r="D6371" s="428">
        <v>1265</v>
      </c>
    </row>
    <row r="6372" spans="2:4" x14ac:dyDescent="0.25">
      <c r="B6372" s="427" t="s">
        <v>8572</v>
      </c>
      <c r="C6372" s="427" t="s">
        <v>8573</v>
      </c>
      <c r="D6372" s="428">
        <v>823.6</v>
      </c>
    </row>
    <row r="6373" spans="2:4" x14ac:dyDescent="0.25">
      <c r="B6373" s="427" t="s">
        <v>8574</v>
      </c>
      <c r="C6373" s="427" t="s">
        <v>8573</v>
      </c>
      <c r="D6373" s="428">
        <v>823.6</v>
      </c>
    </row>
    <row r="6374" spans="2:4" x14ac:dyDescent="0.25">
      <c r="B6374" s="427" t="s">
        <v>8575</v>
      </c>
      <c r="C6374" s="427" t="s">
        <v>8573</v>
      </c>
      <c r="D6374" s="428">
        <v>823.6</v>
      </c>
    </row>
    <row r="6375" spans="2:4" x14ac:dyDescent="0.25">
      <c r="B6375" s="427" t="s">
        <v>8576</v>
      </c>
      <c r="C6375" s="427" t="s">
        <v>8573</v>
      </c>
      <c r="D6375" s="428">
        <v>823.6</v>
      </c>
    </row>
    <row r="6376" spans="2:4" x14ac:dyDescent="0.25">
      <c r="B6376" s="427" t="s">
        <v>8577</v>
      </c>
      <c r="C6376" s="427" t="s">
        <v>8573</v>
      </c>
      <c r="D6376" s="428">
        <v>823.6</v>
      </c>
    </row>
    <row r="6377" spans="2:4" x14ac:dyDescent="0.25">
      <c r="B6377" s="427" t="s">
        <v>8578</v>
      </c>
      <c r="C6377" s="427" t="s">
        <v>8573</v>
      </c>
      <c r="D6377" s="428">
        <v>823.6</v>
      </c>
    </row>
    <row r="6378" spans="2:4" x14ac:dyDescent="0.25">
      <c r="B6378" s="427" t="s">
        <v>8579</v>
      </c>
      <c r="C6378" s="427" t="s">
        <v>8573</v>
      </c>
      <c r="D6378" s="428">
        <v>823.6</v>
      </c>
    </row>
    <row r="6379" spans="2:4" x14ac:dyDescent="0.25">
      <c r="B6379" s="427" t="s">
        <v>8580</v>
      </c>
      <c r="C6379" s="427" t="s">
        <v>8581</v>
      </c>
      <c r="D6379" s="428">
        <v>1495</v>
      </c>
    </row>
    <row r="6380" spans="2:4" x14ac:dyDescent="0.25">
      <c r="B6380" s="427" t="s">
        <v>8582</v>
      </c>
      <c r="C6380" s="427" t="s">
        <v>8583</v>
      </c>
      <c r="D6380" s="428">
        <v>5951.19</v>
      </c>
    </row>
    <row r="6381" spans="2:4" x14ac:dyDescent="0.25">
      <c r="B6381" s="427" t="s">
        <v>8584</v>
      </c>
      <c r="C6381" s="427" t="s">
        <v>8585</v>
      </c>
      <c r="D6381" s="428">
        <v>0.12</v>
      </c>
    </row>
    <row r="6382" spans="2:4" x14ac:dyDescent="0.25">
      <c r="B6382" s="427" t="s">
        <v>8586</v>
      </c>
      <c r="C6382" s="427" t="s">
        <v>8587</v>
      </c>
      <c r="D6382" s="428">
        <v>5803.43</v>
      </c>
    </row>
    <row r="6383" spans="2:4" x14ac:dyDescent="0.25">
      <c r="B6383" s="427" t="s">
        <v>8588</v>
      </c>
      <c r="C6383" s="427" t="s">
        <v>8589</v>
      </c>
      <c r="D6383" s="428">
        <v>549</v>
      </c>
    </row>
    <row r="6384" spans="2:4" x14ac:dyDescent="0.25">
      <c r="B6384" s="427" t="s">
        <v>8590</v>
      </c>
      <c r="C6384" s="427" t="s">
        <v>8591</v>
      </c>
      <c r="D6384" s="428">
        <v>1223.5999999999999</v>
      </c>
    </row>
    <row r="6385" spans="2:4" x14ac:dyDescent="0.25">
      <c r="B6385" s="427" t="s">
        <v>8592</v>
      </c>
      <c r="C6385" s="427" t="s">
        <v>8591</v>
      </c>
      <c r="D6385" s="428">
        <v>1223.5999999999999</v>
      </c>
    </row>
    <row r="6386" spans="2:4" x14ac:dyDescent="0.25">
      <c r="B6386" s="427" t="s">
        <v>8593</v>
      </c>
      <c r="C6386" s="427" t="s">
        <v>8594</v>
      </c>
      <c r="D6386" s="428">
        <v>1288</v>
      </c>
    </row>
    <row r="6387" spans="2:4" x14ac:dyDescent="0.25">
      <c r="B6387" s="427" t="s">
        <v>8595</v>
      </c>
      <c r="C6387" s="427" t="s">
        <v>8594</v>
      </c>
      <c r="D6387" s="428">
        <v>340</v>
      </c>
    </row>
    <row r="6388" spans="2:4" x14ac:dyDescent="0.25">
      <c r="B6388" s="427" t="s">
        <v>8596</v>
      </c>
      <c r="C6388" s="427" t="s">
        <v>8594</v>
      </c>
      <c r="D6388" s="428">
        <v>802.7</v>
      </c>
    </row>
    <row r="6389" spans="2:4" x14ac:dyDescent="0.25">
      <c r="B6389" s="427" t="s">
        <v>8597</v>
      </c>
      <c r="C6389" s="427" t="s">
        <v>8594</v>
      </c>
      <c r="D6389" s="428">
        <v>802.7</v>
      </c>
    </row>
    <row r="6390" spans="2:4" x14ac:dyDescent="0.25">
      <c r="B6390" s="427" t="s">
        <v>8598</v>
      </c>
      <c r="C6390" s="427" t="s">
        <v>8594</v>
      </c>
      <c r="D6390" s="428">
        <v>802.7</v>
      </c>
    </row>
    <row r="6391" spans="2:4" x14ac:dyDescent="0.25">
      <c r="B6391" s="427" t="s">
        <v>8599</v>
      </c>
      <c r="C6391" s="427" t="s">
        <v>8594</v>
      </c>
      <c r="D6391" s="428">
        <v>1288</v>
      </c>
    </row>
    <row r="6392" spans="2:4" x14ac:dyDescent="0.25">
      <c r="B6392" s="427" t="s">
        <v>8600</v>
      </c>
      <c r="C6392" s="427" t="s">
        <v>8594</v>
      </c>
      <c r="D6392" s="428">
        <v>802.7</v>
      </c>
    </row>
    <row r="6393" spans="2:4" x14ac:dyDescent="0.25">
      <c r="B6393" s="427" t="s">
        <v>8601</v>
      </c>
      <c r="C6393" s="427" t="s">
        <v>8594</v>
      </c>
      <c r="D6393" s="428">
        <v>1485</v>
      </c>
    </row>
    <row r="6394" spans="2:4" x14ac:dyDescent="0.25">
      <c r="B6394" s="427" t="s">
        <v>8602</v>
      </c>
      <c r="C6394" s="427" t="s">
        <v>8594</v>
      </c>
      <c r="D6394" s="428">
        <v>1485</v>
      </c>
    </row>
    <row r="6395" spans="2:4" x14ac:dyDescent="0.25">
      <c r="B6395" s="427" t="s">
        <v>8603</v>
      </c>
      <c r="C6395" s="427" t="s">
        <v>8604</v>
      </c>
      <c r="D6395" s="428">
        <v>632.5</v>
      </c>
    </row>
    <row r="6396" spans="2:4" x14ac:dyDescent="0.25">
      <c r="B6396" s="427" t="s">
        <v>8605</v>
      </c>
      <c r="C6396" s="427" t="s">
        <v>8606</v>
      </c>
      <c r="D6396" s="428">
        <v>632.5</v>
      </c>
    </row>
    <row r="6397" spans="2:4" ht="28.5" x14ac:dyDescent="0.25">
      <c r="B6397" s="427" t="s">
        <v>8607</v>
      </c>
      <c r="C6397" s="427" t="s">
        <v>8608</v>
      </c>
      <c r="D6397" s="428">
        <v>1522.6</v>
      </c>
    </row>
    <row r="6398" spans="2:4" x14ac:dyDescent="0.25">
      <c r="B6398" s="427" t="s">
        <v>8609</v>
      </c>
      <c r="C6398" s="427" t="s">
        <v>8610</v>
      </c>
      <c r="D6398" s="428">
        <v>1288</v>
      </c>
    </row>
    <row r="6399" spans="2:4" x14ac:dyDescent="0.25">
      <c r="B6399" s="427" t="s">
        <v>8611</v>
      </c>
      <c r="C6399" s="427" t="s">
        <v>8612</v>
      </c>
      <c r="D6399" s="428">
        <v>340.01</v>
      </c>
    </row>
    <row r="6400" spans="2:4" x14ac:dyDescent="0.25">
      <c r="B6400" s="427" t="s">
        <v>8613</v>
      </c>
      <c r="C6400" s="427" t="s">
        <v>8614</v>
      </c>
      <c r="D6400" s="428">
        <v>2608.0500000000002</v>
      </c>
    </row>
    <row r="6401" spans="2:4" x14ac:dyDescent="0.25">
      <c r="B6401" s="427" t="s">
        <v>8615</v>
      </c>
      <c r="C6401" s="427" t="s">
        <v>8614</v>
      </c>
      <c r="D6401" s="428">
        <v>2608.0500000000002</v>
      </c>
    </row>
    <row r="6402" spans="2:4" x14ac:dyDescent="0.25">
      <c r="B6402" s="427" t="s">
        <v>8616</v>
      </c>
      <c r="C6402" s="427" t="s">
        <v>8614</v>
      </c>
      <c r="D6402" s="428">
        <v>2608.0500000000002</v>
      </c>
    </row>
    <row r="6403" spans="2:4" x14ac:dyDescent="0.25">
      <c r="B6403" s="427" t="s">
        <v>8617</v>
      </c>
      <c r="C6403" s="427" t="s">
        <v>8614</v>
      </c>
      <c r="D6403" s="428">
        <v>2608.0500000000002</v>
      </c>
    </row>
    <row r="6404" spans="2:4" x14ac:dyDescent="0.25">
      <c r="B6404" s="427" t="s">
        <v>8618</v>
      </c>
      <c r="C6404" s="427" t="s">
        <v>8614</v>
      </c>
      <c r="D6404" s="428">
        <v>2608.0500000000002</v>
      </c>
    </row>
    <row r="6405" spans="2:4" x14ac:dyDescent="0.25">
      <c r="B6405" s="427" t="s">
        <v>8619</v>
      </c>
      <c r="C6405" s="427" t="s">
        <v>8614</v>
      </c>
      <c r="D6405" s="428">
        <v>2608.0500000000002</v>
      </c>
    </row>
    <row r="6406" spans="2:4" x14ac:dyDescent="0.25">
      <c r="B6406" s="427" t="s">
        <v>8620</v>
      </c>
      <c r="C6406" s="427" t="s">
        <v>8614</v>
      </c>
      <c r="D6406" s="428">
        <v>2608.0500000000002</v>
      </c>
    </row>
    <row r="6407" spans="2:4" x14ac:dyDescent="0.25">
      <c r="B6407" s="427" t="s">
        <v>8621</v>
      </c>
      <c r="C6407" s="427" t="s">
        <v>8614</v>
      </c>
      <c r="D6407" s="428">
        <v>2608.0500000000002</v>
      </c>
    </row>
    <row r="6408" spans="2:4" x14ac:dyDescent="0.25">
      <c r="B6408" s="427" t="s">
        <v>8622</v>
      </c>
      <c r="C6408" s="427" t="s">
        <v>8614</v>
      </c>
      <c r="D6408" s="428">
        <v>2608.0500000000002</v>
      </c>
    </row>
    <row r="6409" spans="2:4" x14ac:dyDescent="0.25">
      <c r="B6409" s="427" t="s">
        <v>8623</v>
      </c>
      <c r="C6409" s="427" t="s">
        <v>8614</v>
      </c>
      <c r="D6409" s="428">
        <v>2608.0500000000002</v>
      </c>
    </row>
    <row r="6410" spans="2:4" x14ac:dyDescent="0.25">
      <c r="B6410" s="427" t="s">
        <v>8624</v>
      </c>
      <c r="C6410" s="427" t="s">
        <v>8614</v>
      </c>
      <c r="D6410" s="428">
        <v>2608.0500000000002</v>
      </c>
    </row>
    <row r="6411" spans="2:4" x14ac:dyDescent="0.25">
      <c r="B6411" s="427" t="s">
        <v>8625</v>
      </c>
      <c r="C6411" s="427" t="s">
        <v>8614</v>
      </c>
      <c r="D6411" s="428">
        <v>2608.0500000000002</v>
      </c>
    </row>
    <row r="6412" spans="2:4" x14ac:dyDescent="0.25">
      <c r="B6412" s="427" t="s">
        <v>8626</v>
      </c>
      <c r="C6412" s="427" t="s">
        <v>8614</v>
      </c>
      <c r="D6412" s="428">
        <v>2608.0500000000002</v>
      </c>
    </row>
    <row r="6413" spans="2:4" x14ac:dyDescent="0.25">
      <c r="B6413" s="427" t="s">
        <v>8627</v>
      </c>
      <c r="C6413" s="427" t="s">
        <v>8614</v>
      </c>
      <c r="D6413" s="428">
        <v>2608.0500000000002</v>
      </c>
    </row>
    <row r="6414" spans="2:4" x14ac:dyDescent="0.25">
      <c r="B6414" s="427" t="s">
        <v>8628</v>
      </c>
      <c r="C6414" s="427" t="s">
        <v>8614</v>
      </c>
      <c r="D6414" s="428">
        <v>2608.0500000000002</v>
      </c>
    </row>
    <row r="6415" spans="2:4" x14ac:dyDescent="0.25">
      <c r="B6415" s="427" t="s">
        <v>8629</v>
      </c>
      <c r="C6415" s="427" t="s">
        <v>8614</v>
      </c>
      <c r="D6415" s="428">
        <v>2608.0500000000002</v>
      </c>
    </row>
    <row r="6416" spans="2:4" x14ac:dyDescent="0.25">
      <c r="B6416" s="427" t="s">
        <v>8630</v>
      </c>
      <c r="C6416" s="427" t="s">
        <v>8614</v>
      </c>
      <c r="D6416" s="428">
        <v>2608.0500000000002</v>
      </c>
    </row>
    <row r="6417" spans="2:4" x14ac:dyDescent="0.25">
      <c r="B6417" s="427" t="s">
        <v>8631</v>
      </c>
      <c r="C6417" s="427" t="s">
        <v>8614</v>
      </c>
      <c r="D6417" s="428">
        <v>2608.0500000000002</v>
      </c>
    </row>
    <row r="6418" spans="2:4" x14ac:dyDescent="0.25">
      <c r="B6418" s="427" t="s">
        <v>8632</v>
      </c>
      <c r="C6418" s="427" t="s">
        <v>8614</v>
      </c>
      <c r="D6418" s="428">
        <v>2608.0500000000002</v>
      </c>
    </row>
    <row r="6419" spans="2:4" x14ac:dyDescent="0.25">
      <c r="B6419" s="427" t="s">
        <v>8633</v>
      </c>
      <c r="C6419" s="427" t="s">
        <v>8614</v>
      </c>
      <c r="D6419" s="428">
        <v>2608.0500000000002</v>
      </c>
    </row>
    <row r="6420" spans="2:4" x14ac:dyDescent="0.25">
      <c r="B6420" s="427" t="s">
        <v>8634</v>
      </c>
      <c r="C6420" s="427" t="s">
        <v>8614</v>
      </c>
      <c r="D6420" s="428">
        <v>2608.0500000000002</v>
      </c>
    </row>
    <row r="6421" spans="2:4" x14ac:dyDescent="0.25">
      <c r="B6421" s="427" t="s">
        <v>8635</v>
      </c>
      <c r="C6421" s="427" t="s">
        <v>8614</v>
      </c>
      <c r="D6421" s="428">
        <v>2608.0500000000002</v>
      </c>
    </row>
    <row r="6422" spans="2:4" x14ac:dyDescent="0.25">
      <c r="B6422" s="427" t="s">
        <v>8636</v>
      </c>
      <c r="C6422" s="427" t="s">
        <v>8614</v>
      </c>
      <c r="D6422" s="428">
        <v>2608.0500000000002</v>
      </c>
    </row>
    <row r="6423" spans="2:4" x14ac:dyDescent="0.25">
      <c r="B6423" s="427" t="s">
        <v>8637</v>
      </c>
      <c r="C6423" s="427" t="s">
        <v>8614</v>
      </c>
      <c r="D6423" s="428">
        <v>2608.0500000000002</v>
      </c>
    </row>
    <row r="6424" spans="2:4" x14ac:dyDescent="0.25">
      <c r="B6424" s="427" t="s">
        <v>8638</v>
      </c>
      <c r="C6424" s="427" t="s">
        <v>8614</v>
      </c>
      <c r="D6424" s="428">
        <v>2608.0500000000002</v>
      </c>
    </row>
    <row r="6425" spans="2:4" x14ac:dyDescent="0.25">
      <c r="B6425" s="427" t="s">
        <v>8639</v>
      </c>
      <c r="C6425" s="427" t="s">
        <v>8614</v>
      </c>
      <c r="D6425" s="428">
        <v>2608.0500000000002</v>
      </c>
    </row>
    <row r="6426" spans="2:4" x14ac:dyDescent="0.25">
      <c r="B6426" s="427" t="s">
        <v>8640</v>
      </c>
      <c r="C6426" s="427" t="s">
        <v>8614</v>
      </c>
      <c r="D6426" s="428">
        <v>2608.0500000000002</v>
      </c>
    </row>
    <row r="6427" spans="2:4" x14ac:dyDescent="0.25">
      <c r="B6427" s="427" t="s">
        <v>8641</v>
      </c>
      <c r="C6427" s="427" t="s">
        <v>8614</v>
      </c>
      <c r="D6427" s="428">
        <v>2608.0500000000002</v>
      </c>
    </row>
    <row r="6428" spans="2:4" x14ac:dyDescent="0.25">
      <c r="B6428" s="427" t="s">
        <v>8642</v>
      </c>
      <c r="C6428" s="427" t="s">
        <v>8614</v>
      </c>
      <c r="D6428" s="428">
        <v>2608.0500000000002</v>
      </c>
    </row>
    <row r="6429" spans="2:4" x14ac:dyDescent="0.25">
      <c r="B6429" s="427" t="s">
        <v>8643</v>
      </c>
      <c r="C6429" s="427" t="s">
        <v>8614</v>
      </c>
      <c r="D6429" s="428">
        <v>2608.0500000000002</v>
      </c>
    </row>
    <row r="6430" spans="2:4" x14ac:dyDescent="0.25">
      <c r="B6430" s="427" t="s">
        <v>8644</v>
      </c>
      <c r="C6430" s="427" t="s">
        <v>8614</v>
      </c>
      <c r="D6430" s="428">
        <v>2608.0500000000002</v>
      </c>
    </row>
    <row r="6431" spans="2:4" x14ac:dyDescent="0.25">
      <c r="B6431" s="427" t="s">
        <v>8645</v>
      </c>
      <c r="C6431" s="427" t="s">
        <v>8646</v>
      </c>
      <c r="D6431" s="428">
        <v>1200</v>
      </c>
    </row>
    <row r="6432" spans="2:4" x14ac:dyDescent="0.25">
      <c r="B6432" s="427" t="s">
        <v>8647</v>
      </c>
      <c r="C6432" s="427" t="s">
        <v>8648</v>
      </c>
      <c r="D6432" s="428">
        <v>1318.59</v>
      </c>
    </row>
    <row r="6433" spans="2:4" x14ac:dyDescent="0.25">
      <c r="B6433" s="427" t="s">
        <v>8649</v>
      </c>
      <c r="C6433" s="427" t="s">
        <v>8650</v>
      </c>
      <c r="D6433" s="428">
        <v>16777.78</v>
      </c>
    </row>
    <row r="6434" spans="2:4" x14ac:dyDescent="0.25">
      <c r="B6434" s="427" t="s">
        <v>8651</v>
      </c>
      <c r="C6434" s="427" t="s">
        <v>8650</v>
      </c>
      <c r="D6434" s="428">
        <v>16777.78</v>
      </c>
    </row>
    <row r="6435" spans="2:4" x14ac:dyDescent="0.25">
      <c r="B6435" s="427" t="s">
        <v>8652</v>
      </c>
      <c r="C6435" s="427" t="s">
        <v>8653</v>
      </c>
      <c r="D6435" s="428">
        <v>747.5</v>
      </c>
    </row>
    <row r="6436" spans="2:4" x14ac:dyDescent="0.25">
      <c r="B6436" s="427" t="s">
        <v>8654</v>
      </c>
      <c r="C6436" s="427" t="s">
        <v>8655</v>
      </c>
      <c r="D6436" s="428">
        <v>3047.5</v>
      </c>
    </row>
    <row r="6437" spans="2:4" x14ac:dyDescent="0.25">
      <c r="B6437" s="427" t="s">
        <v>8656</v>
      </c>
      <c r="C6437" s="427" t="s">
        <v>8655</v>
      </c>
      <c r="D6437" s="428">
        <v>3047.5</v>
      </c>
    </row>
    <row r="6438" spans="2:4" x14ac:dyDescent="0.25">
      <c r="B6438" s="427" t="s">
        <v>8657</v>
      </c>
      <c r="C6438" s="427" t="s">
        <v>8655</v>
      </c>
      <c r="D6438" s="428">
        <v>3536.25</v>
      </c>
    </row>
    <row r="6439" spans="2:4" x14ac:dyDescent="0.25">
      <c r="B6439" s="427" t="s">
        <v>8658</v>
      </c>
      <c r="C6439" s="427" t="s">
        <v>8655</v>
      </c>
      <c r="D6439" s="428">
        <v>3536.25</v>
      </c>
    </row>
    <row r="6440" spans="2:4" x14ac:dyDescent="0.25">
      <c r="B6440" s="427" t="s">
        <v>8659</v>
      </c>
      <c r="C6440" s="427" t="s">
        <v>8655</v>
      </c>
      <c r="D6440" s="428">
        <v>3536.25</v>
      </c>
    </row>
    <row r="6441" spans="2:4" x14ac:dyDescent="0.25">
      <c r="B6441" s="427" t="s">
        <v>8660</v>
      </c>
      <c r="C6441" s="427" t="s">
        <v>8655</v>
      </c>
      <c r="D6441" s="428">
        <v>6843.94</v>
      </c>
    </row>
    <row r="6442" spans="2:4" x14ac:dyDescent="0.25">
      <c r="B6442" s="427" t="s">
        <v>8661</v>
      </c>
      <c r="C6442" s="427" t="s">
        <v>8655</v>
      </c>
      <c r="D6442" s="428">
        <v>2037.72</v>
      </c>
    </row>
    <row r="6443" spans="2:4" x14ac:dyDescent="0.25">
      <c r="B6443" s="427" t="s">
        <v>8662</v>
      </c>
      <c r="C6443" s="427" t="s">
        <v>8663</v>
      </c>
      <c r="D6443" s="428">
        <v>3712</v>
      </c>
    </row>
    <row r="6444" spans="2:4" x14ac:dyDescent="0.25">
      <c r="B6444" s="427" t="s">
        <v>8664</v>
      </c>
      <c r="C6444" s="427" t="s">
        <v>8665</v>
      </c>
      <c r="D6444" s="428">
        <v>3971.87</v>
      </c>
    </row>
    <row r="6445" spans="2:4" x14ac:dyDescent="0.25">
      <c r="B6445" s="427" t="s">
        <v>8666</v>
      </c>
      <c r="C6445" s="427" t="s">
        <v>8667</v>
      </c>
      <c r="D6445" s="428">
        <v>3571.52</v>
      </c>
    </row>
    <row r="6446" spans="2:4" x14ac:dyDescent="0.25">
      <c r="B6446" s="427" t="s">
        <v>8668</v>
      </c>
      <c r="C6446" s="427" t="s">
        <v>8667</v>
      </c>
      <c r="D6446" s="428">
        <v>3571.53</v>
      </c>
    </row>
    <row r="6447" spans="2:4" x14ac:dyDescent="0.25">
      <c r="B6447" s="427" t="s">
        <v>8669</v>
      </c>
      <c r="C6447" s="427" t="s">
        <v>8667</v>
      </c>
      <c r="D6447" s="428">
        <v>3571.52</v>
      </c>
    </row>
    <row r="6448" spans="2:4" x14ac:dyDescent="0.25">
      <c r="B6448" s="427" t="s">
        <v>8670</v>
      </c>
      <c r="C6448" s="427" t="s">
        <v>8667</v>
      </c>
      <c r="D6448" s="428">
        <v>3571.53</v>
      </c>
    </row>
    <row r="6449" spans="2:4" x14ac:dyDescent="0.25">
      <c r="B6449" s="427" t="s">
        <v>8671</v>
      </c>
      <c r="C6449" s="427" t="s">
        <v>8667</v>
      </c>
      <c r="D6449" s="428">
        <v>3571.53</v>
      </c>
    </row>
    <row r="6450" spans="2:4" x14ac:dyDescent="0.25">
      <c r="B6450" s="427" t="s">
        <v>8672</v>
      </c>
      <c r="C6450" s="427" t="s">
        <v>8673</v>
      </c>
      <c r="D6450" s="428">
        <v>3291.71</v>
      </c>
    </row>
    <row r="6451" spans="2:4" x14ac:dyDescent="0.25">
      <c r="B6451" s="427" t="s">
        <v>8674</v>
      </c>
      <c r="C6451" s="427" t="s">
        <v>8675</v>
      </c>
      <c r="D6451" s="428">
        <v>1265</v>
      </c>
    </row>
    <row r="6452" spans="2:4" x14ac:dyDescent="0.25">
      <c r="B6452" s="427" t="s">
        <v>8676</v>
      </c>
      <c r="C6452" s="427" t="s">
        <v>8677</v>
      </c>
      <c r="D6452" s="428">
        <v>513</v>
      </c>
    </row>
    <row r="6453" spans="2:4" x14ac:dyDescent="0.25">
      <c r="B6453" s="427" t="s">
        <v>8678</v>
      </c>
      <c r="C6453" s="427" t="s">
        <v>8677</v>
      </c>
      <c r="D6453" s="428">
        <v>513</v>
      </c>
    </row>
    <row r="6454" spans="2:4" x14ac:dyDescent="0.25">
      <c r="B6454" s="427" t="s">
        <v>8679</v>
      </c>
      <c r="C6454" s="427" t="s">
        <v>8677</v>
      </c>
      <c r="D6454" s="428">
        <v>513</v>
      </c>
    </row>
    <row r="6455" spans="2:4" x14ac:dyDescent="0.25">
      <c r="B6455" s="427" t="s">
        <v>8680</v>
      </c>
      <c r="C6455" s="427" t="s">
        <v>8677</v>
      </c>
      <c r="D6455" s="428">
        <v>513</v>
      </c>
    </row>
    <row r="6456" spans="2:4" x14ac:dyDescent="0.25">
      <c r="B6456" s="427" t="s">
        <v>8681</v>
      </c>
      <c r="C6456" s="427" t="s">
        <v>8677</v>
      </c>
      <c r="D6456" s="428">
        <v>513</v>
      </c>
    </row>
    <row r="6457" spans="2:4" x14ac:dyDescent="0.25">
      <c r="B6457" s="427" t="s">
        <v>8682</v>
      </c>
      <c r="C6457" s="427" t="s">
        <v>8677</v>
      </c>
      <c r="D6457" s="428">
        <v>513</v>
      </c>
    </row>
    <row r="6458" spans="2:4" x14ac:dyDescent="0.25">
      <c r="B6458" s="427" t="s">
        <v>8683</v>
      </c>
      <c r="C6458" s="427" t="s">
        <v>8677</v>
      </c>
      <c r="D6458" s="428">
        <v>513</v>
      </c>
    </row>
    <row r="6459" spans="2:4" x14ac:dyDescent="0.25">
      <c r="B6459" s="427" t="s">
        <v>8684</v>
      </c>
      <c r="C6459" s="427" t="s">
        <v>8677</v>
      </c>
      <c r="D6459" s="428">
        <v>513</v>
      </c>
    </row>
    <row r="6460" spans="2:4" x14ac:dyDescent="0.25">
      <c r="B6460" s="427" t="s">
        <v>8685</v>
      </c>
      <c r="C6460" s="427" t="s">
        <v>8677</v>
      </c>
      <c r="D6460" s="428">
        <v>513</v>
      </c>
    </row>
    <row r="6461" spans="2:4" x14ac:dyDescent="0.25">
      <c r="B6461" s="427" t="s">
        <v>8686</v>
      </c>
      <c r="C6461" s="427" t="s">
        <v>8687</v>
      </c>
      <c r="D6461" s="428">
        <v>803.07</v>
      </c>
    </row>
    <row r="6462" spans="2:4" x14ac:dyDescent="0.25">
      <c r="B6462" s="427" t="s">
        <v>8688</v>
      </c>
      <c r="C6462" s="427" t="s">
        <v>8689</v>
      </c>
      <c r="D6462" s="428">
        <v>3857</v>
      </c>
    </row>
    <row r="6463" spans="2:4" x14ac:dyDescent="0.25">
      <c r="B6463" s="427" t="s">
        <v>8690</v>
      </c>
      <c r="C6463" s="427" t="s">
        <v>8689</v>
      </c>
      <c r="D6463" s="428">
        <v>3857</v>
      </c>
    </row>
    <row r="6464" spans="2:4" x14ac:dyDescent="0.25">
      <c r="B6464" s="427" t="s">
        <v>8691</v>
      </c>
      <c r="C6464" s="427" t="s">
        <v>8689</v>
      </c>
      <c r="D6464" s="428">
        <v>3857</v>
      </c>
    </row>
    <row r="6465" spans="2:4" x14ac:dyDescent="0.25">
      <c r="B6465" s="427" t="s">
        <v>8692</v>
      </c>
      <c r="C6465" s="427" t="s">
        <v>8693</v>
      </c>
      <c r="D6465" s="428">
        <v>1826.2</v>
      </c>
    </row>
    <row r="6466" spans="2:4" x14ac:dyDescent="0.25">
      <c r="B6466" s="427" t="s">
        <v>8694</v>
      </c>
      <c r="C6466" s="427" t="s">
        <v>8693</v>
      </c>
      <c r="D6466" s="428">
        <v>1826.2</v>
      </c>
    </row>
    <row r="6467" spans="2:4" x14ac:dyDescent="0.25">
      <c r="B6467" s="427" t="s">
        <v>8695</v>
      </c>
      <c r="C6467" s="427" t="s">
        <v>8693</v>
      </c>
      <c r="D6467" s="428">
        <v>1826.2</v>
      </c>
    </row>
    <row r="6468" spans="2:4" x14ac:dyDescent="0.25">
      <c r="B6468" s="427" t="s">
        <v>8696</v>
      </c>
      <c r="C6468" s="427" t="s">
        <v>8693</v>
      </c>
      <c r="D6468" s="428">
        <v>1826.2</v>
      </c>
    </row>
    <row r="6469" spans="2:4" x14ac:dyDescent="0.25">
      <c r="B6469" s="427" t="s">
        <v>8697</v>
      </c>
      <c r="C6469" s="427" t="s">
        <v>8693</v>
      </c>
      <c r="D6469" s="428">
        <v>1826.2</v>
      </c>
    </row>
    <row r="6470" spans="2:4" x14ac:dyDescent="0.25">
      <c r="B6470" s="427" t="s">
        <v>8698</v>
      </c>
      <c r="C6470" s="427" t="s">
        <v>8693</v>
      </c>
      <c r="D6470" s="428">
        <v>1826.2</v>
      </c>
    </row>
    <row r="6471" spans="2:4" x14ac:dyDescent="0.25">
      <c r="B6471" s="427" t="s">
        <v>8699</v>
      </c>
      <c r="C6471" s="427" t="s">
        <v>8693</v>
      </c>
      <c r="D6471" s="428">
        <v>1826.2</v>
      </c>
    </row>
    <row r="6472" spans="2:4" x14ac:dyDescent="0.25">
      <c r="B6472" s="427" t="s">
        <v>8700</v>
      </c>
      <c r="C6472" s="427" t="s">
        <v>8693</v>
      </c>
      <c r="D6472" s="428">
        <v>1826.2</v>
      </c>
    </row>
    <row r="6473" spans="2:4" x14ac:dyDescent="0.25">
      <c r="B6473" s="427" t="s">
        <v>8701</v>
      </c>
      <c r="C6473" s="427" t="s">
        <v>8693</v>
      </c>
      <c r="D6473" s="428">
        <v>1826.2</v>
      </c>
    </row>
    <row r="6474" spans="2:4" x14ac:dyDescent="0.25">
      <c r="B6474" s="427" t="s">
        <v>8702</v>
      </c>
      <c r="C6474" s="427" t="s">
        <v>8693</v>
      </c>
      <c r="D6474" s="428">
        <v>1826.2</v>
      </c>
    </row>
    <row r="6475" spans="2:4" x14ac:dyDescent="0.25">
      <c r="B6475" s="427" t="s">
        <v>8703</v>
      </c>
      <c r="C6475" s="427" t="s">
        <v>8693</v>
      </c>
      <c r="D6475" s="428">
        <v>1826.2</v>
      </c>
    </row>
    <row r="6476" spans="2:4" x14ac:dyDescent="0.25">
      <c r="B6476" s="427" t="s">
        <v>8704</v>
      </c>
      <c r="C6476" s="427" t="s">
        <v>8693</v>
      </c>
      <c r="D6476" s="428">
        <v>1826.2</v>
      </c>
    </row>
    <row r="6477" spans="2:4" x14ac:dyDescent="0.25">
      <c r="B6477" s="427" t="s">
        <v>8705</v>
      </c>
      <c r="C6477" s="427" t="s">
        <v>8693</v>
      </c>
      <c r="D6477" s="428">
        <v>1826.2</v>
      </c>
    </row>
    <row r="6478" spans="2:4" x14ac:dyDescent="0.25">
      <c r="B6478" s="427" t="s">
        <v>8706</v>
      </c>
      <c r="C6478" s="427" t="s">
        <v>8693</v>
      </c>
      <c r="D6478" s="428">
        <v>1826.2</v>
      </c>
    </row>
    <row r="6479" spans="2:4" x14ac:dyDescent="0.25">
      <c r="B6479" s="427" t="s">
        <v>8707</v>
      </c>
      <c r="C6479" s="427" t="s">
        <v>8693</v>
      </c>
      <c r="D6479" s="428">
        <v>1826.2</v>
      </c>
    </row>
    <row r="6480" spans="2:4" x14ac:dyDescent="0.25">
      <c r="B6480" s="427" t="s">
        <v>8708</v>
      </c>
      <c r="C6480" s="427" t="s">
        <v>8693</v>
      </c>
      <c r="D6480" s="428">
        <v>1826.2</v>
      </c>
    </row>
    <row r="6481" spans="2:4" x14ac:dyDescent="0.25">
      <c r="B6481" s="427" t="s">
        <v>8709</v>
      </c>
      <c r="C6481" s="427" t="s">
        <v>8693</v>
      </c>
      <c r="D6481" s="428">
        <v>1826.2</v>
      </c>
    </row>
    <row r="6482" spans="2:4" x14ac:dyDescent="0.25">
      <c r="B6482" s="427" t="s">
        <v>8710</v>
      </c>
      <c r="C6482" s="427" t="s">
        <v>8693</v>
      </c>
      <c r="D6482" s="428">
        <v>1826.2</v>
      </c>
    </row>
    <row r="6483" spans="2:4" x14ac:dyDescent="0.25">
      <c r="B6483" s="427" t="s">
        <v>8711</v>
      </c>
      <c r="C6483" s="427" t="s">
        <v>8693</v>
      </c>
      <c r="D6483" s="428">
        <v>1826.2</v>
      </c>
    </row>
    <row r="6484" spans="2:4" x14ac:dyDescent="0.25">
      <c r="B6484" s="427" t="s">
        <v>8712</v>
      </c>
      <c r="C6484" s="427" t="s">
        <v>8693</v>
      </c>
      <c r="D6484" s="428">
        <v>1826.2</v>
      </c>
    </row>
    <row r="6485" spans="2:4" x14ac:dyDescent="0.25">
      <c r="B6485" s="427" t="s">
        <v>8713</v>
      </c>
      <c r="C6485" s="427" t="s">
        <v>8693</v>
      </c>
      <c r="D6485" s="428">
        <v>1826.2</v>
      </c>
    </row>
    <row r="6486" spans="2:4" x14ac:dyDescent="0.25">
      <c r="B6486" s="427" t="s">
        <v>8714</v>
      </c>
      <c r="C6486" s="427" t="s">
        <v>8693</v>
      </c>
      <c r="D6486" s="428">
        <v>1826.2</v>
      </c>
    </row>
    <row r="6487" spans="2:4" x14ac:dyDescent="0.25">
      <c r="B6487" s="427" t="s">
        <v>8715</v>
      </c>
      <c r="C6487" s="427" t="s">
        <v>8693</v>
      </c>
      <c r="D6487" s="428">
        <v>1826.2</v>
      </c>
    </row>
    <row r="6488" spans="2:4" x14ac:dyDescent="0.25">
      <c r="B6488" s="427" t="s">
        <v>8716</v>
      </c>
      <c r="C6488" s="427" t="s">
        <v>8693</v>
      </c>
      <c r="D6488" s="428">
        <v>1826.2</v>
      </c>
    </row>
    <row r="6489" spans="2:4" x14ac:dyDescent="0.25">
      <c r="B6489" s="427" t="s">
        <v>8717</v>
      </c>
      <c r="C6489" s="427" t="s">
        <v>8693</v>
      </c>
      <c r="D6489" s="428">
        <v>1826.2</v>
      </c>
    </row>
    <row r="6490" spans="2:4" x14ac:dyDescent="0.25">
      <c r="B6490" s="427" t="s">
        <v>8718</v>
      </c>
      <c r="C6490" s="427" t="s">
        <v>8719</v>
      </c>
      <c r="D6490" s="428">
        <v>1826.2</v>
      </c>
    </row>
    <row r="6491" spans="2:4" x14ac:dyDescent="0.25">
      <c r="B6491" s="427" t="s">
        <v>8720</v>
      </c>
      <c r="C6491" s="427" t="s">
        <v>8719</v>
      </c>
      <c r="D6491" s="428">
        <v>1826.2</v>
      </c>
    </row>
    <row r="6492" spans="2:4" x14ac:dyDescent="0.25">
      <c r="B6492" s="427" t="s">
        <v>8721</v>
      </c>
      <c r="C6492" s="427" t="s">
        <v>8719</v>
      </c>
      <c r="D6492" s="428">
        <v>1826.2</v>
      </c>
    </row>
    <row r="6493" spans="2:4" x14ac:dyDescent="0.25">
      <c r="B6493" s="427" t="s">
        <v>8722</v>
      </c>
      <c r="C6493" s="427" t="s">
        <v>8719</v>
      </c>
      <c r="D6493" s="428">
        <v>1826.2</v>
      </c>
    </row>
    <row r="6494" spans="2:4" x14ac:dyDescent="0.25">
      <c r="B6494" s="427" t="s">
        <v>8723</v>
      </c>
      <c r="C6494" s="427" t="s">
        <v>8719</v>
      </c>
      <c r="D6494" s="428">
        <v>1826.2</v>
      </c>
    </row>
    <row r="6495" spans="2:4" x14ac:dyDescent="0.25">
      <c r="B6495" s="427" t="s">
        <v>8724</v>
      </c>
      <c r="C6495" s="427" t="s">
        <v>8719</v>
      </c>
      <c r="D6495" s="428">
        <v>1826.2</v>
      </c>
    </row>
    <row r="6496" spans="2:4" x14ac:dyDescent="0.25">
      <c r="B6496" s="427" t="s">
        <v>8725</v>
      </c>
      <c r="C6496" s="427" t="s">
        <v>8719</v>
      </c>
      <c r="D6496" s="428">
        <v>1826.2</v>
      </c>
    </row>
    <row r="6497" spans="2:4" x14ac:dyDescent="0.25">
      <c r="B6497" s="427" t="s">
        <v>8726</v>
      </c>
      <c r="C6497" s="427" t="s">
        <v>8719</v>
      </c>
      <c r="D6497" s="428">
        <v>1826.2</v>
      </c>
    </row>
    <row r="6498" spans="2:4" x14ac:dyDescent="0.25">
      <c r="B6498" s="427" t="s">
        <v>8727</v>
      </c>
      <c r="C6498" s="427" t="s">
        <v>8719</v>
      </c>
      <c r="D6498" s="428">
        <v>1826.2</v>
      </c>
    </row>
    <row r="6499" spans="2:4" x14ac:dyDescent="0.25">
      <c r="B6499" s="427" t="s">
        <v>8728</v>
      </c>
      <c r="C6499" s="427" t="s">
        <v>8719</v>
      </c>
      <c r="D6499" s="428">
        <v>1826.2</v>
      </c>
    </row>
    <row r="6500" spans="2:4" x14ac:dyDescent="0.25">
      <c r="B6500" s="427" t="s">
        <v>8729</v>
      </c>
      <c r="C6500" s="427" t="s">
        <v>8719</v>
      </c>
      <c r="D6500" s="428">
        <v>1826.2</v>
      </c>
    </row>
    <row r="6501" spans="2:4" x14ac:dyDescent="0.25">
      <c r="B6501" s="427" t="s">
        <v>8730</v>
      </c>
      <c r="C6501" s="427" t="s">
        <v>8719</v>
      </c>
      <c r="D6501" s="428">
        <v>1826.2</v>
      </c>
    </row>
    <row r="6502" spans="2:4" x14ac:dyDescent="0.25">
      <c r="B6502" s="427" t="s">
        <v>8731</v>
      </c>
      <c r="C6502" s="427" t="s">
        <v>8719</v>
      </c>
      <c r="D6502" s="428">
        <v>1826.2</v>
      </c>
    </row>
    <row r="6503" spans="2:4" x14ac:dyDescent="0.25">
      <c r="B6503" s="427" t="s">
        <v>8732</v>
      </c>
      <c r="C6503" s="427" t="s">
        <v>8719</v>
      </c>
      <c r="D6503" s="428">
        <v>1826.2</v>
      </c>
    </row>
    <row r="6504" spans="2:4" x14ac:dyDescent="0.25">
      <c r="B6504" s="427" t="s">
        <v>8733</v>
      </c>
      <c r="C6504" s="427" t="s">
        <v>8719</v>
      </c>
      <c r="D6504" s="428">
        <v>1826.2</v>
      </c>
    </row>
    <row r="6505" spans="2:4" x14ac:dyDescent="0.25">
      <c r="B6505" s="427" t="s">
        <v>8734</v>
      </c>
      <c r="C6505" s="427" t="s">
        <v>8719</v>
      </c>
      <c r="D6505" s="428">
        <v>1826.2</v>
      </c>
    </row>
    <row r="6506" spans="2:4" x14ac:dyDescent="0.25">
      <c r="B6506" s="427" t="s">
        <v>8735</v>
      </c>
      <c r="C6506" s="427" t="s">
        <v>8719</v>
      </c>
      <c r="D6506" s="428">
        <v>1826.2</v>
      </c>
    </row>
    <row r="6507" spans="2:4" x14ac:dyDescent="0.25">
      <c r="B6507" s="427" t="s">
        <v>8736</v>
      </c>
      <c r="C6507" s="427" t="s">
        <v>8719</v>
      </c>
      <c r="D6507" s="428">
        <v>1826.2</v>
      </c>
    </row>
    <row r="6508" spans="2:4" x14ac:dyDescent="0.25">
      <c r="B6508" s="427" t="s">
        <v>8737</v>
      </c>
      <c r="C6508" s="427" t="s">
        <v>8719</v>
      </c>
      <c r="D6508" s="428">
        <v>1826.2</v>
      </c>
    </row>
    <row r="6509" spans="2:4" x14ac:dyDescent="0.25">
      <c r="B6509" s="427" t="s">
        <v>8738</v>
      </c>
      <c r="C6509" s="427" t="s">
        <v>8719</v>
      </c>
      <c r="D6509" s="428">
        <v>1826.2</v>
      </c>
    </row>
    <row r="6510" spans="2:4" x14ac:dyDescent="0.25">
      <c r="B6510" s="427" t="s">
        <v>8739</v>
      </c>
      <c r="C6510" s="427" t="s">
        <v>8719</v>
      </c>
      <c r="D6510" s="428">
        <v>1826.2</v>
      </c>
    </row>
    <row r="6511" spans="2:4" x14ac:dyDescent="0.25">
      <c r="B6511" s="427" t="s">
        <v>8740</v>
      </c>
      <c r="C6511" s="427" t="s">
        <v>8719</v>
      </c>
      <c r="D6511" s="428">
        <v>1826.2</v>
      </c>
    </row>
    <row r="6512" spans="2:4" x14ac:dyDescent="0.25">
      <c r="B6512" s="427" t="s">
        <v>8741</v>
      </c>
      <c r="C6512" s="427" t="s">
        <v>8719</v>
      </c>
      <c r="D6512" s="428">
        <v>1826.2</v>
      </c>
    </row>
    <row r="6513" spans="2:4" x14ac:dyDescent="0.25">
      <c r="B6513" s="427" t="s">
        <v>8742</v>
      </c>
      <c r="C6513" s="427" t="s">
        <v>8719</v>
      </c>
      <c r="D6513" s="428">
        <v>1826.2</v>
      </c>
    </row>
    <row r="6514" spans="2:4" x14ac:dyDescent="0.25">
      <c r="B6514" s="427" t="s">
        <v>8743</v>
      </c>
      <c r="C6514" s="427" t="s">
        <v>8719</v>
      </c>
      <c r="D6514" s="428">
        <v>1826.2</v>
      </c>
    </row>
    <row r="6515" spans="2:4" x14ac:dyDescent="0.25">
      <c r="B6515" s="427" t="s">
        <v>8744</v>
      </c>
      <c r="C6515" s="427" t="s">
        <v>8745</v>
      </c>
      <c r="D6515" s="428">
        <v>1583.55</v>
      </c>
    </row>
    <row r="6516" spans="2:4" x14ac:dyDescent="0.25">
      <c r="B6516" s="427" t="s">
        <v>8746</v>
      </c>
      <c r="C6516" s="427" t="s">
        <v>8745</v>
      </c>
      <c r="D6516" s="428">
        <v>1583.55</v>
      </c>
    </row>
    <row r="6517" spans="2:4" x14ac:dyDescent="0.25">
      <c r="B6517" s="427" t="s">
        <v>8747</v>
      </c>
      <c r="C6517" s="427" t="s">
        <v>8745</v>
      </c>
      <c r="D6517" s="428">
        <v>1241.42</v>
      </c>
    </row>
    <row r="6518" spans="2:4" x14ac:dyDescent="0.25">
      <c r="B6518" s="427" t="s">
        <v>8748</v>
      </c>
      <c r="C6518" s="427" t="s">
        <v>8745</v>
      </c>
      <c r="D6518" s="428">
        <v>503.7</v>
      </c>
    </row>
    <row r="6519" spans="2:4" x14ac:dyDescent="0.25">
      <c r="B6519" s="427" t="s">
        <v>8749</v>
      </c>
      <c r="C6519" s="427" t="s">
        <v>8745</v>
      </c>
      <c r="D6519" s="428">
        <v>1583.55</v>
      </c>
    </row>
    <row r="6520" spans="2:4" x14ac:dyDescent="0.25">
      <c r="B6520" s="427" t="s">
        <v>8750</v>
      </c>
      <c r="C6520" s="427" t="s">
        <v>8745</v>
      </c>
      <c r="D6520" s="428">
        <v>1583.55</v>
      </c>
    </row>
    <row r="6521" spans="2:4" x14ac:dyDescent="0.25">
      <c r="B6521" s="427" t="s">
        <v>8751</v>
      </c>
      <c r="C6521" s="427" t="s">
        <v>8745</v>
      </c>
      <c r="D6521" s="428">
        <v>1583.55</v>
      </c>
    </row>
    <row r="6522" spans="2:4" x14ac:dyDescent="0.25">
      <c r="B6522" s="427" t="s">
        <v>8752</v>
      </c>
      <c r="C6522" s="427" t="s">
        <v>8745</v>
      </c>
      <c r="D6522" s="428">
        <v>1583.55</v>
      </c>
    </row>
    <row r="6523" spans="2:4" x14ac:dyDescent="0.25">
      <c r="B6523" s="427" t="s">
        <v>8753</v>
      </c>
      <c r="C6523" s="427" t="s">
        <v>8745</v>
      </c>
      <c r="D6523" s="428">
        <v>503.7</v>
      </c>
    </row>
    <row r="6524" spans="2:4" x14ac:dyDescent="0.25">
      <c r="B6524" s="427" t="s">
        <v>8754</v>
      </c>
      <c r="C6524" s="427" t="s">
        <v>8745</v>
      </c>
      <c r="D6524" s="428">
        <v>503.7</v>
      </c>
    </row>
    <row r="6525" spans="2:4" x14ac:dyDescent="0.25">
      <c r="B6525" s="427" t="s">
        <v>8755</v>
      </c>
      <c r="C6525" s="427" t="s">
        <v>8745</v>
      </c>
      <c r="D6525" s="428">
        <v>503.7</v>
      </c>
    </row>
    <row r="6526" spans="2:4" x14ac:dyDescent="0.25">
      <c r="B6526" s="427" t="s">
        <v>8756</v>
      </c>
      <c r="C6526" s="427" t="s">
        <v>8745</v>
      </c>
      <c r="D6526" s="428">
        <v>503.7</v>
      </c>
    </row>
    <row r="6527" spans="2:4" x14ac:dyDescent="0.25">
      <c r="B6527" s="427" t="s">
        <v>8757</v>
      </c>
      <c r="C6527" s="427" t="s">
        <v>8758</v>
      </c>
      <c r="D6527" s="428">
        <v>1328.2</v>
      </c>
    </row>
    <row r="6528" spans="2:4" x14ac:dyDescent="0.25">
      <c r="B6528" s="427" t="s">
        <v>8759</v>
      </c>
      <c r="C6528" s="427" t="s">
        <v>8758</v>
      </c>
      <c r="D6528" s="428">
        <v>1328.2</v>
      </c>
    </row>
    <row r="6529" spans="2:4" x14ac:dyDescent="0.25">
      <c r="B6529" s="427" t="s">
        <v>8760</v>
      </c>
      <c r="C6529" s="427" t="s">
        <v>8758</v>
      </c>
      <c r="D6529" s="428">
        <v>1328.2</v>
      </c>
    </row>
    <row r="6530" spans="2:4" x14ac:dyDescent="0.25">
      <c r="B6530" s="427" t="s">
        <v>8761</v>
      </c>
      <c r="C6530" s="427" t="s">
        <v>8758</v>
      </c>
      <c r="D6530" s="428">
        <v>1328.2</v>
      </c>
    </row>
    <row r="6531" spans="2:4" x14ac:dyDescent="0.25">
      <c r="B6531" s="427" t="s">
        <v>8762</v>
      </c>
      <c r="C6531" s="427" t="s">
        <v>8758</v>
      </c>
      <c r="D6531" s="428">
        <v>1328.2</v>
      </c>
    </row>
    <row r="6532" spans="2:4" x14ac:dyDescent="0.25">
      <c r="B6532" s="427" t="s">
        <v>8763</v>
      </c>
      <c r="C6532" s="427" t="s">
        <v>8758</v>
      </c>
      <c r="D6532" s="428">
        <v>1328.2</v>
      </c>
    </row>
    <row r="6533" spans="2:4" x14ac:dyDescent="0.25">
      <c r="B6533" s="427" t="s">
        <v>8764</v>
      </c>
      <c r="C6533" s="427" t="s">
        <v>8758</v>
      </c>
      <c r="D6533" s="428">
        <v>1328.2</v>
      </c>
    </row>
    <row r="6534" spans="2:4" x14ac:dyDescent="0.25">
      <c r="B6534" s="427" t="s">
        <v>8765</v>
      </c>
      <c r="C6534" s="427" t="s">
        <v>8758</v>
      </c>
      <c r="D6534" s="428">
        <v>1328.2</v>
      </c>
    </row>
    <row r="6535" spans="2:4" x14ac:dyDescent="0.25">
      <c r="B6535" s="427" t="s">
        <v>8766</v>
      </c>
      <c r="C6535" s="427" t="s">
        <v>8758</v>
      </c>
      <c r="D6535" s="428">
        <v>1328.2</v>
      </c>
    </row>
    <row r="6536" spans="2:4" x14ac:dyDescent="0.25">
      <c r="B6536" s="427" t="s">
        <v>8767</v>
      </c>
      <c r="C6536" s="427" t="s">
        <v>8758</v>
      </c>
      <c r="D6536" s="428">
        <v>1328.2</v>
      </c>
    </row>
    <row r="6537" spans="2:4" x14ac:dyDescent="0.25">
      <c r="B6537" s="427" t="s">
        <v>8768</v>
      </c>
      <c r="C6537" s="427" t="s">
        <v>8758</v>
      </c>
      <c r="D6537" s="428">
        <v>1328.2</v>
      </c>
    </row>
    <row r="6538" spans="2:4" x14ac:dyDescent="0.25">
      <c r="B6538" s="427" t="s">
        <v>8769</v>
      </c>
      <c r="C6538" s="427" t="s">
        <v>8758</v>
      </c>
      <c r="D6538" s="428">
        <v>1328.2</v>
      </c>
    </row>
    <row r="6539" spans="2:4" x14ac:dyDescent="0.25">
      <c r="B6539" s="427" t="s">
        <v>8770</v>
      </c>
      <c r="C6539" s="427" t="s">
        <v>8758</v>
      </c>
      <c r="D6539" s="428">
        <v>1328.2</v>
      </c>
    </row>
    <row r="6540" spans="2:4" x14ac:dyDescent="0.25">
      <c r="B6540" s="427" t="s">
        <v>8771</v>
      </c>
      <c r="C6540" s="427" t="s">
        <v>8758</v>
      </c>
      <c r="D6540" s="428">
        <v>1328.2</v>
      </c>
    </row>
    <row r="6541" spans="2:4" x14ac:dyDescent="0.25">
      <c r="B6541" s="427" t="s">
        <v>8772</v>
      </c>
      <c r="C6541" s="427" t="s">
        <v>8758</v>
      </c>
      <c r="D6541" s="428">
        <v>1328.2</v>
      </c>
    </row>
    <row r="6542" spans="2:4" x14ac:dyDescent="0.25">
      <c r="B6542" s="427" t="s">
        <v>8773</v>
      </c>
      <c r="C6542" s="427" t="s">
        <v>8758</v>
      </c>
      <c r="D6542" s="428">
        <v>1328.2</v>
      </c>
    </row>
    <row r="6543" spans="2:4" x14ac:dyDescent="0.25">
      <c r="B6543" s="427" t="s">
        <v>8774</v>
      </c>
      <c r="C6543" s="427" t="s">
        <v>8758</v>
      </c>
      <c r="D6543" s="428">
        <v>1328.2</v>
      </c>
    </row>
    <row r="6544" spans="2:4" x14ac:dyDescent="0.25">
      <c r="B6544" s="427" t="s">
        <v>8775</v>
      </c>
      <c r="C6544" s="427" t="s">
        <v>8758</v>
      </c>
      <c r="D6544" s="428">
        <v>1328.2</v>
      </c>
    </row>
    <row r="6545" spans="2:4" x14ac:dyDescent="0.25">
      <c r="B6545" s="427" t="s">
        <v>8776</v>
      </c>
      <c r="C6545" s="427" t="s">
        <v>8758</v>
      </c>
      <c r="D6545" s="428">
        <v>1328.2</v>
      </c>
    </row>
    <row r="6546" spans="2:4" x14ac:dyDescent="0.25">
      <c r="B6546" s="427" t="s">
        <v>8777</v>
      </c>
      <c r="C6546" s="427" t="s">
        <v>8758</v>
      </c>
      <c r="D6546" s="428">
        <v>1328.2</v>
      </c>
    </row>
    <row r="6547" spans="2:4" x14ac:dyDescent="0.25">
      <c r="B6547" s="427" t="s">
        <v>8778</v>
      </c>
      <c r="C6547" s="427" t="s">
        <v>8758</v>
      </c>
      <c r="D6547" s="428">
        <v>1328.2</v>
      </c>
    </row>
    <row r="6548" spans="2:4" x14ac:dyDescent="0.25">
      <c r="B6548" s="427" t="s">
        <v>8779</v>
      </c>
      <c r="C6548" s="427" t="s">
        <v>8758</v>
      </c>
      <c r="D6548" s="428">
        <v>1328.2</v>
      </c>
    </row>
    <row r="6549" spans="2:4" x14ac:dyDescent="0.25">
      <c r="B6549" s="427" t="s">
        <v>8780</v>
      </c>
      <c r="C6549" s="427" t="s">
        <v>8758</v>
      </c>
      <c r="D6549" s="428">
        <v>1328.2</v>
      </c>
    </row>
    <row r="6550" spans="2:4" x14ac:dyDescent="0.25">
      <c r="B6550" s="427" t="s">
        <v>8781</v>
      </c>
      <c r="C6550" s="427" t="s">
        <v>8758</v>
      </c>
      <c r="D6550" s="428">
        <v>1328.2</v>
      </c>
    </row>
    <row r="6551" spans="2:4" x14ac:dyDescent="0.25">
      <c r="B6551" s="427" t="s">
        <v>8782</v>
      </c>
      <c r="C6551" s="427" t="s">
        <v>8758</v>
      </c>
      <c r="D6551" s="428">
        <v>1328.2</v>
      </c>
    </row>
    <row r="6552" spans="2:4" x14ac:dyDescent="0.25">
      <c r="B6552" s="427" t="s">
        <v>8783</v>
      </c>
      <c r="C6552" s="427" t="s">
        <v>8758</v>
      </c>
      <c r="D6552" s="428">
        <v>1328.2</v>
      </c>
    </row>
    <row r="6553" spans="2:4" x14ac:dyDescent="0.25">
      <c r="B6553" s="427" t="s">
        <v>8784</v>
      </c>
      <c r="C6553" s="427" t="s">
        <v>8758</v>
      </c>
      <c r="D6553" s="428">
        <v>1328.2</v>
      </c>
    </row>
    <row r="6554" spans="2:4" x14ac:dyDescent="0.25">
      <c r="B6554" s="427" t="s">
        <v>8785</v>
      </c>
      <c r="C6554" s="427" t="s">
        <v>8758</v>
      </c>
      <c r="D6554" s="428">
        <v>1328.2</v>
      </c>
    </row>
    <row r="6555" spans="2:4" x14ac:dyDescent="0.25">
      <c r="B6555" s="427" t="s">
        <v>8786</v>
      </c>
      <c r="C6555" s="427" t="s">
        <v>8758</v>
      </c>
      <c r="D6555" s="428">
        <v>1328.2</v>
      </c>
    </row>
    <row r="6556" spans="2:4" x14ac:dyDescent="0.25">
      <c r="B6556" s="427" t="s">
        <v>8787</v>
      </c>
      <c r="C6556" s="427" t="s">
        <v>8758</v>
      </c>
      <c r="D6556" s="428">
        <v>1328.2</v>
      </c>
    </row>
    <row r="6557" spans="2:4" x14ac:dyDescent="0.25">
      <c r="B6557" s="427" t="s">
        <v>8788</v>
      </c>
      <c r="C6557" s="427" t="s">
        <v>8758</v>
      </c>
      <c r="D6557" s="428">
        <v>1328.2</v>
      </c>
    </row>
    <row r="6558" spans="2:4" x14ac:dyDescent="0.25">
      <c r="B6558" s="427" t="s">
        <v>8789</v>
      </c>
      <c r="C6558" s="427" t="s">
        <v>8758</v>
      </c>
      <c r="D6558" s="428">
        <v>1328.2</v>
      </c>
    </row>
    <row r="6559" spans="2:4" x14ac:dyDescent="0.25">
      <c r="B6559" s="427" t="s">
        <v>8790</v>
      </c>
      <c r="C6559" s="427" t="s">
        <v>8758</v>
      </c>
      <c r="D6559" s="428">
        <v>1328.2</v>
      </c>
    </row>
    <row r="6560" spans="2:4" x14ac:dyDescent="0.25">
      <c r="B6560" s="427" t="s">
        <v>8791</v>
      </c>
      <c r="C6560" s="427" t="s">
        <v>8758</v>
      </c>
      <c r="D6560" s="428">
        <v>1328.2</v>
      </c>
    </row>
    <row r="6561" spans="2:4" x14ac:dyDescent="0.25">
      <c r="B6561" s="427" t="s">
        <v>8792</v>
      </c>
      <c r="C6561" s="427" t="s">
        <v>8758</v>
      </c>
      <c r="D6561" s="428">
        <v>1328.2</v>
      </c>
    </row>
    <row r="6562" spans="2:4" x14ac:dyDescent="0.25">
      <c r="B6562" s="427" t="s">
        <v>8793</v>
      </c>
      <c r="C6562" s="427" t="s">
        <v>8758</v>
      </c>
      <c r="D6562" s="428">
        <v>1328.2</v>
      </c>
    </row>
    <row r="6563" spans="2:4" x14ac:dyDescent="0.25">
      <c r="B6563" s="427" t="s">
        <v>8794</v>
      </c>
      <c r="C6563" s="427" t="s">
        <v>8758</v>
      </c>
      <c r="D6563" s="428">
        <v>1328.2</v>
      </c>
    </row>
    <row r="6564" spans="2:4" x14ac:dyDescent="0.25">
      <c r="B6564" s="427" t="s">
        <v>8795</v>
      </c>
      <c r="C6564" s="427" t="s">
        <v>8758</v>
      </c>
      <c r="D6564" s="428">
        <v>1328.2</v>
      </c>
    </row>
    <row r="6565" spans="2:4" x14ac:dyDescent="0.25">
      <c r="B6565" s="427" t="s">
        <v>8796</v>
      </c>
      <c r="C6565" s="427" t="s">
        <v>8758</v>
      </c>
      <c r="D6565" s="428">
        <v>1328.2</v>
      </c>
    </row>
    <row r="6566" spans="2:4" x14ac:dyDescent="0.25">
      <c r="B6566" s="427" t="s">
        <v>8797</v>
      </c>
      <c r="C6566" s="427" t="s">
        <v>8758</v>
      </c>
      <c r="D6566" s="428">
        <v>1328.2</v>
      </c>
    </row>
    <row r="6567" spans="2:4" x14ac:dyDescent="0.25">
      <c r="B6567" s="427" t="s">
        <v>8798</v>
      </c>
      <c r="C6567" s="427" t="s">
        <v>8758</v>
      </c>
      <c r="D6567" s="428">
        <v>1328.2</v>
      </c>
    </row>
    <row r="6568" spans="2:4" x14ac:dyDescent="0.25">
      <c r="B6568" s="427" t="s">
        <v>8799</v>
      </c>
      <c r="C6568" s="427" t="s">
        <v>8758</v>
      </c>
      <c r="D6568" s="428">
        <v>1328.2</v>
      </c>
    </row>
    <row r="6569" spans="2:4" x14ac:dyDescent="0.25">
      <c r="B6569" s="427" t="s">
        <v>8800</v>
      </c>
      <c r="C6569" s="427" t="s">
        <v>8758</v>
      </c>
      <c r="D6569" s="428">
        <v>1328.2</v>
      </c>
    </row>
    <row r="6570" spans="2:4" x14ac:dyDescent="0.25">
      <c r="B6570" s="427" t="s">
        <v>8801</v>
      </c>
      <c r="C6570" s="427" t="s">
        <v>8758</v>
      </c>
      <c r="D6570" s="428">
        <v>1328.2</v>
      </c>
    </row>
    <row r="6571" spans="2:4" x14ac:dyDescent="0.25">
      <c r="B6571" s="427" t="s">
        <v>8802</v>
      </c>
      <c r="C6571" s="427" t="s">
        <v>8758</v>
      </c>
      <c r="D6571" s="428">
        <v>1328.2</v>
      </c>
    </row>
    <row r="6572" spans="2:4" x14ac:dyDescent="0.25">
      <c r="B6572" s="427" t="s">
        <v>8803</v>
      </c>
      <c r="C6572" s="427" t="s">
        <v>8758</v>
      </c>
      <c r="D6572" s="428">
        <v>1328.2</v>
      </c>
    </row>
    <row r="6573" spans="2:4" x14ac:dyDescent="0.25">
      <c r="B6573" s="427" t="s">
        <v>8804</v>
      </c>
      <c r="C6573" s="427" t="s">
        <v>8758</v>
      </c>
      <c r="D6573" s="428">
        <v>1328.2</v>
      </c>
    </row>
    <row r="6574" spans="2:4" x14ac:dyDescent="0.25">
      <c r="B6574" s="427" t="s">
        <v>8805</v>
      </c>
      <c r="C6574" s="427" t="s">
        <v>8758</v>
      </c>
      <c r="D6574" s="428">
        <v>1328.2</v>
      </c>
    </row>
    <row r="6575" spans="2:4" x14ac:dyDescent="0.25">
      <c r="B6575" s="427" t="s">
        <v>8806</v>
      </c>
      <c r="C6575" s="427" t="s">
        <v>8758</v>
      </c>
      <c r="D6575" s="428">
        <v>1328.2</v>
      </c>
    </row>
    <row r="6576" spans="2:4" x14ac:dyDescent="0.25">
      <c r="B6576" s="427" t="s">
        <v>8807</v>
      </c>
      <c r="C6576" s="427" t="s">
        <v>8758</v>
      </c>
      <c r="D6576" s="428">
        <v>1328.2</v>
      </c>
    </row>
    <row r="6577" spans="2:4" x14ac:dyDescent="0.25">
      <c r="B6577" s="427" t="s">
        <v>8808</v>
      </c>
      <c r="C6577" s="427" t="s">
        <v>8758</v>
      </c>
      <c r="D6577" s="428">
        <v>1328.2</v>
      </c>
    </row>
    <row r="6578" spans="2:4" x14ac:dyDescent="0.25">
      <c r="B6578" s="427" t="s">
        <v>8809</v>
      </c>
      <c r="C6578" s="427" t="s">
        <v>8758</v>
      </c>
      <c r="D6578" s="428">
        <v>1328.2</v>
      </c>
    </row>
    <row r="6579" spans="2:4" x14ac:dyDescent="0.25">
      <c r="B6579" s="427" t="s">
        <v>8810</v>
      </c>
      <c r="C6579" s="427" t="s">
        <v>8758</v>
      </c>
      <c r="D6579" s="428">
        <v>1328.2</v>
      </c>
    </row>
    <row r="6580" spans="2:4" x14ac:dyDescent="0.25">
      <c r="B6580" s="427" t="s">
        <v>8811</v>
      </c>
      <c r="C6580" s="427" t="s">
        <v>8758</v>
      </c>
      <c r="D6580" s="428">
        <v>1328.2</v>
      </c>
    </row>
    <row r="6581" spans="2:4" x14ac:dyDescent="0.25">
      <c r="B6581" s="427" t="s">
        <v>8812</v>
      </c>
      <c r="C6581" s="427" t="s">
        <v>8758</v>
      </c>
      <c r="D6581" s="428">
        <v>1328.2</v>
      </c>
    </row>
    <row r="6582" spans="2:4" x14ac:dyDescent="0.25">
      <c r="B6582" s="427" t="s">
        <v>8813</v>
      </c>
      <c r="C6582" s="427" t="s">
        <v>8758</v>
      </c>
      <c r="D6582" s="428">
        <v>1328.2</v>
      </c>
    </row>
    <row r="6583" spans="2:4" x14ac:dyDescent="0.25">
      <c r="B6583" s="427" t="s">
        <v>8814</v>
      </c>
      <c r="C6583" s="427" t="s">
        <v>8758</v>
      </c>
      <c r="D6583" s="428">
        <v>1328.2</v>
      </c>
    </row>
    <row r="6584" spans="2:4" x14ac:dyDescent="0.25">
      <c r="B6584" s="427" t="s">
        <v>8815</v>
      </c>
      <c r="C6584" s="427" t="s">
        <v>8758</v>
      </c>
      <c r="D6584" s="428">
        <v>1328.2</v>
      </c>
    </row>
    <row r="6585" spans="2:4" x14ac:dyDescent="0.25">
      <c r="B6585" s="427" t="s">
        <v>8816</v>
      </c>
      <c r="C6585" s="427" t="s">
        <v>8758</v>
      </c>
      <c r="D6585" s="428">
        <v>1328.2</v>
      </c>
    </row>
    <row r="6586" spans="2:4" x14ac:dyDescent="0.25">
      <c r="B6586" s="427" t="s">
        <v>8817</v>
      </c>
      <c r="C6586" s="427" t="s">
        <v>8758</v>
      </c>
      <c r="D6586" s="428">
        <v>1328.2</v>
      </c>
    </row>
    <row r="6587" spans="2:4" x14ac:dyDescent="0.25">
      <c r="B6587" s="427" t="s">
        <v>8818</v>
      </c>
      <c r="C6587" s="427" t="s">
        <v>8758</v>
      </c>
      <c r="D6587" s="428">
        <v>1328.2</v>
      </c>
    </row>
    <row r="6588" spans="2:4" x14ac:dyDescent="0.25">
      <c r="B6588" s="427" t="s">
        <v>8819</v>
      </c>
      <c r="C6588" s="427" t="s">
        <v>8758</v>
      </c>
      <c r="D6588" s="428">
        <v>1328.2</v>
      </c>
    </row>
    <row r="6589" spans="2:4" x14ac:dyDescent="0.25">
      <c r="B6589" s="427" t="s">
        <v>8820</v>
      </c>
      <c r="C6589" s="427" t="s">
        <v>8758</v>
      </c>
      <c r="D6589" s="428">
        <v>1328.2</v>
      </c>
    </row>
    <row r="6590" spans="2:4" x14ac:dyDescent="0.25">
      <c r="B6590" s="427" t="s">
        <v>8821</v>
      </c>
      <c r="C6590" s="427" t="s">
        <v>8758</v>
      </c>
      <c r="D6590" s="428">
        <v>1328.2</v>
      </c>
    </row>
    <row r="6591" spans="2:4" x14ac:dyDescent="0.25">
      <c r="B6591" s="427" t="s">
        <v>8822</v>
      </c>
      <c r="C6591" s="427" t="s">
        <v>8758</v>
      </c>
      <c r="D6591" s="428">
        <v>1328.2</v>
      </c>
    </row>
    <row r="6592" spans="2:4" x14ac:dyDescent="0.25">
      <c r="B6592" s="427" t="s">
        <v>8823</v>
      </c>
      <c r="C6592" s="427" t="s">
        <v>8758</v>
      </c>
      <c r="D6592" s="428">
        <v>1328.2</v>
      </c>
    </row>
    <row r="6593" spans="2:4" x14ac:dyDescent="0.25">
      <c r="B6593" s="427" t="s">
        <v>8824</v>
      </c>
      <c r="C6593" s="427" t="s">
        <v>8758</v>
      </c>
      <c r="D6593" s="428">
        <v>1328.2</v>
      </c>
    </row>
    <row r="6594" spans="2:4" x14ac:dyDescent="0.25">
      <c r="B6594" s="427" t="s">
        <v>8825</v>
      </c>
      <c r="C6594" s="427" t="s">
        <v>8758</v>
      </c>
      <c r="D6594" s="428">
        <v>1328.2</v>
      </c>
    </row>
    <row r="6595" spans="2:4" x14ac:dyDescent="0.25">
      <c r="B6595" s="427" t="s">
        <v>8826</v>
      </c>
      <c r="C6595" s="427" t="s">
        <v>8758</v>
      </c>
      <c r="D6595" s="428">
        <v>1328.2</v>
      </c>
    </row>
    <row r="6596" spans="2:4" x14ac:dyDescent="0.25">
      <c r="B6596" s="427" t="s">
        <v>8827</v>
      </c>
      <c r="C6596" s="427" t="s">
        <v>8758</v>
      </c>
      <c r="D6596" s="428">
        <v>1328.2</v>
      </c>
    </row>
    <row r="6597" spans="2:4" x14ac:dyDescent="0.25">
      <c r="B6597" s="427" t="s">
        <v>8828</v>
      </c>
      <c r="C6597" s="427" t="s">
        <v>8758</v>
      </c>
      <c r="D6597" s="428">
        <v>1328.2</v>
      </c>
    </row>
    <row r="6598" spans="2:4" x14ac:dyDescent="0.25">
      <c r="B6598" s="427" t="s">
        <v>8829</v>
      </c>
      <c r="C6598" s="427" t="s">
        <v>8758</v>
      </c>
      <c r="D6598" s="428">
        <v>1328.2</v>
      </c>
    </row>
    <row r="6599" spans="2:4" x14ac:dyDescent="0.25">
      <c r="B6599" s="427" t="s">
        <v>8830</v>
      </c>
      <c r="C6599" s="427" t="s">
        <v>8758</v>
      </c>
      <c r="D6599" s="428">
        <v>1328.2</v>
      </c>
    </row>
    <row r="6600" spans="2:4" x14ac:dyDescent="0.25">
      <c r="B6600" s="427" t="s">
        <v>8831</v>
      </c>
      <c r="C6600" s="427" t="s">
        <v>8758</v>
      </c>
      <c r="D6600" s="428">
        <v>1328.2</v>
      </c>
    </row>
    <row r="6601" spans="2:4" x14ac:dyDescent="0.25">
      <c r="B6601" s="427" t="s">
        <v>8832</v>
      </c>
      <c r="C6601" s="427" t="s">
        <v>8758</v>
      </c>
      <c r="D6601" s="428">
        <v>1328.2</v>
      </c>
    </row>
    <row r="6602" spans="2:4" x14ac:dyDescent="0.25">
      <c r="B6602" s="427" t="s">
        <v>8833</v>
      </c>
      <c r="C6602" s="427" t="s">
        <v>8758</v>
      </c>
      <c r="D6602" s="428">
        <v>1328.2</v>
      </c>
    </row>
    <row r="6603" spans="2:4" x14ac:dyDescent="0.25">
      <c r="B6603" s="427" t="s">
        <v>8834</v>
      </c>
      <c r="C6603" s="427" t="s">
        <v>8758</v>
      </c>
      <c r="D6603" s="428">
        <v>1328.2</v>
      </c>
    </row>
    <row r="6604" spans="2:4" x14ac:dyDescent="0.25">
      <c r="B6604" s="427" t="s">
        <v>8835</v>
      </c>
      <c r="C6604" s="427" t="s">
        <v>8758</v>
      </c>
      <c r="D6604" s="428">
        <v>1328.2</v>
      </c>
    </row>
    <row r="6605" spans="2:4" x14ac:dyDescent="0.25">
      <c r="B6605" s="427" t="s">
        <v>8836</v>
      </c>
      <c r="C6605" s="427" t="s">
        <v>8758</v>
      </c>
      <c r="D6605" s="428">
        <v>1328.2</v>
      </c>
    </row>
    <row r="6606" spans="2:4" x14ac:dyDescent="0.25">
      <c r="B6606" s="427" t="s">
        <v>8837</v>
      </c>
      <c r="C6606" s="427" t="s">
        <v>8758</v>
      </c>
      <c r="D6606" s="428">
        <v>1328.2</v>
      </c>
    </row>
    <row r="6607" spans="2:4" x14ac:dyDescent="0.25">
      <c r="B6607" s="427" t="s">
        <v>8838</v>
      </c>
      <c r="C6607" s="427" t="s">
        <v>8758</v>
      </c>
      <c r="D6607" s="428">
        <v>1328.2</v>
      </c>
    </row>
    <row r="6608" spans="2:4" x14ac:dyDescent="0.25">
      <c r="B6608" s="427" t="s">
        <v>8839</v>
      </c>
      <c r="C6608" s="427" t="s">
        <v>8758</v>
      </c>
      <c r="D6608" s="428">
        <v>1328.2</v>
      </c>
    </row>
    <row r="6609" spans="2:4" x14ac:dyDescent="0.25">
      <c r="B6609" s="427" t="s">
        <v>8840</v>
      </c>
      <c r="C6609" s="427" t="s">
        <v>8758</v>
      </c>
      <c r="D6609" s="428">
        <v>1328.2</v>
      </c>
    </row>
    <row r="6610" spans="2:4" x14ac:dyDescent="0.25">
      <c r="B6610" s="427" t="s">
        <v>8841</v>
      </c>
      <c r="C6610" s="427" t="s">
        <v>8758</v>
      </c>
      <c r="D6610" s="428">
        <v>1328.2</v>
      </c>
    </row>
    <row r="6611" spans="2:4" x14ac:dyDescent="0.25">
      <c r="B6611" s="427" t="s">
        <v>8842</v>
      </c>
      <c r="C6611" s="427" t="s">
        <v>8843</v>
      </c>
      <c r="D6611" s="428">
        <v>1840</v>
      </c>
    </row>
    <row r="6612" spans="2:4" x14ac:dyDescent="0.25">
      <c r="B6612" s="427" t="s">
        <v>8844</v>
      </c>
      <c r="C6612" s="427" t="s">
        <v>8843</v>
      </c>
      <c r="D6612" s="428">
        <v>1840</v>
      </c>
    </row>
    <row r="6613" spans="2:4" x14ac:dyDescent="0.25">
      <c r="B6613" s="427" t="s">
        <v>8845</v>
      </c>
      <c r="C6613" s="427" t="s">
        <v>8846</v>
      </c>
      <c r="D6613" s="428">
        <v>803.07</v>
      </c>
    </row>
    <row r="6614" spans="2:4" x14ac:dyDescent="0.25">
      <c r="B6614" s="427" t="s">
        <v>8847</v>
      </c>
      <c r="C6614" s="427" t="s">
        <v>8848</v>
      </c>
      <c r="D6614" s="428">
        <v>775.01</v>
      </c>
    </row>
    <row r="6615" spans="2:4" x14ac:dyDescent="0.25">
      <c r="B6615" s="427" t="s">
        <v>8849</v>
      </c>
      <c r="C6615" s="427" t="s">
        <v>8850</v>
      </c>
      <c r="D6615" s="428">
        <v>4025</v>
      </c>
    </row>
    <row r="6616" spans="2:4" x14ac:dyDescent="0.25">
      <c r="B6616" s="427" t="s">
        <v>8851</v>
      </c>
      <c r="C6616" s="427" t="s">
        <v>8852</v>
      </c>
      <c r="D6616" s="428">
        <v>4025</v>
      </c>
    </row>
    <row r="6617" spans="2:4" x14ac:dyDescent="0.25">
      <c r="B6617" s="427" t="s">
        <v>8853</v>
      </c>
      <c r="C6617" s="427" t="s">
        <v>8854</v>
      </c>
      <c r="D6617" s="428">
        <v>3384.45</v>
      </c>
    </row>
    <row r="6618" spans="2:4" ht="28.5" x14ac:dyDescent="0.25">
      <c r="B6618" s="427" t="s">
        <v>8855</v>
      </c>
      <c r="C6618" s="427" t="s">
        <v>8856</v>
      </c>
      <c r="D6618" s="428">
        <v>2760</v>
      </c>
    </row>
    <row r="6619" spans="2:4" x14ac:dyDescent="0.25">
      <c r="B6619" s="427" t="s">
        <v>8857</v>
      </c>
      <c r="C6619" s="427" t="s">
        <v>8858</v>
      </c>
      <c r="D6619" s="428">
        <v>2185</v>
      </c>
    </row>
    <row r="6620" spans="2:4" x14ac:dyDescent="0.25">
      <c r="B6620" s="427" t="s">
        <v>8859</v>
      </c>
      <c r="C6620" s="427" t="s">
        <v>8858</v>
      </c>
      <c r="D6620" s="428">
        <v>2185</v>
      </c>
    </row>
    <row r="6621" spans="2:4" x14ac:dyDescent="0.25">
      <c r="B6621" s="427" t="s">
        <v>8860</v>
      </c>
      <c r="C6621" s="427" t="s">
        <v>8858</v>
      </c>
      <c r="D6621" s="428">
        <v>2185</v>
      </c>
    </row>
    <row r="6622" spans="2:4" x14ac:dyDescent="0.25">
      <c r="B6622" s="427" t="s">
        <v>8861</v>
      </c>
      <c r="C6622" s="427" t="s">
        <v>8858</v>
      </c>
      <c r="D6622" s="428">
        <v>2185</v>
      </c>
    </row>
    <row r="6623" spans="2:4" x14ac:dyDescent="0.25">
      <c r="B6623" s="427" t="s">
        <v>8862</v>
      </c>
      <c r="C6623" s="427" t="s">
        <v>8863</v>
      </c>
      <c r="D6623" s="428">
        <v>0</v>
      </c>
    </row>
    <row r="6624" spans="2:4" ht="28.5" x14ac:dyDescent="0.25">
      <c r="B6624" s="427" t="s">
        <v>8864</v>
      </c>
      <c r="C6624" s="427" t="s">
        <v>8865</v>
      </c>
      <c r="D6624" s="428">
        <v>6900</v>
      </c>
    </row>
    <row r="6625" spans="2:4" x14ac:dyDescent="0.25">
      <c r="B6625" s="427" t="s">
        <v>8866</v>
      </c>
      <c r="C6625" s="427" t="s">
        <v>8867</v>
      </c>
      <c r="D6625" s="428">
        <v>441.6</v>
      </c>
    </row>
    <row r="6626" spans="2:4" x14ac:dyDescent="0.25">
      <c r="B6626" s="427" t="s">
        <v>8868</v>
      </c>
      <c r="C6626" s="427" t="s">
        <v>8867</v>
      </c>
      <c r="D6626" s="428">
        <v>747.5</v>
      </c>
    </row>
    <row r="6627" spans="2:4" x14ac:dyDescent="0.25">
      <c r="B6627" s="427" t="s">
        <v>8869</v>
      </c>
      <c r="C6627" s="427" t="s">
        <v>8867</v>
      </c>
      <c r="D6627" s="428">
        <v>441.6</v>
      </c>
    </row>
    <row r="6628" spans="2:4" x14ac:dyDescent="0.25">
      <c r="B6628" s="427" t="s">
        <v>8870</v>
      </c>
      <c r="C6628" s="427" t="s">
        <v>8867</v>
      </c>
      <c r="D6628" s="428">
        <v>441.6</v>
      </c>
    </row>
    <row r="6629" spans="2:4" x14ac:dyDescent="0.25">
      <c r="B6629" s="427" t="s">
        <v>8871</v>
      </c>
      <c r="C6629" s="427" t="s">
        <v>8867</v>
      </c>
      <c r="D6629" s="428">
        <v>384.33</v>
      </c>
    </row>
    <row r="6630" spans="2:4" x14ac:dyDescent="0.25">
      <c r="B6630" s="427" t="s">
        <v>8872</v>
      </c>
      <c r="C6630" s="427" t="s">
        <v>8867</v>
      </c>
      <c r="D6630" s="428">
        <v>441.6</v>
      </c>
    </row>
    <row r="6631" spans="2:4" x14ac:dyDescent="0.25">
      <c r="B6631" s="427" t="s">
        <v>8873</v>
      </c>
      <c r="C6631" s="427" t="s">
        <v>8867</v>
      </c>
      <c r="D6631" s="428">
        <v>239.99</v>
      </c>
    </row>
    <row r="6632" spans="2:4" x14ac:dyDescent="0.25">
      <c r="B6632" s="427" t="s">
        <v>8874</v>
      </c>
      <c r="C6632" s="427" t="s">
        <v>8867</v>
      </c>
      <c r="D6632" s="428">
        <v>239.99</v>
      </c>
    </row>
    <row r="6633" spans="2:4" x14ac:dyDescent="0.25">
      <c r="B6633" s="427" t="s">
        <v>8875</v>
      </c>
      <c r="C6633" s="427" t="s">
        <v>8867</v>
      </c>
      <c r="D6633" s="428">
        <v>441.6</v>
      </c>
    </row>
    <row r="6634" spans="2:4" x14ac:dyDescent="0.25">
      <c r="B6634" s="427" t="s">
        <v>8876</v>
      </c>
      <c r="C6634" s="427" t="s">
        <v>8867</v>
      </c>
      <c r="D6634" s="428">
        <v>815.35</v>
      </c>
    </row>
    <row r="6635" spans="2:4" x14ac:dyDescent="0.25">
      <c r="B6635" s="427" t="s">
        <v>8877</v>
      </c>
      <c r="C6635" s="427" t="s">
        <v>8867</v>
      </c>
      <c r="D6635" s="428">
        <v>239.99</v>
      </c>
    </row>
    <row r="6636" spans="2:4" x14ac:dyDescent="0.25">
      <c r="B6636" s="427" t="s">
        <v>8878</v>
      </c>
      <c r="C6636" s="427" t="s">
        <v>8867</v>
      </c>
      <c r="D6636" s="428">
        <v>441.6</v>
      </c>
    </row>
    <row r="6637" spans="2:4" x14ac:dyDescent="0.25">
      <c r="B6637" s="427" t="s">
        <v>8879</v>
      </c>
      <c r="C6637" s="427" t="s">
        <v>8880</v>
      </c>
      <c r="D6637" s="428">
        <v>239.99</v>
      </c>
    </row>
    <row r="6638" spans="2:4" x14ac:dyDescent="0.25">
      <c r="B6638" s="427" t="s">
        <v>8881</v>
      </c>
      <c r="C6638" s="427" t="s">
        <v>8882</v>
      </c>
      <c r="D6638" s="428">
        <v>239.99</v>
      </c>
    </row>
    <row r="6639" spans="2:4" x14ac:dyDescent="0.25">
      <c r="B6639" s="427" t="s">
        <v>8883</v>
      </c>
      <c r="C6639" s="427" t="s">
        <v>8882</v>
      </c>
      <c r="D6639" s="428">
        <v>239.99</v>
      </c>
    </row>
    <row r="6640" spans="2:4" x14ac:dyDescent="0.25">
      <c r="B6640" s="427" t="s">
        <v>8884</v>
      </c>
      <c r="C6640" s="427" t="s">
        <v>8885</v>
      </c>
      <c r="D6640" s="428">
        <v>441.6</v>
      </c>
    </row>
    <row r="6641" spans="2:4" x14ac:dyDescent="0.25">
      <c r="B6641" s="427" t="s">
        <v>8886</v>
      </c>
      <c r="C6641" s="427" t="s">
        <v>8887</v>
      </c>
      <c r="D6641" s="428">
        <v>1531.8</v>
      </c>
    </row>
    <row r="6642" spans="2:4" x14ac:dyDescent="0.25">
      <c r="B6642" s="427" t="s">
        <v>8888</v>
      </c>
      <c r="C6642" s="427" t="s">
        <v>8887</v>
      </c>
      <c r="D6642" s="428">
        <v>1531.8</v>
      </c>
    </row>
    <row r="6643" spans="2:4" x14ac:dyDescent="0.25">
      <c r="B6643" s="427" t="s">
        <v>8889</v>
      </c>
      <c r="C6643" s="427" t="s">
        <v>8887</v>
      </c>
      <c r="D6643" s="428">
        <v>1531.8</v>
      </c>
    </row>
    <row r="6644" spans="2:4" x14ac:dyDescent="0.25">
      <c r="B6644" s="427" t="s">
        <v>8890</v>
      </c>
      <c r="C6644" s="427" t="s">
        <v>8887</v>
      </c>
      <c r="D6644" s="428">
        <v>1531.8</v>
      </c>
    </row>
    <row r="6645" spans="2:4" x14ac:dyDescent="0.25">
      <c r="B6645" s="427" t="s">
        <v>8891</v>
      </c>
      <c r="C6645" s="427" t="s">
        <v>8887</v>
      </c>
      <c r="D6645" s="428">
        <v>1531.8</v>
      </c>
    </row>
    <row r="6646" spans="2:4" x14ac:dyDescent="0.25">
      <c r="B6646" s="427" t="s">
        <v>8892</v>
      </c>
      <c r="C6646" s="427" t="s">
        <v>8887</v>
      </c>
      <c r="D6646" s="428">
        <v>1531.8</v>
      </c>
    </row>
    <row r="6647" spans="2:4" x14ac:dyDescent="0.25">
      <c r="B6647" s="427" t="s">
        <v>8893</v>
      </c>
      <c r="C6647" s="427" t="s">
        <v>8887</v>
      </c>
      <c r="D6647" s="428">
        <v>1531.8</v>
      </c>
    </row>
    <row r="6648" spans="2:4" x14ac:dyDescent="0.25">
      <c r="B6648" s="427" t="s">
        <v>8894</v>
      </c>
      <c r="C6648" s="427" t="s">
        <v>8887</v>
      </c>
      <c r="D6648" s="428">
        <v>1531.8</v>
      </c>
    </row>
    <row r="6649" spans="2:4" x14ac:dyDescent="0.25">
      <c r="B6649" s="427" t="s">
        <v>8895</v>
      </c>
      <c r="C6649" s="427" t="s">
        <v>8887</v>
      </c>
      <c r="D6649" s="428">
        <v>1531.8</v>
      </c>
    </row>
    <row r="6650" spans="2:4" x14ac:dyDescent="0.25">
      <c r="B6650" s="427" t="s">
        <v>8896</v>
      </c>
      <c r="C6650" s="427" t="s">
        <v>8887</v>
      </c>
      <c r="D6650" s="428">
        <v>1531.8</v>
      </c>
    </row>
    <row r="6651" spans="2:4" x14ac:dyDescent="0.25">
      <c r="B6651" s="427" t="s">
        <v>8897</v>
      </c>
      <c r="C6651" s="427" t="s">
        <v>8887</v>
      </c>
      <c r="D6651" s="428">
        <v>1531.8</v>
      </c>
    </row>
    <row r="6652" spans="2:4" x14ac:dyDescent="0.25">
      <c r="B6652" s="427" t="s">
        <v>8898</v>
      </c>
      <c r="C6652" s="427" t="s">
        <v>8887</v>
      </c>
      <c r="D6652" s="428">
        <v>1531.8</v>
      </c>
    </row>
    <row r="6653" spans="2:4" x14ac:dyDescent="0.25">
      <c r="B6653" s="427" t="s">
        <v>8899</v>
      </c>
      <c r="C6653" s="427" t="s">
        <v>8887</v>
      </c>
      <c r="D6653" s="428">
        <v>1531.8</v>
      </c>
    </row>
    <row r="6654" spans="2:4" x14ac:dyDescent="0.25">
      <c r="B6654" s="427" t="s">
        <v>8900</v>
      </c>
      <c r="C6654" s="427" t="s">
        <v>8887</v>
      </c>
      <c r="D6654" s="428">
        <v>1531.8</v>
      </c>
    </row>
    <row r="6655" spans="2:4" x14ac:dyDescent="0.25">
      <c r="B6655" s="427" t="s">
        <v>8901</v>
      </c>
      <c r="C6655" s="427" t="s">
        <v>8887</v>
      </c>
      <c r="D6655" s="428">
        <v>1531.8</v>
      </c>
    </row>
    <row r="6656" spans="2:4" x14ac:dyDescent="0.25">
      <c r="B6656" s="427" t="s">
        <v>8902</v>
      </c>
      <c r="C6656" s="427" t="s">
        <v>8887</v>
      </c>
      <c r="D6656" s="428">
        <v>1531.8</v>
      </c>
    </row>
    <row r="6657" spans="2:4" x14ac:dyDescent="0.25">
      <c r="B6657" s="427" t="s">
        <v>8903</v>
      </c>
      <c r="C6657" s="427" t="s">
        <v>8887</v>
      </c>
      <c r="D6657" s="428">
        <v>1531.8</v>
      </c>
    </row>
    <row r="6658" spans="2:4" x14ac:dyDescent="0.25">
      <c r="B6658" s="427" t="s">
        <v>8904</v>
      </c>
      <c r="C6658" s="427" t="s">
        <v>8887</v>
      </c>
      <c r="D6658" s="428">
        <v>1531.8</v>
      </c>
    </row>
    <row r="6659" spans="2:4" x14ac:dyDescent="0.25">
      <c r="B6659" s="427" t="s">
        <v>8905</v>
      </c>
      <c r="C6659" s="427" t="s">
        <v>8887</v>
      </c>
      <c r="D6659" s="428">
        <v>1531.8</v>
      </c>
    </row>
    <row r="6660" spans="2:4" x14ac:dyDescent="0.25">
      <c r="B6660" s="427" t="s">
        <v>8906</v>
      </c>
      <c r="C6660" s="427" t="s">
        <v>8887</v>
      </c>
      <c r="D6660" s="428">
        <v>1531.8</v>
      </c>
    </row>
    <row r="6661" spans="2:4" x14ac:dyDescent="0.25">
      <c r="B6661" s="427" t="s">
        <v>8907</v>
      </c>
      <c r="C6661" s="427" t="s">
        <v>8887</v>
      </c>
      <c r="D6661" s="428">
        <v>1531.8</v>
      </c>
    </row>
    <row r="6662" spans="2:4" x14ac:dyDescent="0.25">
      <c r="B6662" s="427" t="s">
        <v>8908</v>
      </c>
      <c r="C6662" s="427" t="s">
        <v>8887</v>
      </c>
      <c r="D6662" s="428">
        <v>1531.8</v>
      </c>
    </row>
    <row r="6663" spans="2:4" x14ac:dyDescent="0.25">
      <c r="B6663" s="427" t="s">
        <v>8909</v>
      </c>
      <c r="C6663" s="427" t="s">
        <v>8887</v>
      </c>
      <c r="D6663" s="428">
        <v>1531.8</v>
      </c>
    </row>
    <row r="6664" spans="2:4" x14ac:dyDescent="0.25">
      <c r="B6664" s="427" t="s">
        <v>8910</v>
      </c>
      <c r="C6664" s="427" t="s">
        <v>8887</v>
      </c>
      <c r="D6664" s="428">
        <v>1531.8</v>
      </c>
    </row>
    <row r="6665" spans="2:4" x14ac:dyDescent="0.25">
      <c r="B6665" s="427" t="s">
        <v>8911</v>
      </c>
      <c r="C6665" s="427" t="s">
        <v>8887</v>
      </c>
      <c r="D6665" s="428">
        <v>1531.8</v>
      </c>
    </row>
    <row r="6666" spans="2:4" x14ac:dyDescent="0.25">
      <c r="B6666" s="427" t="s">
        <v>8912</v>
      </c>
      <c r="C6666" s="427" t="s">
        <v>8887</v>
      </c>
      <c r="D6666" s="428">
        <v>1531.8</v>
      </c>
    </row>
    <row r="6667" spans="2:4" x14ac:dyDescent="0.25">
      <c r="B6667" s="427" t="s">
        <v>8913</v>
      </c>
      <c r="C6667" s="427" t="s">
        <v>8887</v>
      </c>
      <c r="D6667" s="428">
        <v>1531.8</v>
      </c>
    </row>
    <row r="6668" spans="2:4" x14ac:dyDescent="0.25">
      <c r="B6668" s="427" t="s">
        <v>8914</v>
      </c>
      <c r="C6668" s="427" t="s">
        <v>8887</v>
      </c>
      <c r="D6668" s="428">
        <v>1531.8</v>
      </c>
    </row>
    <row r="6669" spans="2:4" x14ac:dyDescent="0.25">
      <c r="B6669" s="427" t="s">
        <v>8915</v>
      </c>
      <c r="C6669" s="427" t="s">
        <v>8887</v>
      </c>
      <c r="D6669" s="428">
        <v>1531.8</v>
      </c>
    </row>
    <row r="6670" spans="2:4" x14ac:dyDescent="0.25">
      <c r="B6670" s="427" t="s">
        <v>8916</v>
      </c>
      <c r="C6670" s="427" t="s">
        <v>8887</v>
      </c>
      <c r="D6670" s="428">
        <v>1531.8</v>
      </c>
    </row>
    <row r="6671" spans="2:4" x14ac:dyDescent="0.25">
      <c r="B6671" s="427" t="s">
        <v>8917</v>
      </c>
      <c r="C6671" s="427" t="s">
        <v>8887</v>
      </c>
      <c r="D6671" s="428">
        <v>1531.8</v>
      </c>
    </row>
    <row r="6672" spans="2:4" x14ac:dyDescent="0.25">
      <c r="B6672" s="427" t="s">
        <v>8918</v>
      </c>
      <c r="C6672" s="427" t="s">
        <v>8887</v>
      </c>
      <c r="D6672" s="428">
        <v>1531.8</v>
      </c>
    </row>
    <row r="6673" spans="2:4" x14ac:dyDescent="0.25">
      <c r="B6673" s="427" t="s">
        <v>8919</v>
      </c>
      <c r="C6673" s="427" t="s">
        <v>8920</v>
      </c>
      <c r="D6673" s="428">
        <v>19435</v>
      </c>
    </row>
    <row r="6674" spans="2:4" x14ac:dyDescent="0.25">
      <c r="B6674" s="427" t="s">
        <v>8921</v>
      </c>
      <c r="C6674" s="427" t="s">
        <v>8922</v>
      </c>
      <c r="D6674" s="428">
        <v>264.5</v>
      </c>
    </row>
    <row r="6675" spans="2:4" x14ac:dyDescent="0.25">
      <c r="B6675" s="427" t="s">
        <v>8923</v>
      </c>
      <c r="C6675" s="427" t="s">
        <v>8924</v>
      </c>
      <c r="D6675" s="428">
        <v>893.2</v>
      </c>
    </row>
    <row r="6676" spans="2:4" x14ac:dyDescent="0.25">
      <c r="B6676" s="427" t="s">
        <v>8925</v>
      </c>
      <c r="C6676" s="427" t="s">
        <v>8924</v>
      </c>
      <c r="D6676" s="428">
        <v>893.2</v>
      </c>
    </row>
    <row r="6677" spans="2:4" x14ac:dyDescent="0.25">
      <c r="B6677" s="427" t="s">
        <v>8926</v>
      </c>
      <c r="C6677" s="427" t="s">
        <v>8924</v>
      </c>
      <c r="D6677" s="428">
        <v>893.2</v>
      </c>
    </row>
    <row r="6678" spans="2:4" x14ac:dyDescent="0.25">
      <c r="B6678" s="427" t="s">
        <v>8927</v>
      </c>
      <c r="C6678" s="427" t="s">
        <v>8924</v>
      </c>
      <c r="D6678" s="428">
        <v>893.2</v>
      </c>
    </row>
    <row r="6679" spans="2:4" x14ac:dyDescent="0.25">
      <c r="B6679" s="427" t="s">
        <v>8928</v>
      </c>
      <c r="C6679" s="427" t="s">
        <v>8924</v>
      </c>
      <c r="D6679" s="428">
        <v>893.2</v>
      </c>
    </row>
    <row r="6680" spans="2:4" x14ac:dyDescent="0.25">
      <c r="B6680" s="427" t="s">
        <v>8929</v>
      </c>
      <c r="C6680" s="427" t="s">
        <v>8924</v>
      </c>
      <c r="D6680" s="428">
        <v>893.2</v>
      </c>
    </row>
    <row r="6681" spans="2:4" x14ac:dyDescent="0.25">
      <c r="B6681" s="427" t="s">
        <v>8930</v>
      </c>
      <c r="C6681" s="427" t="s">
        <v>8924</v>
      </c>
      <c r="D6681" s="428">
        <v>893.2</v>
      </c>
    </row>
    <row r="6682" spans="2:4" x14ac:dyDescent="0.25">
      <c r="B6682" s="427" t="s">
        <v>8931</v>
      </c>
      <c r="C6682" s="427" t="s">
        <v>8924</v>
      </c>
      <c r="D6682" s="428">
        <v>893.2</v>
      </c>
    </row>
    <row r="6683" spans="2:4" x14ac:dyDescent="0.25">
      <c r="B6683" s="427" t="s">
        <v>8932</v>
      </c>
      <c r="C6683" s="427" t="s">
        <v>8924</v>
      </c>
      <c r="D6683" s="428">
        <v>893.2</v>
      </c>
    </row>
    <row r="6684" spans="2:4" x14ac:dyDescent="0.25">
      <c r="B6684" s="427" t="s">
        <v>8933</v>
      </c>
      <c r="C6684" s="427" t="s">
        <v>8924</v>
      </c>
      <c r="D6684" s="428">
        <v>893.2</v>
      </c>
    </row>
    <row r="6685" spans="2:4" x14ac:dyDescent="0.25">
      <c r="B6685" s="427" t="s">
        <v>8934</v>
      </c>
      <c r="C6685" s="427" t="s">
        <v>8924</v>
      </c>
      <c r="D6685" s="428">
        <v>893.2</v>
      </c>
    </row>
    <row r="6686" spans="2:4" x14ac:dyDescent="0.25">
      <c r="B6686" s="427" t="s">
        <v>8935</v>
      </c>
      <c r="C6686" s="427" t="s">
        <v>8924</v>
      </c>
      <c r="D6686" s="428">
        <v>893.2</v>
      </c>
    </row>
    <row r="6687" spans="2:4" x14ac:dyDescent="0.25">
      <c r="B6687" s="427" t="s">
        <v>8936</v>
      </c>
      <c r="C6687" s="427" t="s">
        <v>8924</v>
      </c>
      <c r="D6687" s="428">
        <v>893.2</v>
      </c>
    </row>
    <row r="6688" spans="2:4" x14ac:dyDescent="0.25">
      <c r="B6688" s="427" t="s">
        <v>8937</v>
      </c>
      <c r="C6688" s="427" t="s">
        <v>8924</v>
      </c>
      <c r="D6688" s="428">
        <v>893.2</v>
      </c>
    </row>
    <row r="6689" spans="2:4" x14ac:dyDescent="0.25">
      <c r="B6689" s="427" t="s">
        <v>8938</v>
      </c>
      <c r="C6689" s="427" t="s">
        <v>8924</v>
      </c>
      <c r="D6689" s="428">
        <v>893.2</v>
      </c>
    </row>
    <row r="6690" spans="2:4" x14ac:dyDescent="0.25">
      <c r="B6690" s="427" t="s">
        <v>8939</v>
      </c>
      <c r="C6690" s="427" t="s">
        <v>8924</v>
      </c>
      <c r="D6690" s="428">
        <v>893.2</v>
      </c>
    </row>
    <row r="6691" spans="2:4" x14ac:dyDescent="0.25">
      <c r="B6691" s="427" t="s">
        <v>8940</v>
      </c>
      <c r="C6691" s="427" t="s">
        <v>8924</v>
      </c>
      <c r="D6691" s="428">
        <v>893.2</v>
      </c>
    </row>
    <row r="6692" spans="2:4" x14ac:dyDescent="0.25">
      <c r="B6692" s="427" t="s">
        <v>8941</v>
      </c>
      <c r="C6692" s="427" t="s">
        <v>8924</v>
      </c>
      <c r="D6692" s="428">
        <v>893.2</v>
      </c>
    </row>
    <row r="6693" spans="2:4" x14ac:dyDescent="0.25">
      <c r="B6693" s="427" t="s">
        <v>8942</v>
      </c>
      <c r="C6693" s="427" t="s">
        <v>8924</v>
      </c>
      <c r="D6693" s="428">
        <v>893.2</v>
      </c>
    </row>
    <row r="6694" spans="2:4" x14ac:dyDescent="0.25">
      <c r="B6694" s="427" t="s">
        <v>8943</v>
      </c>
      <c r="C6694" s="427" t="s">
        <v>8924</v>
      </c>
      <c r="D6694" s="428">
        <v>893.2</v>
      </c>
    </row>
    <row r="6695" spans="2:4" x14ac:dyDescent="0.25">
      <c r="B6695" s="427" t="s">
        <v>8944</v>
      </c>
      <c r="C6695" s="427" t="s">
        <v>8924</v>
      </c>
      <c r="D6695" s="428">
        <v>893.2</v>
      </c>
    </row>
    <row r="6696" spans="2:4" x14ac:dyDescent="0.25">
      <c r="B6696" s="427" t="s">
        <v>8945</v>
      </c>
      <c r="C6696" s="427" t="s">
        <v>8924</v>
      </c>
      <c r="D6696" s="428">
        <v>893.2</v>
      </c>
    </row>
    <row r="6697" spans="2:4" x14ac:dyDescent="0.25">
      <c r="B6697" s="427" t="s">
        <v>8946</v>
      </c>
      <c r="C6697" s="427" t="s">
        <v>8924</v>
      </c>
      <c r="D6697" s="428">
        <v>893.2</v>
      </c>
    </row>
    <row r="6698" spans="2:4" x14ac:dyDescent="0.25">
      <c r="B6698" s="427" t="s">
        <v>8947</v>
      </c>
      <c r="C6698" s="427" t="s">
        <v>8924</v>
      </c>
      <c r="D6698" s="428">
        <v>893.2</v>
      </c>
    </row>
    <row r="6699" spans="2:4" x14ac:dyDescent="0.25">
      <c r="B6699" s="427" t="s">
        <v>8948</v>
      </c>
      <c r="C6699" s="427" t="s">
        <v>8924</v>
      </c>
      <c r="D6699" s="428">
        <v>893.2</v>
      </c>
    </row>
    <row r="6700" spans="2:4" x14ac:dyDescent="0.25">
      <c r="B6700" s="427" t="s">
        <v>8949</v>
      </c>
      <c r="C6700" s="427" t="s">
        <v>8924</v>
      </c>
      <c r="D6700" s="428">
        <v>893.2</v>
      </c>
    </row>
    <row r="6701" spans="2:4" x14ac:dyDescent="0.25">
      <c r="B6701" s="427" t="s">
        <v>8950</v>
      </c>
      <c r="C6701" s="427" t="s">
        <v>8924</v>
      </c>
      <c r="D6701" s="428">
        <v>893.2</v>
      </c>
    </row>
    <row r="6702" spans="2:4" x14ac:dyDescent="0.25">
      <c r="B6702" s="427" t="s">
        <v>8951</v>
      </c>
      <c r="C6702" s="427" t="s">
        <v>8924</v>
      </c>
      <c r="D6702" s="428">
        <v>893.2</v>
      </c>
    </row>
    <row r="6703" spans="2:4" x14ac:dyDescent="0.25">
      <c r="B6703" s="427" t="s">
        <v>8952</v>
      </c>
      <c r="C6703" s="427" t="s">
        <v>8924</v>
      </c>
      <c r="D6703" s="428">
        <v>893.2</v>
      </c>
    </row>
    <row r="6704" spans="2:4" x14ac:dyDescent="0.25">
      <c r="B6704" s="427" t="s">
        <v>8953</v>
      </c>
      <c r="C6704" s="427" t="s">
        <v>8924</v>
      </c>
      <c r="D6704" s="428">
        <v>893.2</v>
      </c>
    </row>
    <row r="6705" spans="2:4" x14ac:dyDescent="0.25">
      <c r="B6705" s="427" t="s">
        <v>8954</v>
      </c>
      <c r="C6705" s="427" t="s">
        <v>8924</v>
      </c>
      <c r="D6705" s="428">
        <v>893.2</v>
      </c>
    </row>
    <row r="6706" spans="2:4" x14ac:dyDescent="0.25">
      <c r="B6706" s="427" t="s">
        <v>8955</v>
      </c>
      <c r="C6706" s="427" t="s">
        <v>8924</v>
      </c>
      <c r="D6706" s="428">
        <v>893.2</v>
      </c>
    </row>
    <row r="6707" spans="2:4" x14ac:dyDescent="0.25">
      <c r="B6707" s="427" t="s">
        <v>8956</v>
      </c>
      <c r="C6707" s="427" t="s">
        <v>8924</v>
      </c>
      <c r="D6707" s="428">
        <v>893.2</v>
      </c>
    </row>
    <row r="6708" spans="2:4" x14ac:dyDescent="0.25">
      <c r="B6708" s="427" t="s">
        <v>8957</v>
      </c>
      <c r="C6708" s="427" t="s">
        <v>8924</v>
      </c>
      <c r="D6708" s="428">
        <v>893.2</v>
      </c>
    </row>
    <row r="6709" spans="2:4" x14ac:dyDescent="0.25">
      <c r="B6709" s="427" t="s">
        <v>8958</v>
      </c>
      <c r="C6709" s="427" t="s">
        <v>8924</v>
      </c>
      <c r="D6709" s="428">
        <v>893.2</v>
      </c>
    </row>
    <row r="6710" spans="2:4" x14ac:dyDescent="0.25">
      <c r="B6710" s="427" t="s">
        <v>8959</v>
      </c>
      <c r="C6710" s="427" t="s">
        <v>8924</v>
      </c>
      <c r="D6710" s="428">
        <v>893.2</v>
      </c>
    </row>
    <row r="6711" spans="2:4" x14ac:dyDescent="0.25">
      <c r="B6711" s="427" t="s">
        <v>8960</v>
      </c>
      <c r="C6711" s="427" t="s">
        <v>8924</v>
      </c>
      <c r="D6711" s="428">
        <v>893.2</v>
      </c>
    </row>
    <row r="6712" spans="2:4" x14ac:dyDescent="0.25">
      <c r="B6712" s="427" t="s">
        <v>8961</v>
      </c>
      <c r="C6712" s="427" t="s">
        <v>8924</v>
      </c>
      <c r="D6712" s="428">
        <v>893.2</v>
      </c>
    </row>
    <row r="6713" spans="2:4" x14ac:dyDescent="0.25">
      <c r="B6713" s="427" t="s">
        <v>8962</v>
      </c>
      <c r="C6713" s="427" t="s">
        <v>8924</v>
      </c>
      <c r="D6713" s="428">
        <v>893.2</v>
      </c>
    </row>
    <row r="6714" spans="2:4" x14ac:dyDescent="0.25">
      <c r="B6714" s="427" t="s">
        <v>8963</v>
      </c>
      <c r="C6714" s="427" t="s">
        <v>8924</v>
      </c>
      <c r="D6714" s="428">
        <v>893.2</v>
      </c>
    </row>
    <row r="6715" spans="2:4" x14ac:dyDescent="0.25">
      <c r="B6715" s="427" t="s">
        <v>8964</v>
      </c>
      <c r="C6715" s="427" t="s">
        <v>8924</v>
      </c>
      <c r="D6715" s="428">
        <v>893.2</v>
      </c>
    </row>
    <row r="6716" spans="2:4" x14ac:dyDescent="0.25">
      <c r="B6716" s="427" t="s">
        <v>8965</v>
      </c>
      <c r="C6716" s="427" t="s">
        <v>8924</v>
      </c>
      <c r="D6716" s="428">
        <v>893.2</v>
      </c>
    </row>
    <row r="6717" spans="2:4" x14ac:dyDescent="0.25">
      <c r="B6717" s="427" t="s">
        <v>8966</v>
      </c>
      <c r="C6717" s="427" t="s">
        <v>8924</v>
      </c>
      <c r="D6717" s="428">
        <v>893.2</v>
      </c>
    </row>
    <row r="6718" spans="2:4" x14ac:dyDescent="0.25">
      <c r="B6718" s="427" t="s">
        <v>8967</v>
      </c>
      <c r="C6718" s="427" t="s">
        <v>8924</v>
      </c>
      <c r="D6718" s="428">
        <v>893.2</v>
      </c>
    </row>
    <row r="6719" spans="2:4" x14ac:dyDescent="0.25">
      <c r="B6719" s="427" t="s">
        <v>8968</v>
      </c>
      <c r="C6719" s="427" t="s">
        <v>8924</v>
      </c>
      <c r="D6719" s="428">
        <v>893.2</v>
      </c>
    </row>
    <row r="6720" spans="2:4" x14ac:dyDescent="0.25">
      <c r="B6720" s="427" t="s">
        <v>8969</v>
      </c>
      <c r="C6720" s="427" t="s">
        <v>8924</v>
      </c>
      <c r="D6720" s="428">
        <v>893.2</v>
      </c>
    </row>
    <row r="6721" spans="2:4" x14ac:dyDescent="0.25">
      <c r="B6721" s="427" t="s">
        <v>8970</v>
      </c>
      <c r="C6721" s="427" t="s">
        <v>8971</v>
      </c>
      <c r="D6721" s="428">
        <v>893.2</v>
      </c>
    </row>
    <row r="6722" spans="2:4" x14ac:dyDescent="0.25">
      <c r="B6722" s="427" t="s">
        <v>8972</v>
      </c>
      <c r="C6722" s="427" t="s">
        <v>8971</v>
      </c>
      <c r="D6722" s="428">
        <v>893.2</v>
      </c>
    </row>
    <row r="6723" spans="2:4" x14ac:dyDescent="0.25">
      <c r="B6723" s="427" t="s">
        <v>8973</v>
      </c>
      <c r="C6723" s="427" t="s">
        <v>8971</v>
      </c>
      <c r="D6723" s="428">
        <v>893.2</v>
      </c>
    </row>
    <row r="6724" spans="2:4" x14ac:dyDescent="0.25">
      <c r="B6724" s="427" t="s">
        <v>8974</v>
      </c>
      <c r="C6724" s="427" t="s">
        <v>8975</v>
      </c>
      <c r="D6724" s="428">
        <v>1055.5999999999999</v>
      </c>
    </row>
    <row r="6725" spans="2:4" x14ac:dyDescent="0.25">
      <c r="B6725" s="427" t="s">
        <v>8976</v>
      </c>
      <c r="C6725" s="427" t="s">
        <v>8977</v>
      </c>
      <c r="D6725" s="428">
        <v>1380</v>
      </c>
    </row>
    <row r="6726" spans="2:4" x14ac:dyDescent="0.25">
      <c r="B6726" s="427" t="s">
        <v>8978</v>
      </c>
      <c r="C6726" s="427" t="s">
        <v>8977</v>
      </c>
      <c r="D6726" s="428">
        <v>1380</v>
      </c>
    </row>
    <row r="6727" spans="2:4" x14ac:dyDescent="0.25">
      <c r="B6727" s="427" t="s">
        <v>8979</v>
      </c>
      <c r="C6727" s="427" t="s">
        <v>8977</v>
      </c>
      <c r="D6727" s="428">
        <v>1380</v>
      </c>
    </row>
    <row r="6728" spans="2:4" x14ac:dyDescent="0.25">
      <c r="B6728" s="427" t="s">
        <v>8980</v>
      </c>
      <c r="C6728" s="427" t="s">
        <v>8977</v>
      </c>
      <c r="D6728" s="428">
        <v>1380</v>
      </c>
    </row>
    <row r="6729" spans="2:4" x14ac:dyDescent="0.25">
      <c r="B6729" s="427" t="s">
        <v>8981</v>
      </c>
      <c r="C6729" s="427" t="s">
        <v>8977</v>
      </c>
      <c r="D6729" s="428">
        <v>1380</v>
      </c>
    </row>
    <row r="6730" spans="2:4" x14ac:dyDescent="0.25">
      <c r="B6730" s="427" t="s">
        <v>8982</v>
      </c>
      <c r="C6730" s="427" t="s">
        <v>8977</v>
      </c>
      <c r="D6730" s="428">
        <v>1380</v>
      </c>
    </row>
    <row r="6731" spans="2:4" x14ac:dyDescent="0.25">
      <c r="B6731" s="427" t="s">
        <v>8983</v>
      </c>
      <c r="C6731" s="427" t="s">
        <v>8984</v>
      </c>
      <c r="D6731" s="428">
        <v>1380</v>
      </c>
    </row>
    <row r="6732" spans="2:4" x14ac:dyDescent="0.25">
      <c r="B6732" s="427" t="s">
        <v>8985</v>
      </c>
      <c r="C6732" s="427" t="s">
        <v>8986</v>
      </c>
      <c r="D6732" s="428">
        <v>19193.5</v>
      </c>
    </row>
    <row r="6733" spans="2:4" x14ac:dyDescent="0.25">
      <c r="B6733" s="427" t="s">
        <v>8987</v>
      </c>
      <c r="C6733" s="427" t="s">
        <v>8988</v>
      </c>
      <c r="D6733" s="428">
        <v>19193.5</v>
      </c>
    </row>
    <row r="6734" spans="2:4" x14ac:dyDescent="0.25">
      <c r="B6734" s="427" t="s">
        <v>8989</v>
      </c>
      <c r="C6734" s="427" t="s">
        <v>8988</v>
      </c>
      <c r="D6734" s="428">
        <v>19193.5</v>
      </c>
    </row>
    <row r="6735" spans="2:4" x14ac:dyDescent="0.25">
      <c r="B6735" s="427" t="s">
        <v>8990</v>
      </c>
      <c r="C6735" s="427" t="s">
        <v>8991</v>
      </c>
      <c r="D6735" s="428">
        <v>19193.5</v>
      </c>
    </row>
    <row r="6736" spans="2:4" x14ac:dyDescent="0.25">
      <c r="B6736" s="427" t="s">
        <v>8992</v>
      </c>
      <c r="C6736" s="427" t="s">
        <v>8991</v>
      </c>
      <c r="D6736" s="428">
        <v>19193.5</v>
      </c>
    </row>
    <row r="6737" spans="2:4" x14ac:dyDescent="0.25">
      <c r="B6737" s="427" t="s">
        <v>8993</v>
      </c>
      <c r="C6737" s="427" t="s">
        <v>8991</v>
      </c>
      <c r="D6737" s="428">
        <v>19193.5</v>
      </c>
    </row>
    <row r="6738" spans="2:4" x14ac:dyDescent="0.25">
      <c r="B6738" s="427" t="s">
        <v>8994</v>
      </c>
      <c r="C6738" s="427" t="s">
        <v>8991</v>
      </c>
      <c r="D6738" s="428">
        <v>19193.5</v>
      </c>
    </row>
    <row r="6739" spans="2:4" x14ac:dyDescent="0.25">
      <c r="B6739" s="427" t="s">
        <v>8995</v>
      </c>
      <c r="C6739" s="427" t="s">
        <v>8991</v>
      </c>
      <c r="D6739" s="428">
        <v>19193.5</v>
      </c>
    </row>
    <row r="6740" spans="2:4" x14ac:dyDescent="0.25">
      <c r="B6740" s="427" t="s">
        <v>8996</v>
      </c>
      <c r="C6740" s="427" t="s">
        <v>8991</v>
      </c>
      <c r="D6740" s="428">
        <v>19193.5</v>
      </c>
    </row>
    <row r="6741" spans="2:4" x14ac:dyDescent="0.25">
      <c r="B6741" s="427" t="s">
        <v>8997</v>
      </c>
      <c r="C6741" s="427" t="s">
        <v>8991</v>
      </c>
      <c r="D6741" s="428">
        <v>19193.5</v>
      </c>
    </row>
    <row r="6742" spans="2:4" x14ac:dyDescent="0.25">
      <c r="B6742" s="427" t="s">
        <v>8998</v>
      </c>
      <c r="C6742" s="427" t="s">
        <v>8999</v>
      </c>
      <c r="D6742" s="428">
        <v>19193.5</v>
      </c>
    </row>
    <row r="6743" spans="2:4" x14ac:dyDescent="0.25">
      <c r="B6743" s="427" t="s">
        <v>9000</v>
      </c>
      <c r="C6743" s="427" t="s">
        <v>9001</v>
      </c>
      <c r="D6743" s="428">
        <v>8455.9500000000007</v>
      </c>
    </row>
    <row r="6744" spans="2:4" x14ac:dyDescent="0.25">
      <c r="B6744" s="427" t="s">
        <v>9002</v>
      </c>
      <c r="C6744" s="427" t="s">
        <v>9003</v>
      </c>
      <c r="D6744" s="428">
        <v>5722.4</v>
      </c>
    </row>
    <row r="6745" spans="2:4" ht="28.5" x14ac:dyDescent="0.25">
      <c r="B6745" s="427" t="s">
        <v>9004</v>
      </c>
      <c r="C6745" s="427" t="s">
        <v>9005</v>
      </c>
      <c r="D6745" s="428">
        <v>1610</v>
      </c>
    </row>
    <row r="6746" spans="2:4" ht="28.5" x14ac:dyDescent="0.25">
      <c r="B6746" s="427" t="s">
        <v>9006</v>
      </c>
      <c r="C6746" s="427" t="s">
        <v>9005</v>
      </c>
      <c r="D6746" s="428">
        <v>1610</v>
      </c>
    </row>
    <row r="6747" spans="2:4" x14ac:dyDescent="0.25">
      <c r="B6747" s="427" t="s">
        <v>9007</v>
      </c>
      <c r="C6747" s="427" t="s">
        <v>9008</v>
      </c>
      <c r="D6747" s="428">
        <v>1850.01</v>
      </c>
    </row>
    <row r="6748" spans="2:4" x14ac:dyDescent="0.25">
      <c r="B6748" s="427" t="s">
        <v>9009</v>
      </c>
      <c r="C6748" s="427" t="s">
        <v>9010</v>
      </c>
      <c r="D6748" s="428">
        <v>666.85</v>
      </c>
    </row>
    <row r="6749" spans="2:4" x14ac:dyDescent="0.25">
      <c r="B6749" s="427" t="s">
        <v>9011</v>
      </c>
      <c r="C6749" s="427" t="s">
        <v>9010</v>
      </c>
      <c r="D6749" s="428">
        <v>666.85</v>
      </c>
    </row>
    <row r="6750" spans="2:4" x14ac:dyDescent="0.25">
      <c r="B6750" s="427" t="s">
        <v>9012</v>
      </c>
      <c r="C6750" s="427" t="s">
        <v>9013</v>
      </c>
      <c r="D6750" s="428">
        <v>506</v>
      </c>
    </row>
    <row r="6751" spans="2:4" x14ac:dyDescent="0.25">
      <c r="B6751" s="427" t="s">
        <v>9014</v>
      </c>
      <c r="C6751" s="427" t="s">
        <v>9015</v>
      </c>
      <c r="D6751" s="428">
        <v>8209.85</v>
      </c>
    </row>
    <row r="6752" spans="2:4" x14ac:dyDescent="0.25">
      <c r="B6752" s="427" t="s">
        <v>9016</v>
      </c>
      <c r="C6752" s="427" t="s">
        <v>9015</v>
      </c>
      <c r="D6752" s="428">
        <v>8209.85</v>
      </c>
    </row>
    <row r="6753" spans="2:4" x14ac:dyDescent="0.25">
      <c r="B6753" s="427" t="s">
        <v>9017</v>
      </c>
      <c r="C6753" s="427" t="s">
        <v>9015</v>
      </c>
      <c r="D6753" s="428">
        <v>8209.85</v>
      </c>
    </row>
    <row r="6754" spans="2:4" x14ac:dyDescent="0.25">
      <c r="B6754" s="427" t="s">
        <v>9018</v>
      </c>
      <c r="C6754" s="427" t="s">
        <v>9015</v>
      </c>
      <c r="D6754" s="428">
        <v>8209.85</v>
      </c>
    </row>
    <row r="6755" spans="2:4" x14ac:dyDescent="0.25">
      <c r="B6755" s="427" t="s">
        <v>9019</v>
      </c>
      <c r="C6755" s="427" t="s">
        <v>9020</v>
      </c>
      <c r="D6755" s="428">
        <v>1032.4000000000001</v>
      </c>
    </row>
    <row r="6756" spans="2:4" x14ac:dyDescent="0.25">
      <c r="B6756" s="427" t="s">
        <v>9021</v>
      </c>
      <c r="C6756" s="427" t="s">
        <v>9020</v>
      </c>
      <c r="D6756" s="428">
        <v>1032.4000000000001</v>
      </c>
    </row>
    <row r="6757" spans="2:4" x14ac:dyDescent="0.25">
      <c r="B6757" s="427" t="s">
        <v>9022</v>
      </c>
      <c r="C6757" s="427" t="s">
        <v>9023</v>
      </c>
      <c r="D6757" s="428">
        <v>652.5</v>
      </c>
    </row>
    <row r="6758" spans="2:4" x14ac:dyDescent="0.25">
      <c r="B6758" s="427" t="s">
        <v>9024</v>
      </c>
      <c r="C6758" s="427" t="s">
        <v>9023</v>
      </c>
      <c r="D6758" s="428">
        <v>652.5</v>
      </c>
    </row>
    <row r="6759" spans="2:4" ht="28.5" x14ac:dyDescent="0.25">
      <c r="B6759" s="427" t="s">
        <v>9025</v>
      </c>
      <c r="C6759" s="427" t="s">
        <v>9026</v>
      </c>
      <c r="D6759" s="428">
        <v>1610</v>
      </c>
    </row>
    <row r="6760" spans="2:4" ht="28.5" x14ac:dyDescent="0.25">
      <c r="B6760" s="427" t="s">
        <v>9027</v>
      </c>
      <c r="C6760" s="427" t="s">
        <v>9026</v>
      </c>
      <c r="D6760" s="428">
        <v>1610</v>
      </c>
    </row>
    <row r="6761" spans="2:4" x14ac:dyDescent="0.25">
      <c r="B6761" s="427" t="s">
        <v>9028</v>
      </c>
      <c r="C6761" s="427" t="s">
        <v>9029</v>
      </c>
      <c r="D6761" s="428">
        <v>368</v>
      </c>
    </row>
    <row r="6762" spans="2:4" x14ac:dyDescent="0.25">
      <c r="B6762" s="427" t="s">
        <v>9030</v>
      </c>
      <c r="C6762" s="427" t="s">
        <v>9031</v>
      </c>
      <c r="D6762" s="428">
        <v>1903</v>
      </c>
    </row>
    <row r="6763" spans="2:4" x14ac:dyDescent="0.25">
      <c r="B6763" s="427" t="s">
        <v>9032</v>
      </c>
      <c r="C6763" s="427" t="s">
        <v>9031</v>
      </c>
      <c r="D6763" s="428">
        <v>369.15</v>
      </c>
    </row>
    <row r="6764" spans="2:4" x14ac:dyDescent="0.25">
      <c r="B6764" s="427" t="s">
        <v>9033</v>
      </c>
      <c r="C6764" s="427" t="s">
        <v>9031</v>
      </c>
      <c r="D6764" s="428">
        <v>369.15</v>
      </c>
    </row>
    <row r="6765" spans="2:4" x14ac:dyDescent="0.25">
      <c r="B6765" s="427" t="s">
        <v>9034</v>
      </c>
      <c r="C6765" s="427" t="s">
        <v>9031</v>
      </c>
      <c r="D6765" s="428">
        <v>369.15</v>
      </c>
    </row>
    <row r="6766" spans="2:4" x14ac:dyDescent="0.25">
      <c r="B6766" s="427" t="s">
        <v>9035</v>
      </c>
      <c r="C6766" s="427" t="s">
        <v>9031</v>
      </c>
      <c r="D6766" s="428">
        <v>369.15</v>
      </c>
    </row>
    <row r="6767" spans="2:4" x14ac:dyDescent="0.25">
      <c r="B6767" s="427" t="s">
        <v>9036</v>
      </c>
      <c r="C6767" s="427" t="s">
        <v>9031</v>
      </c>
      <c r="D6767" s="428">
        <v>666.85</v>
      </c>
    </row>
    <row r="6768" spans="2:4" x14ac:dyDescent="0.25">
      <c r="B6768" s="427" t="s">
        <v>9037</v>
      </c>
      <c r="C6768" s="427" t="s">
        <v>9031</v>
      </c>
      <c r="D6768" s="428">
        <v>666.85</v>
      </c>
    </row>
    <row r="6769" spans="2:4" x14ac:dyDescent="0.25">
      <c r="B6769" s="427" t="s">
        <v>9038</v>
      </c>
      <c r="C6769" s="427" t="s">
        <v>9031</v>
      </c>
      <c r="D6769" s="428">
        <v>666.85</v>
      </c>
    </row>
    <row r="6770" spans="2:4" x14ac:dyDescent="0.25">
      <c r="B6770" s="427" t="s">
        <v>9039</v>
      </c>
      <c r="C6770" s="427" t="s">
        <v>9031</v>
      </c>
      <c r="D6770" s="428">
        <v>666.85</v>
      </c>
    </row>
    <row r="6771" spans="2:4" x14ac:dyDescent="0.25">
      <c r="B6771" s="427" t="s">
        <v>9040</v>
      </c>
      <c r="C6771" s="427" t="s">
        <v>9031</v>
      </c>
      <c r="D6771" s="428">
        <v>666.85</v>
      </c>
    </row>
    <row r="6772" spans="2:4" x14ac:dyDescent="0.25">
      <c r="B6772" s="427" t="s">
        <v>9041</v>
      </c>
      <c r="C6772" s="427" t="s">
        <v>9031</v>
      </c>
      <c r="D6772" s="428">
        <v>666.85</v>
      </c>
    </row>
    <row r="6773" spans="2:4" x14ac:dyDescent="0.25">
      <c r="B6773" s="427" t="s">
        <v>9042</v>
      </c>
      <c r="C6773" s="427" t="s">
        <v>9031</v>
      </c>
      <c r="D6773" s="428">
        <v>666.85</v>
      </c>
    </row>
    <row r="6774" spans="2:4" x14ac:dyDescent="0.25">
      <c r="B6774" s="427" t="s">
        <v>9043</v>
      </c>
      <c r="C6774" s="427" t="s">
        <v>9031</v>
      </c>
      <c r="D6774" s="428">
        <v>666.85</v>
      </c>
    </row>
    <row r="6775" spans="2:4" x14ac:dyDescent="0.25">
      <c r="B6775" s="427" t="s">
        <v>9044</v>
      </c>
      <c r="C6775" s="427" t="s">
        <v>9031</v>
      </c>
      <c r="D6775" s="428">
        <v>666.85</v>
      </c>
    </row>
    <row r="6776" spans="2:4" x14ac:dyDescent="0.25">
      <c r="B6776" s="427" t="s">
        <v>9045</v>
      </c>
      <c r="C6776" s="427" t="s">
        <v>9031</v>
      </c>
      <c r="D6776" s="428">
        <v>666.85</v>
      </c>
    </row>
    <row r="6777" spans="2:4" x14ac:dyDescent="0.25">
      <c r="B6777" s="427" t="s">
        <v>9046</v>
      </c>
      <c r="C6777" s="427" t="s">
        <v>9031</v>
      </c>
      <c r="D6777" s="428">
        <v>666.85</v>
      </c>
    </row>
    <row r="6778" spans="2:4" x14ac:dyDescent="0.25">
      <c r="B6778" s="427" t="s">
        <v>9047</v>
      </c>
      <c r="C6778" s="427" t="s">
        <v>9031</v>
      </c>
      <c r="D6778" s="428">
        <v>666.85</v>
      </c>
    </row>
    <row r="6779" spans="2:4" x14ac:dyDescent="0.25">
      <c r="B6779" s="427" t="s">
        <v>9048</v>
      </c>
      <c r="C6779" s="427" t="s">
        <v>9031</v>
      </c>
      <c r="D6779" s="428">
        <v>666.85</v>
      </c>
    </row>
    <row r="6780" spans="2:4" x14ac:dyDescent="0.25">
      <c r="B6780" s="427" t="s">
        <v>9049</v>
      </c>
      <c r="C6780" s="427" t="s">
        <v>9031</v>
      </c>
      <c r="D6780" s="428">
        <v>666.85</v>
      </c>
    </row>
    <row r="6781" spans="2:4" x14ac:dyDescent="0.25">
      <c r="B6781" s="427" t="s">
        <v>9050</v>
      </c>
      <c r="C6781" s="427" t="s">
        <v>9031</v>
      </c>
      <c r="D6781" s="428">
        <v>666.85</v>
      </c>
    </row>
    <row r="6782" spans="2:4" x14ac:dyDescent="0.25">
      <c r="B6782" s="427" t="s">
        <v>9051</v>
      </c>
      <c r="C6782" s="427" t="s">
        <v>9031</v>
      </c>
      <c r="D6782" s="428">
        <v>369.15</v>
      </c>
    </row>
    <row r="6783" spans="2:4" x14ac:dyDescent="0.25">
      <c r="B6783" s="427" t="s">
        <v>9052</v>
      </c>
      <c r="C6783" s="427" t="s">
        <v>9031</v>
      </c>
      <c r="D6783" s="428">
        <v>369.15</v>
      </c>
    </row>
    <row r="6784" spans="2:4" x14ac:dyDescent="0.25">
      <c r="B6784" s="427" t="s">
        <v>9053</v>
      </c>
      <c r="C6784" s="427" t="s">
        <v>9031</v>
      </c>
      <c r="D6784" s="428">
        <v>369.15</v>
      </c>
    </row>
    <row r="6785" spans="2:4" x14ac:dyDescent="0.25">
      <c r="B6785" s="427" t="s">
        <v>9054</v>
      </c>
      <c r="C6785" s="427" t="s">
        <v>9031</v>
      </c>
      <c r="D6785" s="428">
        <v>369.15</v>
      </c>
    </row>
    <row r="6786" spans="2:4" x14ac:dyDescent="0.25">
      <c r="B6786" s="427" t="s">
        <v>9055</v>
      </c>
      <c r="C6786" s="427" t="s">
        <v>9031</v>
      </c>
      <c r="D6786" s="428">
        <v>369.15</v>
      </c>
    </row>
    <row r="6787" spans="2:4" x14ac:dyDescent="0.25">
      <c r="B6787" s="427" t="s">
        <v>9056</v>
      </c>
      <c r="C6787" s="427" t="s">
        <v>9031</v>
      </c>
      <c r="D6787" s="428">
        <v>369.15</v>
      </c>
    </row>
    <row r="6788" spans="2:4" x14ac:dyDescent="0.25">
      <c r="B6788" s="427" t="s">
        <v>9057</v>
      </c>
      <c r="C6788" s="427" t="s">
        <v>9031</v>
      </c>
      <c r="D6788" s="428">
        <v>369.15</v>
      </c>
    </row>
    <row r="6789" spans="2:4" x14ac:dyDescent="0.25">
      <c r="B6789" s="427" t="s">
        <v>9058</v>
      </c>
      <c r="C6789" s="427" t="s">
        <v>9031</v>
      </c>
      <c r="D6789" s="428">
        <v>666.84</v>
      </c>
    </row>
    <row r="6790" spans="2:4" x14ac:dyDescent="0.25">
      <c r="B6790" s="427" t="s">
        <v>9059</v>
      </c>
      <c r="C6790" s="427" t="s">
        <v>9031</v>
      </c>
      <c r="D6790" s="428">
        <v>666.85</v>
      </c>
    </row>
    <row r="6791" spans="2:4" x14ac:dyDescent="0.25">
      <c r="B6791" s="427" t="s">
        <v>9060</v>
      </c>
      <c r="C6791" s="427" t="s">
        <v>9031</v>
      </c>
      <c r="D6791" s="428">
        <v>666.85</v>
      </c>
    </row>
    <row r="6792" spans="2:4" x14ac:dyDescent="0.25">
      <c r="B6792" s="427" t="s">
        <v>9061</v>
      </c>
      <c r="C6792" s="427" t="s">
        <v>9031</v>
      </c>
      <c r="D6792" s="428">
        <v>666.85</v>
      </c>
    </row>
    <row r="6793" spans="2:4" x14ac:dyDescent="0.25">
      <c r="B6793" s="427" t="s">
        <v>9062</v>
      </c>
      <c r="C6793" s="427" t="s">
        <v>9031</v>
      </c>
      <c r="D6793" s="428">
        <v>666.85</v>
      </c>
    </row>
    <row r="6794" spans="2:4" x14ac:dyDescent="0.25">
      <c r="B6794" s="427" t="s">
        <v>9063</v>
      </c>
      <c r="C6794" s="427" t="s">
        <v>9031</v>
      </c>
      <c r="D6794" s="428">
        <v>666.85</v>
      </c>
    </row>
    <row r="6795" spans="2:4" x14ac:dyDescent="0.25">
      <c r="B6795" s="427" t="s">
        <v>9064</v>
      </c>
      <c r="C6795" s="427" t="s">
        <v>9031</v>
      </c>
      <c r="D6795" s="428">
        <v>666.85</v>
      </c>
    </row>
    <row r="6796" spans="2:4" x14ac:dyDescent="0.25">
      <c r="B6796" s="427" t="s">
        <v>9065</v>
      </c>
      <c r="C6796" s="427" t="s">
        <v>9031</v>
      </c>
      <c r="D6796" s="428">
        <v>666.85</v>
      </c>
    </row>
    <row r="6797" spans="2:4" x14ac:dyDescent="0.25">
      <c r="B6797" s="427" t="s">
        <v>9066</v>
      </c>
      <c r="C6797" s="427" t="s">
        <v>9031</v>
      </c>
      <c r="D6797" s="428">
        <v>369.15</v>
      </c>
    </row>
    <row r="6798" spans="2:4" x14ac:dyDescent="0.25">
      <c r="B6798" s="427" t="s">
        <v>9067</v>
      </c>
      <c r="C6798" s="427" t="s">
        <v>9031</v>
      </c>
      <c r="D6798" s="428">
        <v>369.15</v>
      </c>
    </row>
    <row r="6799" spans="2:4" x14ac:dyDescent="0.25">
      <c r="B6799" s="427" t="s">
        <v>9068</v>
      </c>
      <c r="C6799" s="427" t="s">
        <v>9031</v>
      </c>
      <c r="D6799" s="428">
        <v>369.15</v>
      </c>
    </row>
    <row r="6800" spans="2:4" x14ac:dyDescent="0.25">
      <c r="B6800" s="427" t="s">
        <v>9069</v>
      </c>
      <c r="C6800" s="427" t="s">
        <v>9031</v>
      </c>
      <c r="D6800" s="428">
        <v>666.84</v>
      </c>
    </row>
    <row r="6801" spans="2:4" x14ac:dyDescent="0.25">
      <c r="B6801" s="427" t="s">
        <v>9070</v>
      </c>
      <c r="C6801" s="427" t="s">
        <v>9031</v>
      </c>
      <c r="D6801" s="428">
        <v>666.84</v>
      </c>
    </row>
    <row r="6802" spans="2:4" x14ac:dyDescent="0.25">
      <c r="B6802" s="427" t="s">
        <v>9071</v>
      </c>
      <c r="C6802" s="427" t="s">
        <v>9031</v>
      </c>
      <c r="D6802" s="428">
        <v>666.84</v>
      </c>
    </row>
    <row r="6803" spans="2:4" x14ac:dyDescent="0.25">
      <c r="B6803" s="427" t="s">
        <v>9072</v>
      </c>
      <c r="C6803" s="427" t="s">
        <v>9031</v>
      </c>
      <c r="D6803" s="428">
        <v>666.84</v>
      </c>
    </row>
    <row r="6804" spans="2:4" x14ac:dyDescent="0.25">
      <c r="B6804" s="427" t="s">
        <v>9073</v>
      </c>
      <c r="C6804" s="427" t="s">
        <v>9031</v>
      </c>
      <c r="D6804" s="428">
        <v>369.15</v>
      </c>
    </row>
    <row r="6805" spans="2:4" x14ac:dyDescent="0.25">
      <c r="B6805" s="427" t="s">
        <v>9074</v>
      </c>
      <c r="C6805" s="427" t="s">
        <v>9031</v>
      </c>
      <c r="D6805" s="428">
        <v>1903</v>
      </c>
    </row>
    <row r="6806" spans="2:4" x14ac:dyDescent="0.25">
      <c r="B6806" s="427" t="s">
        <v>9075</v>
      </c>
      <c r="C6806" s="427" t="s">
        <v>9031</v>
      </c>
      <c r="D6806" s="428">
        <v>666.84</v>
      </c>
    </row>
    <row r="6807" spans="2:4" x14ac:dyDescent="0.25">
      <c r="B6807" s="427" t="s">
        <v>9076</v>
      </c>
      <c r="C6807" s="427" t="s">
        <v>9031</v>
      </c>
      <c r="D6807" s="428">
        <v>368</v>
      </c>
    </row>
    <row r="6808" spans="2:4" x14ac:dyDescent="0.25">
      <c r="B6808" s="427" t="s">
        <v>9077</v>
      </c>
      <c r="C6808" s="427" t="s">
        <v>9031</v>
      </c>
      <c r="D6808" s="428">
        <v>369.15</v>
      </c>
    </row>
    <row r="6809" spans="2:4" x14ac:dyDescent="0.25">
      <c r="B6809" s="427" t="s">
        <v>9078</v>
      </c>
      <c r="C6809" s="427" t="s">
        <v>9031</v>
      </c>
      <c r="D6809" s="428">
        <v>666.84</v>
      </c>
    </row>
    <row r="6810" spans="2:4" x14ac:dyDescent="0.25">
      <c r="B6810" s="427" t="s">
        <v>9079</v>
      </c>
      <c r="C6810" s="427" t="s">
        <v>9031</v>
      </c>
      <c r="D6810" s="428">
        <v>666.84</v>
      </c>
    </row>
    <row r="6811" spans="2:4" x14ac:dyDescent="0.25">
      <c r="B6811" s="427" t="s">
        <v>9080</v>
      </c>
      <c r="C6811" s="427" t="s">
        <v>9031</v>
      </c>
      <c r="D6811" s="428">
        <v>666.85</v>
      </c>
    </row>
    <row r="6812" spans="2:4" x14ac:dyDescent="0.25">
      <c r="B6812" s="427" t="s">
        <v>9081</v>
      </c>
      <c r="C6812" s="427" t="s">
        <v>9031</v>
      </c>
      <c r="D6812" s="428">
        <v>1903</v>
      </c>
    </row>
    <row r="6813" spans="2:4" x14ac:dyDescent="0.25">
      <c r="B6813" s="427" t="s">
        <v>9082</v>
      </c>
      <c r="C6813" s="427" t="s">
        <v>9031</v>
      </c>
      <c r="D6813" s="428">
        <v>1495</v>
      </c>
    </row>
    <row r="6814" spans="2:4" x14ac:dyDescent="0.25">
      <c r="B6814" s="427" t="s">
        <v>9083</v>
      </c>
      <c r="C6814" s="427" t="s">
        <v>9031</v>
      </c>
      <c r="D6814" s="428">
        <v>369.15</v>
      </c>
    </row>
    <row r="6815" spans="2:4" x14ac:dyDescent="0.25">
      <c r="B6815" s="427" t="s">
        <v>9084</v>
      </c>
      <c r="C6815" s="427" t="s">
        <v>9031</v>
      </c>
      <c r="D6815" s="428">
        <v>369.15</v>
      </c>
    </row>
    <row r="6816" spans="2:4" x14ac:dyDescent="0.25">
      <c r="B6816" s="427" t="s">
        <v>9085</v>
      </c>
      <c r="C6816" s="427" t="s">
        <v>9031</v>
      </c>
      <c r="D6816" s="428">
        <v>6826.6</v>
      </c>
    </row>
    <row r="6817" spans="2:4" x14ac:dyDescent="0.25">
      <c r="B6817" s="427" t="s">
        <v>9086</v>
      </c>
      <c r="C6817" s="427" t="s">
        <v>9031</v>
      </c>
      <c r="D6817" s="428">
        <v>6826.6</v>
      </c>
    </row>
    <row r="6818" spans="2:4" x14ac:dyDescent="0.25">
      <c r="B6818" s="427" t="s">
        <v>9087</v>
      </c>
      <c r="C6818" s="427" t="s">
        <v>9031</v>
      </c>
      <c r="D6818" s="428">
        <v>6826.6</v>
      </c>
    </row>
    <row r="6819" spans="2:4" x14ac:dyDescent="0.25">
      <c r="B6819" s="427" t="s">
        <v>9088</v>
      </c>
      <c r="C6819" s="427" t="s">
        <v>9031</v>
      </c>
      <c r="D6819" s="428">
        <v>6826.6</v>
      </c>
    </row>
    <row r="6820" spans="2:4" x14ac:dyDescent="0.25">
      <c r="B6820" s="427" t="s">
        <v>9089</v>
      </c>
      <c r="C6820" s="427" t="s">
        <v>9031</v>
      </c>
      <c r="D6820" s="428">
        <v>6826.6</v>
      </c>
    </row>
    <row r="6821" spans="2:4" x14ac:dyDescent="0.25">
      <c r="B6821" s="427" t="s">
        <v>9090</v>
      </c>
      <c r="C6821" s="427" t="s">
        <v>9031</v>
      </c>
      <c r="D6821" s="428">
        <v>6826.6</v>
      </c>
    </row>
    <row r="6822" spans="2:4" x14ac:dyDescent="0.25">
      <c r="B6822" s="427" t="s">
        <v>9091</v>
      </c>
      <c r="C6822" s="427" t="s">
        <v>9031</v>
      </c>
      <c r="D6822" s="428">
        <v>6826.6</v>
      </c>
    </row>
    <row r="6823" spans="2:4" x14ac:dyDescent="0.25">
      <c r="B6823" s="427" t="s">
        <v>9092</v>
      </c>
      <c r="C6823" s="427" t="s">
        <v>9031</v>
      </c>
      <c r="D6823" s="428">
        <v>6826.6</v>
      </c>
    </row>
    <row r="6824" spans="2:4" x14ac:dyDescent="0.25">
      <c r="B6824" s="427" t="s">
        <v>9093</v>
      </c>
      <c r="C6824" s="427" t="s">
        <v>9031</v>
      </c>
      <c r="D6824" s="428">
        <v>6826.6</v>
      </c>
    </row>
    <row r="6825" spans="2:4" x14ac:dyDescent="0.25">
      <c r="B6825" s="427" t="s">
        <v>9094</v>
      </c>
      <c r="C6825" s="427" t="s">
        <v>9031</v>
      </c>
      <c r="D6825" s="428">
        <v>6826.6</v>
      </c>
    </row>
    <row r="6826" spans="2:4" x14ac:dyDescent="0.25">
      <c r="B6826" s="427" t="s">
        <v>9095</v>
      </c>
      <c r="C6826" s="427" t="s">
        <v>9031</v>
      </c>
      <c r="D6826" s="428">
        <v>6826.6</v>
      </c>
    </row>
    <row r="6827" spans="2:4" x14ac:dyDescent="0.25">
      <c r="B6827" s="427" t="s">
        <v>9096</v>
      </c>
      <c r="C6827" s="427" t="s">
        <v>9031</v>
      </c>
      <c r="D6827" s="428">
        <v>6826.6</v>
      </c>
    </row>
    <row r="6828" spans="2:4" x14ac:dyDescent="0.25">
      <c r="B6828" s="427" t="s">
        <v>9097</v>
      </c>
      <c r="C6828" s="427" t="s">
        <v>9031</v>
      </c>
      <c r="D6828" s="428">
        <v>6826.6</v>
      </c>
    </row>
    <row r="6829" spans="2:4" x14ac:dyDescent="0.25">
      <c r="B6829" s="427" t="s">
        <v>9098</v>
      </c>
      <c r="C6829" s="427" t="s">
        <v>9031</v>
      </c>
      <c r="D6829" s="428">
        <v>666.84</v>
      </c>
    </row>
    <row r="6830" spans="2:4" x14ac:dyDescent="0.25">
      <c r="B6830" s="427" t="s">
        <v>9099</v>
      </c>
      <c r="C6830" s="427" t="s">
        <v>9031</v>
      </c>
      <c r="D6830" s="428">
        <v>6826.6</v>
      </c>
    </row>
    <row r="6831" spans="2:4" x14ac:dyDescent="0.25">
      <c r="B6831" s="427" t="s">
        <v>9100</v>
      </c>
      <c r="C6831" s="427" t="s">
        <v>9031</v>
      </c>
      <c r="D6831" s="428">
        <v>6826.6</v>
      </c>
    </row>
    <row r="6832" spans="2:4" x14ac:dyDescent="0.25">
      <c r="B6832" s="427" t="s">
        <v>9101</v>
      </c>
      <c r="C6832" s="427" t="s">
        <v>9031</v>
      </c>
      <c r="D6832" s="428">
        <v>6826.6</v>
      </c>
    </row>
    <row r="6833" spans="2:4" x14ac:dyDescent="0.25">
      <c r="B6833" s="427" t="s">
        <v>9102</v>
      </c>
      <c r="C6833" s="427" t="s">
        <v>9031</v>
      </c>
      <c r="D6833" s="428">
        <v>6826.6</v>
      </c>
    </row>
    <row r="6834" spans="2:4" x14ac:dyDescent="0.25">
      <c r="B6834" s="427" t="s">
        <v>9103</v>
      </c>
      <c r="C6834" s="427" t="s">
        <v>9031</v>
      </c>
      <c r="D6834" s="428">
        <v>666.84</v>
      </c>
    </row>
    <row r="6835" spans="2:4" x14ac:dyDescent="0.25">
      <c r="B6835" s="427" t="s">
        <v>9104</v>
      </c>
      <c r="C6835" s="427" t="s">
        <v>9031</v>
      </c>
      <c r="D6835" s="428">
        <v>403.65</v>
      </c>
    </row>
    <row r="6836" spans="2:4" x14ac:dyDescent="0.25">
      <c r="B6836" s="427" t="s">
        <v>9105</v>
      </c>
      <c r="C6836" s="427" t="s">
        <v>9031</v>
      </c>
      <c r="D6836" s="428">
        <v>369.15</v>
      </c>
    </row>
    <row r="6837" spans="2:4" x14ac:dyDescent="0.25">
      <c r="B6837" s="427" t="s">
        <v>9106</v>
      </c>
      <c r="C6837" s="427" t="s">
        <v>9031</v>
      </c>
      <c r="D6837" s="428">
        <v>369.15</v>
      </c>
    </row>
    <row r="6838" spans="2:4" x14ac:dyDescent="0.25">
      <c r="B6838" s="427" t="s">
        <v>9107</v>
      </c>
      <c r="C6838" s="427" t="s">
        <v>9031</v>
      </c>
      <c r="D6838" s="428">
        <v>369.15</v>
      </c>
    </row>
    <row r="6839" spans="2:4" x14ac:dyDescent="0.25">
      <c r="B6839" s="427" t="s">
        <v>9108</v>
      </c>
      <c r="C6839" s="427" t="s">
        <v>9031</v>
      </c>
      <c r="D6839" s="428">
        <v>690</v>
      </c>
    </row>
    <row r="6840" spans="2:4" x14ac:dyDescent="0.25">
      <c r="B6840" s="427" t="s">
        <v>9109</v>
      </c>
      <c r="C6840" s="427" t="s">
        <v>9031</v>
      </c>
      <c r="D6840" s="428">
        <v>690</v>
      </c>
    </row>
    <row r="6841" spans="2:4" x14ac:dyDescent="0.25">
      <c r="B6841" s="427" t="s">
        <v>9110</v>
      </c>
      <c r="C6841" s="427" t="s">
        <v>9031</v>
      </c>
      <c r="D6841" s="428">
        <v>690</v>
      </c>
    </row>
    <row r="6842" spans="2:4" x14ac:dyDescent="0.25">
      <c r="B6842" s="427" t="s">
        <v>9111</v>
      </c>
      <c r="C6842" s="427" t="s">
        <v>9031</v>
      </c>
      <c r="D6842" s="428">
        <v>369.15</v>
      </c>
    </row>
    <row r="6843" spans="2:4" x14ac:dyDescent="0.25">
      <c r="B6843" s="427" t="s">
        <v>9112</v>
      </c>
      <c r="C6843" s="427" t="s">
        <v>9031</v>
      </c>
      <c r="D6843" s="428">
        <v>369.15</v>
      </c>
    </row>
    <row r="6844" spans="2:4" x14ac:dyDescent="0.25">
      <c r="B6844" s="427" t="s">
        <v>9113</v>
      </c>
      <c r="C6844" s="427" t="s">
        <v>9031</v>
      </c>
      <c r="D6844" s="428">
        <v>369.15</v>
      </c>
    </row>
    <row r="6845" spans="2:4" x14ac:dyDescent="0.25">
      <c r="B6845" s="427" t="s">
        <v>9114</v>
      </c>
      <c r="C6845" s="427" t="s">
        <v>9031</v>
      </c>
      <c r="D6845" s="428">
        <v>369.15</v>
      </c>
    </row>
    <row r="6846" spans="2:4" x14ac:dyDescent="0.25">
      <c r="B6846" s="427" t="s">
        <v>9115</v>
      </c>
      <c r="C6846" s="427" t="s">
        <v>9031</v>
      </c>
      <c r="D6846" s="428">
        <v>369.15</v>
      </c>
    </row>
    <row r="6847" spans="2:4" x14ac:dyDescent="0.25">
      <c r="B6847" s="427" t="s">
        <v>9116</v>
      </c>
      <c r="C6847" s="427" t="s">
        <v>9031</v>
      </c>
      <c r="D6847" s="428">
        <v>369.15</v>
      </c>
    </row>
    <row r="6848" spans="2:4" x14ac:dyDescent="0.25">
      <c r="B6848" s="427" t="s">
        <v>9117</v>
      </c>
      <c r="C6848" s="427" t="s">
        <v>9031</v>
      </c>
      <c r="D6848" s="428">
        <v>666.84</v>
      </c>
    </row>
    <row r="6849" spans="2:4" x14ac:dyDescent="0.25">
      <c r="B6849" s="427" t="s">
        <v>9118</v>
      </c>
      <c r="C6849" s="427" t="s">
        <v>9031</v>
      </c>
      <c r="D6849" s="428">
        <v>690</v>
      </c>
    </row>
    <row r="6850" spans="2:4" x14ac:dyDescent="0.25">
      <c r="B6850" s="427" t="s">
        <v>9119</v>
      </c>
      <c r="C6850" s="427" t="s">
        <v>9031</v>
      </c>
      <c r="D6850" s="428">
        <v>666.84</v>
      </c>
    </row>
    <row r="6851" spans="2:4" x14ac:dyDescent="0.25">
      <c r="B6851" s="427" t="s">
        <v>9120</v>
      </c>
      <c r="C6851" s="427" t="s">
        <v>9031</v>
      </c>
      <c r="D6851" s="428">
        <v>666.84</v>
      </c>
    </row>
    <row r="6852" spans="2:4" x14ac:dyDescent="0.25">
      <c r="B6852" s="427" t="s">
        <v>9121</v>
      </c>
      <c r="C6852" s="427" t="s">
        <v>9031</v>
      </c>
      <c r="D6852" s="428">
        <v>666.84</v>
      </c>
    </row>
    <row r="6853" spans="2:4" x14ac:dyDescent="0.25">
      <c r="B6853" s="427" t="s">
        <v>9122</v>
      </c>
      <c r="C6853" s="427" t="s">
        <v>9031</v>
      </c>
      <c r="D6853" s="428">
        <v>369.15</v>
      </c>
    </row>
    <row r="6854" spans="2:4" x14ac:dyDescent="0.25">
      <c r="B6854" s="427" t="s">
        <v>9123</v>
      </c>
      <c r="C6854" s="427" t="s">
        <v>9031</v>
      </c>
      <c r="D6854" s="428">
        <v>690</v>
      </c>
    </row>
    <row r="6855" spans="2:4" x14ac:dyDescent="0.25">
      <c r="B6855" s="427" t="s">
        <v>9124</v>
      </c>
      <c r="C6855" s="427" t="s">
        <v>9031</v>
      </c>
      <c r="D6855" s="428">
        <v>690</v>
      </c>
    </row>
    <row r="6856" spans="2:4" x14ac:dyDescent="0.25">
      <c r="B6856" s="427" t="s">
        <v>9125</v>
      </c>
      <c r="C6856" s="427" t="s">
        <v>9031</v>
      </c>
      <c r="D6856" s="428">
        <v>369.15</v>
      </c>
    </row>
    <row r="6857" spans="2:4" x14ac:dyDescent="0.25">
      <c r="B6857" s="427" t="s">
        <v>9126</v>
      </c>
      <c r="C6857" s="427" t="s">
        <v>9031</v>
      </c>
      <c r="D6857" s="428">
        <v>666.84</v>
      </c>
    </row>
    <row r="6858" spans="2:4" x14ac:dyDescent="0.25">
      <c r="B6858" s="427" t="s">
        <v>9127</v>
      </c>
      <c r="C6858" s="427" t="s">
        <v>9031</v>
      </c>
      <c r="D6858" s="428">
        <v>666.85</v>
      </c>
    </row>
    <row r="6859" spans="2:4" x14ac:dyDescent="0.25">
      <c r="B6859" s="427" t="s">
        <v>9128</v>
      </c>
      <c r="C6859" s="427" t="s">
        <v>9031</v>
      </c>
      <c r="D6859" s="428">
        <v>369.15</v>
      </c>
    </row>
    <row r="6860" spans="2:4" x14ac:dyDescent="0.25">
      <c r="B6860" s="427" t="s">
        <v>9129</v>
      </c>
      <c r="C6860" s="427" t="s">
        <v>9031</v>
      </c>
      <c r="D6860" s="428">
        <v>369.15</v>
      </c>
    </row>
    <row r="6861" spans="2:4" x14ac:dyDescent="0.25">
      <c r="B6861" s="427" t="s">
        <v>9130</v>
      </c>
      <c r="C6861" s="427" t="s">
        <v>9031</v>
      </c>
      <c r="D6861" s="428">
        <v>369.15</v>
      </c>
    </row>
    <row r="6862" spans="2:4" x14ac:dyDescent="0.25">
      <c r="B6862" s="427" t="s">
        <v>9131</v>
      </c>
      <c r="C6862" s="427" t="s">
        <v>9031</v>
      </c>
      <c r="D6862" s="428">
        <v>690</v>
      </c>
    </row>
    <row r="6863" spans="2:4" x14ac:dyDescent="0.25">
      <c r="B6863" s="427" t="s">
        <v>9132</v>
      </c>
      <c r="C6863" s="427" t="s">
        <v>9031</v>
      </c>
      <c r="D6863" s="428">
        <v>369.15</v>
      </c>
    </row>
    <row r="6864" spans="2:4" x14ac:dyDescent="0.25">
      <c r="B6864" s="427" t="s">
        <v>9133</v>
      </c>
      <c r="C6864" s="427" t="s">
        <v>9031</v>
      </c>
      <c r="D6864" s="428">
        <v>369.15</v>
      </c>
    </row>
    <row r="6865" spans="2:4" x14ac:dyDescent="0.25">
      <c r="B6865" s="427" t="s">
        <v>9134</v>
      </c>
      <c r="C6865" s="427" t="s">
        <v>9031</v>
      </c>
      <c r="D6865" s="428">
        <v>369.15</v>
      </c>
    </row>
    <row r="6866" spans="2:4" x14ac:dyDescent="0.25">
      <c r="B6866" s="427" t="s">
        <v>9135</v>
      </c>
      <c r="C6866" s="427" t="s">
        <v>9031</v>
      </c>
      <c r="D6866" s="428">
        <v>369.15</v>
      </c>
    </row>
    <row r="6867" spans="2:4" x14ac:dyDescent="0.25">
      <c r="B6867" s="427" t="s">
        <v>9136</v>
      </c>
      <c r="C6867" s="427" t="s">
        <v>9031</v>
      </c>
      <c r="D6867" s="428">
        <v>369.15</v>
      </c>
    </row>
    <row r="6868" spans="2:4" x14ac:dyDescent="0.25">
      <c r="B6868" s="427" t="s">
        <v>9137</v>
      </c>
      <c r="C6868" s="427" t="s">
        <v>9031</v>
      </c>
      <c r="D6868" s="428">
        <v>369.15</v>
      </c>
    </row>
    <row r="6869" spans="2:4" x14ac:dyDescent="0.25">
      <c r="B6869" s="427" t="s">
        <v>9138</v>
      </c>
      <c r="C6869" s="427" t="s">
        <v>9031</v>
      </c>
      <c r="D6869" s="428">
        <v>369.15</v>
      </c>
    </row>
    <row r="6870" spans="2:4" x14ac:dyDescent="0.25">
      <c r="B6870" s="427" t="s">
        <v>9139</v>
      </c>
      <c r="C6870" s="427" t="s">
        <v>9031</v>
      </c>
      <c r="D6870" s="428">
        <v>369.15</v>
      </c>
    </row>
    <row r="6871" spans="2:4" x14ac:dyDescent="0.25">
      <c r="B6871" s="427" t="s">
        <v>9140</v>
      </c>
      <c r="C6871" s="427" t="s">
        <v>9031</v>
      </c>
      <c r="D6871" s="428">
        <v>369.15</v>
      </c>
    </row>
    <row r="6872" spans="2:4" x14ac:dyDescent="0.25">
      <c r="B6872" s="427" t="s">
        <v>9141</v>
      </c>
      <c r="C6872" s="427" t="s">
        <v>9031</v>
      </c>
      <c r="D6872" s="428">
        <v>369.15</v>
      </c>
    </row>
    <row r="6873" spans="2:4" x14ac:dyDescent="0.25">
      <c r="B6873" s="427" t="s">
        <v>9142</v>
      </c>
      <c r="C6873" s="427" t="s">
        <v>9031</v>
      </c>
      <c r="D6873" s="428">
        <v>369.15</v>
      </c>
    </row>
    <row r="6874" spans="2:4" x14ac:dyDescent="0.25">
      <c r="B6874" s="427" t="s">
        <v>9143</v>
      </c>
      <c r="C6874" s="427" t="s">
        <v>9031</v>
      </c>
      <c r="D6874" s="428">
        <v>369.15</v>
      </c>
    </row>
    <row r="6875" spans="2:4" x14ac:dyDescent="0.25">
      <c r="B6875" s="427" t="s">
        <v>9144</v>
      </c>
      <c r="C6875" s="427" t="s">
        <v>9031</v>
      </c>
      <c r="D6875" s="428">
        <v>666.85</v>
      </c>
    </row>
    <row r="6876" spans="2:4" x14ac:dyDescent="0.25">
      <c r="B6876" s="427" t="s">
        <v>9145</v>
      </c>
      <c r="C6876" s="427" t="s">
        <v>9031</v>
      </c>
      <c r="D6876" s="428">
        <v>690</v>
      </c>
    </row>
    <row r="6877" spans="2:4" x14ac:dyDescent="0.25">
      <c r="B6877" s="427" t="s">
        <v>9146</v>
      </c>
      <c r="C6877" s="427" t="s">
        <v>9031</v>
      </c>
      <c r="D6877" s="428">
        <v>369.15</v>
      </c>
    </row>
    <row r="6878" spans="2:4" x14ac:dyDescent="0.25">
      <c r="B6878" s="427" t="s">
        <v>9147</v>
      </c>
      <c r="C6878" s="427" t="s">
        <v>9031</v>
      </c>
      <c r="D6878" s="428">
        <v>1599.99</v>
      </c>
    </row>
    <row r="6879" spans="2:4" x14ac:dyDescent="0.25">
      <c r="B6879" s="427" t="s">
        <v>9148</v>
      </c>
      <c r="C6879" s="427" t="s">
        <v>9031</v>
      </c>
      <c r="D6879" s="428">
        <v>1903</v>
      </c>
    </row>
    <row r="6880" spans="2:4" x14ac:dyDescent="0.25">
      <c r="B6880" s="427" t="s">
        <v>9149</v>
      </c>
      <c r="C6880" s="427" t="s">
        <v>9031</v>
      </c>
      <c r="D6880" s="428">
        <v>1495</v>
      </c>
    </row>
    <row r="6881" spans="2:4" x14ac:dyDescent="0.25">
      <c r="B6881" s="427" t="s">
        <v>9150</v>
      </c>
      <c r="C6881" s="427" t="s">
        <v>9031</v>
      </c>
      <c r="D6881" s="428">
        <v>1495</v>
      </c>
    </row>
    <row r="6882" spans="2:4" x14ac:dyDescent="0.25">
      <c r="B6882" s="427" t="s">
        <v>9151</v>
      </c>
      <c r="C6882" s="427" t="s">
        <v>9031</v>
      </c>
      <c r="D6882" s="428">
        <v>1495</v>
      </c>
    </row>
    <row r="6883" spans="2:4" x14ac:dyDescent="0.25">
      <c r="B6883" s="427" t="s">
        <v>9152</v>
      </c>
      <c r="C6883" s="427" t="s">
        <v>9031</v>
      </c>
      <c r="D6883" s="428">
        <v>1495</v>
      </c>
    </row>
    <row r="6884" spans="2:4" x14ac:dyDescent="0.25">
      <c r="B6884" s="427" t="s">
        <v>9153</v>
      </c>
      <c r="C6884" s="427" t="s">
        <v>9031</v>
      </c>
      <c r="D6884" s="428">
        <v>1495</v>
      </c>
    </row>
    <row r="6885" spans="2:4" x14ac:dyDescent="0.25">
      <c r="B6885" s="427" t="s">
        <v>9154</v>
      </c>
      <c r="C6885" s="427" t="s">
        <v>9031</v>
      </c>
      <c r="D6885" s="428">
        <v>1495</v>
      </c>
    </row>
    <row r="6886" spans="2:4" x14ac:dyDescent="0.25">
      <c r="B6886" s="427" t="s">
        <v>9155</v>
      </c>
      <c r="C6886" s="427" t="s">
        <v>9031</v>
      </c>
      <c r="D6886" s="428">
        <v>1495</v>
      </c>
    </row>
    <row r="6887" spans="2:4" x14ac:dyDescent="0.25">
      <c r="B6887" s="427" t="s">
        <v>9156</v>
      </c>
      <c r="C6887" s="427" t="s">
        <v>9031</v>
      </c>
      <c r="D6887" s="428">
        <v>1495</v>
      </c>
    </row>
    <row r="6888" spans="2:4" x14ac:dyDescent="0.25">
      <c r="B6888" s="427" t="s">
        <v>9157</v>
      </c>
      <c r="C6888" s="427" t="s">
        <v>9031</v>
      </c>
      <c r="D6888" s="428">
        <v>1495</v>
      </c>
    </row>
    <row r="6889" spans="2:4" x14ac:dyDescent="0.25">
      <c r="B6889" s="427" t="s">
        <v>9158</v>
      </c>
      <c r="C6889" s="427" t="s">
        <v>9031</v>
      </c>
      <c r="D6889" s="428">
        <v>1495</v>
      </c>
    </row>
    <row r="6890" spans="2:4" x14ac:dyDescent="0.25">
      <c r="B6890" s="427" t="s">
        <v>9159</v>
      </c>
      <c r="C6890" s="427" t="s">
        <v>9031</v>
      </c>
      <c r="D6890" s="428">
        <v>1495</v>
      </c>
    </row>
    <row r="6891" spans="2:4" x14ac:dyDescent="0.25">
      <c r="B6891" s="427" t="s">
        <v>9160</v>
      </c>
      <c r="C6891" s="427" t="s">
        <v>9031</v>
      </c>
      <c r="D6891" s="428">
        <v>1495</v>
      </c>
    </row>
    <row r="6892" spans="2:4" x14ac:dyDescent="0.25">
      <c r="B6892" s="427" t="s">
        <v>9161</v>
      </c>
      <c r="C6892" s="427" t="s">
        <v>9031</v>
      </c>
      <c r="D6892" s="428">
        <v>1495</v>
      </c>
    </row>
    <row r="6893" spans="2:4" x14ac:dyDescent="0.25">
      <c r="B6893" s="427" t="s">
        <v>9162</v>
      </c>
      <c r="C6893" s="427" t="s">
        <v>9031</v>
      </c>
      <c r="D6893" s="428">
        <v>1495</v>
      </c>
    </row>
    <row r="6894" spans="2:4" x14ac:dyDescent="0.25">
      <c r="B6894" s="427" t="s">
        <v>9163</v>
      </c>
      <c r="C6894" s="427" t="s">
        <v>9031</v>
      </c>
      <c r="D6894" s="428">
        <v>1495</v>
      </c>
    </row>
    <row r="6895" spans="2:4" x14ac:dyDescent="0.25">
      <c r="B6895" s="427" t="s">
        <v>9164</v>
      </c>
      <c r="C6895" s="427" t="s">
        <v>9031</v>
      </c>
      <c r="D6895" s="428">
        <v>1495</v>
      </c>
    </row>
    <row r="6896" spans="2:4" x14ac:dyDescent="0.25">
      <c r="B6896" s="427" t="s">
        <v>9165</v>
      </c>
      <c r="C6896" s="427" t="s">
        <v>9031</v>
      </c>
      <c r="D6896" s="428">
        <v>1495</v>
      </c>
    </row>
    <row r="6897" spans="2:4" x14ac:dyDescent="0.25">
      <c r="B6897" s="427" t="s">
        <v>9166</v>
      </c>
      <c r="C6897" s="427" t="s">
        <v>9031</v>
      </c>
      <c r="D6897" s="428">
        <v>1495</v>
      </c>
    </row>
    <row r="6898" spans="2:4" x14ac:dyDescent="0.25">
      <c r="B6898" s="427" t="s">
        <v>9167</v>
      </c>
      <c r="C6898" s="427" t="s">
        <v>9031</v>
      </c>
      <c r="D6898" s="428">
        <v>1495</v>
      </c>
    </row>
    <row r="6899" spans="2:4" x14ac:dyDescent="0.25">
      <c r="B6899" s="427" t="s">
        <v>9168</v>
      </c>
      <c r="C6899" s="427" t="s">
        <v>9031</v>
      </c>
      <c r="D6899" s="428">
        <v>1495</v>
      </c>
    </row>
    <row r="6900" spans="2:4" x14ac:dyDescent="0.25">
      <c r="B6900" s="427" t="s">
        <v>9169</v>
      </c>
      <c r="C6900" s="427" t="s">
        <v>9031</v>
      </c>
      <c r="D6900" s="428">
        <v>1495</v>
      </c>
    </row>
    <row r="6901" spans="2:4" x14ac:dyDescent="0.25">
      <c r="B6901" s="427" t="s">
        <v>9170</v>
      </c>
      <c r="C6901" s="427" t="s">
        <v>9031</v>
      </c>
      <c r="D6901" s="428">
        <v>1495</v>
      </c>
    </row>
    <row r="6902" spans="2:4" x14ac:dyDescent="0.25">
      <c r="B6902" s="427" t="s">
        <v>9171</v>
      </c>
      <c r="C6902" s="427" t="s">
        <v>9031</v>
      </c>
      <c r="D6902" s="428">
        <v>1495</v>
      </c>
    </row>
    <row r="6903" spans="2:4" x14ac:dyDescent="0.25">
      <c r="B6903" s="427" t="s">
        <v>9172</v>
      </c>
      <c r="C6903" s="427" t="s">
        <v>9031</v>
      </c>
      <c r="D6903" s="428">
        <v>1495</v>
      </c>
    </row>
    <row r="6904" spans="2:4" x14ac:dyDescent="0.25">
      <c r="B6904" s="427" t="s">
        <v>9173</v>
      </c>
      <c r="C6904" s="427" t="s">
        <v>9031</v>
      </c>
      <c r="D6904" s="428">
        <v>1495</v>
      </c>
    </row>
    <row r="6905" spans="2:4" x14ac:dyDescent="0.25">
      <c r="B6905" s="427" t="s">
        <v>9174</v>
      </c>
      <c r="C6905" s="427" t="s">
        <v>9031</v>
      </c>
      <c r="D6905" s="428">
        <v>1495</v>
      </c>
    </row>
    <row r="6906" spans="2:4" x14ac:dyDescent="0.25">
      <c r="B6906" s="427" t="s">
        <v>9175</v>
      </c>
      <c r="C6906" s="427" t="s">
        <v>9031</v>
      </c>
      <c r="D6906" s="428">
        <v>1495</v>
      </c>
    </row>
    <row r="6907" spans="2:4" x14ac:dyDescent="0.25">
      <c r="B6907" s="427" t="s">
        <v>9176</v>
      </c>
      <c r="C6907" s="427" t="s">
        <v>9031</v>
      </c>
      <c r="D6907" s="428">
        <v>1495</v>
      </c>
    </row>
    <row r="6908" spans="2:4" x14ac:dyDescent="0.25">
      <c r="B6908" s="427" t="s">
        <v>9177</v>
      </c>
      <c r="C6908" s="427" t="s">
        <v>9031</v>
      </c>
      <c r="D6908" s="428">
        <v>1495</v>
      </c>
    </row>
    <row r="6909" spans="2:4" x14ac:dyDescent="0.25">
      <c r="B6909" s="427" t="s">
        <v>9178</v>
      </c>
      <c r="C6909" s="427" t="s">
        <v>9031</v>
      </c>
      <c r="D6909" s="428">
        <v>1495</v>
      </c>
    </row>
    <row r="6910" spans="2:4" x14ac:dyDescent="0.25">
      <c r="B6910" s="427" t="s">
        <v>9179</v>
      </c>
      <c r="C6910" s="427" t="s">
        <v>9031</v>
      </c>
      <c r="D6910" s="428">
        <v>1495</v>
      </c>
    </row>
    <row r="6911" spans="2:4" x14ac:dyDescent="0.25">
      <c r="B6911" s="427" t="s">
        <v>9180</v>
      </c>
      <c r="C6911" s="427" t="s">
        <v>9031</v>
      </c>
      <c r="D6911" s="428">
        <v>1495</v>
      </c>
    </row>
    <row r="6912" spans="2:4" x14ac:dyDescent="0.25">
      <c r="B6912" s="427" t="s">
        <v>9181</v>
      </c>
      <c r="C6912" s="427" t="s">
        <v>9031</v>
      </c>
      <c r="D6912" s="428">
        <v>666.85</v>
      </c>
    </row>
    <row r="6913" spans="2:4" x14ac:dyDescent="0.25">
      <c r="B6913" s="427" t="s">
        <v>9182</v>
      </c>
      <c r="C6913" s="427" t="s">
        <v>9031</v>
      </c>
      <c r="D6913" s="428">
        <v>666.84</v>
      </c>
    </row>
    <row r="6914" spans="2:4" x14ac:dyDescent="0.25">
      <c r="B6914" s="427" t="s">
        <v>9183</v>
      </c>
      <c r="C6914" s="427" t="s">
        <v>9031</v>
      </c>
      <c r="D6914" s="428">
        <v>666.84</v>
      </c>
    </row>
    <row r="6915" spans="2:4" x14ac:dyDescent="0.25">
      <c r="B6915" s="427" t="s">
        <v>9184</v>
      </c>
      <c r="C6915" s="427" t="s">
        <v>9031</v>
      </c>
      <c r="D6915" s="428">
        <v>666.84</v>
      </c>
    </row>
    <row r="6916" spans="2:4" x14ac:dyDescent="0.25">
      <c r="B6916" s="427" t="s">
        <v>9185</v>
      </c>
      <c r="C6916" s="427" t="s">
        <v>9031</v>
      </c>
      <c r="D6916" s="428">
        <v>8808.42</v>
      </c>
    </row>
    <row r="6917" spans="2:4" x14ac:dyDescent="0.25">
      <c r="B6917" s="427" t="s">
        <v>9186</v>
      </c>
      <c r="C6917" s="427" t="s">
        <v>9031</v>
      </c>
      <c r="D6917" s="428">
        <v>8808.42</v>
      </c>
    </row>
    <row r="6918" spans="2:4" x14ac:dyDescent="0.25">
      <c r="B6918" s="427" t="s">
        <v>9187</v>
      </c>
      <c r="C6918" s="427" t="s">
        <v>9031</v>
      </c>
      <c r="D6918" s="428">
        <v>8808.42</v>
      </c>
    </row>
    <row r="6919" spans="2:4" x14ac:dyDescent="0.25">
      <c r="B6919" s="427" t="s">
        <v>9188</v>
      </c>
      <c r="C6919" s="427" t="s">
        <v>9031</v>
      </c>
      <c r="D6919" s="428">
        <v>8808.42</v>
      </c>
    </row>
    <row r="6920" spans="2:4" x14ac:dyDescent="0.25">
      <c r="B6920" s="427" t="s">
        <v>9189</v>
      </c>
      <c r="C6920" s="427" t="s">
        <v>9031</v>
      </c>
      <c r="D6920" s="428">
        <v>8808.42</v>
      </c>
    </row>
    <row r="6921" spans="2:4" x14ac:dyDescent="0.25">
      <c r="B6921" s="427" t="s">
        <v>9190</v>
      </c>
      <c r="C6921" s="427" t="s">
        <v>9031</v>
      </c>
      <c r="D6921" s="428">
        <v>8808.42</v>
      </c>
    </row>
    <row r="6922" spans="2:4" x14ac:dyDescent="0.25">
      <c r="B6922" s="427" t="s">
        <v>9191</v>
      </c>
      <c r="C6922" s="427" t="s">
        <v>9031</v>
      </c>
      <c r="D6922" s="428">
        <v>8808.42</v>
      </c>
    </row>
    <row r="6923" spans="2:4" x14ac:dyDescent="0.25">
      <c r="B6923" s="427" t="s">
        <v>9192</v>
      </c>
      <c r="C6923" s="427" t="s">
        <v>9031</v>
      </c>
      <c r="D6923" s="428">
        <v>8808.42</v>
      </c>
    </row>
    <row r="6924" spans="2:4" x14ac:dyDescent="0.25">
      <c r="B6924" s="427" t="s">
        <v>9193</v>
      </c>
      <c r="C6924" s="427" t="s">
        <v>9031</v>
      </c>
      <c r="D6924" s="428">
        <v>8808.42</v>
      </c>
    </row>
    <row r="6925" spans="2:4" x14ac:dyDescent="0.25">
      <c r="B6925" s="427" t="s">
        <v>9194</v>
      </c>
      <c r="C6925" s="427" t="s">
        <v>9031</v>
      </c>
      <c r="D6925" s="428">
        <v>8808.42</v>
      </c>
    </row>
    <row r="6926" spans="2:4" x14ac:dyDescent="0.25">
      <c r="B6926" s="427" t="s">
        <v>9195</v>
      </c>
      <c r="C6926" s="427" t="s">
        <v>9031</v>
      </c>
      <c r="D6926" s="428">
        <v>8808.42</v>
      </c>
    </row>
    <row r="6927" spans="2:4" x14ac:dyDescent="0.25">
      <c r="B6927" s="427" t="s">
        <v>9196</v>
      </c>
      <c r="C6927" s="427" t="s">
        <v>9031</v>
      </c>
      <c r="D6927" s="428">
        <v>8808.42</v>
      </c>
    </row>
    <row r="6928" spans="2:4" x14ac:dyDescent="0.25">
      <c r="B6928" s="427" t="s">
        <v>9197</v>
      </c>
      <c r="C6928" s="427" t="s">
        <v>9031</v>
      </c>
      <c r="D6928" s="428">
        <v>8808.42</v>
      </c>
    </row>
    <row r="6929" spans="2:4" x14ac:dyDescent="0.25">
      <c r="B6929" s="427" t="s">
        <v>9198</v>
      </c>
      <c r="C6929" s="427" t="s">
        <v>9031</v>
      </c>
      <c r="D6929" s="428">
        <v>8808.42</v>
      </c>
    </row>
    <row r="6930" spans="2:4" x14ac:dyDescent="0.25">
      <c r="B6930" s="427" t="s">
        <v>9199</v>
      </c>
      <c r="C6930" s="427" t="s">
        <v>9031</v>
      </c>
      <c r="D6930" s="428">
        <v>8808.42</v>
      </c>
    </row>
    <row r="6931" spans="2:4" x14ac:dyDescent="0.25">
      <c r="B6931" s="427" t="s">
        <v>9200</v>
      </c>
      <c r="C6931" s="427" t="s">
        <v>9031</v>
      </c>
      <c r="D6931" s="428">
        <v>8808.42</v>
      </c>
    </row>
    <row r="6932" spans="2:4" x14ac:dyDescent="0.25">
      <c r="B6932" s="427" t="s">
        <v>9201</v>
      </c>
      <c r="C6932" s="427" t="s">
        <v>9031</v>
      </c>
      <c r="D6932" s="428">
        <v>8808.42</v>
      </c>
    </row>
    <row r="6933" spans="2:4" x14ac:dyDescent="0.25">
      <c r="B6933" s="427" t="s">
        <v>9202</v>
      </c>
      <c r="C6933" s="427" t="s">
        <v>9031</v>
      </c>
      <c r="D6933" s="428">
        <v>8808.42</v>
      </c>
    </row>
    <row r="6934" spans="2:4" x14ac:dyDescent="0.25">
      <c r="B6934" s="427" t="s">
        <v>9203</v>
      </c>
      <c r="C6934" s="427" t="s">
        <v>9031</v>
      </c>
      <c r="D6934" s="428">
        <v>8808.42</v>
      </c>
    </row>
    <row r="6935" spans="2:4" x14ac:dyDescent="0.25">
      <c r="B6935" s="427" t="s">
        <v>9204</v>
      </c>
      <c r="C6935" s="427" t="s">
        <v>9031</v>
      </c>
      <c r="D6935" s="428">
        <v>8808.42</v>
      </c>
    </row>
    <row r="6936" spans="2:4" x14ac:dyDescent="0.25">
      <c r="B6936" s="427" t="s">
        <v>9205</v>
      </c>
      <c r="C6936" s="427" t="s">
        <v>9031</v>
      </c>
      <c r="D6936" s="428">
        <v>8808.42</v>
      </c>
    </row>
    <row r="6937" spans="2:4" x14ac:dyDescent="0.25">
      <c r="B6937" s="427" t="s">
        <v>9206</v>
      </c>
      <c r="C6937" s="427" t="s">
        <v>9031</v>
      </c>
      <c r="D6937" s="428">
        <v>8808.42</v>
      </c>
    </row>
    <row r="6938" spans="2:4" x14ac:dyDescent="0.25">
      <c r="B6938" s="427" t="s">
        <v>9207</v>
      </c>
      <c r="C6938" s="427" t="s">
        <v>9031</v>
      </c>
      <c r="D6938" s="428">
        <v>8808.42</v>
      </c>
    </row>
    <row r="6939" spans="2:4" x14ac:dyDescent="0.25">
      <c r="B6939" s="427" t="s">
        <v>9208</v>
      </c>
      <c r="C6939" s="427" t="s">
        <v>9031</v>
      </c>
      <c r="D6939" s="428">
        <v>8808.42</v>
      </c>
    </row>
    <row r="6940" spans="2:4" x14ac:dyDescent="0.25">
      <c r="B6940" s="427" t="s">
        <v>9209</v>
      </c>
      <c r="C6940" s="427" t="s">
        <v>9031</v>
      </c>
      <c r="D6940" s="428">
        <v>8808.42</v>
      </c>
    </row>
    <row r="6941" spans="2:4" x14ac:dyDescent="0.25">
      <c r="B6941" s="427" t="s">
        <v>9210</v>
      </c>
      <c r="C6941" s="427" t="s">
        <v>9031</v>
      </c>
      <c r="D6941" s="428">
        <v>8808.42</v>
      </c>
    </row>
    <row r="6942" spans="2:4" x14ac:dyDescent="0.25">
      <c r="B6942" s="427" t="s">
        <v>9211</v>
      </c>
      <c r="C6942" s="427" t="s">
        <v>9031</v>
      </c>
      <c r="D6942" s="428">
        <v>8808.42</v>
      </c>
    </row>
    <row r="6943" spans="2:4" x14ac:dyDescent="0.25">
      <c r="B6943" s="427" t="s">
        <v>9212</v>
      </c>
      <c r="C6943" s="427" t="s">
        <v>9031</v>
      </c>
      <c r="D6943" s="428">
        <v>8808.42</v>
      </c>
    </row>
    <row r="6944" spans="2:4" x14ac:dyDescent="0.25">
      <c r="B6944" s="427" t="s">
        <v>9213</v>
      </c>
      <c r="C6944" s="427" t="s">
        <v>9031</v>
      </c>
      <c r="D6944" s="428">
        <v>8808.42</v>
      </c>
    </row>
    <row r="6945" spans="2:4" x14ac:dyDescent="0.25">
      <c r="B6945" s="427" t="s">
        <v>9214</v>
      </c>
      <c r="C6945" s="427" t="s">
        <v>9031</v>
      </c>
      <c r="D6945" s="428">
        <v>8808.42</v>
      </c>
    </row>
    <row r="6946" spans="2:4" x14ac:dyDescent="0.25">
      <c r="B6946" s="427" t="s">
        <v>9215</v>
      </c>
      <c r="C6946" s="427" t="s">
        <v>9031</v>
      </c>
      <c r="D6946" s="428">
        <v>8808.42</v>
      </c>
    </row>
    <row r="6947" spans="2:4" x14ac:dyDescent="0.25">
      <c r="B6947" s="427" t="s">
        <v>9216</v>
      </c>
      <c r="C6947" s="427" t="s">
        <v>9031</v>
      </c>
      <c r="D6947" s="428">
        <v>8808.42</v>
      </c>
    </row>
    <row r="6948" spans="2:4" x14ac:dyDescent="0.25">
      <c r="B6948" s="427" t="s">
        <v>9217</v>
      </c>
      <c r="C6948" s="427" t="s">
        <v>9031</v>
      </c>
      <c r="D6948" s="428">
        <v>8808.42</v>
      </c>
    </row>
    <row r="6949" spans="2:4" x14ac:dyDescent="0.25">
      <c r="B6949" s="427" t="s">
        <v>9218</v>
      </c>
      <c r="C6949" s="427" t="s">
        <v>9031</v>
      </c>
      <c r="D6949" s="428">
        <v>8808.42</v>
      </c>
    </row>
    <row r="6950" spans="2:4" x14ac:dyDescent="0.25">
      <c r="B6950" s="427" t="s">
        <v>9219</v>
      </c>
      <c r="C6950" s="427" t="s">
        <v>9031</v>
      </c>
      <c r="D6950" s="428">
        <v>6298.2</v>
      </c>
    </row>
    <row r="6951" spans="2:4" ht="28.5" x14ac:dyDescent="0.25">
      <c r="B6951" s="427" t="s">
        <v>9220</v>
      </c>
      <c r="C6951" s="427" t="s">
        <v>9221</v>
      </c>
      <c r="D6951" s="428">
        <v>862.5</v>
      </c>
    </row>
    <row r="6952" spans="2:4" x14ac:dyDescent="0.25">
      <c r="B6952" s="427" t="s">
        <v>9222</v>
      </c>
      <c r="C6952" s="427" t="s">
        <v>9223</v>
      </c>
      <c r="D6952" s="428">
        <v>1113.53</v>
      </c>
    </row>
    <row r="6953" spans="2:4" ht="28.5" x14ac:dyDescent="0.25">
      <c r="B6953" s="427" t="s">
        <v>9224</v>
      </c>
      <c r="C6953" s="427" t="s">
        <v>9225</v>
      </c>
      <c r="D6953" s="428">
        <v>862.5</v>
      </c>
    </row>
    <row r="6954" spans="2:4" ht="28.5" x14ac:dyDescent="0.25">
      <c r="B6954" s="427" t="s">
        <v>9226</v>
      </c>
      <c r="C6954" s="427" t="s">
        <v>9225</v>
      </c>
      <c r="D6954" s="428">
        <v>862.5</v>
      </c>
    </row>
    <row r="6955" spans="2:4" ht="28.5" x14ac:dyDescent="0.25">
      <c r="B6955" s="427" t="s">
        <v>9227</v>
      </c>
      <c r="C6955" s="427" t="s">
        <v>9225</v>
      </c>
      <c r="D6955" s="428">
        <v>862.5</v>
      </c>
    </row>
    <row r="6956" spans="2:4" ht="28.5" x14ac:dyDescent="0.25">
      <c r="B6956" s="427" t="s">
        <v>9228</v>
      </c>
      <c r="C6956" s="427" t="s">
        <v>9225</v>
      </c>
      <c r="D6956" s="428">
        <v>862.5</v>
      </c>
    </row>
    <row r="6957" spans="2:4" ht="28.5" x14ac:dyDescent="0.25">
      <c r="B6957" s="427" t="s">
        <v>9229</v>
      </c>
      <c r="C6957" s="427" t="s">
        <v>9225</v>
      </c>
      <c r="D6957" s="428">
        <v>862.5</v>
      </c>
    </row>
    <row r="6958" spans="2:4" ht="28.5" x14ac:dyDescent="0.25">
      <c r="B6958" s="427" t="s">
        <v>9230</v>
      </c>
      <c r="C6958" s="427" t="s">
        <v>9225</v>
      </c>
      <c r="D6958" s="428">
        <v>862.5</v>
      </c>
    </row>
    <row r="6959" spans="2:4" ht="28.5" x14ac:dyDescent="0.25">
      <c r="B6959" s="427" t="s">
        <v>9231</v>
      </c>
      <c r="C6959" s="427" t="s">
        <v>9225</v>
      </c>
      <c r="D6959" s="428">
        <v>862.5</v>
      </c>
    </row>
    <row r="6960" spans="2:4" ht="28.5" x14ac:dyDescent="0.25">
      <c r="B6960" s="427" t="s">
        <v>9232</v>
      </c>
      <c r="C6960" s="427" t="s">
        <v>9225</v>
      </c>
      <c r="D6960" s="428">
        <v>862.5</v>
      </c>
    </row>
    <row r="6961" spans="2:4" ht="28.5" x14ac:dyDescent="0.25">
      <c r="B6961" s="427" t="s">
        <v>9233</v>
      </c>
      <c r="C6961" s="427" t="s">
        <v>9225</v>
      </c>
      <c r="D6961" s="428">
        <v>862.5</v>
      </c>
    </row>
    <row r="6962" spans="2:4" ht="28.5" x14ac:dyDescent="0.25">
      <c r="B6962" s="427" t="s">
        <v>9234</v>
      </c>
      <c r="C6962" s="427" t="s">
        <v>9225</v>
      </c>
      <c r="D6962" s="428">
        <v>862.5</v>
      </c>
    </row>
    <row r="6963" spans="2:4" ht="28.5" x14ac:dyDescent="0.25">
      <c r="B6963" s="427" t="s">
        <v>9235</v>
      </c>
      <c r="C6963" s="427" t="s">
        <v>9225</v>
      </c>
      <c r="D6963" s="428">
        <v>862.5</v>
      </c>
    </row>
    <row r="6964" spans="2:4" ht="28.5" x14ac:dyDescent="0.25">
      <c r="B6964" s="427" t="s">
        <v>9236</v>
      </c>
      <c r="C6964" s="427" t="s">
        <v>9225</v>
      </c>
      <c r="D6964" s="428">
        <v>862.5</v>
      </c>
    </row>
    <row r="6965" spans="2:4" ht="28.5" x14ac:dyDescent="0.25">
      <c r="B6965" s="427" t="s">
        <v>9237</v>
      </c>
      <c r="C6965" s="427" t="s">
        <v>9225</v>
      </c>
      <c r="D6965" s="428">
        <v>862.5</v>
      </c>
    </row>
    <row r="6966" spans="2:4" ht="28.5" x14ac:dyDescent="0.25">
      <c r="B6966" s="427" t="s">
        <v>9238</v>
      </c>
      <c r="C6966" s="427" t="s">
        <v>9225</v>
      </c>
      <c r="D6966" s="428">
        <v>862.5</v>
      </c>
    </row>
    <row r="6967" spans="2:4" ht="28.5" x14ac:dyDescent="0.25">
      <c r="B6967" s="427" t="s">
        <v>9239</v>
      </c>
      <c r="C6967" s="427" t="s">
        <v>9225</v>
      </c>
      <c r="D6967" s="428">
        <v>862.5</v>
      </c>
    </row>
    <row r="6968" spans="2:4" ht="28.5" x14ac:dyDescent="0.25">
      <c r="B6968" s="427" t="s">
        <v>9240</v>
      </c>
      <c r="C6968" s="427" t="s">
        <v>9225</v>
      </c>
      <c r="D6968" s="428">
        <v>862.5</v>
      </c>
    </row>
    <row r="6969" spans="2:4" ht="28.5" x14ac:dyDescent="0.25">
      <c r="B6969" s="427" t="s">
        <v>9241</v>
      </c>
      <c r="C6969" s="427" t="s">
        <v>9225</v>
      </c>
      <c r="D6969" s="428">
        <v>862.5</v>
      </c>
    </row>
    <row r="6970" spans="2:4" ht="28.5" x14ac:dyDescent="0.25">
      <c r="B6970" s="427" t="s">
        <v>9242</v>
      </c>
      <c r="C6970" s="427" t="s">
        <v>9225</v>
      </c>
      <c r="D6970" s="428">
        <v>862.5</v>
      </c>
    </row>
    <row r="6971" spans="2:4" ht="28.5" x14ac:dyDescent="0.25">
      <c r="B6971" s="427" t="s">
        <v>9243</v>
      </c>
      <c r="C6971" s="427" t="s">
        <v>9225</v>
      </c>
      <c r="D6971" s="428">
        <v>862.5</v>
      </c>
    </row>
    <row r="6972" spans="2:4" ht="28.5" x14ac:dyDescent="0.25">
      <c r="B6972" s="427" t="s">
        <v>9244</v>
      </c>
      <c r="C6972" s="427" t="s">
        <v>9225</v>
      </c>
      <c r="D6972" s="428">
        <v>862.5</v>
      </c>
    </row>
    <row r="6973" spans="2:4" ht="28.5" x14ac:dyDescent="0.25">
      <c r="B6973" s="427" t="s">
        <v>9245</v>
      </c>
      <c r="C6973" s="427" t="s">
        <v>9225</v>
      </c>
      <c r="D6973" s="428">
        <v>862.5</v>
      </c>
    </row>
    <row r="6974" spans="2:4" ht="28.5" x14ac:dyDescent="0.25">
      <c r="B6974" s="427" t="s">
        <v>9246</v>
      </c>
      <c r="C6974" s="427" t="s">
        <v>9225</v>
      </c>
      <c r="D6974" s="428">
        <v>862.5</v>
      </c>
    </row>
    <row r="6975" spans="2:4" ht="28.5" x14ac:dyDescent="0.25">
      <c r="B6975" s="427" t="s">
        <v>9247</v>
      </c>
      <c r="C6975" s="427" t="s">
        <v>9225</v>
      </c>
      <c r="D6975" s="428">
        <v>862.5</v>
      </c>
    </row>
    <row r="6976" spans="2:4" ht="28.5" x14ac:dyDescent="0.25">
      <c r="B6976" s="427" t="s">
        <v>9248</v>
      </c>
      <c r="C6976" s="427" t="s">
        <v>9225</v>
      </c>
      <c r="D6976" s="428">
        <v>862.5</v>
      </c>
    </row>
    <row r="6977" spans="2:4" ht="28.5" x14ac:dyDescent="0.25">
      <c r="B6977" s="427" t="s">
        <v>9249</v>
      </c>
      <c r="C6977" s="427" t="s">
        <v>9225</v>
      </c>
      <c r="D6977" s="428">
        <v>862.5</v>
      </c>
    </row>
    <row r="6978" spans="2:4" x14ac:dyDescent="0.25">
      <c r="B6978" s="427" t="s">
        <v>9250</v>
      </c>
      <c r="C6978" s="427" t="s">
        <v>9251</v>
      </c>
      <c r="D6978" s="428">
        <v>368</v>
      </c>
    </row>
    <row r="6979" spans="2:4" x14ac:dyDescent="0.25">
      <c r="B6979" s="427" t="s">
        <v>9252</v>
      </c>
      <c r="C6979" s="427" t="s">
        <v>9251</v>
      </c>
      <c r="D6979" s="428">
        <v>368</v>
      </c>
    </row>
    <row r="6980" spans="2:4" x14ac:dyDescent="0.25">
      <c r="B6980" s="427" t="s">
        <v>9253</v>
      </c>
      <c r="C6980" s="427" t="s">
        <v>9251</v>
      </c>
      <c r="D6980" s="428">
        <v>368</v>
      </c>
    </row>
    <row r="6981" spans="2:4" x14ac:dyDescent="0.25">
      <c r="B6981" s="427" t="s">
        <v>9254</v>
      </c>
      <c r="C6981" s="427" t="s">
        <v>9251</v>
      </c>
      <c r="D6981" s="428">
        <v>368</v>
      </c>
    </row>
    <row r="6982" spans="2:4" x14ac:dyDescent="0.25">
      <c r="B6982" s="427" t="s">
        <v>9255</v>
      </c>
      <c r="C6982" s="427" t="s">
        <v>9251</v>
      </c>
      <c r="D6982" s="428">
        <v>368</v>
      </c>
    </row>
    <row r="6983" spans="2:4" x14ac:dyDescent="0.25">
      <c r="B6983" s="427" t="s">
        <v>9256</v>
      </c>
      <c r="C6983" s="427" t="s">
        <v>9251</v>
      </c>
      <c r="D6983" s="428">
        <v>368</v>
      </c>
    </row>
    <row r="6984" spans="2:4" x14ac:dyDescent="0.25">
      <c r="B6984" s="427" t="s">
        <v>9257</v>
      </c>
      <c r="C6984" s="427" t="s">
        <v>9251</v>
      </c>
      <c r="D6984" s="428">
        <v>368</v>
      </c>
    </row>
    <row r="6985" spans="2:4" x14ac:dyDescent="0.25">
      <c r="B6985" s="427" t="s">
        <v>9258</v>
      </c>
      <c r="C6985" s="427" t="s">
        <v>9251</v>
      </c>
      <c r="D6985" s="428">
        <v>368</v>
      </c>
    </row>
    <row r="6986" spans="2:4" x14ac:dyDescent="0.25">
      <c r="B6986" s="427" t="s">
        <v>9259</v>
      </c>
      <c r="C6986" s="427" t="s">
        <v>9251</v>
      </c>
      <c r="D6986" s="428">
        <v>368</v>
      </c>
    </row>
    <row r="6987" spans="2:4" x14ac:dyDescent="0.25">
      <c r="B6987" s="427" t="s">
        <v>9260</v>
      </c>
      <c r="C6987" s="427" t="s">
        <v>9251</v>
      </c>
      <c r="D6987" s="428">
        <v>368</v>
      </c>
    </row>
    <row r="6988" spans="2:4" x14ac:dyDescent="0.25">
      <c r="B6988" s="427" t="s">
        <v>9261</v>
      </c>
      <c r="C6988" s="427" t="s">
        <v>9251</v>
      </c>
      <c r="D6988" s="428">
        <v>368</v>
      </c>
    </row>
    <row r="6989" spans="2:4" x14ac:dyDescent="0.25">
      <c r="B6989" s="427" t="s">
        <v>9262</v>
      </c>
      <c r="C6989" s="427" t="s">
        <v>9251</v>
      </c>
      <c r="D6989" s="428">
        <v>368</v>
      </c>
    </row>
    <row r="6990" spans="2:4" x14ac:dyDescent="0.25">
      <c r="B6990" s="427" t="s">
        <v>9263</v>
      </c>
      <c r="C6990" s="427" t="s">
        <v>9251</v>
      </c>
      <c r="D6990" s="428">
        <v>368</v>
      </c>
    </row>
    <row r="6991" spans="2:4" x14ac:dyDescent="0.25">
      <c r="B6991" s="427" t="s">
        <v>9264</v>
      </c>
      <c r="C6991" s="427" t="s">
        <v>9251</v>
      </c>
      <c r="D6991" s="428">
        <v>368</v>
      </c>
    </row>
    <row r="6992" spans="2:4" x14ac:dyDescent="0.25">
      <c r="B6992" s="427" t="s">
        <v>9265</v>
      </c>
      <c r="C6992" s="427" t="s">
        <v>9251</v>
      </c>
      <c r="D6992" s="428">
        <v>368</v>
      </c>
    </row>
    <row r="6993" spans="2:4" x14ac:dyDescent="0.25">
      <c r="B6993" s="427" t="s">
        <v>9266</v>
      </c>
      <c r="C6993" s="427" t="s">
        <v>9251</v>
      </c>
      <c r="D6993" s="428">
        <v>368</v>
      </c>
    </row>
    <row r="6994" spans="2:4" x14ac:dyDescent="0.25">
      <c r="B6994" s="427" t="s">
        <v>9267</v>
      </c>
      <c r="C6994" s="427" t="s">
        <v>9251</v>
      </c>
      <c r="D6994" s="428">
        <v>368</v>
      </c>
    </row>
    <row r="6995" spans="2:4" x14ac:dyDescent="0.25">
      <c r="B6995" s="427" t="s">
        <v>9268</v>
      </c>
      <c r="C6995" s="427" t="s">
        <v>9251</v>
      </c>
      <c r="D6995" s="428">
        <v>368</v>
      </c>
    </row>
    <row r="6996" spans="2:4" x14ac:dyDescent="0.25">
      <c r="B6996" s="427" t="s">
        <v>9269</v>
      </c>
      <c r="C6996" s="427" t="s">
        <v>9251</v>
      </c>
      <c r="D6996" s="428">
        <v>368</v>
      </c>
    </row>
    <row r="6997" spans="2:4" x14ac:dyDescent="0.25">
      <c r="B6997" s="427" t="s">
        <v>9270</v>
      </c>
      <c r="C6997" s="427" t="s">
        <v>9251</v>
      </c>
      <c r="D6997" s="428">
        <v>368</v>
      </c>
    </row>
    <row r="6998" spans="2:4" x14ac:dyDescent="0.25">
      <c r="B6998" s="427" t="s">
        <v>9271</v>
      </c>
      <c r="C6998" s="427" t="s">
        <v>9251</v>
      </c>
      <c r="D6998" s="428">
        <v>368</v>
      </c>
    </row>
    <row r="6999" spans="2:4" x14ac:dyDescent="0.25">
      <c r="B6999" s="427" t="s">
        <v>9272</v>
      </c>
      <c r="C6999" s="427" t="s">
        <v>9251</v>
      </c>
      <c r="D6999" s="428">
        <v>368</v>
      </c>
    </row>
    <row r="7000" spans="2:4" x14ac:dyDescent="0.25">
      <c r="B7000" s="427" t="s">
        <v>9273</v>
      </c>
      <c r="C7000" s="427" t="s">
        <v>9251</v>
      </c>
      <c r="D7000" s="428">
        <v>368</v>
      </c>
    </row>
    <row r="7001" spans="2:4" x14ac:dyDescent="0.25">
      <c r="B7001" s="427" t="s">
        <v>9274</v>
      </c>
      <c r="C7001" s="427" t="s">
        <v>9251</v>
      </c>
      <c r="D7001" s="428">
        <v>368</v>
      </c>
    </row>
    <row r="7002" spans="2:4" x14ac:dyDescent="0.25">
      <c r="B7002" s="427" t="s">
        <v>9275</v>
      </c>
      <c r="C7002" s="427" t="s">
        <v>9251</v>
      </c>
      <c r="D7002" s="428">
        <v>368</v>
      </c>
    </row>
    <row r="7003" spans="2:4" x14ac:dyDescent="0.25">
      <c r="B7003" s="427" t="s">
        <v>9276</v>
      </c>
      <c r="C7003" s="427" t="s">
        <v>9251</v>
      </c>
      <c r="D7003" s="428">
        <v>368</v>
      </c>
    </row>
    <row r="7004" spans="2:4" x14ac:dyDescent="0.25">
      <c r="B7004" s="427" t="s">
        <v>9277</v>
      </c>
      <c r="C7004" s="427" t="s">
        <v>9251</v>
      </c>
      <c r="D7004" s="428">
        <v>368</v>
      </c>
    </row>
    <row r="7005" spans="2:4" x14ac:dyDescent="0.25">
      <c r="B7005" s="427" t="s">
        <v>9278</v>
      </c>
      <c r="C7005" s="427" t="s">
        <v>9251</v>
      </c>
      <c r="D7005" s="428">
        <v>368</v>
      </c>
    </row>
    <row r="7006" spans="2:4" x14ac:dyDescent="0.25">
      <c r="B7006" s="427" t="s">
        <v>9279</v>
      </c>
      <c r="C7006" s="427" t="s">
        <v>9251</v>
      </c>
      <c r="D7006" s="428">
        <v>368</v>
      </c>
    </row>
    <row r="7007" spans="2:4" x14ac:dyDescent="0.25">
      <c r="B7007" s="427" t="s">
        <v>9280</v>
      </c>
      <c r="C7007" s="427" t="s">
        <v>9251</v>
      </c>
      <c r="D7007" s="428">
        <v>368</v>
      </c>
    </row>
    <row r="7008" spans="2:4" x14ac:dyDescent="0.25">
      <c r="B7008" s="427" t="s">
        <v>9281</v>
      </c>
      <c r="C7008" s="427" t="s">
        <v>9251</v>
      </c>
      <c r="D7008" s="428">
        <v>368</v>
      </c>
    </row>
    <row r="7009" spans="2:4" x14ac:dyDescent="0.25">
      <c r="B7009" s="427" t="s">
        <v>9282</v>
      </c>
      <c r="C7009" s="427" t="s">
        <v>9251</v>
      </c>
      <c r="D7009" s="428">
        <v>368</v>
      </c>
    </row>
    <row r="7010" spans="2:4" x14ac:dyDescent="0.25">
      <c r="B7010" s="427" t="s">
        <v>9283</v>
      </c>
      <c r="C7010" s="427" t="s">
        <v>9251</v>
      </c>
      <c r="D7010" s="428">
        <v>368</v>
      </c>
    </row>
    <row r="7011" spans="2:4" x14ac:dyDescent="0.25">
      <c r="B7011" s="427" t="s">
        <v>9284</v>
      </c>
      <c r="C7011" s="427" t="s">
        <v>9251</v>
      </c>
      <c r="D7011" s="428">
        <v>368</v>
      </c>
    </row>
    <row r="7012" spans="2:4" x14ac:dyDescent="0.25">
      <c r="B7012" s="427" t="s">
        <v>9285</v>
      </c>
      <c r="C7012" s="427" t="s">
        <v>9286</v>
      </c>
      <c r="D7012" s="428">
        <v>369.15</v>
      </c>
    </row>
    <row r="7013" spans="2:4" x14ac:dyDescent="0.25">
      <c r="B7013" s="427" t="s">
        <v>9287</v>
      </c>
      <c r="C7013" s="427" t="s">
        <v>9286</v>
      </c>
      <c r="D7013" s="428">
        <v>369.15</v>
      </c>
    </row>
    <row r="7014" spans="2:4" x14ac:dyDescent="0.25">
      <c r="B7014" s="427" t="s">
        <v>9288</v>
      </c>
      <c r="C7014" s="427" t="s">
        <v>9289</v>
      </c>
      <c r="D7014" s="428">
        <v>264.5</v>
      </c>
    </row>
    <row r="7015" spans="2:4" x14ac:dyDescent="0.25">
      <c r="B7015" s="427" t="s">
        <v>9290</v>
      </c>
      <c r="C7015" s="427" t="s">
        <v>9289</v>
      </c>
      <c r="D7015" s="428">
        <v>391</v>
      </c>
    </row>
    <row r="7016" spans="2:4" x14ac:dyDescent="0.25">
      <c r="B7016" s="427" t="s">
        <v>9291</v>
      </c>
      <c r="C7016" s="427" t="s">
        <v>9289</v>
      </c>
      <c r="D7016" s="428">
        <v>391</v>
      </c>
    </row>
    <row r="7017" spans="2:4" x14ac:dyDescent="0.25">
      <c r="B7017" s="427" t="s">
        <v>9292</v>
      </c>
      <c r="C7017" s="427" t="s">
        <v>9289</v>
      </c>
      <c r="D7017" s="428">
        <v>264.5</v>
      </c>
    </row>
    <row r="7018" spans="2:4" x14ac:dyDescent="0.25">
      <c r="B7018" s="427" t="s">
        <v>9293</v>
      </c>
      <c r="C7018" s="427" t="s">
        <v>9289</v>
      </c>
      <c r="D7018" s="428">
        <v>391</v>
      </c>
    </row>
    <row r="7019" spans="2:4" x14ac:dyDescent="0.25">
      <c r="B7019" s="427" t="s">
        <v>9294</v>
      </c>
      <c r="C7019" s="427" t="s">
        <v>9289</v>
      </c>
      <c r="D7019" s="428">
        <v>264.5</v>
      </c>
    </row>
    <row r="7020" spans="2:4" x14ac:dyDescent="0.25">
      <c r="B7020" s="427" t="s">
        <v>9295</v>
      </c>
      <c r="C7020" s="427" t="s">
        <v>9289</v>
      </c>
      <c r="D7020" s="428">
        <v>391</v>
      </c>
    </row>
    <row r="7021" spans="2:4" x14ac:dyDescent="0.25">
      <c r="B7021" s="427" t="s">
        <v>9296</v>
      </c>
      <c r="C7021" s="427" t="s">
        <v>9289</v>
      </c>
      <c r="D7021" s="428">
        <v>747.5</v>
      </c>
    </row>
    <row r="7022" spans="2:4" x14ac:dyDescent="0.25">
      <c r="B7022" s="427" t="s">
        <v>9297</v>
      </c>
      <c r="C7022" s="427" t="s">
        <v>9289</v>
      </c>
      <c r="D7022" s="428">
        <v>391</v>
      </c>
    </row>
    <row r="7023" spans="2:4" x14ac:dyDescent="0.25">
      <c r="B7023" s="427" t="s">
        <v>9298</v>
      </c>
      <c r="C7023" s="427" t="s">
        <v>9289</v>
      </c>
      <c r="D7023" s="428">
        <v>690</v>
      </c>
    </row>
    <row r="7024" spans="2:4" x14ac:dyDescent="0.25">
      <c r="B7024" s="427" t="s">
        <v>9299</v>
      </c>
      <c r="C7024" s="427" t="s">
        <v>9289</v>
      </c>
      <c r="D7024" s="428">
        <v>747.5</v>
      </c>
    </row>
    <row r="7025" spans="2:4" x14ac:dyDescent="0.25">
      <c r="B7025" s="427" t="s">
        <v>9300</v>
      </c>
      <c r="C7025" s="427" t="s">
        <v>9289</v>
      </c>
      <c r="D7025" s="428">
        <v>747.5</v>
      </c>
    </row>
    <row r="7026" spans="2:4" x14ac:dyDescent="0.25">
      <c r="B7026" s="427" t="s">
        <v>9301</v>
      </c>
      <c r="C7026" s="427" t="s">
        <v>9289</v>
      </c>
      <c r="D7026" s="428">
        <v>391</v>
      </c>
    </row>
    <row r="7027" spans="2:4" x14ac:dyDescent="0.25">
      <c r="B7027" s="427" t="s">
        <v>9302</v>
      </c>
      <c r="C7027" s="427" t="s">
        <v>9289</v>
      </c>
      <c r="D7027" s="428">
        <v>368</v>
      </c>
    </row>
    <row r="7028" spans="2:4" x14ac:dyDescent="0.25">
      <c r="B7028" s="427" t="s">
        <v>9303</v>
      </c>
      <c r="C7028" s="427" t="s">
        <v>9289</v>
      </c>
      <c r="D7028" s="428">
        <v>264.5</v>
      </c>
    </row>
    <row r="7029" spans="2:4" x14ac:dyDescent="0.25">
      <c r="B7029" s="427" t="s">
        <v>9304</v>
      </c>
      <c r="C7029" s="427" t="s">
        <v>9289</v>
      </c>
      <c r="D7029" s="428">
        <v>258.55</v>
      </c>
    </row>
    <row r="7030" spans="2:4" x14ac:dyDescent="0.25">
      <c r="B7030" s="427" t="s">
        <v>9305</v>
      </c>
      <c r="C7030" s="427" t="s">
        <v>9289</v>
      </c>
      <c r="D7030" s="428">
        <v>402.5</v>
      </c>
    </row>
    <row r="7031" spans="2:4" x14ac:dyDescent="0.25">
      <c r="B7031" s="427" t="s">
        <v>9306</v>
      </c>
      <c r="C7031" s="427" t="s">
        <v>9289</v>
      </c>
      <c r="D7031" s="428">
        <v>391</v>
      </c>
    </row>
    <row r="7032" spans="2:4" x14ac:dyDescent="0.25">
      <c r="B7032" s="427" t="s">
        <v>9307</v>
      </c>
      <c r="C7032" s="427" t="s">
        <v>9289</v>
      </c>
      <c r="D7032" s="428">
        <v>264.5</v>
      </c>
    </row>
    <row r="7033" spans="2:4" x14ac:dyDescent="0.25">
      <c r="B7033" s="427" t="s">
        <v>9308</v>
      </c>
      <c r="C7033" s="427" t="s">
        <v>9289</v>
      </c>
      <c r="D7033" s="428">
        <v>264.5</v>
      </c>
    </row>
    <row r="7034" spans="2:4" x14ac:dyDescent="0.25">
      <c r="B7034" s="427" t="s">
        <v>9309</v>
      </c>
      <c r="C7034" s="427" t="s">
        <v>9289</v>
      </c>
      <c r="D7034" s="428">
        <v>264.5</v>
      </c>
    </row>
    <row r="7035" spans="2:4" x14ac:dyDescent="0.25">
      <c r="B7035" s="427" t="s">
        <v>9310</v>
      </c>
      <c r="C7035" s="427" t="s">
        <v>9289</v>
      </c>
      <c r="D7035" s="428">
        <v>264.5</v>
      </c>
    </row>
    <row r="7036" spans="2:4" x14ac:dyDescent="0.25">
      <c r="B7036" s="427" t="s">
        <v>9311</v>
      </c>
      <c r="C7036" s="427" t="s">
        <v>9289</v>
      </c>
      <c r="D7036" s="428">
        <v>264.5</v>
      </c>
    </row>
    <row r="7037" spans="2:4" x14ac:dyDescent="0.25">
      <c r="B7037" s="427" t="s">
        <v>9312</v>
      </c>
      <c r="C7037" s="427" t="s">
        <v>9289</v>
      </c>
      <c r="D7037" s="428">
        <v>264.5</v>
      </c>
    </row>
    <row r="7038" spans="2:4" x14ac:dyDescent="0.25">
      <c r="B7038" s="427" t="s">
        <v>9313</v>
      </c>
      <c r="C7038" s="427" t="s">
        <v>9289</v>
      </c>
      <c r="D7038" s="428">
        <v>649.99</v>
      </c>
    </row>
    <row r="7039" spans="2:4" x14ac:dyDescent="0.25">
      <c r="B7039" s="427" t="s">
        <v>9314</v>
      </c>
      <c r="C7039" s="427" t="s">
        <v>9289</v>
      </c>
      <c r="D7039" s="428">
        <v>747.5</v>
      </c>
    </row>
    <row r="7040" spans="2:4" x14ac:dyDescent="0.25">
      <c r="B7040" s="427" t="s">
        <v>9315</v>
      </c>
      <c r="C7040" s="427" t="s">
        <v>9289</v>
      </c>
      <c r="D7040" s="428">
        <v>264.5</v>
      </c>
    </row>
    <row r="7041" spans="2:4" x14ac:dyDescent="0.25">
      <c r="B7041" s="427" t="s">
        <v>9316</v>
      </c>
      <c r="C7041" s="427" t="s">
        <v>9289</v>
      </c>
      <c r="D7041" s="428">
        <v>666.85</v>
      </c>
    </row>
    <row r="7042" spans="2:4" x14ac:dyDescent="0.25">
      <c r="B7042" s="427" t="s">
        <v>9317</v>
      </c>
      <c r="C7042" s="427" t="s">
        <v>9289</v>
      </c>
      <c r="D7042" s="428">
        <v>264.5</v>
      </c>
    </row>
    <row r="7043" spans="2:4" x14ac:dyDescent="0.25">
      <c r="B7043" s="427" t="s">
        <v>9318</v>
      </c>
      <c r="C7043" s="427" t="s">
        <v>9289</v>
      </c>
      <c r="D7043" s="428">
        <v>747.5</v>
      </c>
    </row>
    <row r="7044" spans="2:4" x14ac:dyDescent="0.25">
      <c r="B7044" s="427" t="s">
        <v>9319</v>
      </c>
      <c r="C7044" s="427" t="s">
        <v>9289</v>
      </c>
      <c r="D7044" s="428">
        <v>368</v>
      </c>
    </row>
    <row r="7045" spans="2:4" x14ac:dyDescent="0.25">
      <c r="B7045" s="427" t="s">
        <v>9320</v>
      </c>
      <c r="C7045" s="427" t="s">
        <v>9289</v>
      </c>
      <c r="D7045" s="428">
        <v>264.5</v>
      </c>
    </row>
    <row r="7046" spans="2:4" x14ac:dyDescent="0.25">
      <c r="B7046" s="427" t="s">
        <v>9321</v>
      </c>
      <c r="C7046" s="427" t="s">
        <v>9289</v>
      </c>
      <c r="D7046" s="428">
        <v>264.5</v>
      </c>
    </row>
    <row r="7047" spans="2:4" x14ac:dyDescent="0.25">
      <c r="B7047" s="427" t="s">
        <v>9322</v>
      </c>
      <c r="C7047" s="427" t="s">
        <v>9323</v>
      </c>
      <c r="D7047" s="428">
        <v>433.91</v>
      </c>
    </row>
    <row r="7048" spans="2:4" x14ac:dyDescent="0.25">
      <c r="B7048" s="427" t="s">
        <v>9324</v>
      </c>
      <c r="C7048" s="427" t="s">
        <v>9325</v>
      </c>
      <c r="D7048" s="428">
        <v>12405.04</v>
      </c>
    </row>
    <row r="7049" spans="2:4" x14ac:dyDescent="0.25">
      <c r="B7049" s="427" t="s">
        <v>9326</v>
      </c>
      <c r="C7049" s="427" t="s">
        <v>9325</v>
      </c>
      <c r="D7049" s="428">
        <v>12405.04</v>
      </c>
    </row>
    <row r="7050" spans="2:4" x14ac:dyDescent="0.25">
      <c r="B7050" s="427" t="s">
        <v>9327</v>
      </c>
      <c r="C7050" s="427" t="s">
        <v>9325</v>
      </c>
      <c r="D7050" s="428">
        <v>3536.25</v>
      </c>
    </row>
    <row r="7051" spans="2:4" x14ac:dyDescent="0.25">
      <c r="B7051" s="427" t="s">
        <v>9328</v>
      </c>
      <c r="C7051" s="427" t="s">
        <v>9325</v>
      </c>
      <c r="D7051" s="428">
        <v>2037.72</v>
      </c>
    </row>
    <row r="7052" spans="2:4" x14ac:dyDescent="0.25">
      <c r="B7052" s="427" t="s">
        <v>9329</v>
      </c>
      <c r="C7052" s="427" t="s">
        <v>9325</v>
      </c>
      <c r="D7052" s="428">
        <v>2037.72</v>
      </c>
    </row>
    <row r="7053" spans="2:4" x14ac:dyDescent="0.25">
      <c r="B7053" s="427" t="s">
        <v>9330</v>
      </c>
      <c r="C7053" s="427" t="s">
        <v>9325</v>
      </c>
      <c r="D7053" s="428">
        <v>2037.72</v>
      </c>
    </row>
    <row r="7054" spans="2:4" x14ac:dyDescent="0.25">
      <c r="B7054" s="427" t="s">
        <v>9331</v>
      </c>
      <c r="C7054" s="427" t="s">
        <v>9325</v>
      </c>
      <c r="D7054" s="428">
        <v>2037.72</v>
      </c>
    </row>
    <row r="7055" spans="2:4" x14ac:dyDescent="0.25">
      <c r="B7055" s="427" t="s">
        <v>9332</v>
      </c>
      <c r="C7055" s="427" t="s">
        <v>9325</v>
      </c>
      <c r="D7055" s="428">
        <v>2037.72</v>
      </c>
    </row>
    <row r="7056" spans="2:4" x14ac:dyDescent="0.25">
      <c r="B7056" s="427" t="s">
        <v>9333</v>
      </c>
      <c r="C7056" s="427" t="s">
        <v>9325</v>
      </c>
      <c r="D7056" s="428">
        <v>12405.04</v>
      </c>
    </row>
    <row r="7057" spans="2:4" x14ac:dyDescent="0.25">
      <c r="B7057" s="427" t="s">
        <v>9334</v>
      </c>
      <c r="C7057" s="427" t="s">
        <v>9325</v>
      </c>
      <c r="D7057" s="428">
        <v>12405.04</v>
      </c>
    </row>
    <row r="7058" spans="2:4" x14ac:dyDescent="0.25">
      <c r="B7058" s="427" t="s">
        <v>9335</v>
      </c>
      <c r="C7058" s="427" t="s">
        <v>9325</v>
      </c>
      <c r="D7058" s="428">
        <v>12405.04</v>
      </c>
    </row>
    <row r="7059" spans="2:4" x14ac:dyDescent="0.25">
      <c r="B7059" s="427" t="s">
        <v>9336</v>
      </c>
      <c r="C7059" s="427" t="s">
        <v>9337</v>
      </c>
      <c r="D7059" s="428">
        <v>36598</v>
      </c>
    </row>
    <row r="7060" spans="2:4" x14ac:dyDescent="0.25">
      <c r="B7060" s="427" t="s">
        <v>9338</v>
      </c>
      <c r="C7060" s="427" t="s">
        <v>9337</v>
      </c>
      <c r="D7060" s="428">
        <v>1740</v>
      </c>
    </row>
    <row r="7061" spans="2:4" x14ac:dyDescent="0.25">
      <c r="B7061" s="427" t="s">
        <v>9339</v>
      </c>
      <c r="C7061" s="427" t="s">
        <v>9337</v>
      </c>
      <c r="D7061" s="428">
        <v>1740</v>
      </c>
    </row>
    <row r="7062" spans="2:4" x14ac:dyDescent="0.25">
      <c r="B7062" s="427" t="s">
        <v>9340</v>
      </c>
      <c r="C7062" s="427" t="s">
        <v>9337</v>
      </c>
      <c r="D7062" s="428">
        <v>1740</v>
      </c>
    </row>
    <row r="7063" spans="2:4" x14ac:dyDescent="0.25">
      <c r="B7063" s="427" t="s">
        <v>9341</v>
      </c>
      <c r="C7063" s="427" t="s">
        <v>9337</v>
      </c>
      <c r="D7063" s="428">
        <v>1740</v>
      </c>
    </row>
    <row r="7064" spans="2:4" x14ac:dyDescent="0.25">
      <c r="B7064" s="427" t="s">
        <v>9342</v>
      </c>
      <c r="C7064" s="427" t="s">
        <v>9337</v>
      </c>
      <c r="D7064" s="428">
        <v>1740</v>
      </c>
    </row>
    <row r="7065" spans="2:4" x14ac:dyDescent="0.25">
      <c r="B7065" s="427" t="s">
        <v>9343</v>
      </c>
      <c r="C7065" s="427" t="s">
        <v>9337</v>
      </c>
      <c r="D7065" s="428">
        <v>1740</v>
      </c>
    </row>
    <row r="7066" spans="2:4" x14ac:dyDescent="0.25">
      <c r="B7066" s="427" t="s">
        <v>9344</v>
      </c>
      <c r="C7066" s="427" t="s">
        <v>9337</v>
      </c>
      <c r="D7066" s="428">
        <v>1740</v>
      </c>
    </row>
    <row r="7067" spans="2:4" x14ac:dyDescent="0.25">
      <c r="B7067" s="427" t="s">
        <v>9345</v>
      </c>
      <c r="C7067" s="427" t="s">
        <v>9337</v>
      </c>
      <c r="D7067" s="428">
        <v>1740</v>
      </c>
    </row>
    <row r="7068" spans="2:4" x14ac:dyDescent="0.25">
      <c r="B7068" s="427" t="s">
        <v>9346</v>
      </c>
      <c r="C7068" s="427" t="s">
        <v>9337</v>
      </c>
      <c r="D7068" s="428">
        <v>1740</v>
      </c>
    </row>
    <row r="7069" spans="2:4" x14ac:dyDescent="0.25">
      <c r="B7069" s="427" t="s">
        <v>9347</v>
      </c>
      <c r="C7069" s="427" t="s">
        <v>9337</v>
      </c>
      <c r="D7069" s="428">
        <v>1740</v>
      </c>
    </row>
    <row r="7070" spans="2:4" x14ac:dyDescent="0.25">
      <c r="B7070" s="427" t="s">
        <v>9348</v>
      </c>
      <c r="C7070" s="427" t="s">
        <v>9337</v>
      </c>
      <c r="D7070" s="428">
        <v>1740</v>
      </c>
    </row>
    <row r="7071" spans="2:4" x14ac:dyDescent="0.25">
      <c r="B7071" s="427" t="s">
        <v>9349</v>
      </c>
      <c r="C7071" s="427" t="s">
        <v>9337</v>
      </c>
      <c r="D7071" s="428">
        <v>1740</v>
      </c>
    </row>
    <row r="7072" spans="2:4" x14ac:dyDescent="0.25">
      <c r="B7072" s="427" t="s">
        <v>9350</v>
      </c>
      <c r="C7072" s="427" t="s">
        <v>9337</v>
      </c>
      <c r="D7072" s="428">
        <v>1740</v>
      </c>
    </row>
    <row r="7073" spans="2:4" x14ac:dyDescent="0.25">
      <c r="B7073" s="427" t="s">
        <v>9351</v>
      </c>
      <c r="C7073" s="427" t="s">
        <v>9337</v>
      </c>
      <c r="D7073" s="428">
        <v>1740</v>
      </c>
    </row>
    <row r="7074" spans="2:4" x14ac:dyDescent="0.25">
      <c r="B7074" s="427" t="s">
        <v>9352</v>
      </c>
      <c r="C7074" s="427" t="s">
        <v>9337</v>
      </c>
      <c r="D7074" s="428">
        <v>1740</v>
      </c>
    </row>
    <row r="7075" spans="2:4" x14ac:dyDescent="0.25">
      <c r="B7075" s="427" t="s">
        <v>9353</v>
      </c>
      <c r="C7075" s="427" t="s">
        <v>9337</v>
      </c>
      <c r="D7075" s="428">
        <v>1740</v>
      </c>
    </row>
    <row r="7076" spans="2:4" x14ac:dyDescent="0.25">
      <c r="B7076" s="427" t="s">
        <v>9354</v>
      </c>
      <c r="C7076" s="427" t="s">
        <v>9337</v>
      </c>
      <c r="D7076" s="428">
        <v>1740</v>
      </c>
    </row>
    <row r="7077" spans="2:4" x14ac:dyDescent="0.25">
      <c r="B7077" s="427" t="s">
        <v>9355</v>
      </c>
      <c r="C7077" s="427" t="s">
        <v>9337</v>
      </c>
      <c r="D7077" s="428">
        <v>36598</v>
      </c>
    </row>
    <row r="7078" spans="2:4" x14ac:dyDescent="0.25">
      <c r="B7078" s="427" t="s">
        <v>9356</v>
      </c>
      <c r="C7078" s="427" t="s">
        <v>9337</v>
      </c>
      <c r="D7078" s="428">
        <v>36598</v>
      </c>
    </row>
    <row r="7079" spans="2:4" x14ac:dyDescent="0.25">
      <c r="B7079" s="427" t="s">
        <v>9357</v>
      </c>
      <c r="C7079" s="427" t="s">
        <v>9337</v>
      </c>
      <c r="D7079" s="428">
        <v>36598</v>
      </c>
    </row>
    <row r="7080" spans="2:4" x14ac:dyDescent="0.25">
      <c r="B7080" s="427" t="s">
        <v>9358</v>
      </c>
      <c r="C7080" s="427" t="s">
        <v>9337</v>
      </c>
      <c r="D7080" s="428">
        <v>36598</v>
      </c>
    </row>
    <row r="7081" spans="2:4" x14ac:dyDescent="0.25">
      <c r="B7081" s="427" t="s">
        <v>9359</v>
      </c>
      <c r="C7081" s="427" t="s">
        <v>9360</v>
      </c>
      <c r="D7081" s="428">
        <v>275</v>
      </c>
    </row>
    <row r="7082" spans="2:4" x14ac:dyDescent="0.25">
      <c r="B7082" s="427" t="s">
        <v>9361</v>
      </c>
      <c r="C7082" s="427" t="s">
        <v>9360</v>
      </c>
      <c r="D7082" s="428">
        <v>402.5</v>
      </c>
    </row>
    <row r="7083" spans="2:4" x14ac:dyDescent="0.25">
      <c r="B7083" s="427" t="s">
        <v>9362</v>
      </c>
      <c r="C7083" s="427" t="s">
        <v>9360</v>
      </c>
      <c r="D7083" s="428">
        <v>402.5</v>
      </c>
    </row>
    <row r="7084" spans="2:4" x14ac:dyDescent="0.25">
      <c r="B7084" s="427" t="s">
        <v>9363</v>
      </c>
      <c r="C7084" s="427" t="s">
        <v>9360</v>
      </c>
      <c r="D7084" s="428">
        <v>317.99</v>
      </c>
    </row>
    <row r="7085" spans="2:4" x14ac:dyDescent="0.25">
      <c r="B7085" s="427" t="s">
        <v>9364</v>
      </c>
      <c r="C7085" s="427" t="s">
        <v>9360</v>
      </c>
      <c r="D7085" s="428">
        <v>402.5</v>
      </c>
    </row>
    <row r="7086" spans="2:4" x14ac:dyDescent="0.25">
      <c r="B7086" s="427" t="s">
        <v>9365</v>
      </c>
      <c r="C7086" s="427" t="s">
        <v>9360</v>
      </c>
      <c r="D7086" s="428">
        <v>402.5</v>
      </c>
    </row>
    <row r="7087" spans="2:4" x14ac:dyDescent="0.25">
      <c r="B7087" s="427" t="s">
        <v>9366</v>
      </c>
      <c r="C7087" s="427" t="s">
        <v>9360</v>
      </c>
      <c r="D7087" s="428">
        <v>275</v>
      </c>
    </row>
    <row r="7088" spans="2:4" x14ac:dyDescent="0.25">
      <c r="B7088" s="427" t="s">
        <v>9367</v>
      </c>
      <c r="C7088" s="427" t="s">
        <v>9360</v>
      </c>
      <c r="D7088" s="428">
        <v>275</v>
      </c>
    </row>
    <row r="7089" spans="2:4" x14ac:dyDescent="0.25">
      <c r="B7089" s="427" t="s">
        <v>9368</v>
      </c>
      <c r="C7089" s="427" t="s">
        <v>9360</v>
      </c>
      <c r="D7089" s="428">
        <v>402.5</v>
      </c>
    </row>
    <row r="7090" spans="2:4" x14ac:dyDescent="0.25">
      <c r="B7090" s="427" t="s">
        <v>9369</v>
      </c>
      <c r="C7090" s="427" t="s">
        <v>9360</v>
      </c>
      <c r="D7090" s="428">
        <v>333.5</v>
      </c>
    </row>
    <row r="7091" spans="2:4" x14ac:dyDescent="0.25">
      <c r="B7091" s="427" t="s">
        <v>9370</v>
      </c>
      <c r="C7091" s="427" t="s">
        <v>9360</v>
      </c>
      <c r="D7091" s="428">
        <v>317.99</v>
      </c>
    </row>
    <row r="7092" spans="2:4" x14ac:dyDescent="0.25">
      <c r="B7092" s="427" t="s">
        <v>9371</v>
      </c>
      <c r="C7092" s="427" t="s">
        <v>9360</v>
      </c>
      <c r="D7092" s="428">
        <v>402.5</v>
      </c>
    </row>
    <row r="7093" spans="2:4" x14ac:dyDescent="0.25">
      <c r="B7093" s="427" t="s">
        <v>9372</v>
      </c>
      <c r="C7093" s="427" t="s">
        <v>9360</v>
      </c>
      <c r="D7093" s="428">
        <v>275</v>
      </c>
    </row>
    <row r="7094" spans="2:4" x14ac:dyDescent="0.25">
      <c r="B7094" s="427" t="s">
        <v>9373</v>
      </c>
      <c r="C7094" s="427" t="s">
        <v>9360</v>
      </c>
      <c r="D7094" s="428">
        <v>275</v>
      </c>
    </row>
    <row r="7095" spans="2:4" x14ac:dyDescent="0.25">
      <c r="B7095" s="427" t="s">
        <v>9374</v>
      </c>
      <c r="C7095" s="427" t="s">
        <v>9360</v>
      </c>
      <c r="D7095" s="428">
        <v>369.15</v>
      </c>
    </row>
    <row r="7096" spans="2:4" x14ac:dyDescent="0.25">
      <c r="B7096" s="427" t="s">
        <v>9375</v>
      </c>
      <c r="C7096" s="427" t="s">
        <v>9360</v>
      </c>
      <c r="D7096" s="428">
        <v>402.5</v>
      </c>
    </row>
    <row r="7097" spans="2:4" x14ac:dyDescent="0.25">
      <c r="B7097" s="427" t="s">
        <v>9376</v>
      </c>
      <c r="C7097" s="427" t="s">
        <v>9360</v>
      </c>
      <c r="D7097" s="428">
        <v>317.99</v>
      </c>
    </row>
    <row r="7098" spans="2:4" x14ac:dyDescent="0.25">
      <c r="B7098" s="427" t="s">
        <v>9377</v>
      </c>
      <c r="C7098" s="427" t="s">
        <v>9360</v>
      </c>
      <c r="D7098" s="428">
        <v>402.5</v>
      </c>
    </row>
    <row r="7099" spans="2:4" x14ac:dyDescent="0.25">
      <c r="B7099" s="427" t="s">
        <v>9378</v>
      </c>
      <c r="C7099" s="427" t="s">
        <v>9360</v>
      </c>
      <c r="D7099" s="428">
        <v>275</v>
      </c>
    </row>
    <row r="7100" spans="2:4" x14ac:dyDescent="0.25">
      <c r="B7100" s="427" t="s">
        <v>9379</v>
      </c>
      <c r="C7100" s="427" t="s">
        <v>9360</v>
      </c>
      <c r="D7100" s="428">
        <v>368</v>
      </c>
    </row>
    <row r="7101" spans="2:4" x14ac:dyDescent="0.25">
      <c r="B7101" s="427" t="s">
        <v>9380</v>
      </c>
      <c r="C7101" s="427" t="s">
        <v>9360</v>
      </c>
      <c r="D7101" s="428">
        <v>368</v>
      </c>
    </row>
    <row r="7102" spans="2:4" x14ac:dyDescent="0.25">
      <c r="B7102" s="427" t="s">
        <v>9381</v>
      </c>
      <c r="C7102" s="427" t="s">
        <v>9360</v>
      </c>
      <c r="D7102" s="428">
        <v>1023.5</v>
      </c>
    </row>
    <row r="7103" spans="2:4" x14ac:dyDescent="0.25">
      <c r="B7103" s="427" t="s">
        <v>9382</v>
      </c>
      <c r="C7103" s="427" t="s">
        <v>9360</v>
      </c>
      <c r="D7103" s="428">
        <v>368</v>
      </c>
    </row>
    <row r="7104" spans="2:4" x14ac:dyDescent="0.25">
      <c r="B7104" s="427" t="s">
        <v>9383</v>
      </c>
      <c r="C7104" s="427" t="s">
        <v>9360</v>
      </c>
      <c r="D7104" s="428">
        <v>317.99</v>
      </c>
    </row>
    <row r="7105" spans="2:4" x14ac:dyDescent="0.25">
      <c r="B7105" s="427" t="s">
        <v>9384</v>
      </c>
      <c r="C7105" s="427" t="s">
        <v>9360</v>
      </c>
      <c r="D7105" s="428">
        <v>1023.5</v>
      </c>
    </row>
    <row r="7106" spans="2:4" x14ac:dyDescent="0.25">
      <c r="B7106" s="427" t="s">
        <v>9385</v>
      </c>
      <c r="C7106" s="427" t="s">
        <v>9360</v>
      </c>
      <c r="D7106" s="428">
        <v>368</v>
      </c>
    </row>
    <row r="7107" spans="2:4" x14ac:dyDescent="0.25">
      <c r="B7107" s="427" t="s">
        <v>9386</v>
      </c>
      <c r="C7107" s="427" t="s">
        <v>9360</v>
      </c>
      <c r="D7107" s="428">
        <v>368</v>
      </c>
    </row>
    <row r="7108" spans="2:4" x14ac:dyDescent="0.25">
      <c r="B7108" s="427" t="s">
        <v>9387</v>
      </c>
      <c r="C7108" s="427" t="s">
        <v>9360</v>
      </c>
      <c r="D7108" s="428">
        <v>275</v>
      </c>
    </row>
    <row r="7109" spans="2:4" x14ac:dyDescent="0.25">
      <c r="B7109" s="427" t="s">
        <v>9388</v>
      </c>
      <c r="C7109" s="427" t="s">
        <v>9360</v>
      </c>
      <c r="D7109" s="428">
        <v>368</v>
      </c>
    </row>
    <row r="7110" spans="2:4" x14ac:dyDescent="0.25">
      <c r="B7110" s="427" t="s">
        <v>9389</v>
      </c>
      <c r="C7110" s="427" t="s">
        <v>9360</v>
      </c>
      <c r="D7110" s="428">
        <v>1023.5</v>
      </c>
    </row>
    <row r="7111" spans="2:4" x14ac:dyDescent="0.25">
      <c r="B7111" s="427" t="s">
        <v>9390</v>
      </c>
      <c r="C7111" s="427" t="s">
        <v>9360</v>
      </c>
      <c r="D7111" s="428">
        <v>317.99</v>
      </c>
    </row>
    <row r="7112" spans="2:4" x14ac:dyDescent="0.25">
      <c r="B7112" s="427" t="s">
        <v>9391</v>
      </c>
      <c r="C7112" s="427" t="s">
        <v>9360</v>
      </c>
      <c r="D7112" s="428">
        <v>368</v>
      </c>
    </row>
    <row r="7113" spans="2:4" x14ac:dyDescent="0.25">
      <c r="B7113" s="427" t="s">
        <v>9392</v>
      </c>
      <c r="C7113" s="427" t="s">
        <v>9360</v>
      </c>
      <c r="D7113" s="428">
        <v>1023.5</v>
      </c>
    </row>
    <row r="7114" spans="2:4" x14ac:dyDescent="0.25">
      <c r="B7114" s="427" t="s">
        <v>9393</v>
      </c>
      <c r="C7114" s="427" t="s">
        <v>9360</v>
      </c>
      <c r="D7114" s="428">
        <v>368</v>
      </c>
    </row>
    <row r="7115" spans="2:4" x14ac:dyDescent="0.25">
      <c r="B7115" s="427" t="s">
        <v>9394</v>
      </c>
      <c r="C7115" s="427" t="s">
        <v>9360</v>
      </c>
      <c r="D7115" s="428">
        <v>275</v>
      </c>
    </row>
    <row r="7116" spans="2:4" x14ac:dyDescent="0.25">
      <c r="B7116" s="427" t="s">
        <v>9395</v>
      </c>
      <c r="C7116" s="427" t="s">
        <v>9360</v>
      </c>
      <c r="D7116" s="428">
        <v>1023.5</v>
      </c>
    </row>
    <row r="7117" spans="2:4" x14ac:dyDescent="0.25">
      <c r="B7117" s="427" t="s">
        <v>9396</v>
      </c>
      <c r="C7117" s="427" t="s">
        <v>9360</v>
      </c>
      <c r="D7117" s="428">
        <v>317.99</v>
      </c>
    </row>
    <row r="7118" spans="2:4" x14ac:dyDescent="0.25">
      <c r="B7118" s="427" t="s">
        <v>9397</v>
      </c>
      <c r="C7118" s="427" t="s">
        <v>9360</v>
      </c>
      <c r="D7118" s="428">
        <v>368</v>
      </c>
    </row>
    <row r="7119" spans="2:4" x14ac:dyDescent="0.25">
      <c r="B7119" s="427" t="s">
        <v>9398</v>
      </c>
      <c r="C7119" s="427" t="s">
        <v>9360</v>
      </c>
      <c r="D7119" s="428">
        <v>368</v>
      </c>
    </row>
    <row r="7120" spans="2:4" x14ac:dyDescent="0.25">
      <c r="B7120" s="427" t="s">
        <v>9399</v>
      </c>
      <c r="C7120" s="427" t="s">
        <v>9360</v>
      </c>
      <c r="D7120" s="428">
        <v>368</v>
      </c>
    </row>
    <row r="7121" spans="2:4" x14ac:dyDescent="0.25">
      <c r="B7121" s="427" t="s">
        <v>9400</v>
      </c>
      <c r="C7121" s="427" t="s">
        <v>9360</v>
      </c>
      <c r="D7121" s="428">
        <v>368</v>
      </c>
    </row>
    <row r="7122" spans="2:4" x14ac:dyDescent="0.25">
      <c r="B7122" s="427" t="s">
        <v>9401</v>
      </c>
      <c r="C7122" s="427" t="s">
        <v>9360</v>
      </c>
      <c r="D7122" s="428">
        <v>368</v>
      </c>
    </row>
    <row r="7123" spans="2:4" x14ac:dyDescent="0.25">
      <c r="B7123" s="427" t="s">
        <v>9402</v>
      </c>
      <c r="C7123" s="427" t="s">
        <v>9360</v>
      </c>
      <c r="D7123" s="428">
        <v>368</v>
      </c>
    </row>
    <row r="7124" spans="2:4" x14ac:dyDescent="0.25">
      <c r="B7124" s="427" t="s">
        <v>9403</v>
      </c>
      <c r="C7124" s="427" t="s">
        <v>9360</v>
      </c>
      <c r="D7124" s="428">
        <v>317.99</v>
      </c>
    </row>
    <row r="7125" spans="2:4" x14ac:dyDescent="0.25">
      <c r="B7125" s="427" t="s">
        <v>9404</v>
      </c>
      <c r="C7125" s="427" t="s">
        <v>9360</v>
      </c>
      <c r="D7125" s="428">
        <v>317.99</v>
      </c>
    </row>
    <row r="7126" spans="2:4" x14ac:dyDescent="0.25">
      <c r="B7126" s="427" t="s">
        <v>9405</v>
      </c>
      <c r="C7126" s="427" t="s">
        <v>9360</v>
      </c>
      <c r="D7126" s="428">
        <v>317.99</v>
      </c>
    </row>
    <row r="7127" spans="2:4" x14ac:dyDescent="0.25">
      <c r="B7127" s="427" t="s">
        <v>9406</v>
      </c>
      <c r="C7127" s="427" t="s">
        <v>9360</v>
      </c>
      <c r="D7127" s="428">
        <v>275</v>
      </c>
    </row>
    <row r="7128" spans="2:4" x14ac:dyDescent="0.25">
      <c r="B7128" s="427" t="s">
        <v>9407</v>
      </c>
      <c r="C7128" s="427" t="s">
        <v>9360</v>
      </c>
      <c r="D7128" s="428">
        <v>317.99</v>
      </c>
    </row>
    <row r="7129" spans="2:4" x14ac:dyDescent="0.25">
      <c r="B7129" s="427" t="s">
        <v>9408</v>
      </c>
      <c r="C7129" s="427" t="s">
        <v>9360</v>
      </c>
      <c r="D7129" s="428">
        <v>1023.5</v>
      </c>
    </row>
    <row r="7130" spans="2:4" x14ac:dyDescent="0.25">
      <c r="B7130" s="427" t="s">
        <v>9409</v>
      </c>
      <c r="C7130" s="427" t="s">
        <v>9360</v>
      </c>
      <c r="D7130" s="428">
        <v>402.5</v>
      </c>
    </row>
    <row r="7131" spans="2:4" x14ac:dyDescent="0.25">
      <c r="B7131" s="427" t="s">
        <v>9410</v>
      </c>
      <c r="C7131" s="427" t="s">
        <v>9360</v>
      </c>
      <c r="D7131" s="428">
        <v>368</v>
      </c>
    </row>
    <row r="7132" spans="2:4" x14ac:dyDescent="0.25">
      <c r="B7132" s="427" t="s">
        <v>9411</v>
      </c>
      <c r="C7132" s="427" t="s">
        <v>9360</v>
      </c>
      <c r="D7132" s="428">
        <v>319.7</v>
      </c>
    </row>
    <row r="7133" spans="2:4" x14ac:dyDescent="0.25">
      <c r="B7133" s="427" t="s">
        <v>9412</v>
      </c>
      <c r="C7133" s="427" t="s">
        <v>9360</v>
      </c>
      <c r="D7133" s="428">
        <v>275</v>
      </c>
    </row>
    <row r="7134" spans="2:4" x14ac:dyDescent="0.25">
      <c r="B7134" s="427" t="s">
        <v>9413</v>
      </c>
      <c r="C7134" s="427" t="s">
        <v>9360</v>
      </c>
      <c r="D7134" s="428">
        <v>275</v>
      </c>
    </row>
    <row r="7135" spans="2:4" x14ac:dyDescent="0.25">
      <c r="B7135" s="427" t="s">
        <v>9414</v>
      </c>
      <c r="C7135" s="427" t="s">
        <v>9360</v>
      </c>
      <c r="D7135" s="428">
        <v>402.5</v>
      </c>
    </row>
    <row r="7136" spans="2:4" x14ac:dyDescent="0.25">
      <c r="B7136" s="427" t="s">
        <v>9415</v>
      </c>
      <c r="C7136" s="427" t="s">
        <v>9360</v>
      </c>
      <c r="D7136" s="428">
        <v>368</v>
      </c>
    </row>
    <row r="7137" spans="2:4" x14ac:dyDescent="0.25">
      <c r="B7137" s="427" t="s">
        <v>9416</v>
      </c>
      <c r="C7137" s="427" t="s">
        <v>9360</v>
      </c>
      <c r="D7137" s="428">
        <v>345</v>
      </c>
    </row>
    <row r="7138" spans="2:4" x14ac:dyDescent="0.25">
      <c r="B7138" s="427" t="s">
        <v>9417</v>
      </c>
      <c r="C7138" s="427" t="s">
        <v>9360</v>
      </c>
      <c r="D7138" s="428">
        <v>368</v>
      </c>
    </row>
    <row r="7139" spans="2:4" x14ac:dyDescent="0.25">
      <c r="B7139" s="427" t="s">
        <v>9418</v>
      </c>
      <c r="C7139" s="427" t="s">
        <v>9360</v>
      </c>
      <c r="D7139" s="428">
        <v>345</v>
      </c>
    </row>
    <row r="7140" spans="2:4" x14ac:dyDescent="0.25">
      <c r="B7140" s="427" t="s">
        <v>9419</v>
      </c>
      <c r="C7140" s="427" t="s">
        <v>9360</v>
      </c>
      <c r="D7140" s="428">
        <v>319.7</v>
      </c>
    </row>
    <row r="7141" spans="2:4" x14ac:dyDescent="0.25">
      <c r="B7141" s="427" t="s">
        <v>9420</v>
      </c>
      <c r="C7141" s="427" t="s">
        <v>9360</v>
      </c>
      <c r="D7141" s="428">
        <v>275</v>
      </c>
    </row>
    <row r="7142" spans="2:4" x14ac:dyDescent="0.25">
      <c r="B7142" s="427" t="s">
        <v>9421</v>
      </c>
      <c r="C7142" s="427" t="s">
        <v>9360</v>
      </c>
      <c r="D7142" s="428">
        <v>275</v>
      </c>
    </row>
    <row r="7143" spans="2:4" x14ac:dyDescent="0.25">
      <c r="B7143" s="427" t="s">
        <v>9422</v>
      </c>
      <c r="C7143" s="427" t="s">
        <v>9360</v>
      </c>
      <c r="D7143" s="428">
        <v>402.5</v>
      </c>
    </row>
    <row r="7144" spans="2:4" x14ac:dyDescent="0.25">
      <c r="B7144" s="427" t="s">
        <v>9423</v>
      </c>
      <c r="C7144" s="427" t="s">
        <v>9360</v>
      </c>
      <c r="D7144" s="428">
        <v>275</v>
      </c>
    </row>
    <row r="7145" spans="2:4" x14ac:dyDescent="0.25">
      <c r="B7145" s="427" t="s">
        <v>9424</v>
      </c>
      <c r="C7145" s="427" t="s">
        <v>9425</v>
      </c>
      <c r="D7145" s="428">
        <v>1495</v>
      </c>
    </row>
    <row r="7146" spans="2:4" x14ac:dyDescent="0.25">
      <c r="B7146" s="427" t="s">
        <v>9426</v>
      </c>
      <c r="C7146" s="427" t="s">
        <v>9427</v>
      </c>
      <c r="D7146" s="428">
        <v>3047.5</v>
      </c>
    </row>
    <row r="7147" spans="2:4" x14ac:dyDescent="0.25">
      <c r="B7147" s="427" t="s">
        <v>9428</v>
      </c>
      <c r="C7147" s="427" t="s">
        <v>9429</v>
      </c>
      <c r="D7147" s="428">
        <v>747.5</v>
      </c>
    </row>
    <row r="7148" spans="2:4" x14ac:dyDescent="0.25">
      <c r="B7148" s="427" t="s">
        <v>9430</v>
      </c>
      <c r="C7148" s="427" t="s">
        <v>9431</v>
      </c>
      <c r="D7148" s="428">
        <v>3047.5</v>
      </c>
    </row>
    <row r="7149" spans="2:4" x14ac:dyDescent="0.25">
      <c r="B7149" s="427" t="s">
        <v>9432</v>
      </c>
      <c r="C7149" s="427" t="s">
        <v>9433</v>
      </c>
      <c r="D7149" s="428">
        <v>10.35</v>
      </c>
    </row>
    <row r="7150" spans="2:4" x14ac:dyDescent="0.25">
      <c r="B7150" s="427" t="s">
        <v>9434</v>
      </c>
      <c r="C7150" s="427" t="s">
        <v>9435</v>
      </c>
      <c r="D7150" s="428">
        <v>368</v>
      </c>
    </row>
    <row r="7151" spans="2:4" x14ac:dyDescent="0.25">
      <c r="B7151" s="427" t="s">
        <v>9436</v>
      </c>
      <c r="C7151" s="427" t="s">
        <v>9437</v>
      </c>
      <c r="D7151" s="428">
        <v>275</v>
      </c>
    </row>
    <row r="7152" spans="2:4" x14ac:dyDescent="0.25">
      <c r="B7152" s="427" t="s">
        <v>9438</v>
      </c>
      <c r="C7152" s="427" t="s">
        <v>9437</v>
      </c>
      <c r="D7152" s="428">
        <v>275</v>
      </c>
    </row>
    <row r="7153" spans="2:4" x14ac:dyDescent="0.25">
      <c r="B7153" s="427" t="s">
        <v>9439</v>
      </c>
      <c r="C7153" s="427" t="s">
        <v>9437</v>
      </c>
      <c r="D7153" s="428">
        <v>210.83</v>
      </c>
    </row>
    <row r="7154" spans="2:4" x14ac:dyDescent="0.25">
      <c r="B7154" s="427" t="s">
        <v>9440</v>
      </c>
      <c r="C7154" s="427" t="s">
        <v>9437</v>
      </c>
      <c r="D7154" s="428">
        <v>275</v>
      </c>
    </row>
    <row r="7155" spans="2:4" x14ac:dyDescent="0.25">
      <c r="B7155" s="427" t="s">
        <v>9441</v>
      </c>
      <c r="C7155" s="427" t="s">
        <v>9437</v>
      </c>
      <c r="D7155" s="428">
        <v>210.83</v>
      </c>
    </row>
    <row r="7156" spans="2:4" x14ac:dyDescent="0.25">
      <c r="B7156" s="427" t="s">
        <v>9442</v>
      </c>
      <c r="C7156" s="427" t="s">
        <v>9443</v>
      </c>
      <c r="D7156" s="428">
        <v>345</v>
      </c>
    </row>
    <row r="7157" spans="2:4" x14ac:dyDescent="0.25">
      <c r="B7157" s="427" t="s">
        <v>9444</v>
      </c>
      <c r="C7157" s="427" t="s">
        <v>9443</v>
      </c>
      <c r="D7157" s="428">
        <v>368</v>
      </c>
    </row>
    <row r="7158" spans="2:4" x14ac:dyDescent="0.25">
      <c r="B7158" s="427" t="s">
        <v>9445</v>
      </c>
      <c r="C7158" s="427" t="s">
        <v>9443</v>
      </c>
      <c r="D7158" s="428">
        <v>345</v>
      </c>
    </row>
    <row r="7159" spans="2:4" x14ac:dyDescent="0.25">
      <c r="B7159" s="427" t="s">
        <v>9446</v>
      </c>
      <c r="C7159" s="427" t="s">
        <v>9443</v>
      </c>
      <c r="D7159" s="428">
        <v>345</v>
      </c>
    </row>
    <row r="7160" spans="2:4" x14ac:dyDescent="0.25">
      <c r="B7160" s="427" t="s">
        <v>9447</v>
      </c>
      <c r="C7160" s="427" t="s">
        <v>9448</v>
      </c>
      <c r="D7160" s="428">
        <v>402.5</v>
      </c>
    </row>
    <row r="7161" spans="2:4" x14ac:dyDescent="0.25">
      <c r="B7161" s="427" t="s">
        <v>9449</v>
      </c>
      <c r="C7161" s="427" t="s">
        <v>9450</v>
      </c>
      <c r="D7161" s="428">
        <v>1026.5999999999999</v>
      </c>
    </row>
    <row r="7162" spans="2:4" x14ac:dyDescent="0.25">
      <c r="B7162" s="427" t="s">
        <v>9451</v>
      </c>
      <c r="C7162" s="427" t="s">
        <v>9450</v>
      </c>
      <c r="D7162" s="428">
        <v>1026.5999999999999</v>
      </c>
    </row>
    <row r="7163" spans="2:4" x14ac:dyDescent="0.25">
      <c r="B7163" s="427" t="s">
        <v>9452</v>
      </c>
      <c r="C7163" s="427" t="s">
        <v>9450</v>
      </c>
      <c r="D7163" s="428">
        <v>1026.5999999999999</v>
      </c>
    </row>
    <row r="7164" spans="2:4" x14ac:dyDescent="0.25">
      <c r="B7164" s="427" t="s">
        <v>9453</v>
      </c>
      <c r="C7164" s="427" t="s">
        <v>9450</v>
      </c>
      <c r="D7164" s="428">
        <v>1026.5999999999999</v>
      </c>
    </row>
    <row r="7165" spans="2:4" x14ac:dyDescent="0.25">
      <c r="B7165" s="427" t="s">
        <v>9454</v>
      </c>
      <c r="C7165" s="427" t="s">
        <v>9450</v>
      </c>
      <c r="D7165" s="428">
        <v>1026.5999999999999</v>
      </c>
    </row>
    <row r="7166" spans="2:4" x14ac:dyDescent="0.25">
      <c r="B7166" s="427" t="s">
        <v>9455</v>
      </c>
      <c r="C7166" s="427" t="s">
        <v>9450</v>
      </c>
      <c r="D7166" s="428">
        <v>1026.5999999999999</v>
      </c>
    </row>
    <row r="7167" spans="2:4" x14ac:dyDescent="0.25">
      <c r="B7167" s="427" t="s">
        <v>9456</v>
      </c>
      <c r="C7167" s="427" t="s">
        <v>9450</v>
      </c>
      <c r="D7167" s="428">
        <v>1026.5999999999999</v>
      </c>
    </row>
    <row r="7168" spans="2:4" x14ac:dyDescent="0.25">
      <c r="B7168" s="427" t="s">
        <v>9457</v>
      </c>
      <c r="C7168" s="427" t="s">
        <v>9450</v>
      </c>
      <c r="D7168" s="428">
        <v>1026.5999999999999</v>
      </c>
    </row>
    <row r="7169" spans="2:4" x14ac:dyDescent="0.25">
      <c r="B7169" s="427" t="s">
        <v>9458</v>
      </c>
      <c r="C7169" s="427" t="s">
        <v>9450</v>
      </c>
      <c r="D7169" s="428">
        <v>1026.5999999999999</v>
      </c>
    </row>
    <row r="7170" spans="2:4" x14ac:dyDescent="0.25">
      <c r="B7170" s="427" t="s">
        <v>9459</v>
      </c>
      <c r="C7170" s="427" t="s">
        <v>9450</v>
      </c>
      <c r="D7170" s="428">
        <v>1026.5999999999999</v>
      </c>
    </row>
    <row r="7171" spans="2:4" x14ac:dyDescent="0.25">
      <c r="B7171" s="427" t="s">
        <v>9460</v>
      </c>
      <c r="C7171" s="427" t="s">
        <v>9450</v>
      </c>
      <c r="D7171" s="428">
        <v>1026.5999999999999</v>
      </c>
    </row>
    <row r="7172" spans="2:4" x14ac:dyDescent="0.25">
      <c r="B7172" s="427" t="s">
        <v>9461</v>
      </c>
      <c r="C7172" s="427" t="s">
        <v>9450</v>
      </c>
      <c r="D7172" s="428">
        <v>1026.5999999999999</v>
      </c>
    </row>
    <row r="7173" spans="2:4" x14ac:dyDescent="0.25">
      <c r="B7173" s="427" t="s">
        <v>9462</v>
      </c>
      <c r="C7173" s="427" t="s">
        <v>9450</v>
      </c>
      <c r="D7173" s="428">
        <v>1026.5999999999999</v>
      </c>
    </row>
    <row r="7174" spans="2:4" x14ac:dyDescent="0.25">
      <c r="B7174" s="427" t="s">
        <v>9463</v>
      </c>
      <c r="C7174" s="427" t="s">
        <v>9450</v>
      </c>
      <c r="D7174" s="428">
        <v>1026.5999999999999</v>
      </c>
    </row>
    <row r="7175" spans="2:4" x14ac:dyDescent="0.25">
      <c r="B7175" s="427" t="s">
        <v>9464</v>
      </c>
      <c r="C7175" s="427" t="s">
        <v>9450</v>
      </c>
      <c r="D7175" s="428">
        <v>1026.5999999999999</v>
      </c>
    </row>
    <row r="7176" spans="2:4" x14ac:dyDescent="0.25">
      <c r="B7176" s="427" t="s">
        <v>9465</v>
      </c>
      <c r="C7176" s="427" t="s">
        <v>9450</v>
      </c>
      <c r="D7176" s="428">
        <v>1026.5999999999999</v>
      </c>
    </row>
    <row r="7177" spans="2:4" x14ac:dyDescent="0.25">
      <c r="B7177" s="427" t="s">
        <v>9466</v>
      </c>
      <c r="C7177" s="427" t="s">
        <v>9450</v>
      </c>
      <c r="D7177" s="428">
        <v>1026.5999999999999</v>
      </c>
    </row>
    <row r="7178" spans="2:4" x14ac:dyDescent="0.25">
      <c r="B7178" s="427" t="s">
        <v>9467</v>
      </c>
      <c r="C7178" s="427" t="s">
        <v>9450</v>
      </c>
      <c r="D7178" s="428">
        <v>1026.5999999999999</v>
      </c>
    </row>
    <row r="7179" spans="2:4" x14ac:dyDescent="0.25">
      <c r="B7179" s="427" t="s">
        <v>9468</v>
      </c>
      <c r="C7179" s="427" t="s">
        <v>9450</v>
      </c>
      <c r="D7179" s="428">
        <v>1026.5999999999999</v>
      </c>
    </row>
    <row r="7180" spans="2:4" x14ac:dyDescent="0.25">
      <c r="B7180" s="427" t="s">
        <v>9469</v>
      </c>
      <c r="C7180" s="427" t="s">
        <v>9450</v>
      </c>
      <c r="D7180" s="428">
        <v>1026.5999999999999</v>
      </c>
    </row>
    <row r="7181" spans="2:4" x14ac:dyDescent="0.25">
      <c r="B7181" s="427" t="s">
        <v>9470</v>
      </c>
      <c r="C7181" s="427" t="s">
        <v>9450</v>
      </c>
      <c r="D7181" s="428">
        <v>1026.5999999999999</v>
      </c>
    </row>
    <row r="7182" spans="2:4" x14ac:dyDescent="0.25">
      <c r="B7182" s="427" t="s">
        <v>9471</v>
      </c>
      <c r="C7182" s="427" t="s">
        <v>9450</v>
      </c>
      <c r="D7182" s="428">
        <v>1026.5999999999999</v>
      </c>
    </row>
    <row r="7183" spans="2:4" x14ac:dyDescent="0.25">
      <c r="B7183" s="427" t="s">
        <v>9472</v>
      </c>
      <c r="C7183" s="427" t="s">
        <v>9450</v>
      </c>
      <c r="D7183" s="428">
        <v>1026.5999999999999</v>
      </c>
    </row>
    <row r="7184" spans="2:4" x14ac:dyDescent="0.25">
      <c r="B7184" s="427" t="s">
        <v>9473</v>
      </c>
      <c r="C7184" s="427" t="s">
        <v>9450</v>
      </c>
      <c r="D7184" s="428">
        <v>1026.5999999999999</v>
      </c>
    </row>
    <row r="7185" spans="2:4" x14ac:dyDescent="0.25">
      <c r="B7185" s="427" t="s">
        <v>9474</v>
      </c>
      <c r="C7185" s="427" t="s">
        <v>9450</v>
      </c>
      <c r="D7185" s="428">
        <v>1026.5999999999999</v>
      </c>
    </row>
    <row r="7186" spans="2:4" x14ac:dyDescent="0.25">
      <c r="B7186" s="427" t="s">
        <v>9475</v>
      </c>
      <c r="C7186" s="427" t="s">
        <v>9450</v>
      </c>
      <c r="D7186" s="428">
        <v>1026.5999999999999</v>
      </c>
    </row>
    <row r="7187" spans="2:4" x14ac:dyDescent="0.25">
      <c r="B7187" s="427" t="s">
        <v>9476</v>
      </c>
      <c r="C7187" s="427" t="s">
        <v>9450</v>
      </c>
      <c r="D7187" s="428">
        <v>1026.5999999999999</v>
      </c>
    </row>
    <row r="7188" spans="2:4" x14ac:dyDescent="0.25">
      <c r="B7188" s="427" t="s">
        <v>9477</v>
      </c>
      <c r="C7188" s="427" t="s">
        <v>9450</v>
      </c>
      <c r="D7188" s="428">
        <v>1026.5999999999999</v>
      </c>
    </row>
    <row r="7189" spans="2:4" x14ac:dyDescent="0.25">
      <c r="B7189" s="427" t="s">
        <v>9478</v>
      </c>
      <c r="C7189" s="427" t="s">
        <v>9450</v>
      </c>
      <c r="D7189" s="428">
        <v>1026.5999999999999</v>
      </c>
    </row>
    <row r="7190" spans="2:4" x14ac:dyDescent="0.25">
      <c r="B7190" s="427" t="s">
        <v>9479</v>
      </c>
      <c r="C7190" s="427" t="s">
        <v>9450</v>
      </c>
      <c r="D7190" s="428">
        <v>1026.5999999999999</v>
      </c>
    </row>
    <row r="7191" spans="2:4" x14ac:dyDescent="0.25">
      <c r="B7191" s="427" t="s">
        <v>9480</v>
      </c>
      <c r="C7191" s="427" t="s">
        <v>9450</v>
      </c>
      <c r="D7191" s="428">
        <v>1026.5999999999999</v>
      </c>
    </row>
    <row r="7192" spans="2:4" x14ac:dyDescent="0.25">
      <c r="B7192" s="427" t="s">
        <v>9481</v>
      </c>
      <c r="C7192" s="427" t="s">
        <v>9482</v>
      </c>
      <c r="D7192" s="428">
        <v>2242.5</v>
      </c>
    </row>
    <row r="7193" spans="2:4" x14ac:dyDescent="0.25">
      <c r="B7193" s="427" t="s">
        <v>9483</v>
      </c>
      <c r="C7193" s="427" t="s">
        <v>9484</v>
      </c>
      <c r="D7193" s="428">
        <v>1290.76</v>
      </c>
    </row>
    <row r="7194" spans="2:4" x14ac:dyDescent="0.25">
      <c r="B7194" s="427" t="s">
        <v>9485</v>
      </c>
      <c r="C7194" s="427" t="s">
        <v>9486</v>
      </c>
      <c r="D7194" s="428">
        <v>1</v>
      </c>
    </row>
    <row r="7195" spans="2:4" x14ac:dyDescent="0.25">
      <c r="B7195" s="427" t="s">
        <v>9487</v>
      </c>
      <c r="C7195" s="427" t="s">
        <v>9488</v>
      </c>
      <c r="D7195" s="428">
        <v>0</v>
      </c>
    </row>
    <row r="7196" spans="2:4" x14ac:dyDescent="0.25">
      <c r="B7196" s="427" t="s">
        <v>9489</v>
      </c>
      <c r="C7196" s="427" t="s">
        <v>9490</v>
      </c>
      <c r="D7196" s="428">
        <v>465.75</v>
      </c>
    </row>
    <row r="7197" spans="2:4" x14ac:dyDescent="0.25">
      <c r="B7197" s="427" t="s">
        <v>9491</v>
      </c>
      <c r="C7197" s="427" t="s">
        <v>9490</v>
      </c>
      <c r="D7197" s="428">
        <v>465.75</v>
      </c>
    </row>
    <row r="7198" spans="2:4" x14ac:dyDescent="0.25">
      <c r="B7198" s="427" t="s">
        <v>9492</v>
      </c>
      <c r="C7198" s="427" t="s">
        <v>9490</v>
      </c>
      <c r="D7198" s="428">
        <v>465.75</v>
      </c>
    </row>
    <row r="7199" spans="2:4" x14ac:dyDescent="0.25">
      <c r="B7199" s="427" t="s">
        <v>9493</v>
      </c>
      <c r="C7199" s="427" t="s">
        <v>9490</v>
      </c>
      <c r="D7199" s="428">
        <v>465.75</v>
      </c>
    </row>
    <row r="7200" spans="2:4" x14ac:dyDescent="0.25">
      <c r="B7200" s="427" t="s">
        <v>9494</v>
      </c>
      <c r="C7200" s="427" t="s">
        <v>9490</v>
      </c>
      <c r="D7200" s="428">
        <v>465.75</v>
      </c>
    </row>
    <row r="7201" spans="2:4" x14ac:dyDescent="0.25">
      <c r="B7201" s="427" t="s">
        <v>9495</v>
      </c>
      <c r="C7201" s="427" t="s">
        <v>9490</v>
      </c>
      <c r="D7201" s="428">
        <v>465.75</v>
      </c>
    </row>
    <row r="7202" spans="2:4" x14ac:dyDescent="0.25">
      <c r="B7202" s="427" t="s">
        <v>9496</v>
      </c>
      <c r="C7202" s="427" t="s">
        <v>9490</v>
      </c>
      <c r="D7202" s="428">
        <v>465.75</v>
      </c>
    </row>
    <row r="7203" spans="2:4" x14ac:dyDescent="0.25">
      <c r="B7203" s="427" t="s">
        <v>9497</v>
      </c>
      <c r="C7203" s="427" t="s">
        <v>9490</v>
      </c>
      <c r="D7203" s="428">
        <v>465.75</v>
      </c>
    </row>
    <row r="7204" spans="2:4" x14ac:dyDescent="0.25">
      <c r="B7204" s="427" t="s">
        <v>9498</v>
      </c>
      <c r="C7204" s="427" t="s">
        <v>9490</v>
      </c>
      <c r="D7204" s="428">
        <v>465.75</v>
      </c>
    </row>
    <row r="7205" spans="2:4" x14ac:dyDescent="0.25">
      <c r="B7205" s="427" t="s">
        <v>9499</v>
      </c>
      <c r="C7205" s="427" t="s">
        <v>9490</v>
      </c>
      <c r="D7205" s="428">
        <v>465.75</v>
      </c>
    </row>
    <row r="7206" spans="2:4" x14ac:dyDescent="0.25">
      <c r="B7206" s="427" t="s">
        <v>9500</v>
      </c>
      <c r="C7206" s="427" t="s">
        <v>9490</v>
      </c>
      <c r="D7206" s="428">
        <v>465.75</v>
      </c>
    </row>
    <row r="7207" spans="2:4" x14ac:dyDescent="0.25">
      <c r="B7207" s="427" t="s">
        <v>9501</v>
      </c>
      <c r="C7207" s="427" t="s">
        <v>9490</v>
      </c>
      <c r="D7207" s="428">
        <v>465.75</v>
      </c>
    </row>
    <row r="7208" spans="2:4" x14ac:dyDescent="0.25">
      <c r="B7208" s="427" t="s">
        <v>9502</v>
      </c>
      <c r="C7208" s="427" t="s">
        <v>9490</v>
      </c>
      <c r="D7208" s="428">
        <v>465.75</v>
      </c>
    </row>
    <row r="7209" spans="2:4" x14ac:dyDescent="0.25">
      <c r="B7209" s="427" t="s">
        <v>9503</v>
      </c>
      <c r="C7209" s="427" t="s">
        <v>9490</v>
      </c>
      <c r="D7209" s="428">
        <v>465.75</v>
      </c>
    </row>
    <row r="7210" spans="2:4" x14ac:dyDescent="0.25">
      <c r="B7210" s="427" t="s">
        <v>9504</v>
      </c>
      <c r="C7210" s="427" t="s">
        <v>9490</v>
      </c>
      <c r="D7210" s="428">
        <v>465.75</v>
      </c>
    </row>
    <row r="7211" spans="2:4" x14ac:dyDescent="0.25">
      <c r="B7211" s="427" t="s">
        <v>9505</v>
      </c>
      <c r="C7211" s="427" t="s">
        <v>9490</v>
      </c>
      <c r="D7211" s="428">
        <v>465.75</v>
      </c>
    </row>
    <row r="7212" spans="2:4" x14ac:dyDescent="0.25">
      <c r="B7212" s="427" t="s">
        <v>9506</v>
      </c>
      <c r="C7212" s="427" t="s">
        <v>9490</v>
      </c>
      <c r="D7212" s="428">
        <v>465.75</v>
      </c>
    </row>
    <row r="7213" spans="2:4" x14ac:dyDescent="0.25">
      <c r="B7213" s="427" t="s">
        <v>9507</v>
      </c>
      <c r="C7213" s="427" t="s">
        <v>9490</v>
      </c>
      <c r="D7213" s="428">
        <v>465.75</v>
      </c>
    </row>
    <row r="7214" spans="2:4" x14ac:dyDescent="0.25">
      <c r="B7214" s="427" t="s">
        <v>9508</v>
      </c>
      <c r="C7214" s="427" t="s">
        <v>9490</v>
      </c>
      <c r="D7214" s="428">
        <v>465.75</v>
      </c>
    </row>
    <row r="7215" spans="2:4" x14ac:dyDescent="0.25">
      <c r="B7215" s="427" t="s">
        <v>9509</v>
      </c>
      <c r="C7215" s="427" t="s">
        <v>9490</v>
      </c>
      <c r="D7215" s="428">
        <v>465.75</v>
      </c>
    </row>
    <row r="7216" spans="2:4" x14ac:dyDescent="0.25">
      <c r="B7216" s="427" t="s">
        <v>9510</v>
      </c>
      <c r="C7216" s="427" t="s">
        <v>9490</v>
      </c>
      <c r="D7216" s="428">
        <v>465.75</v>
      </c>
    </row>
    <row r="7217" spans="2:4" x14ac:dyDescent="0.25">
      <c r="B7217" s="427" t="s">
        <v>9511</v>
      </c>
      <c r="C7217" s="427" t="s">
        <v>9490</v>
      </c>
      <c r="D7217" s="428">
        <v>465.75</v>
      </c>
    </row>
    <row r="7218" spans="2:4" x14ac:dyDescent="0.25">
      <c r="B7218" s="427" t="s">
        <v>9512</v>
      </c>
      <c r="C7218" s="427" t="s">
        <v>9490</v>
      </c>
      <c r="D7218" s="428">
        <v>465.75</v>
      </c>
    </row>
    <row r="7219" spans="2:4" x14ac:dyDescent="0.25">
      <c r="B7219" s="427" t="s">
        <v>9513</v>
      </c>
      <c r="C7219" s="427" t="s">
        <v>9490</v>
      </c>
      <c r="D7219" s="428">
        <v>465.75</v>
      </c>
    </row>
    <row r="7220" spans="2:4" x14ac:dyDescent="0.25">
      <c r="B7220" s="427" t="s">
        <v>9514</v>
      </c>
      <c r="C7220" s="427" t="s">
        <v>9490</v>
      </c>
      <c r="D7220" s="428">
        <v>465.75</v>
      </c>
    </row>
    <row r="7221" spans="2:4" x14ac:dyDescent="0.25">
      <c r="B7221" s="427" t="s">
        <v>9515</v>
      </c>
      <c r="C7221" s="427" t="s">
        <v>9490</v>
      </c>
      <c r="D7221" s="428">
        <v>465.75</v>
      </c>
    </row>
    <row r="7222" spans="2:4" x14ac:dyDescent="0.25">
      <c r="B7222" s="427" t="s">
        <v>9516</v>
      </c>
      <c r="C7222" s="427" t="s">
        <v>9490</v>
      </c>
      <c r="D7222" s="428">
        <v>465.75</v>
      </c>
    </row>
    <row r="7223" spans="2:4" x14ac:dyDescent="0.25">
      <c r="B7223" s="427" t="s">
        <v>9517</v>
      </c>
      <c r="C7223" s="427" t="s">
        <v>9490</v>
      </c>
      <c r="D7223" s="428">
        <v>465.75</v>
      </c>
    </row>
    <row r="7224" spans="2:4" x14ac:dyDescent="0.25">
      <c r="B7224" s="427" t="s">
        <v>9518</v>
      </c>
      <c r="C7224" s="427" t="s">
        <v>9490</v>
      </c>
      <c r="D7224" s="428">
        <v>465.75</v>
      </c>
    </row>
    <row r="7225" spans="2:4" x14ac:dyDescent="0.25">
      <c r="B7225" s="427" t="s">
        <v>9519</v>
      </c>
      <c r="C7225" s="427" t="s">
        <v>9490</v>
      </c>
      <c r="D7225" s="428">
        <v>465.75</v>
      </c>
    </row>
    <row r="7226" spans="2:4" x14ac:dyDescent="0.25">
      <c r="B7226" s="427" t="s">
        <v>9520</v>
      </c>
      <c r="C7226" s="427" t="s">
        <v>9490</v>
      </c>
      <c r="D7226" s="428">
        <v>465.75</v>
      </c>
    </row>
    <row r="7227" spans="2:4" x14ac:dyDescent="0.25">
      <c r="B7227" s="427" t="s">
        <v>9521</v>
      </c>
      <c r="C7227" s="427" t="s">
        <v>9490</v>
      </c>
      <c r="D7227" s="428">
        <v>465.75</v>
      </c>
    </row>
    <row r="7228" spans="2:4" x14ac:dyDescent="0.25">
      <c r="B7228" s="427" t="s">
        <v>9522</v>
      </c>
      <c r="C7228" s="427" t="s">
        <v>9490</v>
      </c>
      <c r="D7228" s="428">
        <v>465.75</v>
      </c>
    </row>
    <row r="7229" spans="2:4" x14ac:dyDescent="0.25">
      <c r="B7229" s="427" t="s">
        <v>9523</v>
      </c>
      <c r="C7229" s="427" t="s">
        <v>9490</v>
      </c>
      <c r="D7229" s="428">
        <v>465.75</v>
      </c>
    </row>
    <row r="7230" spans="2:4" x14ac:dyDescent="0.25">
      <c r="B7230" s="427" t="s">
        <v>9524</v>
      </c>
      <c r="C7230" s="427" t="s">
        <v>9490</v>
      </c>
      <c r="D7230" s="428">
        <v>465.75</v>
      </c>
    </row>
    <row r="7231" spans="2:4" x14ac:dyDescent="0.25">
      <c r="B7231" s="427" t="s">
        <v>9525</v>
      </c>
      <c r="C7231" s="427" t="s">
        <v>9490</v>
      </c>
      <c r="D7231" s="428">
        <v>465.75</v>
      </c>
    </row>
    <row r="7232" spans="2:4" x14ac:dyDescent="0.25">
      <c r="B7232" s="427" t="s">
        <v>9526</v>
      </c>
      <c r="C7232" s="427" t="s">
        <v>9490</v>
      </c>
      <c r="D7232" s="428">
        <v>465.75</v>
      </c>
    </row>
    <row r="7233" spans="2:4" x14ac:dyDescent="0.25">
      <c r="B7233" s="427" t="s">
        <v>9527</v>
      </c>
      <c r="C7233" s="427" t="s">
        <v>9490</v>
      </c>
      <c r="D7233" s="428">
        <v>465.75</v>
      </c>
    </row>
    <row r="7234" spans="2:4" x14ac:dyDescent="0.25">
      <c r="B7234" s="427" t="s">
        <v>9528</v>
      </c>
      <c r="C7234" s="427" t="s">
        <v>9490</v>
      </c>
      <c r="D7234" s="428">
        <v>465.75</v>
      </c>
    </row>
    <row r="7235" spans="2:4" x14ac:dyDescent="0.25">
      <c r="B7235" s="427" t="s">
        <v>9529</v>
      </c>
      <c r="C7235" s="427" t="s">
        <v>9490</v>
      </c>
      <c r="D7235" s="428">
        <v>465.75</v>
      </c>
    </row>
    <row r="7236" spans="2:4" x14ac:dyDescent="0.25">
      <c r="B7236" s="427" t="s">
        <v>9530</v>
      </c>
      <c r="C7236" s="427" t="s">
        <v>9490</v>
      </c>
      <c r="D7236" s="428">
        <v>465.75</v>
      </c>
    </row>
    <row r="7237" spans="2:4" x14ac:dyDescent="0.25">
      <c r="B7237" s="427" t="s">
        <v>9531</v>
      </c>
      <c r="C7237" s="427" t="s">
        <v>9490</v>
      </c>
      <c r="D7237" s="428">
        <v>465.75</v>
      </c>
    </row>
    <row r="7238" spans="2:4" x14ac:dyDescent="0.25">
      <c r="B7238" s="427" t="s">
        <v>9532</v>
      </c>
      <c r="C7238" s="427" t="s">
        <v>9533</v>
      </c>
      <c r="D7238" s="428">
        <v>0</v>
      </c>
    </row>
    <row r="7239" spans="2:4" x14ac:dyDescent="0.25">
      <c r="B7239" s="427" t="s">
        <v>9534</v>
      </c>
      <c r="C7239" s="427" t="s">
        <v>9533</v>
      </c>
      <c r="D7239" s="428">
        <v>0</v>
      </c>
    </row>
    <row r="7240" spans="2:4" x14ac:dyDescent="0.25">
      <c r="B7240" s="427" t="s">
        <v>9535</v>
      </c>
      <c r="C7240" s="427" t="s">
        <v>9536</v>
      </c>
      <c r="D7240" s="428">
        <v>570.4</v>
      </c>
    </row>
    <row r="7241" spans="2:4" x14ac:dyDescent="0.25">
      <c r="B7241" s="427" t="s">
        <v>9537</v>
      </c>
      <c r="C7241" s="427" t="s">
        <v>9538</v>
      </c>
      <c r="D7241" s="428">
        <v>503.7</v>
      </c>
    </row>
    <row r="7242" spans="2:4" x14ac:dyDescent="0.25">
      <c r="B7242" s="427" t="s">
        <v>9539</v>
      </c>
      <c r="C7242" s="427" t="s">
        <v>9540</v>
      </c>
      <c r="D7242" s="428">
        <v>764.75</v>
      </c>
    </row>
    <row r="7243" spans="2:4" x14ac:dyDescent="0.25">
      <c r="B7243" s="427" t="s">
        <v>9541</v>
      </c>
      <c r="C7243" s="427" t="s">
        <v>9540</v>
      </c>
      <c r="D7243" s="428">
        <v>764.75</v>
      </c>
    </row>
    <row r="7244" spans="2:4" x14ac:dyDescent="0.25">
      <c r="B7244" s="427" t="s">
        <v>9542</v>
      </c>
      <c r="C7244" s="427" t="s">
        <v>9540</v>
      </c>
      <c r="D7244" s="428">
        <v>764.75</v>
      </c>
    </row>
    <row r="7245" spans="2:4" x14ac:dyDescent="0.25">
      <c r="B7245" s="427" t="s">
        <v>9543</v>
      </c>
      <c r="C7245" s="427" t="s">
        <v>9540</v>
      </c>
      <c r="D7245" s="428">
        <v>764.75</v>
      </c>
    </row>
    <row r="7246" spans="2:4" x14ac:dyDescent="0.25">
      <c r="B7246" s="427" t="s">
        <v>9544</v>
      </c>
      <c r="C7246" s="427" t="s">
        <v>9540</v>
      </c>
      <c r="D7246" s="428">
        <v>764.75</v>
      </c>
    </row>
    <row r="7247" spans="2:4" x14ac:dyDescent="0.25">
      <c r="B7247" s="427" t="s">
        <v>9545</v>
      </c>
      <c r="C7247" s="427" t="s">
        <v>9540</v>
      </c>
      <c r="D7247" s="428">
        <v>764.75</v>
      </c>
    </row>
    <row r="7248" spans="2:4" x14ac:dyDescent="0.25">
      <c r="B7248" s="427" t="s">
        <v>9546</v>
      </c>
      <c r="C7248" s="427" t="s">
        <v>9540</v>
      </c>
      <c r="D7248" s="428">
        <v>764.75</v>
      </c>
    </row>
    <row r="7249" spans="2:4" x14ac:dyDescent="0.25">
      <c r="B7249" s="427" t="s">
        <v>9547</v>
      </c>
      <c r="C7249" s="427" t="s">
        <v>9548</v>
      </c>
      <c r="D7249" s="428">
        <v>503.7</v>
      </c>
    </row>
    <row r="7250" spans="2:4" x14ac:dyDescent="0.25">
      <c r="B7250" s="427" t="s">
        <v>9549</v>
      </c>
      <c r="C7250" s="427" t="s">
        <v>9550</v>
      </c>
      <c r="D7250" s="428">
        <v>823.4</v>
      </c>
    </row>
    <row r="7251" spans="2:4" x14ac:dyDescent="0.25">
      <c r="B7251" s="427" t="s">
        <v>9551</v>
      </c>
      <c r="C7251" s="427" t="s">
        <v>9550</v>
      </c>
      <c r="D7251" s="428">
        <v>345</v>
      </c>
    </row>
    <row r="7252" spans="2:4" x14ac:dyDescent="0.25">
      <c r="B7252" s="427" t="s">
        <v>9552</v>
      </c>
      <c r="C7252" s="427" t="s">
        <v>9550</v>
      </c>
      <c r="D7252" s="428">
        <v>429.95</v>
      </c>
    </row>
    <row r="7253" spans="2:4" x14ac:dyDescent="0.25">
      <c r="B7253" s="427" t="s">
        <v>9553</v>
      </c>
      <c r="C7253" s="427" t="s">
        <v>9550</v>
      </c>
      <c r="D7253" s="428">
        <v>345</v>
      </c>
    </row>
    <row r="7254" spans="2:4" x14ac:dyDescent="0.25">
      <c r="B7254" s="427" t="s">
        <v>9554</v>
      </c>
      <c r="C7254" s="427" t="s">
        <v>9550</v>
      </c>
      <c r="D7254" s="428">
        <v>432.95</v>
      </c>
    </row>
    <row r="7255" spans="2:4" x14ac:dyDescent="0.25">
      <c r="B7255" s="427" t="s">
        <v>9555</v>
      </c>
      <c r="C7255" s="427" t="s">
        <v>9556</v>
      </c>
      <c r="D7255" s="428">
        <v>429.96</v>
      </c>
    </row>
    <row r="7256" spans="2:4" x14ac:dyDescent="0.25">
      <c r="B7256" s="427" t="s">
        <v>9557</v>
      </c>
      <c r="C7256" s="427" t="s">
        <v>9556</v>
      </c>
      <c r="D7256" s="428">
        <v>429.96</v>
      </c>
    </row>
    <row r="7257" spans="2:4" x14ac:dyDescent="0.25">
      <c r="B7257" s="427" t="s">
        <v>9558</v>
      </c>
      <c r="C7257" s="427" t="s">
        <v>9556</v>
      </c>
      <c r="D7257" s="428">
        <v>429.96</v>
      </c>
    </row>
    <row r="7258" spans="2:4" x14ac:dyDescent="0.25">
      <c r="B7258" s="427" t="s">
        <v>9559</v>
      </c>
      <c r="C7258" s="427" t="s">
        <v>9556</v>
      </c>
      <c r="D7258" s="428">
        <v>429.96</v>
      </c>
    </row>
    <row r="7259" spans="2:4" x14ac:dyDescent="0.25">
      <c r="B7259" s="427" t="s">
        <v>9560</v>
      </c>
      <c r="C7259" s="427" t="s">
        <v>9561</v>
      </c>
      <c r="D7259" s="428">
        <v>1311</v>
      </c>
    </row>
    <row r="7260" spans="2:4" x14ac:dyDescent="0.25">
      <c r="B7260" s="427" t="s">
        <v>9562</v>
      </c>
      <c r="C7260" s="427" t="s">
        <v>9563</v>
      </c>
      <c r="D7260" s="428">
        <v>1311</v>
      </c>
    </row>
    <row r="7261" spans="2:4" ht="28.5" x14ac:dyDescent="0.25">
      <c r="B7261" s="427" t="s">
        <v>9564</v>
      </c>
      <c r="C7261" s="427" t="s">
        <v>9565</v>
      </c>
      <c r="D7261" s="428">
        <v>2064.8000000000002</v>
      </c>
    </row>
    <row r="7262" spans="2:4" x14ac:dyDescent="0.25">
      <c r="B7262" s="427" t="s">
        <v>9566</v>
      </c>
      <c r="C7262" s="427" t="s">
        <v>9567</v>
      </c>
      <c r="D7262" s="428">
        <v>429.95</v>
      </c>
    </row>
    <row r="7263" spans="2:4" x14ac:dyDescent="0.25">
      <c r="B7263" s="427" t="s">
        <v>9568</v>
      </c>
      <c r="C7263" s="427" t="s">
        <v>9569</v>
      </c>
      <c r="D7263" s="428">
        <v>1583.55</v>
      </c>
    </row>
    <row r="7264" spans="2:4" x14ac:dyDescent="0.25">
      <c r="B7264" s="427" t="s">
        <v>9570</v>
      </c>
      <c r="C7264" s="427" t="s">
        <v>9569</v>
      </c>
      <c r="D7264" s="428">
        <v>1583.55</v>
      </c>
    </row>
    <row r="7265" spans="2:4" x14ac:dyDescent="0.25">
      <c r="B7265" s="427" t="s">
        <v>9571</v>
      </c>
      <c r="C7265" s="427" t="s">
        <v>9569</v>
      </c>
      <c r="D7265" s="428">
        <v>1583.55</v>
      </c>
    </row>
    <row r="7266" spans="2:4" x14ac:dyDescent="0.25">
      <c r="B7266" s="427" t="s">
        <v>9572</v>
      </c>
      <c r="C7266" s="427" t="s">
        <v>9573</v>
      </c>
      <c r="D7266" s="428">
        <v>586.5</v>
      </c>
    </row>
    <row r="7267" spans="2:4" x14ac:dyDescent="0.25">
      <c r="B7267" s="427" t="s">
        <v>9574</v>
      </c>
      <c r="C7267" s="427" t="s">
        <v>9575</v>
      </c>
      <c r="D7267" s="428">
        <v>512.99</v>
      </c>
    </row>
    <row r="7268" spans="2:4" x14ac:dyDescent="0.25">
      <c r="B7268" s="427" t="s">
        <v>9576</v>
      </c>
      <c r="C7268" s="427" t="s">
        <v>9577</v>
      </c>
      <c r="D7268" s="428">
        <v>8487</v>
      </c>
    </row>
    <row r="7269" spans="2:4" x14ac:dyDescent="0.25">
      <c r="B7269" s="427" t="s">
        <v>9578</v>
      </c>
      <c r="C7269" s="427" t="s">
        <v>9577</v>
      </c>
      <c r="D7269" s="428">
        <v>8487</v>
      </c>
    </row>
    <row r="7270" spans="2:4" x14ac:dyDescent="0.25">
      <c r="B7270" s="427" t="s">
        <v>9579</v>
      </c>
      <c r="C7270" s="427" t="s">
        <v>9577</v>
      </c>
      <c r="D7270" s="428">
        <v>8487</v>
      </c>
    </row>
    <row r="7271" spans="2:4" x14ac:dyDescent="0.25">
      <c r="B7271" s="427" t="s">
        <v>9580</v>
      </c>
      <c r="C7271" s="427" t="s">
        <v>9577</v>
      </c>
      <c r="D7271" s="428">
        <v>8487</v>
      </c>
    </row>
    <row r="7272" spans="2:4" x14ac:dyDescent="0.25">
      <c r="B7272" s="427" t="s">
        <v>9581</v>
      </c>
      <c r="C7272" s="427" t="s">
        <v>9582</v>
      </c>
      <c r="D7272" s="428">
        <v>8487</v>
      </c>
    </row>
    <row r="7273" spans="2:4" ht="28.5" x14ac:dyDescent="0.25">
      <c r="B7273" s="427" t="s">
        <v>9583</v>
      </c>
      <c r="C7273" s="427" t="s">
        <v>9584</v>
      </c>
      <c r="D7273" s="428">
        <v>8487</v>
      </c>
    </row>
    <row r="7274" spans="2:4" ht="28.5" x14ac:dyDescent="0.25">
      <c r="B7274" s="427" t="s">
        <v>9585</v>
      </c>
      <c r="C7274" s="427" t="s">
        <v>9584</v>
      </c>
      <c r="D7274" s="428">
        <v>8487</v>
      </c>
    </row>
    <row r="7275" spans="2:4" ht="28.5" x14ac:dyDescent="0.25">
      <c r="B7275" s="427" t="s">
        <v>9586</v>
      </c>
      <c r="C7275" s="427" t="s">
        <v>9584</v>
      </c>
      <c r="D7275" s="428">
        <v>8487</v>
      </c>
    </row>
    <row r="7276" spans="2:4" ht="28.5" x14ac:dyDescent="0.25">
      <c r="B7276" s="427" t="s">
        <v>9587</v>
      </c>
      <c r="C7276" s="427" t="s">
        <v>9588</v>
      </c>
      <c r="D7276" s="428">
        <v>8487</v>
      </c>
    </row>
    <row r="7277" spans="2:4" x14ac:dyDescent="0.25">
      <c r="B7277" s="427" t="s">
        <v>9589</v>
      </c>
      <c r="C7277" s="427" t="s">
        <v>9590</v>
      </c>
      <c r="D7277" s="428">
        <v>8487</v>
      </c>
    </row>
    <row r="7278" spans="2:4" x14ac:dyDescent="0.25">
      <c r="B7278" s="427" t="s">
        <v>9591</v>
      </c>
      <c r="C7278" s="427" t="s">
        <v>9592</v>
      </c>
      <c r="D7278" s="428">
        <v>8487</v>
      </c>
    </row>
    <row r="7279" spans="2:4" x14ac:dyDescent="0.25">
      <c r="B7279" s="427" t="s">
        <v>9593</v>
      </c>
      <c r="C7279" s="427" t="s">
        <v>9592</v>
      </c>
      <c r="D7279" s="428">
        <v>8487</v>
      </c>
    </row>
    <row r="7280" spans="2:4" x14ac:dyDescent="0.25">
      <c r="B7280" s="427" t="s">
        <v>9594</v>
      </c>
      <c r="C7280" s="427" t="s">
        <v>9595</v>
      </c>
      <c r="D7280" s="428">
        <v>5400.4</v>
      </c>
    </row>
    <row r="7281" spans="2:4" x14ac:dyDescent="0.25">
      <c r="B7281" s="427" t="s">
        <v>9596</v>
      </c>
      <c r="C7281" s="427" t="s">
        <v>9595</v>
      </c>
      <c r="D7281" s="428">
        <v>5400.4</v>
      </c>
    </row>
    <row r="7282" spans="2:4" x14ac:dyDescent="0.25">
      <c r="B7282" s="427" t="s">
        <v>9597</v>
      </c>
      <c r="C7282" s="427" t="s">
        <v>9598</v>
      </c>
      <c r="D7282" s="428">
        <v>7075.95</v>
      </c>
    </row>
    <row r="7283" spans="2:4" x14ac:dyDescent="0.25">
      <c r="B7283" s="427" t="s">
        <v>9599</v>
      </c>
      <c r="C7283" s="427" t="s">
        <v>9598</v>
      </c>
      <c r="D7283" s="428">
        <v>7075.95</v>
      </c>
    </row>
    <row r="7284" spans="2:4" x14ac:dyDescent="0.25">
      <c r="B7284" s="427" t="s">
        <v>9600</v>
      </c>
      <c r="C7284" s="427" t="s">
        <v>9598</v>
      </c>
      <c r="D7284" s="428">
        <v>7075.95</v>
      </c>
    </row>
    <row r="7285" spans="2:4" x14ac:dyDescent="0.25">
      <c r="B7285" s="427" t="s">
        <v>9601</v>
      </c>
      <c r="C7285" s="427" t="s">
        <v>9598</v>
      </c>
      <c r="D7285" s="428">
        <v>7075.95</v>
      </c>
    </row>
    <row r="7286" spans="2:4" x14ac:dyDescent="0.25">
      <c r="B7286" s="427" t="s">
        <v>9602</v>
      </c>
      <c r="C7286" s="427" t="s">
        <v>9603</v>
      </c>
      <c r="D7286" s="428">
        <v>19193.5</v>
      </c>
    </row>
    <row r="7287" spans="2:4" x14ac:dyDescent="0.25">
      <c r="B7287" s="427" t="s">
        <v>9604</v>
      </c>
      <c r="C7287" s="427" t="s">
        <v>9605</v>
      </c>
      <c r="D7287" s="428">
        <v>18678.3</v>
      </c>
    </row>
    <row r="7288" spans="2:4" x14ac:dyDescent="0.25">
      <c r="B7288" s="427" t="s">
        <v>9606</v>
      </c>
      <c r="C7288" s="427" t="s">
        <v>9605</v>
      </c>
      <c r="D7288" s="428">
        <v>18678.3</v>
      </c>
    </row>
    <row r="7289" spans="2:4" x14ac:dyDescent="0.25">
      <c r="B7289" s="427" t="s">
        <v>9607</v>
      </c>
      <c r="C7289" s="427" t="s">
        <v>9605</v>
      </c>
      <c r="D7289" s="428">
        <v>18678.3</v>
      </c>
    </row>
    <row r="7290" spans="2:4" x14ac:dyDescent="0.25">
      <c r="B7290" s="427" t="s">
        <v>9608</v>
      </c>
      <c r="C7290" s="427" t="s">
        <v>9605</v>
      </c>
      <c r="D7290" s="428">
        <v>18678.3</v>
      </c>
    </row>
    <row r="7291" spans="2:4" x14ac:dyDescent="0.25">
      <c r="B7291" s="427" t="s">
        <v>9609</v>
      </c>
      <c r="C7291" s="427" t="s">
        <v>9610</v>
      </c>
      <c r="D7291" s="428">
        <v>8455.9500000000007</v>
      </c>
    </row>
    <row r="7292" spans="2:4" x14ac:dyDescent="0.25">
      <c r="B7292" s="427" t="s">
        <v>9611</v>
      </c>
      <c r="C7292" s="427" t="s">
        <v>9612</v>
      </c>
      <c r="D7292" s="428">
        <v>4028.45</v>
      </c>
    </row>
    <row r="7293" spans="2:4" x14ac:dyDescent="0.25">
      <c r="B7293" s="427" t="s">
        <v>9613</v>
      </c>
      <c r="C7293" s="427" t="s">
        <v>9614</v>
      </c>
      <c r="D7293" s="428">
        <v>2151.65</v>
      </c>
    </row>
    <row r="7294" spans="2:4" x14ac:dyDescent="0.25">
      <c r="B7294" s="427" t="s">
        <v>9615</v>
      </c>
      <c r="C7294" s="427" t="s">
        <v>9616</v>
      </c>
      <c r="D7294" s="428">
        <v>2151.65</v>
      </c>
    </row>
    <row r="7295" spans="2:4" x14ac:dyDescent="0.25">
      <c r="B7295" s="427" t="s">
        <v>9617</v>
      </c>
      <c r="C7295" s="427" t="s">
        <v>9618</v>
      </c>
      <c r="D7295" s="428">
        <v>7595.75</v>
      </c>
    </row>
    <row r="7296" spans="2:4" x14ac:dyDescent="0.25">
      <c r="B7296" s="427" t="s">
        <v>9619</v>
      </c>
      <c r="C7296" s="427" t="s">
        <v>9620</v>
      </c>
      <c r="D7296" s="428">
        <v>5400.4</v>
      </c>
    </row>
    <row r="7297" spans="2:4" x14ac:dyDescent="0.25">
      <c r="B7297" s="427" t="s">
        <v>9621</v>
      </c>
      <c r="C7297" s="427" t="s">
        <v>9622</v>
      </c>
      <c r="D7297" s="428">
        <v>713</v>
      </c>
    </row>
    <row r="7298" spans="2:4" x14ac:dyDescent="0.25">
      <c r="B7298" s="427" t="s">
        <v>9623</v>
      </c>
      <c r="C7298" s="427" t="s">
        <v>9622</v>
      </c>
      <c r="D7298" s="428">
        <v>713</v>
      </c>
    </row>
    <row r="7299" spans="2:4" x14ac:dyDescent="0.25">
      <c r="B7299" s="427" t="s">
        <v>9624</v>
      </c>
      <c r="C7299" s="427" t="s">
        <v>9622</v>
      </c>
      <c r="D7299" s="428">
        <v>713</v>
      </c>
    </row>
    <row r="7300" spans="2:4" x14ac:dyDescent="0.25">
      <c r="B7300" s="427" t="s">
        <v>9625</v>
      </c>
      <c r="C7300" s="427" t="s">
        <v>9622</v>
      </c>
      <c r="D7300" s="428">
        <v>713</v>
      </c>
    </row>
    <row r="7301" spans="2:4" x14ac:dyDescent="0.25">
      <c r="B7301" s="427" t="s">
        <v>9626</v>
      </c>
      <c r="C7301" s="427" t="s">
        <v>9622</v>
      </c>
      <c r="D7301" s="428">
        <v>713</v>
      </c>
    </row>
    <row r="7302" spans="2:4" x14ac:dyDescent="0.25">
      <c r="B7302" s="427" t="s">
        <v>9627</v>
      </c>
      <c r="C7302" s="427" t="s">
        <v>9622</v>
      </c>
      <c r="D7302" s="428">
        <v>713</v>
      </c>
    </row>
    <row r="7303" spans="2:4" x14ac:dyDescent="0.25">
      <c r="B7303" s="427" t="s">
        <v>9628</v>
      </c>
      <c r="C7303" s="427" t="s">
        <v>9622</v>
      </c>
      <c r="D7303" s="428">
        <v>713</v>
      </c>
    </row>
    <row r="7304" spans="2:4" x14ac:dyDescent="0.25">
      <c r="B7304" s="427" t="s">
        <v>9629</v>
      </c>
      <c r="C7304" s="427" t="s">
        <v>9622</v>
      </c>
      <c r="D7304" s="428">
        <v>713</v>
      </c>
    </row>
    <row r="7305" spans="2:4" x14ac:dyDescent="0.25">
      <c r="B7305" s="427" t="s">
        <v>9630</v>
      </c>
      <c r="C7305" s="427" t="s">
        <v>9622</v>
      </c>
      <c r="D7305" s="428">
        <v>713</v>
      </c>
    </row>
    <row r="7306" spans="2:4" x14ac:dyDescent="0.25">
      <c r="B7306" s="427" t="s">
        <v>9631</v>
      </c>
      <c r="C7306" s="427" t="s">
        <v>9622</v>
      </c>
      <c r="D7306" s="428">
        <v>713</v>
      </c>
    </row>
    <row r="7307" spans="2:4" x14ac:dyDescent="0.25">
      <c r="B7307" s="427" t="s">
        <v>9632</v>
      </c>
      <c r="C7307" s="427" t="s">
        <v>9622</v>
      </c>
      <c r="D7307" s="428">
        <v>713</v>
      </c>
    </row>
    <row r="7308" spans="2:4" x14ac:dyDescent="0.25">
      <c r="B7308" s="427" t="s">
        <v>9633</v>
      </c>
      <c r="C7308" s="427" t="s">
        <v>9622</v>
      </c>
      <c r="D7308" s="428">
        <v>713</v>
      </c>
    </row>
    <row r="7309" spans="2:4" x14ac:dyDescent="0.25">
      <c r="B7309" s="427" t="s">
        <v>9634</v>
      </c>
      <c r="C7309" s="427" t="s">
        <v>9622</v>
      </c>
      <c r="D7309" s="428">
        <v>713</v>
      </c>
    </row>
    <row r="7310" spans="2:4" x14ac:dyDescent="0.25">
      <c r="B7310" s="427" t="s">
        <v>9635</v>
      </c>
      <c r="C7310" s="427" t="s">
        <v>9622</v>
      </c>
      <c r="D7310" s="428">
        <v>713</v>
      </c>
    </row>
    <row r="7311" spans="2:4" x14ac:dyDescent="0.25">
      <c r="B7311" s="427" t="s">
        <v>9636</v>
      </c>
      <c r="C7311" s="427" t="s">
        <v>9622</v>
      </c>
      <c r="D7311" s="428">
        <v>713</v>
      </c>
    </row>
    <row r="7312" spans="2:4" x14ac:dyDescent="0.25">
      <c r="B7312" s="427" t="s">
        <v>9637</v>
      </c>
      <c r="C7312" s="427" t="s">
        <v>9622</v>
      </c>
      <c r="D7312" s="428">
        <v>713</v>
      </c>
    </row>
    <row r="7313" spans="2:4" x14ac:dyDescent="0.25">
      <c r="B7313" s="427" t="s">
        <v>9638</v>
      </c>
      <c r="C7313" s="427" t="s">
        <v>9622</v>
      </c>
      <c r="D7313" s="428">
        <v>713</v>
      </c>
    </row>
    <row r="7314" spans="2:4" x14ac:dyDescent="0.25">
      <c r="B7314" s="427" t="s">
        <v>9639</v>
      </c>
      <c r="C7314" s="427" t="s">
        <v>9622</v>
      </c>
      <c r="D7314" s="428">
        <v>713</v>
      </c>
    </row>
    <row r="7315" spans="2:4" x14ac:dyDescent="0.25">
      <c r="B7315" s="427" t="s">
        <v>9640</v>
      </c>
      <c r="C7315" s="427" t="s">
        <v>9622</v>
      </c>
      <c r="D7315" s="428">
        <v>713</v>
      </c>
    </row>
    <row r="7316" spans="2:4" x14ac:dyDescent="0.25">
      <c r="B7316" s="427" t="s">
        <v>9641</v>
      </c>
      <c r="C7316" s="427" t="s">
        <v>9622</v>
      </c>
      <c r="D7316" s="428">
        <v>713</v>
      </c>
    </row>
    <row r="7317" spans="2:4" x14ac:dyDescent="0.25">
      <c r="B7317" s="427" t="s">
        <v>9642</v>
      </c>
      <c r="C7317" s="427" t="s">
        <v>9622</v>
      </c>
      <c r="D7317" s="428">
        <v>713</v>
      </c>
    </row>
    <row r="7318" spans="2:4" x14ac:dyDescent="0.25">
      <c r="B7318" s="427" t="s">
        <v>9643</v>
      </c>
      <c r="C7318" s="427" t="s">
        <v>9622</v>
      </c>
      <c r="D7318" s="428">
        <v>713</v>
      </c>
    </row>
    <row r="7319" spans="2:4" x14ac:dyDescent="0.25">
      <c r="B7319" s="427" t="s">
        <v>9644</v>
      </c>
      <c r="C7319" s="427" t="s">
        <v>9622</v>
      </c>
      <c r="D7319" s="428">
        <v>713</v>
      </c>
    </row>
    <row r="7320" spans="2:4" x14ac:dyDescent="0.25">
      <c r="B7320" s="427" t="s">
        <v>9645</v>
      </c>
      <c r="C7320" s="427" t="s">
        <v>9622</v>
      </c>
      <c r="D7320" s="428">
        <v>713</v>
      </c>
    </row>
    <row r="7321" spans="2:4" x14ac:dyDescent="0.25">
      <c r="B7321" s="427" t="s">
        <v>9646</v>
      </c>
      <c r="C7321" s="427" t="s">
        <v>9622</v>
      </c>
      <c r="D7321" s="428">
        <v>713</v>
      </c>
    </row>
    <row r="7322" spans="2:4" x14ac:dyDescent="0.25">
      <c r="B7322" s="427" t="s">
        <v>9647</v>
      </c>
      <c r="C7322" s="427" t="s">
        <v>9622</v>
      </c>
      <c r="D7322" s="428">
        <v>713</v>
      </c>
    </row>
    <row r="7323" spans="2:4" x14ac:dyDescent="0.25">
      <c r="B7323" s="427" t="s">
        <v>9648</v>
      </c>
      <c r="C7323" s="427" t="s">
        <v>9622</v>
      </c>
      <c r="D7323" s="428">
        <v>713</v>
      </c>
    </row>
    <row r="7324" spans="2:4" x14ac:dyDescent="0.25">
      <c r="B7324" s="427" t="s">
        <v>9649</v>
      </c>
      <c r="C7324" s="427" t="s">
        <v>9622</v>
      </c>
      <c r="D7324" s="428">
        <v>713</v>
      </c>
    </row>
    <row r="7325" spans="2:4" x14ac:dyDescent="0.25">
      <c r="B7325" s="427" t="s">
        <v>9650</v>
      </c>
      <c r="C7325" s="427" t="s">
        <v>9622</v>
      </c>
      <c r="D7325" s="428">
        <v>713</v>
      </c>
    </row>
    <row r="7326" spans="2:4" x14ac:dyDescent="0.25">
      <c r="B7326" s="427" t="s">
        <v>9651</v>
      </c>
      <c r="C7326" s="427" t="s">
        <v>9622</v>
      </c>
      <c r="D7326" s="428">
        <v>713</v>
      </c>
    </row>
    <row r="7327" spans="2:4" x14ac:dyDescent="0.25">
      <c r="B7327" s="427" t="s">
        <v>9652</v>
      </c>
      <c r="C7327" s="427" t="s">
        <v>9622</v>
      </c>
      <c r="D7327" s="428">
        <v>713</v>
      </c>
    </row>
    <row r="7328" spans="2:4" x14ac:dyDescent="0.25">
      <c r="B7328" s="427" t="s">
        <v>9653</v>
      </c>
      <c r="C7328" s="427" t="s">
        <v>9622</v>
      </c>
      <c r="D7328" s="428">
        <v>713</v>
      </c>
    </row>
    <row r="7329" spans="2:4" x14ac:dyDescent="0.25">
      <c r="B7329" s="427" t="s">
        <v>9654</v>
      </c>
      <c r="C7329" s="427" t="s">
        <v>9622</v>
      </c>
      <c r="D7329" s="428">
        <v>713</v>
      </c>
    </row>
    <row r="7330" spans="2:4" x14ac:dyDescent="0.25">
      <c r="B7330" s="427" t="s">
        <v>9655</v>
      </c>
      <c r="C7330" s="427" t="s">
        <v>9622</v>
      </c>
      <c r="D7330" s="428">
        <v>713</v>
      </c>
    </row>
    <row r="7331" spans="2:4" x14ac:dyDescent="0.25">
      <c r="B7331" s="427" t="s">
        <v>9656</v>
      </c>
      <c r="C7331" s="427" t="s">
        <v>9622</v>
      </c>
      <c r="D7331" s="428">
        <v>713</v>
      </c>
    </row>
    <row r="7332" spans="2:4" x14ac:dyDescent="0.25">
      <c r="B7332" s="427" t="s">
        <v>9657</v>
      </c>
      <c r="C7332" s="427" t="s">
        <v>9622</v>
      </c>
      <c r="D7332" s="428">
        <v>713</v>
      </c>
    </row>
    <row r="7333" spans="2:4" x14ac:dyDescent="0.25">
      <c r="B7333" s="427" t="s">
        <v>9658</v>
      </c>
      <c r="C7333" s="427" t="s">
        <v>9622</v>
      </c>
      <c r="D7333" s="428">
        <v>713</v>
      </c>
    </row>
    <row r="7334" spans="2:4" x14ac:dyDescent="0.25">
      <c r="B7334" s="427" t="s">
        <v>9659</v>
      </c>
      <c r="C7334" s="427" t="s">
        <v>9622</v>
      </c>
      <c r="D7334" s="428">
        <v>713</v>
      </c>
    </row>
    <row r="7335" spans="2:4" x14ac:dyDescent="0.25">
      <c r="B7335" s="427" t="s">
        <v>9660</v>
      </c>
      <c r="C7335" s="427" t="s">
        <v>9622</v>
      </c>
      <c r="D7335" s="428">
        <v>713</v>
      </c>
    </row>
    <row r="7336" spans="2:4" x14ac:dyDescent="0.25">
      <c r="B7336" s="427" t="s">
        <v>9661</v>
      </c>
      <c r="C7336" s="427" t="s">
        <v>9622</v>
      </c>
      <c r="D7336" s="428">
        <v>713</v>
      </c>
    </row>
    <row r="7337" spans="2:4" x14ac:dyDescent="0.25">
      <c r="B7337" s="427" t="s">
        <v>9662</v>
      </c>
      <c r="C7337" s="427" t="s">
        <v>9622</v>
      </c>
      <c r="D7337" s="428">
        <v>713</v>
      </c>
    </row>
    <row r="7338" spans="2:4" x14ac:dyDescent="0.25">
      <c r="B7338" s="427" t="s">
        <v>9663</v>
      </c>
      <c r="C7338" s="427" t="s">
        <v>9622</v>
      </c>
      <c r="D7338" s="428">
        <v>713</v>
      </c>
    </row>
    <row r="7339" spans="2:4" x14ac:dyDescent="0.25">
      <c r="B7339" s="427" t="s">
        <v>9664</v>
      </c>
      <c r="C7339" s="427" t="s">
        <v>9622</v>
      </c>
      <c r="D7339" s="428">
        <v>713</v>
      </c>
    </row>
    <row r="7340" spans="2:4" x14ac:dyDescent="0.25">
      <c r="B7340" s="427" t="s">
        <v>9665</v>
      </c>
      <c r="C7340" s="427" t="s">
        <v>9622</v>
      </c>
      <c r="D7340" s="428">
        <v>713</v>
      </c>
    </row>
    <row r="7341" spans="2:4" x14ac:dyDescent="0.25">
      <c r="B7341" s="427" t="s">
        <v>9666</v>
      </c>
      <c r="C7341" s="427" t="s">
        <v>9622</v>
      </c>
      <c r="D7341" s="428">
        <v>713</v>
      </c>
    </row>
    <row r="7342" spans="2:4" x14ac:dyDescent="0.25">
      <c r="B7342" s="427" t="s">
        <v>9667</v>
      </c>
      <c r="C7342" s="427" t="s">
        <v>9622</v>
      </c>
      <c r="D7342" s="428">
        <v>713</v>
      </c>
    </row>
    <row r="7343" spans="2:4" x14ac:dyDescent="0.25">
      <c r="B7343" s="427" t="s">
        <v>9668</v>
      </c>
      <c r="C7343" s="427" t="s">
        <v>9622</v>
      </c>
      <c r="D7343" s="428">
        <v>713</v>
      </c>
    </row>
    <row r="7344" spans="2:4" x14ac:dyDescent="0.25">
      <c r="B7344" s="427" t="s">
        <v>9669</v>
      </c>
      <c r="C7344" s="427" t="s">
        <v>9622</v>
      </c>
      <c r="D7344" s="428">
        <v>713</v>
      </c>
    </row>
    <row r="7345" spans="2:4" x14ac:dyDescent="0.25">
      <c r="B7345" s="427" t="s">
        <v>9670</v>
      </c>
      <c r="C7345" s="427" t="s">
        <v>9622</v>
      </c>
      <c r="D7345" s="428">
        <v>713</v>
      </c>
    </row>
    <row r="7346" spans="2:4" x14ac:dyDescent="0.25">
      <c r="B7346" s="427" t="s">
        <v>9671</v>
      </c>
      <c r="C7346" s="427" t="s">
        <v>9622</v>
      </c>
      <c r="D7346" s="428">
        <v>713</v>
      </c>
    </row>
    <row r="7347" spans="2:4" x14ac:dyDescent="0.25">
      <c r="B7347" s="427" t="s">
        <v>9672</v>
      </c>
      <c r="C7347" s="427" t="s">
        <v>9622</v>
      </c>
      <c r="D7347" s="428">
        <v>713</v>
      </c>
    </row>
    <row r="7348" spans="2:4" x14ac:dyDescent="0.25">
      <c r="B7348" s="427" t="s">
        <v>9673</v>
      </c>
      <c r="C7348" s="427" t="s">
        <v>9622</v>
      </c>
      <c r="D7348" s="428">
        <v>713</v>
      </c>
    </row>
    <row r="7349" spans="2:4" x14ac:dyDescent="0.25">
      <c r="B7349" s="427" t="s">
        <v>9674</v>
      </c>
      <c r="C7349" s="427" t="s">
        <v>9622</v>
      </c>
      <c r="D7349" s="428">
        <v>713</v>
      </c>
    </row>
    <row r="7350" spans="2:4" x14ac:dyDescent="0.25">
      <c r="B7350" s="427" t="s">
        <v>9675</v>
      </c>
      <c r="C7350" s="427" t="s">
        <v>9622</v>
      </c>
      <c r="D7350" s="428">
        <v>713</v>
      </c>
    </row>
    <row r="7351" spans="2:4" x14ac:dyDescent="0.25">
      <c r="B7351" s="427" t="s">
        <v>9676</v>
      </c>
      <c r="C7351" s="427" t="s">
        <v>9622</v>
      </c>
      <c r="D7351" s="428">
        <v>713</v>
      </c>
    </row>
    <row r="7352" spans="2:4" x14ac:dyDescent="0.25">
      <c r="B7352" s="427" t="s">
        <v>9677</v>
      </c>
      <c r="C7352" s="427" t="s">
        <v>9622</v>
      </c>
      <c r="D7352" s="428">
        <v>713</v>
      </c>
    </row>
    <row r="7353" spans="2:4" x14ac:dyDescent="0.25">
      <c r="B7353" s="427" t="s">
        <v>9678</v>
      </c>
      <c r="C7353" s="427" t="s">
        <v>9622</v>
      </c>
      <c r="D7353" s="428">
        <v>713</v>
      </c>
    </row>
    <row r="7354" spans="2:4" x14ac:dyDescent="0.25">
      <c r="B7354" s="427" t="s">
        <v>9679</v>
      </c>
      <c r="C7354" s="427" t="s">
        <v>9622</v>
      </c>
      <c r="D7354" s="428">
        <v>713</v>
      </c>
    </row>
    <row r="7355" spans="2:4" x14ac:dyDescent="0.25">
      <c r="B7355" s="427" t="s">
        <v>9680</v>
      </c>
      <c r="C7355" s="427" t="s">
        <v>9622</v>
      </c>
      <c r="D7355" s="428">
        <v>713</v>
      </c>
    </row>
    <row r="7356" spans="2:4" x14ac:dyDescent="0.25">
      <c r="B7356" s="427" t="s">
        <v>9681</v>
      </c>
      <c r="C7356" s="427" t="s">
        <v>9622</v>
      </c>
      <c r="D7356" s="428">
        <v>713</v>
      </c>
    </row>
    <row r="7357" spans="2:4" x14ac:dyDescent="0.25">
      <c r="B7357" s="427" t="s">
        <v>9682</v>
      </c>
      <c r="C7357" s="427" t="s">
        <v>9622</v>
      </c>
      <c r="D7357" s="428">
        <v>713</v>
      </c>
    </row>
    <row r="7358" spans="2:4" x14ac:dyDescent="0.25">
      <c r="B7358" s="427" t="s">
        <v>9683</v>
      </c>
      <c r="C7358" s="427" t="s">
        <v>9622</v>
      </c>
      <c r="D7358" s="428">
        <v>713</v>
      </c>
    </row>
    <row r="7359" spans="2:4" x14ac:dyDescent="0.25">
      <c r="B7359" s="427" t="s">
        <v>9684</v>
      </c>
      <c r="C7359" s="427" t="s">
        <v>9622</v>
      </c>
      <c r="D7359" s="428">
        <v>713</v>
      </c>
    </row>
    <row r="7360" spans="2:4" x14ac:dyDescent="0.25">
      <c r="B7360" s="427" t="s">
        <v>9685</v>
      </c>
      <c r="C7360" s="427" t="s">
        <v>9622</v>
      </c>
      <c r="D7360" s="428">
        <v>713</v>
      </c>
    </row>
    <row r="7361" spans="2:4" x14ac:dyDescent="0.25">
      <c r="B7361" s="427" t="s">
        <v>9686</v>
      </c>
      <c r="C7361" s="427" t="s">
        <v>9622</v>
      </c>
      <c r="D7361" s="428">
        <v>713</v>
      </c>
    </row>
    <row r="7362" spans="2:4" x14ac:dyDescent="0.25">
      <c r="B7362" s="427" t="s">
        <v>9687</v>
      </c>
      <c r="C7362" s="427" t="s">
        <v>9622</v>
      </c>
      <c r="D7362" s="428">
        <v>713</v>
      </c>
    </row>
    <row r="7363" spans="2:4" x14ac:dyDescent="0.25">
      <c r="B7363" s="427" t="s">
        <v>9688</v>
      </c>
      <c r="C7363" s="427" t="s">
        <v>9622</v>
      </c>
      <c r="D7363" s="428">
        <v>713</v>
      </c>
    </row>
    <row r="7364" spans="2:4" x14ac:dyDescent="0.25">
      <c r="B7364" s="427" t="s">
        <v>9689</v>
      </c>
      <c r="C7364" s="427" t="s">
        <v>9622</v>
      </c>
      <c r="D7364" s="428">
        <v>713</v>
      </c>
    </row>
    <row r="7365" spans="2:4" x14ac:dyDescent="0.25">
      <c r="B7365" s="427" t="s">
        <v>9690</v>
      </c>
      <c r="C7365" s="427" t="s">
        <v>9622</v>
      </c>
      <c r="D7365" s="428">
        <v>713</v>
      </c>
    </row>
    <row r="7366" spans="2:4" x14ac:dyDescent="0.25">
      <c r="B7366" s="427" t="s">
        <v>9691</v>
      </c>
      <c r="C7366" s="427" t="s">
        <v>9622</v>
      </c>
      <c r="D7366" s="428">
        <v>713</v>
      </c>
    </row>
    <row r="7367" spans="2:4" x14ac:dyDescent="0.25">
      <c r="B7367" s="427" t="s">
        <v>9692</v>
      </c>
      <c r="C7367" s="427" t="s">
        <v>9622</v>
      </c>
      <c r="D7367" s="428">
        <v>713</v>
      </c>
    </row>
    <row r="7368" spans="2:4" x14ac:dyDescent="0.25">
      <c r="B7368" s="427" t="s">
        <v>9693</v>
      </c>
      <c r="C7368" s="427" t="s">
        <v>9622</v>
      </c>
      <c r="D7368" s="428">
        <v>713</v>
      </c>
    </row>
    <row r="7369" spans="2:4" x14ac:dyDescent="0.25">
      <c r="B7369" s="427" t="s">
        <v>9694</v>
      </c>
      <c r="C7369" s="427" t="s">
        <v>9622</v>
      </c>
      <c r="D7369" s="428">
        <v>713</v>
      </c>
    </row>
    <row r="7370" spans="2:4" x14ac:dyDescent="0.25">
      <c r="B7370" s="427" t="s">
        <v>9695</v>
      </c>
      <c r="C7370" s="427" t="s">
        <v>9622</v>
      </c>
      <c r="D7370" s="428">
        <v>713</v>
      </c>
    </row>
    <row r="7371" spans="2:4" x14ac:dyDescent="0.25">
      <c r="B7371" s="427" t="s">
        <v>9696</v>
      </c>
      <c r="C7371" s="427" t="s">
        <v>9622</v>
      </c>
      <c r="D7371" s="428">
        <v>713</v>
      </c>
    </row>
    <row r="7372" spans="2:4" x14ac:dyDescent="0.25">
      <c r="B7372" s="427" t="s">
        <v>9697</v>
      </c>
      <c r="C7372" s="427" t="s">
        <v>9622</v>
      </c>
      <c r="D7372" s="428">
        <v>713</v>
      </c>
    </row>
    <row r="7373" spans="2:4" x14ac:dyDescent="0.25">
      <c r="B7373" s="427" t="s">
        <v>9698</v>
      </c>
      <c r="C7373" s="427" t="s">
        <v>9622</v>
      </c>
      <c r="D7373" s="428">
        <v>713</v>
      </c>
    </row>
    <row r="7374" spans="2:4" x14ac:dyDescent="0.25">
      <c r="B7374" s="427" t="s">
        <v>9699</v>
      </c>
      <c r="C7374" s="427" t="s">
        <v>9622</v>
      </c>
      <c r="D7374" s="428">
        <v>713</v>
      </c>
    </row>
    <row r="7375" spans="2:4" x14ac:dyDescent="0.25">
      <c r="B7375" s="427" t="s">
        <v>9700</v>
      </c>
      <c r="C7375" s="427" t="s">
        <v>9622</v>
      </c>
      <c r="D7375" s="428">
        <v>713</v>
      </c>
    </row>
    <row r="7376" spans="2:4" x14ac:dyDescent="0.25">
      <c r="B7376" s="427" t="s">
        <v>9701</v>
      </c>
      <c r="C7376" s="427" t="s">
        <v>9622</v>
      </c>
      <c r="D7376" s="428">
        <v>713</v>
      </c>
    </row>
    <row r="7377" spans="2:4" x14ac:dyDescent="0.25">
      <c r="B7377" s="427" t="s">
        <v>9702</v>
      </c>
      <c r="C7377" s="427" t="s">
        <v>9622</v>
      </c>
      <c r="D7377" s="428">
        <v>713</v>
      </c>
    </row>
    <row r="7378" spans="2:4" x14ac:dyDescent="0.25">
      <c r="B7378" s="427" t="s">
        <v>9703</v>
      </c>
      <c r="C7378" s="427" t="s">
        <v>9622</v>
      </c>
      <c r="D7378" s="428">
        <v>713</v>
      </c>
    </row>
    <row r="7379" spans="2:4" x14ac:dyDescent="0.25">
      <c r="B7379" s="427" t="s">
        <v>9704</v>
      </c>
      <c r="C7379" s="427" t="s">
        <v>9622</v>
      </c>
      <c r="D7379" s="428">
        <v>713</v>
      </c>
    </row>
    <row r="7380" spans="2:4" x14ac:dyDescent="0.25">
      <c r="B7380" s="427" t="s">
        <v>9705</v>
      </c>
      <c r="C7380" s="427" t="s">
        <v>9622</v>
      </c>
      <c r="D7380" s="428">
        <v>713</v>
      </c>
    </row>
    <row r="7381" spans="2:4" x14ac:dyDescent="0.25">
      <c r="B7381" s="427" t="s">
        <v>9706</v>
      </c>
      <c r="C7381" s="427" t="s">
        <v>9622</v>
      </c>
      <c r="D7381" s="428">
        <v>713</v>
      </c>
    </row>
    <row r="7382" spans="2:4" x14ac:dyDescent="0.25">
      <c r="B7382" s="427" t="s">
        <v>9707</v>
      </c>
      <c r="C7382" s="427" t="s">
        <v>9622</v>
      </c>
      <c r="D7382" s="428">
        <v>713</v>
      </c>
    </row>
    <row r="7383" spans="2:4" x14ac:dyDescent="0.25">
      <c r="B7383" s="427" t="s">
        <v>9708</v>
      </c>
      <c r="C7383" s="427" t="s">
        <v>9622</v>
      </c>
      <c r="D7383" s="428">
        <v>713</v>
      </c>
    </row>
    <row r="7384" spans="2:4" x14ac:dyDescent="0.25">
      <c r="B7384" s="427" t="s">
        <v>9709</v>
      </c>
      <c r="C7384" s="427" t="s">
        <v>9622</v>
      </c>
      <c r="D7384" s="428">
        <v>713</v>
      </c>
    </row>
    <row r="7385" spans="2:4" x14ac:dyDescent="0.25">
      <c r="B7385" s="427" t="s">
        <v>9710</v>
      </c>
      <c r="C7385" s="427" t="s">
        <v>9622</v>
      </c>
      <c r="D7385" s="428">
        <v>713</v>
      </c>
    </row>
    <row r="7386" spans="2:4" x14ac:dyDescent="0.25">
      <c r="B7386" s="427" t="s">
        <v>9711</v>
      </c>
      <c r="C7386" s="427" t="s">
        <v>9622</v>
      </c>
      <c r="D7386" s="428">
        <v>713</v>
      </c>
    </row>
    <row r="7387" spans="2:4" x14ac:dyDescent="0.25">
      <c r="B7387" s="427" t="s">
        <v>9712</v>
      </c>
      <c r="C7387" s="427" t="s">
        <v>9622</v>
      </c>
      <c r="D7387" s="428">
        <v>713</v>
      </c>
    </row>
    <row r="7388" spans="2:4" x14ac:dyDescent="0.25">
      <c r="B7388" s="427" t="s">
        <v>9713</v>
      </c>
      <c r="C7388" s="427" t="s">
        <v>9622</v>
      </c>
      <c r="D7388" s="428">
        <v>713</v>
      </c>
    </row>
    <row r="7389" spans="2:4" x14ac:dyDescent="0.25">
      <c r="B7389" s="427" t="s">
        <v>9714</v>
      </c>
      <c r="C7389" s="427" t="s">
        <v>9622</v>
      </c>
      <c r="D7389" s="428">
        <v>713</v>
      </c>
    </row>
    <row r="7390" spans="2:4" x14ac:dyDescent="0.25">
      <c r="B7390" s="427" t="s">
        <v>9715</v>
      </c>
      <c r="C7390" s="427" t="s">
        <v>9622</v>
      </c>
      <c r="D7390" s="428">
        <v>713</v>
      </c>
    </row>
    <row r="7391" spans="2:4" x14ac:dyDescent="0.25">
      <c r="B7391" s="427" t="s">
        <v>9716</v>
      </c>
      <c r="C7391" s="427" t="s">
        <v>9622</v>
      </c>
      <c r="D7391" s="428">
        <v>713</v>
      </c>
    </row>
    <row r="7392" spans="2:4" x14ac:dyDescent="0.25">
      <c r="B7392" s="427" t="s">
        <v>9717</v>
      </c>
      <c r="C7392" s="427" t="s">
        <v>9622</v>
      </c>
      <c r="D7392" s="428">
        <v>713</v>
      </c>
    </row>
    <row r="7393" spans="2:4" x14ac:dyDescent="0.25">
      <c r="B7393" s="427" t="s">
        <v>9718</v>
      </c>
      <c r="C7393" s="427" t="s">
        <v>9622</v>
      </c>
      <c r="D7393" s="428">
        <v>713</v>
      </c>
    </row>
    <row r="7394" spans="2:4" x14ac:dyDescent="0.25">
      <c r="B7394" s="427" t="s">
        <v>9719</v>
      </c>
      <c r="C7394" s="427" t="s">
        <v>9622</v>
      </c>
      <c r="D7394" s="428">
        <v>713</v>
      </c>
    </row>
    <row r="7395" spans="2:4" x14ac:dyDescent="0.25">
      <c r="B7395" s="427" t="s">
        <v>9720</v>
      </c>
      <c r="C7395" s="427" t="s">
        <v>9622</v>
      </c>
      <c r="D7395" s="428">
        <v>713</v>
      </c>
    </row>
    <row r="7396" spans="2:4" x14ac:dyDescent="0.25">
      <c r="B7396" s="427" t="s">
        <v>9721</v>
      </c>
      <c r="C7396" s="427" t="s">
        <v>9622</v>
      </c>
      <c r="D7396" s="428">
        <v>713</v>
      </c>
    </row>
    <row r="7397" spans="2:4" x14ac:dyDescent="0.25">
      <c r="B7397" s="427" t="s">
        <v>9722</v>
      </c>
      <c r="C7397" s="427" t="s">
        <v>9622</v>
      </c>
      <c r="D7397" s="428">
        <v>713</v>
      </c>
    </row>
    <row r="7398" spans="2:4" x14ac:dyDescent="0.25">
      <c r="B7398" s="427" t="s">
        <v>9723</v>
      </c>
      <c r="C7398" s="427" t="s">
        <v>9622</v>
      </c>
      <c r="D7398" s="428">
        <v>713</v>
      </c>
    </row>
    <row r="7399" spans="2:4" x14ac:dyDescent="0.25">
      <c r="B7399" s="427" t="s">
        <v>9724</v>
      </c>
      <c r="C7399" s="427" t="s">
        <v>9622</v>
      </c>
      <c r="D7399" s="428">
        <v>713</v>
      </c>
    </row>
    <row r="7400" spans="2:4" x14ac:dyDescent="0.25">
      <c r="B7400" s="427" t="s">
        <v>9725</v>
      </c>
      <c r="C7400" s="427" t="s">
        <v>9622</v>
      </c>
      <c r="D7400" s="428">
        <v>713</v>
      </c>
    </row>
    <row r="7401" spans="2:4" x14ac:dyDescent="0.25">
      <c r="B7401" s="427" t="s">
        <v>9726</v>
      </c>
      <c r="C7401" s="427" t="s">
        <v>9622</v>
      </c>
      <c r="D7401" s="428">
        <v>713</v>
      </c>
    </row>
    <row r="7402" spans="2:4" x14ac:dyDescent="0.25">
      <c r="B7402" s="427" t="s">
        <v>9727</v>
      </c>
      <c r="C7402" s="427" t="s">
        <v>9622</v>
      </c>
      <c r="D7402" s="428">
        <v>713</v>
      </c>
    </row>
    <row r="7403" spans="2:4" x14ac:dyDescent="0.25">
      <c r="B7403" s="427" t="s">
        <v>9728</v>
      </c>
      <c r="C7403" s="427" t="s">
        <v>9622</v>
      </c>
      <c r="D7403" s="428">
        <v>713</v>
      </c>
    </row>
    <row r="7404" spans="2:4" x14ac:dyDescent="0.25">
      <c r="B7404" s="427" t="s">
        <v>9729</v>
      </c>
      <c r="C7404" s="427" t="s">
        <v>9622</v>
      </c>
      <c r="D7404" s="428">
        <v>713</v>
      </c>
    </row>
    <row r="7405" spans="2:4" x14ac:dyDescent="0.25">
      <c r="B7405" s="427" t="s">
        <v>9730</v>
      </c>
      <c r="C7405" s="427" t="s">
        <v>9622</v>
      </c>
      <c r="D7405" s="428">
        <v>713</v>
      </c>
    </row>
    <row r="7406" spans="2:4" x14ac:dyDescent="0.25">
      <c r="B7406" s="427" t="s">
        <v>9731</v>
      </c>
      <c r="C7406" s="427" t="s">
        <v>9622</v>
      </c>
      <c r="D7406" s="428">
        <v>713</v>
      </c>
    </row>
    <row r="7407" spans="2:4" x14ac:dyDescent="0.25">
      <c r="B7407" s="427" t="s">
        <v>9732</v>
      </c>
      <c r="C7407" s="427" t="s">
        <v>9622</v>
      </c>
      <c r="D7407" s="428">
        <v>713</v>
      </c>
    </row>
    <row r="7408" spans="2:4" x14ac:dyDescent="0.25">
      <c r="B7408" s="427" t="s">
        <v>9733</v>
      </c>
      <c r="C7408" s="427" t="s">
        <v>9622</v>
      </c>
      <c r="D7408" s="428">
        <v>713</v>
      </c>
    </row>
    <row r="7409" spans="2:4" x14ac:dyDescent="0.25">
      <c r="B7409" s="427" t="s">
        <v>9734</v>
      </c>
      <c r="C7409" s="427" t="s">
        <v>9622</v>
      </c>
      <c r="D7409" s="428">
        <v>713</v>
      </c>
    </row>
    <row r="7410" spans="2:4" x14ac:dyDescent="0.25">
      <c r="B7410" s="427" t="s">
        <v>9735</v>
      </c>
      <c r="C7410" s="427" t="s">
        <v>9622</v>
      </c>
      <c r="D7410" s="428">
        <v>713</v>
      </c>
    </row>
    <row r="7411" spans="2:4" x14ac:dyDescent="0.25">
      <c r="B7411" s="427" t="s">
        <v>9736</v>
      </c>
      <c r="C7411" s="427" t="s">
        <v>9622</v>
      </c>
      <c r="D7411" s="428">
        <v>713</v>
      </c>
    </row>
    <row r="7412" spans="2:4" x14ac:dyDescent="0.25">
      <c r="B7412" s="427" t="s">
        <v>9737</v>
      </c>
      <c r="C7412" s="427" t="s">
        <v>9622</v>
      </c>
      <c r="D7412" s="428">
        <v>713</v>
      </c>
    </row>
    <row r="7413" spans="2:4" x14ac:dyDescent="0.25">
      <c r="B7413" s="427" t="s">
        <v>9738</v>
      </c>
      <c r="C7413" s="427" t="s">
        <v>9739</v>
      </c>
      <c r="D7413" s="428">
        <v>8487</v>
      </c>
    </row>
    <row r="7414" spans="2:4" x14ac:dyDescent="0.25">
      <c r="B7414" s="427" t="s">
        <v>9740</v>
      </c>
      <c r="C7414" s="427" t="s">
        <v>9741</v>
      </c>
      <c r="D7414" s="428">
        <v>54625</v>
      </c>
    </row>
    <row r="7415" spans="2:4" x14ac:dyDescent="0.25">
      <c r="B7415" s="427" t="s">
        <v>9742</v>
      </c>
      <c r="C7415" s="427" t="s">
        <v>9743</v>
      </c>
      <c r="D7415" s="428">
        <v>5245.96</v>
      </c>
    </row>
    <row r="7416" spans="2:4" x14ac:dyDescent="0.25">
      <c r="B7416" s="427" t="s">
        <v>9744</v>
      </c>
      <c r="C7416" s="427" t="s">
        <v>9745</v>
      </c>
      <c r="D7416" s="428">
        <v>7314</v>
      </c>
    </row>
    <row r="7417" spans="2:4" x14ac:dyDescent="0.25">
      <c r="B7417" s="427" t="s">
        <v>9746</v>
      </c>
      <c r="C7417" s="427" t="s">
        <v>9747</v>
      </c>
      <c r="D7417" s="428">
        <v>40000</v>
      </c>
    </row>
    <row r="7418" spans="2:4" x14ac:dyDescent="0.25">
      <c r="B7418" s="427" t="s">
        <v>9748</v>
      </c>
      <c r="C7418" s="427" t="s">
        <v>9749</v>
      </c>
      <c r="D7418" s="428">
        <v>26912</v>
      </c>
    </row>
    <row r="7419" spans="2:4" x14ac:dyDescent="0.25">
      <c r="B7419" s="427" t="s">
        <v>9750</v>
      </c>
      <c r="C7419" s="427" t="s">
        <v>9751</v>
      </c>
      <c r="D7419" s="428">
        <v>21982</v>
      </c>
    </row>
    <row r="7420" spans="2:4" ht="28.5" x14ac:dyDescent="0.25">
      <c r="B7420" s="427" t="s">
        <v>9752</v>
      </c>
      <c r="C7420" s="427" t="s">
        <v>9753</v>
      </c>
      <c r="D7420" s="428">
        <v>25702.5</v>
      </c>
    </row>
    <row r="7421" spans="2:4" x14ac:dyDescent="0.25">
      <c r="B7421" s="427" t="s">
        <v>9754</v>
      </c>
      <c r="C7421" s="427" t="s">
        <v>9755</v>
      </c>
      <c r="D7421" s="428">
        <v>523.25</v>
      </c>
    </row>
    <row r="7422" spans="2:4" x14ac:dyDescent="0.25">
      <c r="B7422" s="427" t="s">
        <v>9756</v>
      </c>
      <c r="C7422" s="427" t="s">
        <v>9755</v>
      </c>
      <c r="D7422" s="428">
        <v>523.25</v>
      </c>
    </row>
    <row r="7423" spans="2:4" x14ac:dyDescent="0.25">
      <c r="B7423" s="427" t="s">
        <v>9757</v>
      </c>
      <c r="C7423" s="427" t="s">
        <v>9755</v>
      </c>
      <c r="D7423" s="428">
        <v>523.25</v>
      </c>
    </row>
    <row r="7424" spans="2:4" x14ac:dyDescent="0.25">
      <c r="B7424" s="427" t="s">
        <v>9758</v>
      </c>
      <c r="C7424" s="427" t="s">
        <v>9755</v>
      </c>
      <c r="D7424" s="428">
        <v>523.25</v>
      </c>
    </row>
    <row r="7425" spans="2:4" x14ac:dyDescent="0.25">
      <c r="B7425" s="427" t="s">
        <v>9759</v>
      </c>
      <c r="C7425" s="427" t="s">
        <v>9755</v>
      </c>
      <c r="D7425" s="428">
        <v>523.25</v>
      </c>
    </row>
    <row r="7426" spans="2:4" x14ac:dyDescent="0.25">
      <c r="B7426" s="427" t="s">
        <v>9760</v>
      </c>
      <c r="C7426" s="427" t="s">
        <v>9755</v>
      </c>
      <c r="D7426" s="428">
        <v>523.25</v>
      </c>
    </row>
    <row r="7427" spans="2:4" x14ac:dyDescent="0.25">
      <c r="B7427" s="427" t="s">
        <v>9761</v>
      </c>
      <c r="C7427" s="427" t="s">
        <v>9762</v>
      </c>
      <c r="D7427" s="428">
        <v>2242.5</v>
      </c>
    </row>
    <row r="7428" spans="2:4" ht="28.5" x14ac:dyDescent="0.25">
      <c r="B7428" s="427" t="s">
        <v>9763</v>
      </c>
      <c r="C7428" s="427" t="s">
        <v>9764</v>
      </c>
      <c r="D7428" s="428">
        <v>2600</v>
      </c>
    </row>
    <row r="7429" spans="2:4" ht="28.5" x14ac:dyDescent="0.25">
      <c r="B7429" s="427" t="s">
        <v>9765</v>
      </c>
      <c r="C7429" s="427" t="s">
        <v>9766</v>
      </c>
      <c r="D7429" s="428">
        <v>1890</v>
      </c>
    </row>
    <row r="7430" spans="2:4" ht="28.5" x14ac:dyDescent="0.25">
      <c r="B7430" s="427" t="s">
        <v>9767</v>
      </c>
      <c r="C7430" s="427" t="s">
        <v>9766</v>
      </c>
      <c r="D7430" s="428">
        <v>1890</v>
      </c>
    </row>
    <row r="7431" spans="2:4" x14ac:dyDescent="0.25">
      <c r="B7431" s="427" t="s">
        <v>9768</v>
      </c>
      <c r="C7431" s="427" t="s">
        <v>9769</v>
      </c>
      <c r="D7431" s="428">
        <v>4243.5</v>
      </c>
    </row>
    <row r="7432" spans="2:4" x14ac:dyDescent="0.25">
      <c r="B7432" s="427" t="s">
        <v>9770</v>
      </c>
      <c r="C7432" s="427" t="s">
        <v>9771</v>
      </c>
      <c r="D7432" s="428">
        <v>1595.05</v>
      </c>
    </row>
    <row r="7433" spans="2:4" x14ac:dyDescent="0.25">
      <c r="B7433" s="427" t="s">
        <v>9772</v>
      </c>
      <c r="C7433" s="427" t="s">
        <v>9771</v>
      </c>
      <c r="D7433" s="428">
        <v>1595.05</v>
      </c>
    </row>
    <row r="7434" spans="2:4" x14ac:dyDescent="0.25">
      <c r="B7434" s="427" t="s">
        <v>9773</v>
      </c>
      <c r="C7434" s="427" t="s">
        <v>9774</v>
      </c>
      <c r="D7434" s="428">
        <v>3480</v>
      </c>
    </row>
    <row r="7435" spans="2:4" x14ac:dyDescent="0.25">
      <c r="B7435" s="427" t="s">
        <v>9775</v>
      </c>
      <c r="C7435" s="427" t="s">
        <v>9774</v>
      </c>
      <c r="D7435" s="428">
        <v>4158</v>
      </c>
    </row>
    <row r="7436" spans="2:4" x14ac:dyDescent="0.25">
      <c r="B7436" s="427" t="s">
        <v>9776</v>
      </c>
      <c r="C7436" s="427" t="s">
        <v>9774</v>
      </c>
      <c r="D7436" s="428">
        <v>3480</v>
      </c>
    </row>
    <row r="7437" spans="2:4" x14ac:dyDescent="0.25">
      <c r="B7437" s="427" t="s">
        <v>9777</v>
      </c>
      <c r="C7437" s="427" t="s">
        <v>9778</v>
      </c>
      <c r="D7437" s="428">
        <v>4158</v>
      </c>
    </row>
    <row r="7438" spans="2:4" x14ac:dyDescent="0.25">
      <c r="B7438" s="427" t="s">
        <v>9779</v>
      </c>
      <c r="C7438" s="427" t="s">
        <v>9780</v>
      </c>
      <c r="D7438" s="428">
        <v>5984.37</v>
      </c>
    </row>
    <row r="7439" spans="2:4" x14ac:dyDescent="0.25">
      <c r="B7439" s="427" t="s">
        <v>9781</v>
      </c>
      <c r="C7439" s="427" t="s">
        <v>9780</v>
      </c>
      <c r="D7439" s="428">
        <v>5984.37</v>
      </c>
    </row>
    <row r="7440" spans="2:4" x14ac:dyDescent="0.25">
      <c r="B7440" s="427" t="s">
        <v>9782</v>
      </c>
      <c r="C7440" s="427" t="s">
        <v>9783</v>
      </c>
      <c r="D7440" s="428">
        <v>12221.76</v>
      </c>
    </row>
    <row r="7441" spans="2:4" x14ac:dyDescent="0.25">
      <c r="B7441" s="427" t="s">
        <v>9784</v>
      </c>
      <c r="C7441" s="427" t="s">
        <v>9785</v>
      </c>
      <c r="D7441" s="428">
        <v>1533</v>
      </c>
    </row>
    <row r="7442" spans="2:4" x14ac:dyDescent="0.25">
      <c r="B7442" s="427" t="s">
        <v>9786</v>
      </c>
      <c r="C7442" s="427" t="s">
        <v>9787</v>
      </c>
      <c r="D7442" s="428">
        <v>2376.64</v>
      </c>
    </row>
    <row r="7443" spans="2:4" x14ac:dyDescent="0.25">
      <c r="B7443" s="427" t="s">
        <v>9788</v>
      </c>
      <c r="C7443" s="427" t="s">
        <v>9787</v>
      </c>
      <c r="D7443" s="428">
        <v>2376.64</v>
      </c>
    </row>
    <row r="7444" spans="2:4" x14ac:dyDescent="0.25">
      <c r="B7444" s="427" t="s">
        <v>9789</v>
      </c>
      <c r="C7444" s="427" t="s">
        <v>9787</v>
      </c>
      <c r="D7444" s="428">
        <v>2376.64</v>
      </c>
    </row>
    <row r="7445" spans="2:4" x14ac:dyDescent="0.25">
      <c r="B7445" s="427" t="s">
        <v>9790</v>
      </c>
      <c r="C7445" s="427" t="s">
        <v>9787</v>
      </c>
      <c r="D7445" s="428">
        <v>2376.64</v>
      </c>
    </row>
    <row r="7446" spans="2:4" x14ac:dyDescent="0.25">
      <c r="B7446" s="427" t="s">
        <v>9791</v>
      </c>
      <c r="C7446" s="427" t="s">
        <v>9787</v>
      </c>
      <c r="D7446" s="428">
        <v>2376.64</v>
      </c>
    </row>
    <row r="7447" spans="2:4" x14ac:dyDescent="0.25">
      <c r="B7447" s="427" t="s">
        <v>9792</v>
      </c>
      <c r="C7447" s="427" t="s">
        <v>9787</v>
      </c>
      <c r="D7447" s="428">
        <v>2376.64</v>
      </c>
    </row>
    <row r="7448" spans="2:4" x14ac:dyDescent="0.25">
      <c r="B7448" s="427" t="s">
        <v>9793</v>
      </c>
      <c r="C7448" s="427" t="s">
        <v>9787</v>
      </c>
      <c r="D7448" s="428">
        <v>2376.64</v>
      </c>
    </row>
    <row r="7449" spans="2:4" x14ac:dyDescent="0.25">
      <c r="B7449" s="427" t="s">
        <v>9794</v>
      </c>
      <c r="C7449" s="427" t="s">
        <v>9787</v>
      </c>
      <c r="D7449" s="428">
        <v>2376.64</v>
      </c>
    </row>
    <row r="7450" spans="2:4" x14ac:dyDescent="0.25">
      <c r="B7450" s="427" t="s">
        <v>9795</v>
      </c>
      <c r="C7450" s="427" t="s">
        <v>9787</v>
      </c>
      <c r="D7450" s="428">
        <v>2376.64</v>
      </c>
    </row>
    <row r="7451" spans="2:4" x14ac:dyDescent="0.25">
      <c r="B7451" s="427" t="s">
        <v>9796</v>
      </c>
      <c r="C7451" s="427" t="s">
        <v>9787</v>
      </c>
      <c r="D7451" s="428">
        <v>2376.64</v>
      </c>
    </row>
    <row r="7452" spans="2:4" x14ac:dyDescent="0.25">
      <c r="B7452" s="427" t="s">
        <v>9797</v>
      </c>
      <c r="C7452" s="427" t="s">
        <v>9798</v>
      </c>
      <c r="D7452" s="428">
        <v>1692.8</v>
      </c>
    </row>
    <row r="7453" spans="2:4" x14ac:dyDescent="0.25">
      <c r="B7453" s="427" t="s">
        <v>9799</v>
      </c>
      <c r="C7453" s="427" t="s">
        <v>9800</v>
      </c>
      <c r="D7453" s="428">
        <v>2504.37</v>
      </c>
    </row>
    <row r="7454" spans="2:4" x14ac:dyDescent="0.25">
      <c r="B7454" s="427" t="s">
        <v>9801</v>
      </c>
      <c r="C7454" s="427" t="s">
        <v>9802</v>
      </c>
      <c r="D7454" s="428">
        <v>0</v>
      </c>
    </row>
    <row r="7455" spans="2:4" x14ac:dyDescent="0.25">
      <c r="B7455" s="427" t="s">
        <v>9803</v>
      </c>
      <c r="C7455" s="427" t="s">
        <v>9804</v>
      </c>
      <c r="D7455" s="428">
        <v>1690.34</v>
      </c>
    </row>
    <row r="7456" spans="2:4" x14ac:dyDescent="0.25">
      <c r="B7456" s="427" t="s">
        <v>9805</v>
      </c>
      <c r="C7456" s="427" t="s">
        <v>9804</v>
      </c>
      <c r="D7456" s="428">
        <v>4077.38</v>
      </c>
    </row>
    <row r="7457" spans="2:4" x14ac:dyDescent="0.25">
      <c r="B7457" s="427" t="s">
        <v>9806</v>
      </c>
      <c r="C7457" s="427" t="s">
        <v>9804</v>
      </c>
      <c r="D7457" s="428">
        <v>4077.38</v>
      </c>
    </row>
    <row r="7458" spans="2:4" x14ac:dyDescent="0.25">
      <c r="B7458" s="427" t="s">
        <v>9807</v>
      </c>
      <c r="C7458" s="427" t="s">
        <v>9804</v>
      </c>
      <c r="D7458" s="428">
        <v>4077.38</v>
      </c>
    </row>
    <row r="7459" spans="2:4" x14ac:dyDescent="0.25">
      <c r="B7459" s="427" t="s">
        <v>9808</v>
      </c>
      <c r="C7459" s="427" t="s">
        <v>9804</v>
      </c>
      <c r="D7459" s="428">
        <v>1690.34</v>
      </c>
    </row>
    <row r="7460" spans="2:4" x14ac:dyDescent="0.25">
      <c r="B7460" s="427" t="s">
        <v>9809</v>
      </c>
      <c r="C7460" s="427" t="s">
        <v>9804</v>
      </c>
      <c r="D7460" s="428">
        <v>4077.38</v>
      </c>
    </row>
    <row r="7461" spans="2:4" x14ac:dyDescent="0.25">
      <c r="B7461" s="427" t="s">
        <v>9810</v>
      </c>
      <c r="C7461" s="427" t="s">
        <v>9811</v>
      </c>
      <c r="D7461" s="428">
        <v>1324.86</v>
      </c>
    </row>
    <row r="7462" spans="2:4" x14ac:dyDescent="0.25">
      <c r="B7462" s="427" t="s">
        <v>9812</v>
      </c>
      <c r="C7462" s="427" t="s">
        <v>9813</v>
      </c>
      <c r="D7462" s="428">
        <v>1324.86</v>
      </c>
    </row>
    <row r="7463" spans="2:4" x14ac:dyDescent="0.25">
      <c r="B7463" s="427" t="s">
        <v>9814</v>
      </c>
      <c r="C7463" s="427" t="s">
        <v>9815</v>
      </c>
      <c r="D7463" s="428">
        <v>1324.86</v>
      </c>
    </row>
    <row r="7464" spans="2:4" x14ac:dyDescent="0.25">
      <c r="B7464" s="427" t="s">
        <v>9816</v>
      </c>
      <c r="C7464" s="427" t="s">
        <v>9815</v>
      </c>
      <c r="D7464" s="428">
        <v>1324.86</v>
      </c>
    </row>
    <row r="7465" spans="2:4" x14ac:dyDescent="0.25">
      <c r="B7465" s="427" t="s">
        <v>9817</v>
      </c>
      <c r="C7465" s="427" t="s">
        <v>9818</v>
      </c>
      <c r="D7465" s="428">
        <v>1850.24</v>
      </c>
    </row>
    <row r="7466" spans="2:4" x14ac:dyDescent="0.25">
      <c r="B7466" s="427" t="s">
        <v>9819</v>
      </c>
      <c r="C7466" s="427" t="s">
        <v>9818</v>
      </c>
      <c r="D7466" s="428">
        <v>1850.24</v>
      </c>
    </row>
    <row r="7467" spans="2:4" x14ac:dyDescent="0.25">
      <c r="B7467" s="427" t="s">
        <v>9820</v>
      </c>
      <c r="C7467" s="427" t="s">
        <v>9818</v>
      </c>
      <c r="D7467" s="428">
        <v>1850.24</v>
      </c>
    </row>
    <row r="7468" spans="2:4" x14ac:dyDescent="0.25">
      <c r="B7468" s="427" t="s">
        <v>9821</v>
      </c>
      <c r="C7468" s="427" t="s">
        <v>9818</v>
      </c>
      <c r="D7468" s="428">
        <v>1850.24</v>
      </c>
    </row>
    <row r="7469" spans="2:4" x14ac:dyDescent="0.25">
      <c r="B7469" s="427" t="s">
        <v>9822</v>
      </c>
      <c r="C7469" s="427" t="s">
        <v>9823</v>
      </c>
      <c r="D7469" s="428">
        <v>742.38</v>
      </c>
    </row>
    <row r="7470" spans="2:4" x14ac:dyDescent="0.25">
      <c r="B7470" s="427" t="s">
        <v>9824</v>
      </c>
      <c r="C7470" s="427" t="s">
        <v>9825</v>
      </c>
      <c r="D7470" s="428">
        <v>742.38</v>
      </c>
    </row>
    <row r="7471" spans="2:4" x14ac:dyDescent="0.25">
      <c r="B7471" s="427" t="s">
        <v>9826</v>
      </c>
      <c r="C7471" s="427" t="s">
        <v>9825</v>
      </c>
      <c r="D7471" s="428">
        <v>742.38</v>
      </c>
    </row>
    <row r="7472" spans="2:4" x14ac:dyDescent="0.25">
      <c r="B7472" s="427" t="s">
        <v>9827</v>
      </c>
      <c r="C7472" s="427" t="s">
        <v>9825</v>
      </c>
      <c r="D7472" s="428">
        <v>742.38</v>
      </c>
    </row>
    <row r="7473" spans="2:4" x14ac:dyDescent="0.25">
      <c r="B7473" s="427" t="s">
        <v>9828</v>
      </c>
      <c r="C7473" s="427" t="s">
        <v>9829</v>
      </c>
      <c r="D7473" s="428">
        <v>3266.46</v>
      </c>
    </row>
    <row r="7474" spans="2:4" x14ac:dyDescent="0.25">
      <c r="B7474" s="427" t="s">
        <v>9830</v>
      </c>
      <c r="C7474" s="427" t="s">
        <v>9831</v>
      </c>
      <c r="D7474" s="428">
        <v>3266.46</v>
      </c>
    </row>
    <row r="7475" spans="2:4" x14ac:dyDescent="0.25">
      <c r="B7475" s="427" t="s">
        <v>9832</v>
      </c>
      <c r="C7475" s="427" t="s">
        <v>9831</v>
      </c>
      <c r="D7475" s="428">
        <v>3266.46</v>
      </c>
    </row>
    <row r="7476" spans="2:4" x14ac:dyDescent="0.25">
      <c r="B7476" s="427" t="s">
        <v>9833</v>
      </c>
      <c r="C7476" s="427" t="s">
        <v>9831</v>
      </c>
      <c r="D7476" s="428">
        <v>3266.46</v>
      </c>
    </row>
    <row r="7477" spans="2:4" x14ac:dyDescent="0.25">
      <c r="B7477" s="427" t="s">
        <v>9834</v>
      </c>
      <c r="C7477" s="427" t="s">
        <v>9835</v>
      </c>
      <c r="D7477" s="428">
        <v>736.9</v>
      </c>
    </row>
    <row r="7478" spans="2:4" x14ac:dyDescent="0.25">
      <c r="B7478" s="427" t="s">
        <v>9836</v>
      </c>
      <c r="C7478" s="427" t="s">
        <v>9837</v>
      </c>
      <c r="D7478" s="428">
        <v>736.9</v>
      </c>
    </row>
    <row r="7479" spans="2:4" x14ac:dyDescent="0.25">
      <c r="B7479" s="427" t="s">
        <v>9838</v>
      </c>
      <c r="C7479" s="427" t="s">
        <v>9839</v>
      </c>
      <c r="D7479" s="428">
        <v>736.9</v>
      </c>
    </row>
    <row r="7480" spans="2:4" x14ac:dyDescent="0.25">
      <c r="B7480" s="427" t="s">
        <v>9840</v>
      </c>
      <c r="C7480" s="427" t="s">
        <v>9839</v>
      </c>
      <c r="D7480" s="428">
        <v>736.9</v>
      </c>
    </row>
    <row r="7481" spans="2:4" x14ac:dyDescent="0.25">
      <c r="B7481" s="427" t="s">
        <v>9841</v>
      </c>
      <c r="C7481" s="427" t="s">
        <v>9842</v>
      </c>
      <c r="D7481" s="428">
        <v>10243.049999999999</v>
      </c>
    </row>
    <row r="7482" spans="2:4" x14ac:dyDescent="0.25">
      <c r="B7482" s="427" t="s">
        <v>9843</v>
      </c>
      <c r="C7482" s="427" t="s">
        <v>9844</v>
      </c>
      <c r="D7482" s="428">
        <v>11516.1</v>
      </c>
    </row>
    <row r="7483" spans="2:4" x14ac:dyDescent="0.25">
      <c r="B7483" s="427" t="s">
        <v>9845</v>
      </c>
      <c r="C7483" s="427" t="s">
        <v>9846</v>
      </c>
      <c r="D7483" s="428">
        <v>4889.8</v>
      </c>
    </row>
    <row r="7484" spans="2:4" x14ac:dyDescent="0.25">
      <c r="B7484" s="427" t="s">
        <v>9847</v>
      </c>
      <c r="C7484" s="427" t="s">
        <v>9848</v>
      </c>
      <c r="D7484" s="428">
        <v>2549.5500000000002</v>
      </c>
    </row>
    <row r="7485" spans="2:4" x14ac:dyDescent="0.25">
      <c r="B7485" s="427" t="s">
        <v>9849</v>
      </c>
      <c r="C7485" s="427" t="s">
        <v>9848</v>
      </c>
      <c r="D7485" s="428">
        <v>2549.5500000000002</v>
      </c>
    </row>
    <row r="7486" spans="2:4" x14ac:dyDescent="0.25">
      <c r="B7486" s="427" t="s">
        <v>9850</v>
      </c>
      <c r="C7486" s="427" t="s">
        <v>9848</v>
      </c>
      <c r="D7486" s="428">
        <v>2549.5500000000002</v>
      </c>
    </row>
    <row r="7487" spans="2:4" x14ac:dyDescent="0.25">
      <c r="B7487" s="427" t="s">
        <v>9851</v>
      </c>
      <c r="C7487" s="427" t="s">
        <v>9848</v>
      </c>
      <c r="D7487" s="428">
        <v>2549.5500000000002</v>
      </c>
    </row>
    <row r="7488" spans="2:4" x14ac:dyDescent="0.25">
      <c r="B7488" s="427" t="s">
        <v>9852</v>
      </c>
      <c r="C7488" s="427" t="s">
        <v>9848</v>
      </c>
      <c r="D7488" s="428">
        <v>2549.5500000000002</v>
      </c>
    </row>
    <row r="7489" spans="2:4" x14ac:dyDescent="0.25">
      <c r="B7489" s="427" t="s">
        <v>9853</v>
      </c>
      <c r="C7489" s="427" t="s">
        <v>9854</v>
      </c>
      <c r="D7489" s="428">
        <v>8404.2000000000007</v>
      </c>
    </row>
    <row r="7490" spans="2:4" x14ac:dyDescent="0.25">
      <c r="B7490" s="427" t="s">
        <v>9855</v>
      </c>
      <c r="C7490" s="427" t="s">
        <v>9856</v>
      </c>
      <c r="D7490" s="428">
        <v>1426</v>
      </c>
    </row>
    <row r="7491" spans="2:4" x14ac:dyDescent="0.25">
      <c r="B7491" s="427" t="s">
        <v>9857</v>
      </c>
      <c r="C7491" s="427" t="s">
        <v>9858</v>
      </c>
      <c r="D7491" s="428">
        <v>25012.48</v>
      </c>
    </row>
    <row r="7492" spans="2:4" x14ac:dyDescent="0.25">
      <c r="B7492" s="427" t="s">
        <v>9859</v>
      </c>
      <c r="C7492" s="427" t="s">
        <v>9860</v>
      </c>
      <c r="D7492" s="428">
        <v>10833</v>
      </c>
    </row>
    <row r="7493" spans="2:4" x14ac:dyDescent="0.25">
      <c r="B7493" s="427" t="s">
        <v>9861</v>
      </c>
      <c r="C7493" s="427" t="s">
        <v>9862</v>
      </c>
      <c r="D7493" s="428">
        <v>12786.3</v>
      </c>
    </row>
    <row r="7494" spans="2:4" x14ac:dyDescent="0.25">
      <c r="B7494" s="427" t="s">
        <v>9863</v>
      </c>
      <c r="C7494" s="427" t="s">
        <v>9862</v>
      </c>
      <c r="D7494" s="428">
        <v>12786.3</v>
      </c>
    </row>
    <row r="7495" spans="2:4" x14ac:dyDescent="0.25">
      <c r="B7495" s="427" t="s">
        <v>9864</v>
      </c>
      <c r="C7495" s="427" t="s">
        <v>9865</v>
      </c>
      <c r="D7495" s="428">
        <v>104081.62</v>
      </c>
    </row>
    <row r="7496" spans="2:4" x14ac:dyDescent="0.25">
      <c r="B7496" s="427" t="s">
        <v>9866</v>
      </c>
      <c r="C7496" s="427" t="s">
        <v>9867</v>
      </c>
      <c r="D7496" s="428">
        <v>2745442.01</v>
      </c>
    </row>
    <row r="7497" spans="2:4" x14ac:dyDescent="0.25">
      <c r="B7497" s="427" t="s">
        <v>9868</v>
      </c>
      <c r="C7497" s="427" t="s">
        <v>9869</v>
      </c>
      <c r="D7497" s="428">
        <v>0</v>
      </c>
    </row>
    <row r="7498" spans="2:4" x14ac:dyDescent="0.25">
      <c r="B7498" s="427" t="s">
        <v>9870</v>
      </c>
      <c r="C7498" s="427" t="s">
        <v>9871</v>
      </c>
      <c r="D7498" s="428">
        <v>258704.92</v>
      </c>
    </row>
    <row r="7499" spans="2:4" x14ac:dyDescent="0.25">
      <c r="B7499" s="427" t="s">
        <v>9872</v>
      </c>
      <c r="C7499" s="427" t="s">
        <v>9873</v>
      </c>
      <c r="D7499" s="428">
        <v>406</v>
      </c>
    </row>
    <row r="7500" spans="2:4" x14ac:dyDescent="0.25">
      <c r="B7500" s="427" t="s">
        <v>9874</v>
      </c>
      <c r="C7500" s="427" t="s">
        <v>9873</v>
      </c>
      <c r="D7500" s="428">
        <v>406</v>
      </c>
    </row>
    <row r="7501" spans="2:4" x14ac:dyDescent="0.25">
      <c r="B7501" s="427" t="s">
        <v>9875</v>
      </c>
      <c r="C7501" s="427" t="s">
        <v>9873</v>
      </c>
      <c r="D7501" s="428">
        <v>406</v>
      </c>
    </row>
    <row r="7502" spans="2:4" x14ac:dyDescent="0.25">
      <c r="B7502" s="427" t="s">
        <v>9876</v>
      </c>
      <c r="C7502" s="427" t="s">
        <v>9873</v>
      </c>
      <c r="D7502" s="428">
        <v>406</v>
      </c>
    </row>
    <row r="7503" spans="2:4" x14ac:dyDescent="0.25">
      <c r="B7503" s="427" t="s">
        <v>9877</v>
      </c>
      <c r="C7503" s="427" t="s">
        <v>9873</v>
      </c>
      <c r="D7503" s="428">
        <v>406</v>
      </c>
    </row>
    <row r="7504" spans="2:4" x14ac:dyDescent="0.25">
      <c r="B7504" s="427" t="s">
        <v>9878</v>
      </c>
      <c r="C7504" s="427" t="s">
        <v>9873</v>
      </c>
      <c r="D7504" s="428">
        <v>406</v>
      </c>
    </row>
    <row r="7505" spans="2:4" x14ac:dyDescent="0.25">
      <c r="B7505" s="427" t="s">
        <v>9879</v>
      </c>
      <c r="C7505" s="427" t="s">
        <v>9873</v>
      </c>
      <c r="D7505" s="428">
        <v>406</v>
      </c>
    </row>
    <row r="7506" spans="2:4" x14ac:dyDescent="0.25">
      <c r="B7506" s="427" t="s">
        <v>9880</v>
      </c>
      <c r="C7506" s="427" t="s">
        <v>9873</v>
      </c>
      <c r="D7506" s="428">
        <v>406</v>
      </c>
    </row>
    <row r="7507" spans="2:4" x14ac:dyDescent="0.25">
      <c r="B7507" s="427" t="s">
        <v>9881</v>
      </c>
      <c r="C7507" s="427" t="s">
        <v>9873</v>
      </c>
      <c r="D7507" s="428">
        <v>406</v>
      </c>
    </row>
    <row r="7508" spans="2:4" x14ac:dyDescent="0.25">
      <c r="B7508" s="427" t="s">
        <v>9882</v>
      </c>
      <c r="C7508" s="427" t="s">
        <v>9873</v>
      </c>
      <c r="D7508" s="428">
        <v>406</v>
      </c>
    </row>
    <row r="7509" spans="2:4" x14ac:dyDescent="0.25">
      <c r="B7509" s="427" t="s">
        <v>9883</v>
      </c>
      <c r="C7509" s="427" t="s">
        <v>9873</v>
      </c>
      <c r="D7509" s="428">
        <v>406</v>
      </c>
    </row>
    <row r="7510" spans="2:4" x14ac:dyDescent="0.25">
      <c r="B7510" s="427" t="s">
        <v>9884</v>
      </c>
      <c r="C7510" s="427" t="s">
        <v>9873</v>
      </c>
      <c r="D7510" s="428">
        <v>406</v>
      </c>
    </row>
    <row r="7511" spans="2:4" x14ac:dyDescent="0.25">
      <c r="B7511" s="427" t="s">
        <v>9885</v>
      </c>
      <c r="C7511" s="427" t="s">
        <v>9873</v>
      </c>
      <c r="D7511" s="428">
        <v>406</v>
      </c>
    </row>
    <row r="7512" spans="2:4" x14ac:dyDescent="0.25">
      <c r="B7512" s="427" t="s">
        <v>9886</v>
      </c>
      <c r="C7512" s="427" t="s">
        <v>9873</v>
      </c>
      <c r="D7512" s="428">
        <v>406</v>
      </c>
    </row>
    <row r="7513" spans="2:4" x14ac:dyDescent="0.25">
      <c r="B7513" s="427" t="s">
        <v>9887</v>
      </c>
      <c r="C7513" s="427" t="s">
        <v>9873</v>
      </c>
      <c r="D7513" s="428">
        <v>406</v>
      </c>
    </row>
    <row r="7514" spans="2:4" x14ac:dyDescent="0.25">
      <c r="B7514" s="427" t="s">
        <v>9888</v>
      </c>
      <c r="C7514" s="427" t="s">
        <v>9889</v>
      </c>
      <c r="D7514" s="428">
        <v>1597.32</v>
      </c>
    </row>
    <row r="7515" spans="2:4" x14ac:dyDescent="0.25">
      <c r="B7515" s="427" t="s">
        <v>9890</v>
      </c>
      <c r="C7515" s="427" t="s">
        <v>9891</v>
      </c>
      <c r="D7515" s="428">
        <v>10870.95</v>
      </c>
    </row>
    <row r="7516" spans="2:4" ht="42.75" x14ac:dyDescent="0.25">
      <c r="B7516" s="427" t="s">
        <v>9892</v>
      </c>
      <c r="C7516" s="427" t="s">
        <v>9893</v>
      </c>
      <c r="D7516" s="428">
        <v>5625.98</v>
      </c>
    </row>
    <row r="7517" spans="2:4" x14ac:dyDescent="0.25">
      <c r="B7517" s="427" t="s">
        <v>9894</v>
      </c>
      <c r="C7517" s="427" t="s">
        <v>9895</v>
      </c>
      <c r="D7517" s="428">
        <v>4756</v>
      </c>
    </row>
    <row r="7518" spans="2:4" x14ac:dyDescent="0.25">
      <c r="B7518" s="427" t="s">
        <v>9896</v>
      </c>
      <c r="C7518" s="427" t="s">
        <v>9895</v>
      </c>
      <c r="D7518" s="428">
        <v>4756</v>
      </c>
    </row>
    <row r="7519" spans="2:4" x14ac:dyDescent="0.25">
      <c r="B7519" s="427" t="s">
        <v>9897</v>
      </c>
      <c r="C7519" s="427" t="s">
        <v>9895</v>
      </c>
      <c r="D7519" s="428">
        <v>4756</v>
      </c>
    </row>
    <row r="7520" spans="2:4" x14ac:dyDescent="0.25">
      <c r="B7520" s="427" t="s">
        <v>9898</v>
      </c>
      <c r="C7520" s="427" t="s">
        <v>9899</v>
      </c>
      <c r="D7520" s="428">
        <v>3631.95</v>
      </c>
    </row>
    <row r="7521" spans="2:4" x14ac:dyDescent="0.25">
      <c r="B7521" s="427" t="s">
        <v>9900</v>
      </c>
      <c r="C7521" s="427" t="s">
        <v>9899</v>
      </c>
      <c r="D7521" s="428">
        <v>1.1499999999999999</v>
      </c>
    </row>
    <row r="7522" spans="2:4" x14ac:dyDescent="0.25">
      <c r="B7522" s="427" t="s">
        <v>9901</v>
      </c>
      <c r="C7522" s="427" t="s">
        <v>9899</v>
      </c>
      <c r="D7522" s="428">
        <v>3631.95</v>
      </c>
    </row>
    <row r="7523" spans="2:4" x14ac:dyDescent="0.25">
      <c r="B7523" s="427" t="s">
        <v>9902</v>
      </c>
      <c r="C7523" s="427" t="s">
        <v>9903</v>
      </c>
      <c r="D7523" s="428">
        <v>3438.5</v>
      </c>
    </row>
    <row r="7524" spans="2:4" x14ac:dyDescent="0.25">
      <c r="B7524" s="427" t="s">
        <v>9904</v>
      </c>
      <c r="C7524" s="427" t="s">
        <v>9905</v>
      </c>
      <c r="D7524" s="428">
        <v>3098</v>
      </c>
    </row>
    <row r="7525" spans="2:4" x14ac:dyDescent="0.25">
      <c r="B7525" s="427" t="s">
        <v>9906</v>
      </c>
      <c r="C7525" s="427" t="s">
        <v>9907</v>
      </c>
      <c r="D7525" s="428">
        <v>34068.75</v>
      </c>
    </row>
    <row r="7526" spans="2:4" x14ac:dyDescent="0.25">
      <c r="B7526" s="427" t="s">
        <v>9908</v>
      </c>
      <c r="C7526" s="427" t="s">
        <v>9909</v>
      </c>
      <c r="D7526" s="428">
        <v>0</v>
      </c>
    </row>
    <row r="7527" spans="2:4" x14ac:dyDescent="0.25">
      <c r="B7527" s="427" t="s">
        <v>9910</v>
      </c>
      <c r="C7527" s="427" t="s">
        <v>9909</v>
      </c>
      <c r="D7527" s="428">
        <v>0</v>
      </c>
    </row>
    <row r="7528" spans="2:4" x14ac:dyDescent="0.25">
      <c r="B7528" s="427" t="s">
        <v>9911</v>
      </c>
      <c r="C7528" s="427" t="s">
        <v>9909</v>
      </c>
      <c r="D7528" s="428">
        <v>0</v>
      </c>
    </row>
    <row r="7529" spans="2:4" x14ac:dyDescent="0.25">
      <c r="B7529" s="427" t="s">
        <v>9912</v>
      </c>
      <c r="C7529" s="427" t="s">
        <v>9913</v>
      </c>
      <c r="D7529" s="428">
        <v>0</v>
      </c>
    </row>
    <row r="7530" spans="2:4" x14ac:dyDescent="0.25">
      <c r="B7530" s="427" t="s">
        <v>9914</v>
      </c>
      <c r="C7530" s="427" t="s">
        <v>9913</v>
      </c>
      <c r="D7530" s="428">
        <v>316.25</v>
      </c>
    </row>
    <row r="7531" spans="2:4" x14ac:dyDescent="0.25">
      <c r="B7531" s="427" t="s">
        <v>9915</v>
      </c>
      <c r="C7531" s="427" t="s">
        <v>9913</v>
      </c>
      <c r="D7531" s="428">
        <v>0</v>
      </c>
    </row>
    <row r="7532" spans="2:4" x14ac:dyDescent="0.25">
      <c r="B7532" s="427" t="s">
        <v>9916</v>
      </c>
      <c r="C7532" s="427" t="s">
        <v>9917</v>
      </c>
      <c r="D7532" s="428">
        <v>6971.6</v>
      </c>
    </row>
    <row r="7533" spans="2:4" x14ac:dyDescent="0.25">
      <c r="B7533" s="427" t="s">
        <v>9918</v>
      </c>
      <c r="C7533" s="427" t="s">
        <v>9919</v>
      </c>
      <c r="D7533" s="428">
        <v>6971.6</v>
      </c>
    </row>
    <row r="7534" spans="2:4" ht="28.5" x14ac:dyDescent="0.25">
      <c r="B7534" s="427" t="s">
        <v>9920</v>
      </c>
      <c r="C7534" s="427" t="s">
        <v>9921</v>
      </c>
      <c r="D7534" s="428">
        <v>3162.5</v>
      </c>
    </row>
    <row r="7535" spans="2:4" x14ac:dyDescent="0.25">
      <c r="B7535" s="427" t="s">
        <v>9922</v>
      </c>
      <c r="C7535" s="427" t="s">
        <v>9923</v>
      </c>
      <c r="D7535" s="428">
        <v>7239.94</v>
      </c>
    </row>
    <row r="7536" spans="2:4" x14ac:dyDescent="0.25">
      <c r="B7536" s="427" t="s">
        <v>9924</v>
      </c>
      <c r="C7536" s="427" t="s">
        <v>9923</v>
      </c>
      <c r="D7536" s="428">
        <v>7239.94</v>
      </c>
    </row>
    <row r="7537" spans="2:4" x14ac:dyDescent="0.25">
      <c r="B7537" s="427" t="s">
        <v>9925</v>
      </c>
      <c r="C7537" s="427" t="s">
        <v>9926</v>
      </c>
      <c r="D7537" s="428">
        <v>8395.4</v>
      </c>
    </row>
    <row r="7538" spans="2:4" x14ac:dyDescent="0.25">
      <c r="B7538" s="427" t="s">
        <v>9927</v>
      </c>
      <c r="C7538" s="427" t="s">
        <v>9926</v>
      </c>
      <c r="D7538" s="428">
        <v>8395.4</v>
      </c>
    </row>
    <row r="7539" spans="2:4" x14ac:dyDescent="0.25">
      <c r="B7539" s="427" t="s">
        <v>9928</v>
      </c>
      <c r="C7539" s="427" t="s">
        <v>9929</v>
      </c>
      <c r="D7539" s="428">
        <v>6162.23</v>
      </c>
    </row>
    <row r="7540" spans="2:4" x14ac:dyDescent="0.25">
      <c r="B7540" s="427" t="s">
        <v>9930</v>
      </c>
      <c r="C7540" s="427" t="s">
        <v>9929</v>
      </c>
      <c r="D7540" s="428">
        <v>6162.23</v>
      </c>
    </row>
    <row r="7541" spans="2:4" x14ac:dyDescent="0.25">
      <c r="B7541" s="427" t="s">
        <v>9931</v>
      </c>
      <c r="C7541" s="427" t="s">
        <v>9932</v>
      </c>
      <c r="D7541" s="428">
        <v>7385.18</v>
      </c>
    </row>
    <row r="7542" spans="2:4" x14ac:dyDescent="0.25">
      <c r="B7542" s="427" t="s">
        <v>9933</v>
      </c>
      <c r="C7542" s="427" t="s">
        <v>9934</v>
      </c>
      <c r="D7542" s="428">
        <v>6293.14</v>
      </c>
    </row>
    <row r="7543" spans="2:4" x14ac:dyDescent="0.25">
      <c r="B7543" s="427" t="s">
        <v>9935</v>
      </c>
      <c r="C7543" s="427" t="s">
        <v>9934</v>
      </c>
      <c r="D7543" s="428">
        <v>6293.14</v>
      </c>
    </row>
    <row r="7544" spans="2:4" x14ac:dyDescent="0.25">
      <c r="B7544" s="427" t="s">
        <v>9936</v>
      </c>
      <c r="C7544" s="427" t="s">
        <v>9937</v>
      </c>
      <c r="D7544" s="428">
        <v>0</v>
      </c>
    </row>
    <row r="7545" spans="2:4" x14ac:dyDescent="0.25">
      <c r="B7545" s="427" t="s">
        <v>9938</v>
      </c>
      <c r="C7545" s="427" t="s">
        <v>9939</v>
      </c>
      <c r="D7545" s="428">
        <v>3103.64</v>
      </c>
    </row>
    <row r="7546" spans="2:4" x14ac:dyDescent="0.25">
      <c r="B7546" s="427" t="s">
        <v>9940</v>
      </c>
      <c r="C7546" s="427" t="s">
        <v>9939</v>
      </c>
      <c r="D7546" s="428">
        <v>3103.64</v>
      </c>
    </row>
    <row r="7547" spans="2:4" x14ac:dyDescent="0.25">
      <c r="B7547" s="427" t="s">
        <v>9941</v>
      </c>
      <c r="C7547" s="427" t="s">
        <v>9942</v>
      </c>
      <c r="D7547" s="428">
        <v>3967.2</v>
      </c>
    </row>
    <row r="7548" spans="2:4" x14ac:dyDescent="0.25">
      <c r="B7548" s="427" t="s">
        <v>9943</v>
      </c>
      <c r="C7548" s="427" t="s">
        <v>9942</v>
      </c>
      <c r="D7548" s="428">
        <v>3967.2</v>
      </c>
    </row>
    <row r="7549" spans="2:4" x14ac:dyDescent="0.25">
      <c r="B7549" s="427" t="s">
        <v>9944</v>
      </c>
      <c r="C7549" s="427" t="s">
        <v>9945</v>
      </c>
      <c r="D7549" s="428">
        <v>5568</v>
      </c>
    </row>
    <row r="7550" spans="2:4" x14ac:dyDescent="0.25">
      <c r="B7550" s="427" t="s">
        <v>9946</v>
      </c>
      <c r="C7550" s="427" t="s">
        <v>9947</v>
      </c>
      <c r="D7550" s="428">
        <v>40398.410000000003</v>
      </c>
    </row>
    <row r="7551" spans="2:4" x14ac:dyDescent="0.25">
      <c r="B7551" s="427" t="s">
        <v>9948</v>
      </c>
      <c r="C7551" s="427" t="s">
        <v>9947</v>
      </c>
      <c r="D7551" s="428">
        <v>40398.410000000003</v>
      </c>
    </row>
    <row r="7552" spans="2:4" x14ac:dyDescent="0.25">
      <c r="B7552" s="427" t="s">
        <v>9949</v>
      </c>
      <c r="C7552" s="427" t="s">
        <v>9950</v>
      </c>
      <c r="D7552" s="428">
        <v>26515.8</v>
      </c>
    </row>
    <row r="7553" spans="2:4" x14ac:dyDescent="0.25">
      <c r="B7553" s="427" t="s">
        <v>9951</v>
      </c>
      <c r="C7553" s="427" t="s">
        <v>9952</v>
      </c>
      <c r="D7553" s="428">
        <v>26515.8</v>
      </c>
    </row>
    <row r="7554" spans="2:4" x14ac:dyDescent="0.25">
      <c r="B7554" s="427" t="s">
        <v>9953</v>
      </c>
      <c r="C7554" s="427" t="s">
        <v>9954</v>
      </c>
      <c r="D7554" s="428">
        <v>27912.32</v>
      </c>
    </row>
    <row r="7555" spans="2:4" x14ac:dyDescent="0.25">
      <c r="B7555" s="427" t="s">
        <v>9955</v>
      </c>
      <c r="C7555" s="427" t="s">
        <v>9956</v>
      </c>
      <c r="D7555" s="428">
        <v>138313.82</v>
      </c>
    </row>
    <row r="7556" spans="2:4" x14ac:dyDescent="0.25">
      <c r="B7556" s="427" t="s">
        <v>9957</v>
      </c>
      <c r="C7556" s="427" t="s">
        <v>9958</v>
      </c>
      <c r="D7556" s="428">
        <v>149168.56</v>
      </c>
    </row>
    <row r="7557" spans="2:4" x14ac:dyDescent="0.25">
      <c r="B7557" s="427" t="s">
        <v>9959</v>
      </c>
      <c r="C7557" s="427" t="s">
        <v>9960</v>
      </c>
      <c r="D7557" s="428">
        <v>16228.67</v>
      </c>
    </row>
    <row r="7558" spans="2:4" x14ac:dyDescent="0.25">
      <c r="B7558" s="427" t="s">
        <v>9961</v>
      </c>
      <c r="C7558" s="427" t="s">
        <v>9962</v>
      </c>
      <c r="D7558" s="428">
        <v>18560</v>
      </c>
    </row>
    <row r="7559" spans="2:4" x14ac:dyDescent="0.25">
      <c r="B7559" s="427" t="s">
        <v>9963</v>
      </c>
      <c r="C7559" s="427" t="s">
        <v>9964</v>
      </c>
      <c r="D7559" s="428">
        <v>3033.38</v>
      </c>
    </row>
    <row r="7560" spans="2:4" x14ac:dyDescent="0.25">
      <c r="B7560" s="427" t="s">
        <v>9965</v>
      </c>
      <c r="C7560" s="427" t="s">
        <v>9964</v>
      </c>
      <c r="D7560" s="428">
        <v>3033.38</v>
      </c>
    </row>
    <row r="7561" spans="2:4" x14ac:dyDescent="0.25">
      <c r="B7561" s="427" t="s">
        <v>9966</v>
      </c>
      <c r="C7561" s="427" t="s">
        <v>9967</v>
      </c>
      <c r="D7561" s="428">
        <v>3038.99</v>
      </c>
    </row>
    <row r="7562" spans="2:4" x14ac:dyDescent="0.25">
      <c r="B7562" s="427" t="s">
        <v>9968</v>
      </c>
      <c r="C7562" s="427" t="s">
        <v>9967</v>
      </c>
      <c r="D7562" s="428">
        <v>3038.99</v>
      </c>
    </row>
    <row r="7563" spans="2:4" x14ac:dyDescent="0.25">
      <c r="B7563" s="427" t="s">
        <v>9969</v>
      </c>
      <c r="C7563" s="427" t="s">
        <v>9970</v>
      </c>
      <c r="D7563" s="428">
        <v>4681.2700000000004</v>
      </c>
    </row>
    <row r="7564" spans="2:4" x14ac:dyDescent="0.25">
      <c r="B7564" s="427" t="s">
        <v>9971</v>
      </c>
      <c r="C7564" s="427" t="s">
        <v>9970</v>
      </c>
      <c r="D7564" s="428">
        <v>4681.2700000000004</v>
      </c>
    </row>
    <row r="7565" spans="2:4" x14ac:dyDescent="0.25">
      <c r="B7565" s="427" t="s">
        <v>9972</v>
      </c>
      <c r="C7565" s="427" t="s">
        <v>9973</v>
      </c>
      <c r="D7565" s="428">
        <v>3033.38</v>
      </c>
    </row>
    <row r="7566" spans="2:4" x14ac:dyDescent="0.25">
      <c r="B7566" s="427" t="s">
        <v>9974</v>
      </c>
      <c r="C7566" s="427" t="s">
        <v>9973</v>
      </c>
      <c r="D7566" s="428">
        <v>3033.38</v>
      </c>
    </row>
    <row r="7567" spans="2:4" x14ac:dyDescent="0.25">
      <c r="B7567" s="427" t="s">
        <v>9975</v>
      </c>
      <c r="C7567" s="427" t="s">
        <v>9976</v>
      </c>
      <c r="D7567" s="428">
        <v>9677.25</v>
      </c>
    </row>
    <row r="7568" spans="2:4" x14ac:dyDescent="0.25">
      <c r="B7568" s="427" t="s">
        <v>9977</v>
      </c>
      <c r="C7568" s="427" t="s">
        <v>9978</v>
      </c>
      <c r="D7568" s="428">
        <v>7628.8</v>
      </c>
    </row>
    <row r="7569" spans="2:4" x14ac:dyDescent="0.25">
      <c r="B7569" s="427" t="s">
        <v>9979</v>
      </c>
      <c r="C7569" s="427" t="s">
        <v>9980</v>
      </c>
      <c r="D7569" s="428">
        <v>1902.5</v>
      </c>
    </row>
    <row r="7570" spans="2:4" x14ac:dyDescent="0.25">
      <c r="B7570" s="427" t="s">
        <v>9981</v>
      </c>
      <c r="C7570" s="427" t="s">
        <v>9980</v>
      </c>
      <c r="D7570" s="428">
        <v>1902.5</v>
      </c>
    </row>
    <row r="7571" spans="2:4" x14ac:dyDescent="0.25">
      <c r="B7571" s="427" t="s">
        <v>9982</v>
      </c>
      <c r="C7571" s="427" t="s">
        <v>9983</v>
      </c>
      <c r="D7571" s="428">
        <v>2413.83</v>
      </c>
    </row>
    <row r="7572" spans="2:4" x14ac:dyDescent="0.25">
      <c r="B7572" s="427" t="s">
        <v>9984</v>
      </c>
      <c r="C7572" s="427" t="s">
        <v>9983</v>
      </c>
      <c r="D7572" s="428">
        <v>2413.83</v>
      </c>
    </row>
    <row r="7573" spans="2:4" x14ac:dyDescent="0.25">
      <c r="B7573" s="427" t="s">
        <v>9985</v>
      </c>
      <c r="C7573" s="427" t="s">
        <v>9983</v>
      </c>
      <c r="D7573" s="428">
        <v>2413.83</v>
      </c>
    </row>
    <row r="7574" spans="2:4" x14ac:dyDescent="0.25">
      <c r="B7574" s="427" t="s">
        <v>9986</v>
      </c>
      <c r="C7574" s="427" t="s">
        <v>9983</v>
      </c>
      <c r="D7574" s="428">
        <v>2413.83</v>
      </c>
    </row>
    <row r="7575" spans="2:4" x14ac:dyDescent="0.25">
      <c r="B7575" s="427" t="s">
        <v>9987</v>
      </c>
      <c r="C7575" s="427" t="s">
        <v>9983</v>
      </c>
      <c r="D7575" s="428">
        <v>2413.83</v>
      </c>
    </row>
    <row r="7576" spans="2:4" x14ac:dyDescent="0.25">
      <c r="B7576" s="427" t="s">
        <v>9988</v>
      </c>
      <c r="C7576" s="427" t="s">
        <v>9983</v>
      </c>
      <c r="D7576" s="428">
        <v>2413.83</v>
      </c>
    </row>
    <row r="7577" spans="2:4" x14ac:dyDescent="0.25">
      <c r="B7577" s="427" t="s">
        <v>9989</v>
      </c>
      <c r="C7577" s="427" t="s">
        <v>9983</v>
      </c>
      <c r="D7577" s="428">
        <v>2413.83</v>
      </c>
    </row>
    <row r="7578" spans="2:4" x14ac:dyDescent="0.25">
      <c r="B7578" s="427" t="s">
        <v>9990</v>
      </c>
      <c r="C7578" s="427" t="s">
        <v>9983</v>
      </c>
      <c r="D7578" s="428">
        <v>2413.83</v>
      </c>
    </row>
    <row r="7579" spans="2:4" x14ac:dyDescent="0.25">
      <c r="B7579" s="427" t="s">
        <v>9991</v>
      </c>
      <c r="C7579" s="427" t="s">
        <v>9983</v>
      </c>
      <c r="D7579" s="428">
        <v>2413.83</v>
      </c>
    </row>
    <row r="7580" spans="2:4" x14ac:dyDescent="0.25">
      <c r="B7580" s="427" t="s">
        <v>9992</v>
      </c>
      <c r="C7580" s="427" t="s">
        <v>9983</v>
      </c>
      <c r="D7580" s="428">
        <v>2413.83</v>
      </c>
    </row>
    <row r="7581" spans="2:4" x14ac:dyDescent="0.25">
      <c r="B7581" s="427" t="s">
        <v>9993</v>
      </c>
      <c r="C7581" s="427" t="s">
        <v>9983</v>
      </c>
      <c r="D7581" s="428">
        <v>2413.83</v>
      </c>
    </row>
    <row r="7582" spans="2:4" x14ac:dyDescent="0.25">
      <c r="B7582" s="427" t="s">
        <v>9994</v>
      </c>
      <c r="C7582" s="427" t="s">
        <v>9983</v>
      </c>
      <c r="D7582" s="428">
        <v>2413.83</v>
      </c>
    </row>
    <row r="7583" spans="2:4" x14ac:dyDescent="0.25">
      <c r="B7583" s="427" t="s">
        <v>9995</v>
      </c>
      <c r="C7583" s="427" t="s">
        <v>9983</v>
      </c>
      <c r="D7583" s="428">
        <v>2413.83</v>
      </c>
    </row>
    <row r="7584" spans="2:4" x14ac:dyDescent="0.25">
      <c r="B7584" s="427" t="s">
        <v>9996</v>
      </c>
      <c r="C7584" s="427" t="s">
        <v>9983</v>
      </c>
      <c r="D7584" s="428">
        <v>2413.83</v>
      </c>
    </row>
    <row r="7585" spans="2:4" x14ac:dyDescent="0.25">
      <c r="B7585" s="427" t="s">
        <v>9997</v>
      </c>
      <c r="C7585" s="427" t="s">
        <v>9983</v>
      </c>
      <c r="D7585" s="428">
        <v>2413.83</v>
      </c>
    </row>
    <row r="7586" spans="2:4" x14ac:dyDescent="0.25">
      <c r="B7586" s="427" t="s">
        <v>9998</v>
      </c>
      <c r="C7586" s="427" t="s">
        <v>9983</v>
      </c>
      <c r="D7586" s="428">
        <v>2413.83</v>
      </c>
    </row>
    <row r="7587" spans="2:4" x14ac:dyDescent="0.25">
      <c r="B7587" s="427" t="s">
        <v>9999</v>
      </c>
      <c r="C7587" s="427" t="s">
        <v>9983</v>
      </c>
      <c r="D7587" s="428">
        <v>2413.83</v>
      </c>
    </row>
    <row r="7588" spans="2:4" x14ac:dyDescent="0.25">
      <c r="B7588" s="427" t="s">
        <v>10000</v>
      </c>
      <c r="C7588" s="427" t="s">
        <v>9983</v>
      </c>
      <c r="D7588" s="428">
        <v>2413.83</v>
      </c>
    </row>
    <row r="7589" spans="2:4" ht="28.5" x14ac:dyDescent="0.25">
      <c r="B7589" s="427" t="s">
        <v>10001</v>
      </c>
      <c r="C7589" s="427" t="s">
        <v>10002</v>
      </c>
      <c r="D7589" s="428">
        <v>10569.78</v>
      </c>
    </row>
    <row r="7590" spans="2:4" ht="28.5" x14ac:dyDescent="0.25">
      <c r="B7590" s="427" t="s">
        <v>10003</v>
      </c>
      <c r="C7590" s="427" t="s">
        <v>10002</v>
      </c>
      <c r="D7590" s="428">
        <v>10569.78</v>
      </c>
    </row>
    <row r="7591" spans="2:4" x14ac:dyDescent="0.25">
      <c r="B7591" s="427" t="s">
        <v>10004</v>
      </c>
      <c r="C7591" s="427" t="s">
        <v>10005</v>
      </c>
      <c r="D7591" s="428">
        <v>28837.25</v>
      </c>
    </row>
    <row r="7592" spans="2:4" x14ac:dyDescent="0.25">
      <c r="B7592" s="427" t="s">
        <v>10006</v>
      </c>
      <c r="C7592" s="427" t="s">
        <v>10007</v>
      </c>
      <c r="D7592" s="428">
        <v>28837.25</v>
      </c>
    </row>
    <row r="7593" spans="2:4" x14ac:dyDescent="0.25">
      <c r="B7593" s="427" t="s">
        <v>10008</v>
      </c>
      <c r="C7593" s="427" t="s">
        <v>10009</v>
      </c>
      <c r="D7593" s="428">
        <v>24121.41</v>
      </c>
    </row>
    <row r="7594" spans="2:4" x14ac:dyDescent="0.25">
      <c r="B7594" s="427" t="s">
        <v>10010</v>
      </c>
      <c r="C7594" s="427" t="s">
        <v>10011</v>
      </c>
      <c r="D7594" s="428">
        <v>36804.92</v>
      </c>
    </row>
    <row r="7595" spans="2:4" x14ac:dyDescent="0.25">
      <c r="B7595" s="427" t="s">
        <v>10012</v>
      </c>
      <c r="C7595" s="427" t="s">
        <v>10011</v>
      </c>
      <c r="D7595" s="428">
        <v>36804.92</v>
      </c>
    </row>
    <row r="7596" spans="2:4" x14ac:dyDescent="0.25">
      <c r="B7596" s="427" t="s">
        <v>10013</v>
      </c>
      <c r="C7596" s="427" t="s">
        <v>10014</v>
      </c>
      <c r="D7596" s="428">
        <v>896.02</v>
      </c>
    </row>
    <row r="7597" spans="2:4" x14ac:dyDescent="0.25">
      <c r="B7597" s="427" t="s">
        <v>10015</v>
      </c>
      <c r="C7597" s="427" t="s">
        <v>10014</v>
      </c>
      <c r="D7597" s="428">
        <v>896.02</v>
      </c>
    </row>
    <row r="7598" spans="2:4" x14ac:dyDescent="0.25">
      <c r="B7598" s="427" t="s">
        <v>10016</v>
      </c>
      <c r="C7598" s="427" t="s">
        <v>10017</v>
      </c>
      <c r="D7598" s="428">
        <v>2233.59</v>
      </c>
    </row>
    <row r="7599" spans="2:4" x14ac:dyDescent="0.25">
      <c r="B7599" s="427" t="s">
        <v>10018</v>
      </c>
      <c r="C7599" s="427" t="s">
        <v>10017</v>
      </c>
      <c r="D7599" s="428">
        <v>2233.59</v>
      </c>
    </row>
    <row r="7600" spans="2:4" x14ac:dyDescent="0.25">
      <c r="B7600" s="427" t="s">
        <v>10019</v>
      </c>
      <c r="C7600" s="427" t="s">
        <v>10020</v>
      </c>
      <c r="D7600" s="428">
        <v>3246.52</v>
      </c>
    </row>
    <row r="7601" spans="2:4" x14ac:dyDescent="0.25">
      <c r="B7601" s="427" t="s">
        <v>10021</v>
      </c>
      <c r="C7601" s="427" t="s">
        <v>10020</v>
      </c>
      <c r="D7601" s="428">
        <v>3246.52</v>
      </c>
    </row>
    <row r="7602" spans="2:4" x14ac:dyDescent="0.25">
      <c r="B7602" s="427" t="s">
        <v>10022</v>
      </c>
      <c r="C7602" s="427" t="s">
        <v>10023</v>
      </c>
      <c r="D7602" s="428">
        <v>2194.61</v>
      </c>
    </row>
    <row r="7603" spans="2:4" x14ac:dyDescent="0.25">
      <c r="B7603" s="427" t="s">
        <v>10024</v>
      </c>
      <c r="C7603" s="427" t="s">
        <v>10023</v>
      </c>
      <c r="D7603" s="428">
        <v>2194.61</v>
      </c>
    </row>
    <row r="7604" spans="2:4" x14ac:dyDescent="0.25">
      <c r="B7604" s="427" t="s">
        <v>10025</v>
      </c>
      <c r="C7604" s="427" t="s">
        <v>10026</v>
      </c>
      <c r="D7604" s="428">
        <v>1947.88</v>
      </c>
    </row>
    <row r="7605" spans="2:4" x14ac:dyDescent="0.25">
      <c r="B7605" s="427" t="s">
        <v>10027</v>
      </c>
      <c r="C7605" s="427" t="s">
        <v>10026</v>
      </c>
      <c r="D7605" s="428">
        <v>1947.88</v>
      </c>
    </row>
    <row r="7606" spans="2:4" x14ac:dyDescent="0.25">
      <c r="B7606" s="427" t="s">
        <v>10028</v>
      </c>
      <c r="C7606" s="427" t="s">
        <v>10029</v>
      </c>
      <c r="D7606" s="428">
        <v>1805.11</v>
      </c>
    </row>
    <row r="7607" spans="2:4" x14ac:dyDescent="0.25">
      <c r="B7607" s="427" t="s">
        <v>10030</v>
      </c>
      <c r="C7607" s="427" t="s">
        <v>10029</v>
      </c>
      <c r="D7607" s="428">
        <v>1805.11</v>
      </c>
    </row>
    <row r="7608" spans="2:4" x14ac:dyDescent="0.25">
      <c r="B7608" s="427" t="s">
        <v>10031</v>
      </c>
      <c r="C7608" s="427" t="s">
        <v>10032</v>
      </c>
      <c r="D7608" s="428">
        <v>1873.94</v>
      </c>
    </row>
    <row r="7609" spans="2:4" x14ac:dyDescent="0.25">
      <c r="B7609" s="427" t="s">
        <v>10033</v>
      </c>
      <c r="C7609" s="427" t="s">
        <v>10034</v>
      </c>
      <c r="D7609" s="428">
        <v>1873.94</v>
      </c>
    </row>
    <row r="7610" spans="2:4" x14ac:dyDescent="0.25">
      <c r="B7610" s="427" t="s">
        <v>10035</v>
      </c>
      <c r="C7610" s="427" t="s">
        <v>10036</v>
      </c>
      <c r="D7610" s="428">
        <v>3242.53</v>
      </c>
    </row>
    <row r="7611" spans="2:4" x14ac:dyDescent="0.25">
      <c r="B7611" s="427" t="s">
        <v>10037</v>
      </c>
      <c r="C7611" s="427" t="s">
        <v>10036</v>
      </c>
      <c r="D7611" s="428">
        <v>3242.53</v>
      </c>
    </row>
    <row r="7612" spans="2:4" x14ac:dyDescent="0.25">
      <c r="B7612" s="427" t="s">
        <v>10038</v>
      </c>
      <c r="C7612" s="427" t="s">
        <v>10039</v>
      </c>
      <c r="D7612" s="428">
        <v>5521.38</v>
      </c>
    </row>
    <row r="7613" spans="2:4" x14ac:dyDescent="0.25">
      <c r="B7613" s="427" t="s">
        <v>10040</v>
      </c>
      <c r="C7613" s="427" t="s">
        <v>10039</v>
      </c>
      <c r="D7613" s="428">
        <v>5521.38</v>
      </c>
    </row>
    <row r="7614" spans="2:4" x14ac:dyDescent="0.25">
      <c r="B7614" s="427" t="s">
        <v>10041</v>
      </c>
      <c r="C7614" s="427" t="s">
        <v>10039</v>
      </c>
      <c r="D7614" s="428">
        <v>5521.38</v>
      </c>
    </row>
    <row r="7615" spans="2:4" x14ac:dyDescent="0.25">
      <c r="B7615" s="427" t="s">
        <v>10042</v>
      </c>
      <c r="C7615" s="427" t="s">
        <v>10039</v>
      </c>
      <c r="D7615" s="428">
        <v>5521.38</v>
      </c>
    </row>
    <row r="7616" spans="2:4" x14ac:dyDescent="0.25">
      <c r="B7616" s="427" t="s">
        <v>10043</v>
      </c>
      <c r="C7616" s="427" t="s">
        <v>10039</v>
      </c>
      <c r="D7616" s="428">
        <v>5521.38</v>
      </c>
    </row>
    <row r="7617" spans="2:4" x14ac:dyDescent="0.25">
      <c r="B7617" s="427" t="s">
        <v>10044</v>
      </c>
      <c r="C7617" s="427" t="s">
        <v>10039</v>
      </c>
      <c r="D7617" s="428">
        <v>5521.38</v>
      </c>
    </row>
    <row r="7618" spans="2:4" x14ac:dyDescent="0.25">
      <c r="B7618" s="427" t="s">
        <v>10045</v>
      </c>
      <c r="C7618" s="427" t="s">
        <v>10039</v>
      </c>
      <c r="D7618" s="428">
        <v>5521.38</v>
      </c>
    </row>
    <row r="7619" spans="2:4" x14ac:dyDescent="0.25">
      <c r="B7619" s="427" t="s">
        <v>10046</v>
      </c>
      <c r="C7619" s="427" t="s">
        <v>10039</v>
      </c>
      <c r="D7619" s="428">
        <v>5521.38</v>
      </c>
    </row>
    <row r="7620" spans="2:4" x14ac:dyDescent="0.25">
      <c r="B7620" s="427" t="s">
        <v>10047</v>
      </c>
      <c r="C7620" s="427" t="s">
        <v>10039</v>
      </c>
      <c r="D7620" s="428">
        <v>5521.38</v>
      </c>
    </row>
    <row r="7621" spans="2:4" x14ac:dyDescent="0.25">
      <c r="B7621" s="427" t="s">
        <v>10048</v>
      </c>
      <c r="C7621" s="427" t="s">
        <v>10039</v>
      </c>
      <c r="D7621" s="428">
        <v>5521.38</v>
      </c>
    </row>
    <row r="7622" spans="2:4" x14ac:dyDescent="0.25">
      <c r="B7622" s="427" t="s">
        <v>10049</v>
      </c>
      <c r="C7622" s="427" t="s">
        <v>10039</v>
      </c>
      <c r="D7622" s="428">
        <v>5521.38</v>
      </c>
    </row>
    <row r="7623" spans="2:4" x14ac:dyDescent="0.25">
      <c r="B7623" s="427" t="s">
        <v>10050</v>
      </c>
      <c r="C7623" s="427" t="s">
        <v>10039</v>
      </c>
      <c r="D7623" s="428">
        <v>5521.38</v>
      </c>
    </row>
    <row r="7624" spans="2:4" x14ac:dyDescent="0.25">
      <c r="B7624" s="427" t="s">
        <v>10051</v>
      </c>
      <c r="C7624" s="427" t="s">
        <v>10039</v>
      </c>
      <c r="D7624" s="428">
        <v>5521.38</v>
      </c>
    </row>
    <row r="7625" spans="2:4" x14ac:dyDescent="0.25">
      <c r="B7625" s="427" t="s">
        <v>10052</v>
      </c>
      <c r="C7625" s="427" t="s">
        <v>10039</v>
      </c>
      <c r="D7625" s="428">
        <v>5521.38</v>
      </c>
    </row>
    <row r="7626" spans="2:4" x14ac:dyDescent="0.25">
      <c r="B7626" s="427" t="s">
        <v>10053</v>
      </c>
      <c r="C7626" s="427" t="s">
        <v>10039</v>
      </c>
      <c r="D7626" s="428">
        <v>5521.38</v>
      </c>
    </row>
    <row r="7627" spans="2:4" x14ac:dyDescent="0.25">
      <c r="B7627" s="427" t="s">
        <v>10054</v>
      </c>
      <c r="C7627" s="427" t="s">
        <v>10055</v>
      </c>
      <c r="D7627" s="428">
        <v>30112.75</v>
      </c>
    </row>
    <row r="7628" spans="2:4" x14ac:dyDescent="0.25">
      <c r="B7628" s="427" t="s">
        <v>10056</v>
      </c>
      <c r="C7628" s="427" t="s">
        <v>10057</v>
      </c>
      <c r="D7628" s="428">
        <v>48720</v>
      </c>
    </row>
    <row r="7629" spans="2:4" x14ac:dyDescent="0.25">
      <c r="B7629" s="427" t="s">
        <v>10058</v>
      </c>
      <c r="C7629" s="427" t="s">
        <v>10059</v>
      </c>
      <c r="D7629" s="428">
        <v>1578.01</v>
      </c>
    </row>
    <row r="7630" spans="2:4" x14ac:dyDescent="0.25">
      <c r="B7630" s="427" t="s">
        <v>10060</v>
      </c>
      <c r="C7630" s="427" t="s">
        <v>10059</v>
      </c>
      <c r="D7630" s="428">
        <v>1578.01</v>
      </c>
    </row>
    <row r="7631" spans="2:4" x14ac:dyDescent="0.25">
      <c r="B7631" s="427" t="s">
        <v>10061</v>
      </c>
      <c r="C7631" s="427" t="s">
        <v>10062</v>
      </c>
      <c r="D7631" s="428">
        <v>15315.7</v>
      </c>
    </row>
    <row r="7632" spans="2:4" x14ac:dyDescent="0.25">
      <c r="B7632" s="427" t="s">
        <v>10063</v>
      </c>
      <c r="C7632" s="427" t="s">
        <v>10064</v>
      </c>
      <c r="D7632" s="428">
        <v>3277.5</v>
      </c>
    </row>
    <row r="7633" spans="2:4" x14ac:dyDescent="0.25">
      <c r="B7633" s="427" t="s">
        <v>10065</v>
      </c>
      <c r="C7633" s="427" t="s">
        <v>10064</v>
      </c>
      <c r="D7633" s="428">
        <v>4485</v>
      </c>
    </row>
    <row r="7634" spans="2:4" x14ac:dyDescent="0.25">
      <c r="B7634" s="427" t="s">
        <v>10066</v>
      </c>
      <c r="C7634" s="427" t="s">
        <v>10064</v>
      </c>
      <c r="D7634" s="428">
        <v>4485</v>
      </c>
    </row>
    <row r="7635" spans="2:4" x14ac:dyDescent="0.25">
      <c r="B7635" s="427" t="s">
        <v>10067</v>
      </c>
      <c r="C7635" s="427" t="s">
        <v>10064</v>
      </c>
      <c r="D7635" s="428">
        <v>4485</v>
      </c>
    </row>
    <row r="7636" spans="2:4" x14ac:dyDescent="0.25">
      <c r="B7636" s="427" t="s">
        <v>10068</v>
      </c>
      <c r="C7636" s="427" t="s">
        <v>10064</v>
      </c>
      <c r="D7636" s="428">
        <v>4485</v>
      </c>
    </row>
    <row r="7637" spans="2:4" x14ac:dyDescent="0.25">
      <c r="B7637" s="427" t="s">
        <v>10069</v>
      </c>
      <c r="C7637" s="427" t="s">
        <v>10064</v>
      </c>
      <c r="D7637" s="428">
        <v>4485</v>
      </c>
    </row>
    <row r="7638" spans="2:4" x14ac:dyDescent="0.25">
      <c r="B7638" s="427" t="s">
        <v>10070</v>
      </c>
      <c r="C7638" s="427" t="s">
        <v>10064</v>
      </c>
      <c r="D7638" s="428">
        <v>4485</v>
      </c>
    </row>
    <row r="7639" spans="2:4" x14ac:dyDescent="0.25">
      <c r="B7639" s="427" t="s">
        <v>10071</v>
      </c>
      <c r="C7639" s="427" t="s">
        <v>10072</v>
      </c>
      <c r="D7639" s="428">
        <v>3515.55</v>
      </c>
    </row>
    <row r="7640" spans="2:4" x14ac:dyDescent="0.25">
      <c r="B7640" s="427" t="s">
        <v>10073</v>
      </c>
      <c r="C7640" s="427" t="s">
        <v>10072</v>
      </c>
      <c r="D7640" s="428">
        <v>3515.55</v>
      </c>
    </row>
    <row r="7641" spans="2:4" x14ac:dyDescent="0.25">
      <c r="B7641" s="427" t="s">
        <v>10074</v>
      </c>
      <c r="C7641" s="427" t="s">
        <v>10072</v>
      </c>
      <c r="D7641" s="428">
        <v>3515.55</v>
      </c>
    </row>
    <row r="7642" spans="2:4" x14ac:dyDescent="0.25">
      <c r="B7642" s="427" t="s">
        <v>10075</v>
      </c>
      <c r="C7642" s="427" t="s">
        <v>10072</v>
      </c>
      <c r="D7642" s="428">
        <v>3515.55</v>
      </c>
    </row>
    <row r="7643" spans="2:4" x14ac:dyDescent="0.25">
      <c r="B7643" s="427" t="s">
        <v>10076</v>
      </c>
      <c r="C7643" s="427" t="s">
        <v>10072</v>
      </c>
      <c r="D7643" s="428">
        <v>3515.55</v>
      </c>
    </row>
    <row r="7644" spans="2:4" x14ac:dyDescent="0.25">
      <c r="B7644" s="427" t="s">
        <v>10077</v>
      </c>
      <c r="C7644" s="427" t="s">
        <v>10072</v>
      </c>
      <c r="D7644" s="428">
        <v>3515.55</v>
      </c>
    </row>
    <row r="7645" spans="2:4" x14ac:dyDescent="0.25">
      <c r="B7645" s="427" t="s">
        <v>10078</v>
      </c>
      <c r="C7645" s="427" t="s">
        <v>10072</v>
      </c>
      <c r="D7645" s="428">
        <v>3515.55</v>
      </c>
    </row>
    <row r="7646" spans="2:4" x14ac:dyDescent="0.25">
      <c r="B7646" s="427" t="s">
        <v>10079</v>
      </c>
      <c r="C7646" s="427" t="s">
        <v>10072</v>
      </c>
      <c r="D7646" s="428">
        <v>3515.55</v>
      </c>
    </row>
    <row r="7647" spans="2:4" x14ac:dyDescent="0.25">
      <c r="B7647" s="427" t="s">
        <v>10080</v>
      </c>
      <c r="C7647" s="427" t="s">
        <v>10072</v>
      </c>
      <c r="D7647" s="428">
        <v>3515.55</v>
      </c>
    </row>
    <row r="7648" spans="2:4" x14ac:dyDescent="0.25">
      <c r="B7648" s="427" t="s">
        <v>10081</v>
      </c>
      <c r="C7648" s="427" t="s">
        <v>10072</v>
      </c>
      <c r="D7648" s="428">
        <v>3515.55</v>
      </c>
    </row>
    <row r="7649" spans="2:4" x14ac:dyDescent="0.25">
      <c r="B7649" s="427" t="s">
        <v>10082</v>
      </c>
      <c r="C7649" s="427" t="s">
        <v>10072</v>
      </c>
      <c r="D7649" s="428">
        <v>3515.55</v>
      </c>
    </row>
    <row r="7650" spans="2:4" x14ac:dyDescent="0.25">
      <c r="B7650" s="427" t="s">
        <v>10083</v>
      </c>
      <c r="C7650" s="427" t="s">
        <v>10072</v>
      </c>
      <c r="D7650" s="428">
        <v>3515.55</v>
      </c>
    </row>
    <row r="7651" spans="2:4" x14ac:dyDescent="0.25">
      <c r="B7651" s="427" t="s">
        <v>10084</v>
      </c>
      <c r="C7651" s="427" t="s">
        <v>10072</v>
      </c>
      <c r="D7651" s="428">
        <v>3515.55</v>
      </c>
    </row>
    <row r="7652" spans="2:4" x14ac:dyDescent="0.25">
      <c r="B7652" s="427" t="s">
        <v>10085</v>
      </c>
      <c r="C7652" s="427" t="s">
        <v>10072</v>
      </c>
      <c r="D7652" s="428">
        <v>3515.55</v>
      </c>
    </row>
    <row r="7653" spans="2:4" x14ac:dyDescent="0.25">
      <c r="B7653" s="427" t="s">
        <v>10086</v>
      </c>
      <c r="C7653" s="427" t="s">
        <v>10072</v>
      </c>
      <c r="D7653" s="428">
        <v>3515.55</v>
      </c>
    </row>
    <row r="7654" spans="2:4" x14ac:dyDescent="0.25">
      <c r="B7654" s="427" t="s">
        <v>10087</v>
      </c>
      <c r="C7654" s="427" t="s">
        <v>10072</v>
      </c>
      <c r="D7654" s="428">
        <v>3515.55</v>
      </c>
    </row>
    <row r="7655" spans="2:4" x14ac:dyDescent="0.25">
      <c r="B7655" s="427" t="s">
        <v>10088</v>
      </c>
      <c r="C7655" s="427" t="s">
        <v>10072</v>
      </c>
      <c r="D7655" s="428">
        <v>3515.55</v>
      </c>
    </row>
    <row r="7656" spans="2:4" x14ac:dyDescent="0.25">
      <c r="B7656" s="427" t="s">
        <v>10089</v>
      </c>
      <c r="C7656" s="427" t="s">
        <v>10072</v>
      </c>
      <c r="D7656" s="428">
        <v>3515.55</v>
      </c>
    </row>
    <row r="7657" spans="2:4" x14ac:dyDescent="0.25">
      <c r="B7657" s="427" t="s">
        <v>10090</v>
      </c>
      <c r="C7657" s="427" t="s">
        <v>10072</v>
      </c>
      <c r="D7657" s="428">
        <v>3515.55</v>
      </c>
    </row>
    <row r="7658" spans="2:4" x14ac:dyDescent="0.25">
      <c r="B7658" s="427" t="s">
        <v>10091</v>
      </c>
      <c r="C7658" s="427" t="s">
        <v>10072</v>
      </c>
      <c r="D7658" s="428">
        <v>3515.55</v>
      </c>
    </row>
    <row r="7659" spans="2:4" x14ac:dyDescent="0.25">
      <c r="B7659" s="427" t="s">
        <v>10092</v>
      </c>
      <c r="C7659" s="427" t="s">
        <v>10072</v>
      </c>
      <c r="D7659" s="428">
        <v>3515.55</v>
      </c>
    </row>
    <row r="7660" spans="2:4" x14ac:dyDescent="0.25">
      <c r="B7660" s="427" t="s">
        <v>10093</v>
      </c>
      <c r="C7660" s="427" t="s">
        <v>10072</v>
      </c>
      <c r="D7660" s="428">
        <v>3515.55</v>
      </c>
    </row>
    <row r="7661" spans="2:4" x14ac:dyDescent="0.25">
      <c r="B7661" s="427" t="s">
        <v>10094</v>
      </c>
      <c r="C7661" s="427" t="s">
        <v>10072</v>
      </c>
      <c r="D7661" s="428">
        <v>3515.55</v>
      </c>
    </row>
    <row r="7662" spans="2:4" x14ac:dyDescent="0.25">
      <c r="B7662" s="427" t="s">
        <v>10095</v>
      </c>
      <c r="C7662" s="427" t="s">
        <v>10072</v>
      </c>
      <c r="D7662" s="428">
        <v>3515.55</v>
      </c>
    </row>
    <row r="7663" spans="2:4" x14ac:dyDescent="0.25">
      <c r="B7663" s="427" t="s">
        <v>10096</v>
      </c>
      <c r="C7663" s="427" t="s">
        <v>10072</v>
      </c>
      <c r="D7663" s="428">
        <v>3515.55</v>
      </c>
    </row>
    <row r="7664" spans="2:4" x14ac:dyDescent="0.25">
      <c r="B7664" s="427" t="s">
        <v>10097</v>
      </c>
      <c r="C7664" s="427" t="s">
        <v>10072</v>
      </c>
      <c r="D7664" s="428">
        <v>3515.55</v>
      </c>
    </row>
    <row r="7665" spans="2:4" x14ac:dyDescent="0.25">
      <c r="B7665" s="427" t="s">
        <v>10098</v>
      </c>
      <c r="C7665" s="427" t="s">
        <v>10072</v>
      </c>
      <c r="D7665" s="428">
        <v>3515.55</v>
      </c>
    </row>
    <row r="7666" spans="2:4" x14ac:dyDescent="0.25">
      <c r="B7666" s="427" t="s">
        <v>10099</v>
      </c>
      <c r="C7666" s="427" t="s">
        <v>10072</v>
      </c>
      <c r="D7666" s="428">
        <v>3515.55</v>
      </c>
    </row>
    <row r="7667" spans="2:4" x14ac:dyDescent="0.25">
      <c r="B7667" s="427" t="s">
        <v>10100</v>
      </c>
      <c r="C7667" s="427" t="s">
        <v>10101</v>
      </c>
      <c r="D7667" s="428">
        <v>7653.18</v>
      </c>
    </row>
    <row r="7668" spans="2:4" x14ac:dyDescent="0.25">
      <c r="B7668" s="427" t="s">
        <v>10102</v>
      </c>
      <c r="C7668" s="427" t="s">
        <v>10101</v>
      </c>
      <c r="D7668" s="428">
        <v>7653.18</v>
      </c>
    </row>
    <row r="7669" spans="2:4" x14ac:dyDescent="0.25">
      <c r="B7669" s="427" t="s">
        <v>10103</v>
      </c>
      <c r="C7669" s="427" t="s">
        <v>10101</v>
      </c>
      <c r="D7669" s="428">
        <v>7653.18</v>
      </c>
    </row>
    <row r="7670" spans="2:4" x14ac:dyDescent="0.25">
      <c r="B7670" s="427" t="s">
        <v>10104</v>
      </c>
      <c r="C7670" s="427" t="s">
        <v>10101</v>
      </c>
      <c r="D7670" s="428">
        <v>7653.18</v>
      </c>
    </row>
    <row r="7671" spans="2:4" x14ac:dyDescent="0.25">
      <c r="B7671" s="427" t="s">
        <v>10105</v>
      </c>
      <c r="C7671" s="427" t="s">
        <v>10106</v>
      </c>
      <c r="D7671" s="428">
        <v>8033.9</v>
      </c>
    </row>
    <row r="7672" spans="2:4" x14ac:dyDescent="0.25">
      <c r="B7672" s="427" t="s">
        <v>10107</v>
      </c>
      <c r="C7672" s="427" t="s">
        <v>10106</v>
      </c>
      <c r="D7672" s="428">
        <v>8033.9</v>
      </c>
    </row>
    <row r="7673" spans="2:4" x14ac:dyDescent="0.25">
      <c r="B7673" s="427" t="s">
        <v>10108</v>
      </c>
      <c r="C7673" s="427" t="s">
        <v>10109</v>
      </c>
      <c r="D7673" s="428">
        <v>0.12</v>
      </c>
    </row>
    <row r="7674" spans="2:4" x14ac:dyDescent="0.25">
      <c r="B7674" s="427" t="s">
        <v>10110</v>
      </c>
      <c r="C7674" s="427" t="s">
        <v>10109</v>
      </c>
      <c r="D7674" s="428">
        <v>0.12</v>
      </c>
    </row>
    <row r="7675" spans="2:4" x14ac:dyDescent="0.25">
      <c r="B7675" s="427" t="s">
        <v>10111</v>
      </c>
      <c r="C7675" s="427" t="s">
        <v>10109</v>
      </c>
      <c r="D7675" s="428">
        <v>0.12</v>
      </c>
    </row>
    <row r="7676" spans="2:4" x14ac:dyDescent="0.25">
      <c r="B7676" s="427" t="s">
        <v>10112</v>
      </c>
      <c r="C7676" s="427" t="s">
        <v>10109</v>
      </c>
      <c r="D7676" s="428">
        <v>0.12</v>
      </c>
    </row>
    <row r="7677" spans="2:4" x14ac:dyDescent="0.25">
      <c r="B7677" s="427" t="s">
        <v>10113</v>
      </c>
      <c r="C7677" s="427" t="s">
        <v>10109</v>
      </c>
      <c r="D7677" s="428">
        <v>0.12</v>
      </c>
    </row>
    <row r="7678" spans="2:4" x14ac:dyDescent="0.25">
      <c r="B7678" s="427" t="s">
        <v>10114</v>
      </c>
      <c r="C7678" s="427" t="s">
        <v>10109</v>
      </c>
      <c r="D7678" s="428">
        <v>0.12</v>
      </c>
    </row>
    <row r="7679" spans="2:4" x14ac:dyDescent="0.25">
      <c r="B7679" s="427" t="s">
        <v>10115</v>
      </c>
      <c r="C7679" s="427" t="s">
        <v>10109</v>
      </c>
      <c r="D7679" s="428">
        <v>0.12</v>
      </c>
    </row>
    <row r="7680" spans="2:4" x14ac:dyDescent="0.25">
      <c r="B7680" s="427" t="s">
        <v>10116</v>
      </c>
      <c r="C7680" s="427" t="s">
        <v>10109</v>
      </c>
      <c r="D7680" s="428">
        <v>0.12</v>
      </c>
    </row>
    <row r="7681" spans="2:4" x14ac:dyDescent="0.25">
      <c r="B7681" s="427" t="s">
        <v>10117</v>
      </c>
      <c r="C7681" s="427" t="s">
        <v>10109</v>
      </c>
      <c r="D7681" s="428">
        <v>0.12</v>
      </c>
    </row>
    <row r="7682" spans="2:4" x14ac:dyDescent="0.25">
      <c r="B7682" s="427" t="s">
        <v>10118</v>
      </c>
      <c r="C7682" s="427" t="s">
        <v>10109</v>
      </c>
      <c r="D7682" s="428">
        <v>0.12</v>
      </c>
    </row>
    <row r="7683" spans="2:4" x14ac:dyDescent="0.25">
      <c r="B7683" s="427" t="s">
        <v>10119</v>
      </c>
      <c r="C7683" s="427" t="s">
        <v>10109</v>
      </c>
      <c r="D7683" s="428">
        <v>0.01</v>
      </c>
    </row>
    <row r="7684" spans="2:4" x14ac:dyDescent="0.25">
      <c r="B7684" s="427" t="s">
        <v>10120</v>
      </c>
      <c r="C7684" s="427" t="s">
        <v>10109</v>
      </c>
      <c r="D7684" s="428">
        <v>0.12</v>
      </c>
    </row>
    <row r="7685" spans="2:4" x14ac:dyDescent="0.25">
      <c r="B7685" s="427" t="s">
        <v>10121</v>
      </c>
      <c r="C7685" s="427" t="s">
        <v>10109</v>
      </c>
      <c r="D7685" s="428">
        <v>0.12</v>
      </c>
    </row>
    <row r="7686" spans="2:4" x14ac:dyDescent="0.25">
      <c r="B7686" s="427" t="s">
        <v>10122</v>
      </c>
      <c r="C7686" s="427" t="s">
        <v>10109</v>
      </c>
      <c r="D7686" s="428">
        <v>0.12</v>
      </c>
    </row>
    <row r="7687" spans="2:4" x14ac:dyDescent="0.25">
      <c r="B7687" s="427" t="s">
        <v>10123</v>
      </c>
      <c r="C7687" s="427" t="s">
        <v>10109</v>
      </c>
      <c r="D7687" s="428">
        <v>0.12</v>
      </c>
    </row>
    <row r="7688" spans="2:4" x14ac:dyDescent="0.25">
      <c r="B7688" s="427" t="s">
        <v>10124</v>
      </c>
      <c r="C7688" s="427" t="s">
        <v>10125</v>
      </c>
      <c r="D7688" s="428">
        <v>4188.3</v>
      </c>
    </row>
    <row r="7689" spans="2:4" x14ac:dyDescent="0.25">
      <c r="B7689" s="427" t="s">
        <v>10126</v>
      </c>
      <c r="C7689" s="427" t="s">
        <v>10125</v>
      </c>
      <c r="D7689" s="428">
        <v>4188.3</v>
      </c>
    </row>
    <row r="7690" spans="2:4" x14ac:dyDescent="0.25">
      <c r="B7690" s="427" t="s">
        <v>10127</v>
      </c>
      <c r="C7690" s="427" t="s">
        <v>10125</v>
      </c>
      <c r="D7690" s="428">
        <v>4188.3</v>
      </c>
    </row>
    <row r="7691" spans="2:4" x14ac:dyDescent="0.25">
      <c r="B7691" s="427" t="s">
        <v>10128</v>
      </c>
      <c r="C7691" s="427" t="s">
        <v>10125</v>
      </c>
      <c r="D7691" s="428">
        <v>3277.5</v>
      </c>
    </row>
    <row r="7692" spans="2:4" x14ac:dyDescent="0.25">
      <c r="B7692" s="427" t="s">
        <v>10129</v>
      </c>
      <c r="C7692" s="427" t="s">
        <v>10125</v>
      </c>
      <c r="D7692" s="428">
        <v>4188.3</v>
      </c>
    </row>
    <row r="7693" spans="2:4" x14ac:dyDescent="0.25">
      <c r="B7693" s="427" t="s">
        <v>10130</v>
      </c>
      <c r="C7693" s="427" t="s">
        <v>10125</v>
      </c>
      <c r="D7693" s="428">
        <v>3277.5</v>
      </c>
    </row>
    <row r="7694" spans="2:4" x14ac:dyDescent="0.25">
      <c r="B7694" s="427" t="s">
        <v>10131</v>
      </c>
      <c r="C7694" s="427" t="s">
        <v>10125</v>
      </c>
      <c r="D7694" s="428">
        <v>3277.5</v>
      </c>
    </row>
    <row r="7695" spans="2:4" x14ac:dyDescent="0.25">
      <c r="B7695" s="427" t="s">
        <v>10132</v>
      </c>
      <c r="C7695" s="427" t="s">
        <v>10125</v>
      </c>
      <c r="D7695" s="428">
        <v>4485</v>
      </c>
    </row>
    <row r="7696" spans="2:4" x14ac:dyDescent="0.25">
      <c r="B7696" s="427" t="s">
        <v>10133</v>
      </c>
      <c r="C7696" s="427" t="s">
        <v>10125</v>
      </c>
      <c r="D7696" s="428">
        <v>4485</v>
      </c>
    </row>
    <row r="7697" spans="2:4" x14ac:dyDescent="0.25">
      <c r="B7697" s="427" t="s">
        <v>10134</v>
      </c>
      <c r="C7697" s="427" t="s">
        <v>10125</v>
      </c>
      <c r="D7697" s="428">
        <v>4485</v>
      </c>
    </row>
    <row r="7698" spans="2:4" x14ac:dyDescent="0.25">
      <c r="B7698" s="427" t="s">
        <v>10135</v>
      </c>
      <c r="C7698" s="427" t="s">
        <v>10125</v>
      </c>
      <c r="D7698" s="428">
        <v>4485</v>
      </c>
    </row>
    <row r="7699" spans="2:4" x14ac:dyDescent="0.25">
      <c r="B7699" s="427" t="s">
        <v>10136</v>
      </c>
      <c r="C7699" s="427" t="s">
        <v>10125</v>
      </c>
      <c r="D7699" s="428">
        <v>4485</v>
      </c>
    </row>
    <row r="7700" spans="2:4" x14ac:dyDescent="0.25">
      <c r="B7700" s="427" t="s">
        <v>10137</v>
      </c>
      <c r="C7700" s="427" t="s">
        <v>10125</v>
      </c>
      <c r="D7700" s="428">
        <v>3277.5</v>
      </c>
    </row>
    <row r="7701" spans="2:4" x14ac:dyDescent="0.25">
      <c r="B7701" s="427" t="s">
        <v>10138</v>
      </c>
      <c r="C7701" s="427" t="s">
        <v>10125</v>
      </c>
      <c r="D7701" s="428">
        <v>3277.5</v>
      </c>
    </row>
    <row r="7702" spans="2:4" x14ac:dyDescent="0.25">
      <c r="B7702" s="427" t="s">
        <v>10139</v>
      </c>
      <c r="C7702" s="427" t="s">
        <v>10125</v>
      </c>
      <c r="D7702" s="428">
        <v>3277.5</v>
      </c>
    </row>
    <row r="7703" spans="2:4" x14ac:dyDescent="0.25">
      <c r="B7703" s="427" t="s">
        <v>10140</v>
      </c>
      <c r="C7703" s="427" t="s">
        <v>10125</v>
      </c>
      <c r="D7703" s="428">
        <v>3277.5</v>
      </c>
    </row>
    <row r="7704" spans="2:4" x14ac:dyDescent="0.25">
      <c r="B7704" s="427" t="s">
        <v>10141</v>
      </c>
      <c r="C7704" s="427" t="s">
        <v>10125</v>
      </c>
      <c r="D7704" s="428">
        <v>3277.5</v>
      </c>
    </row>
    <row r="7705" spans="2:4" x14ac:dyDescent="0.25">
      <c r="B7705" s="427" t="s">
        <v>10142</v>
      </c>
      <c r="C7705" s="427" t="s">
        <v>10125</v>
      </c>
      <c r="D7705" s="428">
        <v>4485</v>
      </c>
    </row>
    <row r="7706" spans="2:4" x14ac:dyDescent="0.25">
      <c r="B7706" s="427" t="s">
        <v>10143</v>
      </c>
      <c r="C7706" s="427" t="s">
        <v>10125</v>
      </c>
      <c r="D7706" s="428">
        <v>3277.5</v>
      </c>
    </row>
    <row r="7707" spans="2:4" x14ac:dyDescent="0.25">
      <c r="B7707" s="427" t="s">
        <v>10144</v>
      </c>
      <c r="C7707" s="427" t="s">
        <v>10125</v>
      </c>
      <c r="D7707" s="428">
        <v>3277.5</v>
      </c>
    </row>
    <row r="7708" spans="2:4" x14ac:dyDescent="0.25">
      <c r="B7708" s="427" t="s">
        <v>10145</v>
      </c>
      <c r="C7708" s="427" t="s">
        <v>10125</v>
      </c>
      <c r="D7708" s="428">
        <v>3277.5</v>
      </c>
    </row>
    <row r="7709" spans="2:4" x14ac:dyDescent="0.25">
      <c r="B7709" s="427" t="s">
        <v>10146</v>
      </c>
      <c r="C7709" s="427" t="s">
        <v>10125</v>
      </c>
      <c r="D7709" s="428">
        <v>3277.5</v>
      </c>
    </row>
    <row r="7710" spans="2:4" x14ac:dyDescent="0.25">
      <c r="B7710" s="427" t="s">
        <v>10147</v>
      </c>
      <c r="C7710" s="427" t="s">
        <v>10125</v>
      </c>
      <c r="D7710" s="428">
        <v>3277.5</v>
      </c>
    </row>
    <row r="7711" spans="2:4" x14ac:dyDescent="0.25">
      <c r="B7711" s="427" t="s">
        <v>10148</v>
      </c>
      <c r="C7711" s="427" t="s">
        <v>10125</v>
      </c>
      <c r="D7711" s="428">
        <v>3277.5</v>
      </c>
    </row>
    <row r="7712" spans="2:4" x14ac:dyDescent="0.25">
      <c r="B7712" s="427" t="s">
        <v>10149</v>
      </c>
      <c r="C7712" s="427" t="s">
        <v>10125</v>
      </c>
      <c r="D7712" s="428">
        <v>2661.1</v>
      </c>
    </row>
    <row r="7713" spans="2:4" x14ac:dyDescent="0.25">
      <c r="B7713" s="427" t="s">
        <v>10150</v>
      </c>
      <c r="C7713" s="427" t="s">
        <v>10125</v>
      </c>
      <c r="D7713" s="428">
        <v>4485</v>
      </c>
    </row>
    <row r="7714" spans="2:4" x14ac:dyDescent="0.25">
      <c r="B7714" s="427" t="s">
        <v>10151</v>
      </c>
      <c r="C7714" s="427" t="s">
        <v>10125</v>
      </c>
      <c r="D7714" s="428">
        <v>4188.3</v>
      </c>
    </row>
    <row r="7715" spans="2:4" x14ac:dyDescent="0.25">
      <c r="B7715" s="427" t="s">
        <v>10152</v>
      </c>
      <c r="C7715" s="427" t="s">
        <v>10125</v>
      </c>
      <c r="D7715" s="428">
        <v>4188.3</v>
      </c>
    </row>
    <row r="7716" spans="2:4" x14ac:dyDescent="0.25">
      <c r="B7716" s="427" t="s">
        <v>10153</v>
      </c>
      <c r="C7716" s="427" t="s">
        <v>10125</v>
      </c>
      <c r="D7716" s="428">
        <v>3277.5</v>
      </c>
    </row>
    <row r="7717" spans="2:4" x14ac:dyDescent="0.25">
      <c r="B7717" s="427" t="s">
        <v>10154</v>
      </c>
      <c r="C7717" s="427" t="s">
        <v>10125</v>
      </c>
      <c r="D7717" s="428">
        <v>3277.5</v>
      </c>
    </row>
    <row r="7718" spans="2:4" x14ac:dyDescent="0.25">
      <c r="B7718" s="427" t="s">
        <v>10155</v>
      </c>
      <c r="C7718" s="427" t="s">
        <v>10125</v>
      </c>
      <c r="D7718" s="428">
        <v>4188.3</v>
      </c>
    </row>
    <row r="7719" spans="2:4" x14ac:dyDescent="0.25">
      <c r="B7719" s="427" t="s">
        <v>10156</v>
      </c>
      <c r="C7719" s="427" t="s">
        <v>10125</v>
      </c>
      <c r="D7719" s="428">
        <v>4188.3</v>
      </c>
    </row>
    <row r="7720" spans="2:4" x14ac:dyDescent="0.25">
      <c r="B7720" s="427" t="s">
        <v>10157</v>
      </c>
      <c r="C7720" s="427" t="s">
        <v>10125</v>
      </c>
      <c r="D7720" s="428">
        <v>3277.5</v>
      </c>
    </row>
    <row r="7721" spans="2:4" x14ac:dyDescent="0.25">
      <c r="B7721" s="427" t="s">
        <v>10158</v>
      </c>
      <c r="C7721" s="427" t="s">
        <v>10125</v>
      </c>
      <c r="D7721" s="428">
        <v>3277.5</v>
      </c>
    </row>
    <row r="7722" spans="2:4" x14ac:dyDescent="0.25">
      <c r="B7722" s="427" t="s">
        <v>10159</v>
      </c>
      <c r="C7722" s="427" t="s">
        <v>10125</v>
      </c>
      <c r="D7722" s="428">
        <v>4485</v>
      </c>
    </row>
    <row r="7723" spans="2:4" x14ac:dyDescent="0.25">
      <c r="B7723" s="427" t="s">
        <v>10160</v>
      </c>
      <c r="C7723" s="427" t="s">
        <v>10125</v>
      </c>
      <c r="D7723" s="428">
        <v>3277.5</v>
      </c>
    </row>
    <row r="7724" spans="2:4" x14ac:dyDescent="0.25">
      <c r="B7724" s="427" t="s">
        <v>10161</v>
      </c>
      <c r="C7724" s="427" t="s">
        <v>10125</v>
      </c>
      <c r="D7724" s="428">
        <v>3277.5</v>
      </c>
    </row>
    <row r="7725" spans="2:4" x14ac:dyDescent="0.25">
      <c r="B7725" s="427" t="s">
        <v>10162</v>
      </c>
      <c r="C7725" s="427" t="s">
        <v>10125</v>
      </c>
      <c r="D7725" s="428">
        <v>4485</v>
      </c>
    </row>
    <row r="7726" spans="2:4" x14ac:dyDescent="0.25">
      <c r="B7726" s="427" t="s">
        <v>10163</v>
      </c>
      <c r="C7726" s="427" t="s">
        <v>10125</v>
      </c>
      <c r="D7726" s="428">
        <v>3277.5</v>
      </c>
    </row>
    <row r="7727" spans="2:4" x14ac:dyDescent="0.25">
      <c r="B7727" s="427" t="s">
        <v>10164</v>
      </c>
      <c r="C7727" s="427" t="s">
        <v>10125</v>
      </c>
      <c r="D7727" s="428">
        <v>3277.5</v>
      </c>
    </row>
    <row r="7728" spans="2:4" x14ac:dyDescent="0.25">
      <c r="B7728" s="427" t="s">
        <v>10165</v>
      </c>
      <c r="C7728" s="427" t="s">
        <v>10125</v>
      </c>
      <c r="D7728" s="428">
        <v>4188.3</v>
      </c>
    </row>
    <row r="7729" spans="2:4" x14ac:dyDescent="0.25">
      <c r="B7729" s="427" t="s">
        <v>10166</v>
      </c>
      <c r="C7729" s="427" t="s">
        <v>10125</v>
      </c>
      <c r="D7729" s="428">
        <v>3277.5</v>
      </c>
    </row>
    <row r="7730" spans="2:4" x14ac:dyDescent="0.25">
      <c r="B7730" s="427" t="s">
        <v>10167</v>
      </c>
      <c r="C7730" s="427" t="s">
        <v>10125</v>
      </c>
      <c r="D7730" s="428">
        <v>4485</v>
      </c>
    </row>
    <row r="7731" spans="2:4" x14ac:dyDescent="0.25">
      <c r="B7731" s="427" t="s">
        <v>10168</v>
      </c>
      <c r="C7731" s="427" t="s">
        <v>10125</v>
      </c>
      <c r="D7731" s="428">
        <v>3277.5</v>
      </c>
    </row>
    <row r="7732" spans="2:4" x14ac:dyDescent="0.25">
      <c r="B7732" s="427" t="s">
        <v>10169</v>
      </c>
      <c r="C7732" s="427" t="s">
        <v>10125</v>
      </c>
      <c r="D7732" s="428">
        <v>2661.1</v>
      </c>
    </row>
    <row r="7733" spans="2:4" x14ac:dyDescent="0.25">
      <c r="B7733" s="427" t="s">
        <v>10170</v>
      </c>
      <c r="C7733" s="427" t="s">
        <v>10125</v>
      </c>
      <c r="D7733" s="428">
        <v>3277.5</v>
      </c>
    </row>
    <row r="7734" spans="2:4" x14ac:dyDescent="0.25">
      <c r="B7734" s="427" t="s">
        <v>10171</v>
      </c>
      <c r="C7734" s="427" t="s">
        <v>10172</v>
      </c>
      <c r="D7734" s="428">
        <v>3477.33</v>
      </c>
    </row>
    <row r="7735" spans="2:4" x14ac:dyDescent="0.25">
      <c r="B7735" s="427" t="s">
        <v>10173</v>
      </c>
      <c r="C7735" s="427" t="s">
        <v>10172</v>
      </c>
      <c r="D7735" s="428">
        <v>3477.33</v>
      </c>
    </row>
    <row r="7736" spans="2:4" x14ac:dyDescent="0.25">
      <c r="B7736" s="427" t="s">
        <v>10174</v>
      </c>
      <c r="C7736" s="427" t="s">
        <v>10175</v>
      </c>
      <c r="D7736" s="428">
        <v>2254</v>
      </c>
    </row>
    <row r="7737" spans="2:4" x14ac:dyDescent="0.25">
      <c r="B7737" s="427" t="s">
        <v>10176</v>
      </c>
      <c r="C7737" s="427" t="s">
        <v>10177</v>
      </c>
      <c r="D7737" s="428">
        <v>4600.5600000000004</v>
      </c>
    </row>
    <row r="7738" spans="2:4" x14ac:dyDescent="0.25">
      <c r="B7738" s="427" t="s">
        <v>10178</v>
      </c>
      <c r="C7738" s="427" t="s">
        <v>10179</v>
      </c>
      <c r="D7738" s="428">
        <v>2899</v>
      </c>
    </row>
    <row r="7739" spans="2:4" x14ac:dyDescent="0.25">
      <c r="B7739" s="427" t="s">
        <v>10180</v>
      </c>
      <c r="C7739" s="427" t="s">
        <v>10181</v>
      </c>
      <c r="D7739" s="428">
        <v>0.12</v>
      </c>
    </row>
    <row r="7740" spans="2:4" x14ac:dyDescent="0.25">
      <c r="B7740" s="427" t="s">
        <v>10182</v>
      </c>
      <c r="C7740" s="427" t="s">
        <v>10183</v>
      </c>
      <c r="D7740" s="428">
        <v>2302.6</v>
      </c>
    </row>
    <row r="7741" spans="2:4" x14ac:dyDescent="0.25">
      <c r="B7741" s="427" t="s">
        <v>10184</v>
      </c>
      <c r="C7741" s="427" t="s">
        <v>10183</v>
      </c>
      <c r="D7741" s="428">
        <v>2302.6</v>
      </c>
    </row>
    <row r="7742" spans="2:4" x14ac:dyDescent="0.25">
      <c r="B7742" s="427" t="s">
        <v>10185</v>
      </c>
      <c r="C7742" s="427" t="s">
        <v>10183</v>
      </c>
      <c r="D7742" s="428">
        <v>2302.6</v>
      </c>
    </row>
    <row r="7743" spans="2:4" x14ac:dyDescent="0.25">
      <c r="B7743" s="427" t="s">
        <v>10186</v>
      </c>
      <c r="C7743" s="427" t="s">
        <v>10183</v>
      </c>
      <c r="D7743" s="428">
        <v>2302.6</v>
      </c>
    </row>
    <row r="7744" spans="2:4" x14ac:dyDescent="0.25">
      <c r="B7744" s="427" t="s">
        <v>10187</v>
      </c>
      <c r="C7744" s="427" t="s">
        <v>10183</v>
      </c>
      <c r="D7744" s="428">
        <v>2302.6</v>
      </c>
    </row>
    <row r="7745" spans="2:4" x14ac:dyDescent="0.25">
      <c r="B7745" s="427" t="s">
        <v>10188</v>
      </c>
      <c r="C7745" s="427" t="s">
        <v>10189</v>
      </c>
      <c r="D7745" s="428">
        <v>2370.15</v>
      </c>
    </row>
    <row r="7746" spans="2:4" x14ac:dyDescent="0.25">
      <c r="B7746" s="427" t="s">
        <v>10190</v>
      </c>
      <c r="C7746" s="427" t="s">
        <v>10189</v>
      </c>
      <c r="D7746" s="428">
        <v>2370.15</v>
      </c>
    </row>
    <row r="7747" spans="2:4" x14ac:dyDescent="0.25">
      <c r="B7747" s="427" t="s">
        <v>10191</v>
      </c>
      <c r="C7747" s="427" t="s">
        <v>10189</v>
      </c>
      <c r="D7747" s="428">
        <v>2370.15</v>
      </c>
    </row>
    <row r="7748" spans="2:4" x14ac:dyDescent="0.25">
      <c r="B7748" s="427" t="s">
        <v>10192</v>
      </c>
      <c r="C7748" s="427" t="s">
        <v>10189</v>
      </c>
      <c r="D7748" s="428">
        <v>2370.15</v>
      </c>
    </row>
    <row r="7749" spans="2:4" x14ac:dyDescent="0.25">
      <c r="B7749" s="427" t="s">
        <v>10193</v>
      </c>
      <c r="C7749" s="427" t="s">
        <v>10189</v>
      </c>
      <c r="D7749" s="428">
        <v>2370.15</v>
      </c>
    </row>
    <row r="7750" spans="2:4" x14ac:dyDescent="0.25">
      <c r="B7750" s="427" t="s">
        <v>10194</v>
      </c>
      <c r="C7750" s="427" t="s">
        <v>10189</v>
      </c>
      <c r="D7750" s="428">
        <v>2370.15</v>
      </c>
    </row>
    <row r="7751" spans="2:4" x14ac:dyDescent="0.25">
      <c r="B7751" s="427" t="s">
        <v>10195</v>
      </c>
      <c r="C7751" s="427" t="s">
        <v>10189</v>
      </c>
      <c r="D7751" s="428">
        <v>2370.15</v>
      </c>
    </row>
    <row r="7752" spans="2:4" x14ac:dyDescent="0.25">
      <c r="B7752" s="427" t="s">
        <v>10196</v>
      </c>
      <c r="C7752" s="427" t="s">
        <v>10189</v>
      </c>
      <c r="D7752" s="428">
        <v>2370.15</v>
      </c>
    </row>
    <row r="7753" spans="2:4" x14ac:dyDescent="0.25">
      <c r="B7753" s="427" t="s">
        <v>10197</v>
      </c>
      <c r="C7753" s="427" t="s">
        <v>10189</v>
      </c>
      <c r="D7753" s="428">
        <v>2370.15</v>
      </c>
    </row>
    <row r="7754" spans="2:4" x14ac:dyDescent="0.25">
      <c r="B7754" s="427" t="s">
        <v>10198</v>
      </c>
      <c r="C7754" s="427" t="s">
        <v>10189</v>
      </c>
      <c r="D7754" s="428">
        <v>2370.15</v>
      </c>
    </row>
    <row r="7755" spans="2:4" x14ac:dyDescent="0.25">
      <c r="B7755" s="427" t="s">
        <v>10199</v>
      </c>
      <c r="C7755" s="427" t="s">
        <v>10189</v>
      </c>
      <c r="D7755" s="428">
        <v>2370.15</v>
      </c>
    </row>
    <row r="7756" spans="2:4" x14ac:dyDescent="0.25">
      <c r="B7756" s="427" t="s">
        <v>10200</v>
      </c>
      <c r="C7756" s="427" t="s">
        <v>10189</v>
      </c>
      <c r="D7756" s="428">
        <v>2370.15</v>
      </c>
    </row>
    <row r="7757" spans="2:4" x14ac:dyDescent="0.25">
      <c r="B7757" s="427" t="s">
        <v>10201</v>
      </c>
      <c r="C7757" s="427" t="s">
        <v>10189</v>
      </c>
      <c r="D7757" s="428">
        <v>2370.15</v>
      </c>
    </row>
    <row r="7758" spans="2:4" x14ac:dyDescent="0.25">
      <c r="B7758" s="427" t="s">
        <v>10202</v>
      </c>
      <c r="C7758" s="427" t="s">
        <v>10189</v>
      </c>
      <c r="D7758" s="428">
        <v>2370.15</v>
      </c>
    </row>
    <row r="7759" spans="2:4" x14ac:dyDescent="0.25">
      <c r="B7759" s="427" t="s">
        <v>10203</v>
      </c>
      <c r="C7759" s="427" t="s">
        <v>10189</v>
      </c>
      <c r="D7759" s="428">
        <v>2370.15</v>
      </c>
    </row>
    <row r="7760" spans="2:4" x14ac:dyDescent="0.25">
      <c r="B7760" s="427" t="s">
        <v>10204</v>
      </c>
      <c r="C7760" s="427" t="s">
        <v>10189</v>
      </c>
      <c r="D7760" s="428">
        <v>2370.15</v>
      </c>
    </row>
    <row r="7761" spans="2:4" x14ac:dyDescent="0.25">
      <c r="B7761" s="427" t="s">
        <v>10205</v>
      </c>
      <c r="C7761" s="427" t="s">
        <v>10189</v>
      </c>
      <c r="D7761" s="428">
        <v>2370.15</v>
      </c>
    </row>
    <row r="7762" spans="2:4" x14ac:dyDescent="0.25">
      <c r="B7762" s="427" t="s">
        <v>10206</v>
      </c>
      <c r="C7762" s="427" t="s">
        <v>10189</v>
      </c>
      <c r="D7762" s="428">
        <v>2370.15</v>
      </c>
    </row>
    <row r="7763" spans="2:4" x14ac:dyDescent="0.25">
      <c r="B7763" s="427" t="s">
        <v>10207</v>
      </c>
      <c r="C7763" s="427" t="s">
        <v>10189</v>
      </c>
      <c r="D7763" s="428">
        <v>2370.15</v>
      </c>
    </row>
    <row r="7764" spans="2:4" x14ac:dyDescent="0.25">
      <c r="B7764" s="427" t="s">
        <v>10208</v>
      </c>
      <c r="C7764" s="427" t="s">
        <v>10189</v>
      </c>
      <c r="D7764" s="428">
        <v>2370.15</v>
      </c>
    </row>
    <row r="7765" spans="2:4" x14ac:dyDescent="0.25">
      <c r="B7765" s="427" t="s">
        <v>10209</v>
      </c>
      <c r="C7765" s="427" t="s">
        <v>10189</v>
      </c>
      <c r="D7765" s="428">
        <v>2370.15</v>
      </c>
    </row>
    <row r="7766" spans="2:4" x14ac:dyDescent="0.25">
      <c r="B7766" s="427" t="s">
        <v>10210</v>
      </c>
      <c r="C7766" s="427" t="s">
        <v>10189</v>
      </c>
      <c r="D7766" s="428">
        <v>2370.15</v>
      </c>
    </row>
    <row r="7767" spans="2:4" x14ac:dyDescent="0.25">
      <c r="B7767" s="427" t="s">
        <v>10211</v>
      </c>
      <c r="C7767" s="427" t="s">
        <v>10189</v>
      </c>
      <c r="D7767" s="428">
        <v>2370.15</v>
      </c>
    </row>
    <row r="7768" spans="2:4" x14ac:dyDescent="0.25">
      <c r="B7768" s="427" t="s">
        <v>10212</v>
      </c>
      <c r="C7768" s="427" t="s">
        <v>10189</v>
      </c>
      <c r="D7768" s="428">
        <v>2370.15</v>
      </c>
    </row>
    <row r="7769" spans="2:4" x14ac:dyDescent="0.25">
      <c r="B7769" s="427" t="s">
        <v>10213</v>
      </c>
      <c r="C7769" s="427" t="s">
        <v>10189</v>
      </c>
      <c r="D7769" s="428">
        <v>2370.15</v>
      </c>
    </row>
    <row r="7770" spans="2:4" x14ac:dyDescent="0.25">
      <c r="B7770" s="427" t="s">
        <v>10214</v>
      </c>
      <c r="C7770" s="427" t="s">
        <v>10189</v>
      </c>
      <c r="D7770" s="428">
        <v>2370.15</v>
      </c>
    </row>
    <row r="7771" spans="2:4" x14ac:dyDescent="0.25">
      <c r="B7771" s="427" t="s">
        <v>10215</v>
      </c>
      <c r="C7771" s="427" t="s">
        <v>10216</v>
      </c>
      <c r="D7771" s="428">
        <v>0.12</v>
      </c>
    </row>
    <row r="7772" spans="2:4" x14ac:dyDescent="0.25">
      <c r="B7772" s="427" t="s">
        <v>10217</v>
      </c>
      <c r="C7772" s="427" t="s">
        <v>10216</v>
      </c>
      <c r="D7772" s="428">
        <v>0.12</v>
      </c>
    </row>
    <row r="7773" spans="2:4" x14ac:dyDescent="0.25">
      <c r="B7773" s="427" t="s">
        <v>10218</v>
      </c>
      <c r="C7773" s="427" t="s">
        <v>10219</v>
      </c>
      <c r="D7773" s="428">
        <v>1562.52</v>
      </c>
    </row>
    <row r="7774" spans="2:4" x14ac:dyDescent="0.25">
      <c r="B7774" s="427" t="s">
        <v>10220</v>
      </c>
      <c r="C7774" s="427" t="s">
        <v>10219</v>
      </c>
      <c r="D7774" s="428">
        <v>1562.52</v>
      </c>
    </row>
    <row r="7775" spans="2:4" x14ac:dyDescent="0.25">
      <c r="B7775" s="427" t="s">
        <v>10221</v>
      </c>
      <c r="C7775" s="427" t="s">
        <v>10219</v>
      </c>
      <c r="D7775" s="428">
        <v>1562.52</v>
      </c>
    </row>
    <row r="7776" spans="2:4" x14ac:dyDescent="0.25">
      <c r="B7776" s="427" t="s">
        <v>10222</v>
      </c>
      <c r="C7776" s="427" t="s">
        <v>10219</v>
      </c>
      <c r="D7776" s="428">
        <v>1562.52</v>
      </c>
    </row>
    <row r="7777" spans="2:4" x14ac:dyDescent="0.25">
      <c r="B7777" s="427" t="s">
        <v>10223</v>
      </c>
      <c r="C7777" s="427" t="s">
        <v>10219</v>
      </c>
      <c r="D7777" s="428">
        <v>1562.52</v>
      </c>
    </row>
    <row r="7778" spans="2:4" x14ac:dyDescent="0.25">
      <c r="B7778" s="427" t="s">
        <v>10224</v>
      </c>
      <c r="C7778" s="427" t="s">
        <v>10219</v>
      </c>
      <c r="D7778" s="428">
        <v>1562.52</v>
      </c>
    </row>
    <row r="7779" spans="2:4" x14ac:dyDescent="0.25">
      <c r="B7779" s="427" t="s">
        <v>10225</v>
      </c>
      <c r="C7779" s="427" t="s">
        <v>10219</v>
      </c>
      <c r="D7779" s="428">
        <v>1562.52</v>
      </c>
    </row>
    <row r="7780" spans="2:4" x14ac:dyDescent="0.25">
      <c r="B7780" s="427" t="s">
        <v>10226</v>
      </c>
      <c r="C7780" s="427" t="s">
        <v>10219</v>
      </c>
      <c r="D7780" s="428">
        <v>1562.52</v>
      </c>
    </row>
    <row r="7781" spans="2:4" x14ac:dyDescent="0.25">
      <c r="B7781" s="427" t="s">
        <v>10227</v>
      </c>
      <c r="C7781" s="427" t="s">
        <v>10219</v>
      </c>
      <c r="D7781" s="428">
        <v>1562.52</v>
      </c>
    </row>
    <row r="7782" spans="2:4" x14ac:dyDescent="0.25">
      <c r="B7782" s="427" t="s">
        <v>10228</v>
      </c>
      <c r="C7782" s="427" t="s">
        <v>10219</v>
      </c>
      <c r="D7782" s="428">
        <v>1562.52</v>
      </c>
    </row>
    <row r="7783" spans="2:4" x14ac:dyDescent="0.25">
      <c r="B7783" s="427" t="s">
        <v>10229</v>
      </c>
      <c r="C7783" s="427" t="s">
        <v>10219</v>
      </c>
      <c r="D7783" s="428">
        <v>1562.52</v>
      </c>
    </row>
    <row r="7784" spans="2:4" x14ac:dyDescent="0.25">
      <c r="B7784" s="427" t="s">
        <v>10230</v>
      </c>
      <c r="C7784" s="427" t="s">
        <v>10219</v>
      </c>
      <c r="D7784" s="428">
        <v>1562.52</v>
      </c>
    </row>
    <row r="7785" spans="2:4" x14ac:dyDescent="0.25">
      <c r="B7785" s="427" t="s">
        <v>10231</v>
      </c>
      <c r="C7785" s="427" t="s">
        <v>10219</v>
      </c>
      <c r="D7785" s="428">
        <v>1562.52</v>
      </c>
    </row>
    <row r="7786" spans="2:4" x14ac:dyDescent="0.25">
      <c r="B7786" s="427" t="s">
        <v>10232</v>
      </c>
      <c r="C7786" s="427" t="s">
        <v>10219</v>
      </c>
      <c r="D7786" s="428">
        <v>1562.52</v>
      </c>
    </row>
    <row r="7787" spans="2:4" x14ac:dyDescent="0.25">
      <c r="B7787" s="427" t="s">
        <v>10233</v>
      </c>
      <c r="C7787" s="427" t="s">
        <v>10219</v>
      </c>
      <c r="D7787" s="428">
        <v>1562.52</v>
      </c>
    </row>
    <row r="7788" spans="2:4" x14ac:dyDescent="0.25">
      <c r="B7788" s="427" t="s">
        <v>10234</v>
      </c>
      <c r="C7788" s="427" t="s">
        <v>10219</v>
      </c>
      <c r="D7788" s="428">
        <v>1562.52</v>
      </c>
    </row>
    <row r="7789" spans="2:4" x14ac:dyDescent="0.25">
      <c r="B7789" s="427" t="s">
        <v>10235</v>
      </c>
      <c r="C7789" s="427" t="s">
        <v>10219</v>
      </c>
      <c r="D7789" s="428">
        <v>1562.52</v>
      </c>
    </row>
    <row r="7790" spans="2:4" x14ac:dyDescent="0.25">
      <c r="B7790" s="427" t="s">
        <v>10236</v>
      </c>
      <c r="C7790" s="427" t="s">
        <v>10219</v>
      </c>
      <c r="D7790" s="428">
        <v>1562.52</v>
      </c>
    </row>
    <row r="7791" spans="2:4" x14ac:dyDescent="0.25">
      <c r="B7791" s="427" t="s">
        <v>10237</v>
      </c>
      <c r="C7791" s="427" t="s">
        <v>10219</v>
      </c>
      <c r="D7791" s="428">
        <v>1562.52</v>
      </c>
    </row>
    <row r="7792" spans="2:4" x14ac:dyDescent="0.25">
      <c r="B7792" s="427" t="s">
        <v>10238</v>
      </c>
      <c r="C7792" s="427" t="s">
        <v>10219</v>
      </c>
      <c r="D7792" s="428">
        <v>1562.52</v>
      </c>
    </row>
    <row r="7793" spans="2:4" x14ac:dyDescent="0.25">
      <c r="B7793" s="427" t="s">
        <v>10239</v>
      </c>
      <c r="C7793" s="427" t="s">
        <v>10219</v>
      </c>
      <c r="D7793" s="428">
        <v>1562.52</v>
      </c>
    </row>
    <row r="7794" spans="2:4" x14ac:dyDescent="0.25">
      <c r="B7794" s="427" t="s">
        <v>10240</v>
      </c>
      <c r="C7794" s="427" t="s">
        <v>10219</v>
      </c>
      <c r="D7794" s="428">
        <v>1562.52</v>
      </c>
    </row>
    <row r="7795" spans="2:4" x14ac:dyDescent="0.25">
      <c r="B7795" s="427" t="s">
        <v>10241</v>
      </c>
      <c r="C7795" s="427" t="s">
        <v>10219</v>
      </c>
      <c r="D7795" s="428">
        <v>1562.52</v>
      </c>
    </row>
    <row r="7796" spans="2:4" x14ac:dyDescent="0.25">
      <c r="B7796" s="427" t="s">
        <v>10242</v>
      </c>
      <c r="C7796" s="427" t="s">
        <v>10219</v>
      </c>
      <c r="D7796" s="428">
        <v>1562.52</v>
      </c>
    </row>
    <row r="7797" spans="2:4" x14ac:dyDescent="0.25">
      <c r="B7797" s="427" t="s">
        <v>10243</v>
      </c>
      <c r="C7797" s="427" t="s">
        <v>10219</v>
      </c>
      <c r="D7797" s="428">
        <v>1562.52</v>
      </c>
    </row>
    <row r="7798" spans="2:4" x14ac:dyDescent="0.25">
      <c r="B7798" s="427" t="s">
        <v>10244</v>
      </c>
      <c r="C7798" s="427" t="s">
        <v>10219</v>
      </c>
      <c r="D7798" s="428">
        <v>1562.52</v>
      </c>
    </row>
    <row r="7799" spans="2:4" x14ac:dyDescent="0.25">
      <c r="B7799" s="427" t="s">
        <v>10245</v>
      </c>
      <c r="C7799" s="427" t="s">
        <v>10219</v>
      </c>
      <c r="D7799" s="428">
        <v>1562.52</v>
      </c>
    </row>
    <row r="7800" spans="2:4" x14ac:dyDescent="0.25">
      <c r="B7800" s="427" t="s">
        <v>10246</v>
      </c>
      <c r="C7800" s="427" t="s">
        <v>10219</v>
      </c>
      <c r="D7800" s="428">
        <v>1562.52</v>
      </c>
    </row>
    <row r="7801" spans="2:4" x14ac:dyDescent="0.25">
      <c r="B7801" s="427" t="s">
        <v>10247</v>
      </c>
      <c r="C7801" s="427" t="s">
        <v>10219</v>
      </c>
      <c r="D7801" s="428">
        <v>1562.52</v>
      </c>
    </row>
    <row r="7802" spans="2:4" x14ac:dyDescent="0.25">
      <c r="B7802" s="427" t="s">
        <v>10248</v>
      </c>
      <c r="C7802" s="427" t="s">
        <v>10219</v>
      </c>
      <c r="D7802" s="428">
        <v>1562.52</v>
      </c>
    </row>
    <row r="7803" spans="2:4" x14ac:dyDescent="0.25">
      <c r="B7803" s="427" t="s">
        <v>10249</v>
      </c>
      <c r="C7803" s="427" t="s">
        <v>10219</v>
      </c>
      <c r="D7803" s="428">
        <v>1562.52</v>
      </c>
    </row>
    <row r="7804" spans="2:4" x14ac:dyDescent="0.25">
      <c r="B7804" s="427" t="s">
        <v>10250</v>
      </c>
      <c r="C7804" s="427" t="s">
        <v>10219</v>
      </c>
      <c r="D7804" s="428">
        <v>1562.52</v>
      </c>
    </row>
    <row r="7805" spans="2:4" x14ac:dyDescent="0.25">
      <c r="B7805" s="427" t="s">
        <v>10251</v>
      </c>
      <c r="C7805" s="427" t="s">
        <v>10219</v>
      </c>
      <c r="D7805" s="428">
        <v>1562.52</v>
      </c>
    </row>
    <row r="7806" spans="2:4" x14ac:dyDescent="0.25">
      <c r="B7806" s="427" t="s">
        <v>10252</v>
      </c>
      <c r="C7806" s="427" t="s">
        <v>10219</v>
      </c>
      <c r="D7806" s="428">
        <v>1562.52</v>
      </c>
    </row>
    <row r="7807" spans="2:4" x14ac:dyDescent="0.25">
      <c r="B7807" s="427" t="s">
        <v>10253</v>
      </c>
      <c r="C7807" s="427" t="s">
        <v>10219</v>
      </c>
      <c r="D7807" s="428">
        <v>1562.52</v>
      </c>
    </row>
    <row r="7808" spans="2:4" x14ac:dyDescent="0.25">
      <c r="B7808" s="427" t="s">
        <v>10254</v>
      </c>
      <c r="C7808" s="427" t="s">
        <v>10219</v>
      </c>
      <c r="D7808" s="428">
        <v>1562.52</v>
      </c>
    </row>
    <row r="7809" spans="2:4" x14ac:dyDescent="0.25">
      <c r="B7809" s="427" t="s">
        <v>10255</v>
      </c>
      <c r="C7809" s="427" t="s">
        <v>10219</v>
      </c>
      <c r="D7809" s="428">
        <v>1562.52</v>
      </c>
    </row>
    <row r="7810" spans="2:4" x14ac:dyDescent="0.25">
      <c r="B7810" s="427" t="s">
        <v>10256</v>
      </c>
      <c r="C7810" s="427" t="s">
        <v>10219</v>
      </c>
      <c r="D7810" s="428">
        <v>1562.52</v>
      </c>
    </row>
    <row r="7811" spans="2:4" x14ac:dyDescent="0.25">
      <c r="B7811" s="427" t="s">
        <v>10257</v>
      </c>
      <c r="C7811" s="427" t="s">
        <v>10219</v>
      </c>
      <c r="D7811" s="428">
        <v>1562.52</v>
      </c>
    </row>
    <row r="7812" spans="2:4" x14ac:dyDescent="0.25">
      <c r="B7812" s="427" t="s">
        <v>10258</v>
      </c>
      <c r="C7812" s="427" t="s">
        <v>10219</v>
      </c>
      <c r="D7812" s="428">
        <v>1562.52</v>
      </c>
    </row>
    <row r="7813" spans="2:4" x14ac:dyDescent="0.25">
      <c r="B7813" s="427" t="s">
        <v>10259</v>
      </c>
      <c r="C7813" s="427" t="s">
        <v>10219</v>
      </c>
      <c r="D7813" s="428">
        <v>1562.52</v>
      </c>
    </row>
    <row r="7814" spans="2:4" x14ac:dyDescent="0.25">
      <c r="B7814" s="427" t="s">
        <v>10260</v>
      </c>
      <c r="C7814" s="427" t="s">
        <v>10219</v>
      </c>
      <c r="D7814" s="428">
        <v>1562.52</v>
      </c>
    </row>
    <row r="7815" spans="2:4" x14ac:dyDescent="0.25">
      <c r="B7815" s="427" t="s">
        <v>10261</v>
      </c>
      <c r="C7815" s="427" t="s">
        <v>10219</v>
      </c>
      <c r="D7815" s="428">
        <v>1562.52</v>
      </c>
    </row>
    <row r="7816" spans="2:4" x14ac:dyDescent="0.25">
      <c r="B7816" s="427" t="s">
        <v>10262</v>
      </c>
      <c r="C7816" s="427" t="s">
        <v>10219</v>
      </c>
      <c r="D7816" s="428">
        <v>1562.52</v>
      </c>
    </row>
    <row r="7817" spans="2:4" x14ac:dyDescent="0.25">
      <c r="B7817" s="427" t="s">
        <v>10263</v>
      </c>
      <c r="C7817" s="427" t="s">
        <v>10219</v>
      </c>
      <c r="D7817" s="428">
        <v>1562.52</v>
      </c>
    </row>
    <row r="7818" spans="2:4" x14ac:dyDescent="0.25">
      <c r="B7818" s="427" t="s">
        <v>10264</v>
      </c>
      <c r="C7818" s="427" t="s">
        <v>10219</v>
      </c>
      <c r="D7818" s="428">
        <v>1562.52</v>
      </c>
    </row>
    <row r="7819" spans="2:4" x14ac:dyDescent="0.25">
      <c r="B7819" s="427" t="s">
        <v>10265</v>
      </c>
      <c r="C7819" s="427" t="s">
        <v>10219</v>
      </c>
      <c r="D7819" s="428">
        <v>1562.52</v>
      </c>
    </row>
    <row r="7820" spans="2:4" x14ac:dyDescent="0.25">
      <c r="B7820" s="427" t="s">
        <v>10266</v>
      </c>
      <c r="C7820" s="427" t="s">
        <v>10219</v>
      </c>
      <c r="D7820" s="428">
        <v>1562.52</v>
      </c>
    </row>
    <row r="7821" spans="2:4" x14ac:dyDescent="0.25">
      <c r="B7821" s="427" t="s">
        <v>10267</v>
      </c>
      <c r="C7821" s="427" t="s">
        <v>10219</v>
      </c>
      <c r="D7821" s="428">
        <v>1562.52</v>
      </c>
    </row>
    <row r="7822" spans="2:4" x14ac:dyDescent="0.25">
      <c r="B7822" s="427" t="s">
        <v>10268</v>
      </c>
      <c r="C7822" s="427" t="s">
        <v>10219</v>
      </c>
      <c r="D7822" s="428">
        <v>1562.52</v>
      </c>
    </row>
    <row r="7823" spans="2:4" x14ac:dyDescent="0.25">
      <c r="B7823" s="427" t="s">
        <v>10269</v>
      </c>
      <c r="C7823" s="427" t="s">
        <v>10219</v>
      </c>
      <c r="D7823" s="428">
        <v>1562.52</v>
      </c>
    </row>
    <row r="7824" spans="2:4" x14ac:dyDescent="0.25">
      <c r="B7824" s="427" t="s">
        <v>10270</v>
      </c>
      <c r="C7824" s="427" t="s">
        <v>10219</v>
      </c>
      <c r="D7824" s="428">
        <v>1562.52</v>
      </c>
    </row>
    <row r="7825" spans="2:4" x14ac:dyDescent="0.25">
      <c r="B7825" s="427" t="s">
        <v>10271</v>
      </c>
      <c r="C7825" s="427" t="s">
        <v>10219</v>
      </c>
      <c r="D7825" s="428">
        <v>1562.52</v>
      </c>
    </row>
    <row r="7826" spans="2:4" x14ac:dyDescent="0.25">
      <c r="B7826" s="427" t="s">
        <v>10272</v>
      </c>
      <c r="C7826" s="427" t="s">
        <v>10219</v>
      </c>
      <c r="D7826" s="428">
        <v>1562.52</v>
      </c>
    </row>
    <row r="7827" spans="2:4" x14ac:dyDescent="0.25">
      <c r="B7827" s="427" t="s">
        <v>10273</v>
      </c>
      <c r="C7827" s="427" t="s">
        <v>10219</v>
      </c>
      <c r="D7827" s="428">
        <v>1562.52</v>
      </c>
    </row>
    <row r="7828" spans="2:4" x14ac:dyDescent="0.25">
      <c r="B7828" s="427" t="s">
        <v>10274</v>
      </c>
      <c r="C7828" s="427" t="s">
        <v>10219</v>
      </c>
      <c r="D7828" s="428">
        <v>1562.52</v>
      </c>
    </row>
    <row r="7829" spans="2:4" x14ac:dyDescent="0.25">
      <c r="B7829" s="427" t="s">
        <v>10275</v>
      </c>
      <c r="C7829" s="427" t="s">
        <v>10219</v>
      </c>
      <c r="D7829" s="428">
        <v>1562.52</v>
      </c>
    </row>
    <row r="7830" spans="2:4" x14ac:dyDescent="0.25">
      <c r="B7830" s="427" t="s">
        <v>10276</v>
      </c>
      <c r="C7830" s="427" t="s">
        <v>10219</v>
      </c>
      <c r="D7830" s="428">
        <v>1562.52</v>
      </c>
    </row>
    <row r="7831" spans="2:4" x14ac:dyDescent="0.25">
      <c r="B7831" s="427" t="s">
        <v>10277</v>
      </c>
      <c r="C7831" s="427" t="s">
        <v>10219</v>
      </c>
      <c r="D7831" s="428">
        <v>1562.52</v>
      </c>
    </row>
    <row r="7832" spans="2:4" x14ac:dyDescent="0.25">
      <c r="B7832" s="427" t="s">
        <v>10278</v>
      </c>
      <c r="C7832" s="427" t="s">
        <v>10219</v>
      </c>
      <c r="D7832" s="428">
        <v>1562.52</v>
      </c>
    </row>
    <row r="7833" spans="2:4" x14ac:dyDescent="0.25">
      <c r="B7833" s="427" t="s">
        <v>10279</v>
      </c>
      <c r="C7833" s="427" t="s">
        <v>10219</v>
      </c>
      <c r="D7833" s="428">
        <v>1562.52</v>
      </c>
    </row>
    <row r="7834" spans="2:4" x14ac:dyDescent="0.25">
      <c r="B7834" s="427" t="s">
        <v>10280</v>
      </c>
      <c r="C7834" s="427" t="s">
        <v>10219</v>
      </c>
      <c r="D7834" s="428">
        <v>1562.52</v>
      </c>
    </row>
    <row r="7835" spans="2:4" x14ac:dyDescent="0.25">
      <c r="B7835" s="427" t="s">
        <v>10281</v>
      </c>
      <c r="C7835" s="427" t="s">
        <v>10219</v>
      </c>
      <c r="D7835" s="428">
        <v>1562.52</v>
      </c>
    </row>
    <row r="7836" spans="2:4" x14ac:dyDescent="0.25">
      <c r="B7836" s="427" t="s">
        <v>10282</v>
      </c>
      <c r="C7836" s="427" t="s">
        <v>10283</v>
      </c>
      <c r="D7836" s="428">
        <v>12650</v>
      </c>
    </row>
    <row r="7837" spans="2:4" x14ac:dyDescent="0.25">
      <c r="B7837" s="427" t="s">
        <v>10284</v>
      </c>
      <c r="C7837" s="427" t="s">
        <v>10283</v>
      </c>
      <c r="D7837" s="428">
        <v>12650</v>
      </c>
    </row>
    <row r="7838" spans="2:4" x14ac:dyDescent="0.25">
      <c r="B7838" s="427" t="s">
        <v>10285</v>
      </c>
      <c r="C7838" s="427" t="s">
        <v>10286</v>
      </c>
      <c r="D7838" s="428">
        <v>8264.2000000000007</v>
      </c>
    </row>
    <row r="7839" spans="2:4" x14ac:dyDescent="0.25">
      <c r="B7839" s="427" t="s">
        <v>10287</v>
      </c>
      <c r="C7839" s="427" t="s">
        <v>10288</v>
      </c>
      <c r="D7839" s="428">
        <v>2665.67</v>
      </c>
    </row>
    <row r="7840" spans="2:4" x14ac:dyDescent="0.25">
      <c r="B7840" s="427" t="s">
        <v>10289</v>
      </c>
      <c r="C7840" s="427" t="s">
        <v>10290</v>
      </c>
      <c r="D7840" s="428">
        <v>1097.01</v>
      </c>
    </row>
    <row r="7841" spans="2:4" x14ac:dyDescent="0.25">
      <c r="B7841" s="427" t="s">
        <v>10291</v>
      </c>
      <c r="C7841" s="427" t="s">
        <v>10292</v>
      </c>
      <c r="D7841" s="428">
        <v>1097.01</v>
      </c>
    </row>
    <row r="7842" spans="2:4" x14ac:dyDescent="0.25">
      <c r="B7842" s="427" t="s">
        <v>10293</v>
      </c>
      <c r="C7842" s="427" t="s">
        <v>10294</v>
      </c>
      <c r="D7842" s="428">
        <v>13548.15</v>
      </c>
    </row>
    <row r="7843" spans="2:4" x14ac:dyDescent="0.25">
      <c r="B7843" s="427" t="s">
        <v>10295</v>
      </c>
      <c r="C7843" s="427" t="s">
        <v>10296</v>
      </c>
      <c r="D7843" s="428">
        <v>5141.3900000000003</v>
      </c>
    </row>
    <row r="7844" spans="2:4" x14ac:dyDescent="0.25">
      <c r="B7844" s="427" t="s">
        <v>10297</v>
      </c>
      <c r="C7844" s="427" t="s">
        <v>10298</v>
      </c>
      <c r="D7844" s="428">
        <v>4419.88</v>
      </c>
    </row>
    <row r="7845" spans="2:4" x14ac:dyDescent="0.25">
      <c r="B7845" s="427" t="s">
        <v>10299</v>
      </c>
      <c r="C7845" s="427" t="s">
        <v>10300</v>
      </c>
      <c r="D7845" s="428">
        <v>13198.39</v>
      </c>
    </row>
    <row r="7846" spans="2:4" x14ac:dyDescent="0.25">
      <c r="B7846" s="427" t="s">
        <v>10301</v>
      </c>
      <c r="C7846" s="427" t="s">
        <v>10302</v>
      </c>
      <c r="D7846" s="428">
        <v>11877.73</v>
      </c>
    </row>
    <row r="7847" spans="2:4" ht="28.5" x14ac:dyDescent="0.25">
      <c r="B7847" s="427" t="s">
        <v>10303</v>
      </c>
      <c r="C7847" s="427" t="s">
        <v>10304</v>
      </c>
      <c r="D7847" s="428">
        <v>13198.32</v>
      </c>
    </row>
    <row r="7848" spans="2:4" x14ac:dyDescent="0.25">
      <c r="B7848" s="427" t="s">
        <v>10305</v>
      </c>
      <c r="C7848" s="427" t="s">
        <v>10306</v>
      </c>
      <c r="D7848" s="428">
        <v>6196.81</v>
      </c>
    </row>
    <row r="7849" spans="2:4" x14ac:dyDescent="0.25">
      <c r="B7849" s="427" t="s">
        <v>10307</v>
      </c>
      <c r="C7849" s="427" t="s">
        <v>10308</v>
      </c>
      <c r="D7849" s="428">
        <v>12754.9</v>
      </c>
    </row>
    <row r="7850" spans="2:4" ht="28.5" x14ac:dyDescent="0.25">
      <c r="B7850" s="427" t="s">
        <v>10309</v>
      </c>
      <c r="C7850" s="427" t="s">
        <v>10310</v>
      </c>
      <c r="D7850" s="428">
        <v>2103.66</v>
      </c>
    </row>
    <row r="7851" spans="2:4" x14ac:dyDescent="0.25">
      <c r="B7851" s="427" t="s">
        <v>10311</v>
      </c>
      <c r="C7851" s="427" t="s">
        <v>10312</v>
      </c>
      <c r="D7851" s="428">
        <v>3082</v>
      </c>
    </row>
    <row r="7852" spans="2:4" x14ac:dyDescent="0.25">
      <c r="B7852" s="427" t="s">
        <v>10313</v>
      </c>
      <c r="C7852" s="427" t="s">
        <v>10312</v>
      </c>
      <c r="D7852" s="428">
        <v>3082</v>
      </c>
    </row>
    <row r="7853" spans="2:4" x14ac:dyDescent="0.25">
      <c r="B7853" s="427" t="s">
        <v>10314</v>
      </c>
      <c r="C7853" s="427" t="s">
        <v>10312</v>
      </c>
      <c r="D7853" s="428">
        <v>3082</v>
      </c>
    </row>
    <row r="7854" spans="2:4" x14ac:dyDescent="0.25">
      <c r="B7854" s="427" t="s">
        <v>10315</v>
      </c>
      <c r="C7854" s="427" t="s">
        <v>10312</v>
      </c>
      <c r="D7854" s="428">
        <v>3082</v>
      </c>
    </row>
    <row r="7855" spans="2:4" x14ac:dyDescent="0.25">
      <c r="B7855" s="427" t="s">
        <v>10316</v>
      </c>
      <c r="C7855" s="427" t="s">
        <v>10312</v>
      </c>
      <c r="D7855" s="428">
        <v>3082</v>
      </c>
    </row>
    <row r="7856" spans="2:4" ht="28.5" x14ac:dyDescent="0.25">
      <c r="B7856" s="427" t="s">
        <v>10317</v>
      </c>
      <c r="C7856" s="427" t="s">
        <v>10318</v>
      </c>
      <c r="D7856" s="428">
        <v>30000</v>
      </c>
    </row>
    <row r="7857" spans="2:4" x14ac:dyDescent="0.25">
      <c r="B7857" s="427" t="s">
        <v>10319</v>
      </c>
      <c r="C7857" s="427" t="s">
        <v>10320</v>
      </c>
      <c r="D7857" s="428">
        <v>10312.4</v>
      </c>
    </row>
    <row r="7858" spans="2:4" x14ac:dyDescent="0.25">
      <c r="B7858" s="427" t="s">
        <v>10321</v>
      </c>
      <c r="C7858" s="427" t="s">
        <v>10320</v>
      </c>
      <c r="D7858" s="428">
        <v>10312.4</v>
      </c>
    </row>
    <row r="7859" spans="2:4" x14ac:dyDescent="0.25">
      <c r="B7859" s="427" t="s">
        <v>10322</v>
      </c>
      <c r="C7859" s="427" t="s">
        <v>10323</v>
      </c>
      <c r="D7859" s="428">
        <v>672.27</v>
      </c>
    </row>
    <row r="7860" spans="2:4" x14ac:dyDescent="0.25">
      <c r="B7860" s="427" t="s">
        <v>10324</v>
      </c>
      <c r="C7860" s="427" t="s">
        <v>10323</v>
      </c>
      <c r="D7860" s="428">
        <v>672.27</v>
      </c>
    </row>
    <row r="7861" spans="2:4" x14ac:dyDescent="0.25">
      <c r="B7861" s="427" t="s">
        <v>10325</v>
      </c>
      <c r="C7861" s="427" t="s">
        <v>10323</v>
      </c>
      <c r="D7861" s="428">
        <v>672.27</v>
      </c>
    </row>
    <row r="7862" spans="2:4" x14ac:dyDescent="0.25">
      <c r="B7862" s="427" t="s">
        <v>10326</v>
      </c>
      <c r="C7862" s="427" t="s">
        <v>10323</v>
      </c>
      <c r="D7862" s="428">
        <v>672.27</v>
      </c>
    </row>
    <row r="7863" spans="2:4" x14ac:dyDescent="0.25">
      <c r="B7863" s="427" t="s">
        <v>10327</v>
      </c>
      <c r="C7863" s="427" t="s">
        <v>10323</v>
      </c>
      <c r="D7863" s="428">
        <v>672.27</v>
      </c>
    </row>
    <row r="7864" spans="2:4" x14ac:dyDescent="0.25">
      <c r="B7864" s="427" t="s">
        <v>10328</v>
      </c>
      <c r="C7864" s="427" t="s">
        <v>10329</v>
      </c>
      <c r="D7864" s="428">
        <v>672.27</v>
      </c>
    </row>
    <row r="7865" spans="2:4" x14ac:dyDescent="0.25">
      <c r="B7865" s="427" t="s">
        <v>10330</v>
      </c>
      <c r="C7865" s="427" t="s">
        <v>10331</v>
      </c>
      <c r="D7865" s="428">
        <v>762.71</v>
      </c>
    </row>
    <row r="7866" spans="2:4" x14ac:dyDescent="0.25">
      <c r="B7866" s="427" t="s">
        <v>10332</v>
      </c>
      <c r="C7866" s="427" t="s">
        <v>10331</v>
      </c>
      <c r="D7866" s="428">
        <v>762.71</v>
      </c>
    </row>
    <row r="7867" spans="2:4" x14ac:dyDescent="0.25">
      <c r="B7867" s="427" t="s">
        <v>10333</v>
      </c>
      <c r="C7867" s="427" t="s">
        <v>10331</v>
      </c>
      <c r="D7867" s="428">
        <v>762.71</v>
      </c>
    </row>
    <row r="7868" spans="2:4" x14ac:dyDescent="0.25">
      <c r="B7868" s="427" t="s">
        <v>10334</v>
      </c>
      <c r="C7868" s="427" t="s">
        <v>10335</v>
      </c>
      <c r="D7868" s="428">
        <v>23000</v>
      </c>
    </row>
    <row r="7869" spans="2:4" x14ac:dyDescent="0.25">
      <c r="B7869" s="427" t="s">
        <v>10336</v>
      </c>
      <c r="C7869" s="427" t="s">
        <v>10337</v>
      </c>
      <c r="D7869" s="428">
        <v>29016.799999999999</v>
      </c>
    </row>
    <row r="7870" spans="2:4" x14ac:dyDescent="0.25">
      <c r="B7870" s="427" t="s">
        <v>10338</v>
      </c>
      <c r="C7870" s="427" t="s">
        <v>10337</v>
      </c>
      <c r="D7870" s="428">
        <v>29016.799999999999</v>
      </c>
    </row>
    <row r="7871" spans="2:4" x14ac:dyDescent="0.25">
      <c r="B7871" s="427" t="s">
        <v>10339</v>
      </c>
      <c r="C7871" s="427" t="s">
        <v>10340</v>
      </c>
      <c r="D7871" s="428">
        <v>26501.17</v>
      </c>
    </row>
    <row r="7872" spans="2:4" x14ac:dyDescent="0.25">
      <c r="B7872" s="427" t="s">
        <v>10341</v>
      </c>
      <c r="C7872" s="427" t="s">
        <v>10342</v>
      </c>
      <c r="D7872" s="428">
        <v>6716</v>
      </c>
    </row>
    <row r="7873" spans="2:4" x14ac:dyDescent="0.25">
      <c r="B7873" s="427" t="s">
        <v>10343</v>
      </c>
      <c r="C7873" s="427" t="s">
        <v>10344</v>
      </c>
      <c r="D7873" s="428">
        <v>3422</v>
      </c>
    </row>
    <row r="7874" spans="2:4" x14ac:dyDescent="0.25">
      <c r="B7874" s="427" t="s">
        <v>10345</v>
      </c>
      <c r="C7874" s="427" t="s">
        <v>10346</v>
      </c>
      <c r="D7874" s="428">
        <v>16080.45</v>
      </c>
    </row>
    <row r="7875" spans="2:4" x14ac:dyDescent="0.25">
      <c r="B7875" s="427" t="s">
        <v>10347</v>
      </c>
      <c r="C7875" s="427" t="s">
        <v>10346</v>
      </c>
      <c r="D7875" s="428">
        <v>16080.45</v>
      </c>
    </row>
    <row r="7876" spans="2:4" x14ac:dyDescent="0.25">
      <c r="B7876" s="427" t="s">
        <v>10348</v>
      </c>
      <c r="C7876" s="427" t="s">
        <v>10349</v>
      </c>
      <c r="D7876" s="428">
        <v>39009.410000000003</v>
      </c>
    </row>
    <row r="7877" spans="2:4" x14ac:dyDescent="0.25">
      <c r="B7877" s="427" t="s">
        <v>10350</v>
      </c>
      <c r="C7877" s="427" t="s">
        <v>10351</v>
      </c>
      <c r="D7877" s="428">
        <v>17710</v>
      </c>
    </row>
    <row r="7878" spans="2:4" x14ac:dyDescent="0.25">
      <c r="B7878" s="427" t="s">
        <v>10352</v>
      </c>
      <c r="C7878" s="427" t="s">
        <v>10353</v>
      </c>
      <c r="D7878" s="428">
        <v>26862.16</v>
      </c>
    </row>
    <row r="7879" spans="2:4" x14ac:dyDescent="0.25">
      <c r="B7879" s="427" t="s">
        <v>10354</v>
      </c>
      <c r="C7879" s="427" t="s">
        <v>10353</v>
      </c>
      <c r="D7879" s="428">
        <v>26862.16</v>
      </c>
    </row>
    <row r="7880" spans="2:4" x14ac:dyDescent="0.25">
      <c r="B7880" s="427" t="s">
        <v>10355</v>
      </c>
      <c r="C7880" s="427" t="s">
        <v>10356</v>
      </c>
      <c r="D7880" s="428">
        <v>3999</v>
      </c>
    </row>
    <row r="7881" spans="2:4" x14ac:dyDescent="0.25">
      <c r="B7881" s="427" t="s">
        <v>10357</v>
      </c>
      <c r="C7881" s="427" t="s">
        <v>10358</v>
      </c>
      <c r="D7881" s="428">
        <v>5169.25</v>
      </c>
    </row>
    <row r="7882" spans="2:4" x14ac:dyDescent="0.25">
      <c r="B7882" s="427" t="s">
        <v>10359</v>
      </c>
      <c r="C7882" s="427" t="s">
        <v>10360</v>
      </c>
      <c r="D7882" s="428">
        <v>1743.18</v>
      </c>
    </row>
    <row r="7883" spans="2:4" x14ac:dyDescent="0.25">
      <c r="B7883" s="427" t="s">
        <v>10361</v>
      </c>
      <c r="C7883" s="427" t="s">
        <v>10360</v>
      </c>
      <c r="D7883" s="428">
        <v>1743.18</v>
      </c>
    </row>
    <row r="7884" spans="2:4" x14ac:dyDescent="0.25">
      <c r="B7884" s="427" t="s">
        <v>10362</v>
      </c>
      <c r="C7884" s="427" t="s">
        <v>10360</v>
      </c>
      <c r="D7884" s="428">
        <v>1743.18</v>
      </c>
    </row>
    <row r="7885" spans="2:4" x14ac:dyDescent="0.25">
      <c r="B7885" s="427" t="s">
        <v>10363</v>
      </c>
      <c r="C7885" s="427" t="s">
        <v>10360</v>
      </c>
      <c r="D7885" s="428">
        <v>1743.18</v>
      </c>
    </row>
    <row r="7886" spans="2:4" x14ac:dyDescent="0.25">
      <c r="B7886" s="427" t="s">
        <v>10364</v>
      </c>
      <c r="C7886" s="427" t="s">
        <v>10360</v>
      </c>
      <c r="D7886" s="428">
        <v>1743.18</v>
      </c>
    </row>
    <row r="7887" spans="2:4" x14ac:dyDescent="0.25">
      <c r="B7887" s="427" t="s">
        <v>10365</v>
      </c>
      <c r="C7887" s="427" t="s">
        <v>10360</v>
      </c>
      <c r="D7887" s="428">
        <v>1743.18</v>
      </c>
    </row>
    <row r="7888" spans="2:4" x14ac:dyDescent="0.25">
      <c r="B7888" s="427" t="s">
        <v>10366</v>
      </c>
      <c r="C7888" s="427" t="s">
        <v>10360</v>
      </c>
      <c r="D7888" s="428">
        <v>1743.18</v>
      </c>
    </row>
    <row r="7889" spans="2:4" x14ac:dyDescent="0.25">
      <c r="B7889" s="427" t="s">
        <v>10367</v>
      </c>
      <c r="C7889" s="427" t="s">
        <v>10360</v>
      </c>
      <c r="D7889" s="428">
        <v>1743.18</v>
      </c>
    </row>
    <row r="7890" spans="2:4" x14ac:dyDescent="0.25">
      <c r="B7890" s="427" t="s">
        <v>10368</v>
      </c>
      <c r="C7890" s="427" t="s">
        <v>10360</v>
      </c>
      <c r="D7890" s="428">
        <v>1743.18</v>
      </c>
    </row>
    <row r="7891" spans="2:4" x14ac:dyDescent="0.25">
      <c r="B7891" s="427" t="s">
        <v>10369</v>
      </c>
      <c r="C7891" s="427" t="s">
        <v>10360</v>
      </c>
      <c r="D7891" s="428">
        <v>1743.18</v>
      </c>
    </row>
    <row r="7892" spans="2:4" x14ac:dyDescent="0.25">
      <c r="B7892" s="427" t="s">
        <v>10370</v>
      </c>
      <c r="C7892" s="427" t="s">
        <v>10360</v>
      </c>
      <c r="D7892" s="428">
        <v>1743.18</v>
      </c>
    </row>
    <row r="7893" spans="2:4" x14ac:dyDescent="0.25">
      <c r="B7893" s="427" t="s">
        <v>10371</v>
      </c>
      <c r="C7893" s="427" t="s">
        <v>10360</v>
      </c>
      <c r="D7893" s="428">
        <v>1743.18</v>
      </c>
    </row>
    <row r="7894" spans="2:4" x14ac:dyDescent="0.25">
      <c r="B7894" s="427" t="s">
        <v>10372</v>
      </c>
      <c r="C7894" s="427" t="s">
        <v>10360</v>
      </c>
      <c r="D7894" s="428">
        <v>1743.18</v>
      </c>
    </row>
    <row r="7895" spans="2:4" x14ac:dyDescent="0.25">
      <c r="B7895" s="427" t="s">
        <v>10373</v>
      </c>
      <c r="C7895" s="427" t="s">
        <v>10360</v>
      </c>
      <c r="D7895" s="428">
        <v>1743.18</v>
      </c>
    </row>
    <row r="7896" spans="2:4" x14ac:dyDescent="0.25">
      <c r="B7896" s="427" t="s">
        <v>10374</v>
      </c>
      <c r="C7896" s="427" t="s">
        <v>10360</v>
      </c>
      <c r="D7896" s="428">
        <v>1743.18</v>
      </c>
    </row>
    <row r="7897" spans="2:4" x14ac:dyDescent="0.25">
      <c r="B7897" s="427" t="s">
        <v>10375</v>
      </c>
      <c r="C7897" s="427" t="s">
        <v>10360</v>
      </c>
      <c r="D7897" s="428">
        <v>1743.18</v>
      </c>
    </row>
    <row r="7898" spans="2:4" x14ac:dyDescent="0.25">
      <c r="B7898" s="427" t="s">
        <v>10376</v>
      </c>
      <c r="C7898" s="427" t="s">
        <v>10360</v>
      </c>
      <c r="D7898" s="428">
        <v>1743.18</v>
      </c>
    </row>
    <row r="7899" spans="2:4" x14ac:dyDescent="0.25">
      <c r="B7899" s="427" t="s">
        <v>10377</v>
      </c>
      <c r="C7899" s="427" t="s">
        <v>10360</v>
      </c>
      <c r="D7899" s="428">
        <v>1743.18</v>
      </c>
    </row>
    <row r="7900" spans="2:4" x14ac:dyDescent="0.25">
      <c r="B7900" s="427" t="s">
        <v>10378</v>
      </c>
      <c r="C7900" s="427" t="s">
        <v>10360</v>
      </c>
      <c r="D7900" s="428">
        <v>1743.18</v>
      </c>
    </row>
    <row r="7901" spans="2:4" x14ac:dyDescent="0.25">
      <c r="B7901" s="427" t="s">
        <v>10379</v>
      </c>
      <c r="C7901" s="427" t="s">
        <v>10360</v>
      </c>
      <c r="D7901" s="428">
        <v>1743.18</v>
      </c>
    </row>
    <row r="7902" spans="2:4" x14ac:dyDescent="0.25">
      <c r="B7902" s="427" t="s">
        <v>10380</v>
      </c>
      <c r="C7902" s="427" t="s">
        <v>10381</v>
      </c>
      <c r="D7902" s="428">
        <v>0.12</v>
      </c>
    </row>
    <row r="7903" spans="2:4" ht="28.5" x14ac:dyDescent="0.25">
      <c r="B7903" s="427" t="s">
        <v>10382</v>
      </c>
      <c r="C7903" s="427" t="s">
        <v>10383</v>
      </c>
      <c r="D7903" s="428">
        <v>6042.79</v>
      </c>
    </row>
    <row r="7904" spans="2:4" x14ac:dyDescent="0.25">
      <c r="B7904" s="427" t="s">
        <v>10384</v>
      </c>
      <c r="C7904" s="427" t="s">
        <v>10385</v>
      </c>
      <c r="D7904" s="428">
        <v>0</v>
      </c>
    </row>
    <row r="7905" spans="2:4" x14ac:dyDescent="0.25">
      <c r="B7905" s="427" t="s">
        <v>10386</v>
      </c>
      <c r="C7905" s="427" t="s">
        <v>10387</v>
      </c>
      <c r="D7905" s="428">
        <v>4970.6000000000004</v>
      </c>
    </row>
    <row r="7906" spans="2:4" x14ac:dyDescent="0.25">
      <c r="B7906" s="427" t="s">
        <v>10388</v>
      </c>
      <c r="C7906" s="427" t="s">
        <v>10387</v>
      </c>
      <c r="D7906" s="428">
        <v>14193.76</v>
      </c>
    </row>
    <row r="7907" spans="2:4" x14ac:dyDescent="0.25">
      <c r="B7907" s="427" t="s">
        <v>10389</v>
      </c>
      <c r="C7907" s="427" t="s">
        <v>10387</v>
      </c>
      <c r="D7907" s="428">
        <v>617.12</v>
      </c>
    </row>
    <row r="7908" spans="2:4" x14ac:dyDescent="0.25">
      <c r="B7908" s="427" t="s">
        <v>10390</v>
      </c>
      <c r="C7908" s="427" t="s">
        <v>10391</v>
      </c>
      <c r="D7908" s="428">
        <v>20014.599999999999</v>
      </c>
    </row>
    <row r="7909" spans="2:4" x14ac:dyDescent="0.25">
      <c r="B7909" s="427" t="s">
        <v>10392</v>
      </c>
      <c r="C7909" s="427" t="s">
        <v>10391</v>
      </c>
      <c r="D7909" s="428">
        <v>20014.599999999999</v>
      </c>
    </row>
    <row r="7910" spans="2:4" x14ac:dyDescent="0.25">
      <c r="B7910" s="427" t="s">
        <v>10393</v>
      </c>
      <c r="C7910" s="427" t="s">
        <v>10394</v>
      </c>
      <c r="D7910" s="428">
        <v>2243.0100000000002</v>
      </c>
    </row>
    <row r="7911" spans="2:4" x14ac:dyDescent="0.25">
      <c r="B7911" s="427" t="s">
        <v>10395</v>
      </c>
      <c r="C7911" s="427" t="s">
        <v>10394</v>
      </c>
      <c r="D7911" s="428">
        <v>2207.6</v>
      </c>
    </row>
    <row r="7912" spans="2:4" x14ac:dyDescent="0.25">
      <c r="B7912" s="427" t="s">
        <v>10396</v>
      </c>
      <c r="C7912" s="427" t="s">
        <v>10397</v>
      </c>
      <c r="D7912" s="428">
        <v>530</v>
      </c>
    </row>
    <row r="7913" spans="2:4" x14ac:dyDescent="0.25">
      <c r="B7913" s="427" t="s">
        <v>10398</v>
      </c>
      <c r="C7913" s="427" t="s">
        <v>10399</v>
      </c>
      <c r="D7913" s="428">
        <v>540</v>
      </c>
    </row>
    <row r="7914" spans="2:4" x14ac:dyDescent="0.25">
      <c r="B7914" s="427" t="s">
        <v>10400</v>
      </c>
      <c r="C7914" s="427" t="s">
        <v>10399</v>
      </c>
      <c r="D7914" s="428">
        <v>540</v>
      </c>
    </row>
    <row r="7915" spans="2:4" x14ac:dyDescent="0.25">
      <c r="B7915" s="427" t="s">
        <v>10401</v>
      </c>
      <c r="C7915" s="427" t="s">
        <v>10402</v>
      </c>
      <c r="D7915" s="428">
        <v>2028.84</v>
      </c>
    </row>
    <row r="7916" spans="2:4" x14ac:dyDescent="0.25">
      <c r="B7916" s="427" t="s">
        <v>10403</v>
      </c>
      <c r="C7916" s="427" t="s">
        <v>10404</v>
      </c>
      <c r="D7916" s="428">
        <v>1166.22</v>
      </c>
    </row>
    <row r="7917" spans="2:4" x14ac:dyDescent="0.25">
      <c r="B7917" s="427" t="s">
        <v>10405</v>
      </c>
      <c r="C7917" s="427" t="s">
        <v>10406</v>
      </c>
      <c r="D7917" s="428">
        <v>2452.88</v>
      </c>
    </row>
    <row r="7918" spans="2:4" x14ac:dyDescent="0.25">
      <c r="B7918" s="427" t="s">
        <v>10407</v>
      </c>
      <c r="C7918" s="427" t="s">
        <v>10408</v>
      </c>
      <c r="D7918" s="428">
        <v>3517.85</v>
      </c>
    </row>
    <row r="7919" spans="2:4" x14ac:dyDescent="0.25">
      <c r="B7919" s="427" t="s">
        <v>10409</v>
      </c>
      <c r="C7919" s="427" t="s">
        <v>10408</v>
      </c>
      <c r="D7919" s="428">
        <v>3517.85</v>
      </c>
    </row>
    <row r="7920" spans="2:4" x14ac:dyDescent="0.25">
      <c r="B7920" s="427" t="s">
        <v>10410</v>
      </c>
      <c r="C7920" s="427" t="s">
        <v>10408</v>
      </c>
      <c r="D7920" s="428">
        <v>3517.85</v>
      </c>
    </row>
    <row r="7921" spans="2:4" x14ac:dyDescent="0.25">
      <c r="B7921" s="427" t="s">
        <v>10411</v>
      </c>
      <c r="C7921" s="427" t="s">
        <v>10408</v>
      </c>
      <c r="D7921" s="428">
        <v>3517.85</v>
      </c>
    </row>
    <row r="7922" spans="2:4" x14ac:dyDescent="0.25">
      <c r="B7922" s="427" t="s">
        <v>10412</v>
      </c>
      <c r="C7922" s="427" t="s">
        <v>10408</v>
      </c>
      <c r="D7922" s="428">
        <v>3517.85</v>
      </c>
    </row>
    <row r="7923" spans="2:4" x14ac:dyDescent="0.25">
      <c r="B7923" s="427" t="s">
        <v>10413</v>
      </c>
      <c r="C7923" s="427" t="s">
        <v>10408</v>
      </c>
      <c r="D7923" s="428">
        <v>3517.85</v>
      </c>
    </row>
    <row r="7924" spans="2:4" x14ac:dyDescent="0.25">
      <c r="B7924" s="427" t="s">
        <v>10414</v>
      </c>
      <c r="C7924" s="427" t="s">
        <v>10408</v>
      </c>
      <c r="D7924" s="428">
        <v>3517.85</v>
      </c>
    </row>
    <row r="7925" spans="2:4" x14ac:dyDescent="0.25">
      <c r="B7925" s="427" t="s">
        <v>10415</v>
      </c>
      <c r="C7925" s="427" t="s">
        <v>10408</v>
      </c>
      <c r="D7925" s="428">
        <v>3517.85</v>
      </c>
    </row>
    <row r="7926" spans="2:4" x14ac:dyDescent="0.25">
      <c r="B7926" s="427" t="s">
        <v>10416</v>
      </c>
      <c r="C7926" s="427" t="s">
        <v>10408</v>
      </c>
      <c r="D7926" s="428">
        <v>3517.85</v>
      </c>
    </row>
    <row r="7927" spans="2:4" x14ac:dyDescent="0.25">
      <c r="B7927" s="427" t="s">
        <v>10417</v>
      </c>
      <c r="C7927" s="427" t="s">
        <v>10408</v>
      </c>
      <c r="D7927" s="428">
        <v>3517.85</v>
      </c>
    </row>
    <row r="7928" spans="2:4" x14ac:dyDescent="0.25">
      <c r="B7928" s="427" t="s">
        <v>10418</v>
      </c>
      <c r="C7928" s="427" t="s">
        <v>10408</v>
      </c>
      <c r="D7928" s="428">
        <v>3517.85</v>
      </c>
    </row>
    <row r="7929" spans="2:4" x14ac:dyDescent="0.25">
      <c r="B7929" s="427" t="s">
        <v>10419</v>
      </c>
      <c r="C7929" s="427" t="s">
        <v>10408</v>
      </c>
      <c r="D7929" s="428">
        <v>3517.85</v>
      </c>
    </row>
    <row r="7930" spans="2:4" x14ac:dyDescent="0.25">
      <c r="B7930" s="427" t="s">
        <v>10420</v>
      </c>
      <c r="C7930" s="427" t="s">
        <v>10408</v>
      </c>
      <c r="D7930" s="428">
        <v>3517.85</v>
      </c>
    </row>
    <row r="7931" spans="2:4" x14ac:dyDescent="0.25">
      <c r="B7931" s="427" t="s">
        <v>10421</v>
      </c>
      <c r="C7931" s="427" t="s">
        <v>10408</v>
      </c>
      <c r="D7931" s="428">
        <v>3517.85</v>
      </c>
    </row>
    <row r="7932" spans="2:4" x14ac:dyDescent="0.25">
      <c r="B7932" s="427" t="s">
        <v>10422</v>
      </c>
      <c r="C7932" s="427" t="s">
        <v>10408</v>
      </c>
      <c r="D7932" s="428">
        <v>3517.85</v>
      </c>
    </row>
    <row r="7933" spans="2:4" x14ac:dyDescent="0.25">
      <c r="B7933" s="427" t="s">
        <v>10423</v>
      </c>
      <c r="C7933" s="427" t="s">
        <v>10408</v>
      </c>
      <c r="D7933" s="428">
        <v>3517.85</v>
      </c>
    </row>
    <row r="7934" spans="2:4" x14ac:dyDescent="0.25">
      <c r="B7934" s="427" t="s">
        <v>10424</v>
      </c>
      <c r="C7934" s="427" t="s">
        <v>10408</v>
      </c>
      <c r="D7934" s="428">
        <v>3517.85</v>
      </c>
    </row>
    <row r="7935" spans="2:4" x14ac:dyDescent="0.25">
      <c r="B7935" s="427" t="s">
        <v>10425</v>
      </c>
      <c r="C7935" s="427" t="s">
        <v>10408</v>
      </c>
      <c r="D7935" s="428">
        <v>3196.1</v>
      </c>
    </row>
    <row r="7936" spans="2:4" x14ac:dyDescent="0.25">
      <c r="B7936" s="427" t="s">
        <v>10426</v>
      </c>
      <c r="C7936" s="427" t="s">
        <v>10408</v>
      </c>
      <c r="D7936" s="428">
        <v>3517.85</v>
      </c>
    </row>
    <row r="7937" spans="2:4" x14ac:dyDescent="0.25">
      <c r="B7937" s="427" t="s">
        <v>10427</v>
      </c>
      <c r="C7937" s="427" t="s">
        <v>10408</v>
      </c>
      <c r="D7937" s="428">
        <v>3517.85</v>
      </c>
    </row>
    <row r="7938" spans="2:4" x14ac:dyDescent="0.25">
      <c r="B7938" s="427" t="s">
        <v>10428</v>
      </c>
      <c r="C7938" s="427" t="s">
        <v>10408</v>
      </c>
      <c r="D7938" s="428">
        <v>3517.85</v>
      </c>
    </row>
    <row r="7939" spans="2:4" x14ac:dyDescent="0.25">
      <c r="B7939" s="427" t="s">
        <v>10429</v>
      </c>
      <c r="C7939" s="427" t="s">
        <v>10408</v>
      </c>
      <c r="D7939" s="428">
        <v>3517.85</v>
      </c>
    </row>
    <row r="7940" spans="2:4" x14ac:dyDescent="0.25">
      <c r="B7940" s="427" t="s">
        <v>10430</v>
      </c>
      <c r="C7940" s="427" t="s">
        <v>10408</v>
      </c>
      <c r="D7940" s="428">
        <v>3517.85</v>
      </c>
    </row>
    <row r="7941" spans="2:4" x14ac:dyDescent="0.25">
      <c r="B7941" s="427" t="s">
        <v>10431</v>
      </c>
      <c r="C7941" s="427" t="s">
        <v>10408</v>
      </c>
      <c r="D7941" s="428">
        <v>3517.85</v>
      </c>
    </row>
    <row r="7942" spans="2:4" x14ac:dyDescent="0.25">
      <c r="B7942" s="427" t="s">
        <v>10432</v>
      </c>
      <c r="C7942" s="427" t="s">
        <v>10433</v>
      </c>
      <c r="D7942" s="428">
        <v>1352.4</v>
      </c>
    </row>
    <row r="7943" spans="2:4" x14ac:dyDescent="0.25">
      <c r="B7943" s="427" t="s">
        <v>10434</v>
      </c>
      <c r="C7943" s="427" t="s">
        <v>10435</v>
      </c>
      <c r="D7943" s="428">
        <v>2244.8000000000002</v>
      </c>
    </row>
    <row r="7944" spans="2:4" x14ac:dyDescent="0.25">
      <c r="B7944" s="427" t="s">
        <v>10436</v>
      </c>
      <c r="C7944" s="427" t="s">
        <v>10435</v>
      </c>
      <c r="D7944" s="428">
        <v>2244.8000000000002</v>
      </c>
    </row>
    <row r="7945" spans="2:4" x14ac:dyDescent="0.25">
      <c r="B7945" s="427" t="s">
        <v>10437</v>
      </c>
      <c r="C7945" s="427" t="s">
        <v>10435</v>
      </c>
      <c r="D7945" s="428">
        <v>2244.8000000000002</v>
      </c>
    </row>
    <row r="7946" spans="2:4" x14ac:dyDescent="0.25">
      <c r="B7946" s="427" t="s">
        <v>10438</v>
      </c>
      <c r="C7946" s="427" t="s">
        <v>10435</v>
      </c>
      <c r="D7946" s="428">
        <v>2244.8000000000002</v>
      </c>
    </row>
    <row r="7947" spans="2:4" x14ac:dyDescent="0.25">
      <c r="B7947" s="427" t="s">
        <v>10439</v>
      </c>
      <c r="C7947" s="427" t="s">
        <v>10435</v>
      </c>
      <c r="D7947" s="428">
        <v>2244.8000000000002</v>
      </c>
    </row>
    <row r="7948" spans="2:4" x14ac:dyDescent="0.25">
      <c r="B7948" s="427" t="s">
        <v>10440</v>
      </c>
      <c r="C7948" s="427" t="s">
        <v>10441</v>
      </c>
      <c r="D7948" s="428">
        <v>1352.4</v>
      </c>
    </row>
    <row r="7949" spans="2:4" x14ac:dyDescent="0.25">
      <c r="B7949" s="427" t="s">
        <v>10442</v>
      </c>
      <c r="C7949" s="427" t="s">
        <v>10441</v>
      </c>
      <c r="D7949" s="428">
        <v>1352.4</v>
      </c>
    </row>
    <row r="7950" spans="2:4" x14ac:dyDescent="0.25">
      <c r="B7950" s="427" t="s">
        <v>10443</v>
      </c>
      <c r="C7950" s="427" t="s">
        <v>10441</v>
      </c>
      <c r="D7950" s="428">
        <v>1352.4</v>
      </c>
    </row>
    <row r="7951" spans="2:4" x14ac:dyDescent="0.25">
      <c r="B7951" s="427" t="s">
        <v>10444</v>
      </c>
      <c r="C7951" s="427" t="s">
        <v>10441</v>
      </c>
      <c r="D7951" s="428">
        <v>1352.4</v>
      </c>
    </row>
    <row r="7952" spans="2:4" x14ac:dyDescent="0.25">
      <c r="B7952" s="427" t="s">
        <v>10445</v>
      </c>
      <c r="C7952" s="427" t="s">
        <v>10441</v>
      </c>
      <c r="D7952" s="428">
        <v>1352.4</v>
      </c>
    </row>
    <row r="7953" spans="2:4" x14ac:dyDescent="0.25">
      <c r="B7953" s="427" t="s">
        <v>10446</v>
      </c>
      <c r="C7953" s="427" t="s">
        <v>10441</v>
      </c>
      <c r="D7953" s="428">
        <v>1352.4</v>
      </c>
    </row>
    <row r="7954" spans="2:4" x14ac:dyDescent="0.25">
      <c r="B7954" s="427" t="s">
        <v>10447</v>
      </c>
      <c r="C7954" s="427" t="s">
        <v>10441</v>
      </c>
      <c r="D7954" s="428">
        <v>1352.4</v>
      </c>
    </row>
    <row r="7955" spans="2:4" x14ac:dyDescent="0.25">
      <c r="B7955" s="427" t="s">
        <v>10448</v>
      </c>
      <c r="C7955" s="427" t="s">
        <v>10441</v>
      </c>
      <c r="D7955" s="428">
        <v>1352.4</v>
      </c>
    </row>
    <row r="7956" spans="2:4" x14ac:dyDescent="0.25">
      <c r="B7956" s="427" t="s">
        <v>10449</v>
      </c>
      <c r="C7956" s="427" t="s">
        <v>10441</v>
      </c>
      <c r="D7956" s="428">
        <v>1352.4</v>
      </c>
    </row>
    <row r="7957" spans="2:4" x14ac:dyDescent="0.25">
      <c r="B7957" s="427" t="s">
        <v>10450</v>
      </c>
      <c r="C7957" s="427" t="s">
        <v>10441</v>
      </c>
      <c r="D7957" s="428">
        <v>1352.4</v>
      </c>
    </row>
    <row r="7958" spans="2:4" x14ac:dyDescent="0.25">
      <c r="B7958" s="427" t="s">
        <v>10451</v>
      </c>
      <c r="C7958" s="427" t="s">
        <v>10441</v>
      </c>
      <c r="D7958" s="428">
        <v>1352.4</v>
      </c>
    </row>
    <row r="7959" spans="2:4" x14ac:dyDescent="0.25">
      <c r="B7959" s="427" t="s">
        <v>10452</v>
      </c>
      <c r="C7959" s="427" t="s">
        <v>10453</v>
      </c>
      <c r="D7959" s="428">
        <v>699</v>
      </c>
    </row>
    <row r="7960" spans="2:4" x14ac:dyDescent="0.25">
      <c r="B7960" s="427" t="s">
        <v>10454</v>
      </c>
      <c r="C7960" s="427" t="s">
        <v>10455</v>
      </c>
      <c r="D7960" s="428">
        <v>499.99</v>
      </c>
    </row>
    <row r="7961" spans="2:4" x14ac:dyDescent="0.25">
      <c r="B7961" s="427" t="s">
        <v>10456</v>
      </c>
      <c r="C7961" s="427" t="s">
        <v>10457</v>
      </c>
      <c r="D7961" s="428">
        <v>1352.4</v>
      </c>
    </row>
    <row r="7962" spans="2:4" x14ac:dyDescent="0.25">
      <c r="B7962" s="427" t="s">
        <v>10458</v>
      </c>
      <c r="C7962" s="427" t="s">
        <v>10459</v>
      </c>
      <c r="D7962" s="428">
        <v>1352.4</v>
      </c>
    </row>
    <row r="7963" spans="2:4" x14ac:dyDescent="0.25">
      <c r="B7963" s="427" t="s">
        <v>10460</v>
      </c>
      <c r="C7963" s="427" t="s">
        <v>10461</v>
      </c>
      <c r="D7963" s="428">
        <v>1299.01</v>
      </c>
    </row>
    <row r="7964" spans="2:4" x14ac:dyDescent="0.25">
      <c r="B7964" s="427" t="s">
        <v>10462</v>
      </c>
      <c r="C7964" s="427" t="s">
        <v>10463</v>
      </c>
      <c r="D7964" s="428">
        <v>1994.54</v>
      </c>
    </row>
    <row r="7965" spans="2:4" x14ac:dyDescent="0.25">
      <c r="B7965" s="427" t="s">
        <v>10464</v>
      </c>
      <c r="C7965" s="427" t="s">
        <v>10463</v>
      </c>
      <c r="D7965" s="428">
        <v>1994.54</v>
      </c>
    </row>
    <row r="7966" spans="2:4" x14ac:dyDescent="0.25">
      <c r="B7966" s="427" t="s">
        <v>10465</v>
      </c>
      <c r="C7966" s="427" t="s">
        <v>10466</v>
      </c>
      <c r="D7966" s="428">
        <v>45796.91</v>
      </c>
    </row>
    <row r="7967" spans="2:4" x14ac:dyDescent="0.25">
      <c r="B7967" s="427" t="s">
        <v>10467</v>
      </c>
      <c r="C7967" s="427" t="s">
        <v>10468</v>
      </c>
      <c r="D7967" s="428">
        <v>7773.79</v>
      </c>
    </row>
    <row r="7968" spans="2:4" x14ac:dyDescent="0.25">
      <c r="B7968" s="427" t="s">
        <v>10469</v>
      </c>
      <c r="C7968" s="427" t="s">
        <v>10470</v>
      </c>
      <c r="D7968" s="428">
        <v>8489.2999999999993</v>
      </c>
    </row>
    <row r="7969" spans="2:4" x14ac:dyDescent="0.25">
      <c r="B7969" s="427" t="s">
        <v>10471</v>
      </c>
      <c r="C7969" s="427" t="s">
        <v>10472</v>
      </c>
      <c r="D7969" s="428">
        <v>3450</v>
      </c>
    </row>
    <row r="7970" spans="2:4" x14ac:dyDescent="0.25">
      <c r="B7970" s="427" t="s">
        <v>10473</v>
      </c>
      <c r="C7970" s="427" t="s">
        <v>10474</v>
      </c>
      <c r="D7970" s="428">
        <v>6096.96</v>
      </c>
    </row>
    <row r="7971" spans="2:4" x14ac:dyDescent="0.25">
      <c r="B7971" s="427" t="s">
        <v>10475</v>
      </c>
      <c r="C7971" s="427" t="s">
        <v>10474</v>
      </c>
      <c r="D7971" s="428">
        <v>6096.96</v>
      </c>
    </row>
    <row r="7972" spans="2:4" x14ac:dyDescent="0.25">
      <c r="B7972" s="427" t="s">
        <v>10476</v>
      </c>
      <c r="C7972" s="427" t="s">
        <v>10474</v>
      </c>
      <c r="D7972" s="428">
        <v>6096.96</v>
      </c>
    </row>
    <row r="7973" spans="2:4" x14ac:dyDescent="0.25">
      <c r="B7973" s="427" t="s">
        <v>10477</v>
      </c>
      <c r="C7973" s="427" t="s">
        <v>10474</v>
      </c>
      <c r="D7973" s="428">
        <v>6096.96</v>
      </c>
    </row>
    <row r="7974" spans="2:4" x14ac:dyDescent="0.25">
      <c r="B7974" s="427" t="s">
        <v>10478</v>
      </c>
      <c r="C7974" s="427" t="s">
        <v>10479</v>
      </c>
      <c r="D7974" s="428">
        <v>400.2</v>
      </c>
    </row>
    <row r="7975" spans="2:4" x14ac:dyDescent="0.25">
      <c r="B7975" s="427" t="s">
        <v>10480</v>
      </c>
      <c r="C7975" s="427" t="s">
        <v>10481</v>
      </c>
      <c r="D7975" s="428">
        <v>2489.36</v>
      </c>
    </row>
    <row r="7976" spans="2:4" x14ac:dyDescent="0.25">
      <c r="B7976" s="427" t="s">
        <v>10482</v>
      </c>
      <c r="C7976" s="427" t="s">
        <v>10481</v>
      </c>
      <c r="D7976" s="428">
        <v>2489.36</v>
      </c>
    </row>
    <row r="7977" spans="2:4" x14ac:dyDescent="0.25">
      <c r="B7977" s="427" t="s">
        <v>10483</v>
      </c>
      <c r="C7977" s="427" t="s">
        <v>10481</v>
      </c>
      <c r="D7977" s="428">
        <v>1874.4</v>
      </c>
    </row>
    <row r="7978" spans="2:4" x14ac:dyDescent="0.25">
      <c r="B7978" s="427" t="s">
        <v>10484</v>
      </c>
      <c r="C7978" s="427" t="s">
        <v>10481</v>
      </c>
      <c r="D7978" s="428">
        <v>3315.28</v>
      </c>
    </row>
    <row r="7979" spans="2:4" x14ac:dyDescent="0.25">
      <c r="B7979" s="427" t="s">
        <v>10485</v>
      </c>
      <c r="C7979" s="427" t="s">
        <v>10481</v>
      </c>
      <c r="D7979" s="428">
        <v>3315.28</v>
      </c>
    </row>
    <row r="7980" spans="2:4" x14ac:dyDescent="0.25">
      <c r="B7980" s="427" t="s">
        <v>10486</v>
      </c>
      <c r="C7980" s="427" t="s">
        <v>10481</v>
      </c>
      <c r="D7980" s="428">
        <v>25595.38</v>
      </c>
    </row>
    <row r="7981" spans="2:4" x14ac:dyDescent="0.25">
      <c r="B7981" s="427" t="s">
        <v>10487</v>
      </c>
      <c r="C7981" s="427" t="s">
        <v>10481</v>
      </c>
      <c r="D7981" s="428">
        <v>3184.2</v>
      </c>
    </row>
    <row r="7982" spans="2:4" x14ac:dyDescent="0.25">
      <c r="B7982" s="427" t="s">
        <v>10488</v>
      </c>
      <c r="C7982" s="427" t="s">
        <v>10481</v>
      </c>
      <c r="D7982" s="428">
        <v>3915</v>
      </c>
    </row>
    <row r="7983" spans="2:4" x14ac:dyDescent="0.25">
      <c r="B7983" s="427" t="s">
        <v>10489</v>
      </c>
      <c r="C7983" s="427" t="s">
        <v>10481</v>
      </c>
      <c r="D7983" s="428">
        <v>3915</v>
      </c>
    </row>
    <row r="7984" spans="2:4" x14ac:dyDescent="0.25">
      <c r="B7984" s="427" t="s">
        <v>10490</v>
      </c>
      <c r="C7984" s="427" t="s">
        <v>10481</v>
      </c>
      <c r="D7984" s="428">
        <v>3315.28</v>
      </c>
    </row>
    <row r="7985" spans="2:4" x14ac:dyDescent="0.25">
      <c r="B7985" s="427" t="s">
        <v>10491</v>
      </c>
      <c r="C7985" s="427" t="s">
        <v>10481</v>
      </c>
      <c r="D7985" s="428">
        <v>25595.38</v>
      </c>
    </row>
    <row r="7986" spans="2:4" x14ac:dyDescent="0.25">
      <c r="B7986" s="427" t="s">
        <v>10492</v>
      </c>
      <c r="C7986" s="427" t="s">
        <v>10481</v>
      </c>
      <c r="D7986" s="428">
        <v>3184.2</v>
      </c>
    </row>
    <row r="7987" spans="2:4" x14ac:dyDescent="0.25">
      <c r="B7987" s="427" t="s">
        <v>10493</v>
      </c>
      <c r="C7987" s="427" t="s">
        <v>10481</v>
      </c>
      <c r="D7987" s="428">
        <v>14212.61</v>
      </c>
    </row>
    <row r="7988" spans="2:4" x14ac:dyDescent="0.25">
      <c r="B7988" s="427" t="s">
        <v>10494</v>
      </c>
      <c r="C7988" s="427" t="s">
        <v>10481</v>
      </c>
      <c r="D7988" s="428">
        <v>2630.88</v>
      </c>
    </row>
    <row r="7989" spans="2:4" x14ac:dyDescent="0.25">
      <c r="B7989" s="427" t="s">
        <v>10495</v>
      </c>
      <c r="C7989" s="427" t="s">
        <v>10481</v>
      </c>
      <c r="D7989" s="428">
        <v>2630.88</v>
      </c>
    </row>
    <row r="7990" spans="2:4" x14ac:dyDescent="0.25">
      <c r="B7990" s="427" t="s">
        <v>10496</v>
      </c>
      <c r="C7990" s="427" t="s">
        <v>10497</v>
      </c>
      <c r="D7990" s="428">
        <v>2166.7800000000002</v>
      </c>
    </row>
    <row r="7991" spans="2:4" x14ac:dyDescent="0.25">
      <c r="B7991" s="427" t="s">
        <v>10498</v>
      </c>
      <c r="C7991" s="427" t="s">
        <v>10499</v>
      </c>
      <c r="D7991" s="428">
        <v>1905.55</v>
      </c>
    </row>
    <row r="7992" spans="2:4" x14ac:dyDescent="0.25">
      <c r="B7992" s="427" t="s">
        <v>10500</v>
      </c>
      <c r="C7992" s="427" t="s">
        <v>10499</v>
      </c>
      <c r="D7992" s="428">
        <v>1905.55</v>
      </c>
    </row>
    <row r="7993" spans="2:4" x14ac:dyDescent="0.25">
      <c r="B7993" s="427" t="s">
        <v>10501</v>
      </c>
      <c r="C7993" s="427" t="s">
        <v>10502</v>
      </c>
      <c r="D7993" s="428">
        <v>9271.02</v>
      </c>
    </row>
    <row r="7994" spans="2:4" ht="28.5" x14ac:dyDescent="0.25">
      <c r="B7994" s="427" t="s">
        <v>10503</v>
      </c>
      <c r="C7994" s="427" t="s">
        <v>10504</v>
      </c>
      <c r="D7994" s="428">
        <v>1208.54</v>
      </c>
    </row>
    <row r="7995" spans="2:4" ht="28.5" x14ac:dyDescent="0.25">
      <c r="B7995" s="427" t="s">
        <v>10505</v>
      </c>
      <c r="C7995" s="427" t="s">
        <v>10504</v>
      </c>
      <c r="D7995" s="428">
        <v>1208.54</v>
      </c>
    </row>
    <row r="7996" spans="2:4" x14ac:dyDescent="0.25">
      <c r="B7996" s="427" t="s">
        <v>10506</v>
      </c>
      <c r="C7996" s="427" t="s">
        <v>10507</v>
      </c>
      <c r="D7996" s="428">
        <v>1699.7</v>
      </c>
    </row>
    <row r="7997" spans="2:4" x14ac:dyDescent="0.25">
      <c r="B7997" s="427" t="s">
        <v>10508</v>
      </c>
      <c r="C7997" s="427" t="s">
        <v>10509</v>
      </c>
      <c r="D7997" s="428">
        <v>1365.05</v>
      </c>
    </row>
    <row r="7998" spans="2:4" x14ac:dyDescent="0.25">
      <c r="B7998" s="427" t="s">
        <v>10510</v>
      </c>
      <c r="C7998" s="427" t="s">
        <v>10511</v>
      </c>
      <c r="D7998" s="428">
        <v>1955</v>
      </c>
    </row>
    <row r="7999" spans="2:4" x14ac:dyDescent="0.25">
      <c r="B7999" s="427" t="s">
        <v>10512</v>
      </c>
      <c r="C7999" s="427" t="s">
        <v>10511</v>
      </c>
      <c r="D7999" s="428">
        <v>1955</v>
      </c>
    </row>
    <row r="8000" spans="2:4" x14ac:dyDescent="0.25">
      <c r="B8000" s="427" t="s">
        <v>10513</v>
      </c>
      <c r="C8000" s="427" t="s">
        <v>10511</v>
      </c>
      <c r="D8000" s="428">
        <v>1955</v>
      </c>
    </row>
    <row r="8001" spans="2:4" x14ac:dyDescent="0.25">
      <c r="B8001" s="427" t="s">
        <v>10514</v>
      </c>
      <c r="C8001" s="427" t="s">
        <v>10515</v>
      </c>
      <c r="D8001" s="428">
        <v>2070</v>
      </c>
    </row>
    <row r="8002" spans="2:4" x14ac:dyDescent="0.25">
      <c r="B8002" s="427" t="s">
        <v>10516</v>
      </c>
      <c r="C8002" s="427" t="s">
        <v>10515</v>
      </c>
      <c r="D8002" s="428">
        <v>2070</v>
      </c>
    </row>
    <row r="8003" spans="2:4" x14ac:dyDescent="0.25">
      <c r="B8003" s="427" t="s">
        <v>10517</v>
      </c>
      <c r="C8003" s="427" t="s">
        <v>10515</v>
      </c>
      <c r="D8003" s="428">
        <v>2070</v>
      </c>
    </row>
    <row r="8004" spans="2:4" x14ac:dyDescent="0.25">
      <c r="B8004" s="427" t="s">
        <v>10518</v>
      </c>
      <c r="C8004" s="427" t="s">
        <v>10519</v>
      </c>
      <c r="D8004" s="428">
        <v>765.01</v>
      </c>
    </row>
    <row r="8005" spans="2:4" x14ac:dyDescent="0.25">
      <c r="B8005" s="427" t="s">
        <v>10520</v>
      </c>
      <c r="C8005" s="427" t="s">
        <v>10521</v>
      </c>
      <c r="D8005" s="428">
        <v>9861.18</v>
      </c>
    </row>
    <row r="8006" spans="2:4" x14ac:dyDescent="0.25">
      <c r="B8006" s="427" t="s">
        <v>10522</v>
      </c>
      <c r="C8006" s="427" t="s">
        <v>10523</v>
      </c>
      <c r="D8006" s="428">
        <v>1365.05</v>
      </c>
    </row>
    <row r="8007" spans="2:4" x14ac:dyDescent="0.25">
      <c r="B8007" s="427" t="s">
        <v>10524</v>
      </c>
      <c r="C8007" s="427" t="s">
        <v>10525</v>
      </c>
      <c r="D8007" s="428">
        <v>2520.6799999999998</v>
      </c>
    </row>
    <row r="8008" spans="2:4" x14ac:dyDescent="0.25">
      <c r="B8008" s="427" t="s">
        <v>10526</v>
      </c>
      <c r="C8008" s="427" t="s">
        <v>10525</v>
      </c>
      <c r="D8008" s="428">
        <v>2336.2399999999998</v>
      </c>
    </row>
    <row r="8009" spans="2:4" x14ac:dyDescent="0.25">
      <c r="B8009" s="427" t="s">
        <v>10527</v>
      </c>
      <c r="C8009" s="427" t="s">
        <v>10525</v>
      </c>
      <c r="D8009" s="428">
        <v>3097.2</v>
      </c>
    </row>
    <row r="8010" spans="2:4" x14ac:dyDescent="0.25">
      <c r="B8010" s="427" t="s">
        <v>10528</v>
      </c>
      <c r="C8010" s="427" t="s">
        <v>10525</v>
      </c>
      <c r="D8010" s="428">
        <v>3097.2</v>
      </c>
    </row>
    <row r="8011" spans="2:4" x14ac:dyDescent="0.25">
      <c r="B8011" s="427" t="s">
        <v>10529</v>
      </c>
      <c r="C8011" s="427" t="s">
        <v>10525</v>
      </c>
      <c r="D8011" s="428">
        <v>9693.11</v>
      </c>
    </row>
    <row r="8012" spans="2:4" x14ac:dyDescent="0.25">
      <c r="B8012" s="427" t="s">
        <v>10530</v>
      </c>
      <c r="C8012" s="427" t="s">
        <v>10525</v>
      </c>
      <c r="D8012" s="428">
        <v>3097.2</v>
      </c>
    </row>
    <row r="8013" spans="2:4" x14ac:dyDescent="0.25">
      <c r="B8013" s="427" t="s">
        <v>10531</v>
      </c>
      <c r="C8013" s="427" t="s">
        <v>10525</v>
      </c>
      <c r="D8013" s="428">
        <v>2204</v>
      </c>
    </row>
    <row r="8014" spans="2:4" x14ac:dyDescent="0.25">
      <c r="B8014" s="427" t="s">
        <v>10532</v>
      </c>
      <c r="C8014" s="427" t="s">
        <v>10525</v>
      </c>
      <c r="D8014" s="428">
        <v>2204</v>
      </c>
    </row>
    <row r="8015" spans="2:4" x14ac:dyDescent="0.25">
      <c r="B8015" s="427" t="s">
        <v>10533</v>
      </c>
      <c r="C8015" s="427" t="s">
        <v>10525</v>
      </c>
      <c r="D8015" s="428">
        <v>2309.56</v>
      </c>
    </row>
    <row r="8016" spans="2:4" x14ac:dyDescent="0.25">
      <c r="B8016" s="427" t="s">
        <v>10534</v>
      </c>
      <c r="C8016" s="427" t="s">
        <v>10535</v>
      </c>
      <c r="D8016" s="428">
        <v>1116.01</v>
      </c>
    </row>
    <row r="8017" spans="2:4" x14ac:dyDescent="0.25">
      <c r="B8017" s="427" t="s">
        <v>10536</v>
      </c>
      <c r="C8017" s="427" t="s">
        <v>10537</v>
      </c>
      <c r="D8017" s="428">
        <v>0</v>
      </c>
    </row>
    <row r="8018" spans="2:4" x14ac:dyDescent="0.25">
      <c r="B8018" s="427" t="s">
        <v>10538</v>
      </c>
      <c r="C8018" s="427" t="s">
        <v>10539</v>
      </c>
      <c r="D8018" s="428">
        <v>2358.2800000000002</v>
      </c>
    </row>
    <row r="8019" spans="2:4" x14ac:dyDescent="0.25">
      <c r="B8019" s="427" t="s">
        <v>10540</v>
      </c>
      <c r="C8019" s="427" t="s">
        <v>10541</v>
      </c>
      <c r="D8019" s="428">
        <v>2216.4699999999998</v>
      </c>
    </row>
    <row r="8020" spans="2:4" x14ac:dyDescent="0.25">
      <c r="B8020" s="427" t="s">
        <v>10542</v>
      </c>
      <c r="C8020" s="427" t="s">
        <v>10543</v>
      </c>
      <c r="D8020" s="428">
        <v>1886</v>
      </c>
    </row>
    <row r="8021" spans="2:4" x14ac:dyDescent="0.25">
      <c r="B8021" s="427" t="s">
        <v>10544</v>
      </c>
      <c r="C8021" s="427" t="s">
        <v>10545</v>
      </c>
      <c r="D8021" s="428">
        <v>2320.48</v>
      </c>
    </row>
    <row r="8022" spans="2:4" x14ac:dyDescent="0.25">
      <c r="B8022" s="427" t="s">
        <v>10546</v>
      </c>
      <c r="C8022" s="427" t="s">
        <v>10547</v>
      </c>
      <c r="D8022" s="428">
        <v>2006.75</v>
      </c>
    </row>
    <row r="8023" spans="2:4" x14ac:dyDescent="0.25">
      <c r="B8023" s="427" t="s">
        <v>10548</v>
      </c>
      <c r="C8023" s="427" t="s">
        <v>10547</v>
      </c>
      <c r="D8023" s="428">
        <v>2006.75</v>
      </c>
    </row>
    <row r="8024" spans="2:4" x14ac:dyDescent="0.25">
      <c r="B8024" s="427" t="s">
        <v>10549</v>
      </c>
      <c r="C8024" s="427" t="s">
        <v>10550</v>
      </c>
      <c r="D8024" s="428">
        <v>11219.52</v>
      </c>
    </row>
    <row r="8025" spans="2:4" x14ac:dyDescent="0.25">
      <c r="B8025" s="427" t="s">
        <v>10551</v>
      </c>
      <c r="C8025" s="427" t="s">
        <v>10550</v>
      </c>
      <c r="D8025" s="428">
        <v>11219.52</v>
      </c>
    </row>
    <row r="8026" spans="2:4" x14ac:dyDescent="0.25">
      <c r="B8026" s="427" t="s">
        <v>10552</v>
      </c>
      <c r="C8026" s="427" t="s">
        <v>10550</v>
      </c>
      <c r="D8026" s="428">
        <v>11219.52</v>
      </c>
    </row>
    <row r="8027" spans="2:4" x14ac:dyDescent="0.25">
      <c r="B8027" s="427" t="s">
        <v>10553</v>
      </c>
      <c r="C8027" s="427" t="s">
        <v>10554</v>
      </c>
      <c r="D8027" s="428">
        <v>1858.62</v>
      </c>
    </row>
    <row r="8028" spans="2:4" x14ac:dyDescent="0.25">
      <c r="B8028" s="427" t="s">
        <v>10555</v>
      </c>
      <c r="C8028" s="427" t="s">
        <v>10554</v>
      </c>
      <c r="D8028" s="428">
        <v>1858.62</v>
      </c>
    </row>
    <row r="8029" spans="2:4" x14ac:dyDescent="0.25">
      <c r="B8029" s="427" t="s">
        <v>10556</v>
      </c>
      <c r="C8029" s="427" t="s">
        <v>10557</v>
      </c>
      <c r="D8029" s="428">
        <v>0.12</v>
      </c>
    </row>
    <row r="8030" spans="2:4" x14ac:dyDescent="0.25">
      <c r="B8030" s="427" t="s">
        <v>10558</v>
      </c>
      <c r="C8030" s="427" t="s">
        <v>10559</v>
      </c>
      <c r="D8030" s="428">
        <v>1127</v>
      </c>
    </row>
    <row r="8031" spans="2:4" x14ac:dyDescent="0.25">
      <c r="B8031" s="427" t="s">
        <v>10560</v>
      </c>
      <c r="C8031" s="427" t="s">
        <v>10561</v>
      </c>
      <c r="D8031" s="428">
        <v>3012.42</v>
      </c>
    </row>
    <row r="8032" spans="2:4" x14ac:dyDescent="0.25">
      <c r="B8032" s="427" t="s">
        <v>10562</v>
      </c>
      <c r="C8032" s="427" t="s">
        <v>10561</v>
      </c>
      <c r="D8032" s="428">
        <v>3012.42</v>
      </c>
    </row>
    <row r="8033" spans="2:4" x14ac:dyDescent="0.25">
      <c r="B8033" s="427" t="s">
        <v>10563</v>
      </c>
      <c r="C8033" s="427" t="s">
        <v>10564</v>
      </c>
      <c r="D8033" s="428">
        <v>2433.6799999999998</v>
      </c>
    </row>
    <row r="8034" spans="2:4" x14ac:dyDescent="0.25">
      <c r="B8034" s="427" t="s">
        <v>10565</v>
      </c>
      <c r="C8034" s="427" t="s">
        <v>10564</v>
      </c>
      <c r="D8034" s="428">
        <v>2433.6799999999998</v>
      </c>
    </row>
    <row r="8035" spans="2:4" x14ac:dyDescent="0.25">
      <c r="B8035" s="427" t="s">
        <v>10566</v>
      </c>
      <c r="C8035" s="427" t="s">
        <v>10564</v>
      </c>
      <c r="D8035" s="428">
        <v>2433.6799999999998</v>
      </c>
    </row>
    <row r="8036" spans="2:4" x14ac:dyDescent="0.25">
      <c r="B8036" s="427" t="s">
        <v>10567</v>
      </c>
      <c r="C8036" s="427" t="s">
        <v>10564</v>
      </c>
      <c r="D8036" s="428">
        <v>2433.6799999999998</v>
      </c>
    </row>
    <row r="8037" spans="2:4" x14ac:dyDescent="0.25">
      <c r="B8037" s="427" t="s">
        <v>10568</v>
      </c>
      <c r="C8037" s="427" t="s">
        <v>10564</v>
      </c>
      <c r="D8037" s="428">
        <v>2433.6799999999998</v>
      </c>
    </row>
    <row r="8038" spans="2:4" x14ac:dyDescent="0.25">
      <c r="B8038" s="427" t="s">
        <v>10569</v>
      </c>
      <c r="C8038" s="427" t="s">
        <v>10570</v>
      </c>
      <c r="D8038" s="428">
        <v>227.7</v>
      </c>
    </row>
    <row r="8039" spans="2:4" x14ac:dyDescent="0.25">
      <c r="B8039" s="427" t="s">
        <v>10571</v>
      </c>
      <c r="C8039" s="427" t="s">
        <v>10572</v>
      </c>
      <c r="D8039" s="428">
        <v>1023.5</v>
      </c>
    </row>
    <row r="8040" spans="2:4" x14ac:dyDescent="0.25">
      <c r="B8040" s="427" t="s">
        <v>10573</v>
      </c>
      <c r="C8040" s="427" t="s">
        <v>10574</v>
      </c>
      <c r="D8040" s="428">
        <v>3014.84</v>
      </c>
    </row>
    <row r="8041" spans="2:4" x14ac:dyDescent="0.25">
      <c r="B8041" s="427" t="s">
        <v>10575</v>
      </c>
      <c r="C8041" s="427" t="s">
        <v>10576</v>
      </c>
      <c r="D8041" s="428">
        <v>2675.82</v>
      </c>
    </row>
    <row r="8042" spans="2:4" x14ac:dyDescent="0.25">
      <c r="B8042" s="427" t="s">
        <v>10577</v>
      </c>
      <c r="C8042" s="427" t="s">
        <v>10578</v>
      </c>
      <c r="D8042" s="428">
        <v>1812.6</v>
      </c>
    </row>
    <row r="8043" spans="2:4" x14ac:dyDescent="0.25">
      <c r="B8043" s="427" t="s">
        <v>10579</v>
      </c>
      <c r="C8043" s="427" t="s">
        <v>10580</v>
      </c>
      <c r="D8043" s="428">
        <v>10821.5</v>
      </c>
    </row>
    <row r="8044" spans="2:4" x14ac:dyDescent="0.25">
      <c r="B8044" s="427" t="s">
        <v>10581</v>
      </c>
      <c r="C8044" s="427" t="s">
        <v>10582</v>
      </c>
      <c r="D8044" s="428">
        <v>1321</v>
      </c>
    </row>
    <row r="8045" spans="2:4" x14ac:dyDescent="0.25">
      <c r="B8045" s="427" t="s">
        <v>10583</v>
      </c>
      <c r="C8045" s="427" t="s">
        <v>10584</v>
      </c>
      <c r="D8045" s="428">
        <v>1360.68</v>
      </c>
    </row>
    <row r="8046" spans="2:4" x14ac:dyDescent="0.25">
      <c r="B8046" s="427" t="s">
        <v>10585</v>
      </c>
      <c r="C8046" s="427" t="s">
        <v>10584</v>
      </c>
      <c r="D8046" s="428">
        <v>1360.68</v>
      </c>
    </row>
    <row r="8047" spans="2:4" x14ac:dyDescent="0.25">
      <c r="B8047" s="427" t="s">
        <v>10586</v>
      </c>
      <c r="C8047" s="427" t="s">
        <v>10584</v>
      </c>
      <c r="D8047" s="428">
        <v>1360.68</v>
      </c>
    </row>
    <row r="8048" spans="2:4" x14ac:dyDescent="0.25">
      <c r="B8048" s="427" t="s">
        <v>10587</v>
      </c>
      <c r="C8048" s="427" t="s">
        <v>10584</v>
      </c>
      <c r="D8048" s="428">
        <v>1360.68</v>
      </c>
    </row>
    <row r="8049" spans="2:4" x14ac:dyDescent="0.25">
      <c r="B8049" s="427" t="s">
        <v>10588</v>
      </c>
      <c r="C8049" s="427" t="s">
        <v>10589</v>
      </c>
      <c r="D8049" s="428">
        <v>1436.8</v>
      </c>
    </row>
    <row r="8050" spans="2:4" x14ac:dyDescent="0.25">
      <c r="B8050" s="427" t="s">
        <v>10590</v>
      </c>
      <c r="C8050" s="427" t="s">
        <v>10591</v>
      </c>
      <c r="D8050" s="428">
        <v>0</v>
      </c>
    </row>
    <row r="8051" spans="2:4" x14ac:dyDescent="0.25">
      <c r="B8051" s="427" t="s">
        <v>10592</v>
      </c>
      <c r="C8051" s="427" t="s">
        <v>10593</v>
      </c>
      <c r="D8051" s="428">
        <v>8117.08</v>
      </c>
    </row>
    <row r="8052" spans="2:4" x14ac:dyDescent="0.25">
      <c r="B8052" s="427" t="s">
        <v>10594</v>
      </c>
      <c r="C8052" s="427" t="s">
        <v>10593</v>
      </c>
      <c r="D8052" s="428">
        <v>8117.08</v>
      </c>
    </row>
    <row r="8053" spans="2:4" x14ac:dyDescent="0.25">
      <c r="B8053" s="427" t="s">
        <v>10595</v>
      </c>
      <c r="C8053" s="427" t="s">
        <v>10593</v>
      </c>
      <c r="D8053" s="428">
        <v>8117.08</v>
      </c>
    </row>
    <row r="8054" spans="2:4" x14ac:dyDescent="0.25">
      <c r="B8054" s="427" t="s">
        <v>10596</v>
      </c>
      <c r="C8054" s="427" t="s">
        <v>10593</v>
      </c>
      <c r="D8054" s="428">
        <v>8117.08</v>
      </c>
    </row>
    <row r="8055" spans="2:4" x14ac:dyDescent="0.25">
      <c r="B8055" s="427" t="s">
        <v>10597</v>
      </c>
      <c r="C8055" s="427" t="s">
        <v>10598</v>
      </c>
      <c r="D8055" s="428">
        <v>8117.1</v>
      </c>
    </row>
    <row r="8056" spans="2:4" x14ac:dyDescent="0.25">
      <c r="B8056" s="427" t="s">
        <v>10599</v>
      </c>
      <c r="C8056" s="427" t="s">
        <v>10600</v>
      </c>
      <c r="D8056" s="428">
        <v>1127</v>
      </c>
    </row>
    <row r="8057" spans="2:4" x14ac:dyDescent="0.25">
      <c r="B8057" s="427" t="s">
        <v>10601</v>
      </c>
      <c r="C8057" s="427" t="s">
        <v>10600</v>
      </c>
      <c r="D8057" s="428">
        <v>1127</v>
      </c>
    </row>
    <row r="8058" spans="2:4" x14ac:dyDescent="0.25">
      <c r="B8058" s="427" t="s">
        <v>10602</v>
      </c>
      <c r="C8058" s="427" t="s">
        <v>10603</v>
      </c>
      <c r="D8058" s="428">
        <v>1148.8</v>
      </c>
    </row>
    <row r="8059" spans="2:4" x14ac:dyDescent="0.25">
      <c r="B8059" s="427" t="s">
        <v>10604</v>
      </c>
      <c r="C8059" s="427" t="s">
        <v>10603</v>
      </c>
      <c r="D8059" s="428">
        <v>0</v>
      </c>
    </row>
    <row r="8060" spans="2:4" x14ac:dyDescent="0.25">
      <c r="B8060" s="427" t="s">
        <v>10605</v>
      </c>
      <c r="C8060" s="427" t="s">
        <v>10603</v>
      </c>
      <c r="D8060" s="428">
        <v>0</v>
      </c>
    </row>
    <row r="8061" spans="2:4" x14ac:dyDescent="0.25">
      <c r="B8061" s="427" t="s">
        <v>10606</v>
      </c>
      <c r="C8061" s="427" t="s">
        <v>10607</v>
      </c>
      <c r="D8061" s="428">
        <v>10324</v>
      </c>
    </row>
    <row r="8062" spans="2:4" x14ac:dyDescent="0.25">
      <c r="B8062" s="427" t="s">
        <v>10608</v>
      </c>
      <c r="C8062" s="427" t="s">
        <v>10607</v>
      </c>
      <c r="D8062" s="428">
        <v>10324</v>
      </c>
    </row>
    <row r="8063" spans="2:4" x14ac:dyDescent="0.25">
      <c r="B8063" s="427" t="s">
        <v>10609</v>
      </c>
      <c r="C8063" s="427" t="s">
        <v>10610</v>
      </c>
      <c r="D8063" s="428">
        <v>1116.01</v>
      </c>
    </row>
    <row r="8064" spans="2:4" x14ac:dyDescent="0.25">
      <c r="B8064" s="427" t="s">
        <v>10611</v>
      </c>
      <c r="C8064" s="427" t="s">
        <v>10612</v>
      </c>
      <c r="D8064" s="428">
        <v>1084.45</v>
      </c>
    </row>
    <row r="8065" spans="2:4" x14ac:dyDescent="0.25">
      <c r="B8065" s="427" t="s">
        <v>10613</v>
      </c>
      <c r="C8065" s="427" t="s">
        <v>10614</v>
      </c>
      <c r="D8065" s="428">
        <v>1084.45</v>
      </c>
    </row>
    <row r="8066" spans="2:4" x14ac:dyDescent="0.25">
      <c r="B8066" s="427" t="s">
        <v>10615</v>
      </c>
      <c r="C8066" s="427" t="s">
        <v>10616</v>
      </c>
      <c r="D8066" s="428">
        <v>1889</v>
      </c>
    </row>
    <row r="8067" spans="2:4" x14ac:dyDescent="0.25">
      <c r="B8067" s="427" t="s">
        <v>10617</v>
      </c>
      <c r="C8067" s="427" t="s">
        <v>10616</v>
      </c>
      <c r="D8067" s="428">
        <v>1889</v>
      </c>
    </row>
    <row r="8068" spans="2:4" x14ac:dyDescent="0.25">
      <c r="B8068" s="427" t="s">
        <v>10618</v>
      </c>
      <c r="C8068" s="427" t="s">
        <v>10616</v>
      </c>
      <c r="D8068" s="428">
        <v>1889</v>
      </c>
    </row>
    <row r="8069" spans="2:4" x14ac:dyDescent="0.25">
      <c r="B8069" s="427" t="s">
        <v>10619</v>
      </c>
      <c r="C8069" s="427" t="s">
        <v>10616</v>
      </c>
      <c r="D8069" s="428">
        <v>1889</v>
      </c>
    </row>
    <row r="8070" spans="2:4" x14ac:dyDescent="0.25">
      <c r="B8070" s="427" t="s">
        <v>10620</v>
      </c>
      <c r="C8070" s="427" t="s">
        <v>10616</v>
      </c>
      <c r="D8070" s="428">
        <v>1889</v>
      </c>
    </row>
    <row r="8071" spans="2:4" x14ac:dyDescent="0.25">
      <c r="B8071" s="427" t="s">
        <v>10621</v>
      </c>
      <c r="C8071" s="427" t="s">
        <v>10616</v>
      </c>
      <c r="D8071" s="428">
        <v>1889</v>
      </c>
    </row>
    <row r="8072" spans="2:4" x14ac:dyDescent="0.25">
      <c r="B8072" s="427" t="s">
        <v>10622</v>
      </c>
      <c r="C8072" s="427" t="s">
        <v>10616</v>
      </c>
      <c r="D8072" s="428">
        <v>1889</v>
      </c>
    </row>
    <row r="8073" spans="2:4" x14ac:dyDescent="0.25">
      <c r="B8073" s="427" t="s">
        <v>10623</v>
      </c>
      <c r="C8073" s="427" t="s">
        <v>10624</v>
      </c>
      <c r="D8073" s="428">
        <v>12642.84</v>
      </c>
    </row>
    <row r="8074" spans="2:4" x14ac:dyDescent="0.25">
      <c r="B8074" s="427" t="s">
        <v>10625</v>
      </c>
      <c r="C8074" s="427" t="s">
        <v>10626</v>
      </c>
      <c r="D8074" s="428">
        <v>14837.47</v>
      </c>
    </row>
    <row r="8075" spans="2:4" x14ac:dyDescent="0.25">
      <c r="B8075" s="427" t="s">
        <v>10627</v>
      </c>
      <c r="C8075" s="427" t="s">
        <v>10628</v>
      </c>
      <c r="D8075" s="428">
        <v>19998.490000000002</v>
      </c>
    </row>
    <row r="8076" spans="2:4" ht="28.5" x14ac:dyDescent="0.25">
      <c r="B8076" s="427" t="s">
        <v>10629</v>
      </c>
      <c r="C8076" s="427" t="s">
        <v>10630</v>
      </c>
      <c r="D8076" s="428">
        <v>1840</v>
      </c>
    </row>
    <row r="8077" spans="2:4" x14ac:dyDescent="0.25">
      <c r="B8077" s="427" t="s">
        <v>10631</v>
      </c>
      <c r="C8077" s="427" t="s">
        <v>10632</v>
      </c>
      <c r="D8077" s="428">
        <v>893.37</v>
      </c>
    </row>
    <row r="8078" spans="2:4" x14ac:dyDescent="0.25">
      <c r="B8078" s="427" t="s">
        <v>10633</v>
      </c>
      <c r="C8078" s="427" t="s">
        <v>10632</v>
      </c>
      <c r="D8078" s="428">
        <v>893.37</v>
      </c>
    </row>
    <row r="8079" spans="2:4" x14ac:dyDescent="0.25">
      <c r="B8079" s="427" t="s">
        <v>10634</v>
      </c>
      <c r="C8079" s="427" t="s">
        <v>10635</v>
      </c>
      <c r="D8079" s="428">
        <v>1499.81</v>
      </c>
    </row>
    <row r="8080" spans="2:4" x14ac:dyDescent="0.25">
      <c r="B8080" s="427" t="s">
        <v>10636</v>
      </c>
      <c r="C8080" s="427" t="s">
        <v>10635</v>
      </c>
      <c r="D8080" s="428">
        <v>1499.81</v>
      </c>
    </row>
    <row r="8081" spans="2:4" x14ac:dyDescent="0.25">
      <c r="B8081" s="427" t="s">
        <v>10637</v>
      </c>
      <c r="C8081" s="427" t="s">
        <v>10638</v>
      </c>
      <c r="D8081" s="428">
        <v>3247.33</v>
      </c>
    </row>
    <row r="8082" spans="2:4" x14ac:dyDescent="0.25">
      <c r="B8082" s="427" t="s">
        <v>10639</v>
      </c>
      <c r="C8082" s="427" t="s">
        <v>10638</v>
      </c>
      <c r="D8082" s="428">
        <v>3247.33</v>
      </c>
    </row>
    <row r="8083" spans="2:4" x14ac:dyDescent="0.25">
      <c r="B8083" s="427" t="s">
        <v>10640</v>
      </c>
      <c r="C8083" s="427" t="s">
        <v>10641</v>
      </c>
      <c r="D8083" s="428">
        <v>3493.92</v>
      </c>
    </row>
    <row r="8084" spans="2:4" x14ac:dyDescent="0.25">
      <c r="B8084" s="427" t="s">
        <v>10642</v>
      </c>
      <c r="C8084" s="427" t="s">
        <v>10641</v>
      </c>
      <c r="D8084" s="428">
        <v>3493.92</v>
      </c>
    </row>
    <row r="8085" spans="2:4" x14ac:dyDescent="0.25">
      <c r="B8085" s="427" t="s">
        <v>10643</v>
      </c>
      <c r="C8085" s="427" t="s">
        <v>10644</v>
      </c>
      <c r="D8085" s="428">
        <v>32795.519999999997</v>
      </c>
    </row>
    <row r="8086" spans="2:4" x14ac:dyDescent="0.25">
      <c r="B8086" s="427" t="s">
        <v>10645</v>
      </c>
      <c r="C8086" s="427" t="s">
        <v>10644</v>
      </c>
      <c r="D8086" s="428">
        <v>32795.519999999997</v>
      </c>
    </row>
    <row r="8087" spans="2:4" x14ac:dyDescent="0.25">
      <c r="B8087" s="427" t="s">
        <v>10646</v>
      </c>
      <c r="C8087" s="427" t="s">
        <v>10644</v>
      </c>
      <c r="D8087" s="428">
        <v>32795.519999999997</v>
      </c>
    </row>
    <row r="8088" spans="2:4" x14ac:dyDescent="0.25">
      <c r="B8088" s="427" t="s">
        <v>10647</v>
      </c>
      <c r="C8088" s="427" t="s">
        <v>10644</v>
      </c>
      <c r="D8088" s="428">
        <v>32795.519999999997</v>
      </c>
    </row>
    <row r="8089" spans="2:4" x14ac:dyDescent="0.25">
      <c r="B8089" s="427" t="s">
        <v>10648</v>
      </c>
      <c r="C8089" s="427" t="s">
        <v>10644</v>
      </c>
      <c r="D8089" s="428">
        <v>32795.519999999997</v>
      </c>
    </row>
    <row r="8090" spans="2:4" x14ac:dyDescent="0.25">
      <c r="B8090" s="427" t="s">
        <v>10649</v>
      </c>
      <c r="C8090" s="427" t="s">
        <v>10644</v>
      </c>
      <c r="D8090" s="428">
        <v>32795.519999999997</v>
      </c>
    </row>
    <row r="8091" spans="2:4" x14ac:dyDescent="0.25">
      <c r="B8091" s="427" t="s">
        <v>10650</v>
      </c>
      <c r="C8091" s="427" t="s">
        <v>10644</v>
      </c>
      <c r="D8091" s="428">
        <v>32795.519999999997</v>
      </c>
    </row>
    <row r="8092" spans="2:4" x14ac:dyDescent="0.25">
      <c r="B8092" s="427" t="s">
        <v>10651</v>
      </c>
      <c r="C8092" s="427" t="s">
        <v>10644</v>
      </c>
      <c r="D8092" s="428">
        <v>32795.519999999997</v>
      </c>
    </row>
    <row r="8093" spans="2:4" x14ac:dyDescent="0.25">
      <c r="B8093" s="427" t="s">
        <v>10652</v>
      </c>
      <c r="C8093" s="427" t="s">
        <v>10644</v>
      </c>
      <c r="D8093" s="428">
        <v>16172.26</v>
      </c>
    </row>
    <row r="8094" spans="2:4" x14ac:dyDescent="0.25">
      <c r="B8094" s="427" t="s">
        <v>10653</v>
      </c>
      <c r="C8094" s="427" t="s">
        <v>10654</v>
      </c>
      <c r="D8094" s="428">
        <v>9056.86</v>
      </c>
    </row>
    <row r="8095" spans="2:4" x14ac:dyDescent="0.25">
      <c r="B8095" s="427" t="s">
        <v>10655</v>
      </c>
      <c r="C8095" s="427" t="s">
        <v>10654</v>
      </c>
      <c r="D8095" s="428">
        <v>9056.86</v>
      </c>
    </row>
    <row r="8096" spans="2:4" x14ac:dyDescent="0.25">
      <c r="B8096" s="427" t="s">
        <v>10656</v>
      </c>
      <c r="C8096" s="427" t="s">
        <v>10654</v>
      </c>
      <c r="D8096" s="428">
        <v>9056.86</v>
      </c>
    </row>
    <row r="8097" spans="2:4" x14ac:dyDescent="0.25">
      <c r="B8097" s="427" t="s">
        <v>10657</v>
      </c>
      <c r="C8097" s="427" t="s">
        <v>10654</v>
      </c>
      <c r="D8097" s="428">
        <v>9056.86</v>
      </c>
    </row>
    <row r="8098" spans="2:4" x14ac:dyDescent="0.25">
      <c r="B8098" s="427" t="s">
        <v>10658</v>
      </c>
      <c r="C8098" s="427" t="s">
        <v>10654</v>
      </c>
      <c r="D8098" s="428">
        <v>9056.86</v>
      </c>
    </row>
    <row r="8099" spans="2:4" x14ac:dyDescent="0.25">
      <c r="B8099" s="427" t="s">
        <v>10659</v>
      </c>
      <c r="C8099" s="427" t="s">
        <v>10654</v>
      </c>
      <c r="D8099" s="428">
        <v>9056.86</v>
      </c>
    </row>
    <row r="8100" spans="2:4" x14ac:dyDescent="0.25">
      <c r="B8100" s="427" t="s">
        <v>10660</v>
      </c>
      <c r="C8100" s="427" t="s">
        <v>10661</v>
      </c>
      <c r="D8100" s="428">
        <v>7176</v>
      </c>
    </row>
    <row r="8101" spans="2:4" x14ac:dyDescent="0.25">
      <c r="B8101" s="427" t="s">
        <v>10662</v>
      </c>
      <c r="C8101" s="427" t="s">
        <v>10663</v>
      </c>
      <c r="D8101" s="428">
        <v>7176</v>
      </c>
    </row>
    <row r="8102" spans="2:4" x14ac:dyDescent="0.25">
      <c r="B8102" s="427" t="s">
        <v>10664</v>
      </c>
      <c r="C8102" s="427" t="s">
        <v>10665</v>
      </c>
      <c r="D8102" s="428">
        <v>40963</v>
      </c>
    </row>
    <row r="8103" spans="2:4" ht="28.5" x14ac:dyDescent="0.25">
      <c r="B8103" s="427" t="s">
        <v>10666</v>
      </c>
      <c r="C8103" s="427" t="s">
        <v>10667</v>
      </c>
      <c r="D8103" s="428">
        <v>5003.6499999999996</v>
      </c>
    </row>
    <row r="8104" spans="2:4" ht="28.5" x14ac:dyDescent="0.25">
      <c r="B8104" s="427" t="s">
        <v>10668</v>
      </c>
      <c r="C8104" s="427" t="s">
        <v>10667</v>
      </c>
      <c r="D8104" s="428">
        <v>5003.6499999999996</v>
      </c>
    </row>
    <row r="8105" spans="2:4" ht="28.5" x14ac:dyDescent="0.25">
      <c r="B8105" s="427" t="s">
        <v>10669</v>
      </c>
      <c r="C8105" s="427" t="s">
        <v>10667</v>
      </c>
      <c r="D8105" s="428">
        <v>5003.6499999999996</v>
      </c>
    </row>
    <row r="8106" spans="2:4" x14ac:dyDescent="0.25">
      <c r="B8106" s="427" t="s">
        <v>10670</v>
      </c>
      <c r="C8106" s="427" t="s">
        <v>10671</v>
      </c>
      <c r="D8106" s="428">
        <v>5003.6499999999996</v>
      </c>
    </row>
    <row r="8107" spans="2:4" ht="28.5" x14ac:dyDescent="0.25">
      <c r="B8107" s="427" t="s">
        <v>10672</v>
      </c>
      <c r="C8107" s="427" t="s">
        <v>10673</v>
      </c>
      <c r="D8107" s="428">
        <v>5003.6499999999996</v>
      </c>
    </row>
    <row r="8108" spans="2:4" ht="28.5" x14ac:dyDescent="0.25">
      <c r="B8108" s="427" t="s">
        <v>10674</v>
      </c>
      <c r="C8108" s="427" t="s">
        <v>10673</v>
      </c>
      <c r="D8108" s="428">
        <v>5003.6499999999996</v>
      </c>
    </row>
    <row r="8109" spans="2:4" x14ac:dyDescent="0.25">
      <c r="B8109" s="427" t="s">
        <v>10675</v>
      </c>
      <c r="C8109" s="427" t="s">
        <v>10676</v>
      </c>
      <c r="D8109" s="428">
        <v>5003.6499999999996</v>
      </c>
    </row>
    <row r="8110" spans="2:4" x14ac:dyDescent="0.25">
      <c r="B8110" s="427" t="s">
        <v>10677</v>
      </c>
      <c r="C8110" s="427" t="s">
        <v>10676</v>
      </c>
      <c r="D8110" s="428">
        <v>5003.6499999999996</v>
      </c>
    </row>
    <row r="8111" spans="2:4" x14ac:dyDescent="0.25">
      <c r="B8111" s="427" t="s">
        <v>10678</v>
      </c>
      <c r="C8111" s="427" t="s">
        <v>10679</v>
      </c>
      <c r="D8111" s="428">
        <v>42798.81</v>
      </c>
    </row>
    <row r="8112" spans="2:4" x14ac:dyDescent="0.25">
      <c r="B8112" s="427" t="s">
        <v>10680</v>
      </c>
      <c r="C8112" s="427" t="s">
        <v>10681</v>
      </c>
      <c r="D8112" s="428">
        <v>44723.12</v>
      </c>
    </row>
    <row r="8113" spans="2:4" x14ac:dyDescent="0.25">
      <c r="B8113" s="427" t="s">
        <v>10682</v>
      </c>
      <c r="C8113" s="427" t="s">
        <v>10683</v>
      </c>
      <c r="D8113" s="428">
        <v>14301.27</v>
      </c>
    </row>
    <row r="8114" spans="2:4" x14ac:dyDescent="0.25">
      <c r="B8114" s="427" t="s">
        <v>10684</v>
      </c>
      <c r="C8114" s="427" t="s">
        <v>10683</v>
      </c>
      <c r="D8114" s="428">
        <v>14301.27</v>
      </c>
    </row>
    <row r="8115" spans="2:4" x14ac:dyDescent="0.25">
      <c r="B8115" s="427" t="s">
        <v>10685</v>
      </c>
      <c r="C8115" s="427" t="s">
        <v>10683</v>
      </c>
      <c r="D8115" s="428">
        <v>14301.27</v>
      </c>
    </row>
    <row r="8116" spans="2:4" x14ac:dyDescent="0.25">
      <c r="B8116" s="427" t="s">
        <v>10686</v>
      </c>
      <c r="C8116" s="427" t="s">
        <v>10683</v>
      </c>
      <c r="D8116" s="428">
        <v>14301.27</v>
      </c>
    </row>
    <row r="8117" spans="2:4" x14ac:dyDescent="0.25">
      <c r="B8117" s="427" t="s">
        <v>10687</v>
      </c>
      <c r="C8117" s="427" t="s">
        <v>10683</v>
      </c>
      <c r="D8117" s="428">
        <v>14301.27</v>
      </c>
    </row>
    <row r="8118" spans="2:4" x14ac:dyDescent="0.25">
      <c r="B8118" s="427" t="s">
        <v>10688</v>
      </c>
      <c r="C8118" s="427" t="s">
        <v>10683</v>
      </c>
      <c r="D8118" s="428">
        <v>14301.27</v>
      </c>
    </row>
    <row r="8119" spans="2:4" x14ac:dyDescent="0.25">
      <c r="B8119" s="427" t="s">
        <v>10689</v>
      </c>
      <c r="C8119" s="427" t="s">
        <v>10683</v>
      </c>
      <c r="D8119" s="428">
        <v>14301.27</v>
      </c>
    </row>
    <row r="8120" spans="2:4" x14ac:dyDescent="0.25">
      <c r="B8120" s="427" t="s">
        <v>10690</v>
      </c>
      <c r="C8120" s="427" t="s">
        <v>10683</v>
      </c>
      <c r="D8120" s="428">
        <v>14301.27</v>
      </c>
    </row>
    <row r="8121" spans="2:4" x14ac:dyDescent="0.25">
      <c r="B8121" s="427" t="s">
        <v>10691</v>
      </c>
      <c r="C8121" s="427" t="s">
        <v>10683</v>
      </c>
      <c r="D8121" s="428">
        <v>14301.27</v>
      </c>
    </row>
    <row r="8122" spans="2:4" x14ac:dyDescent="0.25">
      <c r="B8122" s="427" t="s">
        <v>10692</v>
      </c>
      <c r="C8122" s="427" t="s">
        <v>10683</v>
      </c>
      <c r="D8122" s="428">
        <v>14301.27</v>
      </c>
    </row>
    <row r="8123" spans="2:4" x14ac:dyDescent="0.25">
      <c r="B8123" s="427" t="s">
        <v>10693</v>
      </c>
      <c r="C8123" s="427" t="s">
        <v>10683</v>
      </c>
      <c r="D8123" s="428">
        <v>14301.27</v>
      </c>
    </row>
    <row r="8124" spans="2:4" x14ac:dyDescent="0.25">
      <c r="B8124" s="427" t="s">
        <v>10694</v>
      </c>
      <c r="C8124" s="427" t="s">
        <v>10695</v>
      </c>
      <c r="D8124" s="428">
        <v>4315.95</v>
      </c>
    </row>
    <row r="8125" spans="2:4" x14ac:dyDescent="0.25">
      <c r="B8125" s="427" t="s">
        <v>10696</v>
      </c>
      <c r="C8125" s="427" t="s">
        <v>10697</v>
      </c>
      <c r="D8125" s="428">
        <v>6727.5</v>
      </c>
    </row>
    <row r="8126" spans="2:4" x14ac:dyDescent="0.25">
      <c r="B8126" s="427" t="s">
        <v>10698</v>
      </c>
      <c r="C8126" s="427" t="s">
        <v>10699</v>
      </c>
      <c r="D8126" s="428">
        <v>2375.61</v>
      </c>
    </row>
    <row r="8127" spans="2:4" x14ac:dyDescent="0.25">
      <c r="B8127" s="427" t="s">
        <v>10700</v>
      </c>
      <c r="C8127" s="427" t="s">
        <v>10701</v>
      </c>
      <c r="D8127" s="428">
        <v>7640.6</v>
      </c>
    </row>
    <row r="8128" spans="2:4" x14ac:dyDescent="0.25">
      <c r="B8128" s="427" t="s">
        <v>10702</v>
      </c>
      <c r="C8128" s="427" t="s">
        <v>10703</v>
      </c>
      <c r="D8128" s="428">
        <v>5794.9</v>
      </c>
    </row>
    <row r="8129" spans="2:4" x14ac:dyDescent="0.25">
      <c r="B8129" s="427" t="s">
        <v>10704</v>
      </c>
      <c r="C8129" s="427" t="s">
        <v>10705</v>
      </c>
      <c r="D8129" s="428">
        <v>4569.3999999999996</v>
      </c>
    </row>
    <row r="8130" spans="2:4" x14ac:dyDescent="0.25">
      <c r="B8130" s="427" t="s">
        <v>10706</v>
      </c>
      <c r="C8130" s="427" t="s">
        <v>10705</v>
      </c>
      <c r="D8130" s="428">
        <v>4569.3999999999996</v>
      </c>
    </row>
    <row r="8131" spans="2:4" x14ac:dyDescent="0.25">
      <c r="B8131" s="427">
        <v>3028</v>
      </c>
      <c r="C8131" s="427" t="s">
        <v>10707</v>
      </c>
      <c r="D8131" s="428">
        <v>417.51</v>
      </c>
    </row>
    <row r="8132" spans="2:4" x14ac:dyDescent="0.25">
      <c r="B8132" s="427" t="s">
        <v>10708</v>
      </c>
      <c r="C8132" s="427" t="s">
        <v>10709</v>
      </c>
      <c r="D8132" s="428">
        <v>1713.5</v>
      </c>
    </row>
    <row r="8133" spans="2:4" x14ac:dyDescent="0.25">
      <c r="B8133" s="427" t="s">
        <v>10710</v>
      </c>
      <c r="C8133" s="427" t="s">
        <v>10711</v>
      </c>
      <c r="D8133" s="428">
        <v>1810.1</v>
      </c>
    </row>
    <row r="8134" spans="2:4" x14ac:dyDescent="0.25">
      <c r="B8134" s="427" t="s">
        <v>10712</v>
      </c>
      <c r="C8134" s="427" t="s">
        <v>10713</v>
      </c>
      <c r="D8134" s="428">
        <v>555.16</v>
      </c>
    </row>
    <row r="8135" spans="2:4" x14ac:dyDescent="0.25">
      <c r="B8135" s="427" t="s">
        <v>10714</v>
      </c>
      <c r="C8135" s="427" t="s">
        <v>10715</v>
      </c>
      <c r="D8135" s="428">
        <v>1713.5</v>
      </c>
    </row>
    <row r="8136" spans="2:4" x14ac:dyDescent="0.25">
      <c r="B8136" s="427" t="s">
        <v>10716</v>
      </c>
      <c r="C8136" s="427" t="s">
        <v>10717</v>
      </c>
      <c r="D8136" s="428">
        <v>417.51</v>
      </c>
    </row>
    <row r="8137" spans="2:4" x14ac:dyDescent="0.25">
      <c r="B8137" s="427" t="s">
        <v>10718</v>
      </c>
      <c r="C8137" s="427" t="s">
        <v>10719</v>
      </c>
      <c r="D8137" s="428">
        <v>4206.7</v>
      </c>
    </row>
    <row r="8138" spans="2:4" x14ac:dyDescent="0.25">
      <c r="B8138" s="427" t="s">
        <v>10720</v>
      </c>
      <c r="C8138" s="427" t="s">
        <v>10721</v>
      </c>
      <c r="D8138" s="428">
        <v>1629.55</v>
      </c>
    </row>
    <row r="8139" spans="2:4" x14ac:dyDescent="0.25">
      <c r="B8139" s="427" t="s">
        <v>10722</v>
      </c>
      <c r="C8139" s="427" t="s">
        <v>10723</v>
      </c>
      <c r="D8139" s="428">
        <v>1713.5</v>
      </c>
    </row>
    <row r="8140" spans="2:4" x14ac:dyDescent="0.25">
      <c r="B8140" s="427" t="s">
        <v>10724</v>
      </c>
      <c r="C8140" s="427" t="s">
        <v>10725</v>
      </c>
      <c r="D8140" s="428">
        <v>8731.0499999999993</v>
      </c>
    </row>
    <row r="8141" spans="2:4" x14ac:dyDescent="0.25">
      <c r="B8141" s="427" t="s">
        <v>10726</v>
      </c>
      <c r="C8141" s="427" t="s">
        <v>10727</v>
      </c>
      <c r="D8141" s="428">
        <v>1282.8699999999999</v>
      </c>
    </row>
    <row r="8142" spans="2:4" x14ac:dyDescent="0.25">
      <c r="B8142" s="427" t="s">
        <v>10728</v>
      </c>
      <c r="C8142" s="427" t="s">
        <v>10727</v>
      </c>
      <c r="D8142" s="428">
        <v>1282.8699999999999</v>
      </c>
    </row>
    <row r="8143" spans="2:4" x14ac:dyDescent="0.25">
      <c r="B8143" s="427" t="s">
        <v>10729</v>
      </c>
      <c r="C8143" s="427" t="s">
        <v>10730</v>
      </c>
      <c r="D8143" s="428">
        <v>1160</v>
      </c>
    </row>
    <row r="8144" spans="2:4" x14ac:dyDescent="0.25">
      <c r="B8144" s="427" t="s">
        <v>10731</v>
      </c>
      <c r="C8144" s="427" t="s">
        <v>10732</v>
      </c>
      <c r="D8144" s="428">
        <v>1725</v>
      </c>
    </row>
    <row r="8145" spans="2:4" x14ac:dyDescent="0.25">
      <c r="B8145" s="427" t="s">
        <v>10733</v>
      </c>
      <c r="C8145" s="427" t="s">
        <v>10732</v>
      </c>
      <c r="D8145" s="428">
        <v>1725</v>
      </c>
    </row>
    <row r="8146" spans="2:4" x14ac:dyDescent="0.25">
      <c r="B8146" s="427" t="s">
        <v>10734</v>
      </c>
      <c r="C8146" s="427" t="s">
        <v>10735</v>
      </c>
      <c r="D8146" s="428">
        <v>2196.5</v>
      </c>
    </row>
    <row r="8147" spans="2:4" x14ac:dyDescent="0.25">
      <c r="B8147" s="427" t="s">
        <v>10736</v>
      </c>
      <c r="C8147" s="427" t="s">
        <v>10737</v>
      </c>
      <c r="D8147" s="428">
        <v>7678.55</v>
      </c>
    </row>
    <row r="8148" spans="2:4" x14ac:dyDescent="0.25">
      <c r="B8148" s="427" t="s">
        <v>10738</v>
      </c>
      <c r="C8148" s="427" t="s">
        <v>10739</v>
      </c>
      <c r="D8148" s="428">
        <v>7678.55</v>
      </c>
    </row>
    <row r="8149" spans="2:4" ht="28.5" x14ac:dyDescent="0.25">
      <c r="B8149" s="427" t="s">
        <v>10740</v>
      </c>
      <c r="C8149" s="427" t="s">
        <v>10741</v>
      </c>
      <c r="D8149" s="428">
        <v>1160</v>
      </c>
    </row>
    <row r="8150" spans="2:4" x14ac:dyDescent="0.25">
      <c r="B8150" s="427" t="s">
        <v>10742</v>
      </c>
      <c r="C8150" s="427" t="s">
        <v>10743</v>
      </c>
      <c r="D8150" s="428">
        <v>1319</v>
      </c>
    </row>
    <row r="8151" spans="2:4" x14ac:dyDescent="0.25">
      <c r="B8151" s="427" t="s">
        <v>10744</v>
      </c>
      <c r="C8151" s="427" t="s">
        <v>10745</v>
      </c>
      <c r="D8151" s="428">
        <v>1450</v>
      </c>
    </row>
    <row r="8152" spans="2:4" ht="28.5" x14ac:dyDescent="0.25">
      <c r="B8152" s="427" t="s">
        <v>10746</v>
      </c>
      <c r="C8152" s="427" t="s">
        <v>10747</v>
      </c>
      <c r="D8152" s="428">
        <v>1474.12</v>
      </c>
    </row>
    <row r="8153" spans="2:4" x14ac:dyDescent="0.25">
      <c r="B8153" s="427" t="s">
        <v>10748</v>
      </c>
      <c r="C8153" s="427" t="s">
        <v>10749</v>
      </c>
      <c r="D8153" s="428">
        <v>2760</v>
      </c>
    </row>
    <row r="8154" spans="2:4" x14ac:dyDescent="0.25">
      <c r="B8154" s="427" t="s">
        <v>10750</v>
      </c>
      <c r="C8154" s="427" t="s">
        <v>10751</v>
      </c>
      <c r="D8154" s="428">
        <v>12992</v>
      </c>
    </row>
    <row r="8155" spans="2:4" x14ac:dyDescent="0.25">
      <c r="B8155" s="427" t="s">
        <v>10752</v>
      </c>
      <c r="C8155" s="427" t="s">
        <v>10751</v>
      </c>
      <c r="D8155" s="428">
        <v>12992</v>
      </c>
    </row>
    <row r="8156" spans="2:4" x14ac:dyDescent="0.25">
      <c r="B8156" s="427" t="s">
        <v>10753</v>
      </c>
      <c r="C8156" s="427" t="s">
        <v>10754</v>
      </c>
      <c r="D8156" s="428">
        <v>1371.26</v>
      </c>
    </row>
    <row r="8157" spans="2:4" x14ac:dyDescent="0.25">
      <c r="B8157" s="427" t="s">
        <v>10755</v>
      </c>
      <c r="C8157" s="427" t="s">
        <v>10756</v>
      </c>
      <c r="D8157" s="428">
        <v>1380</v>
      </c>
    </row>
    <row r="8158" spans="2:4" x14ac:dyDescent="0.25">
      <c r="B8158" s="427" t="s">
        <v>10757</v>
      </c>
      <c r="C8158" s="427" t="s">
        <v>10756</v>
      </c>
      <c r="D8158" s="428">
        <v>1380</v>
      </c>
    </row>
    <row r="8159" spans="2:4" x14ac:dyDescent="0.25">
      <c r="B8159" s="427" t="s">
        <v>10758</v>
      </c>
      <c r="C8159" s="427" t="s">
        <v>10759</v>
      </c>
      <c r="D8159" s="428">
        <v>1713.5</v>
      </c>
    </row>
    <row r="8160" spans="2:4" x14ac:dyDescent="0.25">
      <c r="B8160" s="427" t="s">
        <v>10760</v>
      </c>
      <c r="C8160" s="427" t="s">
        <v>10761</v>
      </c>
      <c r="D8160" s="428">
        <v>4990.8999999999996</v>
      </c>
    </row>
    <row r="8161" spans="2:4" ht="28.5" x14ac:dyDescent="0.25">
      <c r="B8161" s="427" t="s">
        <v>10762</v>
      </c>
      <c r="C8161" s="427" t="s">
        <v>10763</v>
      </c>
      <c r="D8161" s="428">
        <v>9106</v>
      </c>
    </row>
    <row r="8162" spans="2:4" x14ac:dyDescent="0.25">
      <c r="B8162" s="427" t="s">
        <v>10764</v>
      </c>
      <c r="C8162" s="427" t="s">
        <v>10765</v>
      </c>
      <c r="D8162" s="428">
        <v>5635</v>
      </c>
    </row>
    <row r="8163" spans="2:4" x14ac:dyDescent="0.25">
      <c r="B8163" s="427" t="s">
        <v>10766</v>
      </c>
      <c r="C8163" s="427" t="s">
        <v>10767</v>
      </c>
      <c r="D8163" s="428">
        <v>2650.75</v>
      </c>
    </row>
    <row r="8164" spans="2:4" x14ac:dyDescent="0.25">
      <c r="B8164" s="427" t="s">
        <v>10768</v>
      </c>
      <c r="C8164" s="427" t="s">
        <v>10769</v>
      </c>
      <c r="D8164" s="428">
        <v>1102.8499999999999</v>
      </c>
    </row>
    <row r="8165" spans="2:4" x14ac:dyDescent="0.25">
      <c r="B8165" s="427" t="s">
        <v>10770</v>
      </c>
      <c r="C8165" s="427" t="s">
        <v>10771</v>
      </c>
      <c r="D8165" s="428">
        <v>1917.05</v>
      </c>
    </row>
    <row r="8166" spans="2:4" x14ac:dyDescent="0.25">
      <c r="B8166" s="427" t="s">
        <v>10772</v>
      </c>
      <c r="C8166" s="427" t="s">
        <v>10773</v>
      </c>
      <c r="D8166" s="428">
        <v>2561.0500000000002</v>
      </c>
    </row>
    <row r="8167" spans="2:4" x14ac:dyDescent="0.25">
      <c r="B8167" s="427" t="s">
        <v>10774</v>
      </c>
      <c r="C8167" s="427" t="s">
        <v>10775</v>
      </c>
      <c r="D8167" s="428">
        <v>9582.9500000000007</v>
      </c>
    </row>
    <row r="8168" spans="2:4" x14ac:dyDescent="0.25">
      <c r="B8168" s="427" t="s">
        <v>10776</v>
      </c>
      <c r="C8168" s="427" t="s">
        <v>10777</v>
      </c>
      <c r="D8168" s="428">
        <v>2817.5</v>
      </c>
    </row>
    <row r="8169" spans="2:4" x14ac:dyDescent="0.25">
      <c r="B8169" s="427" t="s">
        <v>10778</v>
      </c>
      <c r="C8169" s="427" t="s">
        <v>10777</v>
      </c>
      <c r="D8169" s="428">
        <v>2817.5</v>
      </c>
    </row>
    <row r="8170" spans="2:4" x14ac:dyDescent="0.25">
      <c r="B8170" s="427" t="s">
        <v>10779</v>
      </c>
      <c r="C8170" s="427" t="s">
        <v>10777</v>
      </c>
      <c r="D8170" s="428">
        <v>2817.5</v>
      </c>
    </row>
    <row r="8171" spans="2:4" x14ac:dyDescent="0.25">
      <c r="B8171" s="427" t="s">
        <v>10780</v>
      </c>
      <c r="C8171" s="427" t="s">
        <v>10781</v>
      </c>
      <c r="D8171" s="428">
        <v>2481.6999999999998</v>
      </c>
    </row>
    <row r="8172" spans="2:4" x14ac:dyDescent="0.25">
      <c r="B8172" s="427" t="s">
        <v>10782</v>
      </c>
      <c r="C8172" s="427" t="s">
        <v>10783</v>
      </c>
      <c r="D8172" s="428">
        <v>3427</v>
      </c>
    </row>
    <row r="8173" spans="2:4" x14ac:dyDescent="0.25">
      <c r="B8173" s="427" t="s">
        <v>10784</v>
      </c>
      <c r="C8173" s="427" t="s">
        <v>10785</v>
      </c>
      <c r="D8173" s="428">
        <v>13616.38</v>
      </c>
    </row>
    <row r="8174" spans="2:4" x14ac:dyDescent="0.25">
      <c r="B8174" s="427" t="s">
        <v>10786</v>
      </c>
      <c r="C8174" s="427" t="s">
        <v>10787</v>
      </c>
      <c r="D8174" s="428">
        <v>11499.02</v>
      </c>
    </row>
    <row r="8175" spans="2:4" x14ac:dyDescent="0.25">
      <c r="B8175" s="427" t="s">
        <v>10788</v>
      </c>
      <c r="C8175" s="427" t="s">
        <v>10787</v>
      </c>
      <c r="D8175" s="428">
        <v>11499.01</v>
      </c>
    </row>
    <row r="8176" spans="2:4" x14ac:dyDescent="0.25">
      <c r="B8176" s="427" t="s">
        <v>10789</v>
      </c>
      <c r="C8176" s="427" t="s">
        <v>10787</v>
      </c>
      <c r="D8176" s="428">
        <v>11499.02</v>
      </c>
    </row>
    <row r="8177" spans="2:4" x14ac:dyDescent="0.25">
      <c r="B8177" s="427" t="s">
        <v>10790</v>
      </c>
      <c r="C8177" s="427" t="s">
        <v>10791</v>
      </c>
      <c r="D8177" s="428">
        <v>2799</v>
      </c>
    </row>
    <row r="8178" spans="2:4" x14ac:dyDescent="0.25">
      <c r="B8178" s="427" t="s">
        <v>10792</v>
      </c>
      <c r="C8178" s="427" t="s">
        <v>10793</v>
      </c>
      <c r="D8178" s="428">
        <v>1160</v>
      </c>
    </row>
    <row r="8179" spans="2:4" x14ac:dyDescent="0.25">
      <c r="B8179" s="427" t="s">
        <v>10794</v>
      </c>
      <c r="C8179" s="427" t="s">
        <v>10795</v>
      </c>
      <c r="D8179" s="428">
        <v>1089.24</v>
      </c>
    </row>
    <row r="8180" spans="2:4" x14ac:dyDescent="0.25">
      <c r="B8180" s="427" t="s">
        <v>10796</v>
      </c>
      <c r="C8180" s="427" t="s">
        <v>10797</v>
      </c>
      <c r="D8180" s="428">
        <v>18394.25</v>
      </c>
    </row>
    <row r="8181" spans="2:4" x14ac:dyDescent="0.25">
      <c r="B8181" s="427" t="s">
        <v>10798</v>
      </c>
      <c r="C8181" s="427" t="s">
        <v>10799</v>
      </c>
      <c r="D8181" s="428">
        <v>4153.8</v>
      </c>
    </row>
    <row r="8182" spans="2:4" x14ac:dyDescent="0.25">
      <c r="B8182" s="427" t="s">
        <v>10800</v>
      </c>
      <c r="C8182" s="427" t="s">
        <v>10801</v>
      </c>
      <c r="D8182" s="428">
        <v>1386.2</v>
      </c>
    </row>
    <row r="8183" spans="2:4" x14ac:dyDescent="0.25">
      <c r="B8183" s="427" t="s">
        <v>10802</v>
      </c>
      <c r="C8183" s="427" t="s">
        <v>10801</v>
      </c>
      <c r="D8183" s="428">
        <v>1386.2</v>
      </c>
    </row>
    <row r="8184" spans="2:4" x14ac:dyDescent="0.25">
      <c r="B8184" s="427" t="s">
        <v>10803</v>
      </c>
      <c r="C8184" s="427" t="s">
        <v>10801</v>
      </c>
      <c r="D8184" s="428">
        <v>1386.2</v>
      </c>
    </row>
    <row r="8185" spans="2:4" x14ac:dyDescent="0.25">
      <c r="B8185" s="427" t="s">
        <v>10804</v>
      </c>
      <c r="C8185" s="427" t="s">
        <v>10801</v>
      </c>
      <c r="D8185" s="428">
        <v>1386.2</v>
      </c>
    </row>
    <row r="8186" spans="2:4" x14ac:dyDescent="0.25">
      <c r="B8186" s="427" t="s">
        <v>10805</v>
      </c>
      <c r="C8186" s="427" t="s">
        <v>10801</v>
      </c>
      <c r="D8186" s="428">
        <v>1386.2</v>
      </c>
    </row>
    <row r="8187" spans="2:4" x14ac:dyDescent="0.25">
      <c r="B8187" s="427" t="s">
        <v>10806</v>
      </c>
      <c r="C8187" s="427" t="s">
        <v>10801</v>
      </c>
      <c r="D8187" s="428">
        <v>1386.2</v>
      </c>
    </row>
    <row r="8188" spans="2:4" x14ac:dyDescent="0.25">
      <c r="B8188" s="427" t="s">
        <v>10807</v>
      </c>
      <c r="C8188" s="427" t="s">
        <v>10801</v>
      </c>
      <c r="D8188" s="428">
        <v>1386.2</v>
      </c>
    </row>
    <row r="8189" spans="2:4" x14ac:dyDescent="0.25">
      <c r="B8189" s="427" t="s">
        <v>10808</v>
      </c>
      <c r="C8189" s="427" t="s">
        <v>10801</v>
      </c>
      <c r="D8189" s="428">
        <v>1386.2</v>
      </c>
    </row>
    <row r="8190" spans="2:4" x14ac:dyDescent="0.25">
      <c r="B8190" s="427" t="s">
        <v>10809</v>
      </c>
      <c r="C8190" s="427" t="s">
        <v>10801</v>
      </c>
      <c r="D8190" s="428">
        <v>1386.2</v>
      </c>
    </row>
    <row r="8191" spans="2:4" x14ac:dyDescent="0.25">
      <c r="B8191" s="427" t="s">
        <v>10810</v>
      </c>
      <c r="C8191" s="427" t="s">
        <v>10801</v>
      </c>
      <c r="D8191" s="428">
        <v>1386.2</v>
      </c>
    </row>
    <row r="8192" spans="2:4" x14ac:dyDescent="0.25">
      <c r="B8192" s="427" t="s">
        <v>10811</v>
      </c>
      <c r="C8192" s="427" t="s">
        <v>10801</v>
      </c>
      <c r="D8192" s="428">
        <v>1386.2</v>
      </c>
    </row>
    <row r="8193" spans="2:4" x14ac:dyDescent="0.25">
      <c r="B8193" s="427" t="s">
        <v>10812</v>
      </c>
      <c r="C8193" s="427" t="s">
        <v>10801</v>
      </c>
      <c r="D8193" s="428">
        <v>1386.2</v>
      </c>
    </row>
    <row r="8194" spans="2:4" x14ac:dyDescent="0.25">
      <c r="B8194" s="427" t="s">
        <v>10813</v>
      </c>
      <c r="C8194" s="427" t="s">
        <v>10801</v>
      </c>
      <c r="D8194" s="428">
        <v>1386.2</v>
      </c>
    </row>
    <row r="8195" spans="2:4" x14ac:dyDescent="0.25">
      <c r="B8195" s="427" t="s">
        <v>10814</v>
      </c>
      <c r="C8195" s="427" t="s">
        <v>10801</v>
      </c>
      <c r="D8195" s="428">
        <v>1386.2</v>
      </c>
    </row>
    <row r="8196" spans="2:4" x14ac:dyDescent="0.25">
      <c r="B8196" s="427" t="s">
        <v>10815</v>
      </c>
      <c r="C8196" s="427" t="s">
        <v>10801</v>
      </c>
      <c r="D8196" s="428">
        <v>1386.2</v>
      </c>
    </row>
    <row r="8197" spans="2:4" x14ac:dyDescent="0.25">
      <c r="B8197" s="427" t="s">
        <v>10816</v>
      </c>
      <c r="C8197" s="427" t="s">
        <v>10801</v>
      </c>
      <c r="D8197" s="428">
        <v>1386.2</v>
      </c>
    </row>
    <row r="8198" spans="2:4" x14ac:dyDescent="0.25">
      <c r="B8198" s="427" t="s">
        <v>10817</v>
      </c>
      <c r="C8198" s="427" t="s">
        <v>10801</v>
      </c>
      <c r="D8198" s="428">
        <v>1386.2</v>
      </c>
    </row>
    <row r="8199" spans="2:4" x14ac:dyDescent="0.25">
      <c r="B8199" s="427" t="s">
        <v>10818</v>
      </c>
      <c r="C8199" s="427" t="s">
        <v>10801</v>
      </c>
      <c r="D8199" s="428">
        <v>1386.2</v>
      </c>
    </row>
    <row r="8200" spans="2:4" x14ac:dyDescent="0.25">
      <c r="B8200" s="427" t="s">
        <v>10819</v>
      </c>
      <c r="C8200" s="427" t="s">
        <v>10801</v>
      </c>
      <c r="D8200" s="428">
        <v>1386.2</v>
      </c>
    </row>
    <row r="8201" spans="2:4" x14ac:dyDescent="0.25">
      <c r="B8201" s="427" t="s">
        <v>10820</v>
      </c>
      <c r="C8201" s="427" t="s">
        <v>10801</v>
      </c>
      <c r="D8201" s="428">
        <v>1386.2</v>
      </c>
    </row>
    <row r="8202" spans="2:4" x14ac:dyDescent="0.25">
      <c r="B8202" s="427" t="s">
        <v>10821</v>
      </c>
      <c r="C8202" s="427" t="s">
        <v>10801</v>
      </c>
      <c r="D8202" s="428">
        <v>1386.2</v>
      </c>
    </row>
    <row r="8203" spans="2:4" x14ac:dyDescent="0.25">
      <c r="B8203" s="427" t="s">
        <v>10822</v>
      </c>
      <c r="C8203" s="427" t="s">
        <v>10801</v>
      </c>
      <c r="D8203" s="428">
        <v>1386.2</v>
      </c>
    </row>
    <row r="8204" spans="2:4" x14ac:dyDescent="0.25">
      <c r="B8204" s="427" t="s">
        <v>10823</v>
      </c>
      <c r="C8204" s="427" t="s">
        <v>10801</v>
      </c>
      <c r="D8204" s="428">
        <v>1386.2</v>
      </c>
    </row>
    <row r="8205" spans="2:4" x14ac:dyDescent="0.25">
      <c r="B8205" s="427" t="s">
        <v>10824</v>
      </c>
      <c r="C8205" s="427" t="s">
        <v>10801</v>
      </c>
      <c r="D8205" s="428">
        <v>1386.2</v>
      </c>
    </row>
    <row r="8206" spans="2:4" x14ac:dyDescent="0.25">
      <c r="B8206" s="427" t="s">
        <v>10825</v>
      </c>
      <c r="C8206" s="427" t="s">
        <v>10801</v>
      </c>
      <c r="D8206" s="428">
        <v>1386.2</v>
      </c>
    </row>
    <row r="8207" spans="2:4" x14ac:dyDescent="0.25">
      <c r="B8207" s="427" t="s">
        <v>10826</v>
      </c>
      <c r="C8207" s="427" t="s">
        <v>10801</v>
      </c>
      <c r="D8207" s="428">
        <v>1386.2</v>
      </c>
    </row>
    <row r="8208" spans="2:4" x14ac:dyDescent="0.25">
      <c r="B8208" s="427" t="s">
        <v>10827</v>
      </c>
      <c r="C8208" s="427" t="s">
        <v>10801</v>
      </c>
      <c r="D8208" s="428">
        <v>1386.2</v>
      </c>
    </row>
    <row r="8209" spans="2:4" x14ac:dyDescent="0.25">
      <c r="B8209" s="427" t="s">
        <v>10828</v>
      </c>
      <c r="C8209" s="427" t="s">
        <v>10801</v>
      </c>
      <c r="D8209" s="428">
        <v>1386.2</v>
      </c>
    </row>
    <row r="8210" spans="2:4" x14ac:dyDescent="0.25">
      <c r="B8210" s="427" t="s">
        <v>10829</v>
      </c>
      <c r="C8210" s="427" t="s">
        <v>10801</v>
      </c>
      <c r="D8210" s="428">
        <v>1386.2</v>
      </c>
    </row>
    <row r="8211" spans="2:4" x14ac:dyDescent="0.25">
      <c r="B8211" s="427" t="s">
        <v>10830</v>
      </c>
      <c r="C8211" s="427" t="s">
        <v>10801</v>
      </c>
      <c r="D8211" s="428">
        <v>1386.2</v>
      </c>
    </row>
    <row r="8212" spans="2:4" x14ac:dyDescent="0.25">
      <c r="B8212" s="427" t="s">
        <v>10831</v>
      </c>
      <c r="C8212" s="427" t="s">
        <v>10801</v>
      </c>
      <c r="D8212" s="428">
        <v>1386.2</v>
      </c>
    </row>
    <row r="8213" spans="2:4" x14ac:dyDescent="0.25">
      <c r="B8213" s="427" t="s">
        <v>10832</v>
      </c>
      <c r="C8213" s="427" t="s">
        <v>10801</v>
      </c>
      <c r="D8213" s="428">
        <v>1386.2</v>
      </c>
    </row>
    <row r="8214" spans="2:4" x14ac:dyDescent="0.25">
      <c r="B8214" s="427" t="s">
        <v>10833</v>
      </c>
      <c r="C8214" s="427" t="s">
        <v>10801</v>
      </c>
      <c r="D8214" s="428">
        <v>1386.2</v>
      </c>
    </row>
    <row r="8215" spans="2:4" x14ac:dyDescent="0.25">
      <c r="B8215" s="427" t="s">
        <v>10834</v>
      </c>
      <c r="C8215" s="427" t="s">
        <v>10801</v>
      </c>
      <c r="D8215" s="428">
        <v>1386.2</v>
      </c>
    </row>
    <row r="8216" spans="2:4" x14ac:dyDescent="0.25">
      <c r="B8216" s="427" t="s">
        <v>10835</v>
      </c>
      <c r="C8216" s="427" t="s">
        <v>10801</v>
      </c>
      <c r="D8216" s="428">
        <v>1386.2</v>
      </c>
    </row>
    <row r="8217" spans="2:4" x14ac:dyDescent="0.25">
      <c r="B8217" s="427" t="s">
        <v>10836</v>
      </c>
      <c r="C8217" s="427" t="s">
        <v>10801</v>
      </c>
      <c r="D8217" s="428">
        <v>1386.2</v>
      </c>
    </row>
    <row r="8218" spans="2:4" x14ac:dyDescent="0.25">
      <c r="B8218" s="427" t="s">
        <v>10837</v>
      </c>
      <c r="C8218" s="427" t="s">
        <v>10801</v>
      </c>
      <c r="D8218" s="428">
        <v>1386.2</v>
      </c>
    </row>
    <row r="8219" spans="2:4" x14ac:dyDescent="0.25">
      <c r="B8219" s="427" t="s">
        <v>10838</v>
      </c>
      <c r="C8219" s="427" t="s">
        <v>10801</v>
      </c>
      <c r="D8219" s="428">
        <v>1386.2</v>
      </c>
    </row>
    <row r="8220" spans="2:4" x14ac:dyDescent="0.25">
      <c r="B8220" s="427" t="s">
        <v>10839</v>
      </c>
      <c r="C8220" s="427" t="s">
        <v>10801</v>
      </c>
      <c r="D8220" s="428">
        <v>1386.2</v>
      </c>
    </row>
    <row r="8221" spans="2:4" x14ac:dyDescent="0.25">
      <c r="B8221" s="427" t="s">
        <v>10840</v>
      </c>
      <c r="C8221" s="427" t="s">
        <v>10801</v>
      </c>
      <c r="D8221" s="428">
        <v>1386.2</v>
      </c>
    </row>
    <row r="8222" spans="2:4" x14ac:dyDescent="0.25">
      <c r="B8222" s="427" t="s">
        <v>10841</v>
      </c>
      <c r="C8222" s="427" t="s">
        <v>10801</v>
      </c>
      <c r="D8222" s="428">
        <v>1386.2</v>
      </c>
    </row>
    <row r="8223" spans="2:4" x14ac:dyDescent="0.25">
      <c r="B8223" s="427" t="s">
        <v>10842</v>
      </c>
      <c r="C8223" s="427" t="s">
        <v>10801</v>
      </c>
      <c r="D8223" s="428">
        <v>1386.2</v>
      </c>
    </row>
    <row r="8224" spans="2:4" x14ac:dyDescent="0.25">
      <c r="B8224" s="427" t="s">
        <v>10843</v>
      </c>
      <c r="C8224" s="427" t="s">
        <v>10844</v>
      </c>
      <c r="D8224" s="428">
        <v>1386.2</v>
      </c>
    </row>
    <row r="8225" spans="2:4" x14ac:dyDescent="0.25">
      <c r="B8225" s="427" t="s">
        <v>10845</v>
      </c>
      <c r="C8225" s="427" t="s">
        <v>10844</v>
      </c>
      <c r="D8225" s="428">
        <v>1386.2</v>
      </c>
    </row>
    <row r="8226" spans="2:4" x14ac:dyDescent="0.25">
      <c r="B8226" s="427" t="s">
        <v>10846</v>
      </c>
      <c r="C8226" s="427" t="s">
        <v>10844</v>
      </c>
      <c r="D8226" s="428">
        <v>1386.2</v>
      </c>
    </row>
    <row r="8227" spans="2:4" x14ac:dyDescent="0.25">
      <c r="B8227" s="427" t="s">
        <v>10847</v>
      </c>
      <c r="C8227" s="427" t="s">
        <v>10844</v>
      </c>
      <c r="D8227" s="428">
        <v>1386.2</v>
      </c>
    </row>
    <row r="8228" spans="2:4" x14ac:dyDescent="0.25">
      <c r="B8228" s="427" t="s">
        <v>10848</v>
      </c>
      <c r="C8228" s="427" t="s">
        <v>10844</v>
      </c>
      <c r="D8228" s="428">
        <v>1386.2</v>
      </c>
    </row>
    <row r="8229" spans="2:4" x14ac:dyDescent="0.25">
      <c r="B8229" s="427" t="s">
        <v>10849</v>
      </c>
      <c r="C8229" s="427" t="s">
        <v>10850</v>
      </c>
      <c r="D8229" s="428">
        <v>2024</v>
      </c>
    </row>
    <row r="8230" spans="2:4" x14ac:dyDescent="0.25">
      <c r="B8230" s="427" t="s">
        <v>10851</v>
      </c>
      <c r="C8230" s="427" t="s">
        <v>10852</v>
      </c>
      <c r="D8230" s="428">
        <v>4188.76</v>
      </c>
    </row>
    <row r="8231" spans="2:4" x14ac:dyDescent="0.25">
      <c r="B8231" s="427" t="s">
        <v>10853</v>
      </c>
      <c r="C8231" s="427" t="s">
        <v>10852</v>
      </c>
      <c r="D8231" s="428">
        <v>4188.76</v>
      </c>
    </row>
    <row r="8232" spans="2:4" x14ac:dyDescent="0.25">
      <c r="B8232" s="427" t="s">
        <v>10854</v>
      </c>
      <c r="C8232" s="427" t="s">
        <v>10852</v>
      </c>
      <c r="D8232" s="428">
        <v>4188.76</v>
      </c>
    </row>
    <row r="8233" spans="2:4" x14ac:dyDescent="0.25">
      <c r="B8233" s="427" t="s">
        <v>10855</v>
      </c>
      <c r="C8233" s="427" t="s">
        <v>10852</v>
      </c>
      <c r="D8233" s="428">
        <v>4188.76</v>
      </c>
    </row>
    <row r="8234" spans="2:4" x14ac:dyDescent="0.25">
      <c r="B8234" s="427" t="s">
        <v>10856</v>
      </c>
      <c r="C8234" s="427" t="s">
        <v>10852</v>
      </c>
      <c r="D8234" s="428">
        <v>4188.76</v>
      </c>
    </row>
    <row r="8235" spans="2:4" x14ac:dyDescent="0.25">
      <c r="B8235" s="427" t="s">
        <v>10857</v>
      </c>
      <c r="C8235" s="427" t="s">
        <v>10852</v>
      </c>
      <c r="D8235" s="428">
        <v>4188.76</v>
      </c>
    </row>
    <row r="8236" spans="2:4" x14ac:dyDescent="0.25">
      <c r="B8236" s="427" t="s">
        <v>10858</v>
      </c>
      <c r="C8236" s="427" t="s">
        <v>10852</v>
      </c>
      <c r="D8236" s="428">
        <v>4188.76</v>
      </c>
    </row>
    <row r="8237" spans="2:4" x14ac:dyDescent="0.25">
      <c r="B8237" s="427" t="s">
        <v>10859</v>
      </c>
      <c r="C8237" s="427" t="s">
        <v>10852</v>
      </c>
      <c r="D8237" s="428">
        <v>4188.76</v>
      </c>
    </row>
    <row r="8238" spans="2:4" x14ac:dyDescent="0.25">
      <c r="B8238" s="427" t="s">
        <v>10860</v>
      </c>
      <c r="C8238" s="427" t="s">
        <v>10852</v>
      </c>
      <c r="D8238" s="428">
        <v>4188.76</v>
      </c>
    </row>
    <row r="8239" spans="2:4" x14ac:dyDescent="0.25">
      <c r="B8239" s="427" t="s">
        <v>10861</v>
      </c>
      <c r="C8239" s="427" t="s">
        <v>10852</v>
      </c>
      <c r="D8239" s="428">
        <v>4188.76</v>
      </c>
    </row>
    <row r="8240" spans="2:4" x14ac:dyDescent="0.25">
      <c r="B8240" s="427" t="s">
        <v>10862</v>
      </c>
      <c r="C8240" s="427" t="s">
        <v>10852</v>
      </c>
      <c r="D8240" s="428">
        <v>4188.76</v>
      </c>
    </row>
    <row r="8241" spans="2:5" x14ac:dyDescent="0.25">
      <c r="B8241" s="427" t="s">
        <v>10863</v>
      </c>
      <c r="C8241" s="427" t="s">
        <v>10852</v>
      </c>
      <c r="D8241" s="428">
        <v>4188.76</v>
      </c>
    </row>
    <row r="8242" spans="2:5" x14ac:dyDescent="0.25">
      <c r="B8242" s="427" t="s">
        <v>10864</v>
      </c>
      <c r="C8242" s="427" t="s">
        <v>10852</v>
      </c>
      <c r="D8242" s="428">
        <v>4188.76</v>
      </c>
    </row>
    <row r="8243" spans="2:5" x14ac:dyDescent="0.25">
      <c r="B8243" s="427" t="s">
        <v>10865</v>
      </c>
      <c r="C8243" s="427" t="s">
        <v>10852</v>
      </c>
      <c r="D8243" s="428">
        <v>4188.76</v>
      </c>
    </row>
    <row r="8244" spans="2:5" x14ac:dyDescent="0.25">
      <c r="B8244" s="427" t="s">
        <v>10866</v>
      </c>
      <c r="C8244" s="427" t="s">
        <v>10852</v>
      </c>
      <c r="D8244" s="428">
        <v>4188.76</v>
      </c>
    </row>
    <row r="8245" spans="2:5" x14ac:dyDescent="0.25">
      <c r="B8245" s="427" t="s">
        <v>10867</v>
      </c>
      <c r="C8245" s="427" t="s">
        <v>10852</v>
      </c>
      <c r="D8245" s="428">
        <v>4188.76</v>
      </c>
    </row>
    <row r="8246" spans="2:5" x14ac:dyDescent="0.25">
      <c r="B8246" s="427" t="s">
        <v>10868</v>
      </c>
      <c r="C8246" s="427" t="s">
        <v>10852</v>
      </c>
      <c r="D8246" s="428">
        <v>4188.76</v>
      </c>
    </row>
    <row r="8247" spans="2:5" x14ac:dyDescent="0.25">
      <c r="B8247" s="427" t="s">
        <v>10869</v>
      </c>
      <c r="C8247" s="427" t="s">
        <v>10852</v>
      </c>
      <c r="D8247" s="428">
        <v>3343.12</v>
      </c>
    </row>
    <row r="8248" spans="2:5" x14ac:dyDescent="0.25">
      <c r="B8248" s="427" t="s">
        <v>10870</v>
      </c>
      <c r="C8248" s="427" t="s">
        <v>10852</v>
      </c>
      <c r="D8248" s="428">
        <v>3343.12</v>
      </c>
      <c r="E8248" s="382">
        <f>+D8248+D8247</f>
        <v>6686.24</v>
      </c>
    </row>
    <row r="8249" spans="2:5" x14ac:dyDescent="0.25">
      <c r="B8249" s="427" t="s">
        <v>10871</v>
      </c>
      <c r="C8249" s="427" t="s">
        <v>10852</v>
      </c>
      <c r="D8249" s="428">
        <v>3743.4</v>
      </c>
    </row>
    <row r="8250" spans="2:5" x14ac:dyDescent="0.25">
      <c r="B8250" s="427" t="s">
        <v>10872</v>
      </c>
      <c r="C8250" s="427" t="s">
        <v>10852</v>
      </c>
      <c r="D8250" s="428">
        <v>3743.4</v>
      </c>
    </row>
    <row r="8251" spans="2:5" x14ac:dyDescent="0.25">
      <c r="B8251" s="427" t="s">
        <v>10873</v>
      </c>
      <c r="C8251" s="427" t="s">
        <v>10852</v>
      </c>
      <c r="D8251" s="428">
        <v>3743.4</v>
      </c>
    </row>
    <row r="8252" spans="2:5" x14ac:dyDescent="0.25">
      <c r="B8252" s="427" t="s">
        <v>10874</v>
      </c>
      <c r="C8252" s="427" t="s">
        <v>10852</v>
      </c>
      <c r="D8252" s="428">
        <v>3743.4</v>
      </c>
    </row>
    <row r="8253" spans="2:5" x14ac:dyDescent="0.25">
      <c r="B8253" s="427" t="s">
        <v>10875</v>
      </c>
      <c r="C8253" s="427" t="s">
        <v>10852</v>
      </c>
      <c r="D8253" s="428">
        <v>3743.4</v>
      </c>
    </row>
    <row r="8254" spans="2:5" x14ac:dyDescent="0.25">
      <c r="B8254" s="427" t="s">
        <v>10876</v>
      </c>
      <c r="C8254" s="427" t="s">
        <v>10852</v>
      </c>
      <c r="D8254" s="428">
        <v>3743.4</v>
      </c>
    </row>
    <row r="8255" spans="2:5" x14ac:dyDescent="0.25">
      <c r="B8255" s="427" t="s">
        <v>10877</v>
      </c>
      <c r="C8255" s="427" t="s">
        <v>10852</v>
      </c>
      <c r="D8255" s="428">
        <v>3743.4</v>
      </c>
    </row>
    <row r="8256" spans="2:5" x14ac:dyDescent="0.25">
      <c r="B8256" s="427" t="s">
        <v>10878</v>
      </c>
      <c r="C8256" s="427" t="s">
        <v>10852</v>
      </c>
      <c r="D8256" s="428">
        <v>3743.4</v>
      </c>
    </row>
    <row r="8257" spans="2:5" x14ac:dyDescent="0.25">
      <c r="B8257" s="427" t="s">
        <v>10879</v>
      </c>
      <c r="C8257" s="427" t="s">
        <v>10852</v>
      </c>
      <c r="D8257" s="428">
        <v>3743.4</v>
      </c>
    </row>
    <row r="8258" spans="2:5" x14ac:dyDescent="0.25">
      <c r="B8258" s="427" t="s">
        <v>10880</v>
      </c>
      <c r="C8258" s="427" t="s">
        <v>10852</v>
      </c>
      <c r="D8258" s="428">
        <v>3743.4</v>
      </c>
      <c r="E8258" s="382">
        <f>SUM(D8249:D8258)</f>
        <v>37434.000000000007</v>
      </c>
    </row>
    <row r="8259" spans="2:5" x14ac:dyDescent="0.25">
      <c r="B8259" s="427" t="s">
        <v>10881</v>
      </c>
      <c r="C8259" s="427" t="s">
        <v>10882</v>
      </c>
      <c r="D8259" s="428">
        <v>3999</v>
      </c>
    </row>
    <row r="8260" spans="2:5" ht="28.5" x14ac:dyDescent="0.25">
      <c r="B8260" s="427" t="s">
        <v>10883</v>
      </c>
      <c r="C8260" s="427" t="s">
        <v>10884</v>
      </c>
      <c r="D8260" s="428">
        <v>6648.48</v>
      </c>
    </row>
    <row r="8261" spans="2:5" x14ac:dyDescent="0.25">
      <c r="B8261" s="427" t="s">
        <v>10885</v>
      </c>
      <c r="C8261" s="427" t="s">
        <v>10886</v>
      </c>
      <c r="D8261" s="428">
        <v>3155791.48</v>
      </c>
    </row>
    <row r="8262" spans="2:5" ht="42.75" x14ac:dyDescent="0.25">
      <c r="B8262" s="427" t="s">
        <v>10887</v>
      </c>
      <c r="C8262" s="427" t="s">
        <v>10888</v>
      </c>
      <c r="D8262" s="428">
        <v>24813.99</v>
      </c>
    </row>
    <row r="8263" spans="2:5" ht="42.75" x14ac:dyDescent="0.25">
      <c r="B8263" s="427" t="s">
        <v>10889</v>
      </c>
      <c r="C8263" s="427" t="s">
        <v>10888</v>
      </c>
      <c r="D8263" s="428">
        <v>24813.99</v>
      </c>
    </row>
    <row r="8264" spans="2:5" ht="42.75" x14ac:dyDescent="0.25">
      <c r="B8264" s="427" t="s">
        <v>10890</v>
      </c>
      <c r="C8264" s="427" t="s">
        <v>10888</v>
      </c>
      <c r="D8264" s="428">
        <v>24813.99</v>
      </c>
    </row>
    <row r="8265" spans="2:5" ht="42.75" x14ac:dyDescent="0.25">
      <c r="B8265" s="427" t="s">
        <v>10891</v>
      </c>
      <c r="C8265" s="427" t="s">
        <v>10888</v>
      </c>
      <c r="D8265" s="428">
        <v>24813.99</v>
      </c>
    </row>
    <row r="8266" spans="2:5" ht="42.75" x14ac:dyDescent="0.25">
      <c r="B8266" s="427" t="s">
        <v>10892</v>
      </c>
      <c r="C8266" s="427" t="s">
        <v>10888</v>
      </c>
      <c r="D8266" s="428">
        <v>24813.99</v>
      </c>
    </row>
    <row r="8267" spans="2:5" ht="42.75" x14ac:dyDescent="0.25">
      <c r="B8267" s="427" t="s">
        <v>10893</v>
      </c>
      <c r="C8267" s="427" t="s">
        <v>10888</v>
      </c>
      <c r="D8267" s="428">
        <v>24813.99</v>
      </c>
    </row>
    <row r="8268" spans="2:5" ht="42.75" x14ac:dyDescent="0.25">
      <c r="B8268" s="427" t="s">
        <v>10894</v>
      </c>
      <c r="C8268" s="427" t="s">
        <v>10888</v>
      </c>
      <c r="D8268" s="428">
        <v>24813.99</v>
      </c>
    </row>
    <row r="8269" spans="2:5" ht="42.75" x14ac:dyDescent="0.25">
      <c r="B8269" s="427" t="s">
        <v>10895</v>
      </c>
      <c r="C8269" s="427" t="s">
        <v>10888</v>
      </c>
      <c r="D8269" s="428">
        <v>24813.99</v>
      </c>
    </row>
    <row r="8270" spans="2:5" ht="42.75" x14ac:dyDescent="0.25">
      <c r="B8270" s="427" t="s">
        <v>10896</v>
      </c>
      <c r="C8270" s="427" t="s">
        <v>10888</v>
      </c>
      <c r="D8270" s="428">
        <v>24813.99</v>
      </c>
    </row>
    <row r="8271" spans="2:5" ht="42.75" x14ac:dyDescent="0.25">
      <c r="B8271" s="427" t="s">
        <v>10897</v>
      </c>
      <c r="C8271" s="427" t="s">
        <v>10888</v>
      </c>
      <c r="D8271" s="428">
        <v>24813.99</v>
      </c>
    </row>
    <row r="8272" spans="2:5" ht="42.75" x14ac:dyDescent="0.25">
      <c r="B8272" s="427" t="s">
        <v>10898</v>
      </c>
      <c r="C8272" s="427" t="s">
        <v>10888</v>
      </c>
      <c r="D8272" s="428">
        <v>24813.99</v>
      </c>
    </row>
    <row r="8273" spans="2:4" ht="42.75" x14ac:dyDescent="0.25">
      <c r="B8273" s="427" t="s">
        <v>10899</v>
      </c>
      <c r="C8273" s="427" t="s">
        <v>10888</v>
      </c>
      <c r="D8273" s="428">
        <v>24813.99</v>
      </c>
    </row>
    <row r="8274" spans="2:4" ht="42.75" x14ac:dyDescent="0.25">
      <c r="B8274" s="427" t="s">
        <v>10900</v>
      </c>
      <c r="C8274" s="427" t="s">
        <v>10888</v>
      </c>
      <c r="D8274" s="428">
        <v>24813.99</v>
      </c>
    </row>
    <row r="8275" spans="2:4" ht="42.75" x14ac:dyDescent="0.25">
      <c r="B8275" s="427" t="s">
        <v>10901</v>
      </c>
      <c r="C8275" s="427" t="s">
        <v>10888</v>
      </c>
      <c r="D8275" s="428">
        <v>24813.99</v>
      </c>
    </row>
    <row r="8276" spans="2:4" ht="42.75" x14ac:dyDescent="0.25">
      <c r="B8276" s="427" t="s">
        <v>10902</v>
      </c>
      <c r="C8276" s="427" t="s">
        <v>10888</v>
      </c>
      <c r="D8276" s="428">
        <v>24813.99</v>
      </c>
    </row>
    <row r="8277" spans="2:4" x14ac:dyDescent="0.25">
      <c r="B8277" s="427" t="s">
        <v>10903</v>
      </c>
      <c r="C8277" s="427" t="s">
        <v>10904</v>
      </c>
      <c r="D8277" s="428">
        <v>484537.96</v>
      </c>
    </row>
    <row r="8278" spans="2:4" x14ac:dyDescent="0.25">
      <c r="B8278" s="427" t="s">
        <v>10905</v>
      </c>
      <c r="C8278" s="427" t="s">
        <v>10906</v>
      </c>
      <c r="D8278" s="428">
        <v>6678.31</v>
      </c>
    </row>
    <row r="8279" spans="2:4" x14ac:dyDescent="0.25">
      <c r="B8279" s="427" t="s">
        <v>10907</v>
      </c>
      <c r="C8279" s="427" t="s">
        <v>10908</v>
      </c>
      <c r="D8279" s="428">
        <v>43067.040000000001</v>
      </c>
    </row>
    <row r="8280" spans="2:4" x14ac:dyDescent="0.25">
      <c r="B8280" s="427" t="s">
        <v>10909</v>
      </c>
      <c r="C8280" s="427" t="s">
        <v>10910</v>
      </c>
      <c r="D8280" s="428">
        <v>6202.09</v>
      </c>
    </row>
    <row r="8281" spans="2:4" x14ac:dyDescent="0.25">
      <c r="B8281" s="427" t="s">
        <v>10911</v>
      </c>
      <c r="C8281" s="427" t="s">
        <v>10912</v>
      </c>
      <c r="D8281" s="428">
        <v>8352.31</v>
      </c>
    </row>
    <row r="8282" spans="2:4" x14ac:dyDescent="0.25">
      <c r="B8282" s="427" t="s">
        <v>10913</v>
      </c>
      <c r="C8282" s="427" t="s">
        <v>10914</v>
      </c>
      <c r="D8282" s="428">
        <v>6202.09</v>
      </c>
    </row>
    <row r="8283" spans="2:4" x14ac:dyDescent="0.25">
      <c r="B8283" s="427" t="s">
        <v>10915</v>
      </c>
      <c r="C8283" s="427" t="s">
        <v>10916</v>
      </c>
      <c r="D8283" s="428">
        <v>10379.879999999999</v>
      </c>
    </row>
    <row r="8284" spans="2:4" x14ac:dyDescent="0.25">
      <c r="B8284" s="427" t="s">
        <v>10917</v>
      </c>
      <c r="C8284" s="427" t="s">
        <v>10918</v>
      </c>
      <c r="D8284" s="428">
        <v>1793.65</v>
      </c>
    </row>
    <row r="8285" spans="2:4" x14ac:dyDescent="0.25">
      <c r="B8285" s="427" t="s">
        <v>10919</v>
      </c>
      <c r="C8285" s="427" t="s">
        <v>10920</v>
      </c>
      <c r="D8285" s="428">
        <v>6440</v>
      </c>
    </row>
    <row r="8286" spans="2:4" x14ac:dyDescent="0.25">
      <c r="B8286" s="427" t="s">
        <v>10921</v>
      </c>
      <c r="C8286" s="427" t="s">
        <v>10922</v>
      </c>
      <c r="D8286" s="428">
        <v>5728.96</v>
      </c>
    </row>
    <row r="8287" spans="2:4" x14ac:dyDescent="0.25">
      <c r="B8287" s="427" t="s">
        <v>10923</v>
      </c>
      <c r="C8287" s="427" t="s">
        <v>10924</v>
      </c>
      <c r="D8287" s="428">
        <v>5045.54</v>
      </c>
    </row>
    <row r="8288" spans="2:4" x14ac:dyDescent="0.25">
      <c r="B8288" s="427" t="s">
        <v>10925</v>
      </c>
      <c r="C8288" s="427" t="s">
        <v>10926</v>
      </c>
      <c r="D8288" s="428">
        <v>57273.84</v>
      </c>
    </row>
    <row r="8289" spans="2:4" x14ac:dyDescent="0.25">
      <c r="B8289" s="427" t="s">
        <v>10927</v>
      </c>
      <c r="C8289" s="427" t="s">
        <v>10926</v>
      </c>
      <c r="D8289" s="428">
        <v>57273.84</v>
      </c>
    </row>
    <row r="8290" spans="2:4" x14ac:dyDescent="0.25">
      <c r="B8290" s="427" t="s">
        <v>10928</v>
      </c>
      <c r="C8290" s="427" t="s">
        <v>10929</v>
      </c>
      <c r="D8290" s="428">
        <v>859.62</v>
      </c>
    </row>
    <row r="8291" spans="2:4" ht="28.5" x14ac:dyDescent="0.25">
      <c r="B8291" s="427" t="s">
        <v>10930</v>
      </c>
      <c r="C8291" s="427" t="s">
        <v>10931</v>
      </c>
      <c r="D8291" s="428">
        <v>1322.5</v>
      </c>
    </row>
    <row r="8292" spans="2:4" ht="28.5" x14ac:dyDescent="0.25">
      <c r="B8292" s="427" t="s">
        <v>10932</v>
      </c>
      <c r="C8292" s="427" t="s">
        <v>10933</v>
      </c>
      <c r="D8292" s="428">
        <v>1000.5</v>
      </c>
    </row>
    <row r="8293" spans="2:4" x14ac:dyDescent="0.25">
      <c r="B8293" s="427" t="s">
        <v>10934</v>
      </c>
      <c r="C8293" s="427" t="s">
        <v>10935</v>
      </c>
      <c r="D8293" s="428">
        <v>330</v>
      </c>
    </row>
    <row r="8294" spans="2:4" x14ac:dyDescent="0.25">
      <c r="B8294" s="427" t="s">
        <v>10936</v>
      </c>
      <c r="C8294" s="427" t="s">
        <v>10937</v>
      </c>
      <c r="D8294" s="428">
        <v>1265</v>
      </c>
    </row>
    <row r="8295" spans="2:4" x14ac:dyDescent="0.25">
      <c r="B8295" s="427" t="s">
        <v>10938</v>
      </c>
      <c r="C8295" s="427" t="s">
        <v>10939</v>
      </c>
      <c r="D8295" s="428">
        <v>1610</v>
      </c>
    </row>
    <row r="8296" spans="2:4" ht="28.5" x14ac:dyDescent="0.25">
      <c r="B8296" s="427" t="s">
        <v>10940</v>
      </c>
      <c r="C8296" s="427" t="s">
        <v>10941</v>
      </c>
      <c r="D8296" s="428">
        <v>1508</v>
      </c>
    </row>
    <row r="8297" spans="2:4" x14ac:dyDescent="0.25">
      <c r="B8297" s="427" t="s">
        <v>10942</v>
      </c>
      <c r="C8297" s="427" t="s">
        <v>10943</v>
      </c>
      <c r="D8297" s="428">
        <v>1150</v>
      </c>
    </row>
    <row r="8298" spans="2:4" x14ac:dyDescent="0.25">
      <c r="B8298" s="427" t="s">
        <v>10944</v>
      </c>
      <c r="C8298" s="427" t="s">
        <v>10945</v>
      </c>
      <c r="D8298" s="428">
        <v>1508</v>
      </c>
    </row>
    <row r="8299" spans="2:4" x14ac:dyDescent="0.25">
      <c r="B8299" s="427" t="s">
        <v>10946</v>
      </c>
      <c r="C8299" s="427" t="s">
        <v>10945</v>
      </c>
      <c r="D8299" s="428">
        <v>1508</v>
      </c>
    </row>
    <row r="8300" spans="2:4" x14ac:dyDescent="0.25">
      <c r="B8300" s="427" t="s">
        <v>10947</v>
      </c>
      <c r="C8300" s="427" t="s">
        <v>10945</v>
      </c>
      <c r="D8300" s="428">
        <v>1508</v>
      </c>
    </row>
    <row r="8301" spans="2:4" x14ac:dyDescent="0.25">
      <c r="B8301" s="427" t="s">
        <v>10948</v>
      </c>
      <c r="C8301" s="427" t="s">
        <v>10949</v>
      </c>
      <c r="D8301" s="428">
        <v>1265</v>
      </c>
    </row>
    <row r="8302" spans="2:4" x14ac:dyDescent="0.25">
      <c r="B8302" s="427" t="s">
        <v>10950</v>
      </c>
      <c r="C8302" s="427" t="s">
        <v>10949</v>
      </c>
      <c r="D8302" s="428">
        <v>1265</v>
      </c>
    </row>
    <row r="8303" spans="2:4" x14ac:dyDescent="0.25">
      <c r="B8303" s="427" t="s">
        <v>10951</v>
      </c>
      <c r="C8303" s="427" t="s">
        <v>10949</v>
      </c>
      <c r="D8303" s="428">
        <v>1265</v>
      </c>
    </row>
    <row r="8304" spans="2:4" x14ac:dyDescent="0.25">
      <c r="B8304" s="427" t="s">
        <v>10952</v>
      </c>
      <c r="C8304" s="427" t="s">
        <v>10953</v>
      </c>
      <c r="D8304" s="428">
        <v>3721.73</v>
      </c>
    </row>
    <row r="8305" spans="2:4" x14ac:dyDescent="0.25">
      <c r="B8305" s="427" t="s">
        <v>10954</v>
      </c>
      <c r="C8305" s="427" t="s">
        <v>10955</v>
      </c>
      <c r="D8305" s="428">
        <v>6853.92</v>
      </c>
    </row>
    <row r="8306" spans="2:4" x14ac:dyDescent="0.25">
      <c r="B8306" s="427" t="s">
        <v>10956</v>
      </c>
      <c r="C8306" s="427" t="s">
        <v>10957</v>
      </c>
      <c r="D8306" s="428">
        <v>1238.8800000000001</v>
      </c>
    </row>
    <row r="8307" spans="2:4" ht="28.5" x14ac:dyDescent="0.25">
      <c r="B8307" s="427" t="s">
        <v>10958</v>
      </c>
      <c r="C8307" s="427" t="s">
        <v>10959</v>
      </c>
      <c r="D8307" s="428">
        <v>3244.89</v>
      </c>
    </row>
    <row r="8308" spans="2:4" x14ac:dyDescent="0.25">
      <c r="B8308" s="427" t="s">
        <v>10960</v>
      </c>
      <c r="C8308" s="427" t="s">
        <v>10961</v>
      </c>
      <c r="D8308" s="428">
        <v>1828.5</v>
      </c>
    </row>
    <row r="8309" spans="2:4" x14ac:dyDescent="0.25">
      <c r="B8309" s="427" t="s">
        <v>10962</v>
      </c>
      <c r="C8309" s="427" t="s">
        <v>10963</v>
      </c>
      <c r="D8309" s="428">
        <v>3345.44</v>
      </c>
    </row>
    <row r="8310" spans="2:4" x14ac:dyDescent="0.25">
      <c r="B8310" s="427" t="s">
        <v>10964</v>
      </c>
      <c r="C8310" s="427" t="s">
        <v>10963</v>
      </c>
      <c r="D8310" s="428">
        <v>3345.44</v>
      </c>
    </row>
    <row r="8311" spans="2:4" x14ac:dyDescent="0.25">
      <c r="B8311" s="427" t="s">
        <v>10965</v>
      </c>
      <c r="C8311" s="427" t="s">
        <v>10963</v>
      </c>
      <c r="D8311" s="428">
        <v>3345.44</v>
      </c>
    </row>
    <row r="8312" spans="2:4" x14ac:dyDescent="0.25">
      <c r="B8312" s="427" t="s">
        <v>10966</v>
      </c>
      <c r="C8312" s="427" t="s">
        <v>10963</v>
      </c>
      <c r="D8312" s="428">
        <v>3345.44</v>
      </c>
    </row>
    <row r="8313" spans="2:4" x14ac:dyDescent="0.25">
      <c r="B8313" s="427" t="s">
        <v>10967</v>
      </c>
      <c r="C8313" s="427" t="s">
        <v>10968</v>
      </c>
      <c r="D8313" s="428">
        <v>821.65</v>
      </c>
    </row>
    <row r="8314" spans="2:4" x14ac:dyDescent="0.25">
      <c r="B8314" s="427" t="s">
        <v>10969</v>
      </c>
      <c r="C8314" s="427" t="s">
        <v>10968</v>
      </c>
      <c r="D8314" s="428">
        <v>780.85</v>
      </c>
    </row>
    <row r="8315" spans="2:4" x14ac:dyDescent="0.25">
      <c r="B8315" s="427" t="s">
        <v>10970</v>
      </c>
      <c r="C8315" s="427" t="s">
        <v>10968</v>
      </c>
      <c r="D8315" s="428">
        <v>781.31</v>
      </c>
    </row>
    <row r="8316" spans="2:4" x14ac:dyDescent="0.25">
      <c r="B8316" s="427" t="s">
        <v>10971</v>
      </c>
      <c r="C8316" s="427" t="s">
        <v>10968</v>
      </c>
      <c r="D8316" s="428">
        <v>821.65</v>
      </c>
    </row>
    <row r="8317" spans="2:4" x14ac:dyDescent="0.25">
      <c r="B8317" s="427" t="s">
        <v>10972</v>
      </c>
      <c r="C8317" s="427" t="s">
        <v>10968</v>
      </c>
      <c r="D8317" s="428">
        <v>862.5</v>
      </c>
    </row>
    <row r="8318" spans="2:4" x14ac:dyDescent="0.25">
      <c r="B8318" s="427" t="s">
        <v>10973</v>
      </c>
      <c r="C8318" s="427" t="s">
        <v>10968</v>
      </c>
      <c r="D8318" s="428">
        <v>1035</v>
      </c>
    </row>
    <row r="8319" spans="2:4" x14ac:dyDescent="0.25">
      <c r="B8319" s="427" t="s">
        <v>10974</v>
      </c>
      <c r="C8319" s="427" t="s">
        <v>10968</v>
      </c>
      <c r="D8319" s="428">
        <v>743.82</v>
      </c>
    </row>
    <row r="8320" spans="2:4" x14ac:dyDescent="0.25">
      <c r="B8320" s="427" t="s">
        <v>10975</v>
      </c>
      <c r="C8320" s="427" t="s">
        <v>10968</v>
      </c>
      <c r="D8320" s="428">
        <v>1035</v>
      </c>
    </row>
    <row r="8321" spans="2:4" x14ac:dyDescent="0.25">
      <c r="B8321" s="427" t="s">
        <v>10976</v>
      </c>
      <c r="C8321" s="427" t="s">
        <v>10968</v>
      </c>
      <c r="D8321" s="428">
        <v>908.5</v>
      </c>
    </row>
    <row r="8322" spans="2:4" x14ac:dyDescent="0.25">
      <c r="B8322" s="427" t="s">
        <v>10977</v>
      </c>
      <c r="C8322" s="427" t="s">
        <v>10968</v>
      </c>
      <c r="D8322" s="428">
        <v>821.65</v>
      </c>
    </row>
    <row r="8323" spans="2:4" x14ac:dyDescent="0.25">
      <c r="B8323" s="427" t="s">
        <v>10978</v>
      </c>
      <c r="C8323" s="427" t="s">
        <v>10968</v>
      </c>
      <c r="D8323" s="428">
        <v>821.65</v>
      </c>
    </row>
    <row r="8324" spans="2:4" x14ac:dyDescent="0.25">
      <c r="B8324" s="427" t="s">
        <v>10979</v>
      </c>
      <c r="C8324" s="427" t="s">
        <v>10968</v>
      </c>
      <c r="D8324" s="428">
        <v>821.65</v>
      </c>
    </row>
    <row r="8325" spans="2:4" x14ac:dyDescent="0.25">
      <c r="B8325" s="427" t="s">
        <v>10980</v>
      </c>
      <c r="C8325" s="427" t="s">
        <v>10968</v>
      </c>
      <c r="D8325" s="428">
        <v>912.87</v>
      </c>
    </row>
    <row r="8326" spans="2:4" x14ac:dyDescent="0.25">
      <c r="B8326" s="427" t="s">
        <v>10981</v>
      </c>
      <c r="C8326" s="427" t="s">
        <v>10968</v>
      </c>
      <c r="D8326" s="428">
        <v>1035</v>
      </c>
    </row>
    <row r="8327" spans="2:4" x14ac:dyDescent="0.25">
      <c r="B8327" s="427" t="s">
        <v>10982</v>
      </c>
      <c r="C8327" s="427" t="s">
        <v>10968</v>
      </c>
      <c r="D8327" s="428">
        <v>1035</v>
      </c>
    </row>
    <row r="8328" spans="2:4" x14ac:dyDescent="0.25">
      <c r="B8328" s="427" t="s">
        <v>10983</v>
      </c>
      <c r="C8328" s="427" t="s">
        <v>10968</v>
      </c>
      <c r="D8328" s="428">
        <v>740.37</v>
      </c>
    </row>
    <row r="8329" spans="2:4" x14ac:dyDescent="0.25">
      <c r="B8329" s="427" t="s">
        <v>10984</v>
      </c>
      <c r="C8329" s="427" t="s">
        <v>10968</v>
      </c>
      <c r="D8329" s="428">
        <v>781.32</v>
      </c>
    </row>
    <row r="8330" spans="2:4" x14ac:dyDescent="0.25">
      <c r="B8330" s="427" t="s">
        <v>10985</v>
      </c>
      <c r="C8330" s="427" t="s">
        <v>10968</v>
      </c>
      <c r="D8330" s="428">
        <v>821.65</v>
      </c>
    </row>
    <row r="8331" spans="2:4" x14ac:dyDescent="0.25">
      <c r="B8331" s="427" t="s">
        <v>10986</v>
      </c>
      <c r="C8331" s="427" t="s">
        <v>10968</v>
      </c>
      <c r="D8331" s="428">
        <v>821.65</v>
      </c>
    </row>
    <row r="8332" spans="2:4" x14ac:dyDescent="0.25">
      <c r="B8332" s="427" t="s">
        <v>10987</v>
      </c>
      <c r="C8332" s="427" t="s">
        <v>10968</v>
      </c>
      <c r="D8332" s="428">
        <v>862.5</v>
      </c>
    </row>
    <row r="8333" spans="2:4" x14ac:dyDescent="0.25">
      <c r="B8333" s="427" t="s">
        <v>10988</v>
      </c>
      <c r="C8333" s="427" t="s">
        <v>10968</v>
      </c>
      <c r="D8333" s="428">
        <v>912.87</v>
      </c>
    </row>
    <row r="8334" spans="2:4" x14ac:dyDescent="0.25">
      <c r="B8334" s="427" t="s">
        <v>10989</v>
      </c>
      <c r="C8334" s="427" t="s">
        <v>10968</v>
      </c>
      <c r="D8334" s="428">
        <v>912.87</v>
      </c>
    </row>
    <row r="8335" spans="2:4" x14ac:dyDescent="0.25">
      <c r="B8335" s="427" t="s">
        <v>10990</v>
      </c>
      <c r="C8335" s="427" t="s">
        <v>10968</v>
      </c>
      <c r="D8335" s="428">
        <v>781.32</v>
      </c>
    </row>
    <row r="8336" spans="2:4" x14ac:dyDescent="0.25">
      <c r="B8336" s="427" t="s">
        <v>10991</v>
      </c>
      <c r="C8336" s="427" t="s">
        <v>10968</v>
      </c>
      <c r="D8336" s="428">
        <v>821.65</v>
      </c>
    </row>
    <row r="8337" spans="2:4" x14ac:dyDescent="0.25">
      <c r="B8337" s="427" t="s">
        <v>10992</v>
      </c>
      <c r="C8337" s="427" t="s">
        <v>10968</v>
      </c>
      <c r="D8337" s="428">
        <v>1104</v>
      </c>
    </row>
    <row r="8338" spans="2:4" x14ac:dyDescent="0.25">
      <c r="B8338" s="427" t="s">
        <v>10993</v>
      </c>
      <c r="C8338" s="427" t="s">
        <v>10968</v>
      </c>
      <c r="D8338" s="428">
        <v>821.65</v>
      </c>
    </row>
    <row r="8339" spans="2:4" x14ac:dyDescent="0.25">
      <c r="B8339" s="427" t="s">
        <v>10994</v>
      </c>
      <c r="C8339" s="427" t="s">
        <v>10968</v>
      </c>
      <c r="D8339" s="428">
        <v>862.5</v>
      </c>
    </row>
    <row r="8340" spans="2:4" x14ac:dyDescent="0.25">
      <c r="B8340" s="427" t="s">
        <v>10995</v>
      </c>
      <c r="C8340" s="427" t="s">
        <v>10968</v>
      </c>
      <c r="D8340" s="428">
        <v>908.5</v>
      </c>
    </row>
    <row r="8341" spans="2:4" x14ac:dyDescent="0.25">
      <c r="B8341" s="427" t="s">
        <v>10996</v>
      </c>
      <c r="C8341" s="427" t="s">
        <v>10968</v>
      </c>
      <c r="D8341" s="428">
        <v>977.5</v>
      </c>
    </row>
    <row r="8342" spans="2:4" x14ac:dyDescent="0.25">
      <c r="B8342" s="427" t="s">
        <v>10997</v>
      </c>
      <c r="C8342" s="427" t="s">
        <v>10968</v>
      </c>
      <c r="D8342" s="428">
        <v>1104</v>
      </c>
    </row>
    <row r="8343" spans="2:4" x14ac:dyDescent="0.25">
      <c r="B8343" s="427" t="s">
        <v>10998</v>
      </c>
      <c r="C8343" s="427" t="s">
        <v>10968</v>
      </c>
      <c r="D8343" s="428">
        <v>1104</v>
      </c>
    </row>
    <row r="8344" spans="2:4" x14ac:dyDescent="0.25">
      <c r="B8344" s="427" t="s">
        <v>10999</v>
      </c>
      <c r="C8344" s="427" t="s">
        <v>10968</v>
      </c>
      <c r="D8344" s="428">
        <v>1104</v>
      </c>
    </row>
    <row r="8345" spans="2:4" x14ac:dyDescent="0.25">
      <c r="B8345" s="427" t="s">
        <v>11000</v>
      </c>
      <c r="C8345" s="427" t="s">
        <v>10968</v>
      </c>
      <c r="D8345" s="428">
        <v>1104</v>
      </c>
    </row>
    <row r="8346" spans="2:4" x14ac:dyDescent="0.25">
      <c r="B8346" s="427" t="s">
        <v>11001</v>
      </c>
      <c r="C8346" s="427" t="s">
        <v>10968</v>
      </c>
      <c r="D8346" s="428">
        <v>1104</v>
      </c>
    </row>
    <row r="8347" spans="2:4" x14ac:dyDescent="0.25">
      <c r="B8347" s="427" t="s">
        <v>11002</v>
      </c>
      <c r="C8347" s="427" t="s">
        <v>10968</v>
      </c>
      <c r="D8347" s="428">
        <v>1104</v>
      </c>
    </row>
    <row r="8348" spans="2:4" x14ac:dyDescent="0.25">
      <c r="B8348" s="427" t="s">
        <v>11003</v>
      </c>
      <c r="C8348" s="427" t="s">
        <v>10968</v>
      </c>
      <c r="D8348" s="428">
        <v>1104</v>
      </c>
    </row>
    <row r="8349" spans="2:4" x14ac:dyDescent="0.25">
      <c r="B8349" s="427" t="s">
        <v>11004</v>
      </c>
      <c r="C8349" s="427" t="s">
        <v>10968</v>
      </c>
      <c r="D8349" s="428">
        <v>1104</v>
      </c>
    </row>
    <row r="8350" spans="2:4" x14ac:dyDescent="0.25">
      <c r="B8350" s="427" t="s">
        <v>11005</v>
      </c>
      <c r="C8350" s="427" t="s">
        <v>10968</v>
      </c>
      <c r="D8350" s="428">
        <v>1104</v>
      </c>
    </row>
    <row r="8351" spans="2:4" x14ac:dyDescent="0.25">
      <c r="B8351" s="427" t="s">
        <v>11006</v>
      </c>
      <c r="C8351" s="427" t="s">
        <v>10968</v>
      </c>
      <c r="D8351" s="428">
        <v>1104</v>
      </c>
    </row>
    <row r="8352" spans="2:4" x14ac:dyDescent="0.25">
      <c r="B8352" s="427" t="s">
        <v>11007</v>
      </c>
      <c r="C8352" s="427" t="s">
        <v>10968</v>
      </c>
      <c r="D8352" s="428">
        <v>1104</v>
      </c>
    </row>
    <row r="8353" spans="2:4" x14ac:dyDescent="0.25">
      <c r="B8353" s="427" t="s">
        <v>11008</v>
      </c>
      <c r="C8353" s="427" t="s">
        <v>10968</v>
      </c>
      <c r="D8353" s="428">
        <v>1104</v>
      </c>
    </row>
    <row r="8354" spans="2:4" x14ac:dyDescent="0.25">
      <c r="B8354" s="427" t="s">
        <v>11009</v>
      </c>
      <c r="C8354" s="427" t="s">
        <v>10968</v>
      </c>
      <c r="D8354" s="428">
        <v>1104</v>
      </c>
    </row>
    <row r="8355" spans="2:4" x14ac:dyDescent="0.25">
      <c r="B8355" s="427" t="s">
        <v>11010</v>
      </c>
      <c r="C8355" s="427" t="s">
        <v>10968</v>
      </c>
      <c r="D8355" s="428">
        <v>1104</v>
      </c>
    </row>
    <row r="8356" spans="2:4" x14ac:dyDescent="0.25">
      <c r="B8356" s="427" t="s">
        <v>11011</v>
      </c>
      <c r="C8356" s="427" t="s">
        <v>10968</v>
      </c>
      <c r="D8356" s="428">
        <v>897</v>
      </c>
    </row>
    <row r="8357" spans="2:4" x14ac:dyDescent="0.25">
      <c r="B8357" s="427" t="s">
        <v>11012</v>
      </c>
      <c r="C8357" s="427" t="s">
        <v>10968</v>
      </c>
      <c r="D8357" s="428">
        <v>1104</v>
      </c>
    </row>
    <row r="8358" spans="2:4" x14ac:dyDescent="0.25">
      <c r="B8358" s="427" t="s">
        <v>11013</v>
      </c>
      <c r="C8358" s="427" t="s">
        <v>10968</v>
      </c>
      <c r="D8358" s="428">
        <v>862.5</v>
      </c>
    </row>
    <row r="8359" spans="2:4" x14ac:dyDescent="0.25">
      <c r="B8359" s="427" t="s">
        <v>11014</v>
      </c>
      <c r="C8359" s="427" t="s">
        <v>10968</v>
      </c>
      <c r="D8359" s="428">
        <v>977.5</v>
      </c>
    </row>
    <row r="8360" spans="2:4" x14ac:dyDescent="0.25">
      <c r="B8360" s="427" t="s">
        <v>11015</v>
      </c>
      <c r="C8360" s="427" t="s">
        <v>10968</v>
      </c>
      <c r="D8360" s="428">
        <v>920</v>
      </c>
    </row>
    <row r="8361" spans="2:4" x14ac:dyDescent="0.25">
      <c r="B8361" s="427" t="s">
        <v>11016</v>
      </c>
      <c r="C8361" s="427" t="s">
        <v>10968</v>
      </c>
      <c r="D8361" s="428">
        <v>740.37</v>
      </c>
    </row>
    <row r="8362" spans="2:4" x14ac:dyDescent="0.25">
      <c r="B8362" s="427" t="s">
        <v>11017</v>
      </c>
      <c r="C8362" s="427" t="s">
        <v>10968</v>
      </c>
      <c r="D8362" s="428">
        <v>862.5</v>
      </c>
    </row>
    <row r="8363" spans="2:4" x14ac:dyDescent="0.25">
      <c r="B8363" s="427" t="s">
        <v>11018</v>
      </c>
      <c r="C8363" s="427" t="s">
        <v>10968</v>
      </c>
      <c r="D8363" s="428">
        <v>1104</v>
      </c>
    </row>
    <row r="8364" spans="2:4" x14ac:dyDescent="0.25">
      <c r="B8364" s="427" t="s">
        <v>11019</v>
      </c>
      <c r="C8364" s="427" t="s">
        <v>10968</v>
      </c>
      <c r="D8364" s="428">
        <v>2627.4</v>
      </c>
    </row>
    <row r="8365" spans="2:4" x14ac:dyDescent="0.25">
      <c r="B8365" s="427" t="s">
        <v>11020</v>
      </c>
      <c r="C8365" s="427" t="s">
        <v>10968</v>
      </c>
      <c r="D8365" s="428">
        <v>2627.4</v>
      </c>
    </row>
    <row r="8366" spans="2:4" x14ac:dyDescent="0.25">
      <c r="B8366" s="427" t="s">
        <v>11021</v>
      </c>
      <c r="C8366" s="427" t="s">
        <v>10968</v>
      </c>
      <c r="D8366" s="428">
        <v>2627.4</v>
      </c>
    </row>
    <row r="8367" spans="2:4" x14ac:dyDescent="0.25">
      <c r="B8367" s="427" t="s">
        <v>11022</v>
      </c>
      <c r="C8367" s="427" t="s">
        <v>10968</v>
      </c>
      <c r="D8367" s="428">
        <v>2627.4</v>
      </c>
    </row>
    <row r="8368" spans="2:4" x14ac:dyDescent="0.25">
      <c r="B8368" s="427" t="s">
        <v>11023</v>
      </c>
      <c r="C8368" s="427" t="s">
        <v>10968</v>
      </c>
      <c r="D8368" s="428">
        <v>2627.4</v>
      </c>
    </row>
    <row r="8369" spans="2:4" x14ac:dyDescent="0.25">
      <c r="B8369" s="427" t="s">
        <v>11024</v>
      </c>
      <c r="C8369" s="427" t="s">
        <v>10968</v>
      </c>
      <c r="D8369" s="428">
        <v>2627.4</v>
      </c>
    </row>
    <row r="8370" spans="2:4" x14ac:dyDescent="0.25">
      <c r="B8370" s="427" t="s">
        <v>11025</v>
      </c>
      <c r="C8370" s="427" t="s">
        <v>10968</v>
      </c>
      <c r="D8370" s="428">
        <v>2627.4</v>
      </c>
    </row>
    <row r="8371" spans="2:4" x14ac:dyDescent="0.25">
      <c r="B8371" s="427" t="s">
        <v>11026</v>
      </c>
      <c r="C8371" s="427" t="s">
        <v>10968</v>
      </c>
      <c r="D8371" s="428">
        <v>2627.4</v>
      </c>
    </row>
    <row r="8372" spans="2:4" x14ac:dyDescent="0.25">
      <c r="B8372" s="427" t="s">
        <v>11027</v>
      </c>
      <c r="C8372" s="427" t="s">
        <v>10968</v>
      </c>
      <c r="D8372" s="428">
        <v>2627.4</v>
      </c>
    </row>
    <row r="8373" spans="2:4" x14ac:dyDescent="0.25">
      <c r="B8373" s="427" t="s">
        <v>11028</v>
      </c>
      <c r="C8373" s="427" t="s">
        <v>10968</v>
      </c>
      <c r="D8373" s="428">
        <v>2627.4</v>
      </c>
    </row>
    <row r="8374" spans="2:4" x14ac:dyDescent="0.25">
      <c r="B8374" s="427" t="s">
        <v>11029</v>
      </c>
      <c r="C8374" s="427" t="s">
        <v>10968</v>
      </c>
      <c r="D8374" s="428">
        <v>2627.4</v>
      </c>
    </row>
    <row r="8375" spans="2:4" x14ac:dyDescent="0.25">
      <c r="B8375" s="427" t="s">
        <v>11030</v>
      </c>
      <c r="C8375" s="427" t="s">
        <v>10968</v>
      </c>
      <c r="D8375" s="428">
        <v>2627.4</v>
      </c>
    </row>
    <row r="8376" spans="2:4" x14ac:dyDescent="0.25">
      <c r="B8376" s="427" t="s">
        <v>11031</v>
      </c>
      <c r="C8376" s="427" t="s">
        <v>10968</v>
      </c>
      <c r="D8376" s="428">
        <v>2627.4</v>
      </c>
    </row>
    <row r="8377" spans="2:4" x14ac:dyDescent="0.25">
      <c r="B8377" s="427" t="s">
        <v>11032</v>
      </c>
      <c r="C8377" s="427" t="s">
        <v>10968</v>
      </c>
      <c r="D8377" s="428">
        <v>2627.4</v>
      </c>
    </row>
    <row r="8378" spans="2:4" x14ac:dyDescent="0.25">
      <c r="B8378" s="427" t="s">
        <v>11033</v>
      </c>
      <c r="C8378" s="427" t="s">
        <v>10968</v>
      </c>
      <c r="D8378" s="428">
        <v>2627.4</v>
      </c>
    </row>
    <row r="8379" spans="2:4" x14ac:dyDescent="0.25">
      <c r="B8379" s="427" t="s">
        <v>11034</v>
      </c>
      <c r="C8379" s="427" t="s">
        <v>10968</v>
      </c>
      <c r="D8379" s="428">
        <v>2627.4</v>
      </c>
    </row>
    <row r="8380" spans="2:4" x14ac:dyDescent="0.25">
      <c r="B8380" s="427" t="s">
        <v>11035</v>
      </c>
      <c r="C8380" s="427" t="s">
        <v>10968</v>
      </c>
      <c r="D8380" s="428">
        <v>2627.4</v>
      </c>
    </row>
    <row r="8381" spans="2:4" x14ac:dyDescent="0.25">
      <c r="B8381" s="427" t="s">
        <v>11036</v>
      </c>
      <c r="C8381" s="427" t="s">
        <v>10968</v>
      </c>
      <c r="D8381" s="428">
        <v>2546.1999999999998</v>
      </c>
    </row>
    <row r="8382" spans="2:4" x14ac:dyDescent="0.25">
      <c r="B8382" s="427" t="s">
        <v>11037</v>
      </c>
      <c r="C8382" s="427" t="s">
        <v>10968</v>
      </c>
      <c r="D8382" s="428">
        <v>2546.1999999999998</v>
      </c>
    </row>
    <row r="8383" spans="2:4" x14ac:dyDescent="0.25">
      <c r="B8383" s="427" t="s">
        <v>11038</v>
      </c>
      <c r="C8383" s="427" t="s">
        <v>11039</v>
      </c>
      <c r="D8383" s="428">
        <v>912.87</v>
      </c>
    </row>
    <row r="8384" spans="2:4" x14ac:dyDescent="0.25">
      <c r="B8384" s="427" t="s">
        <v>11040</v>
      </c>
      <c r="C8384" s="427" t="s">
        <v>11041</v>
      </c>
      <c r="D8384" s="428">
        <v>1392.94</v>
      </c>
    </row>
    <row r="8385" spans="2:4" x14ac:dyDescent="0.25">
      <c r="B8385" s="427" t="s">
        <v>11042</v>
      </c>
      <c r="C8385" s="427" t="s">
        <v>11043</v>
      </c>
      <c r="D8385" s="428">
        <v>826.7</v>
      </c>
    </row>
    <row r="8386" spans="2:4" x14ac:dyDescent="0.25">
      <c r="B8386" s="427" t="s">
        <v>11044</v>
      </c>
      <c r="C8386" s="427" t="s">
        <v>11043</v>
      </c>
      <c r="D8386" s="428">
        <v>826.7</v>
      </c>
    </row>
    <row r="8387" spans="2:4" x14ac:dyDescent="0.25">
      <c r="B8387" s="427" t="s">
        <v>11045</v>
      </c>
      <c r="C8387" s="427" t="s">
        <v>11046</v>
      </c>
      <c r="D8387" s="428">
        <v>1516.85</v>
      </c>
    </row>
    <row r="8388" spans="2:4" x14ac:dyDescent="0.25">
      <c r="B8388" s="427" t="s">
        <v>11047</v>
      </c>
      <c r="C8388" s="427" t="s">
        <v>11048</v>
      </c>
      <c r="D8388" s="428">
        <v>826.7</v>
      </c>
    </row>
    <row r="8389" spans="2:4" x14ac:dyDescent="0.25">
      <c r="B8389" s="427" t="s">
        <v>11049</v>
      </c>
      <c r="C8389" s="427" t="s">
        <v>11050</v>
      </c>
      <c r="D8389" s="428">
        <v>1353.55</v>
      </c>
    </row>
    <row r="8390" spans="2:4" x14ac:dyDescent="0.25">
      <c r="B8390" s="427" t="s">
        <v>11051</v>
      </c>
      <c r="C8390" s="427" t="s">
        <v>11052</v>
      </c>
      <c r="D8390" s="428">
        <v>1161.5</v>
      </c>
    </row>
    <row r="8391" spans="2:4" x14ac:dyDescent="0.25">
      <c r="B8391" s="427" t="s">
        <v>11053</v>
      </c>
      <c r="C8391" s="427" t="s">
        <v>11052</v>
      </c>
      <c r="D8391" s="428">
        <v>1161.5</v>
      </c>
    </row>
    <row r="8392" spans="2:4" x14ac:dyDescent="0.25">
      <c r="B8392" s="427" t="s">
        <v>11054</v>
      </c>
      <c r="C8392" s="427" t="s">
        <v>11055</v>
      </c>
      <c r="D8392" s="428">
        <v>1516.85</v>
      </c>
    </row>
    <row r="8393" spans="2:4" x14ac:dyDescent="0.25">
      <c r="B8393" s="427" t="s">
        <v>11056</v>
      </c>
      <c r="C8393" s="427" t="s">
        <v>11057</v>
      </c>
      <c r="D8393" s="428">
        <v>1136.8</v>
      </c>
    </row>
    <row r="8394" spans="2:4" x14ac:dyDescent="0.25">
      <c r="B8394" s="427" t="s">
        <v>11058</v>
      </c>
      <c r="C8394" s="427" t="s">
        <v>11057</v>
      </c>
      <c r="D8394" s="428">
        <v>1136.8</v>
      </c>
    </row>
    <row r="8395" spans="2:4" x14ac:dyDescent="0.25">
      <c r="B8395" s="427" t="s">
        <v>11059</v>
      </c>
      <c r="C8395" s="427" t="s">
        <v>11057</v>
      </c>
      <c r="D8395" s="428">
        <v>1136.8</v>
      </c>
    </row>
    <row r="8396" spans="2:4" x14ac:dyDescent="0.25">
      <c r="B8396" s="427" t="s">
        <v>11060</v>
      </c>
      <c r="C8396" s="427" t="s">
        <v>11057</v>
      </c>
      <c r="D8396" s="428">
        <v>1136.8</v>
      </c>
    </row>
    <row r="8397" spans="2:4" x14ac:dyDescent="0.25">
      <c r="B8397" s="427" t="s">
        <v>11061</v>
      </c>
      <c r="C8397" s="427" t="s">
        <v>11057</v>
      </c>
      <c r="D8397" s="428">
        <v>1136.8</v>
      </c>
    </row>
    <row r="8398" spans="2:4" x14ac:dyDescent="0.25">
      <c r="B8398" s="427" t="s">
        <v>11062</v>
      </c>
      <c r="C8398" s="427" t="s">
        <v>11057</v>
      </c>
      <c r="D8398" s="428">
        <v>1136.8</v>
      </c>
    </row>
    <row r="8399" spans="2:4" x14ac:dyDescent="0.25">
      <c r="B8399" s="427" t="s">
        <v>11063</v>
      </c>
      <c r="C8399" s="427" t="s">
        <v>11057</v>
      </c>
      <c r="D8399" s="428">
        <v>1136.8</v>
      </c>
    </row>
    <row r="8400" spans="2:4" x14ac:dyDescent="0.25">
      <c r="B8400" s="427" t="s">
        <v>11064</v>
      </c>
      <c r="C8400" s="427" t="s">
        <v>11065</v>
      </c>
      <c r="D8400" s="428">
        <v>826.7</v>
      </c>
    </row>
    <row r="8401" spans="2:4" x14ac:dyDescent="0.25">
      <c r="B8401" s="427" t="s">
        <v>11066</v>
      </c>
      <c r="C8401" s="427" t="s">
        <v>11067</v>
      </c>
      <c r="D8401" s="428">
        <v>812.16</v>
      </c>
    </row>
    <row r="8402" spans="2:4" x14ac:dyDescent="0.25">
      <c r="B8402" s="427" t="s">
        <v>11068</v>
      </c>
      <c r="C8402" s="427" t="s">
        <v>11067</v>
      </c>
      <c r="D8402" s="428">
        <v>812.16</v>
      </c>
    </row>
    <row r="8403" spans="2:4" x14ac:dyDescent="0.25">
      <c r="B8403" s="427" t="s">
        <v>11069</v>
      </c>
      <c r="C8403" s="427" t="s">
        <v>11067</v>
      </c>
      <c r="D8403" s="428">
        <v>812.16</v>
      </c>
    </row>
    <row r="8404" spans="2:4" x14ac:dyDescent="0.25">
      <c r="B8404" s="427" t="s">
        <v>11070</v>
      </c>
      <c r="C8404" s="427" t="s">
        <v>11067</v>
      </c>
      <c r="D8404" s="428">
        <v>812.16</v>
      </c>
    </row>
    <row r="8405" spans="2:4" x14ac:dyDescent="0.25">
      <c r="B8405" s="427" t="s">
        <v>11071</v>
      </c>
      <c r="C8405" s="427" t="s">
        <v>11067</v>
      </c>
      <c r="D8405" s="428">
        <v>812.16</v>
      </c>
    </row>
    <row r="8406" spans="2:4" x14ac:dyDescent="0.25">
      <c r="B8406" s="427" t="s">
        <v>11072</v>
      </c>
      <c r="C8406" s="427" t="s">
        <v>11067</v>
      </c>
      <c r="D8406" s="428">
        <v>812.16</v>
      </c>
    </row>
    <row r="8407" spans="2:4" x14ac:dyDescent="0.25">
      <c r="B8407" s="427" t="s">
        <v>11073</v>
      </c>
      <c r="C8407" s="427" t="s">
        <v>11067</v>
      </c>
      <c r="D8407" s="428">
        <v>812.16</v>
      </c>
    </row>
    <row r="8408" spans="2:4" x14ac:dyDescent="0.25">
      <c r="B8408" s="427" t="s">
        <v>11074</v>
      </c>
      <c r="C8408" s="427" t="s">
        <v>11067</v>
      </c>
      <c r="D8408" s="428">
        <v>812.16</v>
      </c>
    </row>
    <row r="8409" spans="2:4" x14ac:dyDescent="0.25">
      <c r="B8409" s="427" t="s">
        <v>11075</v>
      </c>
      <c r="C8409" s="427" t="s">
        <v>11067</v>
      </c>
      <c r="D8409" s="428">
        <v>812.16</v>
      </c>
    </row>
    <row r="8410" spans="2:4" x14ac:dyDescent="0.25">
      <c r="B8410" s="427" t="s">
        <v>11076</v>
      </c>
      <c r="C8410" s="427" t="s">
        <v>11067</v>
      </c>
      <c r="D8410" s="428">
        <v>812.16</v>
      </c>
    </row>
    <row r="8411" spans="2:4" x14ac:dyDescent="0.25">
      <c r="B8411" s="427" t="s">
        <v>11077</v>
      </c>
      <c r="C8411" s="427" t="s">
        <v>11067</v>
      </c>
      <c r="D8411" s="428">
        <v>812.16</v>
      </c>
    </row>
    <row r="8412" spans="2:4" x14ac:dyDescent="0.25">
      <c r="B8412" s="427" t="s">
        <v>11078</v>
      </c>
      <c r="C8412" s="427" t="s">
        <v>11067</v>
      </c>
      <c r="D8412" s="428">
        <v>812.16</v>
      </c>
    </row>
    <row r="8413" spans="2:4" x14ac:dyDescent="0.25">
      <c r="B8413" s="427" t="s">
        <v>11079</v>
      </c>
      <c r="C8413" s="427" t="s">
        <v>11080</v>
      </c>
      <c r="D8413" s="428">
        <v>1972</v>
      </c>
    </row>
    <row r="8414" spans="2:4" x14ac:dyDescent="0.25">
      <c r="B8414" s="427" t="s">
        <v>11081</v>
      </c>
      <c r="C8414" s="427" t="s">
        <v>11080</v>
      </c>
      <c r="D8414" s="428">
        <v>1972</v>
      </c>
    </row>
    <row r="8415" spans="2:4" x14ac:dyDescent="0.25">
      <c r="B8415" s="427" t="s">
        <v>11082</v>
      </c>
      <c r="C8415" s="427" t="s">
        <v>11080</v>
      </c>
      <c r="D8415" s="428">
        <v>1972</v>
      </c>
    </row>
    <row r="8416" spans="2:4" x14ac:dyDescent="0.25">
      <c r="B8416" s="427" t="s">
        <v>11083</v>
      </c>
      <c r="C8416" s="427" t="s">
        <v>11080</v>
      </c>
      <c r="D8416" s="428">
        <v>1972</v>
      </c>
    </row>
    <row r="8417" spans="2:4" ht="28.5" x14ac:dyDescent="0.25">
      <c r="B8417" s="427" t="s">
        <v>11084</v>
      </c>
      <c r="C8417" s="427" t="s">
        <v>11085</v>
      </c>
      <c r="D8417" s="428">
        <v>3105</v>
      </c>
    </row>
    <row r="8418" spans="2:4" x14ac:dyDescent="0.25">
      <c r="B8418" s="427" t="s">
        <v>11086</v>
      </c>
      <c r="C8418" s="427" t="s">
        <v>11087</v>
      </c>
      <c r="D8418" s="428">
        <v>315.64</v>
      </c>
    </row>
    <row r="8419" spans="2:4" x14ac:dyDescent="0.25">
      <c r="B8419" s="427" t="s">
        <v>11088</v>
      </c>
      <c r="C8419" s="427" t="s">
        <v>11089</v>
      </c>
      <c r="D8419" s="428">
        <v>1972</v>
      </c>
    </row>
    <row r="8420" spans="2:4" x14ac:dyDescent="0.25">
      <c r="B8420" s="427" t="s">
        <v>11090</v>
      </c>
      <c r="C8420" s="427" t="s">
        <v>11089</v>
      </c>
      <c r="D8420" s="428">
        <v>1972</v>
      </c>
    </row>
    <row r="8421" spans="2:4" x14ac:dyDescent="0.25">
      <c r="B8421" s="427" t="s">
        <v>11091</v>
      </c>
      <c r="C8421" s="427" t="s">
        <v>11092</v>
      </c>
      <c r="D8421" s="428">
        <v>3105</v>
      </c>
    </row>
    <row r="8422" spans="2:4" x14ac:dyDescent="0.25">
      <c r="B8422" s="427" t="s">
        <v>11093</v>
      </c>
      <c r="C8422" s="427" t="s">
        <v>11094</v>
      </c>
      <c r="D8422" s="428">
        <v>402.5</v>
      </c>
    </row>
    <row r="8423" spans="2:4" x14ac:dyDescent="0.25">
      <c r="B8423" s="427" t="s">
        <v>11095</v>
      </c>
      <c r="C8423" s="427" t="s">
        <v>11096</v>
      </c>
      <c r="D8423" s="428">
        <v>883.51</v>
      </c>
    </row>
    <row r="8424" spans="2:4" x14ac:dyDescent="0.25">
      <c r="B8424" s="427" t="s">
        <v>11097</v>
      </c>
      <c r="C8424" s="427" t="s">
        <v>11098</v>
      </c>
      <c r="D8424" s="428">
        <v>0.12</v>
      </c>
    </row>
    <row r="8425" spans="2:4" x14ac:dyDescent="0.25">
      <c r="B8425" s="427" t="s">
        <v>11099</v>
      </c>
      <c r="C8425" s="427" t="s">
        <v>11100</v>
      </c>
      <c r="D8425" s="428">
        <v>912.87</v>
      </c>
    </row>
    <row r="8426" spans="2:4" x14ac:dyDescent="0.25">
      <c r="B8426" s="427" t="s">
        <v>11101</v>
      </c>
      <c r="C8426" s="427" t="s">
        <v>11100</v>
      </c>
      <c r="D8426" s="428">
        <v>912.87</v>
      </c>
    </row>
    <row r="8427" spans="2:4" x14ac:dyDescent="0.25">
      <c r="B8427" s="427" t="s">
        <v>11102</v>
      </c>
      <c r="C8427" s="427" t="s">
        <v>11100</v>
      </c>
      <c r="D8427" s="428">
        <v>912.87</v>
      </c>
    </row>
    <row r="8428" spans="2:4" x14ac:dyDescent="0.25">
      <c r="B8428" s="427" t="s">
        <v>11103</v>
      </c>
      <c r="C8428" s="427" t="s">
        <v>11104</v>
      </c>
      <c r="D8428" s="428">
        <v>781.32</v>
      </c>
    </row>
    <row r="8429" spans="2:4" x14ac:dyDescent="0.25">
      <c r="B8429" s="427" t="s">
        <v>11105</v>
      </c>
      <c r="C8429" s="427" t="s">
        <v>11104</v>
      </c>
      <c r="D8429" s="428">
        <v>575</v>
      </c>
    </row>
    <row r="8430" spans="2:4" x14ac:dyDescent="0.25">
      <c r="B8430" s="427" t="s">
        <v>11106</v>
      </c>
      <c r="C8430" s="427" t="s">
        <v>11104</v>
      </c>
      <c r="D8430" s="428">
        <v>221.09</v>
      </c>
    </row>
    <row r="8431" spans="2:4" x14ac:dyDescent="0.25">
      <c r="B8431" s="427" t="s">
        <v>11107</v>
      </c>
      <c r="C8431" s="427" t="s">
        <v>11104</v>
      </c>
      <c r="D8431" s="428">
        <v>805</v>
      </c>
    </row>
    <row r="8432" spans="2:4" x14ac:dyDescent="0.25">
      <c r="B8432" s="427" t="s">
        <v>11108</v>
      </c>
      <c r="C8432" s="427" t="s">
        <v>11104</v>
      </c>
      <c r="D8432" s="428">
        <v>221.09</v>
      </c>
    </row>
    <row r="8433" spans="2:4" x14ac:dyDescent="0.25">
      <c r="B8433" s="427" t="s">
        <v>11109</v>
      </c>
      <c r="C8433" s="427" t="s">
        <v>11104</v>
      </c>
      <c r="D8433" s="428">
        <v>575</v>
      </c>
    </row>
    <row r="8434" spans="2:4" x14ac:dyDescent="0.25">
      <c r="B8434" s="427" t="s">
        <v>11110</v>
      </c>
      <c r="C8434" s="427" t="s">
        <v>11104</v>
      </c>
      <c r="D8434" s="428">
        <v>781.32</v>
      </c>
    </row>
    <row r="8435" spans="2:4" x14ac:dyDescent="0.25">
      <c r="B8435" s="427" t="s">
        <v>11111</v>
      </c>
      <c r="C8435" s="427" t="s">
        <v>11104</v>
      </c>
      <c r="D8435" s="428">
        <v>860</v>
      </c>
    </row>
    <row r="8436" spans="2:4" x14ac:dyDescent="0.25">
      <c r="B8436" s="427" t="s">
        <v>11112</v>
      </c>
      <c r="C8436" s="427" t="s">
        <v>11113</v>
      </c>
      <c r="D8436" s="428">
        <v>781.31</v>
      </c>
    </row>
    <row r="8437" spans="2:4" x14ac:dyDescent="0.25">
      <c r="B8437" s="427" t="s">
        <v>11114</v>
      </c>
      <c r="C8437" s="427" t="s">
        <v>11113</v>
      </c>
      <c r="D8437" s="428">
        <v>781.32</v>
      </c>
    </row>
    <row r="8438" spans="2:4" x14ac:dyDescent="0.25">
      <c r="B8438" s="427" t="s">
        <v>11115</v>
      </c>
      <c r="C8438" s="427" t="s">
        <v>11113</v>
      </c>
      <c r="D8438" s="428">
        <v>781.31</v>
      </c>
    </row>
    <row r="8439" spans="2:4" x14ac:dyDescent="0.25">
      <c r="B8439" s="427" t="s">
        <v>11116</v>
      </c>
      <c r="C8439" s="427" t="s">
        <v>11113</v>
      </c>
      <c r="D8439" s="428">
        <v>221.09</v>
      </c>
    </row>
    <row r="8440" spans="2:4" x14ac:dyDescent="0.25">
      <c r="B8440" s="427" t="s">
        <v>11117</v>
      </c>
      <c r="C8440" s="427" t="s">
        <v>11113</v>
      </c>
      <c r="D8440" s="428">
        <v>781.32</v>
      </c>
    </row>
    <row r="8441" spans="2:4" x14ac:dyDescent="0.25">
      <c r="B8441" s="427" t="s">
        <v>11118</v>
      </c>
      <c r="C8441" s="427" t="s">
        <v>11113</v>
      </c>
      <c r="D8441" s="428">
        <v>781.31</v>
      </c>
    </row>
    <row r="8442" spans="2:4" x14ac:dyDescent="0.25">
      <c r="B8442" s="427" t="s">
        <v>11119</v>
      </c>
      <c r="C8442" s="427" t="s">
        <v>11113</v>
      </c>
      <c r="D8442" s="428">
        <v>221.09</v>
      </c>
    </row>
    <row r="8443" spans="2:4" x14ac:dyDescent="0.25">
      <c r="B8443" s="427" t="s">
        <v>11120</v>
      </c>
      <c r="C8443" s="427" t="s">
        <v>11113</v>
      </c>
      <c r="D8443" s="428">
        <v>781.31</v>
      </c>
    </row>
    <row r="8444" spans="2:4" x14ac:dyDescent="0.25">
      <c r="B8444" s="427" t="s">
        <v>11121</v>
      </c>
      <c r="C8444" s="427" t="s">
        <v>11122</v>
      </c>
      <c r="D8444" s="428">
        <v>221.09</v>
      </c>
    </row>
    <row r="8445" spans="2:4" x14ac:dyDescent="0.25">
      <c r="B8445" s="427" t="s">
        <v>11123</v>
      </c>
      <c r="C8445" s="427" t="s">
        <v>11124</v>
      </c>
      <c r="D8445" s="428">
        <v>529</v>
      </c>
    </row>
    <row r="8446" spans="2:4" x14ac:dyDescent="0.25">
      <c r="B8446" s="427" t="s">
        <v>11125</v>
      </c>
      <c r="C8446" s="427" t="s">
        <v>11126</v>
      </c>
      <c r="D8446" s="428">
        <v>1610</v>
      </c>
    </row>
    <row r="8447" spans="2:4" x14ac:dyDescent="0.25">
      <c r="B8447" s="427" t="s">
        <v>11127</v>
      </c>
      <c r="C8447" s="427" t="s">
        <v>11128</v>
      </c>
      <c r="D8447" s="428">
        <v>1610</v>
      </c>
    </row>
    <row r="8448" spans="2:4" x14ac:dyDescent="0.25">
      <c r="B8448" s="427" t="s">
        <v>11129</v>
      </c>
      <c r="C8448" s="427" t="s">
        <v>11130</v>
      </c>
      <c r="D8448" s="428">
        <v>1127</v>
      </c>
    </row>
    <row r="8449" spans="2:4" x14ac:dyDescent="0.25">
      <c r="B8449" s="427" t="s">
        <v>11131</v>
      </c>
      <c r="C8449" s="427" t="s">
        <v>11132</v>
      </c>
      <c r="D8449" s="428">
        <v>3415.5</v>
      </c>
    </row>
    <row r="8450" spans="2:4" x14ac:dyDescent="0.25">
      <c r="B8450" s="427" t="s">
        <v>11133</v>
      </c>
      <c r="C8450" s="427" t="s">
        <v>11134</v>
      </c>
      <c r="D8450" s="428">
        <v>2534.6</v>
      </c>
    </row>
    <row r="8451" spans="2:4" x14ac:dyDescent="0.25">
      <c r="B8451" s="427" t="s">
        <v>11135</v>
      </c>
      <c r="C8451" s="427" t="s">
        <v>11134</v>
      </c>
      <c r="D8451" s="428">
        <v>2534.6</v>
      </c>
    </row>
    <row r="8452" spans="2:4" x14ac:dyDescent="0.25">
      <c r="B8452" s="427" t="s">
        <v>11136</v>
      </c>
      <c r="C8452" s="427" t="s">
        <v>11137</v>
      </c>
      <c r="D8452" s="428">
        <v>5336</v>
      </c>
    </row>
    <row r="8453" spans="2:4" x14ac:dyDescent="0.25">
      <c r="B8453" s="427" t="s">
        <v>11138</v>
      </c>
      <c r="C8453" s="427" t="s">
        <v>11139</v>
      </c>
      <c r="D8453" s="428">
        <v>4989.62</v>
      </c>
    </row>
    <row r="8454" spans="2:4" x14ac:dyDescent="0.25">
      <c r="B8454" s="427" t="s">
        <v>11140</v>
      </c>
      <c r="C8454" s="427" t="s">
        <v>11139</v>
      </c>
      <c r="D8454" s="428">
        <v>4989.62</v>
      </c>
    </row>
    <row r="8455" spans="2:4" x14ac:dyDescent="0.25">
      <c r="B8455" s="427" t="s">
        <v>11141</v>
      </c>
      <c r="C8455" s="427" t="s">
        <v>11139</v>
      </c>
      <c r="D8455" s="428">
        <v>4989.62</v>
      </c>
    </row>
    <row r="8456" spans="2:4" x14ac:dyDescent="0.25">
      <c r="B8456" s="427" t="s">
        <v>11142</v>
      </c>
      <c r="C8456" s="427" t="s">
        <v>11143</v>
      </c>
      <c r="D8456" s="428">
        <v>4199.51</v>
      </c>
    </row>
    <row r="8457" spans="2:4" x14ac:dyDescent="0.25">
      <c r="B8457" s="427" t="s">
        <v>11144</v>
      </c>
      <c r="C8457" s="427" t="s">
        <v>11145</v>
      </c>
      <c r="D8457" s="428">
        <v>7012.2</v>
      </c>
    </row>
    <row r="8458" spans="2:4" x14ac:dyDescent="0.25">
      <c r="B8458" s="427" t="s">
        <v>11146</v>
      </c>
      <c r="C8458" s="427" t="s">
        <v>11147</v>
      </c>
      <c r="D8458" s="428">
        <v>9255.5400000000009</v>
      </c>
    </row>
    <row r="8459" spans="2:4" x14ac:dyDescent="0.25">
      <c r="B8459" s="427" t="s">
        <v>11148</v>
      </c>
      <c r="C8459" s="427" t="s">
        <v>11149</v>
      </c>
      <c r="D8459" s="428">
        <v>9837.9599999999991</v>
      </c>
    </row>
    <row r="8460" spans="2:4" x14ac:dyDescent="0.25">
      <c r="B8460" s="427" t="s">
        <v>11150</v>
      </c>
      <c r="C8460" s="427" t="s">
        <v>11151</v>
      </c>
      <c r="D8460" s="428">
        <v>1946.77</v>
      </c>
    </row>
    <row r="8461" spans="2:4" x14ac:dyDescent="0.25">
      <c r="B8461" s="427" t="s">
        <v>11152</v>
      </c>
      <c r="C8461" s="427" t="s">
        <v>11153</v>
      </c>
      <c r="D8461" s="428">
        <v>898.51</v>
      </c>
    </row>
    <row r="8462" spans="2:4" x14ac:dyDescent="0.25">
      <c r="B8462" s="427" t="s">
        <v>11154</v>
      </c>
      <c r="C8462" s="427" t="s">
        <v>11153</v>
      </c>
      <c r="D8462" s="428">
        <v>898.51</v>
      </c>
    </row>
    <row r="8463" spans="2:4" x14ac:dyDescent="0.25">
      <c r="B8463" s="427" t="s">
        <v>11155</v>
      </c>
      <c r="C8463" s="427" t="s">
        <v>11153</v>
      </c>
      <c r="D8463" s="428">
        <v>898.51</v>
      </c>
    </row>
    <row r="8464" spans="2:4" x14ac:dyDescent="0.25">
      <c r="B8464" s="427" t="s">
        <v>11156</v>
      </c>
      <c r="C8464" s="427" t="s">
        <v>11153</v>
      </c>
      <c r="D8464" s="428">
        <v>898.51</v>
      </c>
    </row>
    <row r="8465" spans="2:4" x14ac:dyDescent="0.25">
      <c r="B8465" s="427" t="s">
        <v>11157</v>
      </c>
      <c r="C8465" s="427" t="s">
        <v>11158</v>
      </c>
      <c r="D8465" s="428">
        <v>956.8</v>
      </c>
    </row>
    <row r="8466" spans="2:4" x14ac:dyDescent="0.25">
      <c r="B8466" s="427" t="s">
        <v>11159</v>
      </c>
      <c r="C8466" s="427" t="s">
        <v>11158</v>
      </c>
      <c r="D8466" s="428">
        <v>956.8</v>
      </c>
    </row>
    <row r="8467" spans="2:4" x14ac:dyDescent="0.25">
      <c r="B8467" s="427" t="s">
        <v>11160</v>
      </c>
      <c r="C8467" s="427" t="s">
        <v>11161</v>
      </c>
      <c r="D8467" s="428">
        <v>826.7</v>
      </c>
    </row>
    <row r="8468" spans="2:4" x14ac:dyDescent="0.25">
      <c r="B8468" s="427" t="s">
        <v>11162</v>
      </c>
      <c r="C8468" s="427" t="s">
        <v>11161</v>
      </c>
      <c r="D8468" s="428">
        <v>826.7</v>
      </c>
    </row>
    <row r="8469" spans="2:4" x14ac:dyDescent="0.25">
      <c r="B8469" s="427" t="s">
        <v>11163</v>
      </c>
      <c r="C8469" s="427" t="s">
        <v>11164</v>
      </c>
      <c r="D8469" s="428">
        <v>1079.6099999999999</v>
      </c>
    </row>
    <row r="8470" spans="2:4" x14ac:dyDescent="0.25">
      <c r="B8470" s="427" t="s">
        <v>11165</v>
      </c>
      <c r="C8470" s="427" t="s">
        <v>11166</v>
      </c>
      <c r="D8470" s="428">
        <v>308.41000000000003</v>
      </c>
    </row>
    <row r="8471" spans="2:4" ht="28.5" x14ac:dyDescent="0.25">
      <c r="B8471" s="427" t="s">
        <v>11167</v>
      </c>
      <c r="C8471" s="427" t="s">
        <v>11168</v>
      </c>
      <c r="D8471" s="428">
        <v>1000.22</v>
      </c>
    </row>
    <row r="8472" spans="2:4" ht="28.5" x14ac:dyDescent="0.25">
      <c r="B8472" s="427" t="s">
        <v>11169</v>
      </c>
      <c r="C8472" s="427" t="s">
        <v>11168</v>
      </c>
      <c r="D8472" s="428">
        <v>1000.21</v>
      </c>
    </row>
    <row r="8473" spans="2:4" x14ac:dyDescent="0.25">
      <c r="B8473" s="427" t="s">
        <v>11170</v>
      </c>
      <c r="C8473" s="427" t="s">
        <v>11171</v>
      </c>
      <c r="D8473" s="428">
        <v>1079.6099999999999</v>
      </c>
    </row>
    <row r="8474" spans="2:4" x14ac:dyDescent="0.25">
      <c r="B8474" s="427" t="s">
        <v>11172</v>
      </c>
      <c r="C8474" s="427" t="s">
        <v>11173</v>
      </c>
      <c r="D8474" s="428">
        <v>0</v>
      </c>
    </row>
    <row r="8475" spans="2:4" x14ac:dyDescent="0.25">
      <c r="B8475" s="427" t="s">
        <v>11174</v>
      </c>
      <c r="C8475" s="427" t="s">
        <v>11173</v>
      </c>
      <c r="D8475" s="428">
        <v>0</v>
      </c>
    </row>
    <row r="8476" spans="2:4" x14ac:dyDescent="0.25">
      <c r="B8476" s="427" t="s">
        <v>11175</v>
      </c>
      <c r="C8476" s="427" t="s">
        <v>11173</v>
      </c>
      <c r="D8476" s="428">
        <v>0</v>
      </c>
    </row>
    <row r="8477" spans="2:4" ht="28.5" x14ac:dyDescent="0.25">
      <c r="B8477" s="427" t="s">
        <v>11176</v>
      </c>
      <c r="C8477" s="427" t="s">
        <v>11177</v>
      </c>
      <c r="D8477" s="428">
        <v>1693.6</v>
      </c>
    </row>
    <row r="8478" spans="2:4" x14ac:dyDescent="0.25">
      <c r="B8478" s="427" t="s">
        <v>11178</v>
      </c>
      <c r="C8478" s="427" t="s">
        <v>11179</v>
      </c>
      <c r="D8478" s="428">
        <v>84162.62</v>
      </c>
    </row>
    <row r="8479" spans="2:4" x14ac:dyDescent="0.25">
      <c r="B8479" s="427" t="s">
        <v>11180</v>
      </c>
      <c r="C8479" s="427" t="s">
        <v>11181</v>
      </c>
      <c r="D8479" s="428">
        <v>1472</v>
      </c>
    </row>
    <row r="8480" spans="2:4" x14ac:dyDescent="0.25">
      <c r="B8480" s="427" t="s">
        <v>11182</v>
      </c>
      <c r="C8480" s="427" t="s">
        <v>11181</v>
      </c>
      <c r="D8480" s="428">
        <v>1472</v>
      </c>
    </row>
    <row r="8481" spans="2:4" x14ac:dyDescent="0.25">
      <c r="B8481" s="427" t="s">
        <v>11183</v>
      </c>
      <c r="C8481" s="427" t="s">
        <v>11181</v>
      </c>
      <c r="D8481" s="428">
        <v>1472</v>
      </c>
    </row>
    <row r="8482" spans="2:4" x14ac:dyDescent="0.25">
      <c r="B8482" s="427" t="s">
        <v>11184</v>
      </c>
      <c r="C8482" s="427" t="s">
        <v>11181</v>
      </c>
      <c r="D8482" s="428">
        <v>1472</v>
      </c>
    </row>
    <row r="8483" spans="2:4" x14ac:dyDescent="0.25">
      <c r="B8483" s="427" t="s">
        <v>11185</v>
      </c>
      <c r="C8483" s="427" t="s">
        <v>11186</v>
      </c>
      <c r="D8483" s="428">
        <v>28100</v>
      </c>
    </row>
    <row r="8484" spans="2:4" x14ac:dyDescent="0.25">
      <c r="B8484" s="427" t="s">
        <v>11187</v>
      </c>
      <c r="C8484" s="427" t="s">
        <v>11188</v>
      </c>
      <c r="D8484" s="428">
        <v>0.12</v>
      </c>
    </row>
    <row r="8485" spans="2:4" x14ac:dyDescent="0.25">
      <c r="B8485" s="427" t="s">
        <v>11189</v>
      </c>
      <c r="C8485" s="427" t="s">
        <v>11190</v>
      </c>
      <c r="D8485" s="428">
        <v>78401.210000000006</v>
      </c>
    </row>
    <row r="8486" spans="2:4" x14ac:dyDescent="0.25">
      <c r="B8486" s="427" t="s">
        <v>11191</v>
      </c>
      <c r="C8486" s="427" t="s">
        <v>11192</v>
      </c>
      <c r="D8486" s="428">
        <v>5099.79</v>
      </c>
    </row>
    <row r="8487" spans="2:4" x14ac:dyDescent="0.25">
      <c r="B8487" s="427" t="s">
        <v>11193</v>
      </c>
      <c r="C8487" s="427" t="s">
        <v>11194</v>
      </c>
      <c r="D8487" s="428">
        <v>1038450</v>
      </c>
    </row>
    <row r="8488" spans="2:4" x14ac:dyDescent="0.25">
      <c r="B8488" s="427" t="s">
        <v>11195</v>
      </c>
      <c r="C8488" s="427" t="s">
        <v>11196</v>
      </c>
      <c r="D8488" s="428">
        <v>27575.35</v>
      </c>
    </row>
    <row r="8489" spans="2:4" x14ac:dyDescent="0.25">
      <c r="B8489" s="427" t="s">
        <v>11197</v>
      </c>
      <c r="C8489" s="427" t="s">
        <v>11198</v>
      </c>
      <c r="D8489" s="428">
        <v>2206.1999999999998</v>
      </c>
    </row>
    <row r="8490" spans="2:4" x14ac:dyDescent="0.25">
      <c r="B8490" s="427" t="s">
        <v>11199</v>
      </c>
      <c r="C8490" s="427" t="s">
        <v>11198</v>
      </c>
      <c r="D8490" s="428">
        <v>2206.1999999999998</v>
      </c>
    </row>
    <row r="8491" spans="2:4" x14ac:dyDescent="0.25">
      <c r="B8491" s="427" t="s">
        <v>11200</v>
      </c>
      <c r="C8491" s="427" t="s">
        <v>11198</v>
      </c>
      <c r="D8491" s="428">
        <v>2206.1999999999998</v>
      </c>
    </row>
    <row r="8492" spans="2:4" x14ac:dyDescent="0.25">
      <c r="B8492" s="427" t="s">
        <v>11201</v>
      </c>
      <c r="C8492" s="427" t="s">
        <v>11198</v>
      </c>
      <c r="D8492" s="428">
        <v>2206.1999999999998</v>
      </c>
    </row>
    <row r="8493" spans="2:4" x14ac:dyDescent="0.25">
      <c r="B8493" s="427" t="s">
        <v>11202</v>
      </c>
      <c r="C8493" s="427" t="s">
        <v>11198</v>
      </c>
      <c r="D8493" s="428">
        <v>2206.1999999999998</v>
      </c>
    </row>
    <row r="8494" spans="2:4" x14ac:dyDescent="0.25">
      <c r="B8494" s="427" t="s">
        <v>11203</v>
      </c>
      <c r="C8494" s="427" t="s">
        <v>11198</v>
      </c>
      <c r="D8494" s="428">
        <v>2206.1999999999998</v>
      </c>
    </row>
    <row r="8495" spans="2:4" x14ac:dyDescent="0.25">
      <c r="B8495" s="427" t="s">
        <v>11204</v>
      </c>
      <c r="C8495" s="427" t="s">
        <v>11205</v>
      </c>
      <c r="D8495" s="428">
        <v>16703.150000000001</v>
      </c>
    </row>
    <row r="8496" spans="2:4" x14ac:dyDescent="0.25">
      <c r="B8496" s="427" t="s">
        <v>11206</v>
      </c>
      <c r="C8496" s="427" t="s">
        <v>11207</v>
      </c>
      <c r="D8496" s="428">
        <v>3836.91</v>
      </c>
    </row>
    <row r="8497" spans="2:4" x14ac:dyDescent="0.25">
      <c r="B8497" s="427" t="s">
        <v>11208</v>
      </c>
      <c r="C8497" s="427" t="s">
        <v>11209</v>
      </c>
      <c r="D8497" s="428">
        <v>3189.92</v>
      </c>
    </row>
    <row r="8498" spans="2:4" x14ac:dyDescent="0.25">
      <c r="B8498" s="427" t="s">
        <v>11210</v>
      </c>
      <c r="C8498" s="427" t="s">
        <v>11211</v>
      </c>
      <c r="D8498" s="428">
        <v>10320.290000000001</v>
      </c>
    </row>
    <row r="8499" spans="2:4" x14ac:dyDescent="0.25">
      <c r="B8499" s="427" t="s">
        <v>11212</v>
      </c>
      <c r="C8499" s="427" t="s">
        <v>11213</v>
      </c>
      <c r="D8499" s="428">
        <v>22205.59</v>
      </c>
    </row>
    <row r="8500" spans="2:4" x14ac:dyDescent="0.25">
      <c r="B8500" s="427" t="s">
        <v>11214</v>
      </c>
      <c r="C8500" s="427" t="s">
        <v>11213</v>
      </c>
      <c r="D8500" s="428">
        <v>22205.59</v>
      </c>
    </row>
    <row r="8501" spans="2:4" x14ac:dyDescent="0.25">
      <c r="B8501" s="427" t="s">
        <v>11215</v>
      </c>
      <c r="C8501" s="427" t="s">
        <v>11213</v>
      </c>
      <c r="D8501" s="428">
        <v>22205.59</v>
      </c>
    </row>
    <row r="8502" spans="2:4" x14ac:dyDescent="0.25">
      <c r="B8502" s="427" t="s">
        <v>11216</v>
      </c>
      <c r="C8502" s="427" t="s">
        <v>11213</v>
      </c>
      <c r="D8502" s="428">
        <v>22205.59</v>
      </c>
    </row>
    <row r="8503" spans="2:4" x14ac:dyDescent="0.25">
      <c r="B8503" s="427" t="s">
        <v>11217</v>
      </c>
      <c r="C8503" s="427" t="s">
        <v>11213</v>
      </c>
      <c r="D8503" s="428">
        <v>22205.59</v>
      </c>
    </row>
    <row r="8504" spans="2:4" x14ac:dyDescent="0.25">
      <c r="B8504" s="427" t="s">
        <v>11218</v>
      </c>
      <c r="C8504" s="427" t="s">
        <v>11213</v>
      </c>
      <c r="D8504" s="428">
        <v>22205.59</v>
      </c>
    </row>
    <row r="8505" spans="2:4" x14ac:dyDescent="0.25">
      <c r="B8505" s="427" t="s">
        <v>11219</v>
      </c>
      <c r="C8505" s="427" t="s">
        <v>11213</v>
      </c>
      <c r="D8505" s="428">
        <v>22205.59</v>
      </c>
    </row>
    <row r="8506" spans="2:4" x14ac:dyDescent="0.25">
      <c r="B8506" s="427" t="s">
        <v>11220</v>
      </c>
      <c r="C8506" s="427" t="s">
        <v>11221</v>
      </c>
      <c r="D8506" s="428">
        <v>19000</v>
      </c>
    </row>
    <row r="8507" spans="2:4" x14ac:dyDescent="0.25">
      <c r="B8507" s="427" t="s">
        <v>11222</v>
      </c>
      <c r="C8507" s="427" t="s">
        <v>11223</v>
      </c>
      <c r="D8507" s="428">
        <v>138040</v>
      </c>
    </row>
    <row r="8508" spans="2:4" x14ac:dyDescent="0.25">
      <c r="B8508" s="427" t="s">
        <v>11224</v>
      </c>
      <c r="C8508" s="427" t="s">
        <v>11225</v>
      </c>
      <c r="D8508" s="428">
        <v>3766.25</v>
      </c>
    </row>
    <row r="8509" spans="2:4" x14ac:dyDescent="0.25">
      <c r="B8509" s="427" t="s">
        <v>11226</v>
      </c>
      <c r="C8509" s="427" t="s">
        <v>11227</v>
      </c>
      <c r="D8509" s="428">
        <v>4760</v>
      </c>
    </row>
    <row r="8510" spans="2:4" x14ac:dyDescent="0.25">
      <c r="B8510" s="427" t="s">
        <v>11228</v>
      </c>
      <c r="C8510" s="427" t="s">
        <v>11229</v>
      </c>
      <c r="D8510" s="428">
        <v>17620.400000000001</v>
      </c>
    </row>
    <row r="8511" spans="2:4" x14ac:dyDescent="0.25">
      <c r="B8511" s="427" t="s">
        <v>11230</v>
      </c>
      <c r="C8511" s="427" t="s">
        <v>11231</v>
      </c>
      <c r="D8511" s="428">
        <v>54944.01</v>
      </c>
    </row>
    <row r="8512" spans="2:4" x14ac:dyDescent="0.25">
      <c r="B8512" s="427" t="s">
        <v>11232</v>
      </c>
      <c r="C8512" s="427" t="s">
        <v>11233</v>
      </c>
      <c r="D8512" s="428">
        <v>1</v>
      </c>
    </row>
    <row r="8513" spans="2:4" x14ac:dyDescent="0.25">
      <c r="B8513" s="427" t="s">
        <v>11234</v>
      </c>
      <c r="C8513" s="427" t="s">
        <v>11235</v>
      </c>
      <c r="D8513" s="428">
        <v>3077.63</v>
      </c>
    </row>
    <row r="8514" spans="2:4" x14ac:dyDescent="0.25">
      <c r="B8514" s="427" t="s">
        <v>11236</v>
      </c>
      <c r="C8514" s="427" t="s">
        <v>11235</v>
      </c>
      <c r="D8514" s="428">
        <v>3077.63</v>
      </c>
    </row>
    <row r="8515" spans="2:4" x14ac:dyDescent="0.25">
      <c r="B8515" s="427" t="s">
        <v>11237</v>
      </c>
      <c r="C8515" s="427" t="s">
        <v>11238</v>
      </c>
      <c r="D8515" s="428">
        <v>0</v>
      </c>
    </row>
    <row r="8516" spans="2:4" x14ac:dyDescent="0.25">
      <c r="B8516" s="427" t="s">
        <v>11239</v>
      </c>
      <c r="C8516" s="427" t="s">
        <v>11240</v>
      </c>
      <c r="D8516" s="428">
        <v>5157.67</v>
      </c>
    </row>
    <row r="8517" spans="2:4" x14ac:dyDescent="0.25">
      <c r="B8517" s="427" t="s">
        <v>11241</v>
      </c>
      <c r="C8517" s="427" t="s">
        <v>11242</v>
      </c>
      <c r="D8517" s="428">
        <v>4756</v>
      </c>
    </row>
    <row r="8518" spans="2:4" x14ac:dyDescent="0.25">
      <c r="B8518" s="427" t="s">
        <v>11243</v>
      </c>
      <c r="C8518" s="427" t="s">
        <v>11242</v>
      </c>
      <c r="D8518" s="428">
        <v>4756</v>
      </c>
    </row>
    <row r="8519" spans="2:4" x14ac:dyDescent="0.25">
      <c r="B8519" s="427" t="s">
        <v>11244</v>
      </c>
      <c r="C8519" s="427" t="s">
        <v>11245</v>
      </c>
      <c r="D8519" s="428">
        <v>40383.69</v>
      </c>
    </row>
    <row r="8520" spans="2:4" x14ac:dyDescent="0.25">
      <c r="B8520" s="427" t="s">
        <v>11246</v>
      </c>
      <c r="C8520" s="427" t="s">
        <v>11247</v>
      </c>
      <c r="D8520" s="428">
        <v>16400.150000000001</v>
      </c>
    </row>
    <row r="8521" spans="2:4" x14ac:dyDescent="0.25">
      <c r="B8521" s="427" t="s">
        <v>11248</v>
      </c>
      <c r="C8521" s="427" t="s">
        <v>11249</v>
      </c>
      <c r="D8521" s="428">
        <v>45034.86</v>
      </c>
    </row>
    <row r="8522" spans="2:4" x14ac:dyDescent="0.25">
      <c r="B8522" s="427" t="s">
        <v>11250</v>
      </c>
      <c r="C8522" s="427" t="s">
        <v>11251</v>
      </c>
      <c r="D8522" s="428">
        <v>7419.89</v>
      </c>
    </row>
    <row r="8523" spans="2:4" x14ac:dyDescent="0.25">
      <c r="B8523" s="427" t="s">
        <v>11252</v>
      </c>
      <c r="C8523" s="427" t="s">
        <v>11251</v>
      </c>
      <c r="D8523" s="428">
        <v>7419.89</v>
      </c>
    </row>
    <row r="8524" spans="2:4" x14ac:dyDescent="0.25">
      <c r="B8524" s="427" t="s">
        <v>11253</v>
      </c>
      <c r="C8524" s="427" t="s">
        <v>11254</v>
      </c>
      <c r="D8524" s="428">
        <v>53081.599999999999</v>
      </c>
    </row>
    <row r="8525" spans="2:4" x14ac:dyDescent="0.25">
      <c r="B8525" s="427" t="s">
        <v>11255</v>
      </c>
      <c r="C8525" s="427" t="s">
        <v>11256</v>
      </c>
      <c r="D8525" s="428">
        <v>5669.19</v>
      </c>
    </row>
    <row r="8526" spans="2:4" x14ac:dyDescent="0.25">
      <c r="B8526" s="427" t="s">
        <v>11257</v>
      </c>
      <c r="C8526" s="427" t="s">
        <v>11258</v>
      </c>
      <c r="D8526" s="428">
        <v>10849.48</v>
      </c>
    </row>
    <row r="8527" spans="2:4" x14ac:dyDescent="0.25">
      <c r="B8527" s="427" t="s">
        <v>11259</v>
      </c>
      <c r="C8527" s="427" t="s">
        <v>11258</v>
      </c>
      <c r="D8527" s="428">
        <v>10849.48</v>
      </c>
    </row>
    <row r="8528" spans="2:4" x14ac:dyDescent="0.25">
      <c r="B8528" s="427" t="s">
        <v>11260</v>
      </c>
      <c r="C8528" s="427" t="s">
        <v>11258</v>
      </c>
      <c r="D8528" s="428">
        <v>10849.48</v>
      </c>
    </row>
    <row r="8529" spans="2:4" x14ac:dyDescent="0.25">
      <c r="B8529" s="427" t="s">
        <v>11261</v>
      </c>
      <c r="C8529" s="427" t="s">
        <v>11258</v>
      </c>
      <c r="D8529" s="428">
        <v>10849.48</v>
      </c>
    </row>
    <row r="8530" spans="2:4" x14ac:dyDescent="0.25">
      <c r="B8530" s="427" t="s">
        <v>11262</v>
      </c>
      <c r="C8530" s="427" t="s">
        <v>11258</v>
      </c>
      <c r="D8530" s="428">
        <v>10849.48</v>
      </c>
    </row>
    <row r="8531" spans="2:4" x14ac:dyDescent="0.25">
      <c r="B8531" s="427" t="s">
        <v>11263</v>
      </c>
      <c r="C8531" s="427" t="s">
        <v>11258</v>
      </c>
      <c r="D8531" s="428">
        <v>10849.48</v>
      </c>
    </row>
    <row r="8532" spans="2:4" x14ac:dyDescent="0.25">
      <c r="B8532" s="427" t="s">
        <v>11264</v>
      </c>
      <c r="C8532" s="427" t="s">
        <v>11258</v>
      </c>
      <c r="D8532" s="428">
        <v>10849.48</v>
      </c>
    </row>
    <row r="8533" spans="2:4" x14ac:dyDescent="0.25">
      <c r="B8533" s="427" t="s">
        <v>11265</v>
      </c>
      <c r="C8533" s="427" t="s">
        <v>11258</v>
      </c>
      <c r="D8533" s="428">
        <v>10849.48</v>
      </c>
    </row>
    <row r="8534" spans="2:4" x14ac:dyDescent="0.25">
      <c r="B8534" s="427" t="s">
        <v>11266</v>
      </c>
      <c r="C8534" s="427" t="s">
        <v>11258</v>
      </c>
      <c r="D8534" s="428">
        <v>10849.48</v>
      </c>
    </row>
    <row r="8535" spans="2:4" x14ac:dyDescent="0.25">
      <c r="B8535" s="427" t="s">
        <v>11267</v>
      </c>
      <c r="C8535" s="427" t="s">
        <v>11258</v>
      </c>
      <c r="D8535" s="428">
        <v>10849.48</v>
      </c>
    </row>
    <row r="8536" spans="2:4" x14ac:dyDescent="0.25">
      <c r="B8536" s="427" t="s">
        <v>11268</v>
      </c>
      <c r="C8536" s="427" t="s">
        <v>11258</v>
      </c>
      <c r="D8536" s="428">
        <v>10849.48</v>
      </c>
    </row>
    <row r="8537" spans="2:4" x14ac:dyDescent="0.25">
      <c r="B8537" s="427" t="s">
        <v>11269</v>
      </c>
      <c r="C8537" s="427" t="s">
        <v>11258</v>
      </c>
      <c r="D8537" s="428">
        <v>10849.48</v>
      </c>
    </row>
    <row r="8538" spans="2:4" x14ac:dyDescent="0.25">
      <c r="B8538" s="427" t="s">
        <v>11270</v>
      </c>
      <c r="C8538" s="427" t="s">
        <v>11258</v>
      </c>
      <c r="D8538" s="428">
        <v>10849.48</v>
      </c>
    </row>
    <row r="8539" spans="2:4" x14ac:dyDescent="0.25">
      <c r="B8539" s="427" t="s">
        <v>11271</v>
      </c>
      <c r="C8539" s="427" t="s">
        <v>11258</v>
      </c>
      <c r="D8539" s="428">
        <v>10849.48</v>
      </c>
    </row>
    <row r="8540" spans="2:4" x14ac:dyDescent="0.25">
      <c r="B8540" s="427" t="s">
        <v>11272</v>
      </c>
      <c r="C8540" s="427" t="s">
        <v>11258</v>
      </c>
      <c r="D8540" s="428">
        <v>6100.13</v>
      </c>
    </row>
    <row r="8541" spans="2:4" x14ac:dyDescent="0.25">
      <c r="B8541" s="427" t="s">
        <v>11273</v>
      </c>
      <c r="C8541" s="427" t="s">
        <v>11258</v>
      </c>
      <c r="D8541" s="428">
        <v>6100.13</v>
      </c>
    </row>
    <row r="8542" spans="2:4" x14ac:dyDescent="0.25">
      <c r="B8542" s="427" t="s">
        <v>11274</v>
      </c>
      <c r="C8542" s="427" t="s">
        <v>11258</v>
      </c>
      <c r="D8542" s="428">
        <v>10849.48</v>
      </c>
    </row>
    <row r="8543" spans="2:4" x14ac:dyDescent="0.25">
      <c r="B8543" s="427" t="s">
        <v>11275</v>
      </c>
      <c r="C8543" s="427" t="s">
        <v>11258</v>
      </c>
      <c r="D8543" s="428">
        <v>6100.13</v>
      </c>
    </row>
    <row r="8544" spans="2:4" x14ac:dyDescent="0.25">
      <c r="B8544" s="427" t="s">
        <v>11276</v>
      </c>
      <c r="C8544" s="427" t="s">
        <v>11258</v>
      </c>
      <c r="D8544" s="428">
        <v>10849.48</v>
      </c>
    </row>
    <row r="8545" spans="2:4" x14ac:dyDescent="0.25">
      <c r="B8545" s="427" t="s">
        <v>11277</v>
      </c>
      <c r="C8545" s="427" t="s">
        <v>11258</v>
      </c>
      <c r="D8545" s="428">
        <v>10849.48</v>
      </c>
    </row>
    <row r="8546" spans="2:4" x14ac:dyDescent="0.25">
      <c r="B8546" s="427" t="s">
        <v>11278</v>
      </c>
      <c r="C8546" s="427" t="s">
        <v>11279</v>
      </c>
      <c r="D8546" s="428">
        <v>2299.94</v>
      </c>
    </row>
    <row r="8547" spans="2:4" x14ac:dyDescent="0.25">
      <c r="B8547" s="427" t="s">
        <v>11280</v>
      </c>
      <c r="C8547" s="427" t="s">
        <v>11281</v>
      </c>
      <c r="D8547" s="428">
        <v>20125</v>
      </c>
    </row>
    <row r="8548" spans="2:4" x14ac:dyDescent="0.25">
      <c r="B8548" s="427" t="s">
        <v>11282</v>
      </c>
      <c r="C8548" s="427" t="s">
        <v>11283</v>
      </c>
      <c r="D8548" s="428">
        <v>1.1599999999999999</v>
      </c>
    </row>
    <row r="8549" spans="2:4" x14ac:dyDescent="0.25">
      <c r="B8549" s="427" t="s">
        <v>11284</v>
      </c>
      <c r="C8549" s="427" t="s">
        <v>11285</v>
      </c>
      <c r="D8549" s="428">
        <v>14268.05</v>
      </c>
    </row>
    <row r="8550" spans="2:4" x14ac:dyDescent="0.25">
      <c r="B8550" s="427" t="s">
        <v>11286</v>
      </c>
      <c r="C8550" s="427" t="s">
        <v>11287</v>
      </c>
      <c r="D8550" s="428">
        <v>4711.26</v>
      </c>
    </row>
    <row r="8551" spans="2:4" x14ac:dyDescent="0.25">
      <c r="B8551" s="427" t="s">
        <v>11288</v>
      </c>
      <c r="C8551" s="427" t="s">
        <v>11289</v>
      </c>
      <c r="D8551" s="428">
        <v>7688.32</v>
      </c>
    </row>
    <row r="8552" spans="2:4" x14ac:dyDescent="0.25">
      <c r="B8552" s="427" t="s">
        <v>11290</v>
      </c>
      <c r="C8552" s="427" t="s">
        <v>11291</v>
      </c>
      <c r="D8552" s="428">
        <v>6538.47</v>
      </c>
    </row>
    <row r="8553" spans="2:4" x14ac:dyDescent="0.25">
      <c r="B8553" s="427" t="s">
        <v>11292</v>
      </c>
      <c r="C8553" s="427" t="s">
        <v>11293</v>
      </c>
      <c r="D8553" s="428">
        <v>7343.32</v>
      </c>
    </row>
    <row r="8554" spans="2:4" x14ac:dyDescent="0.25">
      <c r="B8554" s="427" t="s">
        <v>11294</v>
      </c>
      <c r="C8554" s="427" t="s">
        <v>11295</v>
      </c>
      <c r="D8554" s="428">
        <v>28750</v>
      </c>
    </row>
    <row r="8555" spans="2:4" x14ac:dyDescent="0.25">
      <c r="B8555" s="427" t="s">
        <v>11296</v>
      </c>
      <c r="C8555" s="427" t="s">
        <v>11297</v>
      </c>
      <c r="D8555" s="428">
        <v>22867.17</v>
      </c>
    </row>
    <row r="8556" spans="2:4" x14ac:dyDescent="0.25">
      <c r="B8556" s="427" t="s">
        <v>11298</v>
      </c>
      <c r="C8556" s="427" t="s">
        <v>11297</v>
      </c>
      <c r="D8556" s="428">
        <v>22867.17</v>
      </c>
    </row>
    <row r="8557" spans="2:4" x14ac:dyDescent="0.25">
      <c r="B8557" s="427" t="s">
        <v>11299</v>
      </c>
      <c r="C8557" s="427" t="s">
        <v>11300</v>
      </c>
      <c r="D8557" s="428">
        <v>7942.52</v>
      </c>
    </row>
    <row r="8558" spans="2:4" x14ac:dyDescent="0.25">
      <c r="B8558" s="427" t="s">
        <v>11301</v>
      </c>
      <c r="C8558" s="427" t="s">
        <v>11300</v>
      </c>
      <c r="D8558" s="428">
        <v>7942.52</v>
      </c>
    </row>
    <row r="8559" spans="2:4" x14ac:dyDescent="0.25">
      <c r="B8559" s="427" t="s">
        <v>11302</v>
      </c>
      <c r="C8559" s="427" t="s">
        <v>11300</v>
      </c>
      <c r="D8559" s="428">
        <v>7942.52</v>
      </c>
    </row>
    <row r="8560" spans="2:4" x14ac:dyDescent="0.25">
      <c r="B8560" s="427" t="s">
        <v>11303</v>
      </c>
      <c r="C8560" s="427" t="s">
        <v>11300</v>
      </c>
      <c r="D8560" s="428">
        <v>7942.52</v>
      </c>
    </row>
    <row r="8561" spans="2:4" x14ac:dyDescent="0.25">
      <c r="B8561" s="427" t="s">
        <v>11304</v>
      </c>
      <c r="C8561" s="427" t="s">
        <v>11300</v>
      </c>
      <c r="D8561" s="428">
        <v>7942.52</v>
      </c>
    </row>
    <row r="8562" spans="2:4" x14ac:dyDescent="0.25">
      <c r="B8562" s="427" t="s">
        <v>11305</v>
      </c>
      <c r="C8562" s="427" t="s">
        <v>11300</v>
      </c>
      <c r="D8562" s="428">
        <v>7942.52</v>
      </c>
    </row>
    <row r="8563" spans="2:4" x14ac:dyDescent="0.25">
      <c r="B8563" s="427" t="s">
        <v>11306</v>
      </c>
      <c r="C8563" s="427" t="s">
        <v>11307</v>
      </c>
      <c r="D8563" s="428">
        <v>5798.84</v>
      </c>
    </row>
    <row r="8564" spans="2:4" x14ac:dyDescent="0.25">
      <c r="B8564" s="427" t="s">
        <v>11308</v>
      </c>
      <c r="C8564" s="427" t="s">
        <v>11309</v>
      </c>
      <c r="D8564" s="428">
        <v>19527</v>
      </c>
    </row>
    <row r="8565" spans="2:4" ht="28.5" x14ac:dyDescent="0.25">
      <c r="B8565" s="427" t="s">
        <v>11310</v>
      </c>
      <c r="C8565" s="427" t="s">
        <v>11311</v>
      </c>
      <c r="D8565" s="428">
        <v>10000</v>
      </c>
    </row>
    <row r="8566" spans="2:4" x14ac:dyDescent="0.25">
      <c r="B8566" s="427" t="s">
        <v>11312</v>
      </c>
      <c r="C8566" s="427" t="s">
        <v>11313</v>
      </c>
      <c r="D8566" s="428">
        <v>10000</v>
      </c>
    </row>
    <row r="8567" spans="2:4" x14ac:dyDescent="0.25">
      <c r="B8567" s="427" t="s">
        <v>11314</v>
      </c>
      <c r="C8567" s="427" t="s">
        <v>11315</v>
      </c>
      <c r="D8567" s="428">
        <v>10000</v>
      </c>
    </row>
    <row r="8568" spans="2:4" x14ac:dyDescent="0.25">
      <c r="B8568" s="427" t="s">
        <v>11316</v>
      </c>
      <c r="C8568" s="427" t="s">
        <v>11317</v>
      </c>
      <c r="D8568" s="428">
        <v>1353.04</v>
      </c>
    </row>
    <row r="8569" spans="2:4" x14ac:dyDescent="0.25">
      <c r="B8569" s="427" t="s">
        <v>11318</v>
      </c>
      <c r="C8569" s="427" t="s">
        <v>11319</v>
      </c>
      <c r="D8569" s="428">
        <v>101575.95</v>
      </c>
    </row>
    <row r="8570" spans="2:4" x14ac:dyDescent="0.25">
      <c r="B8570" s="427" t="s">
        <v>11320</v>
      </c>
      <c r="C8570" s="427" t="s">
        <v>11321</v>
      </c>
      <c r="D8570" s="428">
        <v>13754</v>
      </c>
    </row>
    <row r="8571" spans="2:4" x14ac:dyDescent="0.25">
      <c r="B8571" s="427" t="s">
        <v>11322</v>
      </c>
      <c r="C8571" s="427" t="s">
        <v>11323</v>
      </c>
      <c r="D8571" s="428">
        <v>2702.5</v>
      </c>
    </row>
    <row r="8572" spans="2:4" x14ac:dyDescent="0.25">
      <c r="B8572" s="427" t="s">
        <v>11324</v>
      </c>
      <c r="C8572" s="427" t="s">
        <v>11325</v>
      </c>
      <c r="D8572" s="428">
        <v>6900</v>
      </c>
    </row>
    <row r="8573" spans="2:4" x14ac:dyDescent="0.25">
      <c r="B8573" s="427" t="s">
        <v>11326</v>
      </c>
      <c r="C8573" s="427" t="s">
        <v>11327</v>
      </c>
      <c r="D8573" s="428">
        <v>17986</v>
      </c>
    </row>
    <row r="8574" spans="2:4" x14ac:dyDescent="0.25">
      <c r="B8574" s="427" t="s">
        <v>11328</v>
      </c>
      <c r="C8574" s="427" t="s">
        <v>11329</v>
      </c>
      <c r="D8574" s="428">
        <v>1284.46</v>
      </c>
    </row>
    <row r="8575" spans="2:4" x14ac:dyDescent="0.25">
      <c r="B8575" s="427" t="s">
        <v>11330</v>
      </c>
      <c r="C8575" s="427" t="s">
        <v>11331</v>
      </c>
      <c r="D8575" s="428">
        <v>1284.46</v>
      </c>
    </row>
    <row r="8576" spans="2:4" x14ac:dyDescent="0.25">
      <c r="B8576" s="427" t="s">
        <v>11332</v>
      </c>
      <c r="C8576" s="427" t="s">
        <v>11333</v>
      </c>
      <c r="D8576" s="428">
        <v>787.75</v>
      </c>
    </row>
    <row r="8577" spans="2:4" x14ac:dyDescent="0.25">
      <c r="B8577" s="427" t="s">
        <v>11334</v>
      </c>
      <c r="C8577" s="427" t="s">
        <v>11333</v>
      </c>
      <c r="D8577" s="428">
        <v>788.9</v>
      </c>
    </row>
    <row r="8578" spans="2:4" x14ac:dyDescent="0.25">
      <c r="B8578" s="427" t="s">
        <v>11335</v>
      </c>
      <c r="C8578" s="427" t="s">
        <v>11333</v>
      </c>
      <c r="D8578" s="428">
        <v>787.75</v>
      </c>
    </row>
    <row r="8579" spans="2:4" x14ac:dyDescent="0.25">
      <c r="B8579" s="427" t="s">
        <v>11336</v>
      </c>
      <c r="C8579" s="427" t="s">
        <v>11337</v>
      </c>
      <c r="D8579" s="428">
        <v>974.05</v>
      </c>
    </row>
    <row r="8580" spans="2:4" x14ac:dyDescent="0.25">
      <c r="B8580" s="427" t="s">
        <v>11338</v>
      </c>
      <c r="C8580" s="427" t="s">
        <v>11339</v>
      </c>
      <c r="D8580" s="428">
        <v>974.05</v>
      </c>
    </row>
    <row r="8581" spans="2:4" x14ac:dyDescent="0.25">
      <c r="B8581" s="427" t="s">
        <v>11340</v>
      </c>
      <c r="C8581" s="427" t="s">
        <v>11341</v>
      </c>
      <c r="D8581" s="428">
        <v>1220.1500000000001</v>
      </c>
    </row>
    <row r="8582" spans="2:4" x14ac:dyDescent="0.25">
      <c r="B8582" s="427" t="s">
        <v>11342</v>
      </c>
      <c r="C8582" s="427" t="s">
        <v>11343</v>
      </c>
      <c r="D8582" s="428">
        <v>0.12</v>
      </c>
    </row>
    <row r="8583" spans="2:4" x14ac:dyDescent="0.25">
      <c r="B8583" s="427" t="s">
        <v>11344</v>
      </c>
      <c r="C8583" s="427" t="s">
        <v>11345</v>
      </c>
      <c r="D8583" s="428">
        <v>2806.3</v>
      </c>
    </row>
    <row r="8584" spans="2:4" x14ac:dyDescent="0.25">
      <c r="B8584" s="427" t="s">
        <v>11346</v>
      </c>
      <c r="C8584" s="427" t="s">
        <v>11347</v>
      </c>
      <c r="D8584" s="428">
        <v>3654</v>
      </c>
    </row>
    <row r="8585" spans="2:4" x14ac:dyDescent="0.25">
      <c r="B8585" s="427" t="s">
        <v>11348</v>
      </c>
      <c r="C8585" s="427" t="s">
        <v>11349</v>
      </c>
      <c r="D8585" s="428">
        <v>2137.27</v>
      </c>
    </row>
    <row r="8586" spans="2:4" x14ac:dyDescent="0.25">
      <c r="B8586" s="427" t="s">
        <v>11350</v>
      </c>
      <c r="C8586" s="427" t="s">
        <v>11349</v>
      </c>
      <c r="D8586" s="428">
        <v>2630.81</v>
      </c>
    </row>
    <row r="8587" spans="2:4" x14ac:dyDescent="0.25">
      <c r="B8587" s="427" t="s">
        <v>11351</v>
      </c>
      <c r="C8587" s="427" t="s">
        <v>11349</v>
      </c>
      <c r="D8587" s="428">
        <v>1995.94</v>
      </c>
    </row>
    <row r="8588" spans="2:4" x14ac:dyDescent="0.25">
      <c r="B8588" s="427" t="s">
        <v>11352</v>
      </c>
      <c r="C8588" s="427" t="s">
        <v>11349</v>
      </c>
      <c r="D8588" s="428">
        <v>1995.94</v>
      </c>
    </row>
    <row r="8589" spans="2:4" x14ac:dyDescent="0.25">
      <c r="B8589" s="427" t="s">
        <v>11353</v>
      </c>
      <c r="C8589" s="427" t="s">
        <v>11349</v>
      </c>
      <c r="D8589" s="428">
        <v>1995.94</v>
      </c>
    </row>
    <row r="8590" spans="2:4" x14ac:dyDescent="0.25">
      <c r="B8590" s="427" t="s">
        <v>11354</v>
      </c>
      <c r="C8590" s="427" t="s">
        <v>11349</v>
      </c>
      <c r="D8590" s="428">
        <v>1995.94</v>
      </c>
    </row>
    <row r="8591" spans="2:4" x14ac:dyDescent="0.25">
      <c r="B8591" s="427" t="s">
        <v>11355</v>
      </c>
      <c r="C8591" s="427" t="s">
        <v>11349</v>
      </c>
      <c r="D8591" s="428">
        <v>1995.94</v>
      </c>
    </row>
    <row r="8592" spans="2:4" x14ac:dyDescent="0.25">
      <c r="B8592" s="427" t="s">
        <v>11356</v>
      </c>
      <c r="C8592" s="427" t="s">
        <v>11357</v>
      </c>
      <c r="D8592" s="428">
        <v>1267.8800000000001</v>
      </c>
    </row>
    <row r="8593" spans="2:4" x14ac:dyDescent="0.25">
      <c r="B8593" s="427" t="s">
        <v>11358</v>
      </c>
      <c r="C8593" s="427" t="s">
        <v>11357</v>
      </c>
      <c r="D8593" s="428">
        <v>1267.8800000000001</v>
      </c>
    </row>
    <row r="8594" spans="2:4" x14ac:dyDescent="0.25">
      <c r="B8594" s="427" t="s">
        <v>11359</v>
      </c>
      <c r="C8594" s="427" t="s">
        <v>11360</v>
      </c>
      <c r="D8594" s="428">
        <v>2998</v>
      </c>
    </row>
    <row r="8595" spans="2:4" x14ac:dyDescent="0.25">
      <c r="B8595" s="427" t="s">
        <v>11361</v>
      </c>
      <c r="C8595" s="427" t="s">
        <v>11362</v>
      </c>
      <c r="D8595" s="428">
        <v>2808.3</v>
      </c>
    </row>
    <row r="8596" spans="2:4" x14ac:dyDescent="0.25">
      <c r="B8596" s="427" t="s">
        <v>11363</v>
      </c>
      <c r="C8596" s="427" t="s">
        <v>11364</v>
      </c>
      <c r="D8596" s="428">
        <v>4600</v>
      </c>
    </row>
    <row r="8597" spans="2:4" x14ac:dyDescent="0.25">
      <c r="B8597" s="427" t="s">
        <v>11365</v>
      </c>
      <c r="C8597" s="427" t="s">
        <v>11366</v>
      </c>
      <c r="D8597" s="428">
        <v>5738.4</v>
      </c>
    </row>
    <row r="8598" spans="2:4" x14ac:dyDescent="0.25">
      <c r="B8598" s="427" t="s">
        <v>11367</v>
      </c>
      <c r="C8598" s="427" t="s">
        <v>11366</v>
      </c>
      <c r="D8598" s="428">
        <v>6728.71</v>
      </c>
    </row>
    <row r="8599" spans="2:4" x14ac:dyDescent="0.25">
      <c r="B8599" s="427" t="s">
        <v>11368</v>
      </c>
      <c r="C8599" s="427" t="s">
        <v>11366</v>
      </c>
      <c r="D8599" s="428">
        <v>5738.4</v>
      </c>
    </row>
    <row r="8600" spans="2:4" x14ac:dyDescent="0.25">
      <c r="B8600" s="427" t="s">
        <v>11369</v>
      </c>
      <c r="C8600" s="427" t="s">
        <v>11370</v>
      </c>
      <c r="D8600" s="428">
        <v>39100</v>
      </c>
    </row>
    <row r="8601" spans="2:4" x14ac:dyDescent="0.25">
      <c r="B8601" s="427" t="s">
        <v>11371</v>
      </c>
      <c r="C8601" s="427" t="s">
        <v>11372</v>
      </c>
      <c r="D8601" s="428">
        <v>573.85</v>
      </c>
    </row>
    <row r="8602" spans="2:4" x14ac:dyDescent="0.25">
      <c r="B8602" s="427" t="s">
        <v>11373</v>
      </c>
      <c r="C8602" s="427" t="s">
        <v>11374</v>
      </c>
      <c r="D8602" s="428">
        <v>573.85</v>
      </c>
    </row>
    <row r="8603" spans="2:4" x14ac:dyDescent="0.25">
      <c r="B8603" s="427" t="s">
        <v>11375</v>
      </c>
      <c r="C8603" s="427" t="s">
        <v>11376</v>
      </c>
      <c r="D8603" s="428">
        <v>1483.5</v>
      </c>
    </row>
    <row r="8604" spans="2:4" x14ac:dyDescent="0.25">
      <c r="B8604" s="427" t="s">
        <v>11377</v>
      </c>
      <c r="C8604" s="427" t="s">
        <v>11376</v>
      </c>
      <c r="D8604" s="428">
        <v>1483.5</v>
      </c>
    </row>
    <row r="8605" spans="2:4" x14ac:dyDescent="0.25">
      <c r="B8605" s="427" t="s">
        <v>11378</v>
      </c>
      <c r="C8605" s="427" t="s">
        <v>11379</v>
      </c>
      <c r="D8605" s="428">
        <v>0</v>
      </c>
    </row>
    <row r="8606" spans="2:4" x14ac:dyDescent="0.25">
      <c r="B8606" s="427" t="s">
        <v>11380</v>
      </c>
      <c r="C8606" s="427" t="s">
        <v>11381</v>
      </c>
      <c r="D8606" s="428">
        <v>1194.8</v>
      </c>
    </row>
    <row r="8607" spans="2:4" x14ac:dyDescent="0.25">
      <c r="B8607" s="427" t="s">
        <v>11382</v>
      </c>
      <c r="C8607" s="427" t="s">
        <v>11381</v>
      </c>
      <c r="D8607" s="428">
        <v>1194.8</v>
      </c>
    </row>
    <row r="8608" spans="2:4" x14ac:dyDescent="0.25">
      <c r="B8608" s="427" t="s">
        <v>11383</v>
      </c>
      <c r="C8608" s="427" t="s">
        <v>11381</v>
      </c>
      <c r="D8608" s="428">
        <v>1194.8</v>
      </c>
    </row>
    <row r="8609" spans="2:4" x14ac:dyDescent="0.25">
      <c r="B8609" s="427" t="s">
        <v>11384</v>
      </c>
      <c r="C8609" s="427" t="s">
        <v>11381</v>
      </c>
      <c r="D8609" s="428">
        <v>1194.8</v>
      </c>
    </row>
    <row r="8610" spans="2:4" x14ac:dyDescent="0.25">
      <c r="B8610" s="427" t="s">
        <v>11385</v>
      </c>
      <c r="C8610" s="427" t="s">
        <v>11381</v>
      </c>
      <c r="D8610" s="428">
        <v>1194.8</v>
      </c>
    </row>
    <row r="8611" spans="2:4" x14ac:dyDescent="0.25">
      <c r="B8611" s="427" t="s">
        <v>11386</v>
      </c>
      <c r="C8611" s="427" t="s">
        <v>11381</v>
      </c>
      <c r="D8611" s="428">
        <v>1194.8</v>
      </c>
    </row>
    <row r="8612" spans="2:4" x14ac:dyDescent="0.25">
      <c r="B8612" s="427" t="s">
        <v>11387</v>
      </c>
      <c r="C8612" s="427" t="s">
        <v>11381</v>
      </c>
      <c r="D8612" s="428">
        <v>1194.8</v>
      </c>
    </row>
    <row r="8613" spans="2:4" x14ac:dyDescent="0.25">
      <c r="B8613" s="427" t="s">
        <v>11388</v>
      </c>
      <c r="C8613" s="427" t="s">
        <v>11381</v>
      </c>
      <c r="D8613" s="428">
        <v>1194.8</v>
      </c>
    </row>
    <row r="8614" spans="2:4" x14ac:dyDescent="0.25">
      <c r="B8614" s="427" t="s">
        <v>11389</v>
      </c>
      <c r="C8614" s="427" t="s">
        <v>11381</v>
      </c>
      <c r="D8614" s="428">
        <v>1194.8</v>
      </c>
    </row>
    <row r="8615" spans="2:4" x14ac:dyDescent="0.25">
      <c r="B8615" s="427" t="s">
        <v>11390</v>
      </c>
      <c r="C8615" s="427" t="s">
        <v>11381</v>
      </c>
      <c r="D8615" s="428">
        <v>1194.8</v>
      </c>
    </row>
    <row r="8616" spans="2:4" x14ac:dyDescent="0.25">
      <c r="B8616" s="427" t="s">
        <v>11391</v>
      </c>
      <c r="C8616" s="427" t="s">
        <v>11381</v>
      </c>
      <c r="D8616" s="428">
        <v>1194.8</v>
      </c>
    </row>
    <row r="8617" spans="2:4" x14ac:dyDescent="0.25">
      <c r="B8617" s="427" t="s">
        <v>11392</v>
      </c>
      <c r="C8617" s="427" t="s">
        <v>11381</v>
      </c>
      <c r="D8617" s="428">
        <v>1194.8</v>
      </c>
    </row>
    <row r="8618" spans="2:4" x14ac:dyDescent="0.25">
      <c r="B8618" s="427" t="s">
        <v>11393</v>
      </c>
      <c r="C8618" s="427" t="s">
        <v>11381</v>
      </c>
      <c r="D8618" s="428">
        <v>1194.8</v>
      </c>
    </row>
    <row r="8619" spans="2:4" x14ac:dyDescent="0.25">
      <c r="B8619" s="427" t="s">
        <v>11394</v>
      </c>
      <c r="C8619" s="427" t="s">
        <v>11381</v>
      </c>
      <c r="D8619" s="428">
        <v>1194.8</v>
      </c>
    </row>
    <row r="8620" spans="2:4" x14ac:dyDescent="0.25">
      <c r="B8620" s="427" t="s">
        <v>11395</v>
      </c>
      <c r="C8620" s="427" t="s">
        <v>11396</v>
      </c>
      <c r="D8620" s="428">
        <v>619</v>
      </c>
    </row>
    <row r="8621" spans="2:4" x14ac:dyDescent="0.25">
      <c r="B8621" s="427" t="s">
        <v>11397</v>
      </c>
      <c r="C8621" s="427" t="s">
        <v>11398</v>
      </c>
      <c r="D8621" s="428">
        <v>1999</v>
      </c>
    </row>
    <row r="8622" spans="2:4" x14ac:dyDescent="0.25">
      <c r="B8622" s="427" t="s">
        <v>11399</v>
      </c>
      <c r="C8622" s="427" t="s">
        <v>11400</v>
      </c>
      <c r="D8622" s="428">
        <v>2144</v>
      </c>
    </row>
    <row r="8623" spans="2:4" x14ac:dyDescent="0.25">
      <c r="B8623" s="427" t="s">
        <v>11401</v>
      </c>
      <c r="C8623" s="427" t="s">
        <v>11402</v>
      </c>
      <c r="D8623" s="428">
        <v>2198.9899999999998</v>
      </c>
    </row>
    <row r="8624" spans="2:4" x14ac:dyDescent="0.25">
      <c r="B8624" s="427" t="s">
        <v>11403</v>
      </c>
      <c r="C8624" s="427" t="s">
        <v>11402</v>
      </c>
      <c r="D8624" s="428">
        <v>1508</v>
      </c>
    </row>
    <row r="8625" spans="2:4" x14ac:dyDescent="0.25">
      <c r="B8625" s="427" t="s">
        <v>11404</v>
      </c>
      <c r="C8625" s="427" t="s">
        <v>11402</v>
      </c>
      <c r="D8625" s="428">
        <v>1508</v>
      </c>
    </row>
    <row r="8626" spans="2:4" x14ac:dyDescent="0.25">
      <c r="B8626" s="427" t="s">
        <v>11405</v>
      </c>
      <c r="C8626" s="427" t="s">
        <v>11402</v>
      </c>
      <c r="D8626" s="428">
        <v>1508</v>
      </c>
    </row>
    <row r="8627" spans="2:4" x14ac:dyDescent="0.25">
      <c r="B8627" s="427" t="s">
        <v>11406</v>
      </c>
      <c r="C8627" s="427" t="s">
        <v>11402</v>
      </c>
      <c r="D8627" s="428">
        <v>1508</v>
      </c>
    </row>
    <row r="8628" spans="2:4" x14ac:dyDescent="0.25">
      <c r="B8628" s="427" t="s">
        <v>11407</v>
      </c>
      <c r="C8628" s="427" t="s">
        <v>11408</v>
      </c>
      <c r="D8628" s="428">
        <v>1581.01</v>
      </c>
    </row>
    <row r="8629" spans="2:4" x14ac:dyDescent="0.25">
      <c r="B8629" s="427" t="s">
        <v>11409</v>
      </c>
      <c r="C8629" s="427" t="s">
        <v>11410</v>
      </c>
      <c r="D8629" s="428">
        <v>2001.4</v>
      </c>
    </row>
    <row r="8630" spans="2:4" x14ac:dyDescent="0.25">
      <c r="B8630" s="427" t="s">
        <v>11411</v>
      </c>
      <c r="C8630" s="427" t="s">
        <v>11410</v>
      </c>
      <c r="D8630" s="428">
        <v>2001.4</v>
      </c>
    </row>
    <row r="8631" spans="2:4" x14ac:dyDescent="0.25">
      <c r="B8631" s="427" t="s">
        <v>11412</v>
      </c>
      <c r="C8631" s="427" t="s">
        <v>11410</v>
      </c>
      <c r="D8631" s="428">
        <v>2001.4</v>
      </c>
    </row>
    <row r="8632" spans="2:4" x14ac:dyDescent="0.25">
      <c r="B8632" s="427" t="s">
        <v>11413</v>
      </c>
      <c r="C8632" s="427" t="s">
        <v>11410</v>
      </c>
      <c r="D8632" s="428">
        <v>2001.4</v>
      </c>
    </row>
    <row r="8633" spans="2:4" x14ac:dyDescent="0.25">
      <c r="B8633" s="427" t="s">
        <v>11414</v>
      </c>
      <c r="C8633" s="427" t="s">
        <v>11410</v>
      </c>
      <c r="D8633" s="428">
        <v>2001.4</v>
      </c>
    </row>
    <row r="8634" spans="2:4" x14ac:dyDescent="0.25">
      <c r="B8634" s="427" t="s">
        <v>11415</v>
      </c>
      <c r="C8634" s="427" t="s">
        <v>11410</v>
      </c>
      <c r="D8634" s="428">
        <v>2001.4</v>
      </c>
    </row>
    <row r="8635" spans="2:4" x14ac:dyDescent="0.25">
      <c r="B8635" s="427" t="s">
        <v>11416</v>
      </c>
      <c r="C8635" s="427" t="s">
        <v>11410</v>
      </c>
      <c r="D8635" s="428">
        <v>2001.4</v>
      </c>
    </row>
    <row r="8636" spans="2:4" x14ac:dyDescent="0.25">
      <c r="B8636" s="427" t="s">
        <v>11417</v>
      </c>
      <c r="C8636" s="427" t="s">
        <v>11410</v>
      </c>
      <c r="D8636" s="428">
        <v>2001.4</v>
      </c>
    </row>
    <row r="8637" spans="2:4" x14ac:dyDescent="0.25">
      <c r="B8637" s="427" t="s">
        <v>11418</v>
      </c>
      <c r="C8637" s="427" t="s">
        <v>11419</v>
      </c>
      <c r="D8637" s="428">
        <v>420004.01</v>
      </c>
    </row>
    <row r="8638" spans="2:4" x14ac:dyDescent="0.25">
      <c r="B8638" s="427" t="s">
        <v>11420</v>
      </c>
      <c r="C8638" s="427" t="s">
        <v>11421</v>
      </c>
      <c r="D8638" s="428">
        <v>8990</v>
      </c>
    </row>
    <row r="8639" spans="2:4" x14ac:dyDescent="0.25">
      <c r="B8639" s="427" t="s">
        <v>11422</v>
      </c>
      <c r="C8639" s="427" t="s">
        <v>11423</v>
      </c>
      <c r="D8639" s="428">
        <v>1649.1</v>
      </c>
    </row>
    <row r="8640" spans="2:4" x14ac:dyDescent="0.25">
      <c r="B8640" s="427" t="s">
        <v>11424</v>
      </c>
      <c r="C8640" s="427" t="s">
        <v>11425</v>
      </c>
      <c r="D8640" s="428">
        <v>2332.48</v>
      </c>
    </row>
    <row r="8641" spans="2:4" x14ac:dyDescent="0.25">
      <c r="B8641" s="427" t="s">
        <v>11426</v>
      </c>
      <c r="C8641" s="427" t="s">
        <v>11427</v>
      </c>
      <c r="D8641" s="428">
        <v>128367.17</v>
      </c>
    </row>
    <row r="8642" spans="2:4" x14ac:dyDescent="0.25">
      <c r="B8642" s="427" t="s">
        <v>11428</v>
      </c>
      <c r="C8642" s="427" t="s">
        <v>11429</v>
      </c>
      <c r="D8642" s="428">
        <v>0</v>
      </c>
    </row>
    <row r="8643" spans="2:4" x14ac:dyDescent="0.25">
      <c r="B8643" s="427" t="s">
        <v>11430</v>
      </c>
      <c r="C8643" s="427" t="s">
        <v>11431</v>
      </c>
      <c r="D8643" s="428">
        <v>0</v>
      </c>
    </row>
    <row r="8644" spans="2:4" x14ac:dyDescent="0.25">
      <c r="B8644" s="427" t="s">
        <v>11432</v>
      </c>
      <c r="C8644" s="427" t="s">
        <v>11431</v>
      </c>
      <c r="D8644" s="428">
        <v>0</v>
      </c>
    </row>
    <row r="8645" spans="2:4" x14ac:dyDescent="0.25">
      <c r="B8645" s="427" t="s">
        <v>11433</v>
      </c>
      <c r="C8645" s="427" t="s">
        <v>11434</v>
      </c>
      <c r="D8645" s="428">
        <v>30549.75</v>
      </c>
    </row>
    <row r="8646" spans="2:4" x14ac:dyDescent="0.25">
      <c r="B8646" s="427" t="s">
        <v>11435</v>
      </c>
      <c r="C8646" s="427" t="s">
        <v>11436</v>
      </c>
      <c r="D8646" s="428">
        <v>2999.01</v>
      </c>
    </row>
    <row r="8647" spans="2:4" x14ac:dyDescent="0.25">
      <c r="B8647" s="427" t="s">
        <v>11437</v>
      </c>
      <c r="C8647" s="427" t="s">
        <v>11438</v>
      </c>
      <c r="D8647" s="428">
        <v>11832.05</v>
      </c>
    </row>
    <row r="8648" spans="2:4" x14ac:dyDescent="0.25">
      <c r="B8648" s="427" t="s">
        <v>11439</v>
      </c>
      <c r="C8648" s="427" t="s">
        <v>11440</v>
      </c>
      <c r="D8648" s="428">
        <v>2600</v>
      </c>
    </row>
    <row r="8649" spans="2:4" x14ac:dyDescent="0.25">
      <c r="B8649" s="427" t="s">
        <v>11441</v>
      </c>
      <c r="C8649" s="427" t="s">
        <v>11442</v>
      </c>
      <c r="D8649" s="428">
        <v>6599</v>
      </c>
    </row>
    <row r="8650" spans="2:4" x14ac:dyDescent="0.25">
      <c r="B8650" s="427" t="s">
        <v>11443</v>
      </c>
      <c r="C8650" s="427" t="s">
        <v>11444</v>
      </c>
      <c r="D8650" s="428">
        <v>2995</v>
      </c>
    </row>
    <row r="8651" spans="2:4" x14ac:dyDescent="0.25">
      <c r="B8651" s="427" t="s">
        <v>11445</v>
      </c>
      <c r="C8651" s="427" t="s">
        <v>11446</v>
      </c>
      <c r="D8651" s="428">
        <v>3908.85</v>
      </c>
    </row>
    <row r="8652" spans="2:4" x14ac:dyDescent="0.25">
      <c r="B8652" s="427" t="s">
        <v>11447</v>
      </c>
      <c r="C8652" s="427" t="s">
        <v>11448</v>
      </c>
      <c r="D8652" s="428">
        <v>459</v>
      </c>
    </row>
    <row r="8653" spans="2:4" x14ac:dyDescent="0.25">
      <c r="B8653" s="427" t="s">
        <v>11449</v>
      </c>
      <c r="C8653" s="427" t="s">
        <v>11448</v>
      </c>
      <c r="D8653" s="428">
        <v>459</v>
      </c>
    </row>
    <row r="8654" spans="2:4" x14ac:dyDescent="0.25">
      <c r="B8654" s="427" t="s">
        <v>11450</v>
      </c>
      <c r="C8654" s="427" t="s">
        <v>11448</v>
      </c>
      <c r="D8654" s="428">
        <v>459</v>
      </c>
    </row>
    <row r="8655" spans="2:4" x14ac:dyDescent="0.25">
      <c r="B8655" s="427" t="s">
        <v>11451</v>
      </c>
      <c r="C8655" s="427" t="s">
        <v>11448</v>
      </c>
      <c r="D8655" s="428">
        <v>459</v>
      </c>
    </row>
    <row r="8656" spans="2:4" x14ac:dyDescent="0.25">
      <c r="B8656" s="427" t="s">
        <v>11452</v>
      </c>
      <c r="C8656" s="427" t="s">
        <v>11448</v>
      </c>
      <c r="D8656" s="428">
        <v>459</v>
      </c>
    </row>
    <row r="8657" spans="2:4" x14ac:dyDescent="0.25">
      <c r="B8657" s="427" t="s">
        <v>11453</v>
      </c>
      <c r="C8657" s="427" t="s">
        <v>11448</v>
      </c>
      <c r="D8657" s="428">
        <v>459</v>
      </c>
    </row>
    <row r="8658" spans="2:4" x14ac:dyDescent="0.25">
      <c r="B8658" s="427" t="s">
        <v>11454</v>
      </c>
      <c r="C8658" s="427" t="s">
        <v>11448</v>
      </c>
      <c r="D8658" s="428">
        <v>459</v>
      </c>
    </row>
    <row r="8659" spans="2:4" x14ac:dyDescent="0.25">
      <c r="B8659" s="427" t="s">
        <v>11455</v>
      </c>
      <c r="C8659" s="427" t="s">
        <v>11448</v>
      </c>
      <c r="D8659" s="428">
        <v>459</v>
      </c>
    </row>
    <row r="8660" spans="2:4" x14ac:dyDescent="0.25">
      <c r="B8660" s="427" t="s">
        <v>11456</v>
      </c>
      <c r="C8660" s="427" t="s">
        <v>11448</v>
      </c>
      <c r="D8660" s="428">
        <v>459</v>
      </c>
    </row>
    <row r="8661" spans="2:4" x14ac:dyDescent="0.25">
      <c r="B8661" s="427" t="s">
        <v>11457</v>
      </c>
      <c r="C8661" s="427" t="s">
        <v>11448</v>
      </c>
      <c r="D8661" s="428">
        <v>459</v>
      </c>
    </row>
    <row r="8662" spans="2:4" x14ac:dyDescent="0.25">
      <c r="B8662" s="427" t="s">
        <v>11458</v>
      </c>
      <c r="C8662" s="427" t="s">
        <v>11448</v>
      </c>
      <c r="D8662" s="428">
        <v>459</v>
      </c>
    </row>
    <row r="8663" spans="2:4" x14ac:dyDescent="0.25">
      <c r="B8663" s="427" t="s">
        <v>11459</v>
      </c>
      <c r="C8663" s="427" t="s">
        <v>11448</v>
      </c>
      <c r="D8663" s="428">
        <v>459</v>
      </c>
    </row>
    <row r="8664" spans="2:4" x14ac:dyDescent="0.25">
      <c r="B8664" s="427" t="s">
        <v>11460</v>
      </c>
      <c r="C8664" s="427" t="s">
        <v>11448</v>
      </c>
      <c r="D8664" s="428">
        <v>459</v>
      </c>
    </row>
    <row r="8665" spans="2:4" x14ac:dyDescent="0.25">
      <c r="B8665" s="427" t="s">
        <v>11461</v>
      </c>
      <c r="C8665" s="427" t="s">
        <v>11448</v>
      </c>
      <c r="D8665" s="428">
        <v>459</v>
      </c>
    </row>
    <row r="8666" spans="2:4" x14ac:dyDescent="0.25">
      <c r="B8666" s="427" t="s">
        <v>11462</v>
      </c>
      <c r="C8666" s="427" t="s">
        <v>11448</v>
      </c>
      <c r="D8666" s="428">
        <v>459</v>
      </c>
    </row>
    <row r="8667" spans="2:4" x14ac:dyDescent="0.25">
      <c r="B8667" s="427" t="s">
        <v>11463</v>
      </c>
      <c r="C8667" s="427" t="s">
        <v>11448</v>
      </c>
      <c r="D8667" s="428">
        <v>459</v>
      </c>
    </row>
    <row r="8668" spans="2:4" x14ac:dyDescent="0.25">
      <c r="B8668" s="427" t="s">
        <v>11464</v>
      </c>
      <c r="C8668" s="427" t="s">
        <v>11448</v>
      </c>
      <c r="D8668" s="428">
        <v>459</v>
      </c>
    </row>
    <row r="8669" spans="2:4" x14ac:dyDescent="0.25">
      <c r="B8669" s="427" t="s">
        <v>11465</v>
      </c>
      <c r="C8669" s="427" t="s">
        <v>11448</v>
      </c>
      <c r="D8669" s="428">
        <v>459</v>
      </c>
    </row>
    <row r="8670" spans="2:4" x14ac:dyDescent="0.25">
      <c r="B8670" s="427" t="s">
        <v>11466</v>
      </c>
      <c r="C8670" s="427" t="s">
        <v>11448</v>
      </c>
      <c r="D8670" s="428">
        <v>459</v>
      </c>
    </row>
    <row r="8671" spans="2:4" x14ac:dyDescent="0.25">
      <c r="B8671" s="427" t="s">
        <v>11467</v>
      </c>
      <c r="C8671" s="427" t="s">
        <v>11448</v>
      </c>
      <c r="D8671" s="428">
        <v>459</v>
      </c>
    </row>
    <row r="8672" spans="2:4" x14ac:dyDescent="0.25">
      <c r="B8672" s="427" t="s">
        <v>11468</v>
      </c>
      <c r="C8672" s="427" t="s">
        <v>11448</v>
      </c>
      <c r="D8672" s="428">
        <v>459</v>
      </c>
    </row>
    <row r="8673" spans="2:4" x14ac:dyDescent="0.25">
      <c r="B8673" s="427" t="s">
        <v>11469</v>
      </c>
      <c r="C8673" s="427" t="s">
        <v>11448</v>
      </c>
      <c r="D8673" s="428">
        <v>459</v>
      </c>
    </row>
    <row r="8674" spans="2:4" x14ac:dyDescent="0.25">
      <c r="B8674" s="427" t="s">
        <v>11470</v>
      </c>
      <c r="C8674" s="427" t="s">
        <v>11448</v>
      </c>
      <c r="D8674" s="428">
        <v>459</v>
      </c>
    </row>
    <row r="8675" spans="2:4" x14ac:dyDescent="0.25">
      <c r="B8675" s="427" t="s">
        <v>11471</v>
      </c>
      <c r="C8675" s="427" t="s">
        <v>11448</v>
      </c>
      <c r="D8675" s="428">
        <v>459</v>
      </c>
    </row>
    <row r="8676" spans="2:4" x14ac:dyDescent="0.25">
      <c r="B8676" s="427" t="s">
        <v>11472</v>
      </c>
      <c r="C8676" s="427" t="s">
        <v>11448</v>
      </c>
      <c r="D8676" s="428">
        <v>459</v>
      </c>
    </row>
    <row r="8677" spans="2:4" x14ac:dyDescent="0.25">
      <c r="B8677" s="427" t="s">
        <v>11473</v>
      </c>
      <c r="C8677" s="427" t="s">
        <v>11448</v>
      </c>
      <c r="D8677" s="428">
        <v>459</v>
      </c>
    </row>
    <row r="8678" spans="2:4" x14ac:dyDescent="0.25">
      <c r="B8678" s="427" t="s">
        <v>11474</v>
      </c>
      <c r="C8678" s="427" t="s">
        <v>11448</v>
      </c>
      <c r="D8678" s="428">
        <v>459</v>
      </c>
    </row>
    <row r="8679" spans="2:4" x14ac:dyDescent="0.25">
      <c r="B8679" s="427" t="s">
        <v>11475</v>
      </c>
      <c r="C8679" s="427" t="s">
        <v>11476</v>
      </c>
      <c r="D8679" s="428">
        <v>2214</v>
      </c>
    </row>
    <row r="8680" spans="2:4" x14ac:dyDescent="0.25">
      <c r="B8680" s="427" t="s">
        <v>11477</v>
      </c>
      <c r="C8680" s="427" t="s">
        <v>11478</v>
      </c>
      <c r="D8680" s="428">
        <v>261.85000000000002</v>
      </c>
    </row>
    <row r="8681" spans="2:4" x14ac:dyDescent="0.25">
      <c r="B8681" s="427" t="s">
        <v>11479</v>
      </c>
      <c r="C8681" s="427" t="s">
        <v>11480</v>
      </c>
      <c r="D8681" s="428">
        <v>508.32</v>
      </c>
    </row>
    <row r="8682" spans="2:4" x14ac:dyDescent="0.25">
      <c r="B8682" s="427" t="s">
        <v>11481</v>
      </c>
      <c r="C8682" s="427" t="s">
        <v>11480</v>
      </c>
      <c r="D8682" s="428">
        <v>206.86</v>
      </c>
    </row>
    <row r="8683" spans="2:4" x14ac:dyDescent="0.25">
      <c r="B8683" s="427" t="s">
        <v>11482</v>
      </c>
      <c r="C8683" s="427" t="s">
        <v>11480</v>
      </c>
      <c r="D8683" s="428">
        <v>255.2</v>
      </c>
    </row>
    <row r="8684" spans="2:4" x14ac:dyDescent="0.25">
      <c r="B8684" s="427" t="s">
        <v>11483</v>
      </c>
      <c r="C8684" s="427" t="s">
        <v>11480</v>
      </c>
      <c r="D8684" s="428">
        <v>255.2</v>
      </c>
    </row>
    <row r="8685" spans="2:4" x14ac:dyDescent="0.25">
      <c r="B8685" s="427" t="s">
        <v>11484</v>
      </c>
      <c r="C8685" s="427" t="s">
        <v>11485</v>
      </c>
      <c r="D8685" s="428">
        <v>227.7</v>
      </c>
    </row>
    <row r="8686" spans="2:4" x14ac:dyDescent="0.25">
      <c r="B8686" s="427" t="s">
        <v>11486</v>
      </c>
      <c r="C8686" s="427" t="s">
        <v>11487</v>
      </c>
      <c r="D8686" s="428">
        <v>79191.88</v>
      </c>
    </row>
    <row r="8687" spans="2:4" x14ac:dyDescent="0.25">
      <c r="B8687" s="427" t="s">
        <v>11488</v>
      </c>
      <c r="C8687" s="427" t="s">
        <v>11489</v>
      </c>
      <c r="D8687" s="428">
        <v>261.86</v>
      </c>
    </row>
    <row r="8688" spans="2:4" x14ac:dyDescent="0.25">
      <c r="B8688" s="427" t="s">
        <v>11490</v>
      </c>
      <c r="C8688" s="427" t="s">
        <v>11489</v>
      </c>
      <c r="D8688" s="428">
        <v>322</v>
      </c>
    </row>
    <row r="8689" spans="2:4" x14ac:dyDescent="0.25">
      <c r="B8689" s="427" t="s">
        <v>11491</v>
      </c>
      <c r="C8689" s="427" t="s">
        <v>11489</v>
      </c>
      <c r="D8689" s="428">
        <v>322</v>
      </c>
    </row>
    <row r="8690" spans="2:4" x14ac:dyDescent="0.25">
      <c r="B8690" s="427" t="s">
        <v>11492</v>
      </c>
      <c r="C8690" s="427" t="s">
        <v>11489</v>
      </c>
      <c r="D8690" s="428">
        <v>261.86</v>
      </c>
    </row>
    <row r="8691" spans="2:4" x14ac:dyDescent="0.25">
      <c r="B8691" s="427" t="s">
        <v>11493</v>
      </c>
      <c r="C8691" s="427" t="s">
        <v>11489</v>
      </c>
      <c r="D8691" s="428">
        <v>322</v>
      </c>
    </row>
    <row r="8692" spans="2:4" x14ac:dyDescent="0.25">
      <c r="B8692" s="427" t="s">
        <v>11494</v>
      </c>
      <c r="C8692" s="427" t="s">
        <v>11495</v>
      </c>
      <c r="D8692" s="428">
        <v>227.7</v>
      </c>
    </row>
    <row r="8693" spans="2:4" x14ac:dyDescent="0.25">
      <c r="B8693" s="427" t="s">
        <v>11496</v>
      </c>
      <c r="C8693" s="427" t="s">
        <v>11497</v>
      </c>
      <c r="D8693" s="428">
        <v>227.7</v>
      </c>
    </row>
    <row r="8694" spans="2:4" x14ac:dyDescent="0.25">
      <c r="B8694" s="427" t="s">
        <v>11498</v>
      </c>
      <c r="C8694" s="427" t="s">
        <v>11499</v>
      </c>
      <c r="D8694" s="428">
        <v>261.86</v>
      </c>
    </row>
    <row r="8695" spans="2:4" x14ac:dyDescent="0.25">
      <c r="B8695" s="427" t="s">
        <v>11500</v>
      </c>
      <c r="C8695" s="427" t="s">
        <v>11499</v>
      </c>
      <c r="D8695" s="428">
        <v>227.7</v>
      </c>
    </row>
    <row r="8696" spans="2:4" x14ac:dyDescent="0.25">
      <c r="B8696" s="427" t="s">
        <v>11501</v>
      </c>
      <c r="C8696" s="427" t="s">
        <v>11502</v>
      </c>
      <c r="D8696" s="428">
        <v>261.86</v>
      </c>
    </row>
    <row r="8697" spans="2:4" x14ac:dyDescent="0.25">
      <c r="B8697" s="427" t="s">
        <v>11503</v>
      </c>
      <c r="C8697" s="427" t="s">
        <v>11504</v>
      </c>
      <c r="D8697" s="428">
        <v>322</v>
      </c>
    </row>
    <row r="8698" spans="2:4" x14ac:dyDescent="0.25">
      <c r="B8698" s="427" t="s">
        <v>11505</v>
      </c>
      <c r="C8698" s="427" t="s">
        <v>11506</v>
      </c>
      <c r="D8698" s="428">
        <v>322</v>
      </c>
    </row>
    <row r="8699" spans="2:4" x14ac:dyDescent="0.25">
      <c r="B8699" s="427" t="s">
        <v>11507</v>
      </c>
      <c r="C8699" s="427" t="s">
        <v>11506</v>
      </c>
      <c r="D8699" s="428">
        <v>207</v>
      </c>
    </row>
    <row r="8700" spans="2:4" x14ac:dyDescent="0.25">
      <c r="B8700" s="427" t="s">
        <v>11508</v>
      </c>
      <c r="C8700" s="427" t="s">
        <v>11506</v>
      </c>
      <c r="D8700" s="428">
        <v>207</v>
      </c>
    </row>
    <row r="8701" spans="2:4" x14ac:dyDescent="0.25">
      <c r="B8701" s="427" t="s">
        <v>11509</v>
      </c>
      <c r="C8701" s="427" t="s">
        <v>11506</v>
      </c>
      <c r="D8701" s="428">
        <v>207</v>
      </c>
    </row>
    <row r="8702" spans="2:4" x14ac:dyDescent="0.25">
      <c r="B8702" s="427" t="s">
        <v>11510</v>
      </c>
      <c r="C8702" s="427" t="s">
        <v>11506</v>
      </c>
      <c r="D8702" s="428">
        <v>207</v>
      </c>
    </row>
    <row r="8703" spans="2:4" x14ac:dyDescent="0.25">
      <c r="B8703" s="427" t="s">
        <v>11511</v>
      </c>
      <c r="C8703" s="427" t="s">
        <v>11506</v>
      </c>
      <c r="D8703" s="428">
        <v>207</v>
      </c>
    </row>
    <row r="8704" spans="2:4" x14ac:dyDescent="0.25">
      <c r="B8704" s="427" t="s">
        <v>11512</v>
      </c>
      <c r="C8704" s="427" t="s">
        <v>11506</v>
      </c>
      <c r="D8704" s="428">
        <v>207</v>
      </c>
    </row>
    <row r="8705" spans="2:4" x14ac:dyDescent="0.25">
      <c r="B8705" s="427" t="s">
        <v>11513</v>
      </c>
      <c r="C8705" s="427" t="s">
        <v>11506</v>
      </c>
      <c r="D8705" s="428">
        <v>299</v>
      </c>
    </row>
    <row r="8706" spans="2:4" x14ac:dyDescent="0.25">
      <c r="B8706" s="427" t="s">
        <v>11514</v>
      </c>
      <c r="C8706" s="427" t="s">
        <v>11506</v>
      </c>
      <c r="D8706" s="428">
        <v>322</v>
      </c>
    </row>
    <row r="8707" spans="2:4" x14ac:dyDescent="0.25">
      <c r="B8707" s="427" t="s">
        <v>11515</v>
      </c>
      <c r="C8707" s="427" t="s">
        <v>11516</v>
      </c>
      <c r="D8707" s="428">
        <v>258.54000000000002</v>
      </c>
    </row>
    <row r="8708" spans="2:4" x14ac:dyDescent="0.25">
      <c r="B8708" s="427" t="s">
        <v>11517</v>
      </c>
      <c r="C8708" s="427" t="s">
        <v>11518</v>
      </c>
      <c r="D8708" s="428">
        <v>175.91</v>
      </c>
    </row>
    <row r="8709" spans="2:4" x14ac:dyDescent="0.25">
      <c r="B8709" s="427" t="s">
        <v>11519</v>
      </c>
      <c r="C8709" s="427" t="s">
        <v>11518</v>
      </c>
      <c r="D8709" s="428">
        <v>175.91</v>
      </c>
    </row>
    <row r="8710" spans="2:4" x14ac:dyDescent="0.25">
      <c r="B8710" s="427" t="s">
        <v>11520</v>
      </c>
      <c r="C8710" s="427" t="s">
        <v>11518</v>
      </c>
      <c r="D8710" s="428">
        <v>175.91</v>
      </c>
    </row>
    <row r="8711" spans="2:4" x14ac:dyDescent="0.25">
      <c r="B8711" s="427" t="s">
        <v>11521</v>
      </c>
      <c r="C8711" s="427" t="s">
        <v>11518</v>
      </c>
      <c r="D8711" s="428">
        <v>175.91</v>
      </c>
    </row>
    <row r="8712" spans="2:4" x14ac:dyDescent="0.25">
      <c r="B8712" s="427" t="s">
        <v>11522</v>
      </c>
      <c r="C8712" s="427" t="s">
        <v>11518</v>
      </c>
      <c r="D8712" s="428">
        <v>175.91</v>
      </c>
    </row>
    <row r="8713" spans="2:4" x14ac:dyDescent="0.25">
      <c r="B8713" s="427" t="s">
        <v>11523</v>
      </c>
      <c r="C8713" s="427" t="s">
        <v>11518</v>
      </c>
      <c r="D8713" s="428">
        <v>175.91</v>
      </c>
    </row>
    <row r="8714" spans="2:4" x14ac:dyDescent="0.25">
      <c r="B8714" s="427" t="s">
        <v>11524</v>
      </c>
      <c r="C8714" s="427" t="s">
        <v>11518</v>
      </c>
      <c r="D8714" s="428">
        <v>175.91</v>
      </c>
    </row>
    <row r="8715" spans="2:4" x14ac:dyDescent="0.25">
      <c r="B8715" s="427" t="s">
        <v>11525</v>
      </c>
      <c r="C8715" s="427" t="s">
        <v>11518</v>
      </c>
      <c r="D8715" s="428">
        <v>175.91</v>
      </c>
    </row>
    <row r="8716" spans="2:4" x14ac:dyDescent="0.25">
      <c r="B8716" s="427" t="s">
        <v>11526</v>
      </c>
      <c r="C8716" s="427" t="s">
        <v>11518</v>
      </c>
      <c r="D8716" s="428">
        <v>175.91</v>
      </c>
    </row>
    <row r="8717" spans="2:4" x14ac:dyDescent="0.25">
      <c r="B8717" s="427" t="s">
        <v>11527</v>
      </c>
      <c r="C8717" s="427" t="s">
        <v>11518</v>
      </c>
      <c r="D8717" s="428">
        <v>175.91</v>
      </c>
    </row>
    <row r="8718" spans="2:4" x14ac:dyDescent="0.25">
      <c r="B8718" s="427" t="s">
        <v>11528</v>
      </c>
      <c r="C8718" s="427" t="s">
        <v>11518</v>
      </c>
      <c r="D8718" s="428">
        <v>175.91</v>
      </c>
    </row>
    <row r="8719" spans="2:4" x14ac:dyDescent="0.25">
      <c r="B8719" s="427" t="s">
        <v>11529</v>
      </c>
      <c r="C8719" s="427" t="s">
        <v>11518</v>
      </c>
      <c r="D8719" s="428">
        <v>175.91</v>
      </c>
    </row>
    <row r="8720" spans="2:4" x14ac:dyDescent="0.25">
      <c r="B8720" s="427" t="s">
        <v>11530</v>
      </c>
      <c r="C8720" s="427" t="s">
        <v>11518</v>
      </c>
      <c r="D8720" s="428">
        <v>175.91</v>
      </c>
    </row>
    <row r="8721" spans="2:4" x14ac:dyDescent="0.25">
      <c r="B8721" s="427" t="s">
        <v>11531</v>
      </c>
      <c r="C8721" s="427" t="s">
        <v>11532</v>
      </c>
      <c r="D8721" s="428">
        <v>1550.09</v>
      </c>
    </row>
    <row r="8722" spans="2:4" x14ac:dyDescent="0.25">
      <c r="B8722" s="427" t="s">
        <v>11533</v>
      </c>
      <c r="C8722" s="427" t="s">
        <v>11534</v>
      </c>
      <c r="D8722" s="428">
        <v>261.85000000000002</v>
      </c>
    </row>
    <row r="8723" spans="2:4" x14ac:dyDescent="0.25">
      <c r="B8723" s="427" t="s">
        <v>11535</v>
      </c>
      <c r="C8723" s="427" t="s">
        <v>11536</v>
      </c>
      <c r="D8723" s="428">
        <v>11741.07</v>
      </c>
    </row>
    <row r="8724" spans="2:4" x14ac:dyDescent="0.25">
      <c r="B8724" s="427" t="s">
        <v>11537</v>
      </c>
      <c r="C8724" s="427" t="s">
        <v>11538</v>
      </c>
      <c r="D8724" s="428">
        <v>2624.14</v>
      </c>
    </row>
    <row r="8725" spans="2:4" x14ac:dyDescent="0.25">
      <c r="B8725" s="427" t="s">
        <v>11539</v>
      </c>
      <c r="C8725" s="427" t="s">
        <v>11540</v>
      </c>
      <c r="D8725" s="428">
        <v>322</v>
      </c>
    </row>
    <row r="8726" spans="2:4" x14ac:dyDescent="0.25">
      <c r="B8726" s="427" t="s">
        <v>11541</v>
      </c>
      <c r="C8726" s="427" t="s">
        <v>11542</v>
      </c>
      <c r="D8726" s="428">
        <v>322</v>
      </c>
    </row>
    <row r="8727" spans="2:4" x14ac:dyDescent="0.25">
      <c r="B8727" s="427" t="s">
        <v>11543</v>
      </c>
      <c r="C8727" s="427" t="s">
        <v>11544</v>
      </c>
      <c r="D8727" s="428">
        <v>227.7</v>
      </c>
    </row>
    <row r="8728" spans="2:4" x14ac:dyDescent="0.25">
      <c r="B8728" s="427" t="s">
        <v>11545</v>
      </c>
      <c r="C8728" s="427" t="s">
        <v>11546</v>
      </c>
      <c r="D8728" s="428">
        <v>261.86</v>
      </c>
    </row>
    <row r="8729" spans="2:4" x14ac:dyDescent="0.25">
      <c r="B8729" s="427" t="s">
        <v>11547</v>
      </c>
      <c r="C8729" s="427" t="s">
        <v>11548</v>
      </c>
      <c r="D8729" s="428">
        <v>172.63</v>
      </c>
    </row>
    <row r="8730" spans="2:4" x14ac:dyDescent="0.25">
      <c r="B8730" s="427" t="s">
        <v>11549</v>
      </c>
      <c r="C8730" s="427" t="s">
        <v>11548</v>
      </c>
      <c r="D8730" s="428">
        <v>172.63</v>
      </c>
    </row>
    <row r="8731" spans="2:4" x14ac:dyDescent="0.25">
      <c r="B8731" s="427" t="s">
        <v>11550</v>
      </c>
      <c r="C8731" s="427" t="s">
        <v>11548</v>
      </c>
      <c r="D8731" s="428">
        <v>172.63</v>
      </c>
    </row>
    <row r="8732" spans="2:4" x14ac:dyDescent="0.25">
      <c r="B8732" s="427" t="s">
        <v>11551</v>
      </c>
      <c r="C8732" s="427" t="s">
        <v>11548</v>
      </c>
      <c r="D8732" s="428">
        <v>172.63</v>
      </c>
    </row>
    <row r="8733" spans="2:4" x14ac:dyDescent="0.25">
      <c r="B8733" s="427" t="s">
        <v>11552</v>
      </c>
      <c r="C8733" s="427" t="s">
        <v>11548</v>
      </c>
      <c r="D8733" s="428">
        <v>172.63</v>
      </c>
    </row>
    <row r="8734" spans="2:4" x14ac:dyDescent="0.25">
      <c r="B8734" s="427" t="s">
        <v>11553</v>
      </c>
      <c r="C8734" s="427" t="s">
        <v>11548</v>
      </c>
      <c r="D8734" s="428">
        <v>172.63</v>
      </c>
    </row>
    <row r="8735" spans="2:4" x14ac:dyDescent="0.25">
      <c r="B8735" s="427" t="s">
        <v>11554</v>
      </c>
      <c r="C8735" s="427" t="s">
        <v>11555</v>
      </c>
      <c r="D8735" s="428">
        <v>336.88</v>
      </c>
    </row>
    <row r="8736" spans="2:4" ht="28.5" x14ac:dyDescent="0.25">
      <c r="B8736" s="427" t="s">
        <v>11556</v>
      </c>
      <c r="C8736" s="427" t="s">
        <v>11557</v>
      </c>
      <c r="D8736" s="428">
        <v>241.28</v>
      </c>
    </row>
    <row r="8737" spans="2:4" ht="28.5" x14ac:dyDescent="0.25">
      <c r="B8737" s="427" t="s">
        <v>11558</v>
      </c>
      <c r="C8737" s="427" t="s">
        <v>11557</v>
      </c>
      <c r="D8737" s="428">
        <v>241.28</v>
      </c>
    </row>
    <row r="8738" spans="2:4" ht="28.5" x14ac:dyDescent="0.25">
      <c r="B8738" s="427" t="s">
        <v>11559</v>
      </c>
      <c r="C8738" s="427" t="s">
        <v>11557</v>
      </c>
      <c r="D8738" s="428">
        <v>241.28</v>
      </c>
    </row>
    <row r="8739" spans="2:4" ht="28.5" x14ac:dyDescent="0.25">
      <c r="B8739" s="427" t="s">
        <v>11560</v>
      </c>
      <c r="C8739" s="427" t="s">
        <v>11557</v>
      </c>
      <c r="D8739" s="428">
        <v>241.28</v>
      </c>
    </row>
    <row r="8740" spans="2:4" ht="28.5" x14ac:dyDescent="0.25">
      <c r="B8740" s="427" t="s">
        <v>11561</v>
      </c>
      <c r="C8740" s="427" t="s">
        <v>11557</v>
      </c>
      <c r="D8740" s="428">
        <v>241.28</v>
      </c>
    </row>
    <row r="8741" spans="2:4" ht="28.5" x14ac:dyDescent="0.25">
      <c r="B8741" s="427" t="s">
        <v>11562</v>
      </c>
      <c r="C8741" s="427" t="s">
        <v>11557</v>
      </c>
      <c r="D8741" s="428">
        <v>241.28</v>
      </c>
    </row>
    <row r="8742" spans="2:4" ht="28.5" x14ac:dyDescent="0.25">
      <c r="B8742" s="427" t="s">
        <v>11563</v>
      </c>
      <c r="C8742" s="427" t="s">
        <v>11557</v>
      </c>
      <c r="D8742" s="428">
        <v>241.28</v>
      </c>
    </row>
    <row r="8743" spans="2:4" ht="28.5" x14ac:dyDescent="0.25">
      <c r="B8743" s="427" t="s">
        <v>11564</v>
      </c>
      <c r="C8743" s="427" t="s">
        <v>11557</v>
      </c>
      <c r="D8743" s="428">
        <v>241.28</v>
      </c>
    </row>
    <row r="8744" spans="2:4" ht="28.5" x14ac:dyDescent="0.25">
      <c r="B8744" s="427" t="s">
        <v>11565</v>
      </c>
      <c r="C8744" s="427" t="s">
        <v>11557</v>
      </c>
      <c r="D8744" s="428">
        <v>241.28</v>
      </c>
    </row>
    <row r="8745" spans="2:4" ht="28.5" x14ac:dyDescent="0.25">
      <c r="B8745" s="427" t="s">
        <v>11566</v>
      </c>
      <c r="C8745" s="427" t="s">
        <v>11557</v>
      </c>
      <c r="D8745" s="428">
        <v>241.28</v>
      </c>
    </row>
    <row r="8746" spans="2:4" ht="28.5" x14ac:dyDescent="0.25">
      <c r="B8746" s="427" t="s">
        <v>11567</v>
      </c>
      <c r="C8746" s="427" t="s">
        <v>11557</v>
      </c>
      <c r="D8746" s="428">
        <v>241.28</v>
      </c>
    </row>
    <row r="8747" spans="2:4" ht="28.5" x14ac:dyDescent="0.25">
      <c r="B8747" s="427" t="s">
        <v>11568</v>
      </c>
      <c r="C8747" s="427" t="s">
        <v>11557</v>
      </c>
      <c r="D8747" s="428">
        <v>241.28</v>
      </c>
    </row>
    <row r="8748" spans="2:4" ht="28.5" x14ac:dyDescent="0.25">
      <c r="B8748" s="427" t="s">
        <v>11569</v>
      </c>
      <c r="C8748" s="427" t="s">
        <v>11557</v>
      </c>
      <c r="D8748" s="428">
        <v>241.28</v>
      </c>
    </row>
    <row r="8749" spans="2:4" ht="28.5" x14ac:dyDescent="0.25">
      <c r="B8749" s="427" t="s">
        <v>11570</v>
      </c>
      <c r="C8749" s="427" t="s">
        <v>11557</v>
      </c>
      <c r="D8749" s="428">
        <v>241.28</v>
      </c>
    </row>
    <row r="8750" spans="2:4" ht="28.5" x14ac:dyDescent="0.25">
      <c r="B8750" s="427" t="s">
        <v>11571</v>
      </c>
      <c r="C8750" s="427" t="s">
        <v>11557</v>
      </c>
      <c r="D8750" s="428">
        <v>241.28</v>
      </c>
    </row>
    <row r="8751" spans="2:4" ht="28.5" x14ac:dyDescent="0.25">
      <c r="B8751" s="427" t="s">
        <v>11572</v>
      </c>
      <c r="C8751" s="427" t="s">
        <v>11557</v>
      </c>
      <c r="D8751" s="428">
        <v>241.28</v>
      </c>
    </row>
    <row r="8752" spans="2:4" ht="28.5" x14ac:dyDescent="0.25">
      <c r="B8752" s="427" t="s">
        <v>11573</v>
      </c>
      <c r="C8752" s="427" t="s">
        <v>11557</v>
      </c>
      <c r="D8752" s="428">
        <v>241.28</v>
      </c>
    </row>
    <row r="8753" spans="2:4" ht="28.5" x14ac:dyDescent="0.25">
      <c r="B8753" s="427" t="s">
        <v>11574</v>
      </c>
      <c r="C8753" s="427" t="s">
        <v>11557</v>
      </c>
      <c r="D8753" s="428">
        <v>241.28</v>
      </c>
    </row>
    <row r="8754" spans="2:4" ht="28.5" x14ac:dyDescent="0.25">
      <c r="B8754" s="427" t="s">
        <v>11575</v>
      </c>
      <c r="C8754" s="427" t="s">
        <v>11557</v>
      </c>
      <c r="D8754" s="428">
        <v>241.28</v>
      </c>
    </row>
    <row r="8755" spans="2:4" ht="28.5" x14ac:dyDescent="0.25">
      <c r="B8755" s="427" t="s">
        <v>11576</v>
      </c>
      <c r="C8755" s="427" t="s">
        <v>11557</v>
      </c>
      <c r="D8755" s="428">
        <v>241.28</v>
      </c>
    </row>
    <row r="8756" spans="2:4" ht="28.5" x14ac:dyDescent="0.25">
      <c r="B8756" s="427" t="s">
        <v>11577</v>
      </c>
      <c r="C8756" s="427" t="s">
        <v>11557</v>
      </c>
      <c r="D8756" s="428">
        <v>241.28</v>
      </c>
    </row>
    <row r="8757" spans="2:4" ht="28.5" x14ac:dyDescent="0.25">
      <c r="B8757" s="427" t="s">
        <v>11578</v>
      </c>
      <c r="C8757" s="427" t="s">
        <v>11557</v>
      </c>
      <c r="D8757" s="428">
        <v>241.28</v>
      </c>
    </row>
    <row r="8758" spans="2:4" ht="28.5" x14ac:dyDescent="0.25">
      <c r="B8758" s="427" t="s">
        <v>11579</v>
      </c>
      <c r="C8758" s="427" t="s">
        <v>11557</v>
      </c>
      <c r="D8758" s="428">
        <v>241.28</v>
      </c>
    </row>
    <row r="8759" spans="2:4" ht="28.5" x14ac:dyDescent="0.25">
      <c r="B8759" s="427" t="s">
        <v>11580</v>
      </c>
      <c r="C8759" s="427" t="s">
        <v>11557</v>
      </c>
      <c r="D8759" s="428">
        <v>241.28</v>
      </c>
    </row>
    <row r="8760" spans="2:4" ht="28.5" x14ac:dyDescent="0.25">
      <c r="B8760" s="427" t="s">
        <v>11581</v>
      </c>
      <c r="C8760" s="427" t="s">
        <v>11557</v>
      </c>
      <c r="D8760" s="428">
        <v>241.28</v>
      </c>
    </row>
    <row r="8761" spans="2:4" x14ac:dyDescent="0.25">
      <c r="B8761" s="427" t="s">
        <v>11582</v>
      </c>
      <c r="C8761" s="427" t="s">
        <v>11583</v>
      </c>
      <c r="D8761" s="428">
        <v>230</v>
      </c>
    </row>
    <row r="8762" spans="2:4" x14ac:dyDescent="0.25">
      <c r="B8762" s="427" t="s">
        <v>11584</v>
      </c>
      <c r="C8762" s="427" t="s">
        <v>11585</v>
      </c>
      <c r="D8762" s="428">
        <v>250</v>
      </c>
    </row>
    <row r="8763" spans="2:4" x14ac:dyDescent="0.25">
      <c r="B8763" s="427" t="s">
        <v>11586</v>
      </c>
      <c r="C8763" s="427" t="s">
        <v>11587</v>
      </c>
      <c r="D8763" s="428">
        <v>322</v>
      </c>
    </row>
    <row r="8764" spans="2:4" x14ac:dyDescent="0.25">
      <c r="B8764" s="427" t="s">
        <v>11588</v>
      </c>
      <c r="C8764" s="427" t="s">
        <v>11589</v>
      </c>
      <c r="D8764" s="428">
        <v>206.62</v>
      </c>
    </row>
    <row r="8765" spans="2:4" x14ac:dyDescent="0.25">
      <c r="B8765" s="427" t="s">
        <v>11590</v>
      </c>
      <c r="C8765" s="427" t="s">
        <v>11589</v>
      </c>
      <c r="D8765" s="428">
        <v>206.62</v>
      </c>
    </row>
    <row r="8766" spans="2:4" x14ac:dyDescent="0.25">
      <c r="B8766" s="427" t="s">
        <v>11591</v>
      </c>
      <c r="C8766" s="427" t="s">
        <v>11592</v>
      </c>
      <c r="D8766" s="428">
        <v>16709.5</v>
      </c>
    </row>
    <row r="8767" spans="2:4" x14ac:dyDescent="0.25">
      <c r="B8767" s="427" t="s">
        <v>11593</v>
      </c>
      <c r="C8767" s="427" t="s">
        <v>11592</v>
      </c>
      <c r="D8767" s="428">
        <v>16709.5</v>
      </c>
    </row>
    <row r="8768" spans="2:4" x14ac:dyDescent="0.25">
      <c r="B8768" s="427" t="s">
        <v>11594</v>
      </c>
      <c r="C8768" s="427" t="s">
        <v>11595</v>
      </c>
      <c r="D8768" s="428">
        <v>1023.5</v>
      </c>
    </row>
    <row r="8769" spans="2:4" x14ac:dyDescent="0.25">
      <c r="B8769" s="427" t="s">
        <v>11596</v>
      </c>
      <c r="C8769" s="427" t="s">
        <v>11597</v>
      </c>
      <c r="D8769" s="428">
        <v>231.79</v>
      </c>
    </row>
    <row r="8770" spans="2:4" x14ac:dyDescent="0.25">
      <c r="B8770" s="427" t="s">
        <v>11598</v>
      </c>
      <c r="C8770" s="427" t="s">
        <v>11599</v>
      </c>
      <c r="D8770" s="428">
        <v>207</v>
      </c>
    </row>
    <row r="8771" spans="2:4" x14ac:dyDescent="0.25">
      <c r="B8771" s="427" t="s">
        <v>11600</v>
      </c>
      <c r="C8771" s="427" t="s">
        <v>11601</v>
      </c>
      <c r="D8771" s="428">
        <v>231.79</v>
      </c>
    </row>
    <row r="8772" spans="2:4" x14ac:dyDescent="0.25">
      <c r="B8772" s="427" t="s">
        <v>11602</v>
      </c>
      <c r="C8772" s="427" t="s">
        <v>11601</v>
      </c>
      <c r="D8772" s="428">
        <v>231.79</v>
      </c>
    </row>
    <row r="8773" spans="2:4" x14ac:dyDescent="0.25">
      <c r="B8773" s="427" t="s">
        <v>11603</v>
      </c>
      <c r="C8773" s="427" t="s">
        <v>11601</v>
      </c>
      <c r="D8773" s="428">
        <v>231.79</v>
      </c>
    </row>
    <row r="8774" spans="2:4" x14ac:dyDescent="0.25">
      <c r="B8774" s="427" t="s">
        <v>11604</v>
      </c>
      <c r="C8774" s="427" t="s">
        <v>11601</v>
      </c>
      <c r="D8774" s="428">
        <v>231.79</v>
      </c>
    </row>
    <row r="8775" spans="2:4" x14ac:dyDescent="0.25">
      <c r="B8775" s="427" t="s">
        <v>11605</v>
      </c>
      <c r="C8775" s="427" t="s">
        <v>11601</v>
      </c>
      <c r="D8775" s="428">
        <v>231.79</v>
      </c>
    </row>
    <row r="8776" spans="2:4" x14ac:dyDescent="0.25">
      <c r="B8776" s="427" t="s">
        <v>11606</v>
      </c>
      <c r="C8776" s="427" t="s">
        <v>11601</v>
      </c>
      <c r="D8776" s="428">
        <v>231.79</v>
      </c>
    </row>
    <row r="8777" spans="2:4" x14ac:dyDescent="0.25">
      <c r="B8777" s="427" t="s">
        <v>11607</v>
      </c>
      <c r="C8777" s="427" t="s">
        <v>11601</v>
      </c>
      <c r="D8777" s="428">
        <v>231.79</v>
      </c>
    </row>
    <row r="8778" spans="2:4" x14ac:dyDescent="0.25">
      <c r="B8778" s="427" t="s">
        <v>11608</v>
      </c>
      <c r="C8778" s="427" t="s">
        <v>11609</v>
      </c>
      <c r="D8778" s="428">
        <v>207</v>
      </c>
    </row>
    <row r="8779" spans="2:4" x14ac:dyDescent="0.25">
      <c r="B8779" s="427" t="s">
        <v>11610</v>
      </c>
      <c r="C8779" s="427" t="s">
        <v>11609</v>
      </c>
      <c r="D8779" s="428">
        <v>207</v>
      </c>
    </row>
    <row r="8780" spans="2:4" x14ac:dyDescent="0.25">
      <c r="B8780" s="427" t="s">
        <v>11611</v>
      </c>
      <c r="C8780" s="427" t="s">
        <v>11612</v>
      </c>
      <c r="D8780" s="428">
        <v>254.5</v>
      </c>
    </row>
    <row r="8781" spans="2:4" x14ac:dyDescent="0.25">
      <c r="B8781" s="427" t="s">
        <v>11613</v>
      </c>
      <c r="C8781" s="427" t="s">
        <v>11612</v>
      </c>
      <c r="D8781" s="428">
        <v>254.5</v>
      </c>
    </row>
    <row r="8782" spans="2:4" x14ac:dyDescent="0.25">
      <c r="B8782" s="427" t="s">
        <v>11614</v>
      </c>
      <c r="C8782" s="427" t="s">
        <v>11612</v>
      </c>
      <c r="D8782" s="428">
        <v>254.5</v>
      </c>
    </row>
    <row r="8783" spans="2:4" x14ac:dyDescent="0.25">
      <c r="B8783" s="427" t="s">
        <v>11615</v>
      </c>
      <c r="C8783" s="427" t="s">
        <v>11612</v>
      </c>
      <c r="D8783" s="428">
        <v>254.5</v>
      </c>
    </row>
    <row r="8784" spans="2:4" x14ac:dyDescent="0.25">
      <c r="B8784" s="427" t="s">
        <v>11616</v>
      </c>
      <c r="C8784" s="427" t="s">
        <v>11612</v>
      </c>
      <c r="D8784" s="428">
        <v>254.5</v>
      </c>
    </row>
    <row r="8785" spans="2:4" x14ac:dyDescent="0.25">
      <c r="B8785" s="427" t="s">
        <v>11617</v>
      </c>
      <c r="C8785" s="427" t="s">
        <v>11612</v>
      </c>
      <c r="D8785" s="428">
        <v>254.5</v>
      </c>
    </row>
    <row r="8786" spans="2:4" x14ac:dyDescent="0.25">
      <c r="B8786" s="427" t="s">
        <v>11618</v>
      </c>
      <c r="C8786" s="427" t="s">
        <v>11619</v>
      </c>
      <c r="D8786" s="428">
        <v>20486.099999999999</v>
      </c>
    </row>
    <row r="8787" spans="2:4" x14ac:dyDescent="0.25">
      <c r="B8787" s="427" t="s">
        <v>11620</v>
      </c>
      <c r="C8787" s="427" t="s">
        <v>11619</v>
      </c>
      <c r="D8787" s="428">
        <v>20486.099999999999</v>
      </c>
    </row>
    <row r="8788" spans="2:4" x14ac:dyDescent="0.25">
      <c r="B8788" s="427" t="s">
        <v>11621</v>
      </c>
      <c r="C8788" s="427" t="s">
        <v>11619</v>
      </c>
      <c r="D8788" s="428">
        <v>20486.099999999999</v>
      </c>
    </row>
    <row r="8789" spans="2:4" x14ac:dyDescent="0.25">
      <c r="B8789" s="427" t="s">
        <v>11622</v>
      </c>
      <c r="C8789" s="427" t="s">
        <v>11623</v>
      </c>
      <c r="D8789" s="428">
        <v>322</v>
      </c>
    </row>
    <row r="8790" spans="2:4" x14ac:dyDescent="0.25">
      <c r="B8790" s="427" t="s">
        <v>11624</v>
      </c>
      <c r="C8790" s="427" t="s">
        <v>11625</v>
      </c>
      <c r="D8790" s="428">
        <v>322</v>
      </c>
    </row>
    <row r="8791" spans="2:4" x14ac:dyDescent="0.25">
      <c r="B8791" s="427" t="s">
        <v>11626</v>
      </c>
      <c r="C8791" s="427" t="s">
        <v>11625</v>
      </c>
      <c r="D8791" s="428">
        <v>322</v>
      </c>
    </row>
    <row r="8792" spans="2:4" x14ac:dyDescent="0.25">
      <c r="B8792" s="427" t="s">
        <v>11627</v>
      </c>
      <c r="C8792" s="427" t="s">
        <v>11628</v>
      </c>
      <c r="D8792" s="428">
        <v>360</v>
      </c>
    </row>
    <row r="8793" spans="2:4" x14ac:dyDescent="0.25">
      <c r="B8793" s="427" t="s">
        <v>11629</v>
      </c>
      <c r="C8793" s="427" t="s">
        <v>11628</v>
      </c>
      <c r="D8793" s="428">
        <v>322</v>
      </c>
    </row>
    <row r="8794" spans="2:4" x14ac:dyDescent="0.25">
      <c r="B8794" s="427" t="s">
        <v>11630</v>
      </c>
      <c r="C8794" s="427" t="s">
        <v>11628</v>
      </c>
      <c r="D8794" s="428">
        <v>322</v>
      </c>
    </row>
    <row r="8795" spans="2:4" x14ac:dyDescent="0.25">
      <c r="B8795" s="427" t="s">
        <v>11631</v>
      </c>
      <c r="C8795" s="427" t="s">
        <v>11628</v>
      </c>
      <c r="D8795" s="428">
        <v>322</v>
      </c>
    </row>
    <row r="8796" spans="2:4" x14ac:dyDescent="0.25">
      <c r="B8796" s="427" t="s">
        <v>11632</v>
      </c>
      <c r="C8796" s="427" t="s">
        <v>11628</v>
      </c>
      <c r="D8796" s="428">
        <v>322</v>
      </c>
    </row>
    <row r="8797" spans="2:4" x14ac:dyDescent="0.25">
      <c r="B8797" s="427" t="s">
        <v>11633</v>
      </c>
      <c r="C8797" s="427" t="s">
        <v>11628</v>
      </c>
      <c r="D8797" s="428">
        <v>268.01</v>
      </c>
    </row>
    <row r="8798" spans="2:4" x14ac:dyDescent="0.25">
      <c r="B8798" s="427" t="s">
        <v>11634</v>
      </c>
      <c r="C8798" s="427" t="s">
        <v>11635</v>
      </c>
      <c r="D8798" s="428">
        <v>268.01</v>
      </c>
    </row>
    <row r="8799" spans="2:4" x14ac:dyDescent="0.25">
      <c r="B8799" s="427" t="s">
        <v>11636</v>
      </c>
      <c r="C8799" s="427" t="s">
        <v>11637</v>
      </c>
      <c r="D8799" s="428">
        <v>322</v>
      </c>
    </row>
    <row r="8800" spans="2:4" x14ac:dyDescent="0.25">
      <c r="B8800" s="427" t="s">
        <v>11638</v>
      </c>
      <c r="C8800" s="427" t="s">
        <v>11637</v>
      </c>
      <c r="D8800" s="428">
        <v>322</v>
      </c>
    </row>
    <row r="8801" spans="2:4" x14ac:dyDescent="0.25">
      <c r="B8801" s="427" t="s">
        <v>11639</v>
      </c>
      <c r="C8801" s="427" t="s">
        <v>11637</v>
      </c>
      <c r="D8801" s="428">
        <v>322</v>
      </c>
    </row>
    <row r="8802" spans="2:4" x14ac:dyDescent="0.25">
      <c r="B8802" s="427" t="s">
        <v>11640</v>
      </c>
      <c r="C8802" s="427" t="s">
        <v>11637</v>
      </c>
      <c r="D8802" s="428">
        <v>322</v>
      </c>
    </row>
    <row r="8803" spans="2:4" x14ac:dyDescent="0.25">
      <c r="B8803" s="427" t="s">
        <v>11641</v>
      </c>
      <c r="C8803" s="427" t="s">
        <v>11637</v>
      </c>
      <c r="D8803" s="428">
        <v>322</v>
      </c>
    </row>
    <row r="8804" spans="2:4" x14ac:dyDescent="0.25">
      <c r="B8804" s="427" t="s">
        <v>11642</v>
      </c>
      <c r="C8804" s="427" t="s">
        <v>11637</v>
      </c>
      <c r="D8804" s="428">
        <v>322</v>
      </c>
    </row>
    <row r="8805" spans="2:4" x14ac:dyDescent="0.25">
      <c r="B8805" s="427" t="s">
        <v>11643</v>
      </c>
      <c r="C8805" s="427" t="s">
        <v>11644</v>
      </c>
      <c r="D8805" s="428">
        <v>195.5</v>
      </c>
    </row>
    <row r="8806" spans="2:4" x14ac:dyDescent="0.25">
      <c r="B8806" s="427" t="s">
        <v>11645</v>
      </c>
      <c r="C8806" s="427" t="s">
        <v>11644</v>
      </c>
      <c r="D8806" s="428">
        <v>195.5</v>
      </c>
    </row>
    <row r="8807" spans="2:4" x14ac:dyDescent="0.25">
      <c r="B8807" s="427" t="s">
        <v>11646</v>
      </c>
      <c r="C8807" s="427" t="s">
        <v>11644</v>
      </c>
      <c r="D8807" s="428">
        <v>195.5</v>
      </c>
    </row>
    <row r="8808" spans="2:4" x14ac:dyDescent="0.25">
      <c r="B8808" s="427" t="s">
        <v>11647</v>
      </c>
      <c r="C8808" s="427" t="s">
        <v>11644</v>
      </c>
      <c r="D8808" s="428">
        <v>195.5</v>
      </c>
    </row>
    <row r="8809" spans="2:4" x14ac:dyDescent="0.25">
      <c r="B8809" s="427" t="s">
        <v>11648</v>
      </c>
      <c r="C8809" s="427" t="s">
        <v>11644</v>
      </c>
      <c r="D8809" s="428">
        <v>195.5</v>
      </c>
    </row>
    <row r="8810" spans="2:4" x14ac:dyDescent="0.25">
      <c r="B8810" s="427" t="s">
        <v>11649</v>
      </c>
      <c r="C8810" s="427" t="s">
        <v>11644</v>
      </c>
      <c r="D8810" s="428">
        <v>195.5</v>
      </c>
    </row>
    <row r="8811" spans="2:4" x14ac:dyDescent="0.25">
      <c r="B8811" s="427" t="s">
        <v>11650</v>
      </c>
      <c r="C8811" s="427" t="s">
        <v>11644</v>
      </c>
      <c r="D8811" s="428">
        <v>195.5</v>
      </c>
    </row>
    <row r="8812" spans="2:4" x14ac:dyDescent="0.25">
      <c r="B8812" s="427" t="s">
        <v>11651</v>
      </c>
      <c r="C8812" s="427" t="s">
        <v>11644</v>
      </c>
      <c r="D8812" s="428">
        <v>195.5</v>
      </c>
    </row>
    <row r="8813" spans="2:4" x14ac:dyDescent="0.25">
      <c r="B8813" s="427" t="s">
        <v>11652</v>
      </c>
      <c r="C8813" s="427" t="s">
        <v>11644</v>
      </c>
      <c r="D8813" s="428">
        <v>195.5</v>
      </c>
    </row>
    <row r="8814" spans="2:4" x14ac:dyDescent="0.25">
      <c r="B8814" s="427" t="s">
        <v>11653</v>
      </c>
      <c r="C8814" s="427" t="s">
        <v>11644</v>
      </c>
      <c r="D8814" s="428">
        <v>195.5</v>
      </c>
    </row>
    <row r="8815" spans="2:4" x14ac:dyDescent="0.25">
      <c r="B8815" s="427" t="s">
        <v>11654</v>
      </c>
      <c r="C8815" s="427" t="s">
        <v>11644</v>
      </c>
      <c r="D8815" s="428">
        <v>195.5</v>
      </c>
    </row>
    <row r="8816" spans="2:4" x14ac:dyDescent="0.25">
      <c r="B8816" s="427" t="s">
        <v>11655</v>
      </c>
      <c r="C8816" s="427" t="s">
        <v>11644</v>
      </c>
      <c r="D8816" s="428">
        <v>195.5</v>
      </c>
    </row>
    <row r="8817" spans="2:4" x14ac:dyDescent="0.25">
      <c r="B8817" s="427" t="s">
        <v>11656</v>
      </c>
      <c r="C8817" s="427" t="s">
        <v>11644</v>
      </c>
      <c r="D8817" s="428">
        <v>195.5</v>
      </c>
    </row>
    <row r="8818" spans="2:4" x14ac:dyDescent="0.25">
      <c r="B8818" s="427" t="s">
        <v>11657</v>
      </c>
      <c r="C8818" s="427" t="s">
        <v>11644</v>
      </c>
      <c r="D8818" s="428">
        <v>195.5</v>
      </c>
    </row>
    <row r="8819" spans="2:4" x14ac:dyDescent="0.25">
      <c r="B8819" s="427" t="s">
        <v>11658</v>
      </c>
      <c r="C8819" s="427" t="s">
        <v>11644</v>
      </c>
      <c r="D8819" s="428">
        <v>195.5</v>
      </c>
    </row>
    <row r="8820" spans="2:4" x14ac:dyDescent="0.25">
      <c r="B8820" s="427" t="s">
        <v>11659</v>
      </c>
      <c r="C8820" s="427" t="s">
        <v>11644</v>
      </c>
      <c r="D8820" s="428">
        <v>268.01</v>
      </c>
    </row>
    <row r="8821" spans="2:4" x14ac:dyDescent="0.25">
      <c r="B8821" s="427" t="s">
        <v>11660</v>
      </c>
      <c r="C8821" s="427" t="s">
        <v>11644</v>
      </c>
      <c r="D8821" s="428">
        <v>195.5</v>
      </c>
    </row>
    <row r="8822" spans="2:4" x14ac:dyDescent="0.25">
      <c r="B8822" s="427" t="s">
        <v>11661</v>
      </c>
      <c r="C8822" s="427" t="s">
        <v>11662</v>
      </c>
      <c r="D8822" s="428">
        <v>250</v>
      </c>
    </row>
    <row r="8823" spans="2:4" x14ac:dyDescent="0.25">
      <c r="B8823" s="427" t="s">
        <v>11663</v>
      </c>
      <c r="C8823" s="427" t="s">
        <v>11662</v>
      </c>
      <c r="D8823" s="428">
        <v>250</v>
      </c>
    </row>
    <row r="8824" spans="2:4" x14ac:dyDescent="0.25">
      <c r="B8824" s="427" t="s">
        <v>11664</v>
      </c>
      <c r="C8824" s="427" t="s">
        <v>11665</v>
      </c>
      <c r="D8824" s="428">
        <v>322</v>
      </c>
    </row>
    <row r="8825" spans="2:4" x14ac:dyDescent="0.25">
      <c r="B8825" s="427" t="s">
        <v>11666</v>
      </c>
      <c r="C8825" s="427" t="s">
        <v>11665</v>
      </c>
      <c r="D8825" s="428">
        <v>322</v>
      </c>
    </row>
    <row r="8826" spans="2:4" x14ac:dyDescent="0.25">
      <c r="B8826" s="427" t="s">
        <v>11667</v>
      </c>
      <c r="C8826" s="427" t="s">
        <v>11665</v>
      </c>
      <c r="D8826" s="428">
        <v>322</v>
      </c>
    </row>
    <row r="8827" spans="2:4" x14ac:dyDescent="0.25">
      <c r="B8827" s="427" t="s">
        <v>11668</v>
      </c>
      <c r="C8827" s="427" t="s">
        <v>11665</v>
      </c>
      <c r="D8827" s="428">
        <v>322</v>
      </c>
    </row>
    <row r="8828" spans="2:4" x14ac:dyDescent="0.25">
      <c r="B8828" s="427" t="s">
        <v>11669</v>
      </c>
      <c r="C8828" s="427" t="s">
        <v>11665</v>
      </c>
      <c r="D8828" s="428">
        <v>322</v>
      </c>
    </row>
    <row r="8829" spans="2:4" x14ac:dyDescent="0.25">
      <c r="B8829" s="427" t="s">
        <v>11670</v>
      </c>
      <c r="C8829" s="427" t="s">
        <v>11671</v>
      </c>
      <c r="D8829" s="428">
        <v>322</v>
      </c>
    </row>
    <row r="8830" spans="2:4" x14ac:dyDescent="0.25">
      <c r="B8830" s="427" t="s">
        <v>11672</v>
      </c>
      <c r="C8830" s="427" t="s">
        <v>11673</v>
      </c>
      <c r="D8830" s="428">
        <v>322</v>
      </c>
    </row>
    <row r="8831" spans="2:4" x14ac:dyDescent="0.25">
      <c r="B8831" s="427" t="s">
        <v>11674</v>
      </c>
      <c r="C8831" s="427" t="s">
        <v>11673</v>
      </c>
      <c r="D8831" s="428">
        <v>322</v>
      </c>
    </row>
    <row r="8832" spans="2:4" x14ac:dyDescent="0.25">
      <c r="B8832" s="427" t="s">
        <v>11675</v>
      </c>
      <c r="C8832" s="427" t="s">
        <v>11673</v>
      </c>
      <c r="D8832" s="428">
        <v>322</v>
      </c>
    </row>
    <row r="8833" spans="2:4" x14ac:dyDescent="0.25">
      <c r="B8833" s="427" t="s">
        <v>11676</v>
      </c>
      <c r="C8833" s="427" t="s">
        <v>11673</v>
      </c>
      <c r="D8833" s="428">
        <v>322</v>
      </c>
    </row>
    <row r="8834" spans="2:4" x14ac:dyDescent="0.25">
      <c r="B8834" s="427" t="s">
        <v>11677</v>
      </c>
      <c r="C8834" s="427" t="s">
        <v>11673</v>
      </c>
      <c r="D8834" s="428">
        <v>322</v>
      </c>
    </row>
    <row r="8835" spans="2:4" x14ac:dyDescent="0.25">
      <c r="B8835" s="427" t="s">
        <v>11678</v>
      </c>
      <c r="C8835" s="427" t="s">
        <v>11673</v>
      </c>
      <c r="D8835" s="428">
        <v>322</v>
      </c>
    </row>
    <row r="8836" spans="2:4" x14ac:dyDescent="0.25">
      <c r="B8836" s="427" t="s">
        <v>11679</v>
      </c>
      <c r="C8836" s="427" t="s">
        <v>11673</v>
      </c>
      <c r="D8836" s="428">
        <v>322</v>
      </c>
    </row>
    <row r="8837" spans="2:4" x14ac:dyDescent="0.25">
      <c r="B8837" s="427" t="s">
        <v>11680</v>
      </c>
      <c r="C8837" s="427" t="s">
        <v>11673</v>
      </c>
      <c r="D8837" s="428">
        <v>322</v>
      </c>
    </row>
    <row r="8838" spans="2:4" x14ac:dyDescent="0.25">
      <c r="B8838" s="427" t="s">
        <v>11681</v>
      </c>
      <c r="C8838" s="427" t="s">
        <v>11673</v>
      </c>
      <c r="D8838" s="428">
        <v>322</v>
      </c>
    </row>
    <row r="8839" spans="2:4" x14ac:dyDescent="0.25">
      <c r="B8839" s="427" t="s">
        <v>11682</v>
      </c>
      <c r="C8839" s="427" t="s">
        <v>11683</v>
      </c>
      <c r="D8839" s="428">
        <v>260.85000000000002</v>
      </c>
    </row>
    <row r="8840" spans="2:4" x14ac:dyDescent="0.25">
      <c r="B8840" s="427" t="s">
        <v>11684</v>
      </c>
      <c r="C8840" s="427" t="s">
        <v>11683</v>
      </c>
      <c r="D8840" s="428">
        <v>260.85000000000002</v>
      </c>
    </row>
    <row r="8841" spans="2:4" ht="28.5" x14ac:dyDescent="0.25">
      <c r="B8841" s="427" t="s">
        <v>11685</v>
      </c>
      <c r="C8841" s="427" t="s">
        <v>11686</v>
      </c>
      <c r="D8841" s="428">
        <v>260.85000000000002</v>
      </c>
    </row>
    <row r="8842" spans="2:4" x14ac:dyDescent="0.25">
      <c r="B8842" s="427" t="s">
        <v>11687</v>
      </c>
      <c r="C8842" s="427" t="s">
        <v>11688</v>
      </c>
      <c r="D8842" s="428">
        <v>322</v>
      </c>
    </row>
    <row r="8843" spans="2:4" ht="28.5" x14ac:dyDescent="0.25">
      <c r="B8843" s="427" t="s">
        <v>11689</v>
      </c>
      <c r="C8843" s="427" t="s">
        <v>11690</v>
      </c>
      <c r="D8843" s="428">
        <v>7647.39</v>
      </c>
    </row>
    <row r="8844" spans="2:4" ht="28.5" x14ac:dyDescent="0.25">
      <c r="B8844" s="427" t="s">
        <v>11691</v>
      </c>
      <c r="C8844" s="427" t="s">
        <v>11692</v>
      </c>
      <c r="D8844" s="428">
        <v>9836.31</v>
      </c>
    </row>
    <row r="8845" spans="2:4" x14ac:dyDescent="0.25">
      <c r="B8845" s="427" t="s">
        <v>11693</v>
      </c>
      <c r="C8845" s="427" t="s">
        <v>11694</v>
      </c>
      <c r="D8845" s="428">
        <v>9362.39</v>
      </c>
    </row>
    <row r="8846" spans="2:4" x14ac:dyDescent="0.25">
      <c r="B8846" s="427" t="s">
        <v>11695</v>
      </c>
      <c r="C8846" s="427" t="s">
        <v>11696</v>
      </c>
      <c r="D8846" s="428">
        <v>254.5</v>
      </c>
    </row>
    <row r="8847" spans="2:4" x14ac:dyDescent="0.25">
      <c r="B8847" s="427" t="s">
        <v>11697</v>
      </c>
      <c r="C8847" s="427" t="s">
        <v>11698</v>
      </c>
      <c r="D8847" s="428">
        <v>206.86</v>
      </c>
    </row>
    <row r="8848" spans="2:4" x14ac:dyDescent="0.25">
      <c r="B8848" s="427" t="s">
        <v>11699</v>
      </c>
      <c r="C8848" s="427" t="s">
        <v>11698</v>
      </c>
      <c r="D8848" s="428">
        <v>206.86</v>
      </c>
    </row>
    <row r="8849" spans="2:4" x14ac:dyDescent="0.25">
      <c r="B8849" s="427" t="s">
        <v>11700</v>
      </c>
      <c r="C8849" s="427" t="s">
        <v>11698</v>
      </c>
      <c r="D8849" s="428">
        <v>206.86</v>
      </c>
    </row>
    <row r="8850" spans="2:4" x14ac:dyDescent="0.25">
      <c r="B8850" s="427" t="s">
        <v>11701</v>
      </c>
      <c r="C8850" s="427" t="s">
        <v>11698</v>
      </c>
      <c r="D8850" s="428">
        <v>206.86</v>
      </c>
    </row>
    <row r="8851" spans="2:4" x14ac:dyDescent="0.25">
      <c r="B8851" s="427" t="s">
        <v>11702</v>
      </c>
      <c r="C8851" s="427" t="s">
        <v>11698</v>
      </c>
      <c r="D8851" s="428">
        <v>206.86</v>
      </c>
    </row>
    <row r="8852" spans="2:4" x14ac:dyDescent="0.25">
      <c r="B8852" s="427" t="s">
        <v>11703</v>
      </c>
      <c r="C8852" s="427" t="s">
        <v>11698</v>
      </c>
      <c r="D8852" s="428">
        <v>206.86</v>
      </c>
    </row>
    <row r="8853" spans="2:4" x14ac:dyDescent="0.25">
      <c r="B8853" s="427" t="s">
        <v>11704</v>
      </c>
      <c r="C8853" s="427" t="s">
        <v>11698</v>
      </c>
      <c r="D8853" s="428">
        <v>206.86</v>
      </c>
    </row>
    <row r="8854" spans="2:4" x14ac:dyDescent="0.25">
      <c r="B8854" s="427" t="s">
        <v>11705</v>
      </c>
      <c r="C8854" s="427" t="s">
        <v>11698</v>
      </c>
      <c r="D8854" s="428">
        <v>206.86</v>
      </c>
    </row>
    <row r="8855" spans="2:4" x14ac:dyDescent="0.25">
      <c r="B8855" s="427" t="s">
        <v>11706</v>
      </c>
      <c r="C8855" s="427" t="s">
        <v>11698</v>
      </c>
      <c r="D8855" s="428">
        <v>206.86</v>
      </c>
    </row>
    <row r="8856" spans="2:4" x14ac:dyDescent="0.25">
      <c r="B8856" s="427" t="s">
        <v>11707</v>
      </c>
      <c r="C8856" s="427" t="s">
        <v>11698</v>
      </c>
      <c r="D8856" s="428">
        <v>206.86</v>
      </c>
    </row>
    <row r="8857" spans="2:4" x14ac:dyDescent="0.25">
      <c r="B8857" s="427" t="s">
        <v>11708</v>
      </c>
      <c r="C8857" s="427" t="s">
        <v>11698</v>
      </c>
      <c r="D8857" s="428">
        <v>206.86</v>
      </c>
    </row>
    <row r="8858" spans="2:4" x14ac:dyDescent="0.25">
      <c r="B8858" s="427" t="s">
        <v>11709</v>
      </c>
      <c r="C8858" s="427" t="s">
        <v>11698</v>
      </c>
      <c r="D8858" s="428">
        <v>206.86</v>
      </c>
    </row>
    <row r="8859" spans="2:4" x14ac:dyDescent="0.25">
      <c r="B8859" s="427" t="s">
        <v>11710</v>
      </c>
      <c r="C8859" s="427" t="s">
        <v>11698</v>
      </c>
      <c r="D8859" s="428">
        <v>206.86</v>
      </c>
    </row>
    <row r="8860" spans="2:4" x14ac:dyDescent="0.25">
      <c r="B8860" s="427" t="s">
        <v>11711</v>
      </c>
      <c r="C8860" s="427" t="s">
        <v>11698</v>
      </c>
      <c r="D8860" s="428">
        <v>206.86</v>
      </c>
    </row>
    <row r="8861" spans="2:4" x14ac:dyDescent="0.25">
      <c r="B8861" s="427" t="s">
        <v>11712</v>
      </c>
      <c r="C8861" s="427" t="s">
        <v>11698</v>
      </c>
      <c r="D8861" s="428">
        <v>261.41000000000003</v>
      </c>
    </row>
    <row r="8862" spans="2:4" x14ac:dyDescent="0.25">
      <c r="B8862" s="427" t="s">
        <v>11713</v>
      </c>
      <c r="C8862" s="427" t="s">
        <v>11698</v>
      </c>
      <c r="D8862" s="428">
        <v>261.41000000000003</v>
      </c>
    </row>
    <row r="8863" spans="2:4" x14ac:dyDescent="0.25">
      <c r="B8863" s="427" t="s">
        <v>11714</v>
      </c>
      <c r="C8863" s="427" t="s">
        <v>11698</v>
      </c>
      <c r="D8863" s="428">
        <v>261.41000000000003</v>
      </c>
    </row>
    <row r="8864" spans="2:4" x14ac:dyDescent="0.25">
      <c r="B8864" s="427" t="s">
        <v>11715</v>
      </c>
      <c r="C8864" s="427" t="s">
        <v>11698</v>
      </c>
      <c r="D8864" s="428">
        <v>261.41000000000003</v>
      </c>
    </row>
    <row r="8865" spans="2:4" x14ac:dyDescent="0.25">
      <c r="B8865" s="427" t="s">
        <v>11716</v>
      </c>
      <c r="C8865" s="427" t="s">
        <v>11698</v>
      </c>
      <c r="D8865" s="428">
        <v>261.41000000000003</v>
      </c>
    </row>
    <row r="8866" spans="2:4" x14ac:dyDescent="0.25">
      <c r="B8866" s="427" t="s">
        <v>11717</v>
      </c>
      <c r="C8866" s="427" t="s">
        <v>11698</v>
      </c>
      <c r="D8866" s="428">
        <v>261.41000000000003</v>
      </c>
    </row>
    <row r="8867" spans="2:4" x14ac:dyDescent="0.25">
      <c r="B8867" s="427" t="s">
        <v>11718</v>
      </c>
      <c r="C8867" s="427" t="s">
        <v>11698</v>
      </c>
      <c r="D8867" s="428">
        <v>206.86</v>
      </c>
    </row>
    <row r="8868" spans="2:4" x14ac:dyDescent="0.25">
      <c r="B8868" s="427" t="s">
        <v>11719</v>
      </c>
      <c r="C8868" s="427" t="s">
        <v>11698</v>
      </c>
      <c r="D8868" s="428">
        <v>206.86</v>
      </c>
    </row>
    <row r="8869" spans="2:4" x14ac:dyDescent="0.25">
      <c r="B8869" s="427" t="s">
        <v>11720</v>
      </c>
      <c r="C8869" s="427" t="s">
        <v>11698</v>
      </c>
      <c r="D8869" s="428">
        <v>206.86</v>
      </c>
    </row>
    <row r="8870" spans="2:4" x14ac:dyDescent="0.25">
      <c r="B8870" s="427" t="s">
        <v>11721</v>
      </c>
      <c r="C8870" s="427" t="s">
        <v>11698</v>
      </c>
      <c r="D8870" s="428">
        <v>206.86</v>
      </c>
    </row>
    <row r="8871" spans="2:4" x14ac:dyDescent="0.25">
      <c r="B8871" s="427" t="s">
        <v>11722</v>
      </c>
      <c r="C8871" s="427" t="s">
        <v>11698</v>
      </c>
      <c r="D8871" s="428">
        <v>261.41000000000003</v>
      </c>
    </row>
    <row r="8872" spans="2:4" x14ac:dyDescent="0.25">
      <c r="B8872" s="427" t="s">
        <v>11723</v>
      </c>
      <c r="C8872" s="427" t="s">
        <v>11698</v>
      </c>
      <c r="D8872" s="428">
        <v>206.86</v>
      </c>
    </row>
    <row r="8873" spans="2:4" x14ac:dyDescent="0.25">
      <c r="B8873" s="427" t="s">
        <v>11724</v>
      </c>
      <c r="C8873" s="427" t="s">
        <v>11698</v>
      </c>
      <c r="D8873" s="428">
        <v>261.41000000000003</v>
      </c>
    </row>
    <row r="8874" spans="2:4" x14ac:dyDescent="0.25">
      <c r="B8874" s="427" t="s">
        <v>11725</v>
      </c>
      <c r="C8874" s="427" t="s">
        <v>11698</v>
      </c>
      <c r="D8874" s="428">
        <v>225.35</v>
      </c>
    </row>
    <row r="8875" spans="2:4" x14ac:dyDescent="0.25">
      <c r="B8875" s="427" t="s">
        <v>11726</v>
      </c>
      <c r="C8875" s="427" t="s">
        <v>11727</v>
      </c>
      <c r="D8875" s="428">
        <v>4549.3999999999996</v>
      </c>
    </row>
    <row r="8876" spans="2:4" x14ac:dyDescent="0.25">
      <c r="B8876" s="427" t="s">
        <v>11728</v>
      </c>
      <c r="C8876" s="427" t="s">
        <v>11729</v>
      </c>
      <c r="D8876" s="428">
        <v>368</v>
      </c>
    </row>
    <row r="8877" spans="2:4" x14ac:dyDescent="0.25">
      <c r="B8877" s="427" t="s">
        <v>11730</v>
      </c>
      <c r="C8877" s="427" t="s">
        <v>11731</v>
      </c>
      <c r="D8877" s="428">
        <v>204.7</v>
      </c>
    </row>
    <row r="8878" spans="2:4" x14ac:dyDescent="0.25">
      <c r="B8878" s="427" t="s">
        <v>11732</v>
      </c>
      <c r="C8878" s="427" t="s">
        <v>11731</v>
      </c>
      <c r="D8878" s="428">
        <v>192.74</v>
      </c>
    </row>
    <row r="8879" spans="2:4" x14ac:dyDescent="0.25">
      <c r="B8879" s="427" t="s">
        <v>11733</v>
      </c>
      <c r="C8879" s="427" t="s">
        <v>11731</v>
      </c>
      <c r="D8879" s="428">
        <v>204.7</v>
      </c>
    </row>
    <row r="8880" spans="2:4" x14ac:dyDescent="0.25">
      <c r="B8880" s="427" t="s">
        <v>11734</v>
      </c>
      <c r="C8880" s="427" t="s">
        <v>11731</v>
      </c>
      <c r="D8880" s="428">
        <v>192.74</v>
      </c>
    </row>
    <row r="8881" spans="2:4" x14ac:dyDescent="0.25">
      <c r="B8881" s="427" t="s">
        <v>11735</v>
      </c>
      <c r="C8881" s="427" t="s">
        <v>11731</v>
      </c>
      <c r="D8881" s="428">
        <v>192.74</v>
      </c>
    </row>
    <row r="8882" spans="2:4" x14ac:dyDescent="0.25">
      <c r="B8882" s="427" t="s">
        <v>11736</v>
      </c>
      <c r="C8882" s="427" t="s">
        <v>11731</v>
      </c>
      <c r="D8882" s="428">
        <v>204.7</v>
      </c>
    </row>
    <row r="8883" spans="2:4" x14ac:dyDescent="0.25">
      <c r="B8883" s="427" t="s">
        <v>11737</v>
      </c>
      <c r="C8883" s="427" t="s">
        <v>11731</v>
      </c>
      <c r="D8883" s="428">
        <v>192.74</v>
      </c>
    </row>
    <row r="8884" spans="2:4" x14ac:dyDescent="0.25">
      <c r="B8884" s="427" t="s">
        <v>11738</v>
      </c>
      <c r="C8884" s="427" t="s">
        <v>11731</v>
      </c>
      <c r="D8884" s="428">
        <v>360</v>
      </c>
    </row>
    <row r="8885" spans="2:4" x14ac:dyDescent="0.25">
      <c r="B8885" s="427" t="s">
        <v>11739</v>
      </c>
      <c r="C8885" s="427" t="s">
        <v>11731</v>
      </c>
      <c r="D8885" s="428">
        <v>204.7</v>
      </c>
    </row>
    <row r="8886" spans="2:4" x14ac:dyDescent="0.25">
      <c r="B8886" s="427" t="s">
        <v>11740</v>
      </c>
      <c r="C8886" s="427" t="s">
        <v>11731</v>
      </c>
      <c r="D8886" s="428">
        <v>192.74</v>
      </c>
    </row>
    <row r="8887" spans="2:4" x14ac:dyDescent="0.25">
      <c r="B8887" s="427" t="s">
        <v>11741</v>
      </c>
      <c r="C8887" s="427" t="s">
        <v>11742</v>
      </c>
      <c r="D8887" s="428">
        <v>322</v>
      </c>
    </row>
    <row r="8888" spans="2:4" x14ac:dyDescent="0.25">
      <c r="B8888" s="427" t="s">
        <v>11743</v>
      </c>
      <c r="C8888" s="427" t="s">
        <v>11744</v>
      </c>
      <c r="D8888" s="428">
        <v>181.7</v>
      </c>
    </row>
    <row r="8889" spans="2:4" x14ac:dyDescent="0.25">
      <c r="B8889" s="427" t="s">
        <v>11745</v>
      </c>
      <c r="C8889" s="427" t="s">
        <v>11744</v>
      </c>
      <c r="D8889" s="428">
        <v>181.7</v>
      </c>
    </row>
    <row r="8890" spans="2:4" x14ac:dyDescent="0.25">
      <c r="B8890" s="427" t="s">
        <v>11746</v>
      </c>
      <c r="C8890" s="427" t="s">
        <v>11744</v>
      </c>
      <c r="D8890" s="428">
        <v>181.7</v>
      </c>
    </row>
    <row r="8891" spans="2:4" x14ac:dyDescent="0.25">
      <c r="B8891" s="427" t="s">
        <v>11747</v>
      </c>
      <c r="C8891" s="427" t="s">
        <v>11744</v>
      </c>
      <c r="D8891" s="428">
        <v>181.7</v>
      </c>
    </row>
    <row r="8892" spans="2:4" x14ac:dyDescent="0.25">
      <c r="B8892" s="427" t="s">
        <v>11748</v>
      </c>
      <c r="C8892" s="427" t="s">
        <v>11744</v>
      </c>
      <c r="D8892" s="428">
        <v>181.7</v>
      </c>
    </row>
    <row r="8893" spans="2:4" x14ac:dyDescent="0.25">
      <c r="B8893" s="427" t="s">
        <v>11749</v>
      </c>
      <c r="C8893" s="427" t="s">
        <v>11744</v>
      </c>
      <c r="D8893" s="428">
        <v>181.7</v>
      </c>
    </row>
    <row r="8894" spans="2:4" x14ac:dyDescent="0.25">
      <c r="B8894" s="427" t="s">
        <v>11750</v>
      </c>
      <c r="C8894" s="427" t="s">
        <v>11744</v>
      </c>
      <c r="D8894" s="428">
        <v>181.7</v>
      </c>
    </row>
    <row r="8895" spans="2:4" x14ac:dyDescent="0.25">
      <c r="B8895" s="427" t="s">
        <v>11751</v>
      </c>
      <c r="C8895" s="427" t="s">
        <v>11744</v>
      </c>
      <c r="D8895" s="428">
        <v>181.7</v>
      </c>
    </row>
    <row r="8896" spans="2:4" x14ac:dyDescent="0.25">
      <c r="B8896" s="427" t="s">
        <v>11752</v>
      </c>
      <c r="C8896" s="427" t="s">
        <v>11744</v>
      </c>
      <c r="D8896" s="428">
        <v>181.7</v>
      </c>
    </row>
    <row r="8897" spans="2:4" x14ac:dyDescent="0.25">
      <c r="B8897" s="427" t="s">
        <v>11753</v>
      </c>
      <c r="C8897" s="427" t="s">
        <v>11744</v>
      </c>
      <c r="D8897" s="428">
        <v>181.7</v>
      </c>
    </row>
    <row r="8898" spans="2:4" x14ac:dyDescent="0.25">
      <c r="B8898" s="427" t="s">
        <v>11754</v>
      </c>
      <c r="C8898" s="427" t="s">
        <v>11744</v>
      </c>
      <c r="D8898" s="428">
        <v>181.7</v>
      </c>
    </row>
    <row r="8899" spans="2:4" x14ac:dyDescent="0.25">
      <c r="B8899" s="427" t="s">
        <v>11755</v>
      </c>
      <c r="C8899" s="427" t="s">
        <v>11744</v>
      </c>
      <c r="D8899" s="428">
        <v>181.7</v>
      </c>
    </row>
    <row r="8900" spans="2:4" x14ac:dyDescent="0.25">
      <c r="B8900" s="427" t="s">
        <v>11756</v>
      </c>
      <c r="C8900" s="427" t="s">
        <v>11744</v>
      </c>
      <c r="D8900" s="428">
        <v>181.7</v>
      </c>
    </row>
    <row r="8901" spans="2:4" x14ac:dyDescent="0.25">
      <c r="B8901" s="427" t="s">
        <v>11757</v>
      </c>
      <c r="C8901" s="427" t="s">
        <v>11744</v>
      </c>
      <c r="D8901" s="428">
        <v>181.7</v>
      </c>
    </row>
    <row r="8902" spans="2:4" x14ac:dyDescent="0.25">
      <c r="B8902" s="427" t="s">
        <v>11758</v>
      </c>
      <c r="C8902" s="427" t="s">
        <v>11744</v>
      </c>
      <c r="D8902" s="428">
        <v>181.7</v>
      </c>
    </row>
    <row r="8903" spans="2:4" x14ac:dyDescent="0.25">
      <c r="B8903" s="427" t="s">
        <v>11759</v>
      </c>
      <c r="C8903" s="427" t="s">
        <v>11744</v>
      </c>
      <c r="D8903" s="428">
        <v>181.7</v>
      </c>
    </row>
    <row r="8904" spans="2:4" x14ac:dyDescent="0.25">
      <c r="B8904" s="427" t="s">
        <v>11760</v>
      </c>
      <c r="C8904" s="427" t="s">
        <v>11744</v>
      </c>
      <c r="D8904" s="428">
        <v>181.7</v>
      </c>
    </row>
    <row r="8905" spans="2:4" x14ac:dyDescent="0.25">
      <c r="B8905" s="427" t="s">
        <v>11761</v>
      </c>
      <c r="C8905" s="427" t="s">
        <v>11744</v>
      </c>
      <c r="D8905" s="428">
        <v>181.7</v>
      </c>
    </row>
    <row r="8906" spans="2:4" x14ac:dyDescent="0.25">
      <c r="B8906" s="427" t="s">
        <v>11762</v>
      </c>
      <c r="C8906" s="427" t="s">
        <v>11763</v>
      </c>
      <c r="D8906" s="428">
        <v>494.5</v>
      </c>
    </row>
    <row r="8907" spans="2:4" x14ac:dyDescent="0.25">
      <c r="B8907" s="427" t="s">
        <v>11764</v>
      </c>
      <c r="C8907" s="427" t="s">
        <v>11765</v>
      </c>
      <c r="D8907" s="428">
        <v>322</v>
      </c>
    </row>
    <row r="8908" spans="2:4" x14ac:dyDescent="0.25">
      <c r="B8908" s="427" t="s">
        <v>11766</v>
      </c>
      <c r="C8908" s="427" t="s">
        <v>11765</v>
      </c>
      <c r="D8908" s="428">
        <v>322</v>
      </c>
    </row>
    <row r="8909" spans="2:4" x14ac:dyDescent="0.25">
      <c r="B8909" s="427" t="s">
        <v>11767</v>
      </c>
      <c r="C8909" s="427" t="s">
        <v>11765</v>
      </c>
      <c r="D8909" s="428">
        <v>322</v>
      </c>
    </row>
    <row r="8910" spans="2:4" x14ac:dyDescent="0.25">
      <c r="B8910" s="427" t="s">
        <v>11768</v>
      </c>
      <c r="C8910" s="427" t="s">
        <v>11765</v>
      </c>
      <c r="D8910" s="428">
        <v>322</v>
      </c>
    </row>
    <row r="8911" spans="2:4" x14ac:dyDescent="0.25">
      <c r="B8911" s="427" t="s">
        <v>11769</v>
      </c>
      <c r="C8911" s="427" t="s">
        <v>11765</v>
      </c>
      <c r="D8911" s="428">
        <v>322</v>
      </c>
    </row>
    <row r="8912" spans="2:4" x14ac:dyDescent="0.25">
      <c r="B8912" s="427" t="s">
        <v>11770</v>
      </c>
      <c r="C8912" s="427" t="s">
        <v>11765</v>
      </c>
      <c r="D8912" s="428">
        <v>322</v>
      </c>
    </row>
    <row r="8913" spans="2:4" x14ac:dyDescent="0.25">
      <c r="B8913" s="427" t="s">
        <v>11771</v>
      </c>
      <c r="C8913" s="427" t="s">
        <v>11765</v>
      </c>
      <c r="D8913" s="428">
        <v>322</v>
      </c>
    </row>
    <row r="8914" spans="2:4" x14ac:dyDescent="0.25">
      <c r="B8914" s="427" t="s">
        <v>11772</v>
      </c>
      <c r="C8914" s="427" t="s">
        <v>11765</v>
      </c>
      <c r="D8914" s="428">
        <v>322</v>
      </c>
    </row>
    <row r="8915" spans="2:4" x14ac:dyDescent="0.25">
      <c r="B8915" s="427" t="s">
        <v>11773</v>
      </c>
      <c r="C8915" s="427" t="s">
        <v>11765</v>
      </c>
      <c r="D8915" s="428">
        <v>322</v>
      </c>
    </row>
    <row r="8916" spans="2:4" x14ac:dyDescent="0.25">
      <c r="B8916" s="427" t="s">
        <v>11774</v>
      </c>
      <c r="C8916" s="427" t="s">
        <v>11765</v>
      </c>
      <c r="D8916" s="428">
        <v>414</v>
      </c>
    </row>
    <row r="8917" spans="2:4" x14ac:dyDescent="0.25">
      <c r="B8917" s="427" t="s">
        <v>11775</v>
      </c>
      <c r="C8917" s="427" t="s">
        <v>11776</v>
      </c>
      <c r="D8917" s="428">
        <v>259.69</v>
      </c>
    </row>
    <row r="8918" spans="2:4" x14ac:dyDescent="0.25">
      <c r="B8918" s="427" t="s">
        <v>11777</v>
      </c>
      <c r="C8918" s="427" t="s">
        <v>11776</v>
      </c>
      <c r="D8918" s="428">
        <v>259.69</v>
      </c>
    </row>
    <row r="8919" spans="2:4" x14ac:dyDescent="0.25">
      <c r="B8919" s="427" t="s">
        <v>11778</v>
      </c>
      <c r="C8919" s="427" t="s">
        <v>11776</v>
      </c>
      <c r="D8919" s="428">
        <v>259.69</v>
      </c>
    </row>
    <row r="8920" spans="2:4" x14ac:dyDescent="0.25">
      <c r="B8920" s="427" t="s">
        <v>11779</v>
      </c>
      <c r="C8920" s="427" t="s">
        <v>11776</v>
      </c>
      <c r="D8920" s="428">
        <v>259.69</v>
      </c>
    </row>
    <row r="8921" spans="2:4" x14ac:dyDescent="0.25">
      <c r="B8921" s="427" t="s">
        <v>11780</v>
      </c>
      <c r="C8921" s="427" t="s">
        <v>11776</v>
      </c>
      <c r="D8921" s="428">
        <v>259.69</v>
      </c>
    </row>
    <row r="8922" spans="2:4" x14ac:dyDescent="0.25">
      <c r="B8922" s="427" t="s">
        <v>11781</v>
      </c>
      <c r="C8922" s="427" t="s">
        <v>11776</v>
      </c>
      <c r="D8922" s="428">
        <v>259.69</v>
      </c>
    </row>
    <row r="8923" spans="2:4" x14ac:dyDescent="0.25">
      <c r="B8923" s="427" t="s">
        <v>11782</v>
      </c>
      <c r="C8923" s="427" t="s">
        <v>11776</v>
      </c>
      <c r="D8923" s="428">
        <v>259.69</v>
      </c>
    </row>
    <row r="8924" spans="2:4" x14ac:dyDescent="0.25">
      <c r="B8924" s="427" t="s">
        <v>11783</v>
      </c>
      <c r="C8924" s="427" t="s">
        <v>11776</v>
      </c>
      <c r="D8924" s="428">
        <v>259.69</v>
      </c>
    </row>
    <row r="8925" spans="2:4" x14ac:dyDescent="0.25">
      <c r="B8925" s="427" t="s">
        <v>11784</v>
      </c>
      <c r="C8925" s="427" t="s">
        <v>11776</v>
      </c>
      <c r="D8925" s="428">
        <v>259.69</v>
      </c>
    </row>
    <row r="8926" spans="2:4" x14ac:dyDescent="0.25">
      <c r="B8926" s="427" t="s">
        <v>11785</v>
      </c>
      <c r="C8926" s="427" t="s">
        <v>11776</v>
      </c>
      <c r="D8926" s="428">
        <v>259.69</v>
      </c>
    </row>
    <row r="8927" spans="2:4" x14ac:dyDescent="0.25">
      <c r="B8927" s="427" t="s">
        <v>11786</v>
      </c>
      <c r="C8927" s="427" t="s">
        <v>11776</v>
      </c>
      <c r="D8927" s="428">
        <v>259.69</v>
      </c>
    </row>
    <row r="8928" spans="2:4" x14ac:dyDescent="0.25">
      <c r="B8928" s="427" t="s">
        <v>11787</v>
      </c>
      <c r="C8928" s="427" t="s">
        <v>11776</v>
      </c>
      <c r="D8928" s="428">
        <v>259.69</v>
      </c>
    </row>
    <row r="8929" spans="2:4" x14ac:dyDescent="0.25">
      <c r="B8929" s="427" t="s">
        <v>11788</v>
      </c>
      <c r="C8929" s="427" t="s">
        <v>11776</v>
      </c>
      <c r="D8929" s="428">
        <v>259.69</v>
      </c>
    </row>
    <row r="8930" spans="2:4" x14ac:dyDescent="0.25">
      <c r="B8930" s="427" t="s">
        <v>11789</v>
      </c>
      <c r="C8930" s="427" t="s">
        <v>11776</v>
      </c>
      <c r="D8930" s="428">
        <v>259.69</v>
      </c>
    </row>
    <row r="8931" spans="2:4" x14ac:dyDescent="0.25">
      <c r="B8931" s="427" t="s">
        <v>11790</v>
      </c>
      <c r="C8931" s="427" t="s">
        <v>11776</v>
      </c>
      <c r="D8931" s="428">
        <v>259.69</v>
      </c>
    </row>
    <row r="8932" spans="2:4" x14ac:dyDescent="0.25">
      <c r="B8932" s="427" t="s">
        <v>11791</v>
      </c>
      <c r="C8932" s="427" t="s">
        <v>11776</v>
      </c>
      <c r="D8932" s="428">
        <v>259.69</v>
      </c>
    </row>
    <row r="8933" spans="2:4" x14ac:dyDescent="0.25">
      <c r="B8933" s="427" t="s">
        <v>11792</v>
      </c>
      <c r="C8933" s="427" t="s">
        <v>11776</v>
      </c>
      <c r="D8933" s="428">
        <v>259.69</v>
      </c>
    </row>
    <row r="8934" spans="2:4" x14ac:dyDescent="0.25">
      <c r="B8934" s="427" t="s">
        <v>11793</v>
      </c>
      <c r="C8934" s="427" t="s">
        <v>11776</v>
      </c>
      <c r="D8934" s="428">
        <v>259.69</v>
      </c>
    </row>
    <row r="8935" spans="2:4" x14ac:dyDescent="0.25">
      <c r="B8935" s="427" t="s">
        <v>11794</v>
      </c>
      <c r="C8935" s="427" t="s">
        <v>11776</v>
      </c>
      <c r="D8935" s="428">
        <v>259.69</v>
      </c>
    </row>
    <row r="8936" spans="2:4" x14ac:dyDescent="0.25">
      <c r="B8936" s="427" t="s">
        <v>11795</v>
      </c>
      <c r="C8936" s="427" t="s">
        <v>11776</v>
      </c>
      <c r="D8936" s="428">
        <v>259.69</v>
      </c>
    </row>
    <row r="8937" spans="2:4" x14ac:dyDescent="0.25">
      <c r="B8937" s="427" t="s">
        <v>11796</v>
      </c>
      <c r="C8937" s="427" t="s">
        <v>11776</v>
      </c>
      <c r="D8937" s="428">
        <v>259.69</v>
      </c>
    </row>
    <row r="8938" spans="2:4" x14ac:dyDescent="0.25">
      <c r="B8938" s="427" t="s">
        <v>11797</v>
      </c>
      <c r="C8938" s="427" t="s">
        <v>11776</v>
      </c>
      <c r="D8938" s="428">
        <v>259.69</v>
      </c>
    </row>
    <row r="8939" spans="2:4" x14ac:dyDescent="0.25">
      <c r="B8939" s="427" t="s">
        <v>11798</v>
      </c>
      <c r="C8939" s="427" t="s">
        <v>11776</v>
      </c>
      <c r="D8939" s="428">
        <v>259.69</v>
      </c>
    </row>
    <row r="8940" spans="2:4" x14ac:dyDescent="0.25">
      <c r="B8940" s="427" t="s">
        <v>11799</v>
      </c>
      <c r="C8940" s="427" t="s">
        <v>11776</v>
      </c>
      <c r="D8940" s="428">
        <v>259.69</v>
      </c>
    </row>
    <row r="8941" spans="2:4" x14ac:dyDescent="0.25">
      <c r="B8941" s="427" t="s">
        <v>11800</v>
      </c>
      <c r="C8941" s="427" t="s">
        <v>11801</v>
      </c>
      <c r="D8941" s="428">
        <v>254.5</v>
      </c>
    </row>
    <row r="8942" spans="2:4" x14ac:dyDescent="0.25">
      <c r="B8942" s="427" t="s">
        <v>11802</v>
      </c>
      <c r="C8942" s="427" t="s">
        <v>11803</v>
      </c>
      <c r="D8942" s="428">
        <v>204.7</v>
      </c>
    </row>
    <row r="8943" spans="2:4" x14ac:dyDescent="0.25">
      <c r="B8943" s="427" t="s">
        <v>11804</v>
      </c>
      <c r="C8943" s="427" t="s">
        <v>11805</v>
      </c>
      <c r="D8943" s="428">
        <v>230</v>
      </c>
    </row>
    <row r="8944" spans="2:4" x14ac:dyDescent="0.25">
      <c r="B8944" s="427" t="s">
        <v>11806</v>
      </c>
      <c r="C8944" s="427" t="s">
        <v>11807</v>
      </c>
      <c r="D8944" s="428">
        <v>26564</v>
      </c>
    </row>
    <row r="8945" spans="2:4" x14ac:dyDescent="0.25">
      <c r="B8945" s="427" t="s">
        <v>11808</v>
      </c>
      <c r="C8945" s="427" t="s">
        <v>11809</v>
      </c>
      <c r="D8945" s="428">
        <v>9459.9599999999991</v>
      </c>
    </row>
    <row r="8946" spans="2:4" x14ac:dyDescent="0.25">
      <c r="B8946" s="427" t="s">
        <v>11810</v>
      </c>
      <c r="C8946" s="427" t="s">
        <v>11811</v>
      </c>
      <c r="D8946" s="428">
        <v>35223.120000000003</v>
      </c>
    </row>
    <row r="8947" spans="2:4" x14ac:dyDescent="0.25">
      <c r="B8947" s="427" t="s">
        <v>11812</v>
      </c>
      <c r="C8947" s="427" t="s">
        <v>11813</v>
      </c>
      <c r="D8947" s="428">
        <v>4170.57</v>
      </c>
    </row>
    <row r="8948" spans="2:4" x14ac:dyDescent="0.25">
      <c r="B8948" s="427" t="s">
        <v>11814</v>
      </c>
      <c r="C8948" s="427" t="s">
        <v>11815</v>
      </c>
      <c r="D8948" s="428">
        <v>31350.92</v>
      </c>
    </row>
    <row r="8949" spans="2:4" x14ac:dyDescent="0.25">
      <c r="B8949" s="427" t="s">
        <v>11816</v>
      </c>
      <c r="C8949" s="427" t="s">
        <v>11817</v>
      </c>
      <c r="D8949" s="428">
        <v>32941.9</v>
      </c>
    </row>
    <row r="8950" spans="2:4" x14ac:dyDescent="0.25">
      <c r="B8950" s="427" t="s">
        <v>11818</v>
      </c>
      <c r="C8950" s="427" t="s">
        <v>11819</v>
      </c>
      <c r="D8950" s="428">
        <v>31630.59</v>
      </c>
    </row>
    <row r="8951" spans="2:4" x14ac:dyDescent="0.25">
      <c r="B8951" s="427" t="s">
        <v>11820</v>
      </c>
      <c r="C8951" s="427" t="s">
        <v>11821</v>
      </c>
      <c r="D8951" s="428">
        <v>0.12</v>
      </c>
    </row>
    <row r="8952" spans="2:4" x14ac:dyDescent="0.25">
      <c r="B8952" s="427" t="s">
        <v>11822</v>
      </c>
      <c r="C8952" s="427" t="s">
        <v>11823</v>
      </c>
      <c r="D8952" s="428">
        <v>8838.81</v>
      </c>
    </row>
    <row r="8953" spans="2:4" x14ac:dyDescent="0.25">
      <c r="B8953" s="427" t="s">
        <v>11824</v>
      </c>
      <c r="C8953" s="427" t="s">
        <v>11825</v>
      </c>
      <c r="D8953" s="428">
        <v>799.25</v>
      </c>
    </row>
    <row r="8954" spans="2:4" x14ac:dyDescent="0.25">
      <c r="B8954" s="427" t="s">
        <v>11826</v>
      </c>
      <c r="C8954" s="427" t="s">
        <v>11825</v>
      </c>
      <c r="D8954" s="428">
        <v>799.25</v>
      </c>
    </row>
    <row r="8955" spans="2:4" x14ac:dyDescent="0.25">
      <c r="B8955" s="427" t="s">
        <v>11827</v>
      </c>
      <c r="C8955" s="427" t="s">
        <v>11825</v>
      </c>
      <c r="D8955" s="428">
        <v>799.25</v>
      </c>
    </row>
    <row r="8956" spans="2:4" x14ac:dyDescent="0.25">
      <c r="B8956" s="427" t="s">
        <v>11828</v>
      </c>
      <c r="C8956" s="427" t="s">
        <v>11825</v>
      </c>
      <c r="D8956" s="428">
        <v>799.25</v>
      </c>
    </row>
    <row r="8957" spans="2:4" x14ac:dyDescent="0.25">
      <c r="B8957" s="427" t="s">
        <v>11829</v>
      </c>
      <c r="C8957" s="427" t="s">
        <v>11830</v>
      </c>
      <c r="D8957" s="428">
        <v>560</v>
      </c>
    </row>
    <row r="8958" spans="2:4" x14ac:dyDescent="0.25">
      <c r="B8958" s="427" t="s">
        <v>11831</v>
      </c>
      <c r="C8958" s="427" t="s">
        <v>11832</v>
      </c>
      <c r="D8958" s="428">
        <v>2254</v>
      </c>
    </row>
    <row r="8959" spans="2:4" x14ac:dyDescent="0.25">
      <c r="B8959" s="427" t="s">
        <v>11833</v>
      </c>
      <c r="C8959" s="427" t="s">
        <v>11832</v>
      </c>
      <c r="D8959" s="428">
        <v>909.65</v>
      </c>
    </row>
    <row r="8960" spans="2:4" x14ac:dyDescent="0.25">
      <c r="B8960" s="427" t="s">
        <v>11834</v>
      </c>
      <c r="C8960" s="427" t="s">
        <v>11835</v>
      </c>
      <c r="D8960" s="428">
        <v>3864</v>
      </c>
    </row>
    <row r="8961" spans="2:4" x14ac:dyDescent="0.25">
      <c r="B8961" s="427" t="s">
        <v>11836</v>
      </c>
      <c r="C8961" s="427" t="s">
        <v>11837</v>
      </c>
      <c r="D8961" s="428">
        <v>590.01</v>
      </c>
    </row>
    <row r="8962" spans="2:4" x14ac:dyDescent="0.25">
      <c r="B8962" s="427" t="s">
        <v>11838</v>
      </c>
      <c r="C8962" s="427" t="s">
        <v>11837</v>
      </c>
      <c r="D8962" s="428">
        <v>590.01</v>
      </c>
    </row>
    <row r="8963" spans="2:4" x14ac:dyDescent="0.25">
      <c r="B8963" s="427" t="s">
        <v>11839</v>
      </c>
      <c r="C8963" s="427" t="s">
        <v>11837</v>
      </c>
      <c r="D8963" s="428">
        <v>590.01</v>
      </c>
    </row>
    <row r="8964" spans="2:4" x14ac:dyDescent="0.25">
      <c r="B8964" s="427" t="s">
        <v>11840</v>
      </c>
      <c r="C8964" s="427" t="s">
        <v>11837</v>
      </c>
      <c r="D8964" s="428">
        <v>590.01</v>
      </c>
    </row>
    <row r="8965" spans="2:4" x14ac:dyDescent="0.25">
      <c r="B8965" s="427" t="s">
        <v>11841</v>
      </c>
      <c r="C8965" s="427" t="s">
        <v>11837</v>
      </c>
      <c r="D8965" s="428">
        <v>590.01</v>
      </c>
    </row>
    <row r="8966" spans="2:4" x14ac:dyDescent="0.25">
      <c r="B8966" s="427" t="s">
        <v>11842</v>
      </c>
      <c r="C8966" s="427" t="s">
        <v>11837</v>
      </c>
      <c r="D8966" s="428">
        <v>590.01</v>
      </c>
    </row>
    <row r="8967" spans="2:4" x14ac:dyDescent="0.25">
      <c r="B8967" s="427" t="s">
        <v>11843</v>
      </c>
      <c r="C8967" s="427" t="s">
        <v>11837</v>
      </c>
      <c r="D8967" s="428">
        <v>590.01</v>
      </c>
    </row>
    <row r="8968" spans="2:4" x14ac:dyDescent="0.25">
      <c r="B8968" s="427" t="s">
        <v>11844</v>
      </c>
      <c r="C8968" s="427" t="s">
        <v>11837</v>
      </c>
      <c r="D8968" s="428">
        <v>590.01</v>
      </c>
    </row>
    <row r="8969" spans="2:4" x14ac:dyDescent="0.25">
      <c r="B8969" s="427" t="s">
        <v>11845</v>
      </c>
      <c r="C8969" s="427" t="s">
        <v>11846</v>
      </c>
      <c r="D8969" s="428">
        <v>1998.7</v>
      </c>
    </row>
    <row r="8970" spans="2:4" x14ac:dyDescent="0.25">
      <c r="B8970" s="427" t="s">
        <v>11847</v>
      </c>
      <c r="C8970" s="427" t="s">
        <v>11848</v>
      </c>
      <c r="D8970" s="428">
        <v>1399</v>
      </c>
    </row>
    <row r="8971" spans="2:4" x14ac:dyDescent="0.25">
      <c r="B8971" s="427" t="s">
        <v>11849</v>
      </c>
      <c r="C8971" s="427" t="s">
        <v>11850</v>
      </c>
      <c r="D8971" s="428">
        <v>6158.87</v>
      </c>
    </row>
    <row r="8972" spans="2:4" x14ac:dyDescent="0.25">
      <c r="B8972" s="427" t="s">
        <v>11851</v>
      </c>
      <c r="C8972" s="427" t="s">
        <v>11852</v>
      </c>
      <c r="D8972" s="428">
        <v>1639.99</v>
      </c>
    </row>
    <row r="8973" spans="2:4" x14ac:dyDescent="0.25">
      <c r="B8973" s="427" t="s">
        <v>11853</v>
      </c>
      <c r="C8973" s="427" t="s">
        <v>11854</v>
      </c>
      <c r="D8973" s="428">
        <v>3422</v>
      </c>
    </row>
    <row r="8974" spans="2:4" x14ac:dyDescent="0.25">
      <c r="B8974" s="427" t="s">
        <v>11855</v>
      </c>
      <c r="C8974" s="427" t="s">
        <v>11854</v>
      </c>
      <c r="D8974" s="428">
        <v>3422</v>
      </c>
    </row>
    <row r="8975" spans="2:4" x14ac:dyDescent="0.25">
      <c r="B8975" s="427" t="s">
        <v>11856</v>
      </c>
      <c r="C8975" s="427" t="s">
        <v>11854</v>
      </c>
      <c r="D8975" s="428">
        <v>3422</v>
      </c>
    </row>
    <row r="8976" spans="2:4" x14ac:dyDescent="0.25">
      <c r="B8976" s="427" t="s">
        <v>11857</v>
      </c>
      <c r="C8976" s="427" t="s">
        <v>11854</v>
      </c>
      <c r="D8976" s="428">
        <v>3422</v>
      </c>
    </row>
    <row r="8977" spans="2:4" x14ac:dyDescent="0.25">
      <c r="B8977" s="427" t="s">
        <v>11858</v>
      </c>
      <c r="C8977" s="427" t="s">
        <v>11854</v>
      </c>
      <c r="D8977" s="428">
        <v>3422</v>
      </c>
    </row>
    <row r="8978" spans="2:4" x14ac:dyDescent="0.25">
      <c r="B8978" s="427" t="s">
        <v>11859</v>
      </c>
      <c r="C8978" s="427" t="s">
        <v>11854</v>
      </c>
      <c r="D8978" s="428">
        <v>3422</v>
      </c>
    </row>
    <row r="8979" spans="2:4" x14ac:dyDescent="0.25">
      <c r="B8979" s="427" t="s">
        <v>11860</v>
      </c>
      <c r="C8979" s="427" t="s">
        <v>11854</v>
      </c>
      <c r="D8979" s="428">
        <v>3422</v>
      </c>
    </row>
    <row r="8980" spans="2:4" x14ac:dyDescent="0.25">
      <c r="B8980" s="427" t="s">
        <v>11861</v>
      </c>
      <c r="C8980" s="427" t="s">
        <v>11862</v>
      </c>
      <c r="D8980" s="428">
        <v>3886</v>
      </c>
    </row>
    <row r="8981" spans="2:4" ht="28.5" x14ac:dyDescent="0.25">
      <c r="B8981" s="427" t="s">
        <v>11863</v>
      </c>
      <c r="C8981" s="427" t="s">
        <v>11864</v>
      </c>
      <c r="D8981" s="428">
        <v>1628.64</v>
      </c>
    </row>
    <row r="8982" spans="2:4" ht="28.5" x14ac:dyDescent="0.25">
      <c r="B8982" s="427" t="s">
        <v>11865</v>
      </c>
      <c r="C8982" s="427" t="s">
        <v>11864</v>
      </c>
      <c r="D8982" s="428">
        <v>1628.64</v>
      </c>
    </row>
    <row r="8983" spans="2:4" ht="28.5" x14ac:dyDescent="0.25">
      <c r="B8983" s="427" t="s">
        <v>11866</v>
      </c>
      <c r="C8983" s="427" t="s">
        <v>11864</v>
      </c>
      <c r="D8983" s="428">
        <v>1628.64</v>
      </c>
    </row>
    <row r="8984" spans="2:4" ht="28.5" x14ac:dyDescent="0.25">
      <c r="B8984" s="427" t="s">
        <v>11867</v>
      </c>
      <c r="C8984" s="427" t="s">
        <v>11864</v>
      </c>
      <c r="D8984" s="428">
        <v>1628.64</v>
      </c>
    </row>
    <row r="8985" spans="2:4" ht="28.5" x14ac:dyDescent="0.25">
      <c r="B8985" s="427" t="s">
        <v>11868</v>
      </c>
      <c r="C8985" s="427" t="s">
        <v>11864</v>
      </c>
      <c r="D8985" s="428">
        <v>1628.64</v>
      </c>
    </row>
    <row r="8986" spans="2:4" ht="28.5" x14ac:dyDescent="0.25">
      <c r="B8986" s="427" t="s">
        <v>11869</v>
      </c>
      <c r="C8986" s="427" t="s">
        <v>11864</v>
      </c>
      <c r="D8986" s="428">
        <v>1628.64</v>
      </c>
    </row>
    <row r="8987" spans="2:4" ht="28.5" x14ac:dyDescent="0.25">
      <c r="B8987" s="427" t="s">
        <v>11870</v>
      </c>
      <c r="C8987" s="427" t="s">
        <v>11864</v>
      </c>
      <c r="D8987" s="428">
        <v>1628.64</v>
      </c>
    </row>
    <row r="8988" spans="2:4" ht="28.5" x14ac:dyDescent="0.25">
      <c r="B8988" s="427" t="s">
        <v>11871</v>
      </c>
      <c r="C8988" s="427" t="s">
        <v>11864</v>
      </c>
      <c r="D8988" s="428">
        <v>1628.64</v>
      </c>
    </row>
    <row r="8989" spans="2:4" ht="28.5" x14ac:dyDescent="0.25">
      <c r="B8989" s="427" t="s">
        <v>11872</v>
      </c>
      <c r="C8989" s="427" t="s">
        <v>11864</v>
      </c>
      <c r="D8989" s="428">
        <v>1628.64</v>
      </c>
    </row>
    <row r="8990" spans="2:4" ht="28.5" x14ac:dyDescent="0.25">
      <c r="B8990" s="427" t="s">
        <v>11873</v>
      </c>
      <c r="C8990" s="427" t="s">
        <v>11864</v>
      </c>
      <c r="D8990" s="428">
        <v>1628.64</v>
      </c>
    </row>
    <row r="8991" spans="2:4" ht="28.5" x14ac:dyDescent="0.25">
      <c r="B8991" s="427" t="s">
        <v>11874</v>
      </c>
      <c r="C8991" s="427" t="s">
        <v>11864</v>
      </c>
      <c r="D8991" s="428">
        <v>1628.64</v>
      </c>
    </row>
    <row r="8992" spans="2:4" ht="28.5" x14ac:dyDescent="0.25">
      <c r="B8992" s="427" t="s">
        <v>11875</v>
      </c>
      <c r="C8992" s="427" t="s">
        <v>11864</v>
      </c>
      <c r="D8992" s="428">
        <v>1628.64</v>
      </c>
    </row>
    <row r="8993" spans="2:4" ht="28.5" x14ac:dyDescent="0.25">
      <c r="B8993" s="427" t="s">
        <v>11876</v>
      </c>
      <c r="C8993" s="427" t="s">
        <v>11864</v>
      </c>
      <c r="D8993" s="428">
        <v>1628.64</v>
      </c>
    </row>
    <row r="8994" spans="2:4" ht="28.5" x14ac:dyDescent="0.25">
      <c r="B8994" s="427" t="s">
        <v>11877</v>
      </c>
      <c r="C8994" s="427" t="s">
        <v>11864</v>
      </c>
      <c r="D8994" s="428">
        <v>1628.64</v>
      </c>
    </row>
    <row r="8995" spans="2:4" ht="28.5" x14ac:dyDescent="0.25">
      <c r="B8995" s="427" t="s">
        <v>11878</v>
      </c>
      <c r="C8995" s="427" t="s">
        <v>11864</v>
      </c>
      <c r="D8995" s="428">
        <v>1628.64</v>
      </c>
    </row>
    <row r="8996" spans="2:4" ht="28.5" x14ac:dyDescent="0.25">
      <c r="B8996" s="427" t="s">
        <v>11879</v>
      </c>
      <c r="C8996" s="427" t="s">
        <v>11864</v>
      </c>
      <c r="D8996" s="428">
        <v>1628.64</v>
      </c>
    </row>
    <row r="8997" spans="2:4" ht="28.5" x14ac:dyDescent="0.25">
      <c r="B8997" s="427" t="s">
        <v>11880</v>
      </c>
      <c r="C8997" s="427" t="s">
        <v>11864</v>
      </c>
      <c r="D8997" s="428">
        <v>1628.64</v>
      </c>
    </row>
    <row r="8998" spans="2:4" ht="28.5" x14ac:dyDescent="0.25">
      <c r="B8998" s="427" t="s">
        <v>11881</v>
      </c>
      <c r="C8998" s="427" t="s">
        <v>11864</v>
      </c>
      <c r="D8998" s="428">
        <v>1628.64</v>
      </c>
    </row>
    <row r="8999" spans="2:4" ht="28.5" x14ac:dyDescent="0.25">
      <c r="B8999" s="427" t="s">
        <v>11882</v>
      </c>
      <c r="C8999" s="427" t="s">
        <v>11864</v>
      </c>
      <c r="D8999" s="428">
        <v>1628.64</v>
      </c>
    </row>
    <row r="9000" spans="2:4" ht="28.5" x14ac:dyDescent="0.25">
      <c r="B9000" s="427" t="s">
        <v>11883</v>
      </c>
      <c r="C9000" s="427" t="s">
        <v>11864</v>
      </c>
      <c r="D9000" s="428">
        <v>1628.64</v>
      </c>
    </row>
    <row r="9001" spans="2:4" ht="28.5" x14ac:dyDescent="0.25">
      <c r="B9001" s="427" t="s">
        <v>11884</v>
      </c>
      <c r="C9001" s="427" t="s">
        <v>11864</v>
      </c>
      <c r="D9001" s="428">
        <v>1628.64</v>
      </c>
    </row>
    <row r="9002" spans="2:4" ht="28.5" x14ac:dyDescent="0.25">
      <c r="B9002" s="427" t="s">
        <v>11885</v>
      </c>
      <c r="C9002" s="427" t="s">
        <v>11864</v>
      </c>
      <c r="D9002" s="428">
        <v>1628.64</v>
      </c>
    </row>
    <row r="9003" spans="2:4" ht="28.5" x14ac:dyDescent="0.25">
      <c r="B9003" s="427" t="s">
        <v>11886</v>
      </c>
      <c r="C9003" s="427" t="s">
        <v>11864</v>
      </c>
      <c r="D9003" s="428">
        <v>1628.64</v>
      </c>
    </row>
    <row r="9004" spans="2:4" ht="28.5" x14ac:dyDescent="0.25">
      <c r="B9004" s="427" t="s">
        <v>11887</v>
      </c>
      <c r="C9004" s="427" t="s">
        <v>11864</v>
      </c>
      <c r="D9004" s="428">
        <v>1628.64</v>
      </c>
    </row>
    <row r="9005" spans="2:4" ht="28.5" x14ac:dyDescent="0.25">
      <c r="B9005" s="427" t="s">
        <v>11888</v>
      </c>
      <c r="C9005" s="427" t="s">
        <v>11864</v>
      </c>
      <c r="D9005" s="428">
        <v>1628.64</v>
      </c>
    </row>
    <row r="9006" spans="2:4" x14ac:dyDescent="0.25">
      <c r="B9006" s="427" t="s">
        <v>11889</v>
      </c>
      <c r="C9006" s="427" t="s">
        <v>11890</v>
      </c>
      <c r="D9006" s="428">
        <v>471.5</v>
      </c>
    </row>
    <row r="9007" spans="2:4" x14ac:dyDescent="0.25">
      <c r="B9007" s="427" t="s">
        <v>11891</v>
      </c>
      <c r="C9007" s="427" t="s">
        <v>11892</v>
      </c>
      <c r="D9007" s="428">
        <v>23699.99</v>
      </c>
    </row>
    <row r="9008" spans="2:4" x14ac:dyDescent="0.25">
      <c r="B9008" s="427" t="s">
        <v>11893</v>
      </c>
      <c r="C9008" s="427" t="s">
        <v>11894</v>
      </c>
      <c r="D9008" s="428">
        <v>36829.11</v>
      </c>
    </row>
    <row r="9009" spans="2:4" x14ac:dyDescent="0.25">
      <c r="B9009" s="427" t="s">
        <v>11895</v>
      </c>
      <c r="C9009" s="427" t="s">
        <v>11896</v>
      </c>
      <c r="D9009" s="428">
        <v>2576</v>
      </c>
    </row>
    <row r="9010" spans="2:4" x14ac:dyDescent="0.25">
      <c r="B9010" s="427" t="s">
        <v>11897</v>
      </c>
      <c r="C9010" s="427" t="s">
        <v>11898</v>
      </c>
      <c r="D9010" s="428">
        <v>97750</v>
      </c>
    </row>
    <row r="9011" spans="2:4" x14ac:dyDescent="0.25">
      <c r="B9011" s="427" t="s">
        <v>11899</v>
      </c>
      <c r="C9011" s="427" t="s">
        <v>11900</v>
      </c>
      <c r="D9011" s="428">
        <v>35178.11</v>
      </c>
    </row>
    <row r="9012" spans="2:4" x14ac:dyDescent="0.25">
      <c r="B9012" s="427" t="s">
        <v>11901</v>
      </c>
      <c r="C9012" s="427" t="s">
        <v>11902</v>
      </c>
      <c r="D9012" s="428">
        <v>954.08</v>
      </c>
    </row>
    <row r="9013" spans="2:4" x14ac:dyDescent="0.25">
      <c r="B9013" s="427" t="s">
        <v>11903</v>
      </c>
      <c r="C9013" s="427" t="s">
        <v>11904</v>
      </c>
      <c r="D9013" s="428">
        <v>700.01</v>
      </c>
    </row>
    <row r="9014" spans="2:4" x14ac:dyDescent="0.25">
      <c r="B9014" s="427" t="s">
        <v>11905</v>
      </c>
      <c r="C9014" s="427" t="s">
        <v>11906</v>
      </c>
      <c r="D9014" s="428">
        <v>38634.959999999999</v>
      </c>
    </row>
    <row r="9015" spans="2:4" x14ac:dyDescent="0.25">
      <c r="B9015" s="427" t="s">
        <v>11907</v>
      </c>
      <c r="C9015" s="427" t="s">
        <v>11908</v>
      </c>
      <c r="D9015" s="428">
        <v>1025.07</v>
      </c>
    </row>
    <row r="9016" spans="2:4" x14ac:dyDescent="0.25">
      <c r="B9016" s="427" t="s">
        <v>11909</v>
      </c>
      <c r="C9016" s="427" t="s">
        <v>11910</v>
      </c>
      <c r="D9016" s="428">
        <v>1063.6300000000001</v>
      </c>
    </row>
    <row r="9017" spans="2:4" x14ac:dyDescent="0.25">
      <c r="B9017" s="427" t="s">
        <v>11911</v>
      </c>
      <c r="C9017" s="427" t="s">
        <v>11912</v>
      </c>
      <c r="D9017" s="428">
        <v>3988.2</v>
      </c>
    </row>
    <row r="9018" spans="2:4" x14ac:dyDescent="0.25">
      <c r="B9018" s="427" t="s">
        <v>11913</v>
      </c>
      <c r="C9018" s="427" t="s">
        <v>11914</v>
      </c>
      <c r="D9018" s="428">
        <v>523.16</v>
      </c>
    </row>
    <row r="9019" spans="2:4" x14ac:dyDescent="0.25">
      <c r="B9019" s="427" t="s">
        <v>11915</v>
      </c>
      <c r="C9019" s="427" t="s">
        <v>11916</v>
      </c>
      <c r="D9019" s="428">
        <v>2108.4299999999998</v>
      </c>
    </row>
    <row r="9020" spans="2:4" x14ac:dyDescent="0.25">
      <c r="B9020" s="427" t="s">
        <v>11917</v>
      </c>
      <c r="C9020" s="427" t="s">
        <v>11916</v>
      </c>
      <c r="D9020" s="428">
        <v>2108.4299999999998</v>
      </c>
    </row>
    <row r="9021" spans="2:4" x14ac:dyDescent="0.25">
      <c r="B9021" s="427" t="s">
        <v>11918</v>
      </c>
      <c r="C9021" s="427" t="s">
        <v>11919</v>
      </c>
      <c r="D9021" s="428">
        <v>11046.61</v>
      </c>
    </row>
    <row r="9022" spans="2:4" x14ac:dyDescent="0.25">
      <c r="B9022" s="427" t="s">
        <v>11920</v>
      </c>
      <c r="C9022" s="427" t="s">
        <v>11919</v>
      </c>
      <c r="D9022" s="428">
        <v>11046.61</v>
      </c>
    </row>
    <row r="9023" spans="2:4" x14ac:dyDescent="0.25">
      <c r="B9023" s="427" t="s">
        <v>11921</v>
      </c>
      <c r="C9023" s="427" t="s">
        <v>11919</v>
      </c>
      <c r="D9023" s="428">
        <v>11046.61</v>
      </c>
    </row>
    <row r="9024" spans="2:4" x14ac:dyDescent="0.25">
      <c r="B9024" s="427" t="s">
        <v>11922</v>
      </c>
      <c r="C9024" s="427" t="s">
        <v>11919</v>
      </c>
      <c r="D9024" s="428">
        <v>11046.61</v>
      </c>
    </row>
    <row r="9025" spans="2:4" x14ac:dyDescent="0.25">
      <c r="B9025" s="427" t="s">
        <v>11923</v>
      </c>
      <c r="C9025" s="427" t="s">
        <v>11919</v>
      </c>
      <c r="D9025" s="428">
        <v>11046.61</v>
      </c>
    </row>
    <row r="9026" spans="2:4" x14ac:dyDescent="0.25">
      <c r="B9026" s="427" t="s">
        <v>11924</v>
      </c>
      <c r="C9026" s="427" t="s">
        <v>11919</v>
      </c>
      <c r="D9026" s="428">
        <v>11046.61</v>
      </c>
    </row>
    <row r="9027" spans="2:4" x14ac:dyDescent="0.25">
      <c r="B9027" s="427" t="s">
        <v>11925</v>
      </c>
      <c r="C9027" s="427" t="s">
        <v>11919</v>
      </c>
      <c r="D9027" s="428">
        <v>11046.61</v>
      </c>
    </row>
    <row r="9028" spans="2:4" x14ac:dyDescent="0.25">
      <c r="B9028" s="427" t="s">
        <v>11926</v>
      </c>
      <c r="C9028" s="427" t="s">
        <v>11919</v>
      </c>
      <c r="D9028" s="428">
        <v>11046.61</v>
      </c>
    </row>
    <row r="9029" spans="2:4" x14ac:dyDescent="0.25">
      <c r="B9029" s="427" t="s">
        <v>11927</v>
      </c>
      <c r="C9029" s="427" t="s">
        <v>11919</v>
      </c>
      <c r="D9029" s="428">
        <v>11046.61</v>
      </c>
    </row>
    <row r="9030" spans="2:4" x14ac:dyDescent="0.25">
      <c r="B9030" s="427" t="s">
        <v>11928</v>
      </c>
      <c r="C9030" s="427" t="s">
        <v>11919</v>
      </c>
      <c r="D9030" s="428">
        <v>11046.61</v>
      </c>
    </row>
    <row r="9031" spans="2:4" x14ac:dyDescent="0.25">
      <c r="B9031" s="427" t="s">
        <v>11929</v>
      </c>
      <c r="C9031" s="427" t="s">
        <v>11919</v>
      </c>
      <c r="D9031" s="428">
        <v>11046.61</v>
      </c>
    </row>
    <row r="9032" spans="2:4" x14ac:dyDescent="0.25">
      <c r="B9032" s="427" t="s">
        <v>11930</v>
      </c>
      <c r="C9032" s="427" t="s">
        <v>11919</v>
      </c>
      <c r="D9032" s="428">
        <v>11046.61</v>
      </c>
    </row>
    <row r="9033" spans="2:4" x14ac:dyDescent="0.25">
      <c r="B9033" s="427" t="s">
        <v>11931</v>
      </c>
      <c r="C9033" s="427" t="s">
        <v>11932</v>
      </c>
      <c r="D9033" s="428">
        <v>1248.01</v>
      </c>
    </row>
    <row r="9034" spans="2:4" x14ac:dyDescent="0.25">
      <c r="B9034" s="427" t="s">
        <v>11933</v>
      </c>
      <c r="C9034" s="427" t="s">
        <v>11934</v>
      </c>
      <c r="D9034" s="428">
        <v>630.72</v>
      </c>
    </row>
    <row r="9035" spans="2:4" x14ac:dyDescent="0.25">
      <c r="B9035" s="427" t="s">
        <v>11935</v>
      </c>
      <c r="C9035" s="427" t="s">
        <v>11936</v>
      </c>
      <c r="D9035" s="428">
        <v>1782.25</v>
      </c>
    </row>
    <row r="9036" spans="2:4" x14ac:dyDescent="0.25">
      <c r="B9036" s="427" t="s">
        <v>11937</v>
      </c>
      <c r="C9036" s="427" t="s">
        <v>11938</v>
      </c>
      <c r="D9036" s="428">
        <v>110260.5</v>
      </c>
    </row>
    <row r="9037" spans="2:4" x14ac:dyDescent="0.25">
      <c r="B9037" s="427" t="s">
        <v>11939</v>
      </c>
      <c r="C9037" s="427" t="s">
        <v>11940</v>
      </c>
      <c r="D9037" s="428">
        <v>22205.59</v>
      </c>
    </row>
    <row r="9038" spans="2:4" x14ac:dyDescent="0.25">
      <c r="B9038" s="427" t="s">
        <v>11941</v>
      </c>
      <c r="C9038" s="427" t="s">
        <v>11940</v>
      </c>
      <c r="D9038" s="428">
        <v>22205.59</v>
      </c>
    </row>
    <row r="9039" spans="2:4" x14ac:dyDescent="0.25">
      <c r="B9039" s="427" t="s">
        <v>11942</v>
      </c>
      <c r="C9039" s="427" t="s">
        <v>11940</v>
      </c>
      <c r="D9039" s="428">
        <v>22205.59</v>
      </c>
    </row>
    <row r="9040" spans="2:4" x14ac:dyDescent="0.25">
      <c r="B9040" s="427" t="s">
        <v>11943</v>
      </c>
      <c r="C9040" s="427" t="s">
        <v>11944</v>
      </c>
      <c r="D9040" s="428">
        <v>345303</v>
      </c>
    </row>
    <row r="9041" spans="2:4" x14ac:dyDescent="0.25">
      <c r="B9041" s="427" t="s">
        <v>11945</v>
      </c>
      <c r="C9041" s="427" t="s">
        <v>11946</v>
      </c>
      <c r="D9041" s="428">
        <v>1582.6</v>
      </c>
    </row>
    <row r="9042" spans="2:4" x14ac:dyDescent="0.25">
      <c r="B9042" s="427" t="s">
        <v>11947</v>
      </c>
      <c r="C9042" s="427" t="s">
        <v>11948</v>
      </c>
      <c r="D9042" s="428">
        <v>1299.2</v>
      </c>
    </row>
    <row r="9043" spans="2:4" x14ac:dyDescent="0.25">
      <c r="B9043" s="427" t="s">
        <v>11949</v>
      </c>
      <c r="C9043" s="427" t="s">
        <v>11950</v>
      </c>
      <c r="D9043" s="428">
        <v>1484.37</v>
      </c>
    </row>
    <row r="9044" spans="2:4" x14ac:dyDescent="0.25">
      <c r="B9044" s="427" t="s">
        <v>11951</v>
      </c>
      <c r="C9044" s="427" t="s">
        <v>11952</v>
      </c>
      <c r="D9044" s="428">
        <v>2035.8</v>
      </c>
    </row>
    <row r="9045" spans="2:4" x14ac:dyDescent="0.25">
      <c r="B9045" s="427" t="s">
        <v>11953</v>
      </c>
      <c r="C9045" s="427" t="s">
        <v>11954</v>
      </c>
      <c r="D9045" s="428">
        <v>1442.86</v>
      </c>
    </row>
    <row r="9046" spans="2:4" x14ac:dyDescent="0.25">
      <c r="B9046" s="427" t="s">
        <v>11955</v>
      </c>
      <c r="C9046" s="427" t="s">
        <v>11956</v>
      </c>
      <c r="D9046" s="428">
        <v>1284.55</v>
      </c>
    </row>
    <row r="9047" spans="2:4" x14ac:dyDescent="0.25">
      <c r="B9047" s="427" t="s">
        <v>11957</v>
      </c>
      <c r="C9047" s="427" t="s">
        <v>11958</v>
      </c>
      <c r="D9047" s="428">
        <v>1284.55</v>
      </c>
    </row>
    <row r="9048" spans="2:4" x14ac:dyDescent="0.25">
      <c r="B9048" s="427" t="s">
        <v>11959</v>
      </c>
      <c r="C9048" s="427" t="s">
        <v>11960</v>
      </c>
      <c r="D9048" s="428">
        <v>345303</v>
      </c>
    </row>
    <row r="9049" spans="2:4" x14ac:dyDescent="0.25">
      <c r="B9049" s="427" t="s">
        <v>11961</v>
      </c>
      <c r="C9049" s="427" t="s">
        <v>11962</v>
      </c>
      <c r="D9049" s="428">
        <v>1210.95</v>
      </c>
    </row>
    <row r="9050" spans="2:4" x14ac:dyDescent="0.25">
      <c r="B9050" s="427" t="s">
        <v>11963</v>
      </c>
      <c r="C9050" s="427" t="s">
        <v>11964</v>
      </c>
      <c r="D9050" s="428">
        <v>3093.5</v>
      </c>
    </row>
    <row r="9051" spans="2:4" x14ac:dyDescent="0.25">
      <c r="B9051" s="427" t="s">
        <v>11965</v>
      </c>
      <c r="C9051" s="427" t="s">
        <v>11966</v>
      </c>
      <c r="D9051" s="428">
        <v>1210.95</v>
      </c>
    </row>
    <row r="9052" spans="2:4" x14ac:dyDescent="0.25">
      <c r="B9052" s="427" t="s">
        <v>11967</v>
      </c>
      <c r="C9052" s="427" t="s">
        <v>11966</v>
      </c>
      <c r="D9052" s="428">
        <v>1210.95</v>
      </c>
    </row>
    <row r="9053" spans="2:4" x14ac:dyDescent="0.25">
      <c r="B9053" s="427" t="s">
        <v>11968</v>
      </c>
      <c r="C9053" s="427" t="s">
        <v>11966</v>
      </c>
      <c r="D9053" s="428">
        <v>1210.95</v>
      </c>
    </row>
    <row r="9054" spans="2:4" x14ac:dyDescent="0.25">
      <c r="B9054" s="427" t="s">
        <v>11969</v>
      </c>
      <c r="C9054" s="427" t="s">
        <v>11970</v>
      </c>
      <c r="D9054" s="428">
        <v>1375.4</v>
      </c>
    </row>
    <row r="9055" spans="2:4" x14ac:dyDescent="0.25">
      <c r="B9055" s="427" t="s">
        <v>11971</v>
      </c>
      <c r="C9055" s="427" t="s">
        <v>11972</v>
      </c>
      <c r="D9055" s="428">
        <v>4600</v>
      </c>
    </row>
    <row r="9056" spans="2:4" x14ac:dyDescent="0.25">
      <c r="B9056" s="427" t="s">
        <v>11973</v>
      </c>
      <c r="C9056" s="427" t="s">
        <v>11974</v>
      </c>
      <c r="D9056" s="428">
        <v>1628.01</v>
      </c>
    </row>
    <row r="9057" spans="2:4" x14ac:dyDescent="0.25">
      <c r="B9057" s="427" t="s">
        <v>11975</v>
      </c>
      <c r="C9057" s="427" t="s">
        <v>11974</v>
      </c>
      <c r="D9057" s="428">
        <v>1628.01</v>
      </c>
    </row>
    <row r="9058" spans="2:4" x14ac:dyDescent="0.25">
      <c r="B9058" s="427" t="s">
        <v>11976</v>
      </c>
      <c r="C9058" s="427" t="s">
        <v>11977</v>
      </c>
      <c r="D9058" s="428">
        <v>3465.46</v>
      </c>
    </row>
    <row r="9059" spans="2:4" x14ac:dyDescent="0.25">
      <c r="B9059" s="427" t="s">
        <v>11978</v>
      </c>
      <c r="C9059" s="427" t="s">
        <v>11979</v>
      </c>
      <c r="D9059" s="428">
        <v>1932.49</v>
      </c>
    </row>
    <row r="9060" spans="2:4" x14ac:dyDescent="0.25">
      <c r="B9060" s="427" t="s">
        <v>11980</v>
      </c>
      <c r="C9060" s="427" t="s">
        <v>11981</v>
      </c>
      <c r="D9060" s="428">
        <v>3590.2</v>
      </c>
    </row>
    <row r="9061" spans="2:4" x14ac:dyDescent="0.25">
      <c r="B9061" s="427" t="s">
        <v>11982</v>
      </c>
      <c r="C9061" s="427" t="s">
        <v>11981</v>
      </c>
      <c r="D9061" s="428">
        <v>3590.2</v>
      </c>
    </row>
    <row r="9062" spans="2:4" x14ac:dyDescent="0.25">
      <c r="B9062" s="427" t="s">
        <v>11983</v>
      </c>
      <c r="C9062" s="427" t="s">
        <v>11984</v>
      </c>
      <c r="D9062" s="428">
        <v>8251.08</v>
      </c>
    </row>
    <row r="9063" spans="2:4" x14ac:dyDescent="0.25">
      <c r="B9063" s="427" t="s">
        <v>11985</v>
      </c>
      <c r="C9063" s="427" t="s">
        <v>11984</v>
      </c>
      <c r="D9063" s="428">
        <v>8251.08</v>
      </c>
    </row>
    <row r="9064" spans="2:4" x14ac:dyDescent="0.25">
      <c r="B9064" s="427" t="s">
        <v>11986</v>
      </c>
      <c r="C9064" s="427" t="s">
        <v>11987</v>
      </c>
      <c r="D9064" s="428">
        <v>41528</v>
      </c>
    </row>
    <row r="9065" spans="2:4" x14ac:dyDescent="0.25">
      <c r="B9065" s="427" t="s">
        <v>11988</v>
      </c>
      <c r="C9065" s="427" t="s">
        <v>11989</v>
      </c>
      <c r="D9065" s="428">
        <v>20619.580000000002</v>
      </c>
    </row>
    <row r="9066" spans="2:4" x14ac:dyDescent="0.25">
      <c r="B9066" s="427" t="s">
        <v>11990</v>
      </c>
      <c r="C9066" s="427" t="s">
        <v>11991</v>
      </c>
      <c r="D9066" s="428">
        <v>960.2</v>
      </c>
    </row>
    <row r="9067" spans="2:4" x14ac:dyDescent="0.25">
      <c r="B9067" s="427" t="s">
        <v>11992</v>
      </c>
      <c r="C9067" s="427" t="s">
        <v>11993</v>
      </c>
      <c r="D9067" s="428">
        <v>62699.19</v>
      </c>
    </row>
    <row r="9068" spans="2:4" ht="28.5" x14ac:dyDescent="0.25">
      <c r="B9068" s="427" t="s">
        <v>11994</v>
      </c>
      <c r="C9068" s="427" t="s">
        <v>11995</v>
      </c>
      <c r="D9068" s="428">
        <v>67447.75</v>
      </c>
    </row>
    <row r="9069" spans="2:4" x14ac:dyDescent="0.25">
      <c r="B9069" s="427" t="s">
        <v>11996</v>
      </c>
      <c r="C9069" s="427" t="s">
        <v>11997</v>
      </c>
      <c r="D9069" s="428">
        <v>63763.9</v>
      </c>
    </row>
    <row r="9070" spans="2:4" x14ac:dyDescent="0.25">
      <c r="B9070" s="427" t="s">
        <v>11998</v>
      </c>
      <c r="C9070" s="427" t="s">
        <v>11997</v>
      </c>
      <c r="D9070" s="428">
        <v>63763.9</v>
      </c>
    </row>
    <row r="9071" spans="2:4" x14ac:dyDescent="0.25">
      <c r="B9071" s="427" t="s">
        <v>11999</v>
      </c>
      <c r="C9071" s="427" t="s">
        <v>12000</v>
      </c>
      <c r="D9071" s="428">
        <v>43424.98</v>
      </c>
    </row>
    <row r="9072" spans="2:4" x14ac:dyDescent="0.25">
      <c r="B9072" s="427" t="s">
        <v>12001</v>
      </c>
      <c r="C9072" s="427" t="s">
        <v>12002</v>
      </c>
      <c r="D9072" s="428">
        <v>44076.959999999999</v>
      </c>
    </row>
    <row r="9073" spans="2:4" x14ac:dyDescent="0.25">
      <c r="B9073" s="427" t="s">
        <v>12003</v>
      </c>
      <c r="C9073" s="427" t="s">
        <v>12004</v>
      </c>
      <c r="D9073" s="428">
        <v>31869.95</v>
      </c>
    </row>
    <row r="9074" spans="2:4" x14ac:dyDescent="0.25">
      <c r="B9074" s="427" t="s">
        <v>12005</v>
      </c>
      <c r="C9074" s="427" t="s">
        <v>12006</v>
      </c>
      <c r="D9074" s="428">
        <v>79183.25</v>
      </c>
    </row>
    <row r="9075" spans="2:4" x14ac:dyDescent="0.25">
      <c r="B9075" s="427" t="s">
        <v>12007</v>
      </c>
      <c r="C9075" s="427" t="s">
        <v>12008</v>
      </c>
      <c r="D9075" s="428">
        <v>85836.02</v>
      </c>
    </row>
    <row r="9076" spans="2:4" x14ac:dyDescent="0.25">
      <c r="B9076" s="427" t="s">
        <v>12009</v>
      </c>
      <c r="C9076" s="427" t="s">
        <v>12010</v>
      </c>
      <c r="D9076" s="428">
        <v>282892.92</v>
      </c>
    </row>
    <row r="9077" spans="2:4" x14ac:dyDescent="0.25">
      <c r="B9077" s="427" t="s">
        <v>12011</v>
      </c>
      <c r="C9077" s="427" t="s">
        <v>12012</v>
      </c>
      <c r="D9077" s="428">
        <v>888.31</v>
      </c>
    </row>
    <row r="9078" spans="2:4" x14ac:dyDescent="0.25">
      <c r="B9078" s="427" t="s">
        <v>12013</v>
      </c>
      <c r="C9078" s="427" t="s">
        <v>12014</v>
      </c>
      <c r="D9078" s="428">
        <v>8409.34</v>
      </c>
    </row>
    <row r="9079" spans="2:4" x14ac:dyDescent="0.25">
      <c r="B9079" s="427" t="s">
        <v>12015</v>
      </c>
      <c r="C9079" s="427" t="s">
        <v>12016</v>
      </c>
      <c r="D9079" s="428">
        <v>3381.4</v>
      </c>
    </row>
    <row r="9080" spans="2:4" x14ac:dyDescent="0.25">
      <c r="B9080" s="427" t="s">
        <v>12017</v>
      </c>
      <c r="C9080" s="427" t="s">
        <v>12018</v>
      </c>
      <c r="D9080" s="428">
        <v>3525</v>
      </c>
    </row>
    <row r="9081" spans="2:4" x14ac:dyDescent="0.25">
      <c r="B9081" s="427" t="s">
        <v>12019</v>
      </c>
      <c r="C9081" s="427" t="s">
        <v>12020</v>
      </c>
      <c r="D9081" s="428">
        <v>36225</v>
      </c>
    </row>
    <row r="9082" spans="2:4" x14ac:dyDescent="0.25">
      <c r="B9082" s="427" t="s">
        <v>12021</v>
      </c>
      <c r="C9082" s="427" t="s">
        <v>12022</v>
      </c>
      <c r="D9082" s="428">
        <v>4118</v>
      </c>
    </row>
    <row r="9083" spans="2:4" x14ac:dyDescent="0.25">
      <c r="B9083" s="427" t="s">
        <v>12023</v>
      </c>
      <c r="C9083" s="427" t="s">
        <v>12024</v>
      </c>
      <c r="D9083" s="428">
        <v>709.92</v>
      </c>
    </row>
    <row r="9084" spans="2:4" x14ac:dyDescent="0.25">
      <c r="B9084" s="427" t="s">
        <v>12025</v>
      </c>
      <c r="C9084" s="427" t="s">
        <v>12024</v>
      </c>
      <c r="D9084" s="428">
        <v>709.92</v>
      </c>
    </row>
    <row r="9085" spans="2:4" x14ac:dyDescent="0.25">
      <c r="B9085" s="427" t="s">
        <v>12026</v>
      </c>
      <c r="C9085" s="427" t="s">
        <v>12024</v>
      </c>
      <c r="D9085" s="428">
        <v>709.92</v>
      </c>
    </row>
    <row r="9086" spans="2:4" x14ac:dyDescent="0.25">
      <c r="B9086" s="427" t="s">
        <v>12027</v>
      </c>
      <c r="C9086" s="427" t="s">
        <v>12024</v>
      </c>
      <c r="D9086" s="428">
        <v>709.92</v>
      </c>
    </row>
    <row r="9087" spans="2:4" x14ac:dyDescent="0.25">
      <c r="B9087" s="427" t="s">
        <v>12028</v>
      </c>
      <c r="C9087" s="427" t="s">
        <v>12024</v>
      </c>
      <c r="D9087" s="428">
        <v>709.92</v>
      </c>
    </row>
    <row r="9088" spans="2:4" x14ac:dyDescent="0.25">
      <c r="B9088" s="427" t="s">
        <v>12029</v>
      </c>
      <c r="C9088" s="427" t="s">
        <v>12024</v>
      </c>
      <c r="D9088" s="428">
        <v>709.92</v>
      </c>
    </row>
    <row r="9089" spans="2:4" x14ac:dyDescent="0.25">
      <c r="B9089" s="427" t="s">
        <v>12030</v>
      </c>
      <c r="C9089" s="427" t="s">
        <v>12024</v>
      </c>
      <c r="D9089" s="428">
        <v>709.92</v>
      </c>
    </row>
    <row r="9090" spans="2:4" x14ac:dyDescent="0.25">
      <c r="B9090" s="427" t="s">
        <v>12031</v>
      </c>
      <c r="C9090" s="427" t="s">
        <v>12024</v>
      </c>
      <c r="D9090" s="428">
        <v>709.92</v>
      </c>
    </row>
    <row r="9091" spans="2:4" x14ac:dyDescent="0.25">
      <c r="B9091" s="427" t="s">
        <v>12032</v>
      </c>
      <c r="C9091" s="427" t="s">
        <v>12024</v>
      </c>
      <c r="D9091" s="428">
        <v>709.92</v>
      </c>
    </row>
    <row r="9092" spans="2:4" x14ac:dyDescent="0.25">
      <c r="B9092" s="427" t="s">
        <v>12033</v>
      </c>
      <c r="C9092" s="427" t="s">
        <v>12024</v>
      </c>
      <c r="D9092" s="428">
        <v>709.92</v>
      </c>
    </row>
    <row r="9093" spans="2:4" x14ac:dyDescent="0.25">
      <c r="B9093" s="427" t="s">
        <v>12034</v>
      </c>
      <c r="C9093" s="427" t="s">
        <v>12024</v>
      </c>
      <c r="D9093" s="428">
        <v>709.92</v>
      </c>
    </row>
    <row r="9094" spans="2:4" x14ac:dyDescent="0.25">
      <c r="B9094" s="427" t="s">
        <v>12035</v>
      </c>
      <c r="C9094" s="427" t="s">
        <v>12024</v>
      </c>
      <c r="D9094" s="428">
        <v>709.92</v>
      </c>
    </row>
    <row r="9095" spans="2:4" x14ac:dyDescent="0.25">
      <c r="B9095" s="427" t="s">
        <v>12036</v>
      </c>
      <c r="C9095" s="427" t="s">
        <v>12024</v>
      </c>
      <c r="D9095" s="428">
        <v>709.92</v>
      </c>
    </row>
    <row r="9096" spans="2:4" x14ac:dyDescent="0.25">
      <c r="B9096" s="427" t="s">
        <v>12037</v>
      </c>
      <c r="C9096" s="427" t="s">
        <v>12024</v>
      </c>
      <c r="D9096" s="428">
        <v>709.92</v>
      </c>
    </row>
    <row r="9097" spans="2:4" x14ac:dyDescent="0.25">
      <c r="B9097" s="427" t="s">
        <v>12038</v>
      </c>
      <c r="C9097" s="427" t="s">
        <v>12024</v>
      </c>
      <c r="D9097" s="428">
        <v>709.92</v>
      </c>
    </row>
    <row r="9098" spans="2:4" x14ac:dyDescent="0.25">
      <c r="B9098" s="427" t="s">
        <v>12039</v>
      </c>
      <c r="C9098" s="427" t="s">
        <v>12024</v>
      </c>
      <c r="D9098" s="428">
        <v>709.92</v>
      </c>
    </row>
    <row r="9099" spans="2:4" x14ac:dyDescent="0.25">
      <c r="B9099" s="427" t="s">
        <v>12040</v>
      </c>
      <c r="C9099" s="427" t="s">
        <v>12024</v>
      </c>
      <c r="D9099" s="428">
        <v>709.92</v>
      </c>
    </row>
    <row r="9100" spans="2:4" x14ac:dyDescent="0.25">
      <c r="B9100" s="427" t="s">
        <v>12041</v>
      </c>
      <c r="C9100" s="427" t="s">
        <v>12024</v>
      </c>
      <c r="D9100" s="428">
        <v>709.92</v>
      </c>
    </row>
    <row r="9101" spans="2:4" x14ac:dyDescent="0.25">
      <c r="B9101" s="427" t="s">
        <v>12042</v>
      </c>
      <c r="C9101" s="427" t="s">
        <v>12024</v>
      </c>
      <c r="D9101" s="428">
        <v>709.92</v>
      </c>
    </row>
    <row r="9102" spans="2:4" x14ac:dyDescent="0.25">
      <c r="B9102" s="427" t="s">
        <v>12043</v>
      </c>
      <c r="C9102" s="427" t="s">
        <v>12024</v>
      </c>
      <c r="D9102" s="428">
        <v>709.92</v>
      </c>
    </row>
    <row r="9103" spans="2:4" x14ac:dyDescent="0.25">
      <c r="B9103" s="427" t="s">
        <v>12044</v>
      </c>
      <c r="C9103" s="427" t="s">
        <v>12024</v>
      </c>
      <c r="D9103" s="428">
        <v>709.92</v>
      </c>
    </row>
    <row r="9104" spans="2:4" x14ac:dyDescent="0.25">
      <c r="B9104" s="427" t="s">
        <v>12045</v>
      </c>
      <c r="C9104" s="427" t="s">
        <v>12024</v>
      </c>
      <c r="D9104" s="428">
        <v>709.92</v>
      </c>
    </row>
    <row r="9105" spans="2:4" x14ac:dyDescent="0.25">
      <c r="B9105" s="427" t="s">
        <v>12046</v>
      </c>
      <c r="C9105" s="427" t="s">
        <v>12024</v>
      </c>
      <c r="D9105" s="428">
        <v>709.92</v>
      </c>
    </row>
    <row r="9106" spans="2:4" x14ac:dyDescent="0.25">
      <c r="B9106" s="427" t="s">
        <v>12047</v>
      </c>
      <c r="C9106" s="427" t="s">
        <v>12024</v>
      </c>
      <c r="D9106" s="428">
        <v>709.92</v>
      </c>
    </row>
    <row r="9107" spans="2:4" x14ac:dyDescent="0.25">
      <c r="B9107" s="427" t="s">
        <v>12048</v>
      </c>
      <c r="C9107" s="427" t="s">
        <v>12024</v>
      </c>
      <c r="D9107" s="428">
        <v>709.92</v>
      </c>
    </row>
    <row r="9108" spans="2:4" x14ac:dyDescent="0.25">
      <c r="B9108" s="427" t="s">
        <v>12049</v>
      </c>
      <c r="C9108" s="427" t="s">
        <v>12024</v>
      </c>
      <c r="D9108" s="428">
        <v>709.92</v>
      </c>
    </row>
    <row r="9109" spans="2:4" x14ac:dyDescent="0.25">
      <c r="B9109" s="427" t="s">
        <v>12050</v>
      </c>
      <c r="C9109" s="427" t="s">
        <v>12024</v>
      </c>
      <c r="D9109" s="428">
        <v>709.92</v>
      </c>
    </row>
    <row r="9110" spans="2:4" x14ac:dyDescent="0.25">
      <c r="B9110" s="427" t="s">
        <v>12051</v>
      </c>
      <c r="C9110" s="427" t="s">
        <v>12024</v>
      </c>
      <c r="D9110" s="428">
        <v>709.92</v>
      </c>
    </row>
    <row r="9111" spans="2:4" x14ac:dyDescent="0.25">
      <c r="B9111" s="427" t="s">
        <v>12052</v>
      </c>
      <c r="C9111" s="427" t="s">
        <v>12024</v>
      </c>
      <c r="D9111" s="428">
        <v>709.92</v>
      </c>
    </row>
    <row r="9112" spans="2:4" x14ac:dyDescent="0.25">
      <c r="B9112" s="427" t="s">
        <v>12053</v>
      </c>
      <c r="C9112" s="427" t="s">
        <v>12024</v>
      </c>
      <c r="D9112" s="428">
        <v>709.92</v>
      </c>
    </row>
    <row r="9113" spans="2:4" x14ac:dyDescent="0.25">
      <c r="B9113" s="427" t="s">
        <v>12054</v>
      </c>
      <c r="C9113" s="427" t="s">
        <v>12024</v>
      </c>
      <c r="D9113" s="428">
        <v>709.92</v>
      </c>
    </row>
    <row r="9114" spans="2:4" x14ac:dyDescent="0.25">
      <c r="B9114" s="427" t="s">
        <v>12055</v>
      </c>
      <c r="C9114" s="427" t="s">
        <v>12024</v>
      </c>
      <c r="D9114" s="428">
        <v>709.92</v>
      </c>
    </row>
    <row r="9115" spans="2:4" x14ac:dyDescent="0.25">
      <c r="B9115" s="427" t="s">
        <v>12056</v>
      </c>
      <c r="C9115" s="427" t="s">
        <v>12024</v>
      </c>
      <c r="D9115" s="428">
        <v>709.92</v>
      </c>
    </row>
    <row r="9116" spans="2:4" x14ac:dyDescent="0.25">
      <c r="B9116" s="427" t="s">
        <v>12057</v>
      </c>
      <c r="C9116" s="427" t="s">
        <v>12024</v>
      </c>
      <c r="D9116" s="428">
        <v>709.92</v>
      </c>
    </row>
    <row r="9117" spans="2:4" x14ac:dyDescent="0.25">
      <c r="B9117" s="427" t="s">
        <v>12058</v>
      </c>
      <c r="C9117" s="427" t="s">
        <v>12024</v>
      </c>
      <c r="D9117" s="428">
        <v>709.92</v>
      </c>
    </row>
    <row r="9118" spans="2:4" x14ac:dyDescent="0.25">
      <c r="B9118" s="427" t="s">
        <v>12059</v>
      </c>
      <c r="C9118" s="427" t="s">
        <v>12024</v>
      </c>
      <c r="D9118" s="428">
        <v>709.92</v>
      </c>
    </row>
    <row r="9119" spans="2:4" x14ac:dyDescent="0.25">
      <c r="B9119" s="427" t="s">
        <v>12060</v>
      </c>
      <c r="C9119" s="427" t="s">
        <v>12024</v>
      </c>
      <c r="D9119" s="428">
        <v>709.92</v>
      </c>
    </row>
    <row r="9120" spans="2:4" x14ac:dyDescent="0.25">
      <c r="B9120" s="427" t="s">
        <v>12061</v>
      </c>
      <c r="C9120" s="427" t="s">
        <v>12024</v>
      </c>
      <c r="D9120" s="428">
        <v>709.92</v>
      </c>
    </row>
    <row r="9121" spans="2:4" x14ac:dyDescent="0.25">
      <c r="B9121" s="427" t="s">
        <v>12062</v>
      </c>
      <c r="C9121" s="427" t="s">
        <v>12024</v>
      </c>
      <c r="D9121" s="428">
        <v>709.92</v>
      </c>
    </row>
    <row r="9122" spans="2:4" x14ac:dyDescent="0.25">
      <c r="B9122" s="427" t="s">
        <v>12063</v>
      </c>
      <c r="C9122" s="427" t="s">
        <v>12024</v>
      </c>
      <c r="D9122" s="428">
        <v>709.92</v>
      </c>
    </row>
    <row r="9123" spans="2:4" x14ac:dyDescent="0.25">
      <c r="B9123" s="427" t="s">
        <v>12064</v>
      </c>
      <c r="C9123" s="427" t="s">
        <v>12024</v>
      </c>
      <c r="D9123" s="428">
        <v>709.92</v>
      </c>
    </row>
    <row r="9124" spans="2:4" x14ac:dyDescent="0.25">
      <c r="B9124" s="427" t="s">
        <v>12065</v>
      </c>
      <c r="C9124" s="427" t="s">
        <v>12024</v>
      </c>
      <c r="D9124" s="428">
        <v>709.92</v>
      </c>
    </row>
    <row r="9125" spans="2:4" x14ac:dyDescent="0.25">
      <c r="B9125" s="427" t="s">
        <v>12066</v>
      </c>
      <c r="C9125" s="427" t="s">
        <v>12024</v>
      </c>
      <c r="D9125" s="428">
        <v>709.92</v>
      </c>
    </row>
    <row r="9126" spans="2:4" x14ac:dyDescent="0.25">
      <c r="B9126" s="427" t="s">
        <v>12067</v>
      </c>
      <c r="C9126" s="427" t="s">
        <v>12024</v>
      </c>
      <c r="D9126" s="428">
        <v>709.92</v>
      </c>
    </row>
    <row r="9127" spans="2:4" x14ac:dyDescent="0.25">
      <c r="B9127" s="427" t="s">
        <v>12068</v>
      </c>
      <c r="C9127" s="427" t="s">
        <v>12024</v>
      </c>
      <c r="D9127" s="428">
        <v>709.92</v>
      </c>
    </row>
    <row r="9128" spans="2:4" x14ac:dyDescent="0.25">
      <c r="B9128" s="427" t="s">
        <v>12069</v>
      </c>
      <c r="C9128" s="427" t="s">
        <v>12024</v>
      </c>
      <c r="D9128" s="428">
        <v>709.92</v>
      </c>
    </row>
    <row r="9129" spans="2:4" x14ac:dyDescent="0.25">
      <c r="B9129" s="427" t="s">
        <v>12070</v>
      </c>
      <c r="C9129" s="427" t="s">
        <v>12024</v>
      </c>
      <c r="D9129" s="428">
        <v>709.92</v>
      </c>
    </row>
    <row r="9130" spans="2:4" x14ac:dyDescent="0.25">
      <c r="B9130" s="427" t="s">
        <v>12071</v>
      </c>
      <c r="C9130" s="427" t="s">
        <v>12024</v>
      </c>
      <c r="D9130" s="428">
        <v>709.92</v>
      </c>
    </row>
    <row r="9131" spans="2:4" x14ac:dyDescent="0.25">
      <c r="B9131" s="427" t="s">
        <v>12072</v>
      </c>
      <c r="C9131" s="427" t="s">
        <v>12024</v>
      </c>
      <c r="D9131" s="428">
        <v>709.92</v>
      </c>
    </row>
    <row r="9132" spans="2:4" x14ac:dyDescent="0.25">
      <c r="B9132" s="427" t="s">
        <v>12073</v>
      </c>
      <c r="C9132" s="427" t="s">
        <v>12024</v>
      </c>
      <c r="D9132" s="428">
        <v>709.92</v>
      </c>
    </row>
    <row r="9133" spans="2:4" x14ac:dyDescent="0.25">
      <c r="B9133" s="427" t="s">
        <v>12074</v>
      </c>
      <c r="C9133" s="427" t="s">
        <v>12024</v>
      </c>
      <c r="D9133" s="428">
        <v>709.92</v>
      </c>
    </row>
    <row r="9134" spans="2:4" x14ac:dyDescent="0.25">
      <c r="B9134" s="427" t="s">
        <v>12075</v>
      </c>
      <c r="C9134" s="427" t="s">
        <v>12024</v>
      </c>
      <c r="D9134" s="428">
        <v>709.92</v>
      </c>
    </row>
    <row r="9135" spans="2:4" x14ac:dyDescent="0.25">
      <c r="B9135" s="427" t="s">
        <v>12076</v>
      </c>
      <c r="C9135" s="427" t="s">
        <v>12024</v>
      </c>
      <c r="D9135" s="428">
        <v>709.92</v>
      </c>
    </row>
    <row r="9136" spans="2:4" x14ac:dyDescent="0.25">
      <c r="B9136" s="427" t="s">
        <v>12077</v>
      </c>
      <c r="C9136" s="427" t="s">
        <v>12024</v>
      </c>
      <c r="D9136" s="428">
        <v>709.92</v>
      </c>
    </row>
    <row r="9137" spans="2:4" x14ac:dyDescent="0.25">
      <c r="B9137" s="427" t="s">
        <v>12078</v>
      </c>
      <c r="C9137" s="427" t="s">
        <v>12024</v>
      </c>
      <c r="D9137" s="428">
        <v>709.92</v>
      </c>
    </row>
    <row r="9138" spans="2:4" x14ac:dyDescent="0.25">
      <c r="B9138" s="427" t="s">
        <v>12079</v>
      </c>
      <c r="C9138" s="427" t="s">
        <v>12024</v>
      </c>
      <c r="D9138" s="428">
        <v>956</v>
      </c>
    </row>
    <row r="9139" spans="2:4" x14ac:dyDescent="0.25">
      <c r="B9139" s="427" t="s">
        <v>12080</v>
      </c>
      <c r="C9139" s="427" t="s">
        <v>12024</v>
      </c>
      <c r="D9139" s="428">
        <v>956</v>
      </c>
    </row>
    <row r="9140" spans="2:4" x14ac:dyDescent="0.25">
      <c r="B9140" s="427" t="s">
        <v>12081</v>
      </c>
      <c r="C9140" s="427" t="s">
        <v>12082</v>
      </c>
      <c r="D9140" s="428">
        <v>178.25</v>
      </c>
    </row>
    <row r="9141" spans="2:4" x14ac:dyDescent="0.25">
      <c r="B9141" s="427" t="s">
        <v>12083</v>
      </c>
      <c r="C9141" s="427" t="s">
        <v>12082</v>
      </c>
      <c r="D9141" s="428">
        <v>178.25</v>
      </c>
    </row>
    <row r="9142" spans="2:4" x14ac:dyDescent="0.25">
      <c r="B9142" s="427" t="s">
        <v>12084</v>
      </c>
      <c r="C9142" s="427" t="s">
        <v>12082</v>
      </c>
      <c r="D9142" s="428">
        <v>178.25</v>
      </c>
    </row>
    <row r="9143" spans="2:4" x14ac:dyDescent="0.25">
      <c r="B9143" s="427" t="s">
        <v>12085</v>
      </c>
      <c r="C9143" s="427" t="s">
        <v>12082</v>
      </c>
      <c r="D9143" s="428">
        <v>178.25</v>
      </c>
    </row>
    <row r="9144" spans="2:4" x14ac:dyDescent="0.25">
      <c r="B9144" s="427" t="s">
        <v>12086</v>
      </c>
      <c r="C9144" s="427" t="s">
        <v>12082</v>
      </c>
      <c r="D9144" s="428">
        <v>178.25</v>
      </c>
    </row>
    <row r="9145" spans="2:4" x14ac:dyDescent="0.25">
      <c r="B9145" s="427" t="s">
        <v>12087</v>
      </c>
      <c r="C9145" s="427" t="s">
        <v>12082</v>
      </c>
      <c r="D9145" s="428">
        <v>178.25</v>
      </c>
    </row>
    <row r="9146" spans="2:4" x14ac:dyDescent="0.25">
      <c r="B9146" s="427" t="s">
        <v>12088</v>
      </c>
      <c r="C9146" s="427" t="s">
        <v>12082</v>
      </c>
      <c r="D9146" s="428">
        <v>178.25</v>
      </c>
    </row>
    <row r="9147" spans="2:4" x14ac:dyDescent="0.25">
      <c r="B9147" s="427" t="s">
        <v>12089</v>
      </c>
      <c r="C9147" s="427" t="s">
        <v>12082</v>
      </c>
      <c r="D9147" s="428">
        <v>178.25</v>
      </c>
    </row>
    <row r="9148" spans="2:4" x14ac:dyDescent="0.25">
      <c r="B9148" s="427" t="s">
        <v>12090</v>
      </c>
      <c r="C9148" s="427" t="s">
        <v>12082</v>
      </c>
      <c r="D9148" s="428">
        <v>178.25</v>
      </c>
    </row>
    <row r="9149" spans="2:4" x14ac:dyDescent="0.25">
      <c r="B9149" s="427" t="s">
        <v>12091</v>
      </c>
      <c r="C9149" s="427" t="s">
        <v>12082</v>
      </c>
      <c r="D9149" s="428">
        <v>178.25</v>
      </c>
    </row>
    <row r="9150" spans="2:4" x14ac:dyDescent="0.25">
      <c r="B9150" s="427" t="s">
        <v>12092</v>
      </c>
      <c r="C9150" s="427" t="s">
        <v>12082</v>
      </c>
      <c r="D9150" s="428">
        <v>178.25</v>
      </c>
    </row>
    <row r="9151" spans="2:4" x14ac:dyDescent="0.25">
      <c r="B9151" s="427" t="s">
        <v>12093</v>
      </c>
      <c r="C9151" s="427" t="s">
        <v>12082</v>
      </c>
      <c r="D9151" s="428">
        <v>178.25</v>
      </c>
    </row>
    <row r="9152" spans="2:4" x14ac:dyDescent="0.25">
      <c r="B9152" s="427" t="s">
        <v>12094</v>
      </c>
      <c r="C9152" s="427" t="s">
        <v>12082</v>
      </c>
      <c r="D9152" s="428">
        <v>178.25</v>
      </c>
    </row>
    <row r="9153" spans="2:4" x14ac:dyDescent="0.25">
      <c r="B9153" s="427" t="s">
        <v>12095</v>
      </c>
      <c r="C9153" s="427" t="s">
        <v>12082</v>
      </c>
      <c r="D9153" s="428">
        <v>178.25</v>
      </c>
    </row>
    <row r="9154" spans="2:4" x14ac:dyDescent="0.25">
      <c r="B9154" s="427" t="s">
        <v>12096</v>
      </c>
      <c r="C9154" s="427" t="s">
        <v>12082</v>
      </c>
      <c r="D9154" s="428">
        <v>178.25</v>
      </c>
    </row>
    <row r="9155" spans="2:4" x14ac:dyDescent="0.25">
      <c r="B9155" s="427" t="s">
        <v>12097</v>
      </c>
      <c r="C9155" s="427" t="s">
        <v>12082</v>
      </c>
      <c r="D9155" s="428">
        <v>178.25</v>
      </c>
    </row>
    <row r="9156" spans="2:4" x14ac:dyDescent="0.25">
      <c r="B9156" s="427" t="s">
        <v>12098</v>
      </c>
      <c r="C9156" s="427" t="s">
        <v>12082</v>
      </c>
      <c r="D9156" s="428">
        <v>178.25</v>
      </c>
    </row>
    <row r="9157" spans="2:4" x14ac:dyDescent="0.25">
      <c r="B9157" s="427" t="s">
        <v>12099</v>
      </c>
      <c r="C9157" s="427" t="s">
        <v>12082</v>
      </c>
      <c r="D9157" s="428">
        <v>178.25</v>
      </c>
    </row>
    <row r="9158" spans="2:4" x14ac:dyDescent="0.25">
      <c r="B9158" s="427" t="s">
        <v>12100</v>
      </c>
      <c r="C9158" s="427" t="s">
        <v>12082</v>
      </c>
      <c r="D9158" s="428">
        <v>178.25</v>
      </c>
    </row>
    <row r="9159" spans="2:4" x14ac:dyDescent="0.25">
      <c r="B9159" s="427" t="s">
        <v>12101</v>
      </c>
      <c r="C9159" s="427" t="s">
        <v>12082</v>
      </c>
      <c r="D9159" s="428">
        <v>178.25</v>
      </c>
    </row>
    <row r="9160" spans="2:4" x14ac:dyDescent="0.25">
      <c r="B9160" s="427" t="s">
        <v>12102</v>
      </c>
      <c r="C9160" s="427" t="s">
        <v>12082</v>
      </c>
      <c r="D9160" s="428">
        <v>178.25</v>
      </c>
    </row>
    <row r="9161" spans="2:4" x14ac:dyDescent="0.25">
      <c r="B9161" s="427" t="s">
        <v>12103</v>
      </c>
      <c r="C9161" s="427" t="s">
        <v>12082</v>
      </c>
      <c r="D9161" s="428">
        <v>178.25</v>
      </c>
    </row>
    <row r="9162" spans="2:4" x14ac:dyDescent="0.25">
      <c r="B9162" s="427" t="s">
        <v>12104</v>
      </c>
      <c r="C9162" s="427" t="s">
        <v>12082</v>
      </c>
      <c r="D9162" s="428">
        <v>178.25</v>
      </c>
    </row>
    <row r="9163" spans="2:4" x14ac:dyDescent="0.25">
      <c r="B9163" s="427" t="s">
        <v>12105</v>
      </c>
      <c r="C9163" s="427" t="s">
        <v>12082</v>
      </c>
      <c r="D9163" s="428">
        <v>178.25</v>
      </c>
    </row>
    <row r="9164" spans="2:4" x14ac:dyDescent="0.25">
      <c r="B9164" s="427" t="s">
        <v>12106</v>
      </c>
      <c r="C9164" s="427" t="s">
        <v>12082</v>
      </c>
      <c r="D9164" s="428">
        <v>178.25</v>
      </c>
    </row>
    <row r="9165" spans="2:4" x14ac:dyDescent="0.25">
      <c r="B9165" s="427" t="s">
        <v>12107</v>
      </c>
      <c r="C9165" s="427" t="s">
        <v>12082</v>
      </c>
      <c r="D9165" s="428">
        <v>178.25</v>
      </c>
    </row>
    <row r="9166" spans="2:4" x14ac:dyDescent="0.25">
      <c r="B9166" s="427" t="s">
        <v>12108</v>
      </c>
      <c r="C9166" s="427" t="s">
        <v>12082</v>
      </c>
      <c r="D9166" s="428">
        <v>178.25</v>
      </c>
    </row>
    <row r="9167" spans="2:4" x14ac:dyDescent="0.25">
      <c r="B9167" s="427" t="s">
        <v>12109</v>
      </c>
      <c r="C9167" s="427" t="s">
        <v>12082</v>
      </c>
      <c r="D9167" s="428">
        <v>178.25</v>
      </c>
    </row>
    <row r="9168" spans="2:4" x14ac:dyDescent="0.25">
      <c r="B9168" s="427" t="s">
        <v>12110</v>
      </c>
      <c r="C9168" s="427" t="s">
        <v>12082</v>
      </c>
      <c r="D9168" s="428">
        <v>178.25</v>
      </c>
    </row>
    <row r="9169" spans="2:4" x14ac:dyDescent="0.25">
      <c r="B9169" s="427" t="s">
        <v>12111</v>
      </c>
      <c r="C9169" s="427" t="s">
        <v>12082</v>
      </c>
      <c r="D9169" s="428">
        <v>178.25</v>
      </c>
    </row>
    <row r="9170" spans="2:4" x14ac:dyDescent="0.25">
      <c r="B9170" s="427" t="s">
        <v>12112</v>
      </c>
      <c r="C9170" s="427" t="s">
        <v>12082</v>
      </c>
      <c r="D9170" s="428">
        <v>178.25</v>
      </c>
    </row>
    <row r="9171" spans="2:4" x14ac:dyDescent="0.25">
      <c r="B9171" s="427" t="s">
        <v>12113</v>
      </c>
      <c r="C9171" s="427" t="s">
        <v>12082</v>
      </c>
      <c r="D9171" s="428">
        <v>178.25</v>
      </c>
    </row>
    <row r="9172" spans="2:4" x14ac:dyDescent="0.25">
      <c r="B9172" s="427" t="s">
        <v>12114</v>
      </c>
      <c r="C9172" s="427" t="s">
        <v>12082</v>
      </c>
      <c r="D9172" s="428">
        <v>178.25</v>
      </c>
    </row>
    <row r="9173" spans="2:4" x14ac:dyDescent="0.25">
      <c r="B9173" s="427" t="s">
        <v>12115</v>
      </c>
      <c r="C9173" s="427" t="s">
        <v>12082</v>
      </c>
      <c r="D9173" s="428">
        <v>178.25</v>
      </c>
    </row>
    <row r="9174" spans="2:4" x14ac:dyDescent="0.25">
      <c r="B9174" s="427" t="s">
        <v>12116</v>
      </c>
      <c r="C9174" s="427" t="s">
        <v>12082</v>
      </c>
      <c r="D9174" s="428">
        <v>178.25</v>
      </c>
    </row>
    <row r="9175" spans="2:4" x14ac:dyDescent="0.25">
      <c r="B9175" s="427" t="s">
        <v>12117</v>
      </c>
      <c r="C9175" s="427" t="s">
        <v>12082</v>
      </c>
      <c r="D9175" s="428">
        <v>178.25</v>
      </c>
    </row>
    <row r="9176" spans="2:4" x14ac:dyDescent="0.25">
      <c r="B9176" s="427" t="s">
        <v>12118</v>
      </c>
      <c r="C9176" s="427" t="s">
        <v>12082</v>
      </c>
      <c r="D9176" s="428">
        <v>178.25</v>
      </c>
    </row>
    <row r="9177" spans="2:4" x14ac:dyDescent="0.25">
      <c r="B9177" s="427" t="s">
        <v>12119</v>
      </c>
      <c r="C9177" s="427" t="s">
        <v>12082</v>
      </c>
      <c r="D9177" s="428">
        <v>178.25</v>
      </c>
    </row>
    <row r="9178" spans="2:4" x14ac:dyDescent="0.25">
      <c r="B9178" s="427" t="s">
        <v>12120</v>
      </c>
      <c r="C9178" s="427" t="s">
        <v>12082</v>
      </c>
      <c r="D9178" s="428">
        <v>178.25</v>
      </c>
    </row>
    <row r="9179" spans="2:4" x14ac:dyDescent="0.25">
      <c r="B9179" s="427" t="s">
        <v>12121</v>
      </c>
      <c r="C9179" s="427" t="s">
        <v>12082</v>
      </c>
      <c r="D9179" s="428">
        <v>178.25</v>
      </c>
    </row>
    <row r="9180" spans="2:4" x14ac:dyDescent="0.25">
      <c r="B9180" s="427" t="s">
        <v>12122</v>
      </c>
      <c r="C9180" s="427" t="s">
        <v>12082</v>
      </c>
      <c r="D9180" s="428">
        <v>178.25</v>
      </c>
    </row>
    <row r="9181" spans="2:4" x14ac:dyDescent="0.25">
      <c r="B9181" s="427" t="s">
        <v>12123</v>
      </c>
      <c r="C9181" s="427" t="s">
        <v>12082</v>
      </c>
      <c r="D9181" s="428">
        <v>178.25</v>
      </c>
    </row>
    <row r="9182" spans="2:4" x14ac:dyDescent="0.25">
      <c r="B9182" s="427" t="s">
        <v>12124</v>
      </c>
      <c r="C9182" s="427" t="s">
        <v>12082</v>
      </c>
      <c r="D9182" s="428">
        <v>178.25</v>
      </c>
    </row>
    <row r="9183" spans="2:4" x14ac:dyDescent="0.25">
      <c r="B9183" s="427" t="s">
        <v>12125</v>
      </c>
      <c r="C9183" s="427" t="s">
        <v>12082</v>
      </c>
      <c r="D9183" s="428">
        <v>178.25</v>
      </c>
    </row>
    <row r="9184" spans="2:4" x14ac:dyDescent="0.25">
      <c r="B9184" s="427" t="s">
        <v>12126</v>
      </c>
      <c r="C9184" s="427" t="s">
        <v>12082</v>
      </c>
      <c r="D9184" s="428">
        <v>178.25</v>
      </c>
    </row>
    <row r="9185" spans="2:4" x14ac:dyDescent="0.25">
      <c r="B9185" s="427" t="s">
        <v>12127</v>
      </c>
      <c r="C9185" s="427" t="s">
        <v>12082</v>
      </c>
      <c r="D9185" s="428">
        <v>178.25</v>
      </c>
    </row>
    <row r="9186" spans="2:4" x14ac:dyDescent="0.25">
      <c r="B9186" s="427" t="s">
        <v>12128</v>
      </c>
      <c r="C9186" s="427" t="s">
        <v>12082</v>
      </c>
      <c r="D9186" s="428">
        <v>178.25</v>
      </c>
    </row>
    <row r="9187" spans="2:4" x14ac:dyDescent="0.25">
      <c r="B9187" s="427" t="s">
        <v>12129</v>
      </c>
      <c r="C9187" s="427" t="s">
        <v>12082</v>
      </c>
      <c r="D9187" s="428">
        <v>178.25</v>
      </c>
    </row>
    <row r="9188" spans="2:4" x14ac:dyDescent="0.25">
      <c r="B9188" s="427" t="s">
        <v>12130</v>
      </c>
      <c r="C9188" s="427" t="s">
        <v>12082</v>
      </c>
      <c r="D9188" s="428">
        <v>178.25</v>
      </c>
    </row>
    <row r="9189" spans="2:4" x14ac:dyDescent="0.25">
      <c r="B9189" s="427" t="s">
        <v>12131</v>
      </c>
      <c r="C9189" s="427" t="s">
        <v>12082</v>
      </c>
      <c r="D9189" s="428">
        <v>178.25</v>
      </c>
    </row>
    <row r="9190" spans="2:4" x14ac:dyDescent="0.25">
      <c r="B9190" s="427" t="s">
        <v>12132</v>
      </c>
      <c r="C9190" s="427" t="s">
        <v>12082</v>
      </c>
      <c r="D9190" s="428">
        <v>178.25</v>
      </c>
    </row>
    <row r="9191" spans="2:4" x14ac:dyDescent="0.25">
      <c r="B9191" s="427" t="s">
        <v>12133</v>
      </c>
      <c r="C9191" s="427" t="s">
        <v>12082</v>
      </c>
      <c r="D9191" s="428">
        <v>178.25</v>
      </c>
    </row>
    <row r="9192" spans="2:4" x14ac:dyDescent="0.25">
      <c r="B9192" s="427" t="s">
        <v>12134</v>
      </c>
      <c r="C9192" s="427" t="s">
        <v>12082</v>
      </c>
      <c r="D9192" s="428">
        <v>178.25</v>
      </c>
    </row>
    <row r="9193" spans="2:4" x14ac:dyDescent="0.25">
      <c r="B9193" s="427" t="s">
        <v>12135</v>
      </c>
      <c r="C9193" s="427" t="s">
        <v>12082</v>
      </c>
      <c r="D9193" s="428">
        <v>178.25</v>
      </c>
    </row>
    <row r="9194" spans="2:4" x14ac:dyDescent="0.25">
      <c r="B9194" s="427" t="s">
        <v>12136</v>
      </c>
      <c r="C9194" s="427" t="s">
        <v>12082</v>
      </c>
      <c r="D9194" s="428">
        <v>178.25</v>
      </c>
    </row>
    <row r="9195" spans="2:4" x14ac:dyDescent="0.25">
      <c r="B9195" s="427" t="s">
        <v>12137</v>
      </c>
      <c r="C9195" s="427" t="s">
        <v>12082</v>
      </c>
      <c r="D9195" s="428">
        <v>178.25</v>
      </c>
    </row>
    <row r="9196" spans="2:4" x14ac:dyDescent="0.25">
      <c r="B9196" s="427" t="s">
        <v>12138</v>
      </c>
      <c r="C9196" s="427" t="s">
        <v>12082</v>
      </c>
      <c r="D9196" s="428">
        <v>178.25</v>
      </c>
    </row>
    <row r="9197" spans="2:4" x14ac:dyDescent="0.25">
      <c r="B9197" s="427" t="s">
        <v>12139</v>
      </c>
      <c r="C9197" s="427" t="s">
        <v>12082</v>
      </c>
      <c r="D9197" s="428">
        <v>178.25</v>
      </c>
    </row>
    <row r="9198" spans="2:4" x14ac:dyDescent="0.25">
      <c r="B9198" s="427" t="s">
        <v>12140</v>
      </c>
      <c r="C9198" s="427" t="s">
        <v>12082</v>
      </c>
      <c r="D9198" s="428">
        <v>178.25</v>
      </c>
    </row>
    <row r="9199" spans="2:4" x14ac:dyDescent="0.25">
      <c r="B9199" s="427" t="s">
        <v>12141</v>
      </c>
      <c r="C9199" s="427" t="s">
        <v>12082</v>
      </c>
      <c r="D9199" s="428">
        <v>178.25</v>
      </c>
    </row>
    <row r="9200" spans="2:4" x14ac:dyDescent="0.25">
      <c r="B9200" s="427" t="s">
        <v>12142</v>
      </c>
      <c r="C9200" s="427" t="s">
        <v>12082</v>
      </c>
      <c r="D9200" s="428">
        <v>178.25</v>
      </c>
    </row>
    <row r="9201" spans="2:4" x14ac:dyDescent="0.25">
      <c r="B9201" s="427" t="s">
        <v>12143</v>
      </c>
      <c r="C9201" s="427" t="s">
        <v>12082</v>
      </c>
      <c r="D9201" s="428">
        <v>178.25</v>
      </c>
    </row>
    <row r="9202" spans="2:4" x14ac:dyDescent="0.25">
      <c r="B9202" s="427" t="s">
        <v>12144</v>
      </c>
      <c r="C9202" s="427" t="s">
        <v>12082</v>
      </c>
      <c r="D9202" s="428">
        <v>178.25</v>
      </c>
    </row>
    <row r="9203" spans="2:4" x14ac:dyDescent="0.25">
      <c r="B9203" s="427" t="s">
        <v>12145</v>
      </c>
      <c r="C9203" s="427" t="s">
        <v>12082</v>
      </c>
      <c r="D9203" s="428">
        <v>178.25</v>
      </c>
    </row>
    <row r="9204" spans="2:4" x14ac:dyDescent="0.25">
      <c r="B9204" s="427" t="s">
        <v>12146</v>
      </c>
      <c r="C9204" s="427" t="s">
        <v>12082</v>
      </c>
      <c r="D9204" s="428">
        <v>178.25</v>
      </c>
    </row>
    <row r="9205" spans="2:4" x14ac:dyDescent="0.25">
      <c r="B9205" s="427" t="s">
        <v>12147</v>
      </c>
      <c r="C9205" s="427" t="s">
        <v>12082</v>
      </c>
      <c r="D9205" s="428">
        <v>178.25</v>
      </c>
    </row>
    <row r="9206" spans="2:4" x14ac:dyDescent="0.25">
      <c r="B9206" s="427" t="s">
        <v>12148</v>
      </c>
      <c r="C9206" s="427" t="s">
        <v>12082</v>
      </c>
      <c r="D9206" s="428">
        <v>178.25</v>
      </c>
    </row>
    <row r="9207" spans="2:4" x14ac:dyDescent="0.25">
      <c r="B9207" s="427" t="s">
        <v>12149</v>
      </c>
      <c r="C9207" s="427" t="s">
        <v>12082</v>
      </c>
      <c r="D9207" s="428">
        <v>178.25</v>
      </c>
    </row>
    <row r="9208" spans="2:4" x14ac:dyDescent="0.25">
      <c r="B9208" s="427" t="s">
        <v>12150</v>
      </c>
      <c r="C9208" s="427" t="s">
        <v>12082</v>
      </c>
      <c r="D9208" s="428">
        <v>178.25</v>
      </c>
    </row>
    <row r="9209" spans="2:4" x14ac:dyDescent="0.25">
      <c r="B9209" s="427" t="s">
        <v>12151</v>
      </c>
      <c r="C9209" s="427" t="s">
        <v>12082</v>
      </c>
      <c r="D9209" s="428">
        <v>178.25</v>
      </c>
    </row>
    <row r="9210" spans="2:4" x14ac:dyDescent="0.25">
      <c r="B9210" s="427" t="s">
        <v>12152</v>
      </c>
      <c r="C9210" s="427" t="s">
        <v>12082</v>
      </c>
      <c r="D9210" s="428">
        <v>178.25</v>
      </c>
    </row>
    <row r="9211" spans="2:4" x14ac:dyDescent="0.25">
      <c r="B9211" s="427" t="s">
        <v>12153</v>
      </c>
      <c r="C9211" s="427" t="s">
        <v>12082</v>
      </c>
      <c r="D9211" s="428">
        <v>178.25</v>
      </c>
    </row>
    <row r="9212" spans="2:4" x14ac:dyDescent="0.25">
      <c r="B9212" s="427" t="s">
        <v>12154</v>
      </c>
      <c r="C9212" s="427" t="s">
        <v>12082</v>
      </c>
      <c r="D9212" s="428">
        <v>178.25</v>
      </c>
    </row>
    <row r="9213" spans="2:4" x14ac:dyDescent="0.25">
      <c r="B9213" s="427" t="s">
        <v>12155</v>
      </c>
      <c r="C9213" s="427" t="s">
        <v>12082</v>
      </c>
      <c r="D9213" s="428">
        <v>178.25</v>
      </c>
    </row>
    <row r="9214" spans="2:4" x14ac:dyDescent="0.25">
      <c r="B9214" s="427" t="s">
        <v>12156</v>
      </c>
      <c r="C9214" s="427" t="s">
        <v>12082</v>
      </c>
      <c r="D9214" s="428">
        <v>178.25</v>
      </c>
    </row>
    <row r="9215" spans="2:4" x14ac:dyDescent="0.25">
      <c r="B9215" s="427" t="s">
        <v>12157</v>
      </c>
      <c r="C9215" s="427" t="s">
        <v>12082</v>
      </c>
      <c r="D9215" s="428">
        <v>178.25</v>
      </c>
    </row>
    <row r="9216" spans="2:4" x14ac:dyDescent="0.25">
      <c r="B9216" s="427" t="s">
        <v>12158</v>
      </c>
      <c r="C9216" s="427" t="s">
        <v>12082</v>
      </c>
      <c r="D9216" s="428">
        <v>178.25</v>
      </c>
    </row>
    <row r="9217" spans="2:4" x14ac:dyDescent="0.25">
      <c r="B9217" s="427" t="s">
        <v>12159</v>
      </c>
      <c r="C9217" s="427" t="s">
        <v>12082</v>
      </c>
      <c r="D9217" s="428">
        <v>178.25</v>
      </c>
    </row>
    <row r="9218" spans="2:4" x14ac:dyDescent="0.25">
      <c r="B9218" s="427" t="s">
        <v>12160</v>
      </c>
      <c r="C9218" s="427" t="s">
        <v>12082</v>
      </c>
      <c r="D9218" s="428">
        <v>178.25</v>
      </c>
    </row>
    <row r="9219" spans="2:4" x14ac:dyDescent="0.25">
      <c r="B9219" s="427" t="s">
        <v>12161</v>
      </c>
      <c r="C9219" s="427" t="s">
        <v>12082</v>
      </c>
      <c r="D9219" s="428">
        <v>178.25</v>
      </c>
    </row>
    <row r="9220" spans="2:4" x14ac:dyDescent="0.25">
      <c r="B9220" s="427" t="s">
        <v>12162</v>
      </c>
      <c r="C9220" s="427" t="s">
        <v>12082</v>
      </c>
      <c r="D9220" s="428">
        <v>178.25</v>
      </c>
    </row>
    <row r="9221" spans="2:4" x14ac:dyDescent="0.25">
      <c r="B9221" s="427" t="s">
        <v>12163</v>
      </c>
      <c r="C9221" s="427" t="s">
        <v>12082</v>
      </c>
      <c r="D9221" s="428">
        <v>178.25</v>
      </c>
    </row>
    <row r="9222" spans="2:4" x14ac:dyDescent="0.25">
      <c r="B9222" s="427" t="s">
        <v>12164</v>
      </c>
      <c r="C9222" s="427" t="s">
        <v>12082</v>
      </c>
      <c r="D9222" s="428">
        <v>178.25</v>
      </c>
    </row>
    <row r="9223" spans="2:4" x14ac:dyDescent="0.25">
      <c r="B9223" s="427" t="s">
        <v>12165</v>
      </c>
      <c r="C9223" s="427" t="s">
        <v>12082</v>
      </c>
      <c r="D9223" s="428">
        <v>178.25</v>
      </c>
    </row>
    <row r="9224" spans="2:4" x14ac:dyDescent="0.25">
      <c r="B9224" s="427" t="s">
        <v>12166</v>
      </c>
      <c r="C9224" s="427" t="s">
        <v>12082</v>
      </c>
      <c r="D9224" s="428">
        <v>178.25</v>
      </c>
    </row>
    <row r="9225" spans="2:4" x14ac:dyDescent="0.25">
      <c r="B9225" s="427" t="s">
        <v>12167</v>
      </c>
      <c r="C9225" s="427" t="s">
        <v>12082</v>
      </c>
      <c r="D9225" s="428">
        <v>178.25</v>
      </c>
    </row>
    <row r="9226" spans="2:4" x14ac:dyDescent="0.25">
      <c r="B9226" s="427" t="s">
        <v>12168</v>
      </c>
      <c r="C9226" s="427" t="s">
        <v>12082</v>
      </c>
      <c r="D9226" s="428">
        <v>178.25</v>
      </c>
    </row>
    <row r="9227" spans="2:4" x14ac:dyDescent="0.25">
      <c r="B9227" s="427" t="s">
        <v>12169</v>
      </c>
      <c r="C9227" s="427" t="s">
        <v>12082</v>
      </c>
      <c r="D9227" s="428">
        <v>178.25</v>
      </c>
    </row>
    <row r="9228" spans="2:4" x14ac:dyDescent="0.25">
      <c r="B9228" s="427" t="s">
        <v>12170</v>
      </c>
      <c r="C9228" s="427" t="s">
        <v>12082</v>
      </c>
      <c r="D9228" s="428">
        <v>178.25</v>
      </c>
    </row>
    <row r="9229" spans="2:4" x14ac:dyDescent="0.25">
      <c r="B9229" s="427" t="s">
        <v>12171</v>
      </c>
      <c r="C9229" s="427" t="s">
        <v>12082</v>
      </c>
      <c r="D9229" s="428">
        <v>178.25</v>
      </c>
    </row>
    <row r="9230" spans="2:4" x14ac:dyDescent="0.25">
      <c r="B9230" s="427" t="s">
        <v>12172</v>
      </c>
      <c r="C9230" s="427" t="s">
        <v>12082</v>
      </c>
      <c r="D9230" s="428">
        <v>178.25</v>
      </c>
    </row>
    <row r="9231" spans="2:4" x14ac:dyDescent="0.25">
      <c r="B9231" s="427" t="s">
        <v>12173</v>
      </c>
      <c r="C9231" s="427" t="s">
        <v>12082</v>
      </c>
      <c r="D9231" s="428">
        <v>178.25</v>
      </c>
    </row>
    <row r="9232" spans="2:4" x14ac:dyDescent="0.25">
      <c r="B9232" s="427" t="s">
        <v>12174</v>
      </c>
      <c r="C9232" s="427" t="s">
        <v>12082</v>
      </c>
      <c r="D9232" s="428">
        <v>178.25</v>
      </c>
    </row>
    <row r="9233" spans="2:4" x14ac:dyDescent="0.25">
      <c r="B9233" s="427" t="s">
        <v>12175</v>
      </c>
      <c r="C9233" s="427" t="s">
        <v>12082</v>
      </c>
      <c r="D9233" s="428">
        <v>178.25</v>
      </c>
    </row>
    <row r="9234" spans="2:4" x14ac:dyDescent="0.25">
      <c r="B9234" s="427" t="s">
        <v>12176</v>
      </c>
      <c r="C9234" s="427" t="s">
        <v>12082</v>
      </c>
      <c r="D9234" s="428">
        <v>178.25</v>
      </c>
    </row>
    <row r="9235" spans="2:4" x14ac:dyDescent="0.25">
      <c r="B9235" s="427" t="s">
        <v>12177</v>
      </c>
      <c r="C9235" s="427" t="s">
        <v>12082</v>
      </c>
      <c r="D9235" s="428">
        <v>178.25</v>
      </c>
    </row>
    <row r="9236" spans="2:4" x14ac:dyDescent="0.25">
      <c r="B9236" s="427" t="s">
        <v>12178</v>
      </c>
      <c r="C9236" s="427" t="s">
        <v>12082</v>
      </c>
      <c r="D9236" s="428">
        <v>178.25</v>
      </c>
    </row>
    <row r="9237" spans="2:4" x14ac:dyDescent="0.25">
      <c r="B9237" s="427" t="s">
        <v>12179</v>
      </c>
      <c r="C9237" s="427" t="s">
        <v>12082</v>
      </c>
      <c r="D9237" s="428">
        <v>178.25</v>
      </c>
    </row>
    <row r="9238" spans="2:4" x14ac:dyDescent="0.25">
      <c r="B9238" s="427" t="s">
        <v>12180</v>
      </c>
      <c r="C9238" s="427" t="s">
        <v>12082</v>
      </c>
      <c r="D9238" s="428">
        <v>178.25</v>
      </c>
    </row>
    <row r="9239" spans="2:4" x14ac:dyDescent="0.25">
      <c r="B9239" s="427" t="s">
        <v>12181</v>
      </c>
      <c r="C9239" s="427" t="s">
        <v>12082</v>
      </c>
      <c r="D9239" s="428">
        <v>178.25</v>
      </c>
    </row>
    <row r="9240" spans="2:4" x14ac:dyDescent="0.25">
      <c r="B9240" s="427" t="s">
        <v>12182</v>
      </c>
      <c r="C9240" s="427" t="s">
        <v>12082</v>
      </c>
      <c r="D9240" s="428">
        <v>178.25</v>
      </c>
    </row>
    <row r="9241" spans="2:4" x14ac:dyDescent="0.25">
      <c r="B9241" s="427" t="s">
        <v>12183</v>
      </c>
      <c r="C9241" s="427" t="s">
        <v>12082</v>
      </c>
      <c r="D9241" s="428">
        <v>178.25</v>
      </c>
    </row>
    <row r="9242" spans="2:4" x14ac:dyDescent="0.25">
      <c r="B9242" s="427" t="s">
        <v>12184</v>
      </c>
      <c r="C9242" s="427" t="s">
        <v>12082</v>
      </c>
      <c r="D9242" s="428">
        <v>178.25</v>
      </c>
    </row>
    <row r="9243" spans="2:4" x14ac:dyDescent="0.25">
      <c r="B9243" s="427" t="s">
        <v>12185</v>
      </c>
      <c r="C9243" s="427" t="s">
        <v>12082</v>
      </c>
      <c r="D9243" s="428">
        <v>178.25</v>
      </c>
    </row>
    <row r="9244" spans="2:4" x14ac:dyDescent="0.25">
      <c r="B9244" s="427" t="s">
        <v>12186</v>
      </c>
      <c r="C9244" s="427" t="s">
        <v>12082</v>
      </c>
      <c r="D9244" s="428">
        <v>178.25</v>
      </c>
    </row>
    <row r="9245" spans="2:4" x14ac:dyDescent="0.25">
      <c r="B9245" s="427" t="s">
        <v>12187</v>
      </c>
      <c r="C9245" s="427" t="s">
        <v>12082</v>
      </c>
      <c r="D9245" s="428">
        <v>178.25</v>
      </c>
    </row>
    <row r="9246" spans="2:4" x14ac:dyDescent="0.25">
      <c r="B9246" s="427" t="s">
        <v>12188</v>
      </c>
      <c r="C9246" s="427" t="s">
        <v>12082</v>
      </c>
      <c r="D9246" s="428">
        <v>178.25</v>
      </c>
    </row>
    <row r="9247" spans="2:4" x14ac:dyDescent="0.25">
      <c r="B9247" s="427" t="s">
        <v>12189</v>
      </c>
      <c r="C9247" s="427" t="s">
        <v>12082</v>
      </c>
      <c r="D9247" s="428">
        <v>178.25</v>
      </c>
    </row>
    <row r="9248" spans="2:4" x14ac:dyDescent="0.25">
      <c r="B9248" s="427" t="s">
        <v>12190</v>
      </c>
      <c r="C9248" s="427" t="s">
        <v>12082</v>
      </c>
      <c r="D9248" s="428">
        <v>178.25</v>
      </c>
    </row>
    <row r="9249" spans="2:4" x14ac:dyDescent="0.25">
      <c r="B9249" s="427" t="s">
        <v>12191</v>
      </c>
      <c r="C9249" s="427" t="s">
        <v>12082</v>
      </c>
      <c r="D9249" s="428">
        <v>178.25</v>
      </c>
    </row>
    <row r="9250" spans="2:4" x14ac:dyDescent="0.25">
      <c r="B9250" s="427" t="s">
        <v>12192</v>
      </c>
      <c r="C9250" s="427" t="s">
        <v>12082</v>
      </c>
      <c r="D9250" s="428">
        <v>178.25</v>
      </c>
    </row>
    <row r="9251" spans="2:4" x14ac:dyDescent="0.25">
      <c r="B9251" s="427" t="s">
        <v>12193</v>
      </c>
      <c r="C9251" s="427" t="s">
        <v>12082</v>
      </c>
      <c r="D9251" s="428">
        <v>178.25</v>
      </c>
    </row>
    <row r="9252" spans="2:4" x14ac:dyDescent="0.25">
      <c r="B9252" s="427" t="s">
        <v>12194</v>
      </c>
      <c r="C9252" s="427" t="s">
        <v>12082</v>
      </c>
      <c r="D9252" s="428">
        <v>178.25</v>
      </c>
    </row>
    <row r="9253" spans="2:4" x14ac:dyDescent="0.25">
      <c r="B9253" s="427" t="s">
        <v>12195</v>
      </c>
      <c r="C9253" s="427" t="s">
        <v>12082</v>
      </c>
      <c r="D9253" s="428">
        <v>178.25</v>
      </c>
    </row>
    <row r="9254" spans="2:4" x14ac:dyDescent="0.25">
      <c r="B9254" s="427" t="s">
        <v>12196</v>
      </c>
      <c r="C9254" s="427" t="s">
        <v>12082</v>
      </c>
      <c r="D9254" s="428">
        <v>178.25</v>
      </c>
    </row>
    <row r="9255" spans="2:4" x14ac:dyDescent="0.25">
      <c r="B9255" s="427" t="s">
        <v>12197</v>
      </c>
      <c r="C9255" s="427" t="s">
        <v>12082</v>
      </c>
      <c r="D9255" s="428">
        <v>178.25</v>
      </c>
    </row>
    <row r="9256" spans="2:4" x14ac:dyDescent="0.25">
      <c r="B9256" s="427" t="s">
        <v>12198</v>
      </c>
      <c r="C9256" s="427" t="s">
        <v>12082</v>
      </c>
      <c r="D9256" s="428">
        <v>178.25</v>
      </c>
    </row>
    <row r="9257" spans="2:4" x14ac:dyDescent="0.25">
      <c r="B9257" s="427" t="s">
        <v>12199</v>
      </c>
      <c r="C9257" s="427" t="s">
        <v>12082</v>
      </c>
      <c r="D9257" s="428">
        <v>178.25</v>
      </c>
    </row>
    <row r="9258" spans="2:4" x14ac:dyDescent="0.25">
      <c r="B9258" s="427" t="s">
        <v>12200</v>
      </c>
      <c r="C9258" s="427" t="s">
        <v>12082</v>
      </c>
      <c r="D9258" s="428">
        <v>178.25</v>
      </c>
    </row>
    <row r="9259" spans="2:4" x14ac:dyDescent="0.25">
      <c r="B9259" s="427" t="s">
        <v>12201</v>
      </c>
      <c r="C9259" s="427" t="s">
        <v>12082</v>
      </c>
      <c r="D9259" s="428">
        <v>178.25</v>
      </c>
    </row>
    <row r="9260" spans="2:4" x14ac:dyDescent="0.25">
      <c r="B9260" s="427" t="s">
        <v>12202</v>
      </c>
      <c r="C9260" s="427" t="s">
        <v>12082</v>
      </c>
      <c r="D9260" s="428">
        <v>178.25</v>
      </c>
    </row>
    <row r="9261" spans="2:4" x14ac:dyDescent="0.25">
      <c r="B9261" s="427" t="s">
        <v>12203</v>
      </c>
      <c r="C9261" s="427" t="s">
        <v>12082</v>
      </c>
      <c r="D9261" s="428">
        <v>178.25</v>
      </c>
    </row>
    <row r="9262" spans="2:4" x14ac:dyDescent="0.25">
      <c r="B9262" s="427" t="s">
        <v>12204</v>
      </c>
      <c r="C9262" s="427" t="s">
        <v>12082</v>
      </c>
      <c r="D9262" s="428">
        <v>178.25</v>
      </c>
    </row>
    <row r="9263" spans="2:4" x14ac:dyDescent="0.25">
      <c r="B9263" s="427" t="s">
        <v>12205</v>
      </c>
      <c r="C9263" s="427" t="s">
        <v>12082</v>
      </c>
      <c r="D9263" s="428">
        <v>178.25</v>
      </c>
    </row>
    <row r="9264" spans="2:4" x14ac:dyDescent="0.25">
      <c r="B9264" s="427" t="s">
        <v>12206</v>
      </c>
      <c r="C9264" s="427" t="s">
        <v>12082</v>
      </c>
      <c r="D9264" s="428">
        <v>178.25</v>
      </c>
    </row>
    <row r="9265" spans="2:4" x14ac:dyDescent="0.25">
      <c r="B9265" s="427" t="s">
        <v>12207</v>
      </c>
      <c r="C9265" s="427" t="s">
        <v>12082</v>
      </c>
      <c r="D9265" s="428">
        <v>178.25</v>
      </c>
    </row>
    <row r="9266" spans="2:4" x14ac:dyDescent="0.25">
      <c r="B9266" s="427" t="s">
        <v>12208</v>
      </c>
      <c r="C9266" s="427" t="s">
        <v>12082</v>
      </c>
      <c r="D9266" s="428">
        <v>178.25</v>
      </c>
    </row>
    <row r="9267" spans="2:4" x14ac:dyDescent="0.25">
      <c r="B9267" s="427" t="s">
        <v>12209</v>
      </c>
      <c r="C9267" s="427" t="s">
        <v>12082</v>
      </c>
      <c r="D9267" s="428">
        <v>178.25</v>
      </c>
    </row>
    <row r="9268" spans="2:4" x14ac:dyDescent="0.25">
      <c r="B9268" s="427" t="s">
        <v>12210</v>
      </c>
      <c r="C9268" s="427" t="s">
        <v>12082</v>
      </c>
      <c r="D9268" s="428">
        <v>178.25</v>
      </c>
    </row>
    <row r="9269" spans="2:4" x14ac:dyDescent="0.25">
      <c r="B9269" s="427" t="s">
        <v>12211</v>
      </c>
      <c r="C9269" s="427" t="s">
        <v>12082</v>
      </c>
      <c r="D9269" s="428">
        <v>178.25</v>
      </c>
    </row>
    <row r="9270" spans="2:4" x14ac:dyDescent="0.25">
      <c r="B9270" s="427" t="s">
        <v>12212</v>
      </c>
      <c r="C9270" s="427" t="s">
        <v>12082</v>
      </c>
      <c r="D9270" s="428">
        <v>178.25</v>
      </c>
    </row>
    <row r="9271" spans="2:4" x14ac:dyDescent="0.25">
      <c r="B9271" s="427" t="s">
        <v>12213</v>
      </c>
      <c r="C9271" s="427" t="s">
        <v>12082</v>
      </c>
      <c r="D9271" s="428">
        <v>178.25</v>
      </c>
    </row>
    <row r="9272" spans="2:4" x14ac:dyDescent="0.25">
      <c r="B9272" s="427" t="s">
        <v>12214</v>
      </c>
      <c r="C9272" s="427" t="s">
        <v>12082</v>
      </c>
      <c r="D9272" s="428">
        <v>178.25</v>
      </c>
    </row>
    <row r="9273" spans="2:4" x14ac:dyDescent="0.25">
      <c r="B9273" s="427" t="s">
        <v>12215</v>
      </c>
      <c r="C9273" s="427" t="s">
        <v>12082</v>
      </c>
      <c r="D9273" s="428">
        <v>178.25</v>
      </c>
    </row>
    <row r="9274" spans="2:4" x14ac:dyDescent="0.25">
      <c r="B9274" s="427" t="s">
        <v>12216</v>
      </c>
      <c r="C9274" s="427" t="s">
        <v>12082</v>
      </c>
      <c r="D9274" s="428">
        <v>178.25</v>
      </c>
    </row>
    <row r="9275" spans="2:4" x14ac:dyDescent="0.25">
      <c r="B9275" s="427" t="s">
        <v>12217</v>
      </c>
      <c r="C9275" s="427" t="s">
        <v>12082</v>
      </c>
      <c r="D9275" s="428">
        <v>178.25</v>
      </c>
    </row>
    <row r="9276" spans="2:4" x14ac:dyDescent="0.25">
      <c r="B9276" s="427" t="s">
        <v>12218</v>
      </c>
      <c r="C9276" s="427" t="s">
        <v>12082</v>
      </c>
      <c r="D9276" s="428">
        <v>178.25</v>
      </c>
    </row>
    <row r="9277" spans="2:4" x14ac:dyDescent="0.25">
      <c r="B9277" s="427" t="s">
        <v>12219</v>
      </c>
      <c r="C9277" s="427" t="s">
        <v>12082</v>
      </c>
      <c r="D9277" s="428">
        <v>178.25</v>
      </c>
    </row>
    <row r="9278" spans="2:4" x14ac:dyDescent="0.25">
      <c r="B9278" s="427" t="s">
        <v>12220</v>
      </c>
      <c r="C9278" s="427" t="s">
        <v>12082</v>
      </c>
      <c r="D9278" s="428">
        <v>178.25</v>
      </c>
    </row>
    <row r="9279" spans="2:4" x14ac:dyDescent="0.25">
      <c r="B9279" s="427" t="s">
        <v>12221</v>
      </c>
      <c r="C9279" s="427" t="s">
        <v>12082</v>
      </c>
      <c r="D9279" s="428">
        <v>178.25</v>
      </c>
    </row>
    <row r="9280" spans="2:4" x14ac:dyDescent="0.25">
      <c r="B9280" s="427" t="s">
        <v>12222</v>
      </c>
      <c r="C9280" s="427" t="s">
        <v>12082</v>
      </c>
      <c r="D9280" s="428">
        <v>178.25</v>
      </c>
    </row>
    <row r="9281" spans="2:4" x14ac:dyDescent="0.25">
      <c r="B9281" s="427" t="s">
        <v>12223</v>
      </c>
      <c r="C9281" s="427" t="s">
        <v>12082</v>
      </c>
      <c r="D9281" s="428">
        <v>178.25</v>
      </c>
    </row>
    <row r="9282" spans="2:4" x14ac:dyDescent="0.25">
      <c r="B9282" s="427" t="s">
        <v>12224</v>
      </c>
      <c r="C9282" s="427" t="s">
        <v>12082</v>
      </c>
      <c r="D9282" s="428">
        <v>178.25</v>
      </c>
    </row>
    <row r="9283" spans="2:4" x14ac:dyDescent="0.25">
      <c r="B9283" s="427" t="s">
        <v>12225</v>
      </c>
      <c r="C9283" s="427" t="s">
        <v>12082</v>
      </c>
      <c r="D9283" s="428">
        <v>178.25</v>
      </c>
    </row>
    <row r="9284" spans="2:4" x14ac:dyDescent="0.25">
      <c r="B9284" s="427" t="s">
        <v>12226</v>
      </c>
      <c r="C9284" s="427" t="s">
        <v>12082</v>
      </c>
      <c r="D9284" s="428">
        <v>178.25</v>
      </c>
    </row>
    <row r="9285" spans="2:4" x14ac:dyDescent="0.25">
      <c r="B9285" s="427" t="s">
        <v>12227</v>
      </c>
      <c r="C9285" s="427" t="s">
        <v>12082</v>
      </c>
      <c r="D9285" s="428">
        <v>178.25</v>
      </c>
    </row>
    <row r="9286" spans="2:4" x14ac:dyDescent="0.25">
      <c r="B9286" s="427" t="s">
        <v>12228</v>
      </c>
      <c r="C9286" s="427" t="s">
        <v>12082</v>
      </c>
      <c r="D9286" s="428">
        <v>178.25</v>
      </c>
    </row>
    <row r="9287" spans="2:4" x14ac:dyDescent="0.25">
      <c r="B9287" s="427" t="s">
        <v>12229</v>
      </c>
      <c r="C9287" s="427" t="s">
        <v>12082</v>
      </c>
      <c r="D9287" s="428">
        <v>178.25</v>
      </c>
    </row>
    <row r="9288" spans="2:4" x14ac:dyDescent="0.25">
      <c r="B9288" s="427" t="s">
        <v>12230</v>
      </c>
      <c r="C9288" s="427" t="s">
        <v>12082</v>
      </c>
      <c r="D9288" s="428">
        <v>178.25</v>
      </c>
    </row>
    <row r="9289" spans="2:4" x14ac:dyDescent="0.25">
      <c r="B9289" s="427" t="s">
        <v>12231</v>
      </c>
      <c r="C9289" s="427" t="s">
        <v>12082</v>
      </c>
      <c r="D9289" s="428">
        <v>178.25</v>
      </c>
    </row>
    <row r="9290" spans="2:4" x14ac:dyDescent="0.25">
      <c r="B9290" s="427" t="s">
        <v>12232</v>
      </c>
      <c r="C9290" s="427" t="s">
        <v>12082</v>
      </c>
      <c r="D9290" s="428">
        <v>178.25</v>
      </c>
    </row>
    <row r="9291" spans="2:4" x14ac:dyDescent="0.25">
      <c r="B9291" s="427" t="s">
        <v>12233</v>
      </c>
      <c r="C9291" s="427" t="s">
        <v>12082</v>
      </c>
      <c r="D9291" s="428">
        <v>178.25</v>
      </c>
    </row>
    <row r="9292" spans="2:4" x14ac:dyDescent="0.25">
      <c r="B9292" s="427" t="s">
        <v>12234</v>
      </c>
      <c r="C9292" s="427" t="s">
        <v>12082</v>
      </c>
      <c r="D9292" s="428">
        <v>178.25</v>
      </c>
    </row>
    <row r="9293" spans="2:4" x14ac:dyDescent="0.25">
      <c r="B9293" s="427" t="s">
        <v>12235</v>
      </c>
      <c r="C9293" s="427" t="s">
        <v>12082</v>
      </c>
      <c r="D9293" s="428">
        <v>178.25</v>
      </c>
    </row>
    <row r="9294" spans="2:4" x14ac:dyDescent="0.25">
      <c r="B9294" s="427" t="s">
        <v>12236</v>
      </c>
      <c r="C9294" s="427" t="s">
        <v>12082</v>
      </c>
      <c r="D9294" s="428">
        <v>178.25</v>
      </c>
    </row>
    <row r="9295" spans="2:4" x14ac:dyDescent="0.25">
      <c r="B9295" s="427" t="s">
        <v>12237</v>
      </c>
      <c r="C9295" s="427" t="s">
        <v>12082</v>
      </c>
      <c r="D9295" s="428">
        <v>178.25</v>
      </c>
    </row>
    <row r="9296" spans="2:4" x14ac:dyDescent="0.25">
      <c r="B9296" s="427" t="s">
        <v>12238</v>
      </c>
      <c r="C9296" s="427" t="s">
        <v>12082</v>
      </c>
      <c r="D9296" s="428">
        <v>178.25</v>
      </c>
    </row>
    <row r="9297" spans="2:4" x14ac:dyDescent="0.25">
      <c r="B9297" s="427" t="s">
        <v>12239</v>
      </c>
      <c r="C9297" s="427" t="s">
        <v>12082</v>
      </c>
      <c r="D9297" s="428">
        <v>178.25</v>
      </c>
    </row>
    <row r="9298" spans="2:4" x14ac:dyDescent="0.25">
      <c r="B9298" s="427" t="s">
        <v>12240</v>
      </c>
      <c r="C9298" s="427" t="s">
        <v>12082</v>
      </c>
      <c r="D9298" s="428">
        <v>178.25</v>
      </c>
    </row>
    <row r="9299" spans="2:4" x14ac:dyDescent="0.25">
      <c r="B9299" s="427" t="s">
        <v>12241</v>
      </c>
      <c r="C9299" s="427" t="s">
        <v>12082</v>
      </c>
      <c r="D9299" s="428">
        <v>178.25</v>
      </c>
    </row>
    <row r="9300" spans="2:4" x14ac:dyDescent="0.25">
      <c r="B9300" s="427" t="s">
        <v>12242</v>
      </c>
      <c r="C9300" s="427" t="s">
        <v>12082</v>
      </c>
      <c r="D9300" s="428">
        <v>178.25</v>
      </c>
    </row>
    <row r="9301" spans="2:4" x14ac:dyDescent="0.25">
      <c r="B9301" s="427" t="s">
        <v>12243</v>
      </c>
      <c r="C9301" s="427" t="s">
        <v>12082</v>
      </c>
      <c r="D9301" s="428">
        <v>178.25</v>
      </c>
    </row>
    <row r="9302" spans="2:4" x14ac:dyDescent="0.25">
      <c r="B9302" s="427" t="s">
        <v>12244</v>
      </c>
      <c r="C9302" s="427" t="s">
        <v>12082</v>
      </c>
      <c r="D9302" s="428">
        <v>178.25</v>
      </c>
    </row>
    <row r="9303" spans="2:4" x14ac:dyDescent="0.25">
      <c r="B9303" s="427" t="s">
        <v>12245</v>
      </c>
      <c r="C9303" s="427" t="s">
        <v>12082</v>
      </c>
      <c r="D9303" s="428">
        <v>178.25</v>
      </c>
    </row>
    <row r="9304" spans="2:4" x14ac:dyDescent="0.25">
      <c r="B9304" s="427" t="s">
        <v>12246</v>
      </c>
      <c r="C9304" s="427" t="s">
        <v>12082</v>
      </c>
      <c r="D9304" s="428">
        <v>178.25</v>
      </c>
    </row>
    <row r="9305" spans="2:4" x14ac:dyDescent="0.25">
      <c r="B9305" s="427" t="s">
        <v>12247</v>
      </c>
      <c r="C9305" s="427" t="s">
        <v>12082</v>
      </c>
      <c r="D9305" s="428">
        <v>178.25</v>
      </c>
    </row>
    <row r="9306" spans="2:4" x14ac:dyDescent="0.25">
      <c r="B9306" s="427" t="s">
        <v>12248</v>
      </c>
      <c r="C9306" s="427" t="s">
        <v>12082</v>
      </c>
      <c r="D9306" s="428">
        <v>178.25</v>
      </c>
    </row>
    <row r="9307" spans="2:4" x14ac:dyDescent="0.25">
      <c r="B9307" s="427" t="s">
        <v>12249</v>
      </c>
      <c r="C9307" s="427" t="s">
        <v>12082</v>
      </c>
      <c r="D9307" s="428">
        <v>178.25</v>
      </c>
    </row>
    <row r="9308" spans="2:4" x14ac:dyDescent="0.25">
      <c r="B9308" s="427" t="s">
        <v>12250</v>
      </c>
      <c r="C9308" s="427" t="s">
        <v>12082</v>
      </c>
      <c r="D9308" s="428">
        <v>178.25</v>
      </c>
    </row>
    <row r="9309" spans="2:4" x14ac:dyDescent="0.25">
      <c r="B9309" s="427" t="s">
        <v>12251</v>
      </c>
      <c r="C9309" s="427" t="s">
        <v>12082</v>
      </c>
      <c r="D9309" s="428">
        <v>178.25</v>
      </c>
    </row>
    <row r="9310" spans="2:4" x14ac:dyDescent="0.25">
      <c r="B9310" s="427" t="s">
        <v>12252</v>
      </c>
      <c r="C9310" s="427" t="s">
        <v>12082</v>
      </c>
      <c r="D9310" s="428">
        <v>178.25</v>
      </c>
    </row>
    <row r="9311" spans="2:4" x14ac:dyDescent="0.25">
      <c r="B9311" s="427" t="s">
        <v>12253</v>
      </c>
      <c r="C9311" s="427" t="s">
        <v>12082</v>
      </c>
      <c r="D9311" s="428">
        <v>178.25</v>
      </c>
    </row>
    <row r="9312" spans="2:4" x14ac:dyDescent="0.25">
      <c r="B9312" s="427" t="s">
        <v>12254</v>
      </c>
      <c r="C9312" s="427" t="s">
        <v>12082</v>
      </c>
      <c r="D9312" s="428">
        <v>178.25</v>
      </c>
    </row>
    <row r="9313" spans="2:4" x14ac:dyDescent="0.25">
      <c r="B9313" s="427" t="s">
        <v>12255</v>
      </c>
      <c r="C9313" s="427" t="s">
        <v>12082</v>
      </c>
      <c r="D9313" s="428">
        <v>178.25</v>
      </c>
    </row>
    <row r="9314" spans="2:4" x14ac:dyDescent="0.25">
      <c r="B9314" s="427" t="s">
        <v>12256</v>
      </c>
      <c r="C9314" s="427" t="s">
        <v>12082</v>
      </c>
      <c r="D9314" s="428">
        <v>178.25</v>
      </c>
    </row>
    <row r="9315" spans="2:4" x14ac:dyDescent="0.25">
      <c r="B9315" s="427" t="s">
        <v>12257</v>
      </c>
      <c r="C9315" s="427" t="s">
        <v>12082</v>
      </c>
      <c r="D9315" s="428">
        <v>178.25</v>
      </c>
    </row>
    <row r="9316" spans="2:4" x14ac:dyDescent="0.25">
      <c r="B9316" s="427" t="s">
        <v>12258</v>
      </c>
      <c r="C9316" s="427" t="s">
        <v>12082</v>
      </c>
      <c r="D9316" s="428">
        <v>178.25</v>
      </c>
    </row>
    <row r="9317" spans="2:4" x14ac:dyDescent="0.25">
      <c r="B9317" s="427" t="s">
        <v>12259</v>
      </c>
      <c r="C9317" s="427" t="s">
        <v>12082</v>
      </c>
      <c r="D9317" s="428">
        <v>178.25</v>
      </c>
    </row>
    <row r="9318" spans="2:4" x14ac:dyDescent="0.25">
      <c r="B9318" s="427" t="s">
        <v>12260</v>
      </c>
      <c r="C9318" s="427" t="s">
        <v>12082</v>
      </c>
      <c r="D9318" s="428">
        <v>178.25</v>
      </c>
    </row>
    <row r="9319" spans="2:4" x14ac:dyDescent="0.25">
      <c r="B9319" s="427" t="s">
        <v>12261</v>
      </c>
      <c r="C9319" s="427" t="s">
        <v>12082</v>
      </c>
      <c r="D9319" s="428">
        <v>178.25</v>
      </c>
    </row>
    <row r="9320" spans="2:4" x14ac:dyDescent="0.25">
      <c r="B9320" s="427" t="s">
        <v>12262</v>
      </c>
      <c r="C9320" s="427" t="s">
        <v>12082</v>
      </c>
      <c r="D9320" s="428">
        <v>178.25</v>
      </c>
    </row>
    <row r="9321" spans="2:4" x14ac:dyDescent="0.25">
      <c r="B9321" s="427" t="s">
        <v>12263</v>
      </c>
      <c r="C9321" s="427" t="s">
        <v>12082</v>
      </c>
      <c r="D9321" s="428">
        <v>178.25</v>
      </c>
    </row>
    <row r="9322" spans="2:4" x14ac:dyDescent="0.25">
      <c r="B9322" s="427" t="s">
        <v>12264</v>
      </c>
      <c r="C9322" s="427" t="s">
        <v>12082</v>
      </c>
      <c r="D9322" s="428">
        <v>178.25</v>
      </c>
    </row>
    <row r="9323" spans="2:4" x14ac:dyDescent="0.25">
      <c r="B9323" s="427" t="s">
        <v>12265</v>
      </c>
      <c r="C9323" s="427" t="s">
        <v>12082</v>
      </c>
      <c r="D9323" s="428">
        <v>178.25</v>
      </c>
    </row>
    <row r="9324" spans="2:4" x14ac:dyDescent="0.25">
      <c r="B9324" s="427" t="s">
        <v>12266</v>
      </c>
      <c r="C9324" s="427" t="s">
        <v>12082</v>
      </c>
      <c r="D9324" s="428">
        <v>178.25</v>
      </c>
    </row>
    <row r="9325" spans="2:4" x14ac:dyDescent="0.25">
      <c r="B9325" s="427" t="s">
        <v>12267</v>
      </c>
      <c r="C9325" s="427" t="s">
        <v>12082</v>
      </c>
      <c r="D9325" s="428">
        <v>178.25</v>
      </c>
    </row>
    <row r="9326" spans="2:4" x14ac:dyDescent="0.25">
      <c r="B9326" s="427" t="s">
        <v>12268</v>
      </c>
      <c r="C9326" s="427" t="s">
        <v>12082</v>
      </c>
      <c r="D9326" s="428">
        <v>178.25</v>
      </c>
    </row>
    <row r="9327" spans="2:4" x14ac:dyDescent="0.25">
      <c r="B9327" s="427" t="s">
        <v>12269</v>
      </c>
      <c r="C9327" s="427" t="s">
        <v>12082</v>
      </c>
      <c r="D9327" s="428">
        <v>178.25</v>
      </c>
    </row>
    <row r="9328" spans="2:4" x14ac:dyDescent="0.25">
      <c r="B9328" s="427" t="s">
        <v>12270</v>
      </c>
      <c r="C9328" s="427" t="s">
        <v>12082</v>
      </c>
      <c r="D9328" s="428">
        <v>178.25</v>
      </c>
    </row>
    <row r="9329" spans="2:4" x14ac:dyDescent="0.25">
      <c r="B9329" s="427" t="s">
        <v>12271</v>
      </c>
      <c r="C9329" s="427" t="s">
        <v>12082</v>
      </c>
      <c r="D9329" s="428">
        <v>178.25</v>
      </c>
    </row>
    <row r="9330" spans="2:4" x14ac:dyDescent="0.25">
      <c r="B9330" s="427" t="s">
        <v>12272</v>
      </c>
      <c r="C9330" s="427" t="s">
        <v>12082</v>
      </c>
      <c r="D9330" s="428">
        <v>178.25</v>
      </c>
    </row>
    <row r="9331" spans="2:4" x14ac:dyDescent="0.25">
      <c r="B9331" s="427" t="s">
        <v>12273</v>
      </c>
      <c r="C9331" s="427" t="s">
        <v>12082</v>
      </c>
      <c r="D9331" s="428">
        <v>178.25</v>
      </c>
    </row>
    <row r="9332" spans="2:4" x14ac:dyDescent="0.25">
      <c r="B9332" s="427" t="s">
        <v>12274</v>
      </c>
      <c r="C9332" s="427" t="s">
        <v>12082</v>
      </c>
      <c r="D9332" s="428">
        <v>178.25</v>
      </c>
    </row>
    <row r="9333" spans="2:4" x14ac:dyDescent="0.25">
      <c r="B9333" s="427" t="s">
        <v>12275</v>
      </c>
      <c r="C9333" s="427" t="s">
        <v>12082</v>
      </c>
      <c r="D9333" s="428">
        <v>178.25</v>
      </c>
    </row>
    <row r="9334" spans="2:4" x14ac:dyDescent="0.25">
      <c r="B9334" s="427" t="s">
        <v>12276</v>
      </c>
      <c r="C9334" s="427" t="s">
        <v>12082</v>
      </c>
      <c r="D9334" s="428">
        <v>178.25</v>
      </c>
    </row>
    <row r="9335" spans="2:4" x14ac:dyDescent="0.25">
      <c r="B9335" s="427" t="s">
        <v>12277</v>
      </c>
      <c r="C9335" s="427" t="s">
        <v>12082</v>
      </c>
      <c r="D9335" s="428">
        <v>178.25</v>
      </c>
    </row>
    <row r="9336" spans="2:4" x14ac:dyDescent="0.25">
      <c r="B9336" s="427" t="s">
        <v>12278</v>
      </c>
      <c r="C9336" s="427" t="s">
        <v>12082</v>
      </c>
      <c r="D9336" s="428">
        <v>178.25</v>
      </c>
    </row>
    <row r="9337" spans="2:4" x14ac:dyDescent="0.25">
      <c r="B9337" s="427" t="s">
        <v>12279</v>
      </c>
      <c r="C9337" s="427" t="s">
        <v>12082</v>
      </c>
      <c r="D9337" s="428">
        <v>178.25</v>
      </c>
    </row>
    <row r="9338" spans="2:4" x14ac:dyDescent="0.25">
      <c r="B9338" s="427" t="s">
        <v>12280</v>
      </c>
      <c r="C9338" s="427" t="s">
        <v>12082</v>
      </c>
      <c r="D9338" s="428">
        <v>178.25</v>
      </c>
    </row>
    <row r="9339" spans="2:4" x14ac:dyDescent="0.25">
      <c r="B9339" s="427" t="s">
        <v>12281</v>
      </c>
      <c r="C9339" s="427" t="s">
        <v>12082</v>
      </c>
      <c r="D9339" s="428">
        <v>178.25</v>
      </c>
    </row>
    <row r="9340" spans="2:4" x14ac:dyDescent="0.25">
      <c r="B9340" s="427" t="s">
        <v>12282</v>
      </c>
      <c r="C9340" s="427" t="s">
        <v>12082</v>
      </c>
      <c r="D9340" s="428">
        <v>178.25</v>
      </c>
    </row>
    <row r="9341" spans="2:4" x14ac:dyDescent="0.25">
      <c r="B9341" s="427" t="s">
        <v>12283</v>
      </c>
      <c r="C9341" s="427" t="s">
        <v>12082</v>
      </c>
      <c r="D9341" s="428">
        <v>178.25</v>
      </c>
    </row>
    <row r="9342" spans="2:4" x14ac:dyDescent="0.25">
      <c r="B9342" s="427" t="s">
        <v>12284</v>
      </c>
      <c r="C9342" s="427" t="s">
        <v>12082</v>
      </c>
      <c r="D9342" s="428">
        <v>178.25</v>
      </c>
    </row>
    <row r="9343" spans="2:4" x14ac:dyDescent="0.25">
      <c r="B9343" s="427" t="s">
        <v>12285</v>
      </c>
      <c r="C9343" s="427" t="s">
        <v>12082</v>
      </c>
      <c r="D9343" s="428">
        <v>178.25</v>
      </c>
    </row>
    <row r="9344" spans="2:4" x14ac:dyDescent="0.25">
      <c r="B9344" s="427" t="s">
        <v>12286</v>
      </c>
      <c r="C9344" s="427" t="s">
        <v>12082</v>
      </c>
      <c r="D9344" s="428">
        <v>178.25</v>
      </c>
    </row>
    <row r="9345" spans="2:4" x14ac:dyDescent="0.25">
      <c r="B9345" s="427" t="s">
        <v>12287</v>
      </c>
      <c r="C9345" s="427" t="s">
        <v>12082</v>
      </c>
      <c r="D9345" s="428">
        <v>178.25</v>
      </c>
    </row>
    <row r="9346" spans="2:4" x14ac:dyDescent="0.25">
      <c r="B9346" s="427" t="s">
        <v>12288</v>
      </c>
      <c r="C9346" s="427" t="s">
        <v>12082</v>
      </c>
      <c r="D9346" s="428">
        <v>178.25</v>
      </c>
    </row>
    <row r="9347" spans="2:4" x14ac:dyDescent="0.25">
      <c r="B9347" s="427" t="s">
        <v>12289</v>
      </c>
      <c r="C9347" s="427" t="s">
        <v>12082</v>
      </c>
      <c r="D9347" s="428">
        <v>178.25</v>
      </c>
    </row>
    <row r="9348" spans="2:4" x14ac:dyDescent="0.25">
      <c r="B9348" s="427" t="s">
        <v>12290</v>
      </c>
      <c r="C9348" s="427" t="s">
        <v>12291</v>
      </c>
      <c r="D9348" s="428">
        <v>154.94999999999999</v>
      </c>
    </row>
    <row r="9349" spans="2:4" x14ac:dyDescent="0.25">
      <c r="B9349" s="427" t="s">
        <v>12292</v>
      </c>
      <c r="C9349" s="427" t="s">
        <v>12291</v>
      </c>
      <c r="D9349" s="428">
        <v>154.94999999999999</v>
      </c>
    </row>
    <row r="9350" spans="2:4" x14ac:dyDescent="0.25">
      <c r="B9350" s="427" t="s">
        <v>12293</v>
      </c>
      <c r="C9350" s="427" t="s">
        <v>12294</v>
      </c>
      <c r="D9350" s="428">
        <v>405.88</v>
      </c>
    </row>
    <row r="9351" spans="2:4" x14ac:dyDescent="0.25">
      <c r="B9351" s="427" t="s">
        <v>12295</v>
      </c>
      <c r="C9351" s="427" t="s">
        <v>12294</v>
      </c>
      <c r="D9351" s="428">
        <v>154.94999999999999</v>
      </c>
    </row>
    <row r="9352" spans="2:4" x14ac:dyDescent="0.25">
      <c r="B9352" s="427" t="s">
        <v>12296</v>
      </c>
      <c r="C9352" s="427" t="s">
        <v>12294</v>
      </c>
      <c r="D9352" s="428">
        <v>154.94999999999999</v>
      </c>
    </row>
    <row r="9353" spans="2:4" x14ac:dyDescent="0.25">
      <c r="B9353" s="427" t="s">
        <v>12297</v>
      </c>
      <c r="C9353" s="427" t="s">
        <v>12294</v>
      </c>
      <c r="D9353" s="428">
        <v>154.94999999999999</v>
      </c>
    </row>
    <row r="9354" spans="2:4" x14ac:dyDescent="0.25">
      <c r="B9354" s="427" t="s">
        <v>12298</v>
      </c>
      <c r="C9354" s="427" t="s">
        <v>12294</v>
      </c>
      <c r="D9354" s="428">
        <v>154.94999999999999</v>
      </c>
    </row>
    <row r="9355" spans="2:4" x14ac:dyDescent="0.25">
      <c r="B9355" s="427" t="s">
        <v>12299</v>
      </c>
      <c r="C9355" s="427" t="s">
        <v>12300</v>
      </c>
      <c r="D9355" s="428">
        <v>154.94999999999999</v>
      </c>
    </row>
    <row r="9356" spans="2:4" x14ac:dyDescent="0.25">
      <c r="B9356" s="427" t="s">
        <v>12301</v>
      </c>
      <c r="C9356" s="427" t="s">
        <v>12300</v>
      </c>
      <c r="D9356" s="428">
        <v>246.08</v>
      </c>
    </row>
    <row r="9357" spans="2:4" x14ac:dyDescent="0.25">
      <c r="B9357" s="427" t="s">
        <v>12302</v>
      </c>
      <c r="C9357" s="427" t="s">
        <v>12300</v>
      </c>
      <c r="D9357" s="428">
        <v>246.08</v>
      </c>
    </row>
    <row r="9358" spans="2:4" x14ac:dyDescent="0.25">
      <c r="B9358" s="427" t="s">
        <v>12303</v>
      </c>
      <c r="C9358" s="427" t="s">
        <v>12300</v>
      </c>
      <c r="D9358" s="428">
        <v>246.08</v>
      </c>
    </row>
    <row r="9359" spans="2:4" x14ac:dyDescent="0.25">
      <c r="B9359" s="427" t="s">
        <v>12304</v>
      </c>
      <c r="C9359" s="427" t="s">
        <v>12305</v>
      </c>
      <c r="D9359" s="428">
        <v>382.95</v>
      </c>
    </row>
    <row r="9360" spans="2:4" x14ac:dyDescent="0.25">
      <c r="B9360" s="427" t="s">
        <v>12306</v>
      </c>
      <c r="C9360" s="427" t="s">
        <v>12305</v>
      </c>
      <c r="D9360" s="428">
        <v>382.95</v>
      </c>
    </row>
    <row r="9361" spans="2:4" x14ac:dyDescent="0.25">
      <c r="B9361" s="427" t="s">
        <v>12307</v>
      </c>
      <c r="C9361" s="427" t="s">
        <v>12305</v>
      </c>
      <c r="D9361" s="428">
        <v>382.95</v>
      </c>
    </row>
    <row r="9362" spans="2:4" x14ac:dyDescent="0.25">
      <c r="B9362" s="427" t="s">
        <v>12308</v>
      </c>
      <c r="C9362" s="427" t="s">
        <v>12305</v>
      </c>
      <c r="D9362" s="428">
        <v>382.95</v>
      </c>
    </row>
    <row r="9363" spans="2:4" x14ac:dyDescent="0.25">
      <c r="B9363" s="427" t="s">
        <v>12309</v>
      </c>
      <c r="C9363" s="427" t="s">
        <v>12305</v>
      </c>
      <c r="D9363" s="428">
        <v>382.95</v>
      </c>
    </row>
    <row r="9364" spans="2:4" x14ac:dyDescent="0.25">
      <c r="B9364" s="427" t="s">
        <v>12310</v>
      </c>
      <c r="C9364" s="427" t="s">
        <v>12305</v>
      </c>
      <c r="D9364" s="428">
        <v>382.95</v>
      </c>
    </row>
    <row r="9365" spans="2:4" x14ac:dyDescent="0.25">
      <c r="B9365" s="427" t="s">
        <v>12311</v>
      </c>
      <c r="C9365" s="427" t="s">
        <v>12305</v>
      </c>
      <c r="D9365" s="428">
        <v>382.95</v>
      </c>
    </row>
    <row r="9366" spans="2:4" x14ac:dyDescent="0.25">
      <c r="B9366" s="427" t="s">
        <v>12312</v>
      </c>
      <c r="C9366" s="427" t="s">
        <v>12313</v>
      </c>
      <c r="D9366" s="428">
        <v>394.4</v>
      </c>
    </row>
    <row r="9367" spans="2:4" x14ac:dyDescent="0.25">
      <c r="B9367" s="427" t="s">
        <v>12314</v>
      </c>
      <c r="C9367" s="427" t="s">
        <v>12313</v>
      </c>
      <c r="D9367" s="428">
        <v>394.4</v>
      </c>
    </row>
    <row r="9368" spans="2:4" x14ac:dyDescent="0.25">
      <c r="B9368" s="427" t="s">
        <v>12315</v>
      </c>
      <c r="C9368" s="427" t="s">
        <v>12313</v>
      </c>
      <c r="D9368" s="428">
        <v>394.4</v>
      </c>
    </row>
    <row r="9369" spans="2:4" x14ac:dyDescent="0.25">
      <c r="B9369" s="427" t="s">
        <v>12316</v>
      </c>
      <c r="C9369" s="427" t="s">
        <v>12313</v>
      </c>
      <c r="D9369" s="428">
        <v>394.4</v>
      </c>
    </row>
    <row r="9370" spans="2:4" x14ac:dyDescent="0.25">
      <c r="B9370" s="427" t="s">
        <v>12317</v>
      </c>
      <c r="C9370" s="427" t="s">
        <v>12313</v>
      </c>
      <c r="D9370" s="428">
        <v>394.4</v>
      </c>
    </row>
    <row r="9371" spans="2:4" x14ac:dyDescent="0.25">
      <c r="B9371" s="427" t="s">
        <v>12318</v>
      </c>
      <c r="C9371" s="427" t="s">
        <v>12313</v>
      </c>
      <c r="D9371" s="428">
        <v>394.4</v>
      </c>
    </row>
    <row r="9372" spans="2:4" x14ac:dyDescent="0.25">
      <c r="B9372" s="427" t="s">
        <v>12319</v>
      </c>
      <c r="C9372" s="427" t="s">
        <v>12313</v>
      </c>
      <c r="D9372" s="428">
        <v>394.4</v>
      </c>
    </row>
    <row r="9373" spans="2:4" x14ac:dyDescent="0.25">
      <c r="B9373" s="427" t="s">
        <v>12320</v>
      </c>
      <c r="C9373" s="427" t="s">
        <v>12313</v>
      </c>
      <c r="D9373" s="428">
        <v>394.4</v>
      </c>
    </row>
    <row r="9374" spans="2:4" x14ac:dyDescent="0.25">
      <c r="B9374" s="427" t="s">
        <v>12321</v>
      </c>
      <c r="C9374" s="427" t="s">
        <v>12313</v>
      </c>
      <c r="D9374" s="428">
        <v>394.4</v>
      </c>
    </row>
    <row r="9375" spans="2:4" x14ac:dyDescent="0.25">
      <c r="B9375" s="427" t="s">
        <v>12322</v>
      </c>
      <c r="C9375" s="427" t="s">
        <v>12313</v>
      </c>
      <c r="D9375" s="428">
        <v>394.4</v>
      </c>
    </row>
    <row r="9376" spans="2:4" x14ac:dyDescent="0.25">
      <c r="B9376" s="427" t="s">
        <v>12323</v>
      </c>
      <c r="C9376" s="427" t="s">
        <v>12313</v>
      </c>
      <c r="D9376" s="428">
        <v>394.4</v>
      </c>
    </row>
    <row r="9377" spans="2:4" x14ac:dyDescent="0.25">
      <c r="B9377" s="427" t="s">
        <v>12324</v>
      </c>
      <c r="C9377" s="427" t="s">
        <v>12313</v>
      </c>
      <c r="D9377" s="428">
        <v>394.4</v>
      </c>
    </row>
    <row r="9378" spans="2:4" x14ac:dyDescent="0.25">
      <c r="B9378" s="427" t="s">
        <v>12325</v>
      </c>
      <c r="C9378" s="427" t="s">
        <v>12313</v>
      </c>
      <c r="D9378" s="428">
        <v>394.4</v>
      </c>
    </row>
    <row r="9379" spans="2:4" x14ac:dyDescent="0.25">
      <c r="B9379" s="427" t="s">
        <v>12326</v>
      </c>
      <c r="C9379" s="427" t="s">
        <v>12313</v>
      </c>
      <c r="D9379" s="428">
        <v>394.4</v>
      </c>
    </row>
    <row r="9380" spans="2:4" x14ac:dyDescent="0.25">
      <c r="B9380" s="427" t="s">
        <v>12327</v>
      </c>
      <c r="C9380" s="427" t="s">
        <v>12313</v>
      </c>
      <c r="D9380" s="428">
        <v>394.4</v>
      </c>
    </row>
    <row r="9381" spans="2:4" x14ac:dyDescent="0.25">
      <c r="B9381" s="427" t="s">
        <v>12328</v>
      </c>
      <c r="C9381" s="427" t="s">
        <v>12313</v>
      </c>
      <c r="D9381" s="428">
        <v>394.4</v>
      </c>
    </row>
    <row r="9382" spans="2:4" x14ac:dyDescent="0.25">
      <c r="B9382" s="427" t="s">
        <v>12329</v>
      </c>
      <c r="C9382" s="427" t="s">
        <v>12313</v>
      </c>
      <c r="D9382" s="428">
        <v>394.4</v>
      </c>
    </row>
    <row r="9383" spans="2:4" x14ac:dyDescent="0.25">
      <c r="B9383" s="427" t="s">
        <v>12330</v>
      </c>
      <c r="C9383" s="427" t="s">
        <v>12313</v>
      </c>
      <c r="D9383" s="428">
        <v>394.4</v>
      </c>
    </row>
    <row r="9384" spans="2:4" x14ac:dyDescent="0.25">
      <c r="B9384" s="427" t="s">
        <v>12331</v>
      </c>
      <c r="C9384" s="427" t="s">
        <v>12313</v>
      </c>
      <c r="D9384" s="428">
        <v>394.4</v>
      </c>
    </row>
    <row r="9385" spans="2:4" x14ac:dyDescent="0.25">
      <c r="B9385" s="427" t="s">
        <v>12332</v>
      </c>
      <c r="C9385" s="427" t="s">
        <v>12313</v>
      </c>
      <c r="D9385" s="428">
        <v>394.4</v>
      </c>
    </row>
    <row r="9386" spans="2:4" x14ac:dyDescent="0.25">
      <c r="B9386" s="427" t="s">
        <v>12333</v>
      </c>
      <c r="C9386" s="427" t="s">
        <v>12313</v>
      </c>
      <c r="D9386" s="428">
        <v>394.4</v>
      </c>
    </row>
    <row r="9387" spans="2:4" x14ac:dyDescent="0.25">
      <c r="B9387" s="427" t="s">
        <v>12334</v>
      </c>
      <c r="C9387" s="427" t="s">
        <v>12313</v>
      </c>
      <c r="D9387" s="428">
        <v>394.4</v>
      </c>
    </row>
    <row r="9388" spans="2:4" x14ac:dyDescent="0.25">
      <c r="B9388" s="427" t="s">
        <v>12335</v>
      </c>
      <c r="C9388" s="427" t="s">
        <v>12313</v>
      </c>
      <c r="D9388" s="428">
        <v>394.4</v>
      </c>
    </row>
    <row r="9389" spans="2:4" x14ac:dyDescent="0.25">
      <c r="B9389" s="427" t="s">
        <v>12336</v>
      </c>
      <c r="C9389" s="427" t="s">
        <v>12313</v>
      </c>
      <c r="D9389" s="428">
        <v>394.4</v>
      </c>
    </row>
    <row r="9390" spans="2:4" x14ac:dyDescent="0.25">
      <c r="B9390" s="427" t="s">
        <v>12337</v>
      </c>
      <c r="C9390" s="427" t="s">
        <v>12313</v>
      </c>
      <c r="D9390" s="428">
        <v>394.4</v>
      </c>
    </row>
    <row r="9391" spans="2:4" x14ac:dyDescent="0.25">
      <c r="B9391" s="427" t="s">
        <v>12338</v>
      </c>
      <c r="C9391" s="427" t="s">
        <v>12313</v>
      </c>
      <c r="D9391" s="428">
        <v>394.4</v>
      </c>
    </row>
    <row r="9392" spans="2:4" x14ac:dyDescent="0.25">
      <c r="B9392" s="427" t="s">
        <v>12339</v>
      </c>
      <c r="C9392" s="427" t="s">
        <v>12313</v>
      </c>
      <c r="D9392" s="428">
        <v>394.4</v>
      </c>
    </row>
    <row r="9393" spans="2:4" x14ac:dyDescent="0.25">
      <c r="B9393" s="427" t="s">
        <v>12340</v>
      </c>
      <c r="C9393" s="427" t="s">
        <v>12313</v>
      </c>
      <c r="D9393" s="428">
        <v>394.4</v>
      </c>
    </row>
    <row r="9394" spans="2:4" x14ac:dyDescent="0.25">
      <c r="B9394" s="427" t="s">
        <v>12341</v>
      </c>
      <c r="C9394" s="427" t="s">
        <v>12313</v>
      </c>
      <c r="D9394" s="428">
        <v>394.4</v>
      </c>
    </row>
    <row r="9395" spans="2:4" x14ac:dyDescent="0.25">
      <c r="B9395" s="427" t="s">
        <v>12342</v>
      </c>
      <c r="C9395" s="427" t="s">
        <v>12313</v>
      </c>
      <c r="D9395" s="428">
        <v>394.4</v>
      </c>
    </row>
    <row r="9396" spans="2:4" x14ac:dyDescent="0.25">
      <c r="B9396" s="427" t="s">
        <v>12343</v>
      </c>
      <c r="C9396" s="427" t="s">
        <v>12313</v>
      </c>
      <c r="D9396" s="428">
        <v>394.4</v>
      </c>
    </row>
    <row r="9397" spans="2:4" x14ac:dyDescent="0.25">
      <c r="B9397" s="427" t="s">
        <v>12344</v>
      </c>
      <c r="C9397" s="427" t="s">
        <v>12313</v>
      </c>
      <c r="D9397" s="428">
        <v>394.4</v>
      </c>
    </row>
    <row r="9398" spans="2:4" x14ac:dyDescent="0.25">
      <c r="B9398" s="427" t="s">
        <v>12345</v>
      </c>
      <c r="C9398" s="427" t="s">
        <v>12313</v>
      </c>
      <c r="D9398" s="428">
        <v>394.4</v>
      </c>
    </row>
    <row r="9399" spans="2:4" x14ac:dyDescent="0.25">
      <c r="B9399" s="427" t="s">
        <v>12346</v>
      </c>
      <c r="C9399" s="427" t="s">
        <v>12313</v>
      </c>
      <c r="D9399" s="428">
        <v>394.4</v>
      </c>
    </row>
    <row r="9400" spans="2:4" x14ac:dyDescent="0.25">
      <c r="B9400" s="427" t="s">
        <v>12347</v>
      </c>
      <c r="C9400" s="427" t="s">
        <v>12313</v>
      </c>
      <c r="D9400" s="428">
        <v>394.4</v>
      </c>
    </row>
    <row r="9401" spans="2:4" x14ac:dyDescent="0.25">
      <c r="B9401" s="427" t="s">
        <v>12348</v>
      </c>
      <c r="C9401" s="427" t="s">
        <v>12313</v>
      </c>
      <c r="D9401" s="428">
        <v>394.4</v>
      </c>
    </row>
    <row r="9402" spans="2:4" x14ac:dyDescent="0.25">
      <c r="B9402" s="427" t="s">
        <v>12349</v>
      </c>
      <c r="C9402" s="427" t="s">
        <v>12313</v>
      </c>
      <c r="D9402" s="428">
        <v>394.4</v>
      </c>
    </row>
    <row r="9403" spans="2:4" x14ac:dyDescent="0.25">
      <c r="B9403" s="427" t="s">
        <v>12350</v>
      </c>
      <c r="C9403" s="427" t="s">
        <v>12313</v>
      </c>
      <c r="D9403" s="428">
        <v>394.4</v>
      </c>
    </row>
    <row r="9404" spans="2:4" x14ac:dyDescent="0.25">
      <c r="B9404" s="427" t="s">
        <v>12351</v>
      </c>
      <c r="C9404" s="427" t="s">
        <v>12313</v>
      </c>
      <c r="D9404" s="428">
        <v>394.4</v>
      </c>
    </row>
    <row r="9405" spans="2:4" x14ac:dyDescent="0.25">
      <c r="B9405" s="427" t="s">
        <v>12352</v>
      </c>
      <c r="C9405" s="427" t="s">
        <v>12313</v>
      </c>
      <c r="D9405" s="428">
        <v>394.4</v>
      </c>
    </row>
    <row r="9406" spans="2:4" x14ac:dyDescent="0.25">
      <c r="B9406" s="427" t="s">
        <v>12353</v>
      </c>
      <c r="C9406" s="427" t="s">
        <v>12313</v>
      </c>
      <c r="D9406" s="428">
        <v>394.4</v>
      </c>
    </row>
    <row r="9407" spans="2:4" x14ac:dyDescent="0.25">
      <c r="B9407" s="427" t="s">
        <v>12354</v>
      </c>
      <c r="C9407" s="427" t="s">
        <v>12313</v>
      </c>
      <c r="D9407" s="428">
        <v>394.4</v>
      </c>
    </row>
    <row r="9408" spans="2:4" x14ac:dyDescent="0.25">
      <c r="B9408" s="427" t="s">
        <v>12355</v>
      </c>
      <c r="C9408" s="427" t="s">
        <v>12313</v>
      </c>
      <c r="D9408" s="428">
        <v>394.4</v>
      </c>
    </row>
    <row r="9409" spans="2:4" x14ac:dyDescent="0.25">
      <c r="B9409" s="427" t="s">
        <v>12356</v>
      </c>
      <c r="C9409" s="427" t="s">
        <v>12313</v>
      </c>
      <c r="D9409" s="428">
        <v>394.4</v>
      </c>
    </row>
    <row r="9410" spans="2:4" x14ac:dyDescent="0.25">
      <c r="B9410" s="427" t="s">
        <v>12357</v>
      </c>
      <c r="C9410" s="427" t="s">
        <v>12313</v>
      </c>
      <c r="D9410" s="428">
        <v>394.4</v>
      </c>
    </row>
    <row r="9411" spans="2:4" x14ac:dyDescent="0.25">
      <c r="B9411" s="427" t="s">
        <v>12358</v>
      </c>
      <c r="C9411" s="427" t="s">
        <v>12313</v>
      </c>
      <c r="D9411" s="428">
        <v>394.4</v>
      </c>
    </row>
    <row r="9412" spans="2:4" x14ac:dyDescent="0.25">
      <c r="B9412" s="427" t="s">
        <v>12359</v>
      </c>
      <c r="C9412" s="427" t="s">
        <v>12313</v>
      </c>
      <c r="D9412" s="428">
        <v>394.4</v>
      </c>
    </row>
    <row r="9413" spans="2:4" x14ac:dyDescent="0.25">
      <c r="B9413" s="427" t="s">
        <v>12360</v>
      </c>
      <c r="C9413" s="427" t="s">
        <v>12313</v>
      </c>
      <c r="D9413" s="428">
        <v>394.4</v>
      </c>
    </row>
    <row r="9414" spans="2:4" x14ac:dyDescent="0.25">
      <c r="B9414" s="427" t="s">
        <v>12361</v>
      </c>
      <c r="C9414" s="427" t="s">
        <v>12313</v>
      </c>
      <c r="D9414" s="428">
        <v>394.4</v>
      </c>
    </row>
    <row r="9415" spans="2:4" x14ac:dyDescent="0.25">
      <c r="B9415" s="427" t="s">
        <v>12362</v>
      </c>
      <c r="C9415" s="427" t="s">
        <v>12313</v>
      </c>
      <c r="D9415" s="428">
        <v>394.4</v>
      </c>
    </row>
    <row r="9416" spans="2:4" x14ac:dyDescent="0.25">
      <c r="B9416" s="427" t="s">
        <v>12363</v>
      </c>
      <c r="C9416" s="427" t="s">
        <v>12313</v>
      </c>
      <c r="D9416" s="428">
        <v>394.4</v>
      </c>
    </row>
    <row r="9417" spans="2:4" x14ac:dyDescent="0.25">
      <c r="B9417" s="427" t="s">
        <v>12364</v>
      </c>
      <c r="C9417" s="427" t="s">
        <v>12313</v>
      </c>
      <c r="D9417" s="428">
        <v>394.4</v>
      </c>
    </row>
    <row r="9418" spans="2:4" x14ac:dyDescent="0.25">
      <c r="B9418" s="427" t="s">
        <v>12365</v>
      </c>
      <c r="C9418" s="427" t="s">
        <v>12313</v>
      </c>
      <c r="D9418" s="428">
        <v>394.4</v>
      </c>
    </row>
    <row r="9419" spans="2:4" x14ac:dyDescent="0.25">
      <c r="B9419" s="427" t="s">
        <v>12366</v>
      </c>
      <c r="C9419" s="427" t="s">
        <v>12313</v>
      </c>
      <c r="D9419" s="428">
        <v>394.4</v>
      </c>
    </row>
    <row r="9420" spans="2:4" x14ac:dyDescent="0.25">
      <c r="B9420" s="427" t="s">
        <v>12367</v>
      </c>
      <c r="C9420" s="427" t="s">
        <v>12313</v>
      </c>
      <c r="D9420" s="428">
        <v>394.4</v>
      </c>
    </row>
    <row r="9421" spans="2:4" x14ac:dyDescent="0.25">
      <c r="B9421" s="427" t="s">
        <v>12368</v>
      </c>
      <c r="C9421" s="427" t="s">
        <v>12313</v>
      </c>
      <c r="D9421" s="428">
        <v>394.4</v>
      </c>
    </row>
    <row r="9422" spans="2:4" x14ac:dyDescent="0.25">
      <c r="B9422" s="427" t="s">
        <v>12369</v>
      </c>
      <c r="C9422" s="427" t="s">
        <v>12313</v>
      </c>
      <c r="D9422" s="428">
        <v>394.4</v>
      </c>
    </row>
    <row r="9423" spans="2:4" x14ac:dyDescent="0.25">
      <c r="B9423" s="427" t="s">
        <v>12370</v>
      </c>
      <c r="C9423" s="427" t="s">
        <v>12313</v>
      </c>
      <c r="D9423" s="428">
        <v>394.4</v>
      </c>
    </row>
    <row r="9424" spans="2:4" x14ac:dyDescent="0.25">
      <c r="B9424" s="427" t="s">
        <v>12371</v>
      </c>
      <c r="C9424" s="427" t="s">
        <v>12313</v>
      </c>
      <c r="D9424" s="428">
        <v>394.4</v>
      </c>
    </row>
    <row r="9425" spans="2:4" x14ac:dyDescent="0.25">
      <c r="B9425" s="427" t="s">
        <v>12372</v>
      </c>
      <c r="C9425" s="427" t="s">
        <v>12313</v>
      </c>
      <c r="D9425" s="428">
        <v>394.4</v>
      </c>
    </row>
    <row r="9426" spans="2:4" x14ac:dyDescent="0.25">
      <c r="B9426" s="427" t="s">
        <v>12373</v>
      </c>
      <c r="C9426" s="427" t="s">
        <v>12313</v>
      </c>
      <c r="D9426" s="428">
        <v>394.4</v>
      </c>
    </row>
    <row r="9427" spans="2:4" x14ac:dyDescent="0.25">
      <c r="B9427" s="427" t="s">
        <v>12374</v>
      </c>
      <c r="C9427" s="427" t="s">
        <v>12313</v>
      </c>
      <c r="D9427" s="428">
        <v>394.4</v>
      </c>
    </row>
    <row r="9428" spans="2:4" x14ac:dyDescent="0.25">
      <c r="B9428" s="427" t="s">
        <v>12375</v>
      </c>
      <c r="C9428" s="427" t="s">
        <v>12313</v>
      </c>
      <c r="D9428" s="428">
        <v>394.4</v>
      </c>
    </row>
    <row r="9429" spans="2:4" x14ac:dyDescent="0.25">
      <c r="B9429" s="427" t="s">
        <v>12376</v>
      </c>
      <c r="C9429" s="427" t="s">
        <v>12313</v>
      </c>
      <c r="D9429" s="428">
        <v>394.4</v>
      </c>
    </row>
    <row r="9430" spans="2:4" x14ac:dyDescent="0.25">
      <c r="B9430" s="427" t="s">
        <v>12377</v>
      </c>
      <c r="C9430" s="427" t="s">
        <v>12313</v>
      </c>
      <c r="D9430" s="428">
        <v>394.4</v>
      </c>
    </row>
    <row r="9431" spans="2:4" x14ac:dyDescent="0.25">
      <c r="B9431" s="427" t="s">
        <v>12378</v>
      </c>
      <c r="C9431" s="427" t="s">
        <v>12313</v>
      </c>
      <c r="D9431" s="428">
        <v>394.4</v>
      </c>
    </row>
    <row r="9432" spans="2:4" x14ac:dyDescent="0.25">
      <c r="B9432" s="427" t="s">
        <v>12379</v>
      </c>
      <c r="C9432" s="427" t="s">
        <v>12313</v>
      </c>
      <c r="D9432" s="428">
        <v>394.4</v>
      </c>
    </row>
    <row r="9433" spans="2:4" x14ac:dyDescent="0.25">
      <c r="B9433" s="427" t="s">
        <v>12380</v>
      </c>
      <c r="C9433" s="427" t="s">
        <v>12313</v>
      </c>
      <c r="D9433" s="428">
        <v>394.4</v>
      </c>
    </row>
    <row r="9434" spans="2:4" x14ac:dyDescent="0.25">
      <c r="B9434" s="427" t="s">
        <v>12381</v>
      </c>
      <c r="C9434" s="427" t="s">
        <v>12313</v>
      </c>
      <c r="D9434" s="428">
        <v>394.4</v>
      </c>
    </row>
    <row r="9435" spans="2:4" x14ac:dyDescent="0.25">
      <c r="B9435" s="427" t="s">
        <v>12382</v>
      </c>
      <c r="C9435" s="427" t="s">
        <v>12313</v>
      </c>
      <c r="D9435" s="428">
        <v>394.4</v>
      </c>
    </row>
    <row r="9436" spans="2:4" x14ac:dyDescent="0.25">
      <c r="B9436" s="427" t="s">
        <v>12383</v>
      </c>
      <c r="C9436" s="427" t="s">
        <v>12313</v>
      </c>
      <c r="D9436" s="428">
        <v>394.4</v>
      </c>
    </row>
    <row r="9437" spans="2:4" x14ac:dyDescent="0.25">
      <c r="B9437" s="427" t="s">
        <v>12384</v>
      </c>
      <c r="C9437" s="427" t="s">
        <v>12313</v>
      </c>
      <c r="D9437" s="428">
        <v>394.4</v>
      </c>
    </row>
    <row r="9438" spans="2:4" x14ac:dyDescent="0.25">
      <c r="B9438" s="427" t="s">
        <v>12385</v>
      </c>
      <c r="C9438" s="427" t="s">
        <v>12313</v>
      </c>
      <c r="D9438" s="428">
        <v>394.4</v>
      </c>
    </row>
    <row r="9439" spans="2:4" x14ac:dyDescent="0.25">
      <c r="B9439" s="427" t="s">
        <v>12386</v>
      </c>
      <c r="C9439" s="427" t="s">
        <v>12313</v>
      </c>
      <c r="D9439" s="428">
        <v>394.4</v>
      </c>
    </row>
    <row r="9440" spans="2:4" x14ac:dyDescent="0.25">
      <c r="B9440" s="427" t="s">
        <v>12387</v>
      </c>
      <c r="C9440" s="427" t="s">
        <v>12313</v>
      </c>
      <c r="D9440" s="428">
        <v>394.4</v>
      </c>
    </row>
    <row r="9441" spans="2:4" x14ac:dyDescent="0.25">
      <c r="B9441" s="427" t="s">
        <v>12388</v>
      </c>
      <c r="C9441" s="427" t="s">
        <v>12313</v>
      </c>
      <c r="D9441" s="428">
        <v>394.4</v>
      </c>
    </row>
    <row r="9442" spans="2:4" x14ac:dyDescent="0.25">
      <c r="B9442" s="427" t="s">
        <v>12389</v>
      </c>
      <c r="C9442" s="427" t="s">
        <v>12313</v>
      </c>
      <c r="D9442" s="428">
        <v>394.4</v>
      </c>
    </row>
    <row r="9443" spans="2:4" x14ac:dyDescent="0.25">
      <c r="B9443" s="427" t="s">
        <v>12390</v>
      </c>
      <c r="C9443" s="427" t="s">
        <v>12313</v>
      </c>
      <c r="D9443" s="428">
        <v>394.4</v>
      </c>
    </row>
    <row r="9444" spans="2:4" x14ac:dyDescent="0.25">
      <c r="B9444" s="427" t="s">
        <v>12391</v>
      </c>
      <c r="C9444" s="427" t="s">
        <v>12313</v>
      </c>
      <c r="D9444" s="428">
        <v>394.4</v>
      </c>
    </row>
    <row r="9445" spans="2:4" x14ac:dyDescent="0.25">
      <c r="B9445" s="427" t="s">
        <v>12392</v>
      </c>
      <c r="C9445" s="427" t="s">
        <v>12313</v>
      </c>
      <c r="D9445" s="428">
        <v>394.4</v>
      </c>
    </row>
    <row r="9446" spans="2:4" x14ac:dyDescent="0.25">
      <c r="B9446" s="427" t="s">
        <v>12393</v>
      </c>
      <c r="C9446" s="427" t="s">
        <v>12313</v>
      </c>
      <c r="D9446" s="428">
        <v>394.4</v>
      </c>
    </row>
    <row r="9447" spans="2:4" x14ac:dyDescent="0.25">
      <c r="B9447" s="427" t="s">
        <v>12394</v>
      </c>
      <c r="C9447" s="427" t="s">
        <v>12313</v>
      </c>
      <c r="D9447" s="428">
        <v>394.4</v>
      </c>
    </row>
    <row r="9448" spans="2:4" x14ac:dyDescent="0.25">
      <c r="B9448" s="427" t="s">
        <v>12395</v>
      </c>
      <c r="C9448" s="427" t="s">
        <v>12313</v>
      </c>
      <c r="D9448" s="428">
        <v>394.4</v>
      </c>
    </row>
    <row r="9449" spans="2:4" x14ac:dyDescent="0.25">
      <c r="B9449" s="427" t="s">
        <v>12396</v>
      </c>
      <c r="C9449" s="427" t="s">
        <v>12313</v>
      </c>
      <c r="D9449" s="428">
        <v>394.4</v>
      </c>
    </row>
    <row r="9450" spans="2:4" x14ac:dyDescent="0.25">
      <c r="B9450" s="427" t="s">
        <v>12397</v>
      </c>
      <c r="C9450" s="427" t="s">
        <v>12313</v>
      </c>
      <c r="D9450" s="428">
        <v>394.4</v>
      </c>
    </row>
    <row r="9451" spans="2:4" x14ac:dyDescent="0.25">
      <c r="B9451" s="427" t="s">
        <v>12398</v>
      </c>
      <c r="C9451" s="427" t="s">
        <v>12313</v>
      </c>
      <c r="D9451" s="428">
        <v>394.4</v>
      </c>
    </row>
    <row r="9452" spans="2:4" x14ac:dyDescent="0.25">
      <c r="B9452" s="427" t="s">
        <v>12399</v>
      </c>
      <c r="C9452" s="427" t="s">
        <v>12313</v>
      </c>
      <c r="D9452" s="428">
        <v>394.4</v>
      </c>
    </row>
    <row r="9453" spans="2:4" x14ac:dyDescent="0.25">
      <c r="B9453" s="427" t="s">
        <v>12400</v>
      </c>
      <c r="C9453" s="427" t="s">
        <v>12313</v>
      </c>
      <c r="D9453" s="428">
        <v>394.4</v>
      </c>
    </row>
    <row r="9454" spans="2:4" x14ac:dyDescent="0.25">
      <c r="B9454" s="427" t="s">
        <v>12401</v>
      </c>
      <c r="C9454" s="427" t="s">
        <v>12313</v>
      </c>
      <c r="D9454" s="428">
        <v>394.4</v>
      </c>
    </row>
    <row r="9455" spans="2:4" x14ac:dyDescent="0.25">
      <c r="B9455" s="427" t="s">
        <v>12402</v>
      </c>
      <c r="C9455" s="427" t="s">
        <v>12313</v>
      </c>
      <c r="D9455" s="428">
        <v>394.4</v>
      </c>
    </row>
    <row r="9456" spans="2:4" x14ac:dyDescent="0.25">
      <c r="B9456" s="427" t="s">
        <v>12403</v>
      </c>
      <c r="C9456" s="427" t="s">
        <v>12313</v>
      </c>
      <c r="D9456" s="428">
        <v>394.4</v>
      </c>
    </row>
    <row r="9457" spans="2:4" x14ac:dyDescent="0.25">
      <c r="B9457" s="427" t="s">
        <v>12404</v>
      </c>
      <c r="C9457" s="427" t="s">
        <v>12313</v>
      </c>
      <c r="D9457" s="428">
        <v>394.4</v>
      </c>
    </row>
    <row r="9458" spans="2:4" x14ac:dyDescent="0.25">
      <c r="B9458" s="427" t="s">
        <v>12405</v>
      </c>
      <c r="C9458" s="427" t="s">
        <v>12313</v>
      </c>
      <c r="D9458" s="428">
        <v>394.4</v>
      </c>
    </row>
    <row r="9459" spans="2:4" x14ac:dyDescent="0.25">
      <c r="B9459" s="427" t="s">
        <v>12406</v>
      </c>
      <c r="C9459" s="427" t="s">
        <v>12313</v>
      </c>
      <c r="D9459" s="428">
        <v>394.4</v>
      </c>
    </row>
    <row r="9460" spans="2:4" x14ac:dyDescent="0.25">
      <c r="B9460" s="427" t="s">
        <v>12407</v>
      </c>
      <c r="C9460" s="427" t="s">
        <v>12313</v>
      </c>
      <c r="D9460" s="428">
        <v>394.4</v>
      </c>
    </row>
    <row r="9461" spans="2:4" x14ac:dyDescent="0.25">
      <c r="B9461" s="427" t="s">
        <v>12408</v>
      </c>
      <c r="C9461" s="427" t="s">
        <v>12313</v>
      </c>
      <c r="D9461" s="428">
        <v>394.4</v>
      </c>
    </row>
    <row r="9462" spans="2:4" x14ac:dyDescent="0.25">
      <c r="B9462" s="427" t="s">
        <v>12409</v>
      </c>
      <c r="C9462" s="427" t="s">
        <v>12313</v>
      </c>
      <c r="D9462" s="428">
        <v>394.4</v>
      </c>
    </row>
    <row r="9463" spans="2:4" x14ac:dyDescent="0.25">
      <c r="B9463" s="427" t="s">
        <v>12410</v>
      </c>
      <c r="C9463" s="427" t="s">
        <v>12313</v>
      </c>
      <c r="D9463" s="428">
        <v>394.4</v>
      </c>
    </row>
    <row r="9464" spans="2:4" x14ac:dyDescent="0.25">
      <c r="B9464" s="427" t="s">
        <v>12411</v>
      </c>
      <c r="C9464" s="427" t="s">
        <v>12313</v>
      </c>
      <c r="D9464" s="428">
        <v>394.4</v>
      </c>
    </row>
    <row r="9465" spans="2:4" x14ac:dyDescent="0.25">
      <c r="B9465" s="427" t="s">
        <v>12412</v>
      </c>
      <c r="C9465" s="427" t="s">
        <v>12313</v>
      </c>
      <c r="D9465" s="428">
        <v>394.4</v>
      </c>
    </row>
    <row r="9466" spans="2:4" x14ac:dyDescent="0.25">
      <c r="B9466" s="427" t="s">
        <v>12413</v>
      </c>
      <c r="C9466" s="427" t="s">
        <v>12313</v>
      </c>
      <c r="D9466" s="428">
        <v>394.4</v>
      </c>
    </row>
    <row r="9467" spans="2:4" x14ac:dyDescent="0.25">
      <c r="B9467" s="427" t="s">
        <v>12414</v>
      </c>
      <c r="C9467" s="427" t="s">
        <v>12313</v>
      </c>
      <c r="D9467" s="428">
        <v>394.4</v>
      </c>
    </row>
    <row r="9468" spans="2:4" x14ac:dyDescent="0.25">
      <c r="B9468" s="427" t="s">
        <v>12415</v>
      </c>
      <c r="C9468" s="427" t="s">
        <v>12313</v>
      </c>
      <c r="D9468" s="428">
        <v>394.4</v>
      </c>
    </row>
    <row r="9469" spans="2:4" x14ac:dyDescent="0.25">
      <c r="B9469" s="427" t="s">
        <v>12416</v>
      </c>
      <c r="C9469" s="427" t="s">
        <v>12313</v>
      </c>
      <c r="D9469" s="428">
        <v>394.4</v>
      </c>
    </row>
    <row r="9470" spans="2:4" x14ac:dyDescent="0.25">
      <c r="B9470" s="427" t="s">
        <v>12417</v>
      </c>
      <c r="C9470" s="427" t="s">
        <v>12313</v>
      </c>
      <c r="D9470" s="428">
        <v>394.4</v>
      </c>
    </row>
    <row r="9471" spans="2:4" x14ac:dyDescent="0.25">
      <c r="B9471" s="427" t="s">
        <v>12418</v>
      </c>
      <c r="C9471" s="427" t="s">
        <v>12313</v>
      </c>
      <c r="D9471" s="428">
        <v>394.4</v>
      </c>
    </row>
    <row r="9472" spans="2:4" x14ac:dyDescent="0.25">
      <c r="B9472" s="427" t="s">
        <v>12419</v>
      </c>
      <c r="C9472" s="427" t="s">
        <v>12313</v>
      </c>
      <c r="D9472" s="428">
        <v>394.4</v>
      </c>
    </row>
    <row r="9473" spans="2:4" x14ac:dyDescent="0.25">
      <c r="B9473" s="427" t="s">
        <v>12420</v>
      </c>
      <c r="C9473" s="427" t="s">
        <v>12313</v>
      </c>
      <c r="D9473" s="428">
        <v>394.4</v>
      </c>
    </row>
    <row r="9474" spans="2:4" x14ac:dyDescent="0.25">
      <c r="B9474" s="427" t="s">
        <v>12421</v>
      </c>
      <c r="C9474" s="427" t="s">
        <v>12313</v>
      </c>
      <c r="D9474" s="428">
        <v>394.4</v>
      </c>
    </row>
    <row r="9475" spans="2:4" x14ac:dyDescent="0.25">
      <c r="B9475" s="427" t="s">
        <v>12422</v>
      </c>
      <c r="C9475" s="427" t="s">
        <v>12313</v>
      </c>
      <c r="D9475" s="428">
        <v>394.4</v>
      </c>
    </row>
    <row r="9476" spans="2:4" x14ac:dyDescent="0.25">
      <c r="B9476" s="427" t="s">
        <v>12423</v>
      </c>
      <c r="C9476" s="427" t="s">
        <v>12313</v>
      </c>
      <c r="D9476" s="428">
        <v>394.4</v>
      </c>
    </row>
    <row r="9477" spans="2:4" x14ac:dyDescent="0.25">
      <c r="B9477" s="427" t="s">
        <v>12424</v>
      </c>
      <c r="C9477" s="427" t="s">
        <v>12313</v>
      </c>
      <c r="D9477" s="428">
        <v>394.4</v>
      </c>
    </row>
    <row r="9478" spans="2:4" x14ac:dyDescent="0.25">
      <c r="B9478" s="427" t="s">
        <v>12425</v>
      </c>
      <c r="C9478" s="427" t="s">
        <v>12313</v>
      </c>
      <c r="D9478" s="428">
        <v>394.4</v>
      </c>
    </row>
    <row r="9479" spans="2:4" x14ac:dyDescent="0.25">
      <c r="B9479" s="427" t="s">
        <v>12426</v>
      </c>
      <c r="C9479" s="427" t="s">
        <v>12313</v>
      </c>
      <c r="D9479" s="428">
        <v>394.4</v>
      </c>
    </row>
    <row r="9480" spans="2:4" x14ac:dyDescent="0.25">
      <c r="B9480" s="427" t="s">
        <v>12427</v>
      </c>
      <c r="C9480" s="427" t="s">
        <v>12313</v>
      </c>
      <c r="D9480" s="428">
        <v>394.4</v>
      </c>
    </row>
    <row r="9481" spans="2:4" x14ac:dyDescent="0.25">
      <c r="B9481" s="427" t="s">
        <v>12428</v>
      </c>
      <c r="C9481" s="427" t="s">
        <v>12313</v>
      </c>
      <c r="D9481" s="428">
        <v>394.4</v>
      </c>
    </row>
    <row r="9482" spans="2:4" x14ac:dyDescent="0.25">
      <c r="B9482" s="427" t="s">
        <v>12429</v>
      </c>
      <c r="C9482" s="427" t="s">
        <v>12313</v>
      </c>
      <c r="D9482" s="428">
        <v>394.4</v>
      </c>
    </row>
    <row r="9483" spans="2:4" x14ac:dyDescent="0.25">
      <c r="B9483" s="427" t="s">
        <v>12430</v>
      </c>
      <c r="C9483" s="427" t="s">
        <v>12313</v>
      </c>
      <c r="D9483" s="428">
        <v>394.4</v>
      </c>
    </row>
    <row r="9484" spans="2:4" x14ac:dyDescent="0.25">
      <c r="B9484" s="427" t="s">
        <v>12431</v>
      </c>
      <c r="C9484" s="427" t="s">
        <v>12313</v>
      </c>
      <c r="D9484" s="428">
        <v>394.4</v>
      </c>
    </row>
    <row r="9485" spans="2:4" x14ac:dyDescent="0.25">
      <c r="B9485" s="427" t="s">
        <v>12432</v>
      </c>
      <c r="C9485" s="427" t="s">
        <v>12313</v>
      </c>
      <c r="D9485" s="428">
        <v>394.4</v>
      </c>
    </row>
    <row r="9486" spans="2:4" x14ac:dyDescent="0.25">
      <c r="B9486" s="427" t="s">
        <v>12433</v>
      </c>
      <c r="C9486" s="427" t="s">
        <v>12313</v>
      </c>
      <c r="D9486" s="428">
        <v>394.4</v>
      </c>
    </row>
    <row r="9487" spans="2:4" x14ac:dyDescent="0.25">
      <c r="B9487" s="427" t="s">
        <v>12434</v>
      </c>
      <c r="C9487" s="427" t="s">
        <v>12313</v>
      </c>
      <c r="D9487" s="428">
        <v>394.4</v>
      </c>
    </row>
    <row r="9488" spans="2:4" x14ac:dyDescent="0.25">
      <c r="B9488" s="427" t="s">
        <v>12435</v>
      </c>
      <c r="C9488" s="427" t="s">
        <v>12313</v>
      </c>
      <c r="D9488" s="428">
        <v>394.4</v>
      </c>
    </row>
    <row r="9489" spans="2:4" x14ac:dyDescent="0.25">
      <c r="B9489" s="427" t="s">
        <v>12436</v>
      </c>
      <c r="C9489" s="427" t="s">
        <v>12313</v>
      </c>
      <c r="D9489" s="428">
        <v>394.4</v>
      </c>
    </row>
    <row r="9490" spans="2:4" x14ac:dyDescent="0.25">
      <c r="B9490" s="427" t="s">
        <v>12437</v>
      </c>
      <c r="C9490" s="427" t="s">
        <v>12313</v>
      </c>
      <c r="D9490" s="428">
        <v>394.4</v>
      </c>
    </row>
    <row r="9491" spans="2:4" x14ac:dyDescent="0.25">
      <c r="B9491" s="427" t="s">
        <v>12438</v>
      </c>
      <c r="C9491" s="427" t="s">
        <v>12313</v>
      </c>
      <c r="D9491" s="428">
        <v>394.4</v>
      </c>
    </row>
    <row r="9492" spans="2:4" x14ac:dyDescent="0.25">
      <c r="B9492" s="427" t="s">
        <v>12439</v>
      </c>
      <c r="C9492" s="427" t="s">
        <v>12313</v>
      </c>
      <c r="D9492" s="428">
        <v>394.4</v>
      </c>
    </row>
    <row r="9493" spans="2:4" x14ac:dyDescent="0.25">
      <c r="B9493" s="427" t="s">
        <v>12440</v>
      </c>
      <c r="C9493" s="427" t="s">
        <v>12313</v>
      </c>
      <c r="D9493" s="428">
        <v>394.4</v>
      </c>
    </row>
    <row r="9494" spans="2:4" x14ac:dyDescent="0.25">
      <c r="B9494" s="427" t="s">
        <v>12441</v>
      </c>
      <c r="C9494" s="427" t="s">
        <v>12313</v>
      </c>
      <c r="D9494" s="428">
        <v>394.4</v>
      </c>
    </row>
    <row r="9495" spans="2:4" x14ac:dyDescent="0.25">
      <c r="B9495" s="427" t="s">
        <v>12442</v>
      </c>
      <c r="C9495" s="427" t="s">
        <v>12313</v>
      </c>
      <c r="D9495" s="428">
        <v>394.4</v>
      </c>
    </row>
    <row r="9496" spans="2:4" x14ac:dyDescent="0.25">
      <c r="B9496" s="427" t="s">
        <v>12443</v>
      </c>
      <c r="C9496" s="427" t="s">
        <v>12313</v>
      </c>
      <c r="D9496" s="428">
        <v>394.4</v>
      </c>
    </row>
    <row r="9497" spans="2:4" x14ac:dyDescent="0.25">
      <c r="B9497" s="427" t="s">
        <v>12444</v>
      </c>
      <c r="C9497" s="427" t="s">
        <v>12313</v>
      </c>
      <c r="D9497" s="428">
        <v>394.4</v>
      </c>
    </row>
    <row r="9498" spans="2:4" x14ac:dyDescent="0.25">
      <c r="B9498" s="427" t="s">
        <v>12445</v>
      </c>
      <c r="C9498" s="427" t="s">
        <v>12313</v>
      </c>
      <c r="D9498" s="428">
        <v>394.4</v>
      </c>
    </row>
    <row r="9499" spans="2:4" x14ac:dyDescent="0.25">
      <c r="B9499" s="427" t="s">
        <v>12446</v>
      </c>
      <c r="C9499" s="427" t="s">
        <v>12313</v>
      </c>
      <c r="D9499" s="428">
        <v>394.4</v>
      </c>
    </row>
    <row r="9500" spans="2:4" x14ac:dyDescent="0.25">
      <c r="B9500" s="427" t="s">
        <v>12447</v>
      </c>
      <c r="C9500" s="427" t="s">
        <v>12313</v>
      </c>
      <c r="D9500" s="428">
        <v>394.4</v>
      </c>
    </row>
    <row r="9501" spans="2:4" x14ac:dyDescent="0.25">
      <c r="B9501" s="427" t="s">
        <v>12448</v>
      </c>
      <c r="C9501" s="427" t="s">
        <v>12313</v>
      </c>
      <c r="D9501" s="428">
        <v>394.4</v>
      </c>
    </row>
    <row r="9502" spans="2:4" x14ac:dyDescent="0.25">
      <c r="B9502" s="427" t="s">
        <v>12449</v>
      </c>
      <c r="C9502" s="427" t="s">
        <v>12313</v>
      </c>
      <c r="D9502" s="428">
        <v>394.4</v>
      </c>
    </row>
    <row r="9503" spans="2:4" x14ac:dyDescent="0.25">
      <c r="B9503" s="427" t="s">
        <v>12450</v>
      </c>
      <c r="C9503" s="427" t="s">
        <v>12313</v>
      </c>
      <c r="D9503" s="428">
        <v>394.4</v>
      </c>
    </row>
    <row r="9504" spans="2:4" x14ac:dyDescent="0.25">
      <c r="B9504" s="427" t="s">
        <v>12451</v>
      </c>
      <c r="C9504" s="427" t="s">
        <v>12313</v>
      </c>
      <c r="D9504" s="428">
        <v>394.4</v>
      </c>
    </row>
    <row r="9505" spans="2:4" x14ac:dyDescent="0.25">
      <c r="B9505" s="427" t="s">
        <v>12452</v>
      </c>
      <c r="C9505" s="427" t="s">
        <v>12313</v>
      </c>
      <c r="D9505" s="428">
        <v>394.4</v>
      </c>
    </row>
    <row r="9506" spans="2:4" x14ac:dyDescent="0.25">
      <c r="B9506" s="427" t="s">
        <v>12453</v>
      </c>
      <c r="C9506" s="427" t="s">
        <v>12313</v>
      </c>
      <c r="D9506" s="428">
        <v>394.4</v>
      </c>
    </row>
    <row r="9507" spans="2:4" x14ac:dyDescent="0.25">
      <c r="B9507" s="427" t="s">
        <v>12454</v>
      </c>
      <c r="C9507" s="427" t="s">
        <v>12313</v>
      </c>
      <c r="D9507" s="428">
        <v>394.4</v>
      </c>
    </row>
    <row r="9508" spans="2:4" x14ac:dyDescent="0.25">
      <c r="B9508" s="427" t="s">
        <v>12455</v>
      </c>
      <c r="C9508" s="427" t="s">
        <v>12313</v>
      </c>
      <c r="D9508" s="428">
        <v>394.4</v>
      </c>
    </row>
    <row r="9509" spans="2:4" x14ac:dyDescent="0.25">
      <c r="B9509" s="427" t="s">
        <v>12456</v>
      </c>
      <c r="C9509" s="427" t="s">
        <v>12313</v>
      </c>
      <c r="D9509" s="428">
        <v>394.4</v>
      </c>
    </row>
    <row r="9510" spans="2:4" x14ac:dyDescent="0.25">
      <c r="B9510" s="427" t="s">
        <v>12457</v>
      </c>
      <c r="C9510" s="427" t="s">
        <v>12313</v>
      </c>
      <c r="D9510" s="428">
        <v>394.4</v>
      </c>
    </row>
    <row r="9511" spans="2:4" x14ac:dyDescent="0.25">
      <c r="B9511" s="427" t="s">
        <v>12458</v>
      </c>
      <c r="C9511" s="427" t="s">
        <v>12313</v>
      </c>
      <c r="D9511" s="428">
        <v>394.4</v>
      </c>
    </row>
    <row r="9512" spans="2:4" x14ac:dyDescent="0.25">
      <c r="B9512" s="427" t="s">
        <v>12459</v>
      </c>
      <c r="C9512" s="427" t="s">
        <v>12313</v>
      </c>
      <c r="D9512" s="428">
        <v>394.4</v>
      </c>
    </row>
    <row r="9513" spans="2:4" x14ac:dyDescent="0.25">
      <c r="B9513" s="427" t="s">
        <v>12460</v>
      </c>
      <c r="C9513" s="427" t="s">
        <v>12313</v>
      </c>
      <c r="D9513" s="428">
        <v>394.4</v>
      </c>
    </row>
    <row r="9514" spans="2:4" x14ac:dyDescent="0.25">
      <c r="B9514" s="427" t="s">
        <v>12461</v>
      </c>
      <c r="C9514" s="427" t="s">
        <v>12313</v>
      </c>
      <c r="D9514" s="428">
        <v>394.4</v>
      </c>
    </row>
    <row r="9515" spans="2:4" x14ac:dyDescent="0.25">
      <c r="B9515" s="427" t="s">
        <v>12462</v>
      </c>
      <c r="C9515" s="427" t="s">
        <v>12313</v>
      </c>
      <c r="D9515" s="428">
        <v>394.4</v>
      </c>
    </row>
    <row r="9516" spans="2:4" x14ac:dyDescent="0.25">
      <c r="B9516" s="427" t="s">
        <v>12463</v>
      </c>
      <c r="C9516" s="427" t="s">
        <v>12313</v>
      </c>
      <c r="D9516" s="428">
        <v>394.4</v>
      </c>
    </row>
    <row r="9517" spans="2:4" x14ac:dyDescent="0.25">
      <c r="B9517" s="427" t="s">
        <v>12464</v>
      </c>
      <c r="C9517" s="427" t="s">
        <v>12465</v>
      </c>
      <c r="D9517" s="428">
        <v>451.24</v>
      </c>
    </row>
    <row r="9518" spans="2:4" x14ac:dyDescent="0.25">
      <c r="B9518" s="427" t="s">
        <v>12466</v>
      </c>
      <c r="C9518" s="427" t="s">
        <v>12465</v>
      </c>
      <c r="D9518" s="428">
        <v>451.24</v>
      </c>
    </row>
    <row r="9519" spans="2:4" x14ac:dyDescent="0.25">
      <c r="B9519" s="427" t="s">
        <v>12467</v>
      </c>
      <c r="C9519" s="427" t="s">
        <v>12465</v>
      </c>
      <c r="D9519" s="428">
        <v>451.24</v>
      </c>
    </row>
    <row r="9520" spans="2:4" x14ac:dyDescent="0.25">
      <c r="B9520" s="427" t="s">
        <v>12468</v>
      </c>
      <c r="C9520" s="427" t="s">
        <v>12465</v>
      </c>
      <c r="D9520" s="428">
        <v>451.24</v>
      </c>
    </row>
    <row r="9521" spans="2:4" x14ac:dyDescent="0.25">
      <c r="B9521" s="427" t="s">
        <v>12469</v>
      </c>
      <c r="C9521" s="427" t="s">
        <v>12465</v>
      </c>
      <c r="D9521" s="428">
        <v>451.24</v>
      </c>
    </row>
    <row r="9522" spans="2:4" x14ac:dyDescent="0.25">
      <c r="B9522" s="427" t="s">
        <v>12470</v>
      </c>
      <c r="C9522" s="427" t="s">
        <v>12465</v>
      </c>
      <c r="D9522" s="428">
        <v>451.24</v>
      </c>
    </row>
    <row r="9523" spans="2:4" x14ac:dyDescent="0.25">
      <c r="B9523" s="427" t="s">
        <v>12471</v>
      </c>
      <c r="C9523" s="427" t="s">
        <v>12465</v>
      </c>
      <c r="D9523" s="428">
        <v>451.24</v>
      </c>
    </row>
    <row r="9524" spans="2:4" x14ac:dyDescent="0.25">
      <c r="B9524" s="427" t="s">
        <v>12472</v>
      </c>
      <c r="C9524" s="427" t="s">
        <v>12465</v>
      </c>
      <c r="D9524" s="428">
        <v>451.24</v>
      </c>
    </row>
    <row r="9525" spans="2:4" x14ac:dyDescent="0.25">
      <c r="B9525" s="427" t="s">
        <v>12473</v>
      </c>
      <c r="C9525" s="427" t="s">
        <v>12465</v>
      </c>
      <c r="D9525" s="428">
        <v>451.24</v>
      </c>
    </row>
    <row r="9526" spans="2:4" x14ac:dyDescent="0.25">
      <c r="B9526" s="427" t="s">
        <v>12474</v>
      </c>
      <c r="C9526" s="427" t="s">
        <v>12465</v>
      </c>
      <c r="D9526" s="428">
        <v>451.24</v>
      </c>
    </row>
    <row r="9527" spans="2:4" x14ac:dyDescent="0.25">
      <c r="B9527" s="427" t="s">
        <v>12475</v>
      </c>
      <c r="C9527" s="427" t="s">
        <v>12465</v>
      </c>
      <c r="D9527" s="428">
        <v>451.24</v>
      </c>
    </row>
    <row r="9528" spans="2:4" x14ac:dyDescent="0.25">
      <c r="B9528" s="427" t="s">
        <v>12476</v>
      </c>
      <c r="C9528" s="427" t="s">
        <v>12465</v>
      </c>
      <c r="D9528" s="428">
        <v>451.24</v>
      </c>
    </row>
    <row r="9529" spans="2:4" x14ac:dyDescent="0.25">
      <c r="B9529" s="427" t="s">
        <v>12477</v>
      </c>
      <c r="C9529" s="427" t="s">
        <v>12465</v>
      </c>
      <c r="D9529" s="428">
        <v>451.24</v>
      </c>
    </row>
    <row r="9530" spans="2:4" x14ac:dyDescent="0.25">
      <c r="B9530" s="427" t="s">
        <v>12478</v>
      </c>
      <c r="C9530" s="427" t="s">
        <v>12465</v>
      </c>
      <c r="D9530" s="428">
        <v>451.24</v>
      </c>
    </row>
    <row r="9531" spans="2:4" x14ac:dyDescent="0.25">
      <c r="B9531" s="427" t="s">
        <v>12479</v>
      </c>
      <c r="C9531" s="427" t="s">
        <v>12465</v>
      </c>
      <c r="D9531" s="428">
        <v>451.24</v>
      </c>
    </row>
    <row r="9532" spans="2:4" x14ac:dyDescent="0.25">
      <c r="B9532" s="427" t="s">
        <v>12480</v>
      </c>
      <c r="C9532" s="427" t="s">
        <v>12465</v>
      </c>
      <c r="D9532" s="428">
        <v>451.24</v>
      </c>
    </row>
    <row r="9533" spans="2:4" x14ac:dyDescent="0.25">
      <c r="B9533" s="427" t="s">
        <v>12481</v>
      </c>
      <c r="C9533" s="427" t="s">
        <v>12465</v>
      </c>
      <c r="D9533" s="428">
        <v>451.24</v>
      </c>
    </row>
    <row r="9534" spans="2:4" x14ac:dyDescent="0.25">
      <c r="B9534" s="427" t="s">
        <v>12482</v>
      </c>
      <c r="C9534" s="427" t="s">
        <v>12465</v>
      </c>
      <c r="D9534" s="428">
        <v>451.24</v>
      </c>
    </row>
    <row r="9535" spans="2:4" x14ac:dyDescent="0.25">
      <c r="B9535" s="427" t="s">
        <v>12483</v>
      </c>
      <c r="C9535" s="427" t="s">
        <v>12465</v>
      </c>
      <c r="D9535" s="428">
        <v>451.24</v>
      </c>
    </row>
    <row r="9536" spans="2:4" x14ac:dyDescent="0.25">
      <c r="B9536" s="427" t="s">
        <v>12484</v>
      </c>
      <c r="C9536" s="427" t="s">
        <v>12465</v>
      </c>
      <c r="D9536" s="428">
        <v>451.24</v>
      </c>
    </row>
    <row r="9537" spans="2:4" x14ac:dyDescent="0.25">
      <c r="B9537" s="427" t="s">
        <v>12485</v>
      </c>
      <c r="C9537" s="427" t="s">
        <v>12465</v>
      </c>
      <c r="D9537" s="428">
        <v>451.24</v>
      </c>
    </row>
    <row r="9538" spans="2:4" x14ac:dyDescent="0.25">
      <c r="B9538" s="427" t="s">
        <v>12486</v>
      </c>
      <c r="C9538" s="427" t="s">
        <v>12465</v>
      </c>
      <c r="D9538" s="428">
        <v>451.24</v>
      </c>
    </row>
    <row r="9539" spans="2:4" x14ac:dyDescent="0.25">
      <c r="B9539" s="427" t="s">
        <v>12487</v>
      </c>
      <c r="C9539" s="427" t="s">
        <v>12465</v>
      </c>
      <c r="D9539" s="428">
        <v>451.24</v>
      </c>
    </row>
    <row r="9540" spans="2:4" x14ac:dyDescent="0.25">
      <c r="B9540" s="427" t="s">
        <v>12488</v>
      </c>
      <c r="C9540" s="427" t="s">
        <v>12465</v>
      </c>
      <c r="D9540" s="428">
        <v>451.24</v>
      </c>
    </row>
    <row r="9541" spans="2:4" x14ac:dyDescent="0.25">
      <c r="B9541" s="427" t="s">
        <v>12489</v>
      </c>
      <c r="C9541" s="427" t="s">
        <v>12465</v>
      </c>
      <c r="D9541" s="428">
        <v>451.24</v>
      </c>
    </row>
    <row r="9542" spans="2:4" x14ac:dyDescent="0.25">
      <c r="B9542" s="427" t="s">
        <v>12490</v>
      </c>
      <c r="C9542" s="427" t="s">
        <v>12465</v>
      </c>
      <c r="D9542" s="428">
        <v>451.24</v>
      </c>
    </row>
    <row r="9543" spans="2:4" x14ac:dyDescent="0.25">
      <c r="B9543" s="427" t="s">
        <v>12491</v>
      </c>
      <c r="C9543" s="427" t="s">
        <v>12465</v>
      </c>
      <c r="D9543" s="428">
        <v>451.24</v>
      </c>
    </row>
    <row r="9544" spans="2:4" x14ac:dyDescent="0.25">
      <c r="B9544" s="427" t="s">
        <v>12492</v>
      </c>
      <c r="C9544" s="427" t="s">
        <v>12465</v>
      </c>
      <c r="D9544" s="428">
        <v>451.24</v>
      </c>
    </row>
    <row r="9545" spans="2:4" x14ac:dyDescent="0.25">
      <c r="B9545" s="427" t="s">
        <v>12493</v>
      </c>
      <c r="C9545" s="427" t="s">
        <v>12465</v>
      </c>
      <c r="D9545" s="428">
        <v>451.24</v>
      </c>
    </row>
    <row r="9546" spans="2:4" x14ac:dyDescent="0.25">
      <c r="B9546" s="427" t="s">
        <v>12494</v>
      </c>
      <c r="C9546" s="427" t="s">
        <v>12465</v>
      </c>
      <c r="D9546" s="428">
        <v>451.24</v>
      </c>
    </row>
    <row r="9547" spans="2:4" x14ac:dyDescent="0.25">
      <c r="B9547" s="427" t="s">
        <v>12495</v>
      </c>
      <c r="C9547" s="427" t="s">
        <v>12465</v>
      </c>
      <c r="D9547" s="428">
        <v>451.24</v>
      </c>
    </row>
    <row r="9548" spans="2:4" x14ac:dyDescent="0.25">
      <c r="B9548" s="427" t="s">
        <v>12496</v>
      </c>
      <c r="C9548" s="427" t="s">
        <v>12465</v>
      </c>
      <c r="D9548" s="428">
        <v>451.24</v>
      </c>
    </row>
    <row r="9549" spans="2:4" x14ac:dyDescent="0.25">
      <c r="B9549" s="427" t="s">
        <v>12497</v>
      </c>
      <c r="C9549" s="427" t="s">
        <v>12465</v>
      </c>
      <c r="D9549" s="428">
        <v>451.24</v>
      </c>
    </row>
    <row r="9550" spans="2:4" x14ac:dyDescent="0.25">
      <c r="B9550" s="427" t="s">
        <v>12498</v>
      </c>
      <c r="C9550" s="427" t="s">
        <v>12465</v>
      </c>
      <c r="D9550" s="428">
        <v>451.24</v>
      </c>
    </row>
    <row r="9551" spans="2:4" x14ac:dyDescent="0.25">
      <c r="B9551" s="427" t="s">
        <v>12499</v>
      </c>
      <c r="C9551" s="427" t="s">
        <v>12465</v>
      </c>
      <c r="D9551" s="428">
        <v>451.24</v>
      </c>
    </row>
    <row r="9552" spans="2:4" x14ac:dyDescent="0.25">
      <c r="B9552" s="427" t="s">
        <v>12500</v>
      </c>
      <c r="C9552" s="427" t="s">
        <v>12465</v>
      </c>
      <c r="D9552" s="428">
        <v>451.24</v>
      </c>
    </row>
    <row r="9553" spans="2:4" x14ac:dyDescent="0.25">
      <c r="B9553" s="427" t="s">
        <v>12501</v>
      </c>
      <c r="C9553" s="427" t="s">
        <v>12465</v>
      </c>
      <c r="D9553" s="428">
        <v>451.24</v>
      </c>
    </row>
    <row r="9554" spans="2:4" x14ac:dyDescent="0.25">
      <c r="B9554" s="427" t="s">
        <v>12502</v>
      </c>
      <c r="C9554" s="427" t="s">
        <v>12465</v>
      </c>
      <c r="D9554" s="428">
        <v>451.24</v>
      </c>
    </row>
    <row r="9555" spans="2:4" x14ac:dyDescent="0.25">
      <c r="B9555" s="427" t="s">
        <v>12503</v>
      </c>
      <c r="C9555" s="427" t="s">
        <v>12465</v>
      </c>
      <c r="D9555" s="428">
        <v>451.24</v>
      </c>
    </row>
    <row r="9556" spans="2:4" x14ac:dyDescent="0.25">
      <c r="B9556" s="427" t="s">
        <v>12504</v>
      </c>
      <c r="C9556" s="427" t="s">
        <v>12465</v>
      </c>
      <c r="D9556" s="428">
        <v>451.24</v>
      </c>
    </row>
    <row r="9557" spans="2:4" x14ac:dyDescent="0.25">
      <c r="B9557" s="427" t="s">
        <v>12505</v>
      </c>
      <c r="C9557" s="427" t="s">
        <v>12465</v>
      </c>
      <c r="D9557" s="428">
        <v>451.24</v>
      </c>
    </row>
    <row r="9558" spans="2:4" x14ac:dyDescent="0.25">
      <c r="B9558" s="427" t="s">
        <v>12506</v>
      </c>
      <c r="C9558" s="427" t="s">
        <v>12465</v>
      </c>
      <c r="D9558" s="428">
        <v>451.24</v>
      </c>
    </row>
    <row r="9559" spans="2:4" x14ac:dyDescent="0.25">
      <c r="B9559" s="427" t="s">
        <v>12507</v>
      </c>
      <c r="C9559" s="427" t="s">
        <v>12465</v>
      </c>
      <c r="D9559" s="428">
        <v>451.24</v>
      </c>
    </row>
    <row r="9560" spans="2:4" x14ac:dyDescent="0.25">
      <c r="B9560" s="427" t="s">
        <v>12508</v>
      </c>
      <c r="C9560" s="427" t="s">
        <v>12465</v>
      </c>
      <c r="D9560" s="428">
        <v>451.24</v>
      </c>
    </row>
    <row r="9561" spans="2:4" x14ac:dyDescent="0.25">
      <c r="B9561" s="427" t="s">
        <v>12509</v>
      </c>
      <c r="C9561" s="427" t="s">
        <v>12465</v>
      </c>
      <c r="D9561" s="428">
        <v>451.24</v>
      </c>
    </row>
    <row r="9562" spans="2:4" x14ac:dyDescent="0.25">
      <c r="B9562" s="427" t="s">
        <v>12510</v>
      </c>
      <c r="C9562" s="427" t="s">
        <v>12465</v>
      </c>
      <c r="D9562" s="428">
        <v>451.24</v>
      </c>
    </row>
    <row r="9563" spans="2:4" x14ac:dyDescent="0.25">
      <c r="B9563" s="427" t="s">
        <v>12511</v>
      </c>
      <c r="C9563" s="427" t="s">
        <v>12465</v>
      </c>
      <c r="D9563" s="428">
        <v>451.24</v>
      </c>
    </row>
    <row r="9564" spans="2:4" x14ac:dyDescent="0.25">
      <c r="B9564" s="427" t="s">
        <v>12512</v>
      </c>
      <c r="C9564" s="427" t="s">
        <v>12465</v>
      </c>
      <c r="D9564" s="428">
        <v>451.24</v>
      </c>
    </row>
    <row r="9565" spans="2:4" x14ac:dyDescent="0.25">
      <c r="B9565" s="427" t="s">
        <v>12513</v>
      </c>
      <c r="C9565" s="427" t="s">
        <v>12465</v>
      </c>
      <c r="D9565" s="428">
        <v>451.24</v>
      </c>
    </row>
    <row r="9566" spans="2:4" x14ac:dyDescent="0.25">
      <c r="B9566" s="427" t="s">
        <v>12514</v>
      </c>
      <c r="C9566" s="427" t="s">
        <v>12465</v>
      </c>
      <c r="D9566" s="428">
        <v>451.24</v>
      </c>
    </row>
    <row r="9567" spans="2:4" x14ac:dyDescent="0.25">
      <c r="B9567" s="427" t="s">
        <v>12515</v>
      </c>
      <c r="C9567" s="427" t="s">
        <v>12465</v>
      </c>
      <c r="D9567" s="428">
        <v>451.24</v>
      </c>
    </row>
    <row r="9568" spans="2:4" x14ac:dyDescent="0.25">
      <c r="B9568" s="427" t="s">
        <v>12516</v>
      </c>
      <c r="C9568" s="427" t="s">
        <v>12465</v>
      </c>
      <c r="D9568" s="428">
        <v>451.24</v>
      </c>
    </row>
    <row r="9569" spans="2:4" x14ac:dyDescent="0.25">
      <c r="B9569" s="427" t="s">
        <v>12517</v>
      </c>
      <c r="C9569" s="427" t="s">
        <v>12465</v>
      </c>
      <c r="D9569" s="428">
        <v>451.24</v>
      </c>
    </row>
    <row r="9570" spans="2:4" x14ac:dyDescent="0.25">
      <c r="B9570" s="427" t="s">
        <v>12518</v>
      </c>
      <c r="C9570" s="427" t="s">
        <v>12465</v>
      </c>
      <c r="D9570" s="428">
        <v>451.24</v>
      </c>
    </row>
    <row r="9571" spans="2:4" x14ac:dyDescent="0.25">
      <c r="B9571" s="427" t="s">
        <v>12519</v>
      </c>
      <c r="C9571" s="427" t="s">
        <v>12465</v>
      </c>
      <c r="D9571" s="428">
        <v>451.24</v>
      </c>
    </row>
    <row r="9572" spans="2:4" x14ac:dyDescent="0.25">
      <c r="B9572" s="427" t="s">
        <v>12520</v>
      </c>
      <c r="C9572" s="427" t="s">
        <v>12465</v>
      </c>
      <c r="D9572" s="428">
        <v>451.24</v>
      </c>
    </row>
    <row r="9573" spans="2:4" x14ac:dyDescent="0.25">
      <c r="B9573" s="427" t="s">
        <v>12521</v>
      </c>
      <c r="C9573" s="427" t="s">
        <v>12465</v>
      </c>
      <c r="D9573" s="428">
        <v>451.24</v>
      </c>
    </row>
    <row r="9574" spans="2:4" x14ac:dyDescent="0.25">
      <c r="B9574" s="427" t="s">
        <v>12522</v>
      </c>
      <c r="C9574" s="427" t="s">
        <v>12465</v>
      </c>
      <c r="D9574" s="428">
        <v>451.24</v>
      </c>
    </row>
    <row r="9575" spans="2:4" x14ac:dyDescent="0.25">
      <c r="B9575" s="427" t="s">
        <v>12523</v>
      </c>
      <c r="C9575" s="427" t="s">
        <v>12465</v>
      </c>
      <c r="D9575" s="428">
        <v>451.24</v>
      </c>
    </row>
    <row r="9576" spans="2:4" x14ac:dyDescent="0.25">
      <c r="B9576" s="427" t="s">
        <v>12524</v>
      </c>
      <c r="C9576" s="427" t="s">
        <v>12465</v>
      </c>
      <c r="D9576" s="428">
        <v>451.24</v>
      </c>
    </row>
    <row r="9577" spans="2:4" x14ac:dyDescent="0.25">
      <c r="B9577" s="427" t="s">
        <v>12525</v>
      </c>
      <c r="C9577" s="427" t="s">
        <v>12465</v>
      </c>
      <c r="D9577" s="428">
        <v>451.24</v>
      </c>
    </row>
    <row r="9578" spans="2:4" x14ac:dyDescent="0.25">
      <c r="B9578" s="427" t="s">
        <v>12526</v>
      </c>
      <c r="C9578" s="427" t="s">
        <v>12465</v>
      </c>
      <c r="D9578" s="428">
        <v>451.24</v>
      </c>
    </row>
    <row r="9579" spans="2:4" x14ac:dyDescent="0.25">
      <c r="B9579" s="427" t="s">
        <v>12527</v>
      </c>
      <c r="C9579" s="427" t="s">
        <v>12465</v>
      </c>
      <c r="D9579" s="428">
        <v>451.24</v>
      </c>
    </row>
    <row r="9580" spans="2:4" x14ac:dyDescent="0.25">
      <c r="B9580" s="427" t="s">
        <v>12528</v>
      </c>
      <c r="C9580" s="427" t="s">
        <v>12465</v>
      </c>
      <c r="D9580" s="428">
        <v>451.24</v>
      </c>
    </row>
    <row r="9581" spans="2:4" x14ac:dyDescent="0.25">
      <c r="B9581" s="427" t="s">
        <v>12529</v>
      </c>
      <c r="C9581" s="427" t="s">
        <v>12465</v>
      </c>
      <c r="D9581" s="428">
        <v>451.24</v>
      </c>
    </row>
    <row r="9582" spans="2:4" x14ac:dyDescent="0.25">
      <c r="B9582" s="427" t="s">
        <v>12530</v>
      </c>
      <c r="C9582" s="427" t="s">
        <v>12465</v>
      </c>
      <c r="D9582" s="428">
        <v>451.24</v>
      </c>
    </row>
    <row r="9583" spans="2:4" x14ac:dyDescent="0.25">
      <c r="B9583" s="427" t="s">
        <v>12531</v>
      </c>
      <c r="C9583" s="427" t="s">
        <v>12465</v>
      </c>
      <c r="D9583" s="428">
        <v>451.24</v>
      </c>
    </row>
    <row r="9584" spans="2:4" x14ac:dyDescent="0.25">
      <c r="B9584" s="427" t="s">
        <v>12532</v>
      </c>
      <c r="C9584" s="427" t="s">
        <v>12465</v>
      </c>
      <c r="D9584" s="428">
        <v>451.24</v>
      </c>
    </row>
    <row r="9585" spans="2:4" x14ac:dyDescent="0.25">
      <c r="B9585" s="427" t="s">
        <v>12533</v>
      </c>
      <c r="C9585" s="427" t="s">
        <v>12465</v>
      </c>
      <c r="D9585" s="428">
        <v>451.24</v>
      </c>
    </row>
    <row r="9586" spans="2:4" x14ac:dyDescent="0.25">
      <c r="B9586" s="427" t="s">
        <v>12534</v>
      </c>
      <c r="C9586" s="427" t="s">
        <v>12465</v>
      </c>
      <c r="D9586" s="428">
        <v>451.24</v>
      </c>
    </row>
    <row r="9587" spans="2:4" x14ac:dyDescent="0.25">
      <c r="B9587" s="427" t="s">
        <v>12535</v>
      </c>
      <c r="C9587" s="427" t="s">
        <v>12465</v>
      </c>
      <c r="D9587" s="428">
        <v>451.24</v>
      </c>
    </row>
    <row r="9588" spans="2:4" x14ac:dyDescent="0.25">
      <c r="B9588" s="427" t="s">
        <v>12536</v>
      </c>
      <c r="C9588" s="427" t="s">
        <v>12465</v>
      </c>
      <c r="D9588" s="428">
        <v>451.24</v>
      </c>
    </row>
    <row r="9589" spans="2:4" x14ac:dyDescent="0.25">
      <c r="B9589" s="427" t="s">
        <v>12537</v>
      </c>
      <c r="C9589" s="427" t="s">
        <v>12465</v>
      </c>
      <c r="D9589" s="428">
        <v>451.24</v>
      </c>
    </row>
    <row r="9590" spans="2:4" x14ac:dyDescent="0.25">
      <c r="B9590" s="427" t="s">
        <v>12538</v>
      </c>
      <c r="C9590" s="427" t="s">
        <v>12465</v>
      </c>
      <c r="D9590" s="428">
        <v>451.24</v>
      </c>
    </row>
    <row r="9591" spans="2:4" x14ac:dyDescent="0.25">
      <c r="B9591" s="427" t="s">
        <v>12539</v>
      </c>
      <c r="C9591" s="427" t="s">
        <v>12465</v>
      </c>
      <c r="D9591" s="428">
        <v>451.24</v>
      </c>
    </row>
    <row r="9592" spans="2:4" x14ac:dyDescent="0.25">
      <c r="B9592" s="427" t="s">
        <v>12540</v>
      </c>
      <c r="C9592" s="427" t="s">
        <v>12465</v>
      </c>
      <c r="D9592" s="428">
        <v>451.24</v>
      </c>
    </row>
    <row r="9593" spans="2:4" x14ac:dyDescent="0.25">
      <c r="B9593" s="427" t="s">
        <v>12541</v>
      </c>
      <c r="C9593" s="427" t="s">
        <v>12465</v>
      </c>
      <c r="D9593" s="428">
        <v>451.24</v>
      </c>
    </row>
    <row r="9594" spans="2:4" x14ac:dyDescent="0.25">
      <c r="B9594" s="427" t="s">
        <v>12542</v>
      </c>
      <c r="C9594" s="427" t="s">
        <v>12465</v>
      </c>
      <c r="D9594" s="428">
        <v>451.24</v>
      </c>
    </row>
    <row r="9595" spans="2:4" x14ac:dyDescent="0.25">
      <c r="B9595" s="427" t="s">
        <v>12543</v>
      </c>
      <c r="C9595" s="427" t="s">
        <v>12465</v>
      </c>
      <c r="D9595" s="428">
        <v>451.24</v>
      </c>
    </row>
    <row r="9596" spans="2:4" x14ac:dyDescent="0.25">
      <c r="B9596" s="427" t="s">
        <v>12544</v>
      </c>
      <c r="C9596" s="427" t="s">
        <v>12465</v>
      </c>
      <c r="D9596" s="428">
        <v>451.24</v>
      </c>
    </row>
    <row r="9597" spans="2:4" x14ac:dyDescent="0.25">
      <c r="B9597" s="427" t="s">
        <v>12545</v>
      </c>
      <c r="C9597" s="427" t="s">
        <v>12465</v>
      </c>
      <c r="D9597" s="428">
        <v>451.24</v>
      </c>
    </row>
    <row r="9598" spans="2:4" x14ac:dyDescent="0.25">
      <c r="B9598" s="427" t="s">
        <v>12546</v>
      </c>
      <c r="C9598" s="427" t="s">
        <v>12465</v>
      </c>
      <c r="D9598" s="428">
        <v>451.24</v>
      </c>
    </row>
    <row r="9599" spans="2:4" x14ac:dyDescent="0.25">
      <c r="B9599" s="427" t="s">
        <v>12547</v>
      </c>
      <c r="C9599" s="427" t="s">
        <v>12465</v>
      </c>
      <c r="D9599" s="428">
        <v>451.24</v>
      </c>
    </row>
    <row r="9600" spans="2:4" x14ac:dyDescent="0.25">
      <c r="B9600" s="427" t="s">
        <v>12548</v>
      </c>
      <c r="C9600" s="427" t="s">
        <v>12465</v>
      </c>
      <c r="D9600" s="428">
        <v>451.24</v>
      </c>
    </row>
    <row r="9601" spans="2:4" x14ac:dyDescent="0.25">
      <c r="B9601" s="427" t="s">
        <v>12549</v>
      </c>
      <c r="C9601" s="427" t="s">
        <v>12465</v>
      </c>
      <c r="D9601" s="428">
        <v>451.24</v>
      </c>
    </row>
    <row r="9602" spans="2:4" x14ac:dyDescent="0.25">
      <c r="B9602" s="427" t="s">
        <v>12550</v>
      </c>
      <c r="C9602" s="427" t="s">
        <v>12465</v>
      </c>
      <c r="D9602" s="428">
        <v>451.24</v>
      </c>
    </row>
    <row r="9603" spans="2:4" x14ac:dyDescent="0.25">
      <c r="B9603" s="427" t="s">
        <v>12551</v>
      </c>
      <c r="C9603" s="427" t="s">
        <v>12465</v>
      </c>
      <c r="D9603" s="428">
        <v>451.24</v>
      </c>
    </row>
    <row r="9604" spans="2:4" x14ac:dyDescent="0.25">
      <c r="B9604" s="427" t="s">
        <v>12552</v>
      </c>
      <c r="C9604" s="427" t="s">
        <v>12465</v>
      </c>
      <c r="D9604" s="428">
        <v>451.24</v>
      </c>
    </row>
    <row r="9605" spans="2:4" x14ac:dyDescent="0.25">
      <c r="B9605" s="427" t="s">
        <v>12553</v>
      </c>
      <c r="C9605" s="427" t="s">
        <v>12465</v>
      </c>
      <c r="D9605" s="428">
        <v>451.24</v>
      </c>
    </row>
    <row r="9606" spans="2:4" x14ac:dyDescent="0.25">
      <c r="B9606" s="427" t="s">
        <v>12554</v>
      </c>
      <c r="C9606" s="427" t="s">
        <v>12465</v>
      </c>
      <c r="D9606" s="428">
        <v>451.24</v>
      </c>
    </row>
    <row r="9607" spans="2:4" x14ac:dyDescent="0.25">
      <c r="B9607" s="427" t="s">
        <v>12555</v>
      </c>
      <c r="C9607" s="427" t="s">
        <v>12465</v>
      </c>
      <c r="D9607" s="428">
        <v>451.24</v>
      </c>
    </row>
    <row r="9608" spans="2:4" x14ac:dyDescent="0.25">
      <c r="B9608" s="427" t="s">
        <v>12556</v>
      </c>
      <c r="C9608" s="427" t="s">
        <v>12465</v>
      </c>
      <c r="D9608" s="428">
        <v>451.24</v>
      </c>
    </row>
    <row r="9609" spans="2:4" x14ac:dyDescent="0.25">
      <c r="B9609" s="427" t="s">
        <v>12557</v>
      </c>
      <c r="C9609" s="427" t="s">
        <v>12465</v>
      </c>
      <c r="D9609" s="428">
        <v>451.24</v>
      </c>
    </row>
    <row r="9610" spans="2:4" x14ac:dyDescent="0.25">
      <c r="B9610" s="427" t="s">
        <v>12558</v>
      </c>
      <c r="C9610" s="427" t="s">
        <v>12465</v>
      </c>
      <c r="D9610" s="428">
        <v>451.24</v>
      </c>
    </row>
    <row r="9611" spans="2:4" x14ac:dyDescent="0.25">
      <c r="B9611" s="427" t="s">
        <v>12559</v>
      </c>
      <c r="C9611" s="427" t="s">
        <v>12465</v>
      </c>
      <c r="D9611" s="428">
        <v>451.24</v>
      </c>
    </row>
    <row r="9612" spans="2:4" x14ac:dyDescent="0.25">
      <c r="B9612" s="427" t="s">
        <v>12560</v>
      </c>
      <c r="C9612" s="427" t="s">
        <v>12465</v>
      </c>
      <c r="D9612" s="428">
        <v>451.24</v>
      </c>
    </row>
    <row r="9613" spans="2:4" x14ac:dyDescent="0.25">
      <c r="B9613" s="427" t="s">
        <v>12561</v>
      </c>
      <c r="C9613" s="427" t="s">
        <v>12465</v>
      </c>
      <c r="D9613" s="428">
        <v>451.24</v>
      </c>
    </row>
    <row r="9614" spans="2:4" x14ac:dyDescent="0.25">
      <c r="B9614" s="427" t="s">
        <v>12562</v>
      </c>
      <c r="C9614" s="427" t="s">
        <v>12465</v>
      </c>
      <c r="D9614" s="428">
        <v>451.24</v>
      </c>
    </row>
    <row r="9615" spans="2:4" x14ac:dyDescent="0.25">
      <c r="B9615" s="427" t="s">
        <v>12563</v>
      </c>
      <c r="C9615" s="427" t="s">
        <v>12465</v>
      </c>
      <c r="D9615" s="428">
        <v>451.24</v>
      </c>
    </row>
    <row r="9616" spans="2:4" x14ac:dyDescent="0.25">
      <c r="B9616" s="427" t="s">
        <v>12564</v>
      </c>
      <c r="C9616" s="427" t="s">
        <v>12465</v>
      </c>
      <c r="D9616" s="428">
        <v>451.24</v>
      </c>
    </row>
    <row r="9617" spans="2:4" x14ac:dyDescent="0.25">
      <c r="B9617" s="427" t="s">
        <v>12565</v>
      </c>
      <c r="C9617" s="427" t="s">
        <v>12465</v>
      </c>
      <c r="D9617" s="428">
        <v>451.24</v>
      </c>
    </row>
    <row r="9618" spans="2:4" x14ac:dyDescent="0.25">
      <c r="B9618" s="427" t="s">
        <v>12566</v>
      </c>
      <c r="C9618" s="427" t="s">
        <v>12465</v>
      </c>
      <c r="D9618" s="428">
        <v>451.24</v>
      </c>
    </row>
    <row r="9619" spans="2:4" x14ac:dyDescent="0.25">
      <c r="B9619" s="427" t="s">
        <v>12567</v>
      </c>
      <c r="C9619" s="427" t="s">
        <v>12465</v>
      </c>
      <c r="D9619" s="428">
        <v>451.24</v>
      </c>
    </row>
    <row r="9620" spans="2:4" x14ac:dyDescent="0.25">
      <c r="B9620" s="427" t="s">
        <v>12568</v>
      </c>
      <c r="C9620" s="427" t="s">
        <v>12465</v>
      </c>
      <c r="D9620" s="428">
        <v>451.24</v>
      </c>
    </row>
    <row r="9621" spans="2:4" x14ac:dyDescent="0.25">
      <c r="B9621" s="427" t="s">
        <v>12569</v>
      </c>
      <c r="C9621" s="427" t="s">
        <v>12465</v>
      </c>
      <c r="D9621" s="428">
        <v>451.24</v>
      </c>
    </row>
    <row r="9622" spans="2:4" x14ac:dyDescent="0.25">
      <c r="B9622" s="427" t="s">
        <v>12570</v>
      </c>
      <c r="C9622" s="427" t="s">
        <v>12465</v>
      </c>
      <c r="D9622" s="428">
        <v>451.24</v>
      </c>
    </row>
    <row r="9623" spans="2:4" x14ac:dyDescent="0.25">
      <c r="B9623" s="427" t="s">
        <v>12571</v>
      </c>
      <c r="C9623" s="427" t="s">
        <v>12465</v>
      </c>
      <c r="D9623" s="428">
        <v>451.24</v>
      </c>
    </row>
    <row r="9624" spans="2:4" x14ac:dyDescent="0.25">
      <c r="B9624" s="427" t="s">
        <v>12572</v>
      </c>
      <c r="C9624" s="427" t="s">
        <v>12465</v>
      </c>
      <c r="D9624" s="428">
        <v>451.24</v>
      </c>
    </row>
    <row r="9625" spans="2:4" x14ac:dyDescent="0.25">
      <c r="B9625" s="427" t="s">
        <v>12573</v>
      </c>
      <c r="C9625" s="427" t="s">
        <v>12465</v>
      </c>
      <c r="D9625" s="428">
        <v>451.24</v>
      </c>
    </row>
    <row r="9626" spans="2:4" x14ac:dyDescent="0.25">
      <c r="B9626" s="427" t="s">
        <v>12574</v>
      </c>
      <c r="C9626" s="427" t="s">
        <v>12465</v>
      </c>
      <c r="D9626" s="428">
        <v>451.24</v>
      </c>
    </row>
    <row r="9627" spans="2:4" x14ac:dyDescent="0.25">
      <c r="B9627" s="427" t="s">
        <v>12575</v>
      </c>
      <c r="C9627" s="427" t="s">
        <v>12465</v>
      </c>
      <c r="D9627" s="428">
        <v>451.24</v>
      </c>
    </row>
    <row r="9628" spans="2:4" x14ac:dyDescent="0.25">
      <c r="B9628" s="427" t="s">
        <v>12576</v>
      </c>
      <c r="C9628" s="427" t="s">
        <v>12465</v>
      </c>
      <c r="D9628" s="428">
        <v>451.24</v>
      </c>
    </row>
    <row r="9629" spans="2:4" x14ac:dyDescent="0.25">
      <c r="B9629" s="427" t="s">
        <v>12577</v>
      </c>
      <c r="C9629" s="427" t="s">
        <v>12465</v>
      </c>
      <c r="D9629" s="428">
        <v>451.24</v>
      </c>
    </row>
    <row r="9630" spans="2:4" x14ac:dyDescent="0.25">
      <c r="B9630" s="427" t="s">
        <v>12578</v>
      </c>
      <c r="C9630" s="427" t="s">
        <v>12465</v>
      </c>
      <c r="D9630" s="428">
        <v>451.24</v>
      </c>
    </row>
    <row r="9631" spans="2:4" x14ac:dyDescent="0.25">
      <c r="B9631" s="427" t="s">
        <v>12579</v>
      </c>
      <c r="C9631" s="427" t="s">
        <v>12465</v>
      </c>
      <c r="D9631" s="428">
        <v>451.24</v>
      </c>
    </row>
    <row r="9632" spans="2:4" x14ac:dyDescent="0.25">
      <c r="B9632" s="427" t="s">
        <v>12580</v>
      </c>
      <c r="C9632" s="427" t="s">
        <v>12465</v>
      </c>
      <c r="D9632" s="428">
        <v>451.24</v>
      </c>
    </row>
    <row r="9633" spans="2:4" x14ac:dyDescent="0.25">
      <c r="B9633" s="427" t="s">
        <v>12581</v>
      </c>
      <c r="C9633" s="427" t="s">
        <v>12465</v>
      </c>
      <c r="D9633" s="428">
        <v>451.24</v>
      </c>
    </row>
    <row r="9634" spans="2:4" x14ac:dyDescent="0.25">
      <c r="B9634" s="427" t="s">
        <v>12582</v>
      </c>
      <c r="C9634" s="427" t="s">
        <v>12465</v>
      </c>
      <c r="D9634" s="428">
        <v>451.24</v>
      </c>
    </row>
    <row r="9635" spans="2:4" x14ac:dyDescent="0.25">
      <c r="B9635" s="427" t="s">
        <v>12583</v>
      </c>
      <c r="C9635" s="427" t="s">
        <v>12465</v>
      </c>
      <c r="D9635" s="428">
        <v>451.24</v>
      </c>
    </row>
    <row r="9636" spans="2:4" x14ac:dyDescent="0.25">
      <c r="B9636" s="427" t="s">
        <v>12584</v>
      </c>
      <c r="C9636" s="427" t="s">
        <v>12465</v>
      </c>
      <c r="D9636" s="428">
        <v>451.24</v>
      </c>
    </row>
    <row r="9637" spans="2:4" x14ac:dyDescent="0.25">
      <c r="B9637" s="427" t="s">
        <v>12585</v>
      </c>
      <c r="C9637" s="427" t="s">
        <v>12465</v>
      </c>
      <c r="D9637" s="428">
        <v>451.24</v>
      </c>
    </row>
    <row r="9638" spans="2:4" x14ac:dyDescent="0.25">
      <c r="B9638" s="427" t="s">
        <v>12586</v>
      </c>
      <c r="C9638" s="427" t="s">
        <v>12465</v>
      </c>
      <c r="D9638" s="428">
        <v>451.24</v>
      </c>
    </row>
    <row r="9639" spans="2:4" x14ac:dyDescent="0.25">
      <c r="B9639" s="427" t="s">
        <v>12587</v>
      </c>
      <c r="C9639" s="427" t="s">
        <v>12465</v>
      </c>
      <c r="D9639" s="428">
        <v>451.24</v>
      </c>
    </row>
    <row r="9640" spans="2:4" x14ac:dyDescent="0.25">
      <c r="B9640" s="427" t="s">
        <v>12588</v>
      </c>
      <c r="C9640" s="427" t="s">
        <v>12465</v>
      </c>
      <c r="D9640" s="428">
        <v>451.24</v>
      </c>
    </row>
    <row r="9641" spans="2:4" x14ac:dyDescent="0.25">
      <c r="B9641" s="427" t="s">
        <v>12589</v>
      </c>
      <c r="C9641" s="427" t="s">
        <v>12465</v>
      </c>
      <c r="D9641" s="428">
        <v>451.24</v>
      </c>
    </row>
    <row r="9642" spans="2:4" x14ac:dyDescent="0.25">
      <c r="B9642" s="427" t="s">
        <v>12590</v>
      </c>
      <c r="C9642" s="427" t="s">
        <v>12465</v>
      </c>
      <c r="D9642" s="428">
        <v>451.24</v>
      </c>
    </row>
    <row r="9643" spans="2:4" x14ac:dyDescent="0.25">
      <c r="B9643" s="427" t="s">
        <v>12591</v>
      </c>
      <c r="C9643" s="427" t="s">
        <v>12465</v>
      </c>
      <c r="D9643" s="428">
        <v>451.24</v>
      </c>
    </row>
    <row r="9644" spans="2:4" x14ac:dyDescent="0.25">
      <c r="B9644" s="427" t="s">
        <v>12592</v>
      </c>
      <c r="C9644" s="427" t="s">
        <v>12465</v>
      </c>
      <c r="D9644" s="428">
        <v>451.24</v>
      </c>
    </row>
    <row r="9645" spans="2:4" x14ac:dyDescent="0.25">
      <c r="B9645" s="427" t="s">
        <v>12593</v>
      </c>
      <c r="C9645" s="427" t="s">
        <v>12465</v>
      </c>
      <c r="D9645" s="428">
        <v>451.24</v>
      </c>
    </row>
    <row r="9646" spans="2:4" x14ac:dyDescent="0.25">
      <c r="B9646" s="427" t="s">
        <v>12594</v>
      </c>
      <c r="C9646" s="427" t="s">
        <v>12465</v>
      </c>
      <c r="D9646" s="428">
        <v>451.24</v>
      </c>
    </row>
    <row r="9647" spans="2:4" x14ac:dyDescent="0.25">
      <c r="B9647" s="427" t="s">
        <v>12595</v>
      </c>
      <c r="C9647" s="427" t="s">
        <v>12465</v>
      </c>
      <c r="D9647" s="428">
        <v>451.24</v>
      </c>
    </row>
    <row r="9648" spans="2:4" x14ac:dyDescent="0.25">
      <c r="B9648" s="427" t="s">
        <v>12596</v>
      </c>
      <c r="C9648" s="427" t="s">
        <v>12465</v>
      </c>
      <c r="D9648" s="428">
        <v>451.24</v>
      </c>
    </row>
    <row r="9649" spans="2:4" x14ac:dyDescent="0.25">
      <c r="B9649" s="427" t="s">
        <v>12597</v>
      </c>
      <c r="C9649" s="427" t="s">
        <v>12465</v>
      </c>
      <c r="D9649" s="428">
        <v>451.24</v>
      </c>
    </row>
    <row r="9650" spans="2:4" x14ac:dyDescent="0.25">
      <c r="B9650" s="427" t="s">
        <v>12598</v>
      </c>
      <c r="C9650" s="427" t="s">
        <v>12465</v>
      </c>
      <c r="D9650" s="428">
        <v>451.24</v>
      </c>
    </row>
    <row r="9651" spans="2:4" x14ac:dyDescent="0.25">
      <c r="B9651" s="427" t="s">
        <v>12599</v>
      </c>
      <c r="C9651" s="427" t="s">
        <v>12465</v>
      </c>
      <c r="D9651" s="428">
        <v>451.24</v>
      </c>
    </row>
    <row r="9652" spans="2:4" x14ac:dyDescent="0.25">
      <c r="B9652" s="427" t="s">
        <v>12600</v>
      </c>
      <c r="C9652" s="427" t="s">
        <v>12465</v>
      </c>
      <c r="D9652" s="428">
        <v>451.24</v>
      </c>
    </row>
    <row r="9653" spans="2:4" x14ac:dyDescent="0.25">
      <c r="B9653" s="427" t="s">
        <v>12601</v>
      </c>
      <c r="C9653" s="427" t="s">
        <v>12465</v>
      </c>
      <c r="D9653" s="428">
        <v>451.24</v>
      </c>
    </row>
    <row r="9654" spans="2:4" x14ac:dyDescent="0.25">
      <c r="B9654" s="427" t="s">
        <v>12602</v>
      </c>
      <c r="C9654" s="427" t="s">
        <v>12465</v>
      </c>
      <c r="D9654" s="428">
        <v>451.24</v>
      </c>
    </row>
    <row r="9655" spans="2:4" x14ac:dyDescent="0.25">
      <c r="B9655" s="427" t="s">
        <v>12603</v>
      </c>
      <c r="C9655" s="427" t="s">
        <v>12465</v>
      </c>
      <c r="D9655" s="428">
        <v>451.24</v>
      </c>
    </row>
    <row r="9656" spans="2:4" x14ac:dyDescent="0.25">
      <c r="B9656" s="427" t="s">
        <v>12604</v>
      </c>
      <c r="C9656" s="427" t="s">
        <v>12465</v>
      </c>
      <c r="D9656" s="428">
        <v>451.24</v>
      </c>
    </row>
    <row r="9657" spans="2:4" x14ac:dyDescent="0.25">
      <c r="B9657" s="427" t="s">
        <v>12605</v>
      </c>
      <c r="C9657" s="427" t="s">
        <v>12465</v>
      </c>
      <c r="D9657" s="428">
        <v>451.24</v>
      </c>
    </row>
    <row r="9658" spans="2:4" x14ac:dyDescent="0.25">
      <c r="B9658" s="427" t="s">
        <v>12606</v>
      </c>
      <c r="C9658" s="427" t="s">
        <v>12465</v>
      </c>
      <c r="D9658" s="428">
        <v>451.24</v>
      </c>
    </row>
    <row r="9659" spans="2:4" x14ac:dyDescent="0.25">
      <c r="B9659" s="427" t="s">
        <v>12607</v>
      </c>
      <c r="C9659" s="427" t="s">
        <v>12465</v>
      </c>
      <c r="D9659" s="428">
        <v>451.24</v>
      </c>
    </row>
    <row r="9660" spans="2:4" x14ac:dyDescent="0.25">
      <c r="B9660" s="427" t="s">
        <v>12608</v>
      </c>
      <c r="C9660" s="427" t="s">
        <v>12465</v>
      </c>
      <c r="D9660" s="428">
        <v>451.24</v>
      </c>
    </row>
    <row r="9661" spans="2:4" x14ac:dyDescent="0.25">
      <c r="B9661" s="427" t="s">
        <v>12609</v>
      </c>
      <c r="C9661" s="427" t="s">
        <v>12465</v>
      </c>
      <c r="D9661" s="428">
        <v>451.24</v>
      </c>
    </row>
    <row r="9662" spans="2:4" x14ac:dyDescent="0.25">
      <c r="B9662" s="427" t="s">
        <v>12610</v>
      </c>
      <c r="C9662" s="427" t="s">
        <v>12465</v>
      </c>
      <c r="D9662" s="428">
        <v>451.24</v>
      </c>
    </row>
    <row r="9663" spans="2:4" x14ac:dyDescent="0.25">
      <c r="B9663" s="427" t="s">
        <v>12611</v>
      </c>
      <c r="C9663" s="427" t="s">
        <v>12465</v>
      </c>
      <c r="D9663" s="428">
        <v>451.24</v>
      </c>
    </row>
    <row r="9664" spans="2:4" x14ac:dyDescent="0.25">
      <c r="B9664" s="427" t="s">
        <v>12612</v>
      </c>
      <c r="C9664" s="427" t="s">
        <v>12465</v>
      </c>
      <c r="D9664" s="428">
        <v>451.24</v>
      </c>
    </row>
    <row r="9665" spans="2:4" x14ac:dyDescent="0.25">
      <c r="B9665" s="427" t="s">
        <v>12613</v>
      </c>
      <c r="C9665" s="427" t="s">
        <v>12465</v>
      </c>
      <c r="D9665" s="428">
        <v>451.24</v>
      </c>
    </row>
    <row r="9666" spans="2:4" x14ac:dyDescent="0.25">
      <c r="B9666" s="427" t="s">
        <v>12614</v>
      </c>
      <c r="C9666" s="427" t="s">
        <v>12465</v>
      </c>
      <c r="D9666" s="428">
        <v>451.24</v>
      </c>
    </row>
    <row r="9667" spans="2:4" x14ac:dyDescent="0.25">
      <c r="B9667" s="427" t="s">
        <v>12615</v>
      </c>
      <c r="C9667" s="427" t="s">
        <v>12465</v>
      </c>
      <c r="D9667" s="428">
        <v>451.24</v>
      </c>
    </row>
    <row r="9668" spans="2:4" x14ac:dyDescent="0.25">
      <c r="B9668" s="427" t="s">
        <v>12616</v>
      </c>
      <c r="C9668" s="427" t="s">
        <v>12465</v>
      </c>
      <c r="D9668" s="428">
        <v>451.24</v>
      </c>
    </row>
    <row r="9669" spans="2:4" x14ac:dyDescent="0.25">
      <c r="B9669" s="427" t="s">
        <v>12617</v>
      </c>
      <c r="C9669" s="427" t="s">
        <v>12465</v>
      </c>
      <c r="D9669" s="428">
        <v>451.24</v>
      </c>
    </row>
    <row r="9670" spans="2:4" x14ac:dyDescent="0.25">
      <c r="B9670" s="427" t="s">
        <v>12618</v>
      </c>
      <c r="C9670" s="427" t="s">
        <v>12465</v>
      </c>
      <c r="D9670" s="428">
        <v>451.24</v>
      </c>
    </row>
    <row r="9671" spans="2:4" x14ac:dyDescent="0.25">
      <c r="B9671" s="427" t="s">
        <v>12619</v>
      </c>
      <c r="C9671" s="427" t="s">
        <v>12465</v>
      </c>
      <c r="D9671" s="428">
        <v>451.24</v>
      </c>
    </row>
    <row r="9672" spans="2:4" x14ac:dyDescent="0.25">
      <c r="B9672" s="427" t="s">
        <v>12620</v>
      </c>
      <c r="C9672" s="427" t="s">
        <v>12465</v>
      </c>
      <c r="D9672" s="428">
        <v>451.24</v>
      </c>
    </row>
    <row r="9673" spans="2:4" x14ac:dyDescent="0.25">
      <c r="B9673" s="427" t="s">
        <v>12621</v>
      </c>
      <c r="C9673" s="427" t="s">
        <v>12465</v>
      </c>
      <c r="D9673" s="428">
        <v>451.24</v>
      </c>
    </row>
    <row r="9674" spans="2:4" x14ac:dyDescent="0.25">
      <c r="B9674" s="427" t="s">
        <v>12622</v>
      </c>
      <c r="C9674" s="427" t="s">
        <v>12465</v>
      </c>
      <c r="D9674" s="428">
        <v>451.24</v>
      </c>
    </row>
    <row r="9675" spans="2:4" x14ac:dyDescent="0.25">
      <c r="B9675" s="427" t="s">
        <v>12623</v>
      </c>
      <c r="C9675" s="427" t="s">
        <v>12465</v>
      </c>
      <c r="D9675" s="428">
        <v>451.24</v>
      </c>
    </row>
    <row r="9676" spans="2:4" x14ac:dyDescent="0.25">
      <c r="B9676" s="427" t="s">
        <v>12624</v>
      </c>
      <c r="C9676" s="427" t="s">
        <v>12465</v>
      </c>
      <c r="D9676" s="428">
        <v>451.24</v>
      </c>
    </row>
    <row r="9677" spans="2:4" x14ac:dyDescent="0.25">
      <c r="B9677" s="427" t="s">
        <v>12625</v>
      </c>
      <c r="C9677" s="427" t="s">
        <v>12465</v>
      </c>
      <c r="D9677" s="428">
        <v>451.24</v>
      </c>
    </row>
    <row r="9678" spans="2:4" x14ac:dyDescent="0.25">
      <c r="B9678" s="427" t="s">
        <v>12626</v>
      </c>
      <c r="C9678" s="427" t="s">
        <v>12465</v>
      </c>
      <c r="D9678" s="428">
        <v>451.24</v>
      </c>
    </row>
    <row r="9679" spans="2:4" x14ac:dyDescent="0.25">
      <c r="B9679" s="427" t="s">
        <v>12627</v>
      </c>
      <c r="C9679" s="427" t="s">
        <v>12465</v>
      </c>
      <c r="D9679" s="428">
        <v>451.24</v>
      </c>
    </row>
    <row r="9680" spans="2:4" x14ac:dyDescent="0.25">
      <c r="B9680" s="427" t="s">
        <v>12628</v>
      </c>
      <c r="C9680" s="427" t="s">
        <v>12465</v>
      </c>
      <c r="D9680" s="428">
        <v>451.24</v>
      </c>
    </row>
    <row r="9681" spans="2:4" x14ac:dyDescent="0.25">
      <c r="B9681" s="427" t="s">
        <v>12629</v>
      </c>
      <c r="C9681" s="427" t="s">
        <v>12465</v>
      </c>
      <c r="D9681" s="428">
        <v>451.24</v>
      </c>
    </row>
    <row r="9682" spans="2:4" x14ac:dyDescent="0.25">
      <c r="B9682" s="427" t="s">
        <v>12630</v>
      </c>
      <c r="C9682" s="427" t="s">
        <v>12465</v>
      </c>
      <c r="D9682" s="428">
        <v>451.24</v>
      </c>
    </row>
    <row r="9683" spans="2:4" x14ac:dyDescent="0.25">
      <c r="B9683" s="427" t="s">
        <v>12631</v>
      </c>
      <c r="C9683" s="427" t="s">
        <v>12465</v>
      </c>
      <c r="D9683" s="428">
        <v>451.24</v>
      </c>
    </row>
    <row r="9684" spans="2:4" x14ac:dyDescent="0.25">
      <c r="B9684" s="427" t="s">
        <v>12632</v>
      </c>
      <c r="C9684" s="427" t="s">
        <v>12465</v>
      </c>
      <c r="D9684" s="428">
        <v>451.24</v>
      </c>
    </row>
    <row r="9685" spans="2:4" x14ac:dyDescent="0.25">
      <c r="B9685" s="427" t="s">
        <v>12633</v>
      </c>
      <c r="C9685" s="427" t="s">
        <v>12465</v>
      </c>
      <c r="D9685" s="428">
        <v>451.24</v>
      </c>
    </row>
    <row r="9686" spans="2:4" x14ac:dyDescent="0.25">
      <c r="B9686" s="427" t="s">
        <v>12634</v>
      </c>
      <c r="C9686" s="427" t="s">
        <v>12465</v>
      </c>
      <c r="D9686" s="428">
        <v>451.24</v>
      </c>
    </row>
    <row r="9687" spans="2:4" x14ac:dyDescent="0.25">
      <c r="B9687" s="427" t="s">
        <v>12635</v>
      </c>
      <c r="C9687" s="427" t="s">
        <v>12465</v>
      </c>
      <c r="D9687" s="428">
        <v>451.24</v>
      </c>
    </row>
    <row r="9688" spans="2:4" x14ac:dyDescent="0.25">
      <c r="B9688" s="427" t="s">
        <v>12636</v>
      </c>
      <c r="C9688" s="427" t="s">
        <v>12465</v>
      </c>
      <c r="D9688" s="428">
        <v>451.24</v>
      </c>
    </row>
    <row r="9689" spans="2:4" x14ac:dyDescent="0.25">
      <c r="B9689" s="427" t="s">
        <v>12637</v>
      </c>
      <c r="C9689" s="427" t="s">
        <v>12465</v>
      </c>
      <c r="D9689" s="428">
        <v>451.24</v>
      </c>
    </row>
    <row r="9690" spans="2:4" x14ac:dyDescent="0.25">
      <c r="B9690" s="427" t="s">
        <v>12638</v>
      </c>
      <c r="C9690" s="427" t="s">
        <v>12465</v>
      </c>
      <c r="D9690" s="428">
        <v>451.24</v>
      </c>
    </row>
    <row r="9691" spans="2:4" x14ac:dyDescent="0.25">
      <c r="B9691" s="427" t="s">
        <v>12639</v>
      </c>
      <c r="C9691" s="427" t="s">
        <v>12465</v>
      </c>
      <c r="D9691" s="428">
        <v>451.24</v>
      </c>
    </row>
    <row r="9692" spans="2:4" x14ac:dyDescent="0.25">
      <c r="B9692" s="427" t="s">
        <v>12640</v>
      </c>
      <c r="C9692" s="427" t="s">
        <v>12465</v>
      </c>
      <c r="D9692" s="428">
        <v>451.24</v>
      </c>
    </row>
    <row r="9693" spans="2:4" x14ac:dyDescent="0.25">
      <c r="B9693" s="427" t="s">
        <v>12641</v>
      </c>
      <c r="C9693" s="427" t="s">
        <v>12465</v>
      </c>
      <c r="D9693" s="428">
        <v>451.24</v>
      </c>
    </row>
    <row r="9694" spans="2:4" x14ac:dyDescent="0.25">
      <c r="B9694" s="427" t="s">
        <v>12642</v>
      </c>
      <c r="C9694" s="427" t="s">
        <v>12465</v>
      </c>
      <c r="D9694" s="428">
        <v>451.24</v>
      </c>
    </row>
    <row r="9695" spans="2:4" x14ac:dyDescent="0.25">
      <c r="B9695" s="427" t="s">
        <v>12643</v>
      </c>
      <c r="C9695" s="427" t="s">
        <v>12465</v>
      </c>
      <c r="D9695" s="428">
        <v>451.24</v>
      </c>
    </row>
    <row r="9696" spans="2:4" x14ac:dyDescent="0.25">
      <c r="B9696" s="427" t="s">
        <v>12644</v>
      </c>
      <c r="C9696" s="427" t="s">
        <v>12465</v>
      </c>
      <c r="D9696" s="428">
        <v>451.24</v>
      </c>
    </row>
    <row r="9697" spans="2:4" x14ac:dyDescent="0.25">
      <c r="B9697" s="427" t="s">
        <v>12645</v>
      </c>
      <c r="C9697" s="427" t="s">
        <v>12465</v>
      </c>
      <c r="D9697" s="428">
        <v>451.24</v>
      </c>
    </row>
    <row r="9698" spans="2:4" x14ac:dyDescent="0.25">
      <c r="B9698" s="427" t="s">
        <v>12646</v>
      </c>
      <c r="C9698" s="427" t="s">
        <v>12465</v>
      </c>
      <c r="D9698" s="428">
        <v>451.24</v>
      </c>
    </row>
    <row r="9699" spans="2:4" x14ac:dyDescent="0.25">
      <c r="B9699" s="427" t="s">
        <v>12647</v>
      </c>
      <c r="C9699" s="427" t="s">
        <v>12465</v>
      </c>
      <c r="D9699" s="428">
        <v>451.24</v>
      </c>
    </row>
    <row r="9700" spans="2:4" x14ac:dyDescent="0.25">
      <c r="B9700" s="427" t="s">
        <v>12648</v>
      </c>
      <c r="C9700" s="427" t="s">
        <v>12465</v>
      </c>
      <c r="D9700" s="428">
        <v>451.24</v>
      </c>
    </row>
    <row r="9701" spans="2:4" x14ac:dyDescent="0.25">
      <c r="B9701" s="427" t="s">
        <v>12649</v>
      </c>
      <c r="C9701" s="427" t="s">
        <v>12465</v>
      </c>
      <c r="D9701" s="428">
        <v>451.24</v>
      </c>
    </row>
    <row r="9702" spans="2:4" x14ac:dyDescent="0.25">
      <c r="B9702" s="427" t="s">
        <v>12650</v>
      </c>
      <c r="C9702" s="427" t="s">
        <v>12465</v>
      </c>
      <c r="D9702" s="428">
        <v>451.24</v>
      </c>
    </row>
    <row r="9703" spans="2:4" x14ac:dyDescent="0.25">
      <c r="B9703" s="427" t="s">
        <v>12651</v>
      </c>
      <c r="C9703" s="427" t="s">
        <v>12465</v>
      </c>
      <c r="D9703" s="428">
        <v>451.24</v>
      </c>
    </row>
    <row r="9704" spans="2:4" x14ac:dyDescent="0.25">
      <c r="B9704" s="427" t="s">
        <v>12652</v>
      </c>
      <c r="C9704" s="427" t="s">
        <v>12465</v>
      </c>
      <c r="D9704" s="428">
        <v>451.24</v>
      </c>
    </row>
    <row r="9705" spans="2:4" x14ac:dyDescent="0.25">
      <c r="B9705" s="427" t="s">
        <v>12653</v>
      </c>
      <c r="C9705" s="427" t="s">
        <v>12465</v>
      </c>
      <c r="D9705" s="428">
        <v>451.24</v>
      </c>
    </row>
    <row r="9706" spans="2:4" x14ac:dyDescent="0.25">
      <c r="B9706" s="427" t="s">
        <v>12654</v>
      </c>
      <c r="C9706" s="427" t="s">
        <v>12465</v>
      </c>
      <c r="D9706" s="428">
        <v>451.24</v>
      </c>
    </row>
    <row r="9707" spans="2:4" x14ac:dyDescent="0.25">
      <c r="B9707" s="427" t="s">
        <v>12655</v>
      </c>
      <c r="C9707" s="427" t="s">
        <v>12465</v>
      </c>
      <c r="D9707" s="428">
        <v>451.24</v>
      </c>
    </row>
    <row r="9708" spans="2:4" x14ac:dyDescent="0.25">
      <c r="B9708" s="427" t="s">
        <v>12656</v>
      </c>
      <c r="C9708" s="427" t="s">
        <v>12465</v>
      </c>
      <c r="D9708" s="428">
        <v>451.24</v>
      </c>
    </row>
    <row r="9709" spans="2:4" x14ac:dyDescent="0.25">
      <c r="B9709" s="427" t="s">
        <v>12657</v>
      </c>
      <c r="C9709" s="427" t="s">
        <v>12465</v>
      </c>
      <c r="D9709" s="428">
        <v>451.24</v>
      </c>
    </row>
    <row r="9710" spans="2:4" x14ac:dyDescent="0.25">
      <c r="B9710" s="427" t="s">
        <v>12658</v>
      </c>
      <c r="C9710" s="427" t="s">
        <v>12465</v>
      </c>
      <c r="D9710" s="428">
        <v>451.24</v>
      </c>
    </row>
    <row r="9711" spans="2:4" x14ac:dyDescent="0.25">
      <c r="B9711" s="427" t="s">
        <v>12659</v>
      </c>
      <c r="C9711" s="427" t="s">
        <v>12465</v>
      </c>
      <c r="D9711" s="428">
        <v>451.24</v>
      </c>
    </row>
    <row r="9712" spans="2:4" x14ac:dyDescent="0.25">
      <c r="B9712" s="427" t="s">
        <v>12660</v>
      </c>
      <c r="C9712" s="427" t="s">
        <v>12465</v>
      </c>
      <c r="D9712" s="428">
        <v>451.24</v>
      </c>
    </row>
    <row r="9713" spans="2:4" x14ac:dyDescent="0.25">
      <c r="B9713" s="427" t="s">
        <v>12661</v>
      </c>
      <c r="C9713" s="427" t="s">
        <v>12465</v>
      </c>
      <c r="D9713" s="428">
        <v>451.24</v>
      </c>
    </row>
    <row r="9714" spans="2:4" x14ac:dyDescent="0.25">
      <c r="B9714" s="427" t="s">
        <v>12662</v>
      </c>
      <c r="C9714" s="427" t="s">
        <v>12465</v>
      </c>
      <c r="D9714" s="428">
        <v>451.24</v>
      </c>
    </row>
    <row r="9715" spans="2:4" x14ac:dyDescent="0.25">
      <c r="B9715" s="427" t="s">
        <v>12663</v>
      </c>
      <c r="C9715" s="427" t="s">
        <v>12465</v>
      </c>
      <c r="D9715" s="428">
        <v>451.24</v>
      </c>
    </row>
    <row r="9716" spans="2:4" x14ac:dyDescent="0.25">
      <c r="B9716" s="427" t="s">
        <v>12664</v>
      </c>
      <c r="C9716" s="427" t="s">
        <v>12465</v>
      </c>
      <c r="D9716" s="428">
        <v>451.24</v>
      </c>
    </row>
    <row r="9717" spans="2:4" x14ac:dyDescent="0.25">
      <c r="B9717" s="427" t="s">
        <v>12665</v>
      </c>
      <c r="C9717" s="427" t="s">
        <v>12465</v>
      </c>
      <c r="D9717" s="428">
        <v>451.24</v>
      </c>
    </row>
    <row r="9718" spans="2:4" x14ac:dyDescent="0.25">
      <c r="B9718" s="427" t="s">
        <v>12666</v>
      </c>
      <c r="C9718" s="427" t="s">
        <v>12465</v>
      </c>
      <c r="D9718" s="428">
        <v>451.24</v>
      </c>
    </row>
    <row r="9719" spans="2:4" x14ac:dyDescent="0.25">
      <c r="B9719" s="427" t="s">
        <v>12667</v>
      </c>
      <c r="C9719" s="427" t="s">
        <v>12465</v>
      </c>
      <c r="D9719" s="428">
        <v>451.24</v>
      </c>
    </row>
    <row r="9720" spans="2:4" x14ac:dyDescent="0.25">
      <c r="B9720" s="427" t="s">
        <v>12668</v>
      </c>
      <c r="C9720" s="427" t="s">
        <v>12465</v>
      </c>
      <c r="D9720" s="428">
        <v>451.24</v>
      </c>
    </row>
    <row r="9721" spans="2:4" x14ac:dyDescent="0.25">
      <c r="B9721" s="427" t="s">
        <v>12669</v>
      </c>
      <c r="C9721" s="427" t="s">
        <v>12465</v>
      </c>
      <c r="D9721" s="428">
        <v>451.24</v>
      </c>
    </row>
    <row r="9722" spans="2:4" x14ac:dyDescent="0.25">
      <c r="B9722" s="427" t="s">
        <v>12670</v>
      </c>
      <c r="C9722" s="427" t="s">
        <v>12465</v>
      </c>
      <c r="D9722" s="428">
        <v>451.24</v>
      </c>
    </row>
    <row r="9723" spans="2:4" x14ac:dyDescent="0.25">
      <c r="B9723" s="427" t="s">
        <v>12671</v>
      </c>
      <c r="C9723" s="427" t="s">
        <v>12465</v>
      </c>
      <c r="D9723" s="428">
        <v>451.24</v>
      </c>
    </row>
    <row r="9724" spans="2:4" x14ac:dyDescent="0.25">
      <c r="B9724" s="427" t="s">
        <v>12672</v>
      </c>
      <c r="C9724" s="427" t="s">
        <v>12465</v>
      </c>
      <c r="D9724" s="428">
        <v>451.24</v>
      </c>
    </row>
    <row r="9725" spans="2:4" x14ac:dyDescent="0.25">
      <c r="B9725" s="427" t="s">
        <v>12673</v>
      </c>
      <c r="C9725" s="427" t="s">
        <v>12465</v>
      </c>
      <c r="D9725" s="428">
        <v>451.24</v>
      </c>
    </row>
    <row r="9726" spans="2:4" x14ac:dyDescent="0.25">
      <c r="B9726" s="427" t="s">
        <v>12674</v>
      </c>
      <c r="C9726" s="427" t="s">
        <v>12465</v>
      </c>
      <c r="D9726" s="428">
        <v>451.24</v>
      </c>
    </row>
    <row r="9727" spans="2:4" x14ac:dyDescent="0.25">
      <c r="B9727" s="427" t="s">
        <v>12675</v>
      </c>
      <c r="C9727" s="427" t="s">
        <v>12465</v>
      </c>
      <c r="D9727" s="428">
        <v>451.24</v>
      </c>
    </row>
    <row r="9728" spans="2:4" x14ac:dyDescent="0.25">
      <c r="B9728" s="427" t="s">
        <v>12676</v>
      </c>
      <c r="C9728" s="427" t="s">
        <v>12465</v>
      </c>
      <c r="D9728" s="428">
        <v>451.24</v>
      </c>
    </row>
    <row r="9729" spans="2:4" x14ac:dyDescent="0.25">
      <c r="B9729" s="427" t="s">
        <v>12677</v>
      </c>
      <c r="C9729" s="427" t="s">
        <v>12465</v>
      </c>
      <c r="D9729" s="428">
        <v>451.24</v>
      </c>
    </row>
    <row r="9730" spans="2:4" x14ac:dyDescent="0.25">
      <c r="B9730" s="427" t="s">
        <v>12678</v>
      </c>
      <c r="C9730" s="427" t="s">
        <v>12465</v>
      </c>
      <c r="D9730" s="428">
        <v>451.24</v>
      </c>
    </row>
    <row r="9731" spans="2:4" x14ac:dyDescent="0.25">
      <c r="B9731" s="427" t="s">
        <v>12679</v>
      </c>
      <c r="C9731" s="427" t="s">
        <v>12465</v>
      </c>
      <c r="D9731" s="428">
        <v>451.24</v>
      </c>
    </row>
    <row r="9732" spans="2:4" x14ac:dyDescent="0.25">
      <c r="B9732" s="427" t="s">
        <v>12680</v>
      </c>
      <c r="C9732" s="427" t="s">
        <v>12465</v>
      </c>
      <c r="D9732" s="428">
        <v>451.24</v>
      </c>
    </row>
    <row r="9733" spans="2:4" x14ac:dyDescent="0.25">
      <c r="B9733" s="427" t="s">
        <v>12681</v>
      </c>
      <c r="C9733" s="427" t="s">
        <v>12465</v>
      </c>
      <c r="D9733" s="428">
        <v>451.24</v>
      </c>
    </row>
    <row r="9734" spans="2:4" x14ac:dyDescent="0.25">
      <c r="B9734" s="427" t="s">
        <v>12682</v>
      </c>
      <c r="C9734" s="427" t="s">
        <v>12465</v>
      </c>
      <c r="D9734" s="428">
        <v>451.24</v>
      </c>
    </row>
    <row r="9735" spans="2:4" x14ac:dyDescent="0.25">
      <c r="B9735" s="427" t="s">
        <v>12683</v>
      </c>
      <c r="C9735" s="427" t="s">
        <v>12465</v>
      </c>
      <c r="D9735" s="428">
        <v>451.24</v>
      </c>
    </row>
    <row r="9736" spans="2:4" x14ac:dyDescent="0.25">
      <c r="B9736" s="427" t="s">
        <v>12684</v>
      </c>
      <c r="C9736" s="427" t="s">
        <v>12465</v>
      </c>
      <c r="D9736" s="428">
        <v>451.24</v>
      </c>
    </row>
    <row r="9737" spans="2:4" x14ac:dyDescent="0.25">
      <c r="B9737" s="427" t="s">
        <v>12685</v>
      </c>
      <c r="C9737" s="427" t="s">
        <v>12465</v>
      </c>
      <c r="D9737" s="428">
        <v>451.24</v>
      </c>
    </row>
    <row r="9738" spans="2:4" x14ac:dyDescent="0.25">
      <c r="B9738" s="427" t="s">
        <v>12686</v>
      </c>
      <c r="C9738" s="427" t="s">
        <v>12465</v>
      </c>
      <c r="D9738" s="428">
        <v>451.24</v>
      </c>
    </row>
    <row r="9739" spans="2:4" x14ac:dyDescent="0.25">
      <c r="B9739" s="427" t="s">
        <v>12687</v>
      </c>
      <c r="C9739" s="427" t="s">
        <v>12465</v>
      </c>
      <c r="D9739" s="428">
        <v>451.24</v>
      </c>
    </row>
    <row r="9740" spans="2:4" x14ac:dyDescent="0.25">
      <c r="B9740" s="427" t="s">
        <v>12688</v>
      </c>
      <c r="C9740" s="427" t="s">
        <v>12465</v>
      </c>
      <c r="D9740" s="428">
        <v>451.24</v>
      </c>
    </row>
    <row r="9741" spans="2:4" x14ac:dyDescent="0.25">
      <c r="B9741" s="427" t="s">
        <v>12689</v>
      </c>
      <c r="C9741" s="427" t="s">
        <v>12465</v>
      </c>
      <c r="D9741" s="428">
        <v>451.24</v>
      </c>
    </row>
    <row r="9742" spans="2:4" x14ac:dyDescent="0.25">
      <c r="B9742" s="427" t="s">
        <v>12690</v>
      </c>
      <c r="C9742" s="427" t="s">
        <v>12465</v>
      </c>
      <c r="D9742" s="428">
        <v>451.24</v>
      </c>
    </row>
    <row r="9743" spans="2:4" x14ac:dyDescent="0.25">
      <c r="B9743" s="427" t="s">
        <v>12691</v>
      </c>
      <c r="C9743" s="427" t="s">
        <v>12465</v>
      </c>
      <c r="D9743" s="428">
        <v>451.24</v>
      </c>
    </row>
    <row r="9744" spans="2:4" x14ac:dyDescent="0.25">
      <c r="B9744" s="427" t="s">
        <v>12692</v>
      </c>
      <c r="C9744" s="427" t="s">
        <v>12465</v>
      </c>
      <c r="D9744" s="428">
        <v>451.24</v>
      </c>
    </row>
    <row r="9745" spans="2:4" x14ac:dyDescent="0.25">
      <c r="B9745" s="427" t="s">
        <v>12693</v>
      </c>
      <c r="C9745" s="427" t="s">
        <v>12465</v>
      </c>
      <c r="D9745" s="428">
        <v>451.24</v>
      </c>
    </row>
    <row r="9746" spans="2:4" x14ac:dyDescent="0.25">
      <c r="B9746" s="427" t="s">
        <v>12694</v>
      </c>
      <c r="C9746" s="427" t="s">
        <v>12465</v>
      </c>
      <c r="D9746" s="428">
        <v>451.24</v>
      </c>
    </row>
    <row r="9747" spans="2:4" x14ac:dyDescent="0.25">
      <c r="B9747" s="427" t="s">
        <v>12695</v>
      </c>
      <c r="C9747" s="427" t="s">
        <v>12465</v>
      </c>
      <c r="D9747" s="428">
        <v>451.24</v>
      </c>
    </row>
    <row r="9748" spans="2:4" x14ac:dyDescent="0.25">
      <c r="B9748" s="427" t="s">
        <v>12696</v>
      </c>
      <c r="C9748" s="427" t="s">
        <v>12465</v>
      </c>
      <c r="D9748" s="428">
        <v>451.24</v>
      </c>
    </row>
    <row r="9749" spans="2:4" x14ac:dyDescent="0.25">
      <c r="B9749" s="427" t="s">
        <v>12697</v>
      </c>
      <c r="C9749" s="427" t="s">
        <v>12465</v>
      </c>
      <c r="D9749" s="428">
        <v>451.24</v>
      </c>
    </row>
    <row r="9750" spans="2:4" x14ac:dyDescent="0.25">
      <c r="B9750" s="427" t="s">
        <v>12698</v>
      </c>
      <c r="C9750" s="427" t="s">
        <v>12465</v>
      </c>
      <c r="D9750" s="428">
        <v>451.24</v>
      </c>
    </row>
    <row r="9751" spans="2:4" x14ac:dyDescent="0.25">
      <c r="B9751" s="427" t="s">
        <v>12699</v>
      </c>
      <c r="C9751" s="427" t="s">
        <v>12465</v>
      </c>
      <c r="D9751" s="428">
        <v>451.24</v>
      </c>
    </row>
    <row r="9752" spans="2:4" x14ac:dyDescent="0.25">
      <c r="B9752" s="427" t="s">
        <v>12700</v>
      </c>
      <c r="C9752" s="427" t="s">
        <v>12465</v>
      </c>
      <c r="D9752" s="428">
        <v>451.24</v>
      </c>
    </row>
    <row r="9753" spans="2:4" x14ac:dyDescent="0.25">
      <c r="B9753" s="427" t="s">
        <v>12701</v>
      </c>
      <c r="C9753" s="427" t="s">
        <v>12465</v>
      </c>
      <c r="D9753" s="428">
        <v>451.24</v>
      </c>
    </row>
    <row r="9754" spans="2:4" x14ac:dyDescent="0.25">
      <c r="B9754" s="427" t="s">
        <v>12702</v>
      </c>
      <c r="C9754" s="427" t="s">
        <v>12465</v>
      </c>
      <c r="D9754" s="428">
        <v>451.24</v>
      </c>
    </row>
    <row r="9755" spans="2:4" x14ac:dyDescent="0.25">
      <c r="B9755" s="427" t="s">
        <v>12703</v>
      </c>
      <c r="C9755" s="427" t="s">
        <v>12465</v>
      </c>
      <c r="D9755" s="428">
        <v>451.24</v>
      </c>
    </row>
    <row r="9756" spans="2:4" x14ac:dyDescent="0.25">
      <c r="B9756" s="427" t="s">
        <v>12704</v>
      </c>
      <c r="C9756" s="427" t="s">
        <v>12465</v>
      </c>
      <c r="D9756" s="428">
        <v>451.24</v>
      </c>
    </row>
    <row r="9757" spans="2:4" x14ac:dyDescent="0.25">
      <c r="B9757" s="427" t="s">
        <v>12705</v>
      </c>
      <c r="C9757" s="427" t="s">
        <v>12465</v>
      </c>
      <c r="D9757" s="428">
        <v>451.24</v>
      </c>
    </row>
    <row r="9758" spans="2:4" x14ac:dyDescent="0.25">
      <c r="B9758" s="427" t="s">
        <v>12706</v>
      </c>
      <c r="C9758" s="427" t="s">
        <v>12465</v>
      </c>
      <c r="D9758" s="428">
        <v>451.24</v>
      </c>
    </row>
    <row r="9759" spans="2:4" x14ac:dyDescent="0.25">
      <c r="B9759" s="427" t="s">
        <v>12707</v>
      </c>
      <c r="C9759" s="427" t="s">
        <v>12465</v>
      </c>
      <c r="D9759" s="428">
        <v>451.24</v>
      </c>
    </row>
    <row r="9760" spans="2:4" x14ac:dyDescent="0.25">
      <c r="B9760" s="427" t="s">
        <v>12708</v>
      </c>
      <c r="C9760" s="427" t="s">
        <v>12465</v>
      </c>
      <c r="D9760" s="428">
        <v>451.24</v>
      </c>
    </row>
    <row r="9761" spans="2:4" x14ac:dyDescent="0.25">
      <c r="B9761" s="427" t="s">
        <v>12709</v>
      </c>
      <c r="C9761" s="427" t="s">
        <v>12465</v>
      </c>
      <c r="D9761" s="428">
        <v>451.24</v>
      </c>
    </row>
    <row r="9762" spans="2:4" x14ac:dyDescent="0.25">
      <c r="B9762" s="427" t="s">
        <v>12710</v>
      </c>
      <c r="C9762" s="427" t="s">
        <v>12465</v>
      </c>
      <c r="D9762" s="428">
        <v>451.24</v>
      </c>
    </row>
    <row r="9763" spans="2:4" x14ac:dyDescent="0.25">
      <c r="B9763" s="427" t="s">
        <v>12711</v>
      </c>
      <c r="C9763" s="427" t="s">
        <v>12465</v>
      </c>
      <c r="D9763" s="428">
        <v>451.24</v>
      </c>
    </row>
    <row r="9764" spans="2:4" x14ac:dyDescent="0.25">
      <c r="B9764" s="427" t="s">
        <v>12712</v>
      </c>
      <c r="C9764" s="427" t="s">
        <v>12465</v>
      </c>
      <c r="D9764" s="428">
        <v>451.24</v>
      </c>
    </row>
    <row r="9765" spans="2:4" x14ac:dyDescent="0.25">
      <c r="B9765" s="427" t="s">
        <v>12713</v>
      </c>
      <c r="C9765" s="427" t="s">
        <v>12465</v>
      </c>
      <c r="D9765" s="428">
        <v>451.24</v>
      </c>
    </row>
    <row r="9766" spans="2:4" x14ac:dyDescent="0.25">
      <c r="B9766" s="427" t="s">
        <v>12714</v>
      </c>
      <c r="C9766" s="427" t="s">
        <v>12465</v>
      </c>
      <c r="D9766" s="428">
        <v>451.24</v>
      </c>
    </row>
    <row r="9767" spans="2:4" x14ac:dyDescent="0.25">
      <c r="B9767" s="427" t="s">
        <v>12715</v>
      </c>
      <c r="C9767" s="427" t="s">
        <v>12465</v>
      </c>
      <c r="D9767" s="428">
        <v>451.24</v>
      </c>
    </row>
    <row r="9768" spans="2:4" x14ac:dyDescent="0.25">
      <c r="B9768" s="427" t="s">
        <v>12716</v>
      </c>
      <c r="C9768" s="427" t="s">
        <v>12465</v>
      </c>
      <c r="D9768" s="428">
        <v>451.24</v>
      </c>
    </row>
    <row r="9769" spans="2:4" x14ac:dyDescent="0.25">
      <c r="B9769" s="427" t="s">
        <v>12717</v>
      </c>
      <c r="C9769" s="427" t="s">
        <v>12465</v>
      </c>
      <c r="D9769" s="428">
        <v>451.24</v>
      </c>
    </row>
    <row r="9770" spans="2:4" x14ac:dyDescent="0.25">
      <c r="B9770" s="427" t="s">
        <v>12718</v>
      </c>
      <c r="C9770" s="427" t="s">
        <v>12465</v>
      </c>
      <c r="D9770" s="428">
        <v>451.24</v>
      </c>
    </row>
    <row r="9771" spans="2:4" x14ac:dyDescent="0.25">
      <c r="B9771" s="427" t="s">
        <v>12719</v>
      </c>
      <c r="C9771" s="427" t="s">
        <v>12465</v>
      </c>
      <c r="D9771" s="428">
        <v>451.24</v>
      </c>
    </row>
    <row r="9772" spans="2:4" x14ac:dyDescent="0.25">
      <c r="B9772" s="427" t="s">
        <v>12720</v>
      </c>
      <c r="C9772" s="427" t="s">
        <v>12465</v>
      </c>
      <c r="D9772" s="428">
        <v>451.24</v>
      </c>
    </row>
    <row r="9773" spans="2:4" x14ac:dyDescent="0.25">
      <c r="B9773" s="427" t="s">
        <v>12721</v>
      </c>
      <c r="C9773" s="427" t="s">
        <v>12465</v>
      </c>
      <c r="D9773" s="428">
        <v>451.24</v>
      </c>
    </row>
    <row r="9774" spans="2:4" x14ac:dyDescent="0.25">
      <c r="B9774" s="427" t="s">
        <v>12722</v>
      </c>
      <c r="C9774" s="427" t="s">
        <v>12465</v>
      </c>
      <c r="D9774" s="428">
        <v>451.24</v>
      </c>
    </row>
    <row r="9775" spans="2:4" x14ac:dyDescent="0.25">
      <c r="B9775" s="427" t="s">
        <v>12723</v>
      </c>
      <c r="C9775" s="427" t="s">
        <v>12465</v>
      </c>
      <c r="D9775" s="428">
        <v>451.24</v>
      </c>
    </row>
    <row r="9776" spans="2:4" x14ac:dyDescent="0.25">
      <c r="B9776" s="427" t="s">
        <v>12724</v>
      </c>
      <c r="C9776" s="427" t="s">
        <v>12465</v>
      </c>
      <c r="D9776" s="428">
        <v>451.24</v>
      </c>
    </row>
    <row r="9777" spans="2:4" x14ac:dyDescent="0.25">
      <c r="B9777" s="427" t="s">
        <v>12725</v>
      </c>
      <c r="C9777" s="427" t="s">
        <v>12465</v>
      </c>
      <c r="D9777" s="428">
        <v>451.24</v>
      </c>
    </row>
    <row r="9778" spans="2:4" x14ac:dyDescent="0.25">
      <c r="B9778" s="427" t="s">
        <v>12726</v>
      </c>
      <c r="C9778" s="427" t="s">
        <v>12465</v>
      </c>
      <c r="D9778" s="428">
        <v>451.24</v>
      </c>
    </row>
    <row r="9779" spans="2:4" x14ac:dyDescent="0.25">
      <c r="B9779" s="427" t="s">
        <v>12727</v>
      </c>
      <c r="C9779" s="427" t="s">
        <v>12465</v>
      </c>
      <c r="D9779" s="428">
        <v>451.24</v>
      </c>
    </row>
    <row r="9780" spans="2:4" x14ac:dyDescent="0.25">
      <c r="B9780" s="427" t="s">
        <v>12728</v>
      </c>
      <c r="C9780" s="427" t="s">
        <v>12465</v>
      </c>
      <c r="D9780" s="428">
        <v>451.24</v>
      </c>
    </row>
    <row r="9781" spans="2:4" x14ac:dyDescent="0.25">
      <c r="B9781" s="427" t="s">
        <v>12729</v>
      </c>
      <c r="C9781" s="427" t="s">
        <v>12465</v>
      </c>
      <c r="D9781" s="428">
        <v>451.24</v>
      </c>
    </row>
    <row r="9782" spans="2:4" x14ac:dyDescent="0.25">
      <c r="B9782" s="427" t="s">
        <v>12730</v>
      </c>
      <c r="C9782" s="427" t="s">
        <v>12465</v>
      </c>
      <c r="D9782" s="428">
        <v>451.24</v>
      </c>
    </row>
    <row r="9783" spans="2:4" x14ac:dyDescent="0.25">
      <c r="B9783" s="427" t="s">
        <v>12731</v>
      </c>
      <c r="C9783" s="427" t="s">
        <v>12465</v>
      </c>
      <c r="D9783" s="428">
        <v>451.24</v>
      </c>
    </row>
    <row r="9784" spans="2:4" x14ac:dyDescent="0.25">
      <c r="B9784" s="427" t="s">
        <v>12732</v>
      </c>
      <c r="C9784" s="427" t="s">
        <v>12465</v>
      </c>
      <c r="D9784" s="428">
        <v>451.24</v>
      </c>
    </row>
    <row r="9785" spans="2:4" x14ac:dyDescent="0.25">
      <c r="B9785" s="427" t="s">
        <v>12733</v>
      </c>
      <c r="C9785" s="427" t="s">
        <v>12465</v>
      </c>
      <c r="D9785" s="428">
        <v>451.24</v>
      </c>
    </row>
    <row r="9786" spans="2:4" x14ac:dyDescent="0.25">
      <c r="B9786" s="427" t="s">
        <v>12734</v>
      </c>
      <c r="C9786" s="427" t="s">
        <v>12465</v>
      </c>
      <c r="D9786" s="428">
        <v>451.24</v>
      </c>
    </row>
    <row r="9787" spans="2:4" x14ac:dyDescent="0.25">
      <c r="B9787" s="427" t="s">
        <v>12735</v>
      </c>
      <c r="C9787" s="427" t="s">
        <v>12465</v>
      </c>
      <c r="D9787" s="428">
        <v>451.24</v>
      </c>
    </row>
    <row r="9788" spans="2:4" x14ac:dyDescent="0.25">
      <c r="B9788" s="427" t="s">
        <v>12736</v>
      </c>
      <c r="C9788" s="427" t="s">
        <v>12465</v>
      </c>
      <c r="D9788" s="428">
        <v>451.24</v>
      </c>
    </row>
    <row r="9789" spans="2:4" x14ac:dyDescent="0.25">
      <c r="B9789" s="427" t="s">
        <v>12737</v>
      </c>
      <c r="C9789" s="427" t="s">
        <v>12465</v>
      </c>
      <c r="D9789" s="428">
        <v>451.24</v>
      </c>
    </row>
    <row r="9790" spans="2:4" x14ac:dyDescent="0.25">
      <c r="B9790" s="427" t="s">
        <v>12738</v>
      </c>
      <c r="C9790" s="427" t="s">
        <v>12465</v>
      </c>
      <c r="D9790" s="428">
        <v>451.24</v>
      </c>
    </row>
    <row r="9791" spans="2:4" x14ac:dyDescent="0.25">
      <c r="B9791" s="427" t="s">
        <v>12739</v>
      </c>
      <c r="C9791" s="427" t="s">
        <v>12465</v>
      </c>
      <c r="D9791" s="428">
        <v>451.24</v>
      </c>
    </row>
    <row r="9792" spans="2:4" x14ac:dyDescent="0.25">
      <c r="B9792" s="427" t="s">
        <v>12740</v>
      </c>
      <c r="C9792" s="427" t="s">
        <v>12465</v>
      </c>
      <c r="D9792" s="428">
        <v>451.24</v>
      </c>
    </row>
    <row r="9793" spans="2:4" x14ac:dyDescent="0.25">
      <c r="B9793" s="427" t="s">
        <v>12741</v>
      </c>
      <c r="C9793" s="427" t="s">
        <v>12465</v>
      </c>
      <c r="D9793" s="428">
        <v>451.24</v>
      </c>
    </row>
    <row r="9794" spans="2:4" x14ac:dyDescent="0.25">
      <c r="B9794" s="427" t="s">
        <v>12742</v>
      </c>
      <c r="C9794" s="427" t="s">
        <v>12465</v>
      </c>
      <c r="D9794" s="428">
        <v>451.24</v>
      </c>
    </row>
    <row r="9795" spans="2:4" x14ac:dyDescent="0.25">
      <c r="B9795" s="427" t="s">
        <v>12743</v>
      </c>
      <c r="C9795" s="427" t="s">
        <v>12465</v>
      </c>
      <c r="D9795" s="428">
        <v>451.24</v>
      </c>
    </row>
    <row r="9796" spans="2:4" x14ac:dyDescent="0.25">
      <c r="B9796" s="427" t="s">
        <v>12744</v>
      </c>
      <c r="C9796" s="427" t="s">
        <v>12465</v>
      </c>
      <c r="D9796" s="428">
        <v>451.24</v>
      </c>
    </row>
    <row r="9797" spans="2:4" x14ac:dyDescent="0.25">
      <c r="B9797" s="427" t="s">
        <v>12745</v>
      </c>
      <c r="C9797" s="427" t="s">
        <v>12465</v>
      </c>
      <c r="D9797" s="428">
        <v>451.24</v>
      </c>
    </row>
    <row r="9798" spans="2:4" x14ac:dyDescent="0.25">
      <c r="B9798" s="427" t="s">
        <v>12746</v>
      </c>
      <c r="C9798" s="427" t="s">
        <v>12465</v>
      </c>
      <c r="D9798" s="428">
        <v>451.24</v>
      </c>
    </row>
    <row r="9799" spans="2:4" x14ac:dyDescent="0.25">
      <c r="B9799" s="427" t="s">
        <v>12747</v>
      </c>
      <c r="C9799" s="427" t="s">
        <v>12465</v>
      </c>
      <c r="D9799" s="428">
        <v>451.24</v>
      </c>
    </row>
    <row r="9800" spans="2:4" x14ac:dyDescent="0.25">
      <c r="B9800" s="427" t="s">
        <v>12748</v>
      </c>
      <c r="C9800" s="427" t="s">
        <v>12465</v>
      </c>
      <c r="D9800" s="428">
        <v>451.24</v>
      </c>
    </row>
    <row r="9801" spans="2:4" x14ac:dyDescent="0.25">
      <c r="B9801" s="427" t="s">
        <v>12749</v>
      </c>
      <c r="C9801" s="427" t="s">
        <v>12465</v>
      </c>
      <c r="D9801" s="428">
        <v>451.24</v>
      </c>
    </row>
    <row r="9802" spans="2:4" x14ac:dyDescent="0.25">
      <c r="B9802" s="427" t="s">
        <v>12750</v>
      </c>
      <c r="C9802" s="427" t="s">
        <v>12465</v>
      </c>
      <c r="D9802" s="428">
        <v>451.24</v>
      </c>
    </row>
    <row r="9803" spans="2:4" x14ac:dyDescent="0.25">
      <c r="B9803" s="427" t="s">
        <v>12751</v>
      </c>
      <c r="C9803" s="427" t="s">
        <v>12465</v>
      </c>
      <c r="D9803" s="428">
        <v>451.24</v>
      </c>
    </row>
    <row r="9804" spans="2:4" x14ac:dyDescent="0.25">
      <c r="B9804" s="427" t="s">
        <v>12752</v>
      </c>
      <c r="C9804" s="427" t="s">
        <v>12465</v>
      </c>
      <c r="D9804" s="428">
        <v>451.24</v>
      </c>
    </row>
    <row r="9805" spans="2:4" x14ac:dyDescent="0.25">
      <c r="B9805" s="427" t="s">
        <v>12753</v>
      </c>
      <c r="C9805" s="427" t="s">
        <v>12465</v>
      </c>
      <c r="D9805" s="428">
        <v>451.24</v>
      </c>
    </row>
    <row r="9806" spans="2:4" x14ac:dyDescent="0.25">
      <c r="B9806" s="427" t="s">
        <v>12754</v>
      </c>
      <c r="C9806" s="427" t="s">
        <v>12465</v>
      </c>
      <c r="D9806" s="428">
        <v>451.24</v>
      </c>
    </row>
    <row r="9807" spans="2:4" x14ac:dyDescent="0.25">
      <c r="B9807" s="427" t="s">
        <v>12755</v>
      </c>
      <c r="C9807" s="427" t="s">
        <v>12465</v>
      </c>
      <c r="D9807" s="428">
        <v>451.24</v>
      </c>
    </row>
    <row r="9808" spans="2:4" x14ac:dyDescent="0.25">
      <c r="B9808" s="427" t="s">
        <v>12756</v>
      </c>
      <c r="C9808" s="427" t="s">
        <v>12465</v>
      </c>
      <c r="D9808" s="428">
        <v>451.24</v>
      </c>
    </row>
    <row r="9809" spans="2:4" x14ac:dyDescent="0.25">
      <c r="B9809" s="427" t="s">
        <v>12757</v>
      </c>
      <c r="C9809" s="427" t="s">
        <v>12465</v>
      </c>
      <c r="D9809" s="428">
        <v>451.24</v>
      </c>
    </row>
    <row r="9810" spans="2:4" x14ac:dyDescent="0.25">
      <c r="B9810" s="427" t="s">
        <v>12758</v>
      </c>
      <c r="C9810" s="427" t="s">
        <v>12465</v>
      </c>
      <c r="D9810" s="428">
        <v>451.24</v>
      </c>
    </row>
    <row r="9811" spans="2:4" x14ac:dyDescent="0.25">
      <c r="B9811" s="427" t="s">
        <v>12759</v>
      </c>
      <c r="C9811" s="427" t="s">
        <v>12465</v>
      </c>
      <c r="D9811" s="428">
        <v>451.24</v>
      </c>
    </row>
    <row r="9812" spans="2:4" x14ac:dyDescent="0.25">
      <c r="B9812" s="427" t="s">
        <v>12760</v>
      </c>
      <c r="C9812" s="427" t="s">
        <v>12465</v>
      </c>
      <c r="D9812" s="428">
        <v>451.24</v>
      </c>
    </row>
    <row r="9813" spans="2:4" x14ac:dyDescent="0.25">
      <c r="B9813" s="427" t="s">
        <v>12761</v>
      </c>
      <c r="C9813" s="427" t="s">
        <v>12465</v>
      </c>
      <c r="D9813" s="428">
        <v>451.24</v>
      </c>
    </row>
    <row r="9814" spans="2:4" x14ac:dyDescent="0.25">
      <c r="B9814" s="427" t="s">
        <v>12762</v>
      </c>
      <c r="C9814" s="427" t="s">
        <v>12465</v>
      </c>
      <c r="D9814" s="428">
        <v>451.24</v>
      </c>
    </row>
    <row r="9815" spans="2:4" x14ac:dyDescent="0.25">
      <c r="B9815" s="427" t="s">
        <v>12763</v>
      </c>
      <c r="C9815" s="427" t="s">
        <v>12465</v>
      </c>
      <c r="D9815" s="428">
        <v>451.24</v>
      </c>
    </row>
    <row r="9816" spans="2:4" x14ac:dyDescent="0.25">
      <c r="B9816" s="427" t="s">
        <v>12764</v>
      </c>
      <c r="C9816" s="427" t="s">
        <v>12465</v>
      </c>
      <c r="D9816" s="428">
        <v>451.24</v>
      </c>
    </row>
    <row r="9817" spans="2:4" x14ac:dyDescent="0.25">
      <c r="B9817" s="427" t="s">
        <v>12765</v>
      </c>
      <c r="C9817" s="427" t="s">
        <v>12465</v>
      </c>
      <c r="D9817" s="428">
        <v>451.24</v>
      </c>
    </row>
    <row r="9818" spans="2:4" x14ac:dyDescent="0.25">
      <c r="B9818" s="427" t="s">
        <v>12766</v>
      </c>
      <c r="C9818" s="427" t="s">
        <v>12465</v>
      </c>
      <c r="D9818" s="428">
        <v>451.24</v>
      </c>
    </row>
    <row r="9819" spans="2:4" x14ac:dyDescent="0.25">
      <c r="B9819" s="427" t="s">
        <v>12767</v>
      </c>
      <c r="C9819" s="427" t="s">
        <v>12465</v>
      </c>
      <c r="D9819" s="428">
        <v>451.24</v>
      </c>
    </row>
    <row r="9820" spans="2:4" x14ac:dyDescent="0.25">
      <c r="B9820" s="427" t="s">
        <v>12768</v>
      </c>
      <c r="C9820" s="427" t="s">
        <v>12465</v>
      </c>
      <c r="D9820" s="428">
        <v>451.24</v>
      </c>
    </row>
    <row r="9821" spans="2:4" x14ac:dyDescent="0.25">
      <c r="B9821" s="427" t="s">
        <v>12769</v>
      </c>
      <c r="C9821" s="427" t="s">
        <v>12465</v>
      </c>
      <c r="D9821" s="428">
        <v>451.24</v>
      </c>
    </row>
    <row r="9822" spans="2:4" x14ac:dyDescent="0.25">
      <c r="B9822" s="427" t="s">
        <v>12770</v>
      </c>
      <c r="C9822" s="427" t="s">
        <v>12465</v>
      </c>
      <c r="D9822" s="428">
        <v>451.24</v>
      </c>
    </row>
    <row r="9823" spans="2:4" x14ac:dyDescent="0.25">
      <c r="B9823" s="427" t="s">
        <v>12771</v>
      </c>
      <c r="C9823" s="427" t="s">
        <v>12465</v>
      </c>
      <c r="D9823" s="428">
        <v>451.24</v>
      </c>
    </row>
    <row r="9824" spans="2:4" x14ac:dyDescent="0.25">
      <c r="B9824" s="427" t="s">
        <v>12772</v>
      </c>
      <c r="C9824" s="427" t="s">
        <v>12465</v>
      </c>
      <c r="D9824" s="428">
        <v>451.24</v>
      </c>
    </row>
    <row r="9825" spans="2:4" x14ac:dyDescent="0.25">
      <c r="B9825" s="427" t="s">
        <v>12773</v>
      </c>
      <c r="C9825" s="427" t="s">
        <v>12465</v>
      </c>
      <c r="D9825" s="428">
        <v>451.24</v>
      </c>
    </row>
    <row r="9826" spans="2:4" x14ac:dyDescent="0.25">
      <c r="B9826" s="427" t="s">
        <v>12774</v>
      </c>
      <c r="C9826" s="427" t="s">
        <v>12465</v>
      </c>
      <c r="D9826" s="428">
        <v>451.24</v>
      </c>
    </row>
    <row r="9827" spans="2:4" x14ac:dyDescent="0.25">
      <c r="B9827" s="427" t="s">
        <v>12775</v>
      </c>
      <c r="C9827" s="427" t="s">
        <v>12465</v>
      </c>
      <c r="D9827" s="428">
        <v>451.24</v>
      </c>
    </row>
    <row r="9828" spans="2:4" x14ac:dyDescent="0.25">
      <c r="B9828" s="427" t="s">
        <v>12776</v>
      </c>
      <c r="C9828" s="427" t="s">
        <v>12465</v>
      </c>
      <c r="D9828" s="428">
        <v>451.24</v>
      </c>
    </row>
    <row r="9829" spans="2:4" x14ac:dyDescent="0.25">
      <c r="B9829" s="427" t="s">
        <v>12777</v>
      </c>
      <c r="C9829" s="427" t="s">
        <v>12465</v>
      </c>
      <c r="D9829" s="428">
        <v>451.24</v>
      </c>
    </row>
    <row r="9830" spans="2:4" x14ac:dyDescent="0.25">
      <c r="B9830" s="427" t="s">
        <v>12778</v>
      </c>
      <c r="C9830" s="427" t="s">
        <v>12465</v>
      </c>
      <c r="D9830" s="428">
        <v>451.24</v>
      </c>
    </row>
    <row r="9831" spans="2:4" x14ac:dyDescent="0.25">
      <c r="B9831" s="427" t="s">
        <v>12779</v>
      </c>
      <c r="C9831" s="427" t="s">
        <v>12465</v>
      </c>
      <c r="D9831" s="428">
        <v>451.24</v>
      </c>
    </row>
    <row r="9832" spans="2:4" x14ac:dyDescent="0.25">
      <c r="B9832" s="427" t="s">
        <v>12780</v>
      </c>
      <c r="C9832" s="427" t="s">
        <v>12465</v>
      </c>
      <c r="D9832" s="428">
        <v>451.24</v>
      </c>
    </row>
    <row r="9833" spans="2:4" x14ac:dyDescent="0.25">
      <c r="B9833" s="427" t="s">
        <v>12781</v>
      </c>
      <c r="C9833" s="427" t="s">
        <v>12465</v>
      </c>
      <c r="D9833" s="428">
        <v>451.24</v>
      </c>
    </row>
    <row r="9834" spans="2:4" x14ac:dyDescent="0.25">
      <c r="B9834" s="427" t="s">
        <v>12782</v>
      </c>
      <c r="C9834" s="427" t="s">
        <v>12465</v>
      </c>
      <c r="D9834" s="428">
        <v>451.24</v>
      </c>
    </row>
    <row r="9835" spans="2:4" x14ac:dyDescent="0.25">
      <c r="B9835" s="427" t="s">
        <v>12783</v>
      </c>
      <c r="C9835" s="427" t="s">
        <v>12465</v>
      </c>
      <c r="D9835" s="428">
        <v>451.24</v>
      </c>
    </row>
    <row r="9836" spans="2:4" x14ac:dyDescent="0.25">
      <c r="B9836" s="427" t="s">
        <v>12784</v>
      </c>
      <c r="C9836" s="427" t="s">
        <v>12465</v>
      </c>
      <c r="D9836" s="428">
        <v>451.24</v>
      </c>
    </row>
    <row r="9837" spans="2:4" x14ac:dyDescent="0.25">
      <c r="B9837" s="427" t="s">
        <v>12785</v>
      </c>
      <c r="C9837" s="427" t="s">
        <v>12465</v>
      </c>
      <c r="D9837" s="428">
        <v>451.24</v>
      </c>
    </row>
    <row r="9838" spans="2:4" x14ac:dyDescent="0.25">
      <c r="B9838" s="427" t="s">
        <v>12786</v>
      </c>
      <c r="C9838" s="427" t="s">
        <v>12465</v>
      </c>
      <c r="D9838" s="428">
        <v>451.24</v>
      </c>
    </row>
    <row r="9839" spans="2:4" x14ac:dyDescent="0.25">
      <c r="B9839" s="427" t="s">
        <v>12787</v>
      </c>
      <c r="C9839" s="427" t="s">
        <v>12465</v>
      </c>
      <c r="D9839" s="428">
        <v>451.24</v>
      </c>
    </row>
    <row r="9840" spans="2:4" x14ac:dyDescent="0.25">
      <c r="B9840" s="427" t="s">
        <v>12788</v>
      </c>
      <c r="C9840" s="427" t="s">
        <v>12465</v>
      </c>
      <c r="D9840" s="428">
        <v>451.24</v>
      </c>
    </row>
    <row r="9841" spans="2:4" x14ac:dyDescent="0.25">
      <c r="B9841" s="427" t="s">
        <v>12789</v>
      </c>
      <c r="C9841" s="427" t="s">
        <v>12465</v>
      </c>
      <c r="D9841" s="428">
        <v>451.24</v>
      </c>
    </row>
    <row r="9842" spans="2:4" x14ac:dyDescent="0.25">
      <c r="B9842" s="427" t="s">
        <v>12790</v>
      </c>
      <c r="C9842" s="427" t="s">
        <v>12465</v>
      </c>
      <c r="D9842" s="428">
        <v>451.24</v>
      </c>
    </row>
    <row r="9843" spans="2:4" x14ac:dyDescent="0.25">
      <c r="B9843" s="427" t="s">
        <v>12791</v>
      </c>
      <c r="C9843" s="427" t="s">
        <v>12465</v>
      </c>
      <c r="D9843" s="428">
        <v>451.24</v>
      </c>
    </row>
    <row r="9844" spans="2:4" x14ac:dyDescent="0.25">
      <c r="B9844" s="427" t="s">
        <v>12792</v>
      </c>
      <c r="C9844" s="427" t="s">
        <v>12465</v>
      </c>
      <c r="D9844" s="428">
        <v>451.24</v>
      </c>
    </row>
    <row r="9845" spans="2:4" x14ac:dyDescent="0.25">
      <c r="B9845" s="427" t="s">
        <v>12793</v>
      </c>
      <c r="C9845" s="427" t="s">
        <v>12465</v>
      </c>
      <c r="D9845" s="428">
        <v>451.24</v>
      </c>
    </row>
    <row r="9846" spans="2:4" x14ac:dyDescent="0.25">
      <c r="B9846" s="427" t="s">
        <v>12794</v>
      </c>
      <c r="C9846" s="427" t="s">
        <v>12465</v>
      </c>
      <c r="D9846" s="428">
        <v>451.24</v>
      </c>
    </row>
    <row r="9847" spans="2:4" x14ac:dyDescent="0.25">
      <c r="B9847" s="427" t="s">
        <v>12795</v>
      </c>
      <c r="C9847" s="427" t="s">
        <v>12465</v>
      </c>
      <c r="D9847" s="428">
        <v>451.24</v>
      </c>
    </row>
    <row r="9848" spans="2:4" x14ac:dyDescent="0.25">
      <c r="B9848" s="427" t="s">
        <v>12796</v>
      </c>
      <c r="C9848" s="427" t="s">
        <v>12465</v>
      </c>
      <c r="D9848" s="428">
        <v>451.24</v>
      </c>
    </row>
    <row r="9849" spans="2:4" x14ac:dyDescent="0.25">
      <c r="B9849" s="427" t="s">
        <v>12797</v>
      </c>
      <c r="C9849" s="427" t="s">
        <v>12465</v>
      </c>
      <c r="D9849" s="428">
        <v>451.24</v>
      </c>
    </row>
    <row r="9850" spans="2:4" x14ac:dyDescent="0.25">
      <c r="B9850" s="427" t="s">
        <v>12798</v>
      </c>
      <c r="C9850" s="427" t="s">
        <v>12465</v>
      </c>
      <c r="D9850" s="428">
        <v>451.24</v>
      </c>
    </row>
    <row r="9851" spans="2:4" x14ac:dyDescent="0.25">
      <c r="B9851" s="427" t="s">
        <v>12799</v>
      </c>
      <c r="C9851" s="427" t="s">
        <v>12465</v>
      </c>
      <c r="D9851" s="428">
        <v>451.24</v>
      </c>
    </row>
    <row r="9852" spans="2:4" x14ac:dyDescent="0.25">
      <c r="B9852" s="427" t="s">
        <v>12800</v>
      </c>
      <c r="C9852" s="427" t="s">
        <v>12465</v>
      </c>
      <c r="D9852" s="428">
        <v>451.24</v>
      </c>
    </row>
    <row r="9853" spans="2:4" x14ac:dyDescent="0.25">
      <c r="B9853" s="427" t="s">
        <v>12801</v>
      </c>
      <c r="C9853" s="427" t="s">
        <v>12465</v>
      </c>
      <c r="D9853" s="428">
        <v>451.24</v>
      </c>
    </row>
    <row r="9854" spans="2:4" x14ac:dyDescent="0.25">
      <c r="B9854" s="427" t="s">
        <v>12802</v>
      </c>
      <c r="C9854" s="427" t="s">
        <v>12465</v>
      </c>
      <c r="D9854" s="428">
        <v>451.24</v>
      </c>
    </row>
    <row r="9855" spans="2:4" x14ac:dyDescent="0.25">
      <c r="B9855" s="427" t="s">
        <v>12803</v>
      </c>
      <c r="C9855" s="427" t="s">
        <v>12465</v>
      </c>
      <c r="D9855" s="428">
        <v>451.24</v>
      </c>
    </row>
    <row r="9856" spans="2:4" x14ac:dyDescent="0.25">
      <c r="B9856" s="427" t="s">
        <v>12804</v>
      </c>
      <c r="C9856" s="427" t="s">
        <v>12465</v>
      </c>
      <c r="D9856" s="428">
        <v>451.24</v>
      </c>
    </row>
    <row r="9857" spans="2:4" x14ac:dyDescent="0.25">
      <c r="B9857" s="427" t="s">
        <v>12805</v>
      </c>
      <c r="C9857" s="427" t="s">
        <v>12465</v>
      </c>
      <c r="D9857" s="428">
        <v>451.24</v>
      </c>
    </row>
    <row r="9858" spans="2:4" x14ac:dyDescent="0.25">
      <c r="B9858" s="427" t="s">
        <v>12806</v>
      </c>
      <c r="C9858" s="427" t="s">
        <v>12465</v>
      </c>
      <c r="D9858" s="428">
        <v>451.24</v>
      </c>
    </row>
    <row r="9859" spans="2:4" x14ac:dyDescent="0.25">
      <c r="B9859" s="427" t="s">
        <v>12807</v>
      </c>
      <c r="C9859" s="427" t="s">
        <v>12465</v>
      </c>
      <c r="D9859" s="428">
        <v>451.24</v>
      </c>
    </row>
    <row r="9860" spans="2:4" x14ac:dyDescent="0.25">
      <c r="B9860" s="427" t="s">
        <v>12808</v>
      </c>
      <c r="C9860" s="427" t="s">
        <v>12465</v>
      </c>
      <c r="D9860" s="428">
        <v>451.24</v>
      </c>
    </row>
    <row r="9861" spans="2:4" x14ac:dyDescent="0.25">
      <c r="B9861" s="427" t="s">
        <v>12809</v>
      </c>
      <c r="C9861" s="427" t="s">
        <v>12465</v>
      </c>
      <c r="D9861" s="428">
        <v>451.24</v>
      </c>
    </row>
    <row r="9862" spans="2:4" x14ac:dyDescent="0.25">
      <c r="B9862" s="427" t="s">
        <v>12810</v>
      </c>
      <c r="C9862" s="427" t="s">
        <v>12465</v>
      </c>
      <c r="D9862" s="428">
        <v>451.24</v>
      </c>
    </row>
    <row r="9863" spans="2:4" x14ac:dyDescent="0.25">
      <c r="B9863" s="427" t="s">
        <v>12811</v>
      </c>
      <c r="C9863" s="427" t="s">
        <v>12465</v>
      </c>
      <c r="D9863" s="428">
        <v>451.24</v>
      </c>
    </row>
    <row r="9864" spans="2:4" x14ac:dyDescent="0.25">
      <c r="B9864" s="427" t="s">
        <v>12812</v>
      </c>
      <c r="C9864" s="427" t="s">
        <v>12465</v>
      </c>
      <c r="D9864" s="428">
        <v>451.24</v>
      </c>
    </row>
    <row r="9865" spans="2:4" x14ac:dyDescent="0.25">
      <c r="B9865" s="427" t="s">
        <v>12813</v>
      </c>
      <c r="C9865" s="427" t="s">
        <v>12465</v>
      </c>
      <c r="D9865" s="428">
        <v>451.24</v>
      </c>
    </row>
    <row r="9866" spans="2:4" x14ac:dyDescent="0.25">
      <c r="B9866" s="427" t="s">
        <v>12814</v>
      </c>
      <c r="C9866" s="427" t="s">
        <v>12465</v>
      </c>
      <c r="D9866" s="428">
        <v>451.24</v>
      </c>
    </row>
    <row r="9867" spans="2:4" x14ac:dyDescent="0.25">
      <c r="B9867" s="427" t="s">
        <v>12815</v>
      </c>
      <c r="C9867" s="427" t="s">
        <v>12465</v>
      </c>
      <c r="D9867" s="428">
        <v>451.24</v>
      </c>
    </row>
    <row r="9868" spans="2:4" x14ac:dyDescent="0.25">
      <c r="B9868" s="427" t="s">
        <v>12816</v>
      </c>
      <c r="C9868" s="427" t="s">
        <v>12465</v>
      </c>
      <c r="D9868" s="428">
        <v>451.24</v>
      </c>
    </row>
    <row r="9869" spans="2:4" x14ac:dyDescent="0.25">
      <c r="B9869" s="427" t="s">
        <v>12817</v>
      </c>
      <c r="C9869" s="427" t="s">
        <v>12465</v>
      </c>
      <c r="D9869" s="428">
        <v>451.24</v>
      </c>
    </row>
    <row r="9870" spans="2:4" x14ac:dyDescent="0.25">
      <c r="B9870" s="427" t="s">
        <v>12818</v>
      </c>
      <c r="C9870" s="427" t="s">
        <v>12465</v>
      </c>
      <c r="D9870" s="428">
        <v>451.24</v>
      </c>
    </row>
    <row r="9871" spans="2:4" x14ac:dyDescent="0.25">
      <c r="B9871" s="427" t="s">
        <v>12819</v>
      </c>
      <c r="C9871" s="427" t="s">
        <v>12465</v>
      </c>
      <c r="D9871" s="428">
        <v>451.24</v>
      </c>
    </row>
    <row r="9872" spans="2:4" x14ac:dyDescent="0.25">
      <c r="B9872" s="427" t="s">
        <v>12820</v>
      </c>
      <c r="C9872" s="427" t="s">
        <v>12465</v>
      </c>
      <c r="D9872" s="428">
        <v>451.24</v>
      </c>
    </row>
    <row r="9873" spans="2:4" x14ac:dyDescent="0.25">
      <c r="B9873" s="427" t="s">
        <v>12821</v>
      </c>
      <c r="C9873" s="427" t="s">
        <v>12465</v>
      </c>
      <c r="D9873" s="428">
        <v>451.24</v>
      </c>
    </row>
    <row r="9874" spans="2:4" x14ac:dyDescent="0.25">
      <c r="B9874" s="427" t="s">
        <v>12822</v>
      </c>
      <c r="C9874" s="427" t="s">
        <v>12465</v>
      </c>
      <c r="D9874" s="428">
        <v>451.24</v>
      </c>
    </row>
    <row r="9875" spans="2:4" x14ac:dyDescent="0.25">
      <c r="B9875" s="427" t="s">
        <v>12823</v>
      </c>
      <c r="C9875" s="427" t="s">
        <v>12465</v>
      </c>
      <c r="D9875" s="428">
        <v>451.24</v>
      </c>
    </row>
    <row r="9876" spans="2:4" x14ac:dyDescent="0.25">
      <c r="B9876" s="427" t="s">
        <v>12824</v>
      </c>
      <c r="C9876" s="427" t="s">
        <v>12465</v>
      </c>
      <c r="D9876" s="428">
        <v>451.24</v>
      </c>
    </row>
    <row r="9877" spans="2:4" x14ac:dyDescent="0.25">
      <c r="B9877" s="427" t="s">
        <v>12825</v>
      </c>
      <c r="C9877" s="427" t="s">
        <v>12465</v>
      </c>
      <c r="D9877" s="428">
        <v>451.24</v>
      </c>
    </row>
    <row r="9878" spans="2:4" x14ac:dyDescent="0.25">
      <c r="B9878" s="427" t="s">
        <v>12826</v>
      </c>
      <c r="C9878" s="427" t="s">
        <v>12465</v>
      </c>
      <c r="D9878" s="428">
        <v>451.24</v>
      </c>
    </row>
    <row r="9879" spans="2:4" x14ac:dyDescent="0.25">
      <c r="B9879" s="427" t="s">
        <v>12827</v>
      </c>
      <c r="C9879" s="427" t="s">
        <v>12465</v>
      </c>
      <c r="D9879" s="428">
        <v>451.24</v>
      </c>
    </row>
    <row r="9880" spans="2:4" x14ac:dyDescent="0.25">
      <c r="B9880" s="427" t="s">
        <v>12828</v>
      </c>
      <c r="C9880" s="427" t="s">
        <v>12465</v>
      </c>
      <c r="D9880" s="428">
        <v>451.24</v>
      </c>
    </row>
    <row r="9881" spans="2:4" x14ac:dyDescent="0.25">
      <c r="B9881" s="427" t="s">
        <v>12829</v>
      </c>
      <c r="C9881" s="427" t="s">
        <v>12465</v>
      </c>
      <c r="D9881" s="428">
        <v>451.24</v>
      </c>
    </row>
    <row r="9882" spans="2:4" x14ac:dyDescent="0.25">
      <c r="B9882" s="427" t="s">
        <v>12830</v>
      </c>
      <c r="C9882" s="427" t="s">
        <v>12465</v>
      </c>
      <c r="D9882" s="428">
        <v>451.24</v>
      </c>
    </row>
    <row r="9883" spans="2:4" x14ac:dyDescent="0.25">
      <c r="B9883" s="427" t="s">
        <v>12831</v>
      </c>
      <c r="C9883" s="427" t="s">
        <v>12465</v>
      </c>
      <c r="D9883" s="428">
        <v>451.24</v>
      </c>
    </row>
    <row r="9884" spans="2:4" x14ac:dyDescent="0.25">
      <c r="B9884" s="427" t="s">
        <v>12832</v>
      </c>
      <c r="C9884" s="427" t="s">
        <v>12465</v>
      </c>
      <c r="D9884" s="428">
        <v>451.24</v>
      </c>
    </row>
    <row r="9885" spans="2:4" x14ac:dyDescent="0.25">
      <c r="B9885" s="427" t="s">
        <v>12833</v>
      </c>
      <c r="C9885" s="427" t="s">
        <v>12465</v>
      </c>
      <c r="D9885" s="428">
        <v>451.24</v>
      </c>
    </row>
    <row r="9886" spans="2:4" x14ac:dyDescent="0.25">
      <c r="B9886" s="427" t="s">
        <v>12834</v>
      </c>
      <c r="C9886" s="427" t="s">
        <v>12465</v>
      </c>
      <c r="D9886" s="428">
        <v>451.24</v>
      </c>
    </row>
    <row r="9887" spans="2:4" x14ac:dyDescent="0.25">
      <c r="B9887" s="427" t="s">
        <v>12835</v>
      </c>
      <c r="C9887" s="427" t="s">
        <v>12465</v>
      </c>
      <c r="D9887" s="428">
        <v>451.24</v>
      </c>
    </row>
    <row r="9888" spans="2:4" x14ac:dyDescent="0.25">
      <c r="B9888" s="427" t="s">
        <v>12836</v>
      </c>
      <c r="C9888" s="427" t="s">
        <v>12465</v>
      </c>
      <c r="D9888" s="428">
        <v>451.24</v>
      </c>
    </row>
    <row r="9889" spans="2:4" x14ac:dyDescent="0.25">
      <c r="B9889" s="427" t="s">
        <v>12837</v>
      </c>
      <c r="C9889" s="427" t="s">
        <v>12465</v>
      </c>
      <c r="D9889" s="428">
        <v>451.24</v>
      </c>
    </row>
    <row r="9890" spans="2:4" x14ac:dyDescent="0.25">
      <c r="B9890" s="427" t="s">
        <v>12838</v>
      </c>
      <c r="C9890" s="427" t="s">
        <v>12465</v>
      </c>
      <c r="D9890" s="428">
        <v>451.24</v>
      </c>
    </row>
    <row r="9891" spans="2:4" x14ac:dyDescent="0.25">
      <c r="B9891" s="427" t="s">
        <v>12839</v>
      </c>
      <c r="C9891" s="427" t="s">
        <v>12465</v>
      </c>
      <c r="D9891" s="428">
        <v>451.24</v>
      </c>
    </row>
    <row r="9892" spans="2:4" x14ac:dyDescent="0.25">
      <c r="B9892" s="427" t="s">
        <v>12840</v>
      </c>
      <c r="C9892" s="427" t="s">
        <v>12465</v>
      </c>
      <c r="D9892" s="428">
        <v>451.24</v>
      </c>
    </row>
    <row r="9893" spans="2:4" x14ac:dyDescent="0.25">
      <c r="B9893" s="427" t="s">
        <v>12841</v>
      </c>
      <c r="C9893" s="427" t="s">
        <v>12465</v>
      </c>
      <c r="D9893" s="428">
        <v>451.24</v>
      </c>
    </row>
    <row r="9894" spans="2:4" x14ac:dyDescent="0.25">
      <c r="B9894" s="427" t="s">
        <v>12842</v>
      </c>
      <c r="C9894" s="427" t="s">
        <v>12465</v>
      </c>
      <c r="D9894" s="428">
        <v>451.24</v>
      </c>
    </row>
    <row r="9895" spans="2:4" x14ac:dyDescent="0.25">
      <c r="B9895" s="427" t="s">
        <v>12843</v>
      </c>
      <c r="C9895" s="427" t="s">
        <v>12465</v>
      </c>
      <c r="D9895" s="428">
        <v>451.24</v>
      </c>
    </row>
    <row r="9896" spans="2:4" x14ac:dyDescent="0.25">
      <c r="B9896" s="427" t="s">
        <v>12844</v>
      </c>
      <c r="C9896" s="427" t="s">
        <v>12465</v>
      </c>
      <c r="D9896" s="428">
        <v>451.24</v>
      </c>
    </row>
    <row r="9897" spans="2:4" x14ac:dyDescent="0.25">
      <c r="B9897" s="427" t="s">
        <v>12845</v>
      </c>
      <c r="C9897" s="427" t="s">
        <v>12465</v>
      </c>
      <c r="D9897" s="428">
        <v>451.24</v>
      </c>
    </row>
    <row r="9898" spans="2:4" x14ac:dyDescent="0.25">
      <c r="B9898" s="427" t="s">
        <v>12846</v>
      </c>
      <c r="C9898" s="427" t="s">
        <v>12465</v>
      </c>
      <c r="D9898" s="428">
        <v>451.24</v>
      </c>
    </row>
    <row r="9899" spans="2:4" x14ac:dyDescent="0.25">
      <c r="B9899" s="427" t="s">
        <v>12847</v>
      </c>
      <c r="C9899" s="427" t="s">
        <v>12465</v>
      </c>
      <c r="D9899" s="428">
        <v>451.24</v>
      </c>
    </row>
    <row r="9900" spans="2:4" x14ac:dyDescent="0.25">
      <c r="B9900" s="427" t="s">
        <v>12848</v>
      </c>
      <c r="C9900" s="427" t="s">
        <v>12465</v>
      </c>
      <c r="D9900" s="428">
        <v>451.24</v>
      </c>
    </row>
    <row r="9901" spans="2:4" x14ac:dyDescent="0.25">
      <c r="B9901" s="427" t="s">
        <v>12849</v>
      </c>
      <c r="C9901" s="427" t="s">
        <v>12465</v>
      </c>
      <c r="D9901" s="428">
        <v>451.24</v>
      </c>
    </row>
    <row r="9902" spans="2:4" x14ac:dyDescent="0.25">
      <c r="B9902" s="427" t="s">
        <v>12850</v>
      </c>
      <c r="C9902" s="427" t="s">
        <v>12465</v>
      </c>
      <c r="D9902" s="428">
        <v>451.24</v>
      </c>
    </row>
    <row r="9903" spans="2:4" x14ac:dyDescent="0.25">
      <c r="B9903" s="427" t="s">
        <v>12851</v>
      </c>
      <c r="C9903" s="427" t="s">
        <v>12465</v>
      </c>
      <c r="D9903" s="428">
        <v>451.24</v>
      </c>
    </row>
    <row r="9904" spans="2:4" x14ac:dyDescent="0.25">
      <c r="B9904" s="427" t="s">
        <v>12852</v>
      </c>
      <c r="C9904" s="427" t="s">
        <v>12465</v>
      </c>
      <c r="D9904" s="428">
        <v>451.24</v>
      </c>
    </row>
    <row r="9905" spans="2:4" x14ac:dyDescent="0.25">
      <c r="B9905" s="427" t="s">
        <v>12853</v>
      </c>
      <c r="C9905" s="427" t="s">
        <v>12465</v>
      </c>
      <c r="D9905" s="428">
        <v>451.24</v>
      </c>
    </row>
    <row r="9906" spans="2:4" x14ac:dyDescent="0.25">
      <c r="B9906" s="427" t="s">
        <v>12854</v>
      </c>
      <c r="C9906" s="427" t="s">
        <v>12465</v>
      </c>
      <c r="D9906" s="428">
        <v>451.24</v>
      </c>
    </row>
    <row r="9907" spans="2:4" x14ac:dyDescent="0.25">
      <c r="B9907" s="427" t="s">
        <v>12855</v>
      </c>
      <c r="C9907" s="427" t="s">
        <v>12465</v>
      </c>
      <c r="D9907" s="428">
        <v>451.24</v>
      </c>
    </row>
    <row r="9908" spans="2:4" x14ac:dyDescent="0.25">
      <c r="B9908" s="427" t="s">
        <v>12856</v>
      </c>
      <c r="C9908" s="427" t="s">
        <v>12465</v>
      </c>
      <c r="D9908" s="428">
        <v>451.24</v>
      </c>
    </row>
    <row r="9909" spans="2:4" x14ac:dyDescent="0.25">
      <c r="B9909" s="427" t="s">
        <v>12857</v>
      </c>
      <c r="C9909" s="427" t="s">
        <v>12465</v>
      </c>
      <c r="D9909" s="428">
        <v>451.24</v>
      </c>
    </row>
    <row r="9910" spans="2:4" x14ac:dyDescent="0.25">
      <c r="B9910" s="427" t="s">
        <v>12858</v>
      </c>
      <c r="C9910" s="427" t="s">
        <v>12465</v>
      </c>
      <c r="D9910" s="428">
        <v>451.24</v>
      </c>
    </row>
    <row r="9911" spans="2:4" x14ac:dyDescent="0.25">
      <c r="B9911" s="427" t="s">
        <v>12859</v>
      </c>
      <c r="C9911" s="427" t="s">
        <v>12465</v>
      </c>
      <c r="D9911" s="428">
        <v>451.24</v>
      </c>
    </row>
    <row r="9912" spans="2:4" x14ac:dyDescent="0.25">
      <c r="B9912" s="427" t="s">
        <v>12860</v>
      </c>
      <c r="C9912" s="427" t="s">
        <v>12465</v>
      </c>
      <c r="D9912" s="428">
        <v>451.24</v>
      </c>
    </row>
    <row r="9913" spans="2:4" x14ac:dyDescent="0.25">
      <c r="B9913" s="427" t="s">
        <v>12861</v>
      </c>
      <c r="C9913" s="427" t="s">
        <v>12465</v>
      </c>
      <c r="D9913" s="428">
        <v>451.24</v>
      </c>
    </row>
    <row r="9914" spans="2:4" x14ac:dyDescent="0.25">
      <c r="B9914" s="427" t="s">
        <v>12862</v>
      </c>
      <c r="C9914" s="427" t="s">
        <v>12465</v>
      </c>
      <c r="D9914" s="428">
        <v>451.24</v>
      </c>
    </row>
    <row r="9915" spans="2:4" x14ac:dyDescent="0.25">
      <c r="B9915" s="427" t="s">
        <v>12863</v>
      </c>
      <c r="C9915" s="427" t="s">
        <v>12465</v>
      </c>
      <c r="D9915" s="428">
        <v>451.24</v>
      </c>
    </row>
    <row r="9916" spans="2:4" x14ac:dyDescent="0.25">
      <c r="B9916" s="427" t="s">
        <v>12864</v>
      </c>
      <c r="C9916" s="427" t="s">
        <v>12465</v>
      </c>
      <c r="D9916" s="428">
        <v>451.24</v>
      </c>
    </row>
    <row r="9917" spans="2:4" x14ac:dyDescent="0.25">
      <c r="B9917" s="427" t="s">
        <v>12865</v>
      </c>
      <c r="C9917" s="427" t="s">
        <v>12465</v>
      </c>
      <c r="D9917" s="428">
        <v>451.24</v>
      </c>
    </row>
    <row r="9918" spans="2:4" x14ac:dyDescent="0.25">
      <c r="B9918" s="427" t="s">
        <v>12866</v>
      </c>
      <c r="C9918" s="427" t="s">
        <v>12465</v>
      </c>
      <c r="D9918" s="428">
        <v>451.24</v>
      </c>
    </row>
    <row r="9919" spans="2:4" x14ac:dyDescent="0.25">
      <c r="B9919" s="427" t="s">
        <v>12867</v>
      </c>
      <c r="C9919" s="427" t="s">
        <v>12465</v>
      </c>
      <c r="D9919" s="428">
        <v>451.24</v>
      </c>
    </row>
    <row r="9920" spans="2:4" x14ac:dyDescent="0.25">
      <c r="B9920" s="427" t="s">
        <v>12868</v>
      </c>
      <c r="C9920" s="427" t="s">
        <v>12465</v>
      </c>
      <c r="D9920" s="428">
        <v>451.24</v>
      </c>
    </row>
    <row r="9921" spans="2:4" x14ac:dyDescent="0.25">
      <c r="B9921" s="427" t="s">
        <v>12869</v>
      </c>
      <c r="C9921" s="427" t="s">
        <v>12465</v>
      </c>
      <c r="D9921" s="428">
        <v>451.24</v>
      </c>
    </row>
    <row r="9922" spans="2:4" x14ac:dyDescent="0.25">
      <c r="B9922" s="427" t="s">
        <v>12870</v>
      </c>
      <c r="C9922" s="427" t="s">
        <v>12465</v>
      </c>
      <c r="D9922" s="428">
        <v>451.24</v>
      </c>
    </row>
    <row r="9923" spans="2:4" x14ac:dyDescent="0.25">
      <c r="B9923" s="427" t="s">
        <v>12871</v>
      </c>
      <c r="C9923" s="427" t="s">
        <v>12465</v>
      </c>
      <c r="D9923" s="428">
        <v>451.24</v>
      </c>
    </row>
    <row r="9924" spans="2:4" x14ac:dyDescent="0.25">
      <c r="B9924" s="427" t="s">
        <v>12872</v>
      </c>
      <c r="C9924" s="427" t="s">
        <v>12465</v>
      </c>
      <c r="D9924" s="428">
        <v>451.24</v>
      </c>
    </row>
    <row r="9925" spans="2:4" x14ac:dyDescent="0.25">
      <c r="B9925" s="427" t="s">
        <v>12873</v>
      </c>
      <c r="C9925" s="427" t="s">
        <v>12465</v>
      </c>
      <c r="D9925" s="428">
        <v>451.24</v>
      </c>
    </row>
    <row r="9926" spans="2:4" x14ac:dyDescent="0.25">
      <c r="B9926" s="427" t="s">
        <v>12874</v>
      </c>
      <c r="C9926" s="427" t="s">
        <v>12465</v>
      </c>
      <c r="D9926" s="428">
        <v>451.24</v>
      </c>
    </row>
    <row r="9927" spans="2:4" x14ac:dyDescent="0.25">
      <c r="B9927" s="427" t="s">
        <v>12875</v>
      </c>
      <c r="C9927" s="427" t="s">
        <v>12465</v>
      </c>
      <c r="D9927" s="428">
        <v>451.24</v>
      </c>
    </row>
    <row r="9928" spans="2:4" x14ac:dyDescent="0.25">
      <c r="B9928" s="427" t="s">
        <v>12876</v>
      </c>
      <c r="C9928" s="427" t="s">
        <v>12465</v>
      </c>
      <c r="D9928" s="428">
        <v>451.24</v>
      </c>
    </row>
    <row r="9929" spans="2:4" x14ac:dyDescent="0.25">
      <c r="B9929" s="427" t="s">
        <v>12877</v>
      </c>
      <c r="C9929" s="427" t="s">
        <v>12465</v>
      </c>
      <c r="D9929" s="428">
        <v>451.24</v>
      </c>
    </row>
    <row r="9930" spans="2:4" x14ac:dyDescent="0.25">
      <c r="B9930" s="427" t="s">
        <v>12878</v>
      </c>
      <c r="C9930" s="427" t="s">
        <v>12465</v>
      </c>
      <c r="D9930" s="428">
        <v>451.24</v>
      </c>
    </row>
    <row r="9931" spans="2:4" x14ac:dyDescent="0.25">
      <c r="B9931" s="427" t="s">
        <v>12879</v>
      </c>
      <c r="C9931" s="427" t="s">
        <v>12465</v>
      </c>
      <c r="D9931" s="428">
        <v>451.24</v>
      </c>
    </row>
    <row r="9932" spans="2:4" x14ac:dyDescent="0.25">
      <c r="B9932" s="427" t="s">
        <v>12880</v>
      </c>
      <c r="C9932" s="427" t="s">
        <v>12465</v>
      </c>
      <c r="D9932" s="428">
        <v>451.24</v>
      </c>
    </row>
    <row r="9933" spans="2:4" x14ac:dyDescent="0.25">
      <c r="B9933" s="427" t="s">
        <v>12881</v>
      </c>
      <c r="C9933" s="427" t="s">
        <v>12465</v>
      </c>
      <c r="D9933" s="428">
        <v>451.24</v>
      </c>
    </row>
    <row r="9934" spans="2:4" x14ac:dyDescent="0.25">
      <c r="B9934" s="427" t="s">
        <v>12882</v>
      </c>
      <c r="C9934" s="427" t="s">
        <v>12465</v>
      </c>
      <c r="D9934" s="428">
        <v>451.24</v>
      </c>
    </row>
    <row r="9935" spans="2:4" x14ac:dyDescent="0.25">
      <c r="B9935" s="427" t="s">
        <v>12883</v>
      </c>
      <c r="C9935" s="427" t="s">
        <v>12465</v>
      </c>
      <c r="D9935" s="428">
        <v>451.24</v>
      </c>
    </row>
    <row r="9936" spans="2:4" x14ac:dyDescent="0.25">
      <c r="B9936" s="427" t="s">
        <v>12884</v>
      </c>
      <c r="C9936" s="427" t="s">
        <v>12465</v>
      </c>
      <c r="D9936" s="428">
        <v>451.24</v>
      </c>
    </row>
    <row r="9937" spans="2:4" x14ac:dyDescent="0.25">
      <c r="B9937" s="427" t="s">
        <v>12885</v>
      </c>
      <c r="C9937" s="427" t="s">
        <v>12465</v>
      </c>
      <c r="D9937" s="428">
        <v>451.24</v>
      </c>
    </row>
    <row r="9938" spans="2:4" x14ac:dyDescent="0.25">
      <c r="B9938" s="427" t="s">
        <v>12886</v>
      </c>
      <c r="C9938" s="427" t="s">
        <v>12465</v>
      </c>
      <c r="D9938" s="428">
        <v>451.24</v>
      </c>
    </row>
    <row r="9939" spans="2:4" x14ac:dyDescent="0.25">
      <c r="B9939" s="427" t="s">
        <v>12887</v>
      </c>
      <c r="C9939" s="427" t="s">
        <v>12465</v>
      </c>
      <c r="D9939" s="428">
        <v>451.24</v>
      </c>
    </row>
    <row r="9940" spans="2:4" x14ac:dyDescent="0.25">
      <c r="B9940" s="427" t="s">
        <v>12888</v>
      </c>
      <c r="C9940" s="427" t="s">
        <v>12465</v>
      </c>
      <c r="D9940" s="428">
        <v>451.24</v>
      </c>
    </row>
    <row r="9941" spans="2:4" x14ac:dyDescent="0.25">
      <c r="B9941" s="427" t="s">
        <v>12889</v>
      </c>
      <c r="C9941" s="427" t="s">
        <v>12465</v>
      </c>
      <c r="D9941" s="428">
        <v>451.24</v>
      </c>
    </row>
    <row r="9942" spans="2:4" x14ac:dyDescent="0.25">
      <c r="B9942" s="427" t="s">
        <v>12890</v>
      </c>
      <c r="C9942" s="427" t="s">
        <v>12465</v>
      </c>
      <c r="D9942" s="428">
        <v>451.24</v>
      </c>
    </row>
    <row r="9943" spans="2:4" x14ac:dyDescent="0.25">
      <c r="B9943" s="427" t="s">
        <v>12891</v>
      </c>
      <c r="C9943" s="427" t="s">
        <v>12465</v>
      </c>
      <c r="D9943" s="428">
        <v>451.24</v>
      </c>
    </row>
    <row r="9944" spans="2:4" x14ac:dyDescent="0.25">
      <c r="B9944" s="427" t="s">
        <v>12892</v>
      </c>
      <c r="C9944" s="427" t="s">
        <v>12465</v>
      </c>
      <c r="D9944" s="428">
        <v>451.24</v>
      </c>
    </row>
    <row r="9945" spans="2:4" x14ac:dyDescent="0.25">
      <c r="B9945" s="427" t="s">
        <v>12893</v>
      </c>
      <c r="C9945" s="427" t="s">
        <v>12465</v>
      </c>
      <c r="D9945" s="428">
        <v>451.24</v>
      </c>
    </row>
    <row r="9946" spans="2:4" x14ac:dyDescent="0.25">
      <c r="B9946" s="427" t="s">
        <v>12894</v>
      </c>
      <c r="C9946" s="427" t="s">
        <v>12465</v>
      </c>
      <c r="D9946" s="428">
        <v>451.24</v>
      </c>
    </row>
    <row r="9947" spans="2:4" x14ac:dyDescent="0.25">
      <c r="B9947" s="427" t="s">
        <v>12895</v>
      </c>
      <c r="C9947" s="427" t="s">
        <v>12465</v>
      </c>
      <c r="D9947" s="428">
        <v>451.24</v>
      </c>
    </row>
    <row r="9948" spans="2:4" x14ac:dyDescent="0.25">
      <c r="B9948" s="427" t="s">
        <v>12896</v>
      </c>
      <c r="C9948" s="427" t="s">
        <v>12465</v>
      </c>
      <c r="D9948" s="428">
        <v>451.24</v>
      </c>
    </row>
    <row r="9949" spans="2:4" x14ac:dyDescent="0.25">
      <c r="B9949" s="427" t="s">
        <v>12897</v>
      </c>
      <c r="C9949" s="427" t="s">
        <v>12465</v>
      </c>
      <c r="D9949" s="428">
        <v>451.24</v>
      </c>
    </row>
    <row r="9950" spans="2:4" x14ac:dyDescent="0.25">
      <c r="B9950" s="427" t="s">
        <v>12898</v>
      </c>
      <c r="C9950" s="427" t="s">
        <v>12465</v>
      </c>
      <c r="D9950" s="428">
        <v>451.24</v>
      </c>
    </row>
    <row r="9951" spans="2:4" x14ac:dyDescent="0.25">
      <c r="B9951" s="427" t="s">
        <v>12899</v>
      </c>
      <c r="C9951" s="427" t="s">
        <v>12465</v>
      </c>
      <c r="D9951" s="428">
        <v>451.24</v>
      </c>
    </row>
    <row r="9952" spans="2:4" x14ac:dyDescent="0.25">
      <c r="B9952" s="427" t="s">
        <v>12900</v>
      </c>
      <c r="C9952" s="427" t="s">
        <v>12465</v>
      </c>
      <c r="D9952" s="428">
        <v>451.24</v>
      </c>
    </row>
    <row r="9953" spans="2:4" x14ac:dyDescent="0.25">
      <c r="B9953" s="427" t="s">
        <v>12901</v>
      </c>
      <c r="C9953" s="427" t="s">
        <v>12465</v>
      </c>
      <c r="D9953" s="428">
        <v>451.24</v>
      </c>
    </row>
    <row r="9954" spans="2:4" x14ac:dyDescent="0.25">
      <c r="B9954" s="427" t="s">
        <v>12902</v>
      </c>
      <c r="C9954" s="427" t="s">
        <v>12465</v>
      </c>
      <c r="D9954" s="428">
        <v>451.24</v>
      </c>
    </row>
    <row r="9955" spans="2:4" x14ac:dyDescent="0.25">
      <c r="B9955" s="427" t="s">
        <v>12903</v>
      </c>
      <c r="C9955" s="427" t="s">
        <v>12465</v>
      </c>
      <c r="D9955" s="428">
        <v>451.24</v>
      </c>
    </row>
    <row r="9956" spans="2:4" x14ac:dyDescent="0.25">
      <c r="B9956" s="427" t="s">
        <v>12904</v>
      </c>
      <c r="C9956" s="427" t="s">
        <v>12465</v>
      </c>
      <c r="D9956" s="428">
        <v>451.24</v>
      </c>
    </row>
    <row r="9957" spans="2:4" x14ac:dyDescent="0.25">
      <c r="B9957" s="427" t="s">
        <v>12905</v>
      </c>
      <c r="C9957" s="427" t="s">
        <v>12465</v>
      </c>
      <c r="D9957" s="428">
        <v>451.24</v>
      </c>
    </row>
    <row r="9958" spans="2:4" x14ac:dyDescent="0.25">
      <c r="B9958" s="427" t="s">
        <v>12906</v>
      </c>
      <c r="C9958" s="427" t="s">
        <v>12465</v>
      </c>
      <c r="D9958" s="428">
        <v>451.24</v>
      </c>
    </row>
    <row r="9959" spans="2:4" x14ac:dyDescent="0.25">
      <c r="B9959" s="427" t="s">
        <v>12907</v>
      </c>
      <c r="C9959" s="427" t="s">
        <v>12465</v>
      </c>
      <c r="D9959" s="428">
        <v>451.24</v>
      </c>
    </row>
    <row r="9960" spans="2:4" x14ac:dyDescent="0.25">
      <c r="B9960" s="427" t="s">
        <v>12908</v>
      </c>
      <c r="C9960" s="427" t="s">
        <v>12465</v>
      </c>
      <c r="D9960" s="428">
        <v>451.24</v>
      </c>
    </row>
    <row r="9961" spans="2:4" x14ac:dyDescent="0.25">
      <c r="B9961" s="427" t="s">
        <v>12909</v>
      </c>
      <c r="C9961" s="427" t="s">
        <v>12465</v>
      </c>
      <c r="D9961" s="428">
        <v>451.24</v>
      </c>
    </row>
    <row r="9962" spans="2:4" x14ac:dyDescent="0.25">
      <c r="B9962" s="427" t="s">
        <v>12910</v>
      </c>
      <c r="C9962" s="427" t="s">
        <v>12465</v>
      </c>
      <c r="D9962" s="428">
        <v>451.24</v>
      </c>
    </row>
    <row r="9963" spans="2:4" x14ac:dyDescent="0.25">
      <c r="B9963" s="427" t="s">
        <v>12911</v>
      </c>
      <c r="C9963" s="427" t="s">
        <v>12465</v>
      </c>
      <c r="D9963" s="428">
        <v>451.24</v>
      </c>
    </row>
    <row r="9964" spans="2:4" x14ac:dyDescent="0.25">
      <c r="B9964" s="427" t="s">
        <v>12912</v>
      </c>
      <c r="C9964" s="427" t="s">
        <v>12465</v>
      </c>
      <c r="D9964" s="428">
        <v>451.24</v>
      </c>
    </row>
    <row r="9965" spans="2:4" x14ac:dyDescent="0.25">
      <c r="B9965" s="427" t="s">
        <v>12913</v>
      </c>
      <c r="C9965" s="427" t="s">
        <v>12465</v>
      </c>
      <c r="D9965" s="428">
        <v>451.24</v>
      </c>
    </row>
    <row r="9966" spans="2:4" x14ac:dyDescent="0.25">
      <c r="B9966" s="427" t="s">
        <v>12914</v>
      </c>
      <c r="C9966" s="427" t="s">
        <v>12465</v>
      </c>
      <c r="D9966" s="428">
        <v>451.24</v>
      </c>
    </row>
    <row r="9967" spans="2:4" x14ac:dyDescent="0.25">
      <c r="B9967" s="427" t="s">
        <v>12915</v>
      </c>
      <c r="C9967" s="427" t="s">
        <v>12465</v>
      </c>
      <c r="D9967" s="428">
        <v>451.24</v>
      </c>
    </row>
    <row r="9968" spans="2:4" x14ac:dyDescent="0.25">
      <c r="B9968" s="427" t="s">
        <v>12916</v>
      </c>
      <c r="C9968" s="427" t="s">
        <v>12465</v>
      </c>
      <c r="D9968" s="428">
        <v>451.24</v>
      </c>
    </row>
    <row r="9969" spans="2:4" x14ac:dyDescent="0.25">
      <c r="B9969" s="427" t="s">
        <v>12917</v>
      </c>
      <c r="C9969" s="427" t="s">
        <v>12465</v>
      </c>
      <c r="D9969" s="428">
        <v>451.24</v>
      </c>
    </row>
    <row r="9970" spans="2:4" x14ac:dyDescent="0.25">
      <c r="B9970" s="427" t="s">
        <v>12918</v>
      </c>
      <c r="C9970" s="427" t="s">
        <v>12465</v>
      </c>
      <c r="D9970" s="428">
        <v>451.24</v>
      </c>
    </row>
    <row r="9971" spans="2:4" x14ac:dyDescent="0.25">
      <c r="B9971" s="427" t="s">
        <v>12919</v>
      </c>
      <c r="C9971" s="427" t="s">
        <v>12465</v>
      </c>
      <c r="D9971" s="428">
        <v>451.24</v>
      </c>
    </row>
    <row r="9972" spans="2:4" x14ac:dyDescent="0.25">
      <c r="B9972" s="427" t="s">
        <v>12920</v>
      </c>
      <c r="C9972" s="427" t="s">
        <v>12465</v>
      </c>
      <c r="D9972" s="428">
        <v>451.24</v>
      </c>
    </row>
    <row r="9973" spans="2:4" x14ac:dyDescent="0.25">
      <c r="B9973" s="427" t="s">
        <v>12921</v>
      </c>
      <c r="C9973" s="427" t="s">
        <v>12465</v>
      </c>
      <c r="D9973" s="428">
        <v>451.24</v>
      </c>
    </row>
    <row r="9974" spans="2:4" x14ac:dyDescent="0.25">
      <c r="B9974" s="427" t="s">
        <v>12922</v>
      </c>
      <c r="C9974" s="427" t="s">
        <v>12465</v>
      </c>
      <c r="D9974" s="428">
        <v>451.24</v>
      </c>
    </row>
    <row r="9975" spans="2:4" x14ac:dyDescent="0.25">
      <c r="B9975" s="427" t="s">
        <v>12923</v>
      </c>
      <c r="C9975" s="427" t="s">
        <v>12465</v>
      </c>
      <c r="D9975" s="428">
        <v>451.24</v>
      </c>
    </row>
    <row r="9976" spans="2:4" x14ac:dyDescent="0.25">
      <c r="B9976" s="427" t="s">
        <v>12924</v>
      </c>
      <c r="C9976" s="427" t="s">
        <v>12465</v>
      </c>
      <c r="D9976" s="428">
        <v>451.24</v>
      </c>
    </row>
    <row r="9977" spans="2:4" x14ac:dyDescent="0.25">
      <c r="B9977" s="427" t="s">
        <v>12925</v>
      </c>
      <c r="C9977" s="427" t="s">
        <v>12465</v>
      </c>
      <c r="D9977" s="428">
        <v>451.24</v>
      </c>
    </row>
    <row r="9978" spans="2:4" x14ac:dyDescent="0.25">
      <c r="B9978" s="427" t="s">
        <v>12926</v>
      </c>
      <c r="C9978" s="427" t="s">
        <v>12465</v>
      </c>
      <c r="D9978" s="428">
        <v>451.24</v>
      </c>
    </row>
    <row r="9979" spans="2:4" x14ac:dyDescent="0.25">
      <c r="B9979" s="427" t="s">
        <v>12927</v>
      </c>
      <c r="C9979" s="427" t="s">
        <v>12465</v>
      </c>
      <c r="D9979" s="428">
        <v>451.24</v>
      </c>
    </row>
    <row r="9980" spans="2:4" x14ac:dyDescent="0.25">
      <c r="B9980" s="427" t="s">
        <v>12928</v>
      </c>
      <c r="C9980" s="427" t="s">
        <v>12465</v>
      </c>
      <c r="D9980" s="428">
        <v>451.24</v>
      </c>
    </row>
    <row r="9981" spans="2:4" x14ac:dyDescent="0.25">
      <c r="B9981" s="427" t="s">
        <v>12929</v>
      </c>
      <c r="C9981" s="427" t="s">
        <v>12465</v>
      </c>
      <c r="D9981" s="428">
        <v>451.24</v>
      </c>
    </row>
    <row r="9982" spans="2:4" x14ac:dyDescent="0.25">
      <c r="B9982" s="427" t="s">
        <v>12930</v>
      </c>
      <c r="C9982" s="427" t="s">
        <v>12465</v>
      </c>
      <c r="D9982" s="428">
        <v>451.24</v>
      </c>
    </row>
    <row r="9983" spans="2:4" x14ac:dyDescent="0.25">
      <c r="B9983" s="427" t="s">
        <v>12931</v>
      </c>
      <c r="C9983" s="427" t="s">
        <v>12465</v>
      </c>
      <c r="D9983" s="428">
        <v>451.24</v>
      </c>
    </row>
    <row r="9984" spans="2:4" x14ac:dyDescent="0.25">
      <c r="B9984" s="427" t="s">
        <v>12932</v>
      </c>
      <c r="C9984" s="427" t="s">
        <v>12465</v>
      </c>
      <c r="D9984" s="428">
        <v>451.24</v>
      </c>
    </row>
    <row r="9985" spans="2:4" x14ac:dyDescent="0.25">
      <c r="B9985" s="427" t="s">
        <v>12933</v>
      </c>
      <c r="C9985" s="427" t="s">
        <v>12465</v>
      </c>
      <c r="D9985" s="428">
        <v>451.24</v>
      </c>
    </row>
    <row r="9986" spans="2:4" x14ac:dyDescent="0.25">
      <c r="B9986" s="427" t="s">
        <v>12934</v>
      </c>
      <c r="C9986" s="427" t="s">
        <v>12465</v>
      </c>
      <c r="D9986" s="428">
        <v>451.24</v>
      </c>
    </row>
    <row r="9987" spans="2:4" x14ac:dyDescent="0.25">
      <c r="B9987" s="427" t="s">
        <v>12935</v>
      </c>
      <c r="C9987" s="427" t="s">
        <v>12465</v>
      </c>
      <c r="D9987" s="428">
        <v>451.24</v>
      </c>
    </row>
    <row r="9988" spans="2:4" x14ac:dyDescent="0.25">
      <c r="B9988" s="427" t="s">
        <v>12936</v>
      </c>
      <c r="C9988" s="427" t="s">
        <v>12465</v>
      </c>
      <c r="D9988" s="428">
        <v>451.24</v>
      </c>
    </row>
    <row r="9989" spans="2:4" x14ac:dyDescent="0.25">
      <c r="B9989" s="427" t="s">
        <v>12937</v>
      </c>
      <c r="C9989" s="427" t="s">
        <v>12465</v>
      </c>
      <c r="D9989" s="428">
        <v>451.24</v>
      </c>
    </row>
    <row r="9990" spans="2:4" x14ac:dyDescent="0.25">
      <c r="B9990" s="427" t="s">
        <v>12938</v>
      </c>
      <c r="C9990" s="427" t="s">
        <v>12465</v>
      </c>
      <c r="D9990" s="428">
        <v>451.24</v>
      </c>
    </row>
    <row r="9991" spans="2:4" x14ac:dyDescent="0.25">
      <c r="B9991" s="427" t="s">
        <v>12939</v>
      </c>
      <c r="C9991" s="427" t="s">
        <v>12465</v>
      </c>
      <c r="D9991" s="428">
        <v>451.24</v>
      </c>
    </row>
    <row r="9992" spans="2:4" x14ac:dyDescent="0.25">
      <c r="B9992" s="427" t="s">
        <v>12940</v>
      </c>
      <c r="C9992" s="427" t="s">
        <v>12465</v>
      </c>
      <c r="D9992" s="428">
        <v>451.24</v>
      </c>
    </row>
    <row r="9993" spans="2:4" x14ac:dyDescent="0.25">
      <c r="B9993" s="427" t="s">
        <v>12941</v>
      </c>
      <c r="C9993" s="427" t="s">
        <v>12465</v>
      </c>
      <c r="D9993" s="428">
        <v>451.24</v>
      </c>
    </row>
    <row r="9994" spans="2:4" x14ac:dyDescent="0.25">
      <c r="B9994" s="427" t="s">
        <v>12942</v>
      </c>
      <c r="C9994" s="427" t="s">
        <v>12465</v>
      </c>
      <c r="D9994" s="428">
        <v>451.24</v>
      </c>
    </row>
    <row r="9995" spans="2:4" x14ac:dyDescent="0.25">
      <c r="B9995" s="427" t="s">
        <v>12943</v>
      </c>
      <c r="C9995" s="427" t="s">
        <v>12465</v>
      </c>
      <c r="D9995" s="428">
        <v>451.24</v>
      </c>
    </row>
    <row r="9996" spans="2:4" x14ac:dyDescent="0.25">
      <c r="B9996" s="427" t="s">
        <v>12944</v>
      </c>
      <c r="C9996" s="427" t="s">
        <v>12465</v>
      </c>
      <c r="D9996" s="428">
        <v>451.24</v>
      </c>
    </row>
    <row r="9997" spans="2:4" x14ac:dyDescent="0.25">
      <c r="B9997" s="427" t="s">
        <v>12945</v>
      </c>
      <c r="C9997" s="427" t="s">
        <v>12465</v>
      </c>
      <c r="D9997" s="428">
        <v>451.24</v>
      </c>
    </row>
    <row r="9998" spans="2:4" x14ac:dyDescent="0.25">
      <c r="B9998" s="427" t="s">
        <v>12946</v>
      </c>
      <c r="C9998" s="427" t="s">
        <v>12465</v>
      </c>
      <c r="D9998" s="428">
        <v>451.24</v>
      </c>
    </row>
    <row r="9999" spans="2:4" x14ac:dyDescent="0.25">
      <c r="B9999" s="427" t="s">
        <v>12947</v>
      </c>
      <c r="C9999" s="427" t="s">
        <v>12465</v>
      </c>
      <c r="D9999" s="428">
        <v>451.24</v>
      </c>
    </row>
    <row r="10000" spans="2:4" x14ac:dyDescent="0.25">
      <c r="B10000" s="427" t="s">
        <v>12948</v>
      </c>
      <c r="C10000" s="427" t="s">
        <v>12465</v>
      </c>
      <c r="D10000" s="428">
        <v>451.24</v>
      </c>
    </row>
    <row r="10001" spans="2:4" x14ac:dyDescent="0.25">
      <c r="B10001" s="427" t="s">
        <v>12949</v>
      </c>
      <c r="C10001" s="427" t="s">
        <v>12465</v>
      </c>
      <c r="D10001" s="428">
        <v>451.24</v>
      </c>
    </row>
    <row r="10002" spans="2:4" x14ac:dyDescent="0.25">
      <c r="B10002" s="427" t="s">
        <v>12950</v>
      </c>
      <c r="C10002" s="427" t="s">
        <v>12465</v>
      </c>
      <c r="D10002" s="428">
        <v>451.24</v>
      </c>
    </row>
    <row r="10003" spans="2:4" x14ac:dyDescent="0.25">
      <c r="B10003" s="427" t="s">
        <v>12951</v>
      </c>
      <c r="C10003" s="427" t="s">
        <v>12465</v>
      </c>
      <c r="D10003" s="428">
        <v>451.24</v>
      </c>
    </row>
    <row r="10004" spans="2:4" x14ac:dyDescent="0.25">
      <c r="B10004" s="427" t="s">
        <v>12952</v>
      </c>
      <c r="C10004" s="427" t="s">
        <v>12465</v>
      </c>
      <c r="D10004" s="428">
        <v>451.24</v>
      </c>
    </row>
    <row r="10005" spans="2:4" x14ac:dyDescent="0.25">
      <c r="B10005" s="427" t="s">
        <v>12953</v>
      </c>
      <c r="C10005" s="427" t="s">
        <v>12465</v>
      </c>
      <c r="D10005" s="428">
        <v>451.24</v>
      </c>
    </row>
    <row r="10006" spans="2:4" x14ac:dyDescent="0.25">
      <c r="B10006" s="427" t="s">
        <v>12954</v>
      </c>
      <c r="C10006" s="427" t="s">
        <v>12465</v>
      </c>
      <c r="D10006" s="428">
        <v>622.91999999999996</v>
      </c>
    </row>
    <row r="10007" spans="2:4" x14ac:dyDescent="0.25">
      <c r="B10007" s="427" t="s">
        <v>12955</v>
      </c>
      <c r="C10007" s="427" t="s">
        <v>12465</v>
      </c>
      <c r="D10007" s="428">
        <v>622.91999999999996</v>
      </c>
    </row>
    <row r="10008" spans="2:4" x14ac:dyDescent="0.25">
      <c r="B10008" s="427" t="s">
        <v>12956</v>
      </c>
      <c r="C10008" s="427" t="s">
        <v>12465</v>
      </c>
      <c r="D10008" s="428">
        <v>622.91999999999996</v>
      </c>
    </row>
    <row r="10009" spans="2:4" x14ac:dyDescent="0.25">
      <c r="B10009" s="427" t="s">
        <v>12957</v>
      </c>
      <c r="C10009" s="427" t="s">
        <v>12465</v>
      </c>
      <c r="D10009" s="428">
        <v>622.91999999999996</v>
      </c>
    </row>
    <row r="10010" spans="2:4" x14ac:dyDescent="0.25">
      <c r="B10010" s="427" t="s">
        <v>12958</v>
      </c>
      <c r="C10010" s="427" t="s">
        <v>12465</v>
      </c>
      <c r="D10010" s="428">
        <v>622.91999999999996</v>
      </c>
    </row>
    <row r="10011" spans="2:4" x14ac:dyDescent="0.25">
      <c r="B10011" s="427" t="s">
        <v>12959</v>
      </c>
      <c r="C10011" s="427" t="s">
        <v>12465</v>
      </c>
      <c r="D10011" s="428">
        <v>622.91999999999996</v>
      </c>
    </row>
    <row r="10012" spans="2:4" x14ac:dyDescent="0.25">
      <c r="B10012" s="427" t="s">
        <v>12960</v>
      </c>
      <c r="C10012" s="427" t="s">
        <v>12465</v>
      </c>
      <c r="D10012" s="428">
        <v>622.91999999999996</v>
      </c>
    </row>
    <row r="10013" spans="2:4" x14ac:dyDescent="0.25">
      <c r="B10013" s="427" t="s">
        <v>12961</v>
      </c>
      <c r="C10013" s="427" t="s">
        <v>12465</v>
      </c>
      <c r="D10013" s="428">
        <v>622.91999999999996</v>
      </c>
    </row>
    <row r="10014" spans="2:4" x14ac:dyDescent="0.25">
      <c r="B10014" s="427" t="s">
        <v>12962</v>
      </c>
      <c r="C10014" s="427" t="s">
        <v>12465</v>
      </c>
      <c r="D10014" s="428">
        <v>622.91999999999996</v>
      </c>
    </row>
    <row r="10015" spans="2:4" x14ac:dyDescent="0.25">
      <c r="B10015" s="427" t="s">
        <v>12963</v>
      </c>
      <c r="C10015" s="427" t="s">
        <v>12465</v>
      </c>
      <c r="D10015" s="428">
        <v>622.91999999999996</v>
      </c>
    </row>
    <row r="10016" spans="2:4" x14ac:dyDescent="0.25">
      <c r="B10016" s="427" t="s">
        <v>12964</v>
      </c>
      <c r="C10016" s="427" t="s">
        <v>12465</v>
      </c>
      <c r="D10016" s="428">
        <v>622.91999999999996</v>
      </c>
    </row>
    <row r="10017" spans="2:4" x14ac:dyDescent="0.25">
      <c r="B10017" s="427" t="s">
        <v>12965</v>
      </c>
      <c r="C10017" s="427" t="s">
        <v>12465</v>
      </c>
      <c r="D10017" s="428">
        <v>622.91999999999996</v>
      </c>
    </row>
    <row r="10018" spans="2:4" x14ac:dyDescent="0.25">
      <c r="B10018" s="427" t="s">
        <v>12966</v>
      </c>
      <c r="C10018" s="427" t="s">
        <v>12465</v>
      </c>
      <c r="D10018" s="428">
        <v>622.91999999999996</v>
      </c>
    </row>
    <row r="10019" spans="2:4" x14ac:dyDescent="0.25">
      <c r="B10019" s="427" t="s">
        <v>12967</v>
      </c>
      <c r="C10019" s="427" t="s">
        <v>12465</v>
      </c>
      <c r="D10019" s="428">
        <v>622.91999999999996</v>
      </c>
    </row>
    <row r="10020" spans="2:4" x14ac:dyDescent="0.25">
      <c r="B10020" s="427" t="s">
        <v>12968</v>
      </c>
      <c r="C10020" s="427" t="s">
        <v>12465</v>
      </c>
      <c r="D10020" s="428">
        <v>622.91999999999996</v>
      </c>
    </row>
    <row r="10021" spans="2:4" x14ac:dyDescent="0.25">
      <c r="B10021" s="427" t="s">
        <v>12969</v>
      </c>
      <c r="C10021" s="427" t="s">
        <v>12465</v>
      </c>
      <c r="D10021" s="428">
        <v>622.91999999999996</v>
      </c>
    </row>
    <row r="10022" spans="2:4" x14ac:dyDescent="0.25">
      <c r="B10022" s="427" t="s">
        <v>12970</v>
      </c>
      <c r="C10022" s="427" t="s">
        <v>12465</v>
      </c>
      <c r="D10022" s="428">
        <v>622.91999999999996</v>
      </c>
    </row>
    <row r="10023" spans="2:4" x14ac:dyDescent="0.25">
      <c r="B10023" s="427" t="s">
        <v>12971</v>
      </c>
      <c r="C10023" s="427" t="s">
        <v>12465</v>
      </c>
      <c r="D10023" s="428">
        <v>622.91999999999996</v>
      </c>
    </row>
    <row r="10024" spans="2:4" x14ac:dyDescent="0.25">
      <c r="B10024" s="427" t="s">
        <v>12972</v>
      </c>
      <c r="C10024" s="427" t="s">
        <v>12465</v>
      </c>
      <c r="D10024" s="428">
        <v>622.91999999999996</v>
      </c>
    </row>
    <row r="10025" spans="2:4" x14ac:dyDescent="0.25">
      <c r="B10025" s="427" t="s">
        <v>12973</v>
      </c>
      <c r="C10025" s="427" t="s">
        <v>12465</v>
      </c>
      <c r="D10025" s="428">
        <v>622.91999999999996</v>
      </c>
    </row>
    <row r="10026" spans="2:4" x14ac:dyDescent="0.25">
      <c r="B10026" s="427" t="s">
        <v>12974</v>
      </c>
      <c r="C10026" s="427" t="s">
        <v>12465</v>
      </c>
      <c r="D10026" s="428">
        <v>622.91999999999996</v>
      </c>
    </row>
    <row r="10027" spans="2:4" x14ac:dyDescent="0.25">
      <c r="B10027" s="427" t="s">
        <v>12975</v>
      </c>
      <c r="C10027" s="427" t="s">
        <v>12465</v>
      </c>
      <c r="D10027" s="428">
        <v>622.91999999999996</v>
      </c>
    </row>
    <row r="10028" spans="2:4" x14ac:dyDescent="0.25">
      <c r="B10028" s="427" t="s">
        <v>12976</v>
      </c>
      <c r="C10028" s="427" t="s">
        <v>12465</v>
      </c>
      <c r="D10028" s="428">
        <v>622.91999999999996</v>
      </c>
    </row>
    <row r="10029" spans="2:4" x14ac:dyDescent="0.25">
      <c r="B10029" s="427" t="s">
        <v>12977</v>
      </c>
      <c r="C10029" s="427" t="s">
        <v>12465</v>
      </c>
      <c r="D10029" s="428">
        <v>622.91999999999996</v>
      </c>
    </row>
    <row r="10030" spans="2:4" x14ac:dyDescent="0.25">
      <c r="B10030" s="427" t="s">
        <v>12978</v>
      </c>
      <c r="C10030" s="427" t="s">
        <v>12465</v>
      </c>
      <c r="D10030" s="428">
        <v>622.91999999999996</v>
      </c>
    </row>
    <row r="10031" spans="2:4" x14ac:dyDescent="0.25">
      <c r="B10031" s="427" t="s">
        <v>12979</v>
      </c>
      <c r="C10031" s="427" t="s">
        <v>12465</v>
      </c>
      <c r="D10031" s="428">
        <v>622.91999999999996</v>
      </c>
    </row>
    <row r="10032" spans="2:4" x14ac:dyDescent="0.25">
      <c r="B10032" s="427" t="s">
        <v>12980</v>
      </c>
      <c r="C10032" s="427" t="s">
        <v>12465</v>
      </c>
      <c r="D10032" s="428">
        <v>622.91999999999996</v>
      </c>
    </row>
    <row r="10033" spans="2:4" x14ac:dyDescent="0.25">
      <c r="B10033" s="427" t="s">
        <v>12981</v>
      </c>
      <c r="C10033" s="427" t="s">
        <v>12465</v>
      </c>
      <c r="D10033" s="428">
        <v>622.91999999999996</v>
      </c>
    </row>
    <row r="10034" spans="2:4" x14ac:dyDescent="0.25">
      <c r="B10034" s="427" t="s">
        <v>12982</v>
      </c>
      <c r="C10034" s="427" t="s">
        <v>12465</v>
      </c>
      <c r="D10034" s="428">
        <v>622.91999999999996</v>
      </c>
    </row>
    <row r="10035" spans="2:4" x14ac:dyDescent="0.25">
      <c r="B10035" s="427" t="s">
        <v>12983</v>
      </c>
      <c r="C10035" s="427" t="s">
        <v>12465</v>
      </c>
      <c r="D10035" s="428">
        <v>622.91999999999996</v>
      </c>
    </row>
    <row r="10036" spans="2:4" x14ac:dyDescent="0.25">
      <c r="B10036" s="427" t="s">
        <v>12984</v>
      </c>
      <c r="C10036" s="427" t="s">
        <v>12465</v>
      </c>
      <c r="D10036" s="428">
        <v>622.91999999999996</v>
      </c>
    </row>
    <row r="10037" spans="2:4" x14ac:dyDescent="0.25">
      <c r="B10037" s="427" t="s">
        <v>12985</v>
      </c>
      <c r="C10037" s="427" t="s">
        <v>12465</v>
      </c>
      <c r="D10037" s="428">
        <v>622.91999999999996</v>
      </c>
    </row>
    <row r="10038" spans="2:4" x14ac:dyDescent="0.25">
      <c r="B10038" s="427" t="s">
        <v>12986</v>
      </c>
      <c r="C10038" s="427" t="s">
        <v>12465</v>
      </c>
      <c r="D10038" s="428">
        <v>622.91999999999996</v>
      </c>
    </row>
    <row r="10039" spans="2:4" x14ac:dyDescent="0.25">
      <c r="B10039" s="427" t="s">
        <v>12987</v>
      </c>
      <c r="C10039" s="427" t="s">
        <v>12465</v>
      </c>
      <c r="D10039" s="428">
        <v>622.91999999999996</v>
      </c>
    </row>
    <row r="10040" spans="2:4" x14ac:dyDescent="0.25">
      <c r="B10040" s="427" t="s">
        <v>12988</v>
      </c>
      <c r="C10040" s="427" t="s">
        <v>12465</v>
      </c>
      <c r="D10040" s="428">
        <v>622.91999999999996</v>
      </c>
    </row>
    <row r="10041" spans="2:4" x14ac:dyDescent="0.25">
      <c r="B10041" s="427" t="s">
        <v>12989</v>
      </c>
      <c r="C10041" s="427" t="s">
        <v>12465</v>
      </c>
      <c r="D10041" s="428">
        <v>622.91999999999996</v>
      </c>
    </row>
    <row r="10042" spans="2:4" x14ac:dyDescent="0.25">
      <c r="B10042" s="427" t="s">
        <v>12990</v>
      </c>
      <c r="C10042" s="427" t="s">
        <v>12465</v>
      </c>
      <c r="D10042" s="428">
        <v>622.91999999999996</v>
      </c>
    </row>
    <row r="10043" spans="2:4" x14ac:dyDescent="0.25">
      <c r="B10043" s="427" t="s">
        <v>12991</v>
      </c>
      <c r="C10043" s="427" t="s">
        <v>12465</v>
      </c>
      <c r="D10043" s="428">
        <v>622.91999999999996</v>
      </c>
    </row>
    <row r="10044" spans="2:4" x14ac:dyDescent="0.25">
      <c r="B10044" s="427" t="s">
        <v>12992</v>
      </c>
      <c r="C10044" s="427" t="s">
        <v>12465</v>
      </c>
      <c r="D10044" s="428">
        <v>622.91999999999996</v>
      </c>
    </row>
    <row r="10045" spans="2:4" x14ac:dyDescent="0.25">
      <c r="B10045" s="427" t="s">
        <v>12993</v>
      </c>
      <c r="C10045" s="427" t="s">
        <v>12465</v>
      </c>
      <c r="D10045" s="428">
        <v>622.91999999999996</v>
      </c>
    </row>
    <row r="10046" spans="2:4" x14ac:dyDescent="0.25">
      <c r="B10046" s="427" t="s">
        <v>12994</v>
      </c>
      <c r="C10046" s="427" t="s">
        <v>12465</v>
      </c>
      <c r="D10046" s="428">
        <v>622.91999999999996</v>
      </c>
    </row>
    <row r="10047" spans="2:4" x14ac:dyDescent="0.25">
      <c r="B10047" s="427" t="s">
        <v>12995</v>
      </c>
      <c r="C10047" s="427" t="s">
        <v>12465</v>
      </c>
      <c r="D10047" s="428">
        <v>622.91999999999996</v>
      </c>
    </row>
    <row r="10048" spans="2:4" x14ac:dyDescent="0.25">
      <c r="B10048" s="427" t="s">
        <v>12996</v>
      </c>
      <c r="C10048" s="427" t="s">
        <v>12465</v>
      </c>
      <c r="D10048" s="428">
        <v>622.91999999999996</v>
      </c>
    </row>
    <row r="10049" spans="2:4" x14ac:dyDescent="0.25">
      <c r="B10049" s="427" t="s">
        <v>12997</v>
      </c>
      <c r="C10049" s="427" t="s">
        <v>12465</v>
      </c>
      <c r="D10049" s="428">
        <v>622.91999999999996</v>
      </c>
    </row>
    <row r="10050" spans="2:4" x14ac:dyDescent="0.25">
      <c r="B10050" s="427" t="s">
        <v>12998</v>
      </c>
      <c r="C10050" s="427" t="s">
        <v>12465</v>
      </c>
      <c r="D10050" s="428">
        <v>622.91999999999996</v>
      </c>
    </row>
    <row r="10051" spans="2:4" x14ac:dyDescent="0.25">
      <c r="B10051" s="427" t="s">
        <v>12999</v>
      </c>
      <c r="C10051" s="427" t="s">
        <v>12465</v>
      </c>
      <c r="D10051" s="428">
        <v>622.91999999999996</v>
      </c>
    </row>
    <row r="10052" spans="2:4" x14ac:dyDescent="0.25">
      <c r="B10052" s="427" t="s">
        <v>13000</v>
      </c>
      <c r="C10052" s="427" t="s">
        <v>12465</v>
      </c>
      <c r="D10052" s="428">
        <v>622.91999999999996</v>
      </c>
    </row>
    <row r="10053" spans="2:4" x14ac:dyDescent="0.25">
      <c r="B10053" s="427" t="s">
        <v>13001</v>
      </c>
      <c r="C10053" s="427" t="s">
        <v>12465</v>
      </c>
      <c r="D10053" s="428">
        <v>622.91999999999996</v>
      </c>
    </row>
    <row r="10054" spans="2:4" x14ac:dyDescent="0.25">
      <c r="B10054" s="427" t="s">
        <v>13002</v>
      </c>
      <c r="C10054" s="427" t="s">
        <v>12465</v>
      </c>
      <c r="D10054" s="428">
        <v>622.91999999999996</v>
      </c>
    </row>
    <row r="10055" spans="2:4" x14ac:dyDescent="0.25">
      <c r="B10055" s="427" t="s">
        <v>13003</v>
      </c>
      <c r="C10055" s="427" t="s">
        <v>12465</v>
      </c>
      <c r="D10055" s="428">
        <v>622.91999999999996</v>
      </c>
    </row>
    <row r="10056" spans="2:4" x14ac:dyDescent="0.25">
      <c r="B10056" s="427" t="s">
        <v>13004</v>
      </c>
      <c r="C10056" s="427" t="s">
        <v>12465</v>
      </c>
      <c r="D10056" s="428">
        <v>622.91999999999996</v>
      </c>
    </row>
    <row r="10057" spans="2:4" x14ac:dyDescent="0.25">
      <c r="B10057" s="427" t="s">
        <v>13005</v>
      </c>
      <c r="C10057" s="427" t="s">
        <v>12465</v>
      </c>
      <c r="D10057" s="428">
        <v>622.91999999999996</v>
      </c>
    </row>
    <row r="10058" spans="2:4" x14ac:dyDescent="0.25">
      <c r="B10058" s="427" t="s">
        <v>13006</v>
      </c>
      <c r="C10058" s="427" t="s">
        <v>12465</v>
      </c>
      <c r="D10058" s="428">
        <v>622.91999999999996</v>
      </c>
    </row>
    <row r="10059" spans="2:4" x14ac:dyDescent="0.25">
      <c r="B10059" s="427" t="s">
        <v>13007</v>
      </c>
      <c r="C10059" s="427" t="s">
        <v>12465</v>
      </c>
      <c r="D10059" s="428">
        <v>622.91999999999996</v>
      </c>
    </row>
    <row r="10060" spans="2:4" x14ac:dyDescent="0.25">
      <c r="B10060" s="427" t="s">
        <v>13008</v>
      </c>
      <c r="C10060" s="427" t="s">
        <v>12465</v>
      </c>
      <c r="D10060" s="428">
        <v>622.91999999999996</v>
      </c>
    </row>
    <row r="10061" spans="2:4" x14ac:dyDescent="0.25">
      <c r="B10061" s="427" t="s">
        <v>13009</v>
      </c>
      <c r="C10061" s="427" t="s">
        <v>12465</v>
      </c>
      <c r="D10061" s="428">
        <v>622.91999999999996</v>
      </c>
    </row>
    <row r="10062" spans="2:4" x14ac:dyDescent="0.25">
      <c r="B10062" s="427" t="s">
        <v>13010</v>
      </c>
      <c r="C10062" s="427" t="s">
        <v>12465</v>
      </c>
      <c r="D10062" s="428">
        <v>622.91999999999996</v>
      </c>
    </row>
    <row r="10063" spans="2:4" x14ac:dyDescent="0.25">
      <c r="B10063" s="427" t="s">
        <v>13011</v>
      </c>
      <c r="C10063" s="427" t="s">
        <v>12465</v>
      </c>
      <c r="D10063" s="428">
        <v>622.91999999999996</v>
      </c>
    </row>
    <row r="10064" spans="2:4" x14ac:dyDescent="0.25">
      <c r="B10064" s="427" t="s">
        <v>13012</v>
      </c>
      <c r="C10064" s="427" t="s">
        <v>12465</v>
      </c>
      <c r="D10064" s="428">
        <v>622.91999999999996</v>
      </c>
    </row>
    <row r="10065" spans="2:4" x14ac:dyDescent="0.25">
      <c r="B10065" s="427" t="s">
        <v>13013</v>
      </c>
      <c r="C10065" s="427" t="s">
        <v>12465</v>
      </c>
      <c r="D10065" s="428">
        <v>622.91999999999996</v>
      </c>
    </row>
    <row r="10066" spans="2:4" x14ac:dyDescent="0.25">
      <c r="B10066" s="427" t="s">
        <v>13014</v>
      </c>
      <c r="C10066" s="427" t="s">
        <v>12465</v>
      </c>
      <c r="D10066" s="428">
        <v>622.91999999999996</v>
      </c>
    </row>
    <row r="10067" spans="2:4" x14ac:dyDescent="0.25">
      <c r="B10067" s="427" t="s">
        <v>13015</v>
      </c>
      <c r="C10067" s="427" t="s">
        <v>12465</v>
      </c>
      <c r="D10067" s="428">
        <v>622.91999999999996</v>
      </c>
    </row>
    <row r="10068" spans="2:4" x14ac:dyDescent="0.25">
      <c r="B10068" s="427" t="s">
        <v>13016</v>
      </c>
      <c r="C10068" s="427" t="s">
        <v>12465</v>
      </c>
      <c r="D10068" s="428">
        <v>622.91999999999996</v>
      </c>
    </row>
    <row r="10069" spans="2:4" x14ac:dyDescent="0.25">
      <c r="B10069" s="427" t="s">
        <v>13017</v>
      </c>
      <c r="C10069" s="427" t="s">
        <v>12465</v>
      </c>
      <c r="D10069" s="428">
        <v>622.91999999999996</v>
      </c>
    </row>
    <row r="10070" spans="2:4" x14ac:dyDescent="0.25">
      <c r="B10070" s="427" t="s">
        <v>13018</v>
      </c>
      <c r="C10070" s="427" t="s">
        <v>12465</v>
      </c>
      <c r="D10070" s="428">
        <v>622.91999999999996</v>
      </c>
    </row>
    <row r="10071" spans="2:4" x14ac:dyDescent="0.25">
      <c r="B10071" s="427" t="s">
        <v>13019</v>
      </c>
      <c r="C10071" s="427" t="s">
        <v>12465</v>
      </c>
      <c r="D10071" s="428">
        <v>622.91999999999996</v>
      </c>
    </row>
    <row r="10072" spans="2:4" x14ac:dyDescent="0.25">
      <c r="B10072" s="427" t="s">
        <v>13020</v>
      </c>
      <c r="C10072" s="427" t="s">
        <v>13021</v>
      </c>
      <c r="D10072" s="428">
        <v>499</v>
      </c>
    </row>
    <row r="10073" spans="2:4" x14ac:dyDescent="0.25">
      <c r="B10073" s="427" t="s">
        <v>13022</v>
      </c>
      <c r="C10073" s="427" t="s">
        <v>13021</v>
      </c>
      <c r="D10073" s="428">
        <v>499</v>
      </c>
    </row>
    <row r="10074" spans="2:4" x14ac:dyDescent="0.25">
      <c r="B10074" s="427" t="s">
        <v>13023</v>
      </c>
      <c r="C10074" s="427" t="s">
        <v>13024</v>
      </c>
      <c r="D10074" s="428">
        <v>287.5</v>
      </c>
    </row>
    <row r="10075" spans="2:4" x14ac:dyDescent="0.25">
      <c r="B10075" s="427" t="s">
        <v>13025</v>
      </c>
      <c r="C10075" s="427" t="s">
        <v>13024</v>
      </c>
      <c r="D10075" s="428">
        <v>287.5</v>
      </c>
    </row>
    <row r="10076" spans="2:4" x14ac:dyDescent="0.25">
      <c r="B10076" s="427" t="s">
        <v>13026</v>
      </c>
      <c r="C10076" s="427" t="s">
        <v>13024</v>
      </c>
      <c r="D10076" s="428">
        <v>287.5</v>
      </c>
    </row>
    <row r="10077" spans="2:4" x14ac:dyDescent="0.25">
      <c r="B10077" s="427" t="s">
        <v>13027</v>
      </c>
      <c r="C10077" s="427" t="s">
        <v>13024</v>
      </c>
      <c r="D10077" s="428">
        <v>287.5</v>
      </c>
    </row>
    <row r="10078" spans="2:4" x14ac:dyDescent="0.25">
      <c r="B10078" s="427" t="s">
        <v>13028</v>
      </c>
      <c r="C10078" s="427" t="s">
        <v>13024</v>
      </c>
      <c r="D10078" s="428">
        <v>287.5</v>
      </c>
    </row>
    <row r="10079" spans="2:4" x14ac:dyDescent="0.25">
      <c r="B10079" s="427" t="s">
        <v>13029</v>
      </c>
      <c r="C10079" s="427" t="s">
        <v>13024</v>
      </c>
      <c r="D10079" s="428">
        <v>287.5</v>
      </c>
    </row>
    <row r="10080" spans="2:4" x14ac:dyDescent="0.25">
      <c r="B10080" s="427" t="s">
        <v>13030</v>
      </c>
      <c r="C10080" s="427" t="s">
        <v>13024</v>
      </c>
      <c r="D10080" s="428">
        <v>287.5</v>
      </c>
    </row>
    <row r="10081" spans="2:4" x14ac:dyDescent="0.25">
      <c r="B10081" s="427" t="s">
        <v>13031</v>
      </c>
      <c r="C10081" s="427" t="s">
        <v>13024</v>
      </c>
      <c r="D10081" s="428">
        <v>287.5</v>
      </c>
    </row>
    <row r="10082" spans="2:4" x14ac:dyDescent="0.25">
      <c r="B10082" s="427" t="s">
        <v>13032</v>
      </c>
      <c r="C10082" s="427" t="s">
        <v>13024</v>
      </c>
      <c r="D10082" s="428">
        <v>287.5</v>
      </c>
    </row>
    <row r="10083" spans="2:4" x14ac:dyDescent="0.25">
      <c r="B10083" s="427" t="s">
        <v>13033</v>
      </c>
      <c r="C10083" s="427" t="s">
        <v>13024</v>
      </c>
      <c r="D10083" s="428">
        <v>287.5</v>
      </c>
    </row>
    <row r="10084" spans="2:4" x14ac:dyDescent="0.25">
      <c r="B10084" s="427" t="s">
        <v>13034</v>
      </c>
      <c r="C10084" s="427" t="s">
        <v>13024</v>
      </c>
      <c r="D10084" s="428">
        <v>287.5</v>
      </c>
    </row>
    <row r="10085" spans="2:4" x14ac:dyDescent="0.25">
      <c r="B10085" s="427" t="s">
        <v>13035</v>
      </c>
      <c r="C10085" s="427" t="s">
        <v>13024</v>
      </c>
      <c r="D10085" s="428">
        <v>287.5</v>
      </c>
    </row>
    <row r="10086" spans="2:4" x14ac:dyDescent="0.25">
      <c r="B10086" s="427" t="s">
        <v>13036</v>
      </c>
      <c r="C10086" s="427" t="s">
        <v>13024</v>
      </c>
      <c r="D10086" s="428">
        <v>287.5</v>
      </c>
    </row>
    <row r="10087" spans="2:4" x14ac:dyDescent="0.25">
      <c r="B10087" s="427" t="s">
        <v>13037</v>
      </c>
      <c r="C10087" s="427" t="s">
        <v>13024</v>
      </c>
      <c r="D10087" s="428">
        <v>287.5</v>
      </c>
    </row>
    <row r="10088" spans="2:4" x14ac:dyDescent="0.25">
      <c r="B10088" s="427" t="s">
        <v>13038</v>
      </c>
      <c r="C10088" s="427" t="s">
        <v>13024</v>
      </c>
      <c r="D10088" s="428">
        <v>287.5</v>
      </c>
    </row>
    <row r="10089" spans="2:4" x14ac:dyDescent="0.25">
      <c r="B10089" s="427" t="s">
        <v>13039</v>
      </c>
      <c r="C10089" s="427" t="s">
        <v>13024</v>
      </c>
      <c r="D10089" s="428">
        <v>287.5</v>
      </c>
    </row>
    <row r="10090" spans="2:4" x14ac:dyDescent="0.25">
      <c r="B10090" s="427" t="s">
        <v>13040</v>
      </c>
      <c r="C10090" s="427" t="s">
        <v>13024</v>
      </c>
      <c r="D10090" s="428">
        <v>287.5</v>
      </c>
    </row>
    <row r="10091" spans="2:4" x14ac:dyDescent="0.25">
      <c r="B10091" s="427" t="s">
        <v>13041</v>
      </c>
      <c r="C10091" s="427" t="s">
        <v>13024</v>
      </c>
      <c r="D10091" s="428">
        <v>287.5</v>
      </c>
    </row>
    <row r="10092" spans="2:4" x14ac:dyDescent="0.25">
      <c r="B10092" s="427">
        <v>8426</v>
      </c>
      <c r="C10092" s="427" t="s">
        <v>13024</v>
      </c>
      <c r="D10092" s="428">
        <v>287.5</v>
      </c>
    </row>
    <row r="10093" spans="2:4" x14ac:dyDescent="0.25">
      <c r="B10093" s="427" t="s">
        <v>13042</v>
      </c>
      <c r="C10093" s="427" t="s">
        <v>13024</v>
      </c>
      <c r="D10093" s="428">
        <v>287.5</v>
      </c>
    </row>
    <row r="10094" spans="2:4" x14ac:dyDescent="0.25">
      <c r="B10094" s="427" t="s">
        <v>13043</v>
      </c>
      <c r="C10094" s="427" t="s">
        <v>13024</v>
      </c>
      <c r="D10094" s="428">
        <v>287.5</v>
      </c>
    </row>
    <row r="10095" spans="2:4" x14ac:dyDescent="0.25">
      <c r="B10095" s="427" t="s">
        <v>13044</v>
      </c>
      <c r="C10095" s="427" t="s">
        <v>13024</v>
      </c>
      <c r="D10095" s="428">
        <v>287.5</v>
      </c>
    </row>
    <row r="10096" spans="2:4" x14ac:dyDescent="0.25">
      <c r="B10096" s="427" t="s">
        <v>13045</v>
      </c>
      <c r="C10096" s="427" t="s">
        <v>13024</v>
      </c>
      <c r="D10096" s="428">
        <v>287.5</v>
      </c>
    </row>
    <row r="10097" spans="2:4" x14ac:dyDescent="0.25">
      <c r="B10097" s="427" t="s">
        <v>13046</v>
      </c>
      <c r="C10097" s="427" t="s">
        <v>13024</v>
      </c>
      <c r="D10097" s="428">
        <v>287.5</v>
      </c>
    </row>
    <row r="10098" spans="2:4" x14ac:dyDescent="0.25">
      <c r="B10098" s="427" t="s">
        <v>13047</v>
      </c>
      <c r="C10098" s="427" t="s">
        <v>13024</v>
      </c>
      <c r="D10098" s="428">
        <v>287.5</v>
      </c>
    </row>
    <row r="10099" spans="2:4" x14ac:dyDescent="0.25">
      <c r="B10099" s="427" t="s">
        <v>13048</v>
      </c>
      <c r="C10099" s="427" t="s">
        <v>13049</v>
      </c>
      <c r="D10099" s="428">
        <v>549.35</v>
      </c>
    </row>
    <row r="10100" spans="2:4" x14ac:dyDescent="0.25">
      <c r="B10100" s="427" t="s">
        <v>13050</v>
      </c>
      <c r="C10100" s="427" t="s">
        <v>13049</v>
      </c>
      <c r="D10100" s="428">
        <v>549.36</v>
      </c>
    </row>
    <row r="10101" spans="2:4" x14ac:dyDescent="0.25">
      <c r="B10101" s="427" t="s">
        <v>13051</v>
      </c>
      <c r="C10101" s="427" t="s">
        <v>13052</v>
      </c>
      <c r="D10101" s="428">
        <v>224.25</v>
      </c>
    </row>
    <row r="10102" spans="2:4" x14ac:dyDescent="0.25">
      <c r="B10102" s="427" t="s">
        <v>13053</v>
      </c>
      <c r="C10102" s="427" t="s">
        <v>13052</v>
      </c>
      <c r="D10102" s="428">
        <v>224.25</v>
      </c>
    </row>
    <row r="10103" spans="2:4" x14ac:dyDescent="0.25">
      <c r="B10103" s="427" t="s">
        <v>13054</v>
      </c>
      <c r="C10103" s="427" t="s">
        <v>13052</v>
      </c>
      <c r="D10103" s="428">
        <v>224.25</v>
      </c>
    </row>
    <row r="10104" spans="2:4" x14ac:dyDescent="0.25">
      <c r="B10104" s="427" t="s">
        <v>13055</v>
      </c>
      <c r="C10104" s="427" t="s">
        <v>13052</v>
      </c>
      <c r="D10104" s="428">
        <v>224.25</v>
      </c>
    </row>
    <row r="10105" spans="2:4" x14ac:dyDescent="0.25">
      <c r="B10105" s="427" t="s">
        <v>13056</v>
      </c>
      <c r="C10105" s="427" t="s">
        <v>13052</v>
      </c>
      <c r="D10105" s="428">
        <v>279.73</v>
      </c>
    </row>
    <row r="10106" spans="2:4" x14ac:dyDescent="0.25">
      <c r="B10106" s="427" t="s">
        <v>13057</v>
      </c>
      <c r="C10106" s="427" t="s">
        <v>13052</v>
      </c>
      <c r="D10106" s="428">
        <v>405.88</v>
      </c>
    </row>
    <row r="10107" spans="2:4" x14ac:dyDescent="0.25">
      <c r="B10107" s="427" t="s">
        <v>13058</v>
      </c>
      <c r="C10107" s="427" t="s">
        <v>13052</v>
      </c>
      <c r="D10107" s="428">
        <v>224.25</v>
      </c>
    </row>
    <row r="10108" spans="2:4" x14ac:dyDescent="0.25">
      <c r="B10108" s="427" t="s">
        <v>13059</v>
      </c>
      <c r="C10108" s="427" t="s">
        <v>13052</v>
      </c>
      <c r="D10108" s="428">
        <v>279.73</v>
      </c>
    </row>
    <row r="10109" spans="2:4" x14ac:dyDescent="0.25">
      <c r="B10109" s="427" t="s">
        <v>13060</v>
      </c>
      <c r="C10109" s="427" t="s">
        <v>13061</v>
      </c>
      <c r="D10109" s="428">
        <v>110</v>
      </c>
    </row>
    <row r="10110" spans="2:4" x14ac:dyDescent="0.25">
      <c r="B10110" s="427" t="s">
        <v>13062</v>
      </c>
      <c r="C10110" s="427" t="s">
        <v>13061</v>
      </c>
      <c r="D10110" s="428">
        <v>110</v>
      </c>
    </row>
    <row r="10111" spans="2:4" x14ac:dyDescent="0.25">
      <c r="B10111" s="427" t="s">
        <v>13063</v>
      </c>
      <c r="C10111" s="427" t="s">
        <v>13061</v>
      </c>
      <c r="D10111" s="428">
        <v>110.4</v>
      </c>
    </row>
    <row r="10112" spans="2:4" x14ac:dyDescent="0.25">
      <c r="B10112" s="427" t="s">
        <v>13064</v>
      </c>
      <c r="C10112" s="427" t="s">
        <v>13061</v>
      </c>
      <c r="D10112" s="428">
        <v>279.73</v>
      </c>
    </row>
    <row r="10113" spans="2:4" x14ac:dyDescent="0.25">
      <c r="B10113" s="427" t="s">
        <v>13065</v>
      </c>
      <c r="C10113" s="427" t="s">
        <v>13061</v>
      </c>
      <c r="D10113" s="428">
        <v>279.73</v>
      </c>
    </row>
    <row r="10114" spans="2:4" x14ac:dyDescent="0.25">
      <c r="B10114" s="427" t="s">
        <v>13066</v>
      </c>
      <c r="C10114" s="427" t="s">
        <v>13061</v>
      </c>
      <c r="D10114" s="428">
        <v>139.33000000000001</v>
      </c>
    </row>
    <row r="10115" spans="2:4" x14ac:dyDescent="0.25">
      <c r="B10115" s="427" t="s">
        <v>13067</v>
      </c>
      <c r="C10115" s="427" t="s">
        <v>13061</v>
      </c>
      <c r="D10115" s="428">
        <v>224.25</v>
      </c>
    </row>
    <row r="10116" spans="2:4" x14ac:dyDescent="0.25">
      <c r="B10116" s="427" t="s">
        <v>13068</v>
      </c>
      <c r="C10116" s="427" t="s">
        <v>13061</v>
      </c>
      <c r="D10116" s="428">
        <v>224.25</v>
      </c>
    </row>
    <row r="10117" spans="2:4" x14ac:dyDescent="0.25">
      <c r="B10117" s="427" t="s">
        <v>13069</v>
      </c>
      <c r="C10117" s="427" t="s">
        <v>13061</v>
      </c>
      <c r="D10117" s="428">
        <v>224.25</v>
      </c>
    </row>
    <row r="10118" spans="2:4" x14ac:dyDescent="0.25">
      <c r="B10118" s="427" t="s">
        <v>13070</v>
      </c>
      <c r="C10118" s="427" t="s">
        <v>13061</v>
      </c>
      <c r="D10118" s="428">
        <v>139.33000000000001</v>
      </c>
    </row>
    <row r="10119" spans="2:4" x14ac:dyDescent="0.25">
      <c r="B10119" s="427" t="s">
        <v>13071</v>
      </c>
      <c r="C10119" s="427" t="s">
        <v>13061</v>
      </c>
      <c r="D10119" s="428">
        <v>406</v>
      </c>
    </row>
    <row r="10120" spans="2:4" x14ac:dyDescent="0.25">
      <c r="B10120" s="427" t="s">
        <v>13072</v>
      </c>
      <c r="C10120" s="427" t="s">
        <v>13061</v>
      </c>
      <c r="D10120" s="428">
        <v>224.25</v>
      </c>
    </row>
    <row r="10121" spans="2:4" x14ac:dyDescent="0.25">
      <c r="B10121" s="427" t="s">
        <v>13073</v>
      </c>
      <c r="C10121" s="427" t="s">
        <v>13061</v>
      </c>
      <c r="D10121" s="428">
        <v>224.25</v>
      </c>
    </row>
    <row r="10122" spans="2:4" x14ac:dyDescent="0.25">
      <c r="B10122" s="427" t="s">
        <v>13074</v>
      </c>
      <c r="C10122" s="427" t="s">
        <v>13061</v>
      </c>
      <c r="D10122" s="428">
        <v>224.25</v>
      </c>
    </row>
    <row r="10123" spans="2:4" x14ac:dyDescent="0.25">
      <c r="B10123" s="427" t="s">
        <v>13075</v>
      </c>
      <c r="C10123" s="427" t="s">
        <v>13061</v>
      </c>
      <c r="D10123" s="428">
        <v>139.33000000000001</v>
      </c>
    </row>
    <row r="10124" spans="2:4" x14ac:dyDescent="0.25">
      <c r="B10124" s="427" t="s">
        <v>13076</v>
      </c>
      <c r="C10124" s="427" t="s">
        <v>13061</v>
      </c>
      <c r="D10124" s="428">
        <v>139.33000000000001</v>
      </c>
    </row>
    <row r="10125" spans="2:4" x14ac:dyDescent="0.25">
      <c r="B10125" s="427" t="s">
        <v>13077</v>
      </c>
      <c r="C10125" s="427" t="s">
        <v>13061</v>
      </c>
      <c r="D10125" s="428">
        <v>406</v>
      </c>
    </row>
    <row r="10126" spans="2:4" x14ac:dyDescent="0.25">
      <c r="B10126" s="427" t="s">
        <v>13078</v>
      </c>
      <c r="C10126" s="427" t="s">
        <v>13061</v>
      </c>
      <c r="D10126" s="428">
        <v>406</v>
      </c>
    </row>
    <row r="10127" spans="2:4" x14ac:dyDescent="0.25">
      <c r="B10127" s="427" t="s">
        <v>13079</v>
      </c>
      <c r="C10127" s="427" t="s">
        <v>13061</v>
      </c>
      <c r="D10127" s="428">
        <v>224.25</v>
      </c>
    </row>
    <row r="10128" spans="2:4" x14ac:dyDescent="0.25">
      <c r="B10128" s="427" t="s">
        <v>13080</v>
      </c>
      <c r="C10128" s="427" t="s">
        <v>13061</v>
      </c>
      <c r="D10128" s="428">
        <v>224.25</v>
      </c>
    </row>
    <row r="10129" spans="2:4" x14ac:dyDescent="0.25">
      <c r="B10129" s="427" t="s">
        <v>13081</v>
      </c>
      <c r="C10129" s="427" t="s">
        <v>13061</v>
      </c>
      <c r="D10129" s="428">
        <v>224.25</v>
      </c>
    </row>
    <row r="10130" spans="2:4" x14ac:dyDescent="0.25">
      <c r="B10130" s="427" t="s">
        <v>13082</v>
      </c>
      <c r="C10130" s="427" t="s">
        <v>13061</v>
      </c>
      <c r="D10130" s="428">
        <v>110</v>
      </c>
    </row>
    <row r="10131" spans="2:4" x14ac:dyDescent="0.25">
      <c r="B10131" s="427" t="s">
        <v>13083</v>
      </c>
      <c r="C10131" s="427" t="s">
        <v>13061</v>
      </c>
      <c r="D10131" s="428">
        <v>279.73</v>
      </c>
    </row>
    <row r="10132" spans="2:4" x14ac:dyDescent="0.25">
      <c r="B10132" s="427" t="s">
        <v>13084</v>
      </c>
      <c r="C10132" s="427" t="s">
        <v>13061</v>
      </c>
      <c r="D10132" s="428">
        <v>279.73</v>
      </c>
    </row>
    <row r="10133" spans="2:4" x14ac:dyDescent="0.25">
      <c r="B10133" s="427" t="s">
        <v>13085</v>
      </c>
      <c r="C10133" s="427" t="s">
        <v>13061</v>
      </c>
      <c r="D10133" s="428">
        <v>279.73</v>
      </c>
    </row>
    <row r="10134" spans="2:4" x14ac:dyDescent="0.25">
      <c r="B10134" s="427" t="s">
        <v>13086</v>
      </c>
      <c r="C10134" s="427" t="s">
        <v>13061</v>
      </c>
      <c r="D10134" s="428">
        <v>279.73</v>
      </c>
    </row>
    <row r="10135" spans="2:4" x14ac:dyDescent="0.25">
      <c r="B10135" s="427" t="s">
        <v>13087</v>
      </c>
      <c r="C10135" s="427" t="s">
        <v>13061</v>
      </c>
      <c r="D10135" s="428">
        <v>110</v>
      </c>
    </row>
    <row r="10136" spans="2:4" x14ac:dyDescent="0.25">
      <c r="B10136" s="427" t="s">
        <v>13088</v>
      </c>
      <c r="C10136" s="427" t="s">
        <v>13061</v>
      </c>
      <c r="D10136" s="428">
        <v>110</v>
      </c>
    </row>
    <row r="10137" spans="2:4" x14ac:dyDescent="0.25">
      <c r="B10137" s="427" t="s">
        <v>13089</v>
      </c>
      <c r="C10137" s="427" t="s">
        <v>13061</v>
      </c>
      <c r="D10137" s="428">
        <v>110</v>
      </c>
    </row>
    <row r="10138" spans="2:4" x14ac:dyDescent="0.25">
      <c r="B10138" s="427" t="s">
        <v>13090</v>
      </c>
      <c r="C10138" s="427" t="s">
        <v>13061</v>
      </c>
      <c r="D10138" s="428">
        <v>110</v>
      </c>
    </row>
    <row r="10139" spans="2:4" x14ac:dyDescent="0.25">
      <c r="B10139" s="427" t="s">
        <v>13091</v>
      </c>
      <c r="C10139" s="427" t="s">
        <v>13061</v>
      </c>
      <c r="D10139" s="428">
        <v>110</v>
      </c>
    </row>
    <row r="10140" spans="2:4" x14ac:dyDescent="0.25">
      <c r="B10140" s="427" t="s">
        <v>13092</v>
      </c>
      <c r="C10140" s="427" t="s">
        <v>13061</v>
      </c>
      <c r="D10140" s="428">
        <v>279.73</v>
      </c>
    </row>
    <row r="10141" spans="2:4" x14ac:dyDescent="0.25">
      <c r="B10141" s="427" t="s">
        <v>13093</v>
      </c>
      <c r="C10141" s="427" t="s">
        <v>13061</v>
      </c>
      <c r="D10141" s="428">
        <v>279.73</v>
      </c>
    </row>
    <row r="10142" spans="2:4" x14ac:dyDescent="0.25">
      <c r="B10142" s="427" t="s">
        <v>13094</v>
      </c>
      <c r="C10142" s="427" t="s">
        <v>13061</v>
      </c>
      <c r="D10142" s="428">
        <v>279.73</v>
      </c>
    </row>
    <row r="10143" spans="2:4" x14ac:dyDescent="0.25">
      <c r="B10143" s="427" t="s">
        <v>13095</v>
      </c>
      <c r="C10143" s="427" t="s">
        <v>13061</v>
      </c>
      <c r="D10143" s="428">
        <v>279.73</v>
      </c>
    </row>
    <row r="10144" spans="2:4" x14ac:dyDescent="0.25">
      <c r="B10144" s="427" t="s">
        <v>13096</v>
      </c>
      <c r="C10144" s="427" t="s">
        <v>13061</v>
      </c>
      <c r="D10144" s="428">
        <v>279.73</v>
      </c>
    </row>
    <row r="10145" spans="2:4" x14ac:dyDescent="0.25">
      <c r="B10145" s="427" t="s">
        <v>13097</v>
      </c>
      <c r="C10145" s="427" t="s">
        <v>13061</v>
      </c>
      <c r="D10145" s="428">
        <v>279.70999999999998</v>
      </c>
    </row>
    <row r="10146" spans="2:4" x14ac:dyDescent="0.25">
      <c r="B10146" s="427" t="s">
        <v>13098</v>
      </c>
      <c r="C10146" s="427" t="s">
        <v>13061</v>
      </c>
      <c r="D10146" s="428">
        <v>279.70999999999998</v>
      </c>
    </row>
    <row r="10147" spans="2:4" x14ac:dyDescent="0.25">
      <c r="B10147" s="427" t="s">
        <v>13099</v>
      </c>
      <c r="C10147" s="427" t="s">
        <v>13061</v>
      </c>
      <c r="D10147" s="428">
        <v>279.73</v>
      </c>
    </row>
    <row r="10148" spans="2:4" x14ac:dyDescent="0.25">
      <c r="B10148" s="427" t="s">
        <v>13100</v>
      </c>
      <c r="C10148" s="427" t="s">
        <v>13061</v>
      </c>
      <c r="D10148" s="428">
        <v>279.73</v>
      </c>
    </row>
    <row r="10149" spans="2:4" x14ac:dyDescent="0.25">
      <c r="B10149" s="427" t="s">
        <v>13101</v>
      </c>
      <c r="C10149" s="427" t="s">
        <v>13061</v>
      </c>
      <c r="D10149" s="428">
        <v>279.70999999999998</v>
      </c>
    </row>
    <row r="10150" spans="2:4" x14ac:dyDescent="0.25">
      <c r="B10150" s="427" t="s">
        <v>13102</v>
      </c>
      <c r="C10150" s="427" t="s">
        <v>13061</v>
      </c>
      <c r="D10150" s="428">
        <v>279.70999999999998</v>
      </c>
    </row>
    <row r="10151" spans="2:4" x14ac:dyDescent="0.25">
      <c r="B10151" s="427" t="s">
        <v>13103</v>
      </c>
      <c r="C10151" s="427" t="s">
        <v>13061</v>
      </c>
      <c r="D10151" s="428">
        <v>279.70999999999998</v>
      </c>
    </row>
    <row r="10152" spans="2:4" x14ac:dyDescent="0.25">
      <c r="B10152" s="427" t="s">
        <v>13104</v>
      </c>
      <c r="C10152" s="427" t="s">
        <v>13061</v>
      </c>
      <c r="D10152" s="428">
        <v>279.73</v>
      </c>
    </row>
    <row r="10153" spans="2:4" x14ac:dyDescent="0.25">
      <c r="B10153" s="427" t="s">
        <v>13105</v>
      </c>
      <c r="C10153" s="427" t="s">
        <v>13061</v>
      </c>
      <c r="D10153" s="428">
        <v>279.73</v>
      </c>
    </row>
    <row r="10154" spans="2:4" x14ac:dyDescent="0.25">
      <c r="B10154" s="427" t="s">
        <v>13106</v>
      </c>
      <c r="C10154" s="427" t="s">
        <v>13061</v>
      </c>
      <c r="D10154" s="428">
        <v>279.73</v>
      </c>
    </row>
    <row r="10155" spans="2:4" x14ac:dyDescent="0.25">
      <c r="B10155" s="427" t="s">
        <v>13107</v>
      </c>
      <c r="C10155" s="427" t="s">
        <v>13061</v>
      </c>
      <c r="D10155" s="428">
        <v>279.73</v>
      </c>
    </row>
    <row r="10156" spans="2:4" x14ac:dyDescent="0.25">
      <c r="B10156" s="427" t="s">
        <v>13108</v>
      </c>
      <c r="C10156" s="427" t="s">
        <v>13061</v>
      </c>
      <c r="D10156" s="428">
        <v>279.73</v>
      </c>
    </row>
    <row r="10157" spans="2:4" x14ac:dyDescent="0.25">
      <c r="B10157" s="427" t="s">
        <v>13109</v>
      </c>
      <c r="C10157" s="427" t="s">
        <v>13061</v>
      </c>
      <c r="D10157" s="428">
        <v>279.73</v>
      </c>
    </row>
    <row r="10158" spans="2:4" x14ac:dyDescent="0.25">
      <c r="B10158" s="427" t="s">
        <v>13110</v>
      </c>
      <c r="C10158" s="427" t="s">
        <v>13061</v>
      </c>
      <c r="D10158" s="428">
        <v>279.73</v>
      </c>
    </row>
    <row r="10159" spans="2:4" x14ac:dyDescent="0.25">
      <c r="B10159" s="427" t="s">
        <v>13111</v>
      </c>
      <c r="C10159" s="427" t="s">
        <v>13061</v>
      </c>
      <c r="D10159" s="428">
        <v>279.73</v>
      </c>
    </row>
    <row r="10160" spans="2:4" x14ac:dyDescent="0.25">
      <c r="B10160" s="427" t="s">
        <v>13112</v>
      </c>
      <c r="C10160" s="427" t="s">
        <v>13061</v>
      </c>
      <c r="D10160" s="428">
        <v>279.73</v>
      </c>
    </row>
    <row r="10161" spans="2:4" x14ac:dyDescent="0.25">
      <c r="B10161" s="427" t="s">
        <v>13113</v>
      </c>
      <c r="C10161" s="427" t="s">
        <v>13061</v>
      </c>
      <c r="D10161" s="428">
        <v>279.73</v>
      </c>
    </row>
    <row r="10162" spans="2:4" x14ac:dyDescent="0.25">
      <c r="B10162" s="427" t="s">
        <v>13114</v>
      </c>
      <c r="C10162" s="427" t="s">
        <v>13061</v>
      </c>
      <c r="D10162" s="428">
        <v>139.33000000000001</v>
      </c>
    </row>
    <row r="10163" spans="2:4" x14ac:dyDescent="0.25">
      <c r="B10163" s="427" t="s">
        <v>13115</v>
      </c>
      <c r="C10163" s="427" t="s">
        <v>13061</v>
      </c>
      <c r="D10163" s="428">
        <v>139.33000000000001</v>
      </c>
    </row>
    <row r="10164" spans="2:4" x14ac:dyDescent="0.25">
      <c r="B10164" s="427" t="s">
        <v>13116</v>
      </c>
      <c r="C10164" s="427" t="s">
        <v>13061</v>
      </c>
      <c r="D10164" s="428">
        <v>279.73</v>
      </c>
    </row>
    <row r="10165" spans="2:4" x14ac:dyDescent="0.25">
      <c r="B10165" s="427" t="s">
        <v>13117</v>
      </c>
      <c r="C10165" s="427" t="s">
        <v>13061</v>
      </c>
      <c r="D10165" s="428">
        <v>279.73</v>
      </c>
    </row>
    <row r="10166" spans="2:4" x14ac:dyDescent="0.25">
      <c r="B10166" s="427" t="s">
        <v>13118</v>
      </c>
      <c r="C10166" s="427" t="s">
        <v>13061</v>
      </c>
      <c r="D10166" s="428">
        <v>279.73</v>
      </c>
    </row>
    <row r="10167" spans="2:4" x14ac:dyDescent="0.25">
      <c r="B10167" s="427" t="s">
        <v>13119</v>
      </c>
      <c r="C10167" s="427" t="s">
        <v>13061</v>
      </c>
      <c r="D10167" s="428">
        <v>279.73</v>
      </c>
    </row>
    <row r="10168" spans="2:4" x14ac:dyDescent="0.25">
      <c r="B10168" s="427" t="s">
        <v>13120</v>
      </c>
      <c r="C10168" s="427" t="s">
        <v>13061</v>
      </c>
      <c r="D10168" s="428">
        <v>279.73</v>
      </c>
    </row>
    <row r="10169" spans="2:4" x14ac:dyDescent="0.25">
      <c r="B10169" s="427" t="s">
        <v>13121</v>
      </c>
      <c r="C10169" s="427" t="s">
        <v>13061</v>
      </c>
      <c r="D10169" s="428">
        <v>279.73</v>
      </c>
    </row>
    <row r="10170" spans="2:4" x14ac:dyDescent="0.25">
      <c r="B10170" s="427" t="s">
        <v>13122</v>
      </c>
      <c r="C10170" s="427" t="s">
        <v>13061</v>
      </c>
      <c r="D10170" s="428">
        <v>279.73</v>
      </c>
    </row>
    <row r="10171" spans="2:4" x14ac:dyDescent="0.25">
      <c r="B10171" s="427" t="s">
        <v>13123</v>
      </c>
      <c r="C10171" s="427" t="s">
        <v>13061</v>
      </c>
      <c r="D10171" s="428">
        <v>279.73</v>
      </c>
    </row>
    <row r="10172" spans="2:4" x14ac:dyDescent="0.25">
      <c r="B10172" s="427" t="s">
        <v>13124</v>
      </c>
      <c r="C10172" s="427" t="s">
        <v>13061</v>
      </c>
      <c r="D10172" s="428">
        <v>279.73</v>
      </c>
    </row>
    <row r="10173" spans="2:4" x14ac:dyDescent="0.25">
      <c r="B10173" s="427" t="s">
        <v>13125</v>
      </c>
      <c r="C10173" s="427" t="s">
        <v>13061</v>
      </c>
      <c r="D10173" s="428">
        <v>279.73</v>
      </c>
    </row>
    <row r="10174" spans="2:4" x14ac:dyDescent="0.25">
      <c r="B10174" s="427" t="s">
        <v>13126</v>
      </c>
      <c r="C10174" s="427" t="s">
        <v>13061</v>
      </c>
      <c r="D10174" s="428">
        <v>279.73</v>
      </c>
    </row>
    <row r="10175" spans="2:4" x14ac:dyDescent="0.25">
      <c r="B10175" s="427" t="s">
        <v>13127</v>
      </c>
      <c r="C10175" s="427" t="s">
        <v>13061</v>
      </c>
      <c r="D10175" s="428">
        <v>279.73</v>
      </c>
    </row>
    <row r="10176" spans="2:4" x14ac:dyDescent="0.25">
      <c r="B10176" s="427" t="s">
        <v>13128</v>
      </c>
      <c r="C10176" s="427" t="s">
        <v>13061</v>
      </c>
      <c r="D10176" s="428">
        <v>279.73</v>
      </c>
    </row>
    <row r="10177" spans="2:4" x14ac:dyDescent="0.25">
      <c r="B10177" s="427" t="s">
        <v>13129</v>
      </c>
      <c r="C10177" s="427" t="s">
        <v>13061</v>
      </c>
      <c r="D10177" s="428">
        <v>139.33000000000001</v>
      </c>
    </row>
    <row r="10178" spans="2:4" x14ac:dyDescent="0.25">
      <c r="B10178" s="427" t="s">
        <v>13130</v>
      </c>
      <c r="C10178" s="427" t="s">
        <v>13061</v>
      </c>
      <c r="D10178" s="428">
        <v>139.33000000000001</v>
      </c>
    </row>
    <row r="10179" spans="2:4" x14ac:dyDescent="0.25">
      <c r="B10179" s="427" t="s">
        <v>13131</v>
      </c>
      <c r="C10179" s="427" t="s">
        <v>13061</v>
      </c>
      <c r="D10179" s="428">
        <v>139.33000000000001</v>
      </c>
    </row>
    <row r="10180" spans="2:4" x14ac:dyDescent="0.25">
      <c r="B10180" s="427" t="s">
        <v>13132</v>
      </c>
      <c r="C10180" s="427" t="s">
        <v>13061</v>
      </c>
      <c r="D10180" s="428">
        <v>139.33000000000001</v>
      </c>
    </row>
    <row r="10181" spans="2:4" x14ac:dyDescent="0.25">
      <c r="B10181" s="427" t="s">
        <v>13133</v>
      </c>
      <c r="C10181" s="427" t="s">
        <v>13061</v>
      </c>
      <c r="D10181" s="428">
        <v>139.33000000000001</v>
      </c>
    </row>
    <row r="10182" spans="2:4" x14ac:dyDescent="0.25">
      <c r="B10182" s="427" t="s">
        <v>13134</v>
      </c>
      <c r="C10182" s="427" t="s">
        <v>13061</v>
      </c>
      <c r="D10182" s="428">
        <v>139.33000000000001</v>
      </c>
    </row>
    <row r="10183" spans="2:4" x14ac:dyDescent="0.25">
      <c r="B10183" s="427" t="s">
        <v>13135</v>
      </c>
      <c r="C10183" s="427" t="s">
        <v>13061</v>
      </c>
      <c r="D10183" s="428">
        <v>139.33000000000001</v>
      </c>
    </row>
    <row r="10184" spans="2:4" x14ac:dyDescent="0.25">
      <c r="B10184" s="427" t="s">
        <v>13136</v>
      </c>
      <c r="C10184" s="427" t="s">
        <v>13061</v>
      </c>
      <c r="D10184" s="428">
        <v>139.33000000000001</v>
      </c>
    </row>
    <row r="10185" spans="2:4" x14ac:dyDescent="0.25">
      <c r="B10185" s="427" t="s">
        <v>13137</v>
      </c>
      <c r="C10185" s="427" t="s">
        <v>13061</v>
      </c>
      <c r="D10185" s="428">
        <v>139.33000000000001</v>
      </c>
    </row>
    <row r="10186" spans="2:4" x14ac:dyDescent="0.25">
      <c r="B10186" s="427" t="s">
        <v>13138</v>
      </c>
      <c r="C10186" s="427" t="s">
        <v>13061</v>
      </c>
      <c r="D10186" s="428">
        <v>139.33000000000001</v>
      </c>
    </row>
    <row r="10187" spans="2:4" x14ac:dyDescent="0.25">
      <c r="B10187" s="427" t="s">
        <v>13139</v>
      </c>
      <c r="C10187" s="427" t="s">
        <v>13061</v>
      </c>
      <c r="D10187" s="428">
        <v>139.33000000000001</v>
      </c>
    </row>
    <row r="10188" spans="2:4" x14ac:dyDescent="0.25">
      <c r="B10188" s="427" t="s">
        <v>13140</v>
      </c>
      <c r="C10188" s="427" t="s">
        <v>13061</v>
      </c>
      <c r="D10188" s="428">
        <v>279.73</v>
      </c>
    </row>
    <row r="10189" spans="2:4" x14ac:dyDescent="0.25">
      <c r="B10189" s="427" t="s">
        <v>13141</v>
      </c>
      <c r="C10189" s="427" t="s">
        <v>13061</v>
      </c>
      <c r="D10189" s="428">
        <v>279.73</v>
      </c>
    </row>
    <row r="10190" spans="2:4" x14ac:dyDescent="0.25">
      <c r="B10190" s="427" t="s">
        <v>13142</v>
      </c>
      <c r="C10190" s="427" t="s">
        <v>13061</v>
      </c>
      <c r="D10190" s="428">
        <v>279.73</v>
      </c>
    </row>
    <row r="10191" spans="2:4" x14ac:dyDescent="0.25">
      <c r="B10191" s="427" t="s">
        <v>13143</v>
      </c>
      <c r="C10191" s="427" t="s">
        <v>13061</v>
      </c>
      <c r="D10191" s="428">
        <v>279.73</v>
      </c>
    </row>
    <row r="10192" spans="2:4" x14ac:dyDescent="0.25">
      <c r="B10192" s="427" t="s">
        <v>13144</v>
      </c>
      <c r="C10192" s="427" t="s">
        <v>13061</v>
      </c>
      <c r="D10192" s="428">
        <v>279.73</v>
      </c>
    </row>
    <row r="10193" spans="2:4" x14ac:dyDescent="0.25">
      <c r="B10193" s="427" t="s">
        <v>13145</v>
      </c>
      <c r="C10193" s="427" t="s">
        <v>13061</v>
      </c>
      <c r="D10193" s="428">
        <v>279.73</v>
      </c>
    </row>
    <row r="10194" spans="2:4" x14ac:dyDescent="0.25">
      <c r="B10194" s="427" t="s">
        <v>13146</v>
      </c>
      <c r="C10194" s="427" t="s">
        <v>13061</v>
      </c>
      <c r="D10194" s="428">
        <v>279.73</v>
      </c>
    </row>
    <row r="10195" spans="2:4" x14ac:dyDescent="0.25">
      <c r="B10195" s="427" t="s">
        <v>13147</v>
      </c>
      <c r="C10195" s="427" t="s">
        <v>13061</v>
      </c>
      <c r="D10195" s="428">
        <v>279.73</v>
      </c>
    </row>
    <row r="10196" spans="2:4" x14ac:dyDescent="0.25">
      <c r="B10196" s="427" t="s">
        <v>13148</v>
      </c>
      <c r="C10196" s="427" t="s">
        <v>13061</v>
      </c>
      <c r="D10196" s="428">
        <v>279.73</v>
      </c>
    </row>
    <row r="10197" spans="2:4" x14ac:dyDescent="0.25">
      <c r="B10197" s="427" t="s">
        <v>13149</v>
      </c>
      <c r="C10197" s="427" t="s">
        <v>13061</v>
      </c>
      <c r="D10197" s="428">
        <v>279.73</v>
      </c>
    </row>
    <row r="10198" spans="2:4" x14ac:dyDescent="0.25">
      <c r="B10198" s="427" t="s">
        <v>13150</v>
      </c>
      <c r="C10198" s="427" t="s">
        <v>13061</v>
      </c>
      <c r="D10198" s="428">
        <v>279.73</v>
      </c>
    </row>
    <row r="10199" spans="2:4" x14ac:dyDescent="0.25">
      <c r="B10199" s="427" t="s">
        <v>13151</v>
      </c>
      <c r="C10199" s="427" t="s">
        <v>13061</v>
      </c>
      <c r="D10199" s="428">
        <v>139.33000000000001</v>
      </c>
    </row>
    <row r="10200" spans="2:4" x14ac:dyDescent="0.25">
      <c r="B10200" s="427" t="s">
        <v>13152</v>
      </c>
      <c r="C10200" s="427" t="s">
        <v>13061</v>
      </c>
      <c r="D10200" s="428">
        <v>139.33000000000001</v>
      </c>
    </row>
    <row r="10201" spans="2:4" x14ac:dyDescent="0.25">
      <c r="B10201" s="427" t="s">
        <v>13153</v>
      </c>
      <c r="C10201" s="427" t="s">
        <v>13061</v>
      </c>
      <c r="D10201" s="428">
        <v>139.33000000000001</v>
      </c>
    </row>
    <row r="10202" spans="2:4" x14ac:dyDescent="0.25">
      <c r="B10202" s="427" t="s">
        <v>13154</v>
      </c>
      <c r="C10202" s="427" t="s">
        <v>13061</v>
      </c>
      <c r="D10202" s="428">
        <v>139.33000000000001</v>
      </c>
    </row>
    <row r="10203" spans="2:4" x14ac:dyDescent="0.25">
      <c r="B10203" s="427" t="s">
        <v>13155</v>
      </c>
      <c r="C10203" s="427" t="s">
        <v>13061</v>
      </c>
      <c r="D10203" s="428">
        <v>139.33000000000001</v>
      </c>
    </row>
    <row r="10204" spans="2:4" x14ac:dyDescent="0.25">
      <c r="B10204" s="427" t="s">
        <v>13156</v>
      </c>
      <c r="C10204" s="427" t="s">
        <v>13061</v>
      </c>
      <c r="D10204" s="428">
        <v>139.33000000000001</v>
      </c>
    </row>
    <row r="10205" spans="2:4" x14ac:dyDescent="0.25">
      <c r="B10205" s="427" t="s">
        <v>13157</v>
      </c>
      <c r="C10205" s="427" t="s">
        <v>13061</v>
      </c>
      <c r="D10205" s="428">
        <v>139.33000000000001</v>
      </c>
    </row>
    <row r="10206" spans="2:4" x14ac:dyDescent="0.25">
      <c r="B10206" s="427" t="s">
        <v>13158</v>
      </c>
      <c r="C10206" s="427" t="s">
        <v>13061</v>
      </c>
      <c r="D10206" s="428">
        <v>139.33000000000001</v>
      </c>
    </row>
    <row r="10207" spans="2:4" x14ac:dyDescent="0.25">
      <c r="B10207" s="427" t="s">
        <v>13159</v>
      </c>
      <c r="C10207" s="427" t="s">
        <v>13061</v>
      </c>
      <c r="D10207" s="428">
        <v>139.33000000000001</v>
      </c>
    </row>
    <row r="10208" spans="2:4" x14ac:dyDescent="0.25">
      <c r="B10208" s="427" t="s">
        <v>13160</v>
      </c>
      <c r="C10208" s="427" t="s">
        <v>13061</v>
      </c>
      <c r="D10208" s="428">
        <v>139.33000000000001</v>
      </c>
    </row>
    <row r="10209" spans="2:4" x14ac:dyDescent="0.25">
      <c r="B10209" s="427" t="s">
        <v>13161</v>
      </c>
      <c r="C10209" s="427" t="s">
        <v>13061</v>
      </c>
      <c r="D10209" s="428">
        <v>139.33000000000001</v>
      </c>
    </row>
    <row r="10210" spans="2:4" x14ac:dyDescent="0.25">
      <c r="B10210" s="427" t="s">
        <v>13162</v>
      </c>
      <c r="C10210" s="427" t="s">
        <v>13061</v>
      </c>
      <c r="D10210" s="428">
        <v>139.33000000000001</v>
      </c>
    </row>
    <row r="10211" spans="2:4" x14ac:dyDescent="0.25">
      <c r="B10211" s="427" t="s">
        <v>13163</v>
      </c>
      <c r="C10211" s="427" t="s">
        <v>13061</v>
      </c>
      <c r="D10211" s="428">
        <v>139.33000000000001</v>
      </c>
    </row>
    <row r="10212" spans="2:4" x14ac:dyDescent="0.25">
      <c r="B10212" s="427" t="s">
        <v>13164</v>
      </c>
      <c r="C10212" s="427" t="s">
        <v>13061</v>
      </c>
      <c r="D10212" s="428">
        <v>139.33000000000001</v>
      </c>
    </row>
    <row r="10213" spans="2:4" x14ac:dyDescent="0.25">
      <c r="B10213" s="427" t="s">
        <v>13165</v>
      </c>
      <c r="C10213" s="427" t="s">
        <v>13061</v>
      </c>
      <c r="D10213" s="428">
        <v>139.33000000000001</v>
      </c>
    </row>
    <row r="10214" spans="2:4" x14ac:dyDescent="0.25">
      <c r="B10214" s="427" t="s">
        <v>13166</v>
      </c>
      <c r="C10214" s="427" t="s">
        <v>13061</v>
      </c>
      <c r="D10214" s="428">
        <v>224.25</v>
      </c>
    </row>
    <row r="10215" spans="2:4" x14ac:dyDescent="0.25">
      <c r="B10215" s="427" t="s">
        <v>13167</v>
      </c>
      <c r="C10215" s="427" t="s">
        <v>13061</v>
      </c>
      <c r="D10215" s="428">
        <v>224.25</v>
      </c>
    </row>
    <row r="10216" spans="2:4" x14ac:dyDescent="0.25">
      <c r="B10216" s="427" t="s">
        <v>13168</v>
      </c>
      <c r="C10216" s="427" t="s">
        <v>13061</v>
      </c>
      <c r="D10216" s="428">
        <v>224.25</v>
      </c>
    </row>
    <row r="10217" spans="2:4" x14ac:dyDescent="0.25">
      <c r="B10217" s="427" t="s">
        <v>13169</v>
      </c>
      <c r="C10217" s="427" t="s">
        <v>13061</v>
      </c>
      <c r="D10217" s="428">
        <v>224.25</v>
      </c>
    </row>
    <row r="10218" spans="2:4" x14ac:dyDescent="0.25">
      <c r="B10218" s="427" t="s">
        <v>13170</v>
      </c>
      <c r="C10218" s="427" t="s">
        <v>13061</v>
      </c>
      <c r="D10218" s="428">
        <v>224.25</v>
      </c>
    </row>
    <row r="10219" spans="2:4" x14ac:dyDescent="0.25">
      <c r="B10219" s="427" t="s">
        <v>13171</v>
      </c>
      <c r="C10219" s="427" t="s">
        <v>13061</v>
      </c>
      <c r="D10219" s="428">
        <v>224.25</v>
      </c>
    </row>
    <row r="10220" spans="2:4" x14ac:dyDescent="0.25">
      <c r="B10220" s="427" t="s">
        <v>13172</v>
      </c>
      <c r="C10220" s="427" t="s">
        <v>13061</v>
      </c>
      <c r="D10220" s="428">
        <v>224.25</v>
      </c>
    </row>
    <row r="10221" spans="2:4" x14ac:dyDescent="0.25">
      <c r="B10221" s="427" t="s">
        <v>13173</v>
      </c>
      <c r="C10221" s="427" t="s">
        <v>13061</v>
      </c>
      <c r="D10221" s="428">
        <v>224.25</v>
      </c>
    </row>
    <row r="10222" spans="2:4" x14ac:dyDescent="0.25">
      <c r="B10222" s="427" t="s">
        <v>13174</v>
      </c>
      <c r="C10222" s="427" t="s">
        <v>13061</v>
      </c>
      <c r="D10222" s="428">
        <v>224.25</v>
      </c>
    </row>
    <row r="10223" spans="2:4" x14ac:dyDescent="0.25">
      <c r="B10223" s="427" t="s">
        <v>13175</v>
      </c>
      <c r="C10223" s="427" t="s">
        <v>13061</v>
      </c>
      <c r="D10223" s="428">
        <v>224.25</v>
      </c>
    </row>
    <row r="10224" spans="2:4" x14ac:dyDescent="0.25">
      <c r="B10224" s="427" t="s">
        <v>13176</v>
      </c>
      <c r="C10224" s="427" t="s">
        <v>13061</v>
      </c>
      <c r="D10224" s="428">
        <v>224.25</v>
      </c>
    </row>
    <row r="10225" spans="2:4" x14ac:dyDescent="0.25">
      <c r="B10225" s="427" t="s">
        <v>13177</v>
      </c>
      <c r="C10225" s="427" t="s">
        <v>13061</v>
      </c>
      <c r="D10225" s="428">
        <v>224.25</v>
      </c>
    </row>
    <row r="10226" spans="2:4" x14ac:dyDescent="0.25">
      <c r="B10226" s="427" t="s">
        <v>13178</v>
      </c>
      <c r="C10226" s="427" t="s">
        <v>13061</v>
      </c>
      <c r="D10226" s="428">
        <v>224.25</v>
      </c>
    </row>
    <row r="10227" spans="2:4" x14ac:dyDescent="0.25">
      <c r="B10227" s="427" t="s">
        <v>13179</v>
      </c>
      <c r="C10227" s="427" t="s">
        <v>13061</v>
      </c>
      <c r="D10227" s="428">
        <v>224.25</v>
      </c>
    </row>
    <row r="10228" spans="2:4" x14ac:dyDescent="0.25">
      <c r="B10228" s="427" t="s">
        <v>13180</v>
      </c>
      <c r="C10228" s="427" t="s">
        <v>13061</v>
      </c>
      <c r="D10228" s="428">
        <v>224.25</v>
      </c>
    </row>
    <row r="10229" spans="2:4" x14ac:dyDescent="0.25">
      <c r="B10229" s="427" t="s">
        <v>13181</v>
      </c>
      <c r="C10229" s="427" t="s">
        <v>13061</v>
      </c>
      <c r="D10229" s="428">
        <v>224.25</v>
      </c>
    </row>
    <row r="10230" spans="2:4" x14ac:dyDescent="0.25">
      <c r="B10230" s="427" t="s">
        <v>13182</v>
      </c>
      <c r="C10230" s="427" t="s">
        <v>13061</v>
      </c>
      <c r="D10230" s="428">
        <v>224.25</v>
      </c>
    </row>
    <row r="10231" spans="2:4" x14ac:dyDescent="0.25">
      <c r="B10231" s="427" t="s">
        <v>13183</v>
      </c>
      <c r="C10231" s="427" t="s">
        <v>13061</v>
      </c>
      <c r="D10231" s="428">
        <v>224.25</v>
      </c>
    </row>
    <row r="10232" spans="2:4" x14ac:dyDescent="0.25">
      <c r="B10232" s="427" t="s">
        <v>13184</v>
      </c>
      <c r="C10232" s="427" t="s">
        <v>13061</v>
      </c>
      <c r="D10232" s="428">
        <v>224.25</v>
      </c>
    </row>
    <row r="10233" spans="2:4" x14ac:dyDescent="0.25">
      <c r="B10233" s="427" t="s">
        <v>13185</v>
      </c>
      <c r="C10233" s="427" t="s">
        <v>13061</v>
      </c>
      <c r="D10233" s="428">
        <v>224.25</v>
      </c>
    </row>
    <row r="10234" spans="2:4" x14ac:dyDescent="0.25">
      <c r="B10234" s="427" t="s">
        <v>13186</v>
      </c>
      <c r="C10234" s="427" t="s">
        <v>13061</v>
      </c>
      <c r="D10234" s="428">
        <v>224.25</v>
      </c>
    </row>
    <row r="10235" spans="2:4" x14ac:dyDescent="0.25">
      <c r="B10235" s="427" t="s">
        <v>13187</v>
      </c>
      <c r="C10235" s="427" t="s">
        <v>13061</v>
      </c>
      <c r="D10235" s="428">
        <v>224.25</v>
      </c>
    </row>
    <row r="10236" spans="2:4" x14ac:dyDescent="0.25">
      <c r="B10236" s="427" t="s">
        <v>13188</v>
      </c>
      <c r="C10236" s="427" t="s">
        <v>13061</v>
      </c>
      <c r="D10236" s="428">
        <v>224.25</v>
      </c>
    </row>
    <row r="10237" spans="2:4" x14ac:dyDescent="0.25">
      <c r="B10237" s="427" t="s">
        <v>13189</v>
      </c>
      <c r="C10237" s="427" t="s">
        <v>13061</v>
      </c>
      <c r="D10237" s="428">
        <v>110</v>
      </c>
    </row>
    <row r="10238" spans="2:4" x14ac:dyDescent="0.25">
      <c r="B10238" s="427" t="s">
        <v>13190</v>
      </c>
      <c r="C10238" s="427" t="s">
        <v>13061</v>
      </c>
      <c r="D10238" s="428">
        <v>110</v>
      </c>
    </row>
    <row r="10239" spans="2:4" x14ac:dyDescent="0.25">
      <c r="B10239" s="427" t="s">
        <v>13191</v>
      </c>
      <c r="C10239" s="427" t="s">
        <v>13061</v>
      </c>
      <c r="D10239" s="428">
        <v>110</v>
      </c>
    </row>
    <row r="10240" spans="2:4" x14ac:dyDescent="0.25">
      <c r="B10240" s="427" t="s">
        <v>13192</v>
      </c>
      <c r="C10240" s="427" t="s">
        <v>13061</v>
      </c>
      <c r="D10240" s="428">
        <v>110</v>
      </c>
    </row>
    <row r="10241" spans="2:4" x14ac:dyDescent="0.25">
      <c r="B10241" s="427" t="s">
        <v>13193</v>
      </c>
      <c r="C10241" s="427" t="s">
        <v>13061</v>
      </c>
      <c r="D10241" s="428">
        <v>110</v>
      </c>
    </row>
    <row r="10242" spans="2:4" x14ac:dyDescent="0.25">
      <c r="B10242" s="427" t="s">
        <v>13194</v>
      </c>
      <c r="C10242" s="427" t="s">
        <v>13061</v>
      </c>
      <c r="D10242" s="428">
        <v>110</v>
      </c>
    </row>
    <row r="10243" spans="2:4" x14ac:dyDescent="0.25">
      <c r="B10243" s="427" t="s">
        <v>13195</v>
      </c>
      <c r="C10243" s="427" t="s">
        <v>13061</v>
      </c>
      <c r="D10243" s="428">
        <v>110</v>
      </c>
    </row>
    <row r="10244" spans="2:4" x14ac:dyDescent="0.25">
      <c r="B10244" s="427" t="s">
        <v>13196</v>
      </c>
      <c r="C10244" s="427" t="s">
        <v>13061</v>
      </c>
      <c r="D10244" s="428">
        <v>110</v>
      </c>
    </row>
    <row r="10245" spans="2:4" x14ac:dyDescent="0.25">
      <c r="B10245" s="427" t="s">
        <v>13197</v>
      </c>
      <c r="C10245" s="427" t="s">
        <v>13061</v>
      </c>
      <c r="D10245" s="428">
        <v>110</v>
      </c>
    </row>
    <row r="10246" spans="2:4" x14ac:dyDescent="0.25">
      <c r="B10246" s="427" t="s">
        <v>13198</v>
      </c>
      <c r="C10246" s="427" t="s">
        <v>13061</v>
      </c>
      <c r="D10246" s="428">
        <v>110</v>
      </c>
    </row>
    <row r="10247" spans="2:4" x14ac:dyDescent="0.25">
      <c r="B10247" s="427" t="s">
        <v>13199</v>
      </c>
      <c r="C10247" s="427" t="s">
        <v>13061</v>
      </c>
      <c r="D10247" s="428">
        <v>110</v>
      </c>
    </row>
    <row r="10248" spans="2:4" x14ac:dyDescent="0.25">
      <c r="B10248" s="427" t="s">
        <v>13200</v>
      </c>
      <c r="C10248" s="427" t="s">
        <v>13061</v>
      </c>
      <c r="D10248" s="428">
        <v>110</v>
      </c>
    </row>
    <row r="10249" spans="2:4" x14ac:dyDescent="0.25">
      <c r="B10249" s="427" t="s">
        <v>13201</v>
      </c>
      <c r="C10249" s="427" t="s">
        <v>13061</v>
      </c>
      <c r="D10249" s="428">
        <v>110</v>
      </c>
    </row>
    <row r="10250" spans="2:4" x14ac:dyDescent="0.25">
      <c r="B10250" s="427" t="s">
        <v>13202</v>
      </c>
      <c r="C10250" s="427" t="s">
        <v>13061</v>
      </c>
      <c r="D10250" s="428">
        <v>110</v>
      </c>
    </row>
    <row r="10251" spans="2:4" x14ac:dyDescent="0.25">
      <c r="B10251" s="427" t="s">
        <v>13203</v>
      </c>
      <c r="C10251" s="427" t="s">
        <v>13061</v>
      </c>
      <c r="D10251" s="428">
        <v>110</v>
      </c>
    </row>
    <row r="10252" spans="2:4" x14ac:dyDescent="0.25">
      <c r="B10252" s="427" t="s">
        <v>13204</v>
      </c>
      <c r="C10252" s="427" t="s">
        <v>13061</v>
      </c>
      <c r="D10252" s="428">
        <v>110</v>
      </c>
    </row>
    <row r="10253" spans="2:4" x14ac:dyDescent="0.25">
      <c r="B10253" s="427" t="s">
        <v>13205</v>
      </c>
      <c r="C10253" s="427" t="s">
        <v>13061</v>
      </c>
      <c r="D10253" s="428">
        <v>110</v>
      </c>
    </row>
    <row r="10254" spans="2:4" x14ac:dyDescent="0.25">
      <c r="B10254" s="427" t="s">
        <v>13206</v>
      </c>
      <c r="C10254" s="427" t="s">
        <v>13061</v>
      </c>
      <c r="D10254" s="428">
        <v>139.33000000000001</v>
      </c>
    </row>
    <row r="10255" spans="2:4" x14ac:dyDescent="0.25">
      <c r="B10255" s="427" t="s">
        <v>13207</v>
      </c>
      <c r="C10255" s="427" t="s">
        <v>13061</v>
      </c>
      <c r="D10255" s="428">
        <v>139.33000000000001</v>
      </c>
    </row>
    <row r="10256" spans="2:4" x14ac:dyDescent="0.25">
      <c r="B10256" s="427" t="s">
        <v>13208</v>
      </c>
      <c r="C10256" s="427" t="s">
        <v>13061</v>
      </c>
      <c r="D10256" s="428">
        <v>139.33000000000001</v>
      </c>
    </row>
    <row r="10257" spans="2:4" x14ac:dyDescent="0.25">
      <c r="B10257" s="427" t="s">
        <v>13209</v>
      </c>
      <c r="C10257" s="427" t="s">
        <v>13061</v>
      </c>
      <c r="D10257" s="428">
        <v>139.33000000000001</v>
      </c>
    </row>
    <row r="10258" spans="2:4" x14ac:dyDescent="0.25">
      <c r="B10258" s="427" t="s">
        <v>13210</v>
      </c>
      <c r="C10258" s="427" t="s">
        <v>13061</v>
      </c>
      <c r="D10258" s="428">
        <v>139.33000000000001</v>
      </c>
    </row>
    <row r="10259" spans="2:4" x14ac:dyDescent="0.25">
      <c r="B10259" s="427" t="s">
        <v>13211</v>
      </c>
      <c r="C10259" s="427" t="s">
        <v>13061</v>
      </c>
      <c r="D10259" s="428">
        <v>110</v>
      </c>
    </row>
    <row r="10260" spans="2:4" x14ac:dyDescent="0.25">
      <c r="B10260" s="427" t="s">
        <v>13212</v>
      </c>
      <c r="C10260" s="427" t="s">
        <v>13061</v>
      </c>
      <c r="D10260" s="428">
        <v>110</v>
      </c>
    </row>
    <row r="10261" spans="2:4" x14ac:dyDescent="0.25">
      <c r="B10261" s="427" t="s">
        <v>13213</v>
      </c>
      <c r="C10261" s="427" t="s">
        <v>13061</v>
      </c>
      <c r="D10261" s="428">
        <v>110</v>
      </c>
    </row>
    <row r="10262" spans="2:4" x14ac:dyDescent="0.25">
      <c r="B10262" s="427" t="s">
        <v>13214</v>
      </c>
      <c r="C10262" s="427" t="s">
        <v>13061</v>
      </c>
      <c r="D10262" s="428">
        <v>110</v>
      </c>
    </row>
    <row r="10263" spans="2:4" x14ac:dyDescent="0.25">
      <c r="B10263" s="427" t="s">
        <v>13215</v>
      </c>
      <c r="C10263" s="427" t="s">
        <v>13061</v>
      </c>
      <c r="D10263" s="428">
        <v>110</v>
      </c>
    </row>
    <row r="10264" spans="2:4" x14ac:dyDescent="0.25">
      <c r="B10264" s="427" t="s">
        <v>13216</v>
      </c>
      <c r="C10264" s="427" t="s">
        <v>13061</v>
      </c>
      <c r="D10264" s="428">
        <v>110</v>
      </c>
    </row>
    <row r="10265" spans="2:4" x14ac:dyDescent="0.25">
      <c r="B10265" s="427" t="s">
        <v>13217</v>
      </c>
      <c r="C10265" s="427" t="s">
        <v>13061</v>
      </c>
      <c r="D10265" s="428">
        <v>110</v>
      </c>
    </row>
    <row r="10266" spans="2:4" x14ac:dyDescent="0.25">
      <c r="B10266" s="427" t="s">
        <v>13218</v>
      </c>
      <c r="C10266" s="427" t="s">
        <v>13061</v>
      </c>
      <c r="D10266" s="428">
        <v>110</v>
      </c>
    </row>
    <row r="10267" spans="2:4" x14ac:dyDescent="0.25">
      <c r="B10267" s="427" t="s">
        <v>13219</v>
      </c>
      <c r="C10267" s="427" t="s">
        <v>13061</v>
      </c>
      <c r="D10267" s="428">
        <v>110</v>
      </c>
    </row>
    <row r="10268" spans="2:4" x14ac:dyDescent="0.25">
      <c r="B10268" s="427" t="s">
        <v>13220</v>
      </c>
      <c r="C10268" s="427" t="s">
        <v>13061</v>
      </c>
      <c r="D10268" s="428">
        <v>110</v>
      </c>
    </row>
    <row r="10269" spans="2:4" x14ac:dyDescent="0.25">
      <c r="B10269" s="427" t="s">
        <v>13221</v>
      </c>
      <c r="C10269" s="427" t="s">
        <v>13061</v>
      </c>
      <c r="D10269" s="428">
        <v>110</v>
      </c>
    </row>
    <row r="10270" spans="2:4" x14ac:dyDescent="0.25">
      <c r="B10270" s="427" t="s">
        <v>13222</v>
      </c>
      <c r="C10270" s="427" t="s">
        <v>13061</v>
      </c>
      <c r="D10270" s="428">
        <v>110</v>
      </c>
    </row>
    <row r="10271" spans="2:4" x14ac:dyDescent="0.25">
      <c r="B10271" s="427" t="s">
        <v>13223</v>
      </c>
      <c r="C10271" s="427" t="s">
        <v>13061</v>
      </c>
      <c r="D10271" s="428">
        <v>110</v>
      </c>
    </row>
    <row r="10272" spans="2:4" x14ac:dyDescent="0.25">
      <c r="B10272" s="427" t="s">
        <v>13224</v>
      </c>
      <c r="C10272" s="427" t="s">
        <v>13061</v>
      </c>
      <c r="D10272" s="428">
        <v>110</v>
      </c>
    </row>
    <row r="10273" spans="2:4" x14ac:dyDescent="0.25">
      <c r="B10273" s="427" t="s">
        <v>13225</v>
      </c>
      <c r="C10273" s="427" t="s">
        <v>13061</v>
      </c>
      <c r="D10273" s="428">
        <v>110</v>
      </c>
    </row>
    <row r="10274" spans="2:4" x14ac:dyDescent="0.25">
      <c r="B10274" s="427" t="s">
        <v>13226</v>
      </c>
      <c r="C10274" s="427" t="s">
        <v>13061</v>
      </c>
      <c r="D10274" s="428">
        <v>110</v>
      </c>
    </row>
    <row r="10275" spans="2:4" x14ac:dyDescent="0.25">
      <c r="B10275" s="427" t="s">
        <v>13227</v>
      </c>
      <c r="C10275" s="427" t="s">
        <v>13061</v>
      </c>
      <c r="D10275" s="428">
        <v>110</v>
      </c>
    </row>
    <row r="10276" spans="2:4" x14ac:dyDescent="0.25">
      <c r="B10276" s="427" t="s">
        <v>13228</v>
      </c>
      <c r="C10276" s="427" t="s">
        <v>13061</v>
      </c>
      <c r="D10276" s="428">
        <v>110</v>
      </c>
    </row>
    <row r="10277" spans="2:4" x14ac:dyDescent="0.25">
      <c r="B10277" s="427" t="s">
        <v>13229</v>
      </c>
      <c r="C10277" s="427" t="s">
        <v>13061</v>
      </c>
      <c r="D10277" s="428">
        <v>110</v>
      </c>
    </row>
    <row r="10278" spans="2:4" x14ac:dyDescent="0.25">
      <c r="B10278" s="427" t="s">
        <v>13230</v>
      </c>
      <c r="C10278" s="427" t="s">
        <v>13061</v>
      </c>
      <c r="D10278" s="428">
        <v>110</v>
      </c>
    </row>
    <row r="10279" spans="2:4" x14ac:dyDescent="0.25">
      <c r="B10279" s="427" t="s">
        <v>13231</v>
      </c>
      <c r="C10279" s="427" t="s">
        <v>13061</v>
      </c>
      <c r="D10279" s="428">
        <v>110</v>
      </c>
    </row>
    <row r="10280" spans="2:4" x14ac:dyDescent="0.25">
      <c r="B10280" s="427" t="s">
        <v>13232</v>
      </c>
      <c r="C10280" s="427" t="s">
        <v>13061</v>
      </c>
      <c r="D10280" s="428">
        <v>110</v>
      </c>
    </row>
    <row r="10281" spans="2:4" x14ac:dyDescent="0.25">
      <c r="B10281" s="427" t="s">
        <v>13233</v>
      </c>
      <c r="C10281" s="427" t="s">
        <v>13061</v>
      </c>
      <c r="D10281" s="428">
        <v>110</v>
      </c>
    </row>
    <row r="10282" spans="2:4" x14ac:dyDescent="0.25">
      <c r="B10282" s="427" t="s">
        <v>13234</v>
      </c>
      <c r="C10282" s="427" t="s">
        <v>13061</v>
      </c>
      <c r="D10282" s="428">
        <v>110</v>
      </c>
    </row>
    <row r="10283" spans="2:4" x14ac:dyDescent="0.25">
      <c r="B10283" s="427" t="s">
        <v>13235</v>
      </c>
      <c r="C10283" s="427" t="s">
        <v>13061</v>
      </c>
      <c r="D10283" s="428">
        <v>110</v>
      </c>
    </row>
    <row r="10284" spans="2:4" x14ac:dyDescent="0.25">
      <c r="B10284" s="427" t="s">
        <v>13236</v>
      </c>
      <c r="C10284" s="427" t="s">
        <v>13061</v>
      </c>
      <c r="D10284" s="428">
        <v>110</v>
      </c>
    </row>
    <row r="10285" spans="2:4" x14ac:dyDescent="0.25">
      <c r="B10285" s="427" t="s">
        <v>13237</v>
      </c>
      <c r="C10285" s="427" t="s">
        <v>13061</v>
      </c>
      <c r="D10285" s="428">
        <v>139.33000000000001</v>
      </c>
    </row>
    <row r="10286" spans="2:4" x14ac:dyDescent="0.25">
      <c r="B10286" s="427" t="s">
        <v>13238</v>
      </c>
      <c r="C10286" s="427" t="s">
        <v>13061</v>
      </c>
      <c r="D10286" s="428">
        <v>139.33000000000001</v>
      </c>
    </row>
    <row r="10287" spans="2:4" x14ac:dyDescent="0.25">
      <c r="B10287" s="427" t="s">
        <v>13239</v>
      </c>
      <c r="C10287" s="427" t="s">
        <v>13061</v>
      </c>
      <c r="D10287" s="428">
        <v>110</v>
      </c>
    </row>
    <row r="10288" spans="2:4" x14ac:dyDescent="0.25">
      <c r="B10288" s="427" t="s">
        <v>13240</v>
      </c>
      <c r="C10288" s="427" t="s">
        <v>13061</v>
      </c>
      <c r="D10288" s="428">
        <v>110</v>
      </c>
    </row>
    <row r="10289" spans="2:4" x14ac:dyDescent="0.25">
      <c r="B10289" s="427" t="s">
        <v>13241</v>
      </c>
      <c r="C10289" s="427" t="s">
        <v>13061</v>
      </c>
      <c r="D10289" s="428">
        <v>224.25</v>
      </c>
    </row>
    <row r="10290" spans="2:4" x14ac:dyDescent="0.25">
      <c r="B10290" s="427" t="s">
        <v>13242</v>
      </c>
      <c r="C10290" s="427" t="s">
        <v>13061</v>
      </c>
      <c r="D10290" s="428">
        <v>224.25</v>
      </c>
    </row>
    <row r="10291" spans="2:4" x14ac:dyDescent="0.25">
      <c r="B10291" s="427" t="s">
        <v>13243</v>
      </c>
      <c r="C10291" s="427" t="s">
        <v>13061</v>
      </c>
      <c r="D10291" s="428">
        <v>224.25</v>
      </c>
    </row>
    <row r="10292" spans="2:4" x14ac:dyDescent="0.25">
      <c r="B10292" s="427" t="s">
        <v>13244</v>
      </c>
      <c r="C10292" s="427" t="s">
        <v>13061</v>
      </c>
      <c r="D10292" s="428">
        <v>224.25</v>
      </c>
    </row>
    <row r="10293" spans="2:4" x14ac:dyDescent="0.25">
      <c r="B10293" s="427" t="s">
        <v>13245</v>
      </c>
      <c r="C10293" s="427" t="s">
        <v>13061</v>
      </c>
      <c r="D10293" s="428">
        <v>224.25</v>
      </c>
    </row>
    <row r="10294" spans="2:4" x14ac:dyDescent="0.25">
      <c r="B10294" s="427" t="s">
        <v>13246</v>
      </c>
      <c r="C10294" s="427" t="s">
        <v>13061</v>
      </c>
      <c r="D10294" s="428">
        <v>279.73</v>
      </c>
    </row>
    <row r="10295" spans="2:4" x14ac:dyDescent="0.25">
      <c r="B10295" s="427" t="s">
        <v>13247</v>
      </c>
      <c r="C10295" s="427" t="s">
        <v>13061</v>
      </c>
      <c r="D10295" s="428">
        <v>279.73</v>
      </c>
    </row>
    <row r="10296" spans="2:4" x14ac:dyDescent="0.25">
      <c r="B10296" s="427" t="s">
        <v>13248</v>
      </c>
      <c r="C10296" s="427" t="s">
        <v>13061</v>
      </c>
      <c r="D10296" s="428">
        <v>110</v>
      </c>
    </row>
    <row r="10297" spans="2:4" x14ac:dyDescent="0.25">
      <c r="B10297" s="427" t="s">
        <v>13249</v>
      </c>
      <c r="C10297" s="427" t="s">
        <v>13061</v>
      </c>
      <c r="D10297" s="428">
        <v>110</v>
      </c>
    </row>
    <row r="10298" spans="2:4" x14ac:dyDescent="0.25">
      <c r="B10298" s="427" t="s">
        <v>13250</v>
      </c>
      <c r="C10298" s="427" t="s">
        <v>13061</v>
      </c>
      <c r="D10298" s="428">
        <v>279.73</v>
      </c>
    </row>
    <row r="10299" spans="2:4" x14ac:dyDescent="0.25">
      <c r="B10299" s="427" t="s">
        <v>13251</v>
      </c>
      <c r="C10299" s="427" t="s">
        <v>13061</v>
      </c>
      <c r="D10299" s="428">
        <v>279.73</v>
      </c>
    </row>
    <row r="10300" spans="2:4" x14ac:dyDescent="0.25">
      <c r="B10300" s="427" t="s">
        <v>13252</v>
      </c>
      <c r="C10300" s="427" t="s">
        <v>13061</v>
      </c>
      <c r="D10300" s="428">
        <v>279.73</v>
      </c>
    </row>
    <row r="10301" spans="2:4" x14ac:dyDescent="0.25">
      <c r="B10301" s="427" t="s">
        <v>13253</v>
      </c>
      <c r="C10301" s="427" t="s">
        <v>13061</v>
      </c>
      <c r="D10301" s="428">
        <v>279.73</v>
      </c>
    </row>
    <row r="10302" spans="2:4" x14ac:dyDescent="0.25">
      <c r="B10302" s="427" t="s">
        <v>13254</v>
      </c>
      <c r="C10302" s="427" t="s">
        <v>13061</v>
      </c>
      <c r="D10302" s="428">
        <v>110</v>
      </c>
    </row>
    <row r="10303" spans="2:4" x14ac:dyDescent="0.25">
      <c r="B10303" s="427" t="s">
        <v>13255</v>
      </c>
      <c r="C10303" s="427" t="s">
        <v>13061</v>
      </c>
      <c r="D10303" s="428">
        <v>110</v>
      </c>
    </row>
    <row r="10304" spans="2:4" x14ac:dyDescent="0.25">
      <c r="B10304" s="427" t="s">
        <v>13256</v>
      </c>
      <c r="C10304" s="427" t="s">
        <v>13061</v>
      </c>
      <c r="D10304" s="428">
        <v>110</v>
      </c>
    </row>
    <row r="10305" spans="2:4" x14ac:dyDescent="0.25">
      <c r="B10305" s="427" t="s">
        <v>13257</v>
      </c>
      <c r="C10305" s="427" t="s">
        <v>13061</v>
      </c>
      <c r="D10305" s="428">
        <v>110</v>
      </c>
    </row>
    <row r="10306" spans="2:4" x14ac:dyDescent="0.25">
      <c r="B10306" s="427" t="s">
        <v>13258</v>
      </c>
      <c r="C10306" s="427" t="s">
        <v>13061</v>
      </c>
      <c r="D10306" s="428">
        <v>110</v>
      </c>
    </row>
    <row r="10307" spans="2:4" x14ac:dyDescent="0.25">
      <c r="B10307" s="427" t="s">
        <v>13259</v>
      </c>
      <c r="C10307" s="427" t="s">
        <v>13061</v>
      </c>
      <c r="D10307" s="428">
        <v>110</v>
      </c>
    </row>
    <row r="10308" spans="2:4" x14ac:dyDescent="0.25">
      <c r="B10308" s="427" t="s">
        <v>13260</v>
      </c>
      <c r="C10308" s="427" t="s">
        <v>13061</v>
      </c>
      <c r="D10308" s="428">
        <v>110</v>
      </c>
    </row>
    <row r="10309" spans="2:4" x14ac:dyDescent="0.25">
      <c r="B10309" s="427" t="s">
        <v>13261</v>
      </c>
      <c r="C10309" s="427" t="s">
        <v>13061</v>
      </c>
      <c r="D10309" s="428">
        <v>110</v>
      </c>
    </row>
    <row r="10310" spans="2:4" x14ac:dyDescent="0.25">
      <c r="B10310" s="427" t="s">
        <v>13262</v>
      </c>
      <c r="C10310" s="427" t="s">
        <v>13061</v>
      </c>
      <c r="D10310" s="428">
        <v>110</v>
      </c>
    </row>
    <row r="10311" spans="2:4" x14ac:dyDescent="0.25">
      <c r="B10311" s="427" t="s">
        <v>13263</v>
      </c>
      <c r="C10311" s="427" t="s">
        <v>13061</v>
      </c>
      <c r="D10311" s="428">
        <v>110</v>
      </c>
    </row>
    <row r="10312" spans="2:4" x14ac:dyDescent="0.25">
      <c r="B10312" s="427" t="s">
        <v>13264</v>
      </c>
      <c r="C10312" s="427" t="s">
        <v>13061</v>
      </c>
      <c r="D10312" s="428">
        <v>279.73</v>
      </c>
    </row>
    <row r="10313" spans="2:4" x14ac:dyDescent="0.25">
      <c r="B10313" s="427" t="s">
        <v>13265</v>
      </c>
      <c r="C10313" s="427" t="s">
        <v>13061</v>
      </c>
      <c r="D10313" s="428">
        <v>279.73</v>
      </c>
    </row>
    <row r="10314" spans="2:4" x14ac:dyDescent="0.25">
      <c r="B10314" s="427" t="s">
        <v>13266</v>
      </c>
      <c r="C10314" s="427" t="s">
        <v>13061</v>
      </c>
      <c r="D10314" s="428">
        <v>279.73</v>
      </c>
    </row>
    <row r="10315" spans="2:4" x14ac:dyDescent="0.25">
      <c r="B10315" s="427" t="s">
        <v>13267</v>
      </c>
      <c r="C10315" s="427" t="s">
        <v>13061</v>
      </c>
      <c r="D10315" s="428">
        <v>279.73</v>
      </c>
    </row>
    <row r="10316" spans="2:4" x14ac:dyDescent="0.25">
      <c r="B10316" s="427" t="s">
        <v>13268</v>
      </c>
      <c r="C10316" s="427" t="s">
        <v>13061</v>
      </c>
      <c r="D10316" s="428">
        <v>279.73</v>
      </c>
    </row>
    <row r="10317" spans="2:4" x14ac:dyDescent="0.25">
      <c r="B10317" s="427" t="s">
        <v>13269</v>
      </c>
      <c r="C10317" s="427" t="s">
        <v>13061</v>
      </c>
      <c r="D10317" s="428">
        <v>279.73</v>
      </c>
    </row>
    <row r="10318" spans="2:4" x14ac:dyDescent="0.25">
      <c r="B10318" s="427" t="s">
        <v>13270</v>
      </c>
      <c r="C10318" s="427" t="s">
        <v>13061</v>
      </c>
      <c r="D10318" s="428">
        <v>279.73</v>
      </c>
    </row>
    <row r="10319" spans="2:4" x14ac:dyDescent="0.25">
      <c r="B10319" s="427" t="s">
        <v>13271</v>
      </c>
      <c r="C10319" s="427" t="s">
        <v>13061</v>
      </c>
      <c r="D10319" s="428">
        <v>279.73</v>
      </c>
    </row>
    <row r="10320" spans="2:4" x14ac:dyDescent="0.25">
      <c r="B10320" s="427" t="s">
        <v>13272</v>
      </c>
      <c r="C10320" s="427" t="s">
        <v>13061</v>
      </c>
      <c r="D10320" s="428">
        <v>279.73</v>
      </c>
    </row>
    <row r="10321" spans="2:4" x14ac:dyDescent="0.25">
      <c r="B10321" s="427" t="s">
        <v>13273</v>
      </c>
      <c r="C10321" s="427" t="s">
        <v>13061</v>
      </c>
      <c r="D10321" s="428">
        <v>279.73</v>
      </c>
    </row>
    <row r="10322" spans="2:4" x14ac:dyDescent="0.25">
      <c r="B10322" s="427" t="s">
        <v>13274</v>
      </c>
      <c r="C10322" s="427" t="s">
        <v>13061</v>
      </c>
      <c r="D10322" s="428">
        <v>279.73</v>
      </c>
    </row>
    <row r="10323" spans="2:4" x14ac:dyDescent="0.25">
      <c r="B10323" s="427" t="s">
        <v>13275</v>
      </c>
      <c r="C10323" s="427" t="s">
        <v>13061</v>
      </c>
      <c r="D10323" s="428">
        <v>279.73</v>
      </c>
    </row>
    <row r="10324" spans="2:4" x14ac:dyDescent="0.25">
      <c r="B10324" s="427" t="s">
        <v>13276</v>
      </c>
      <c r="C10324" s="427" t="s">
        <v>13061</v>
      </c>
      <c r="D10324" s="428">
        <v>279.73</v>
      </c>
    </row>
    <row r="10325" spans="2:4" x14ac:dyDescent="0.25">
      <c r="B10325" s="427" t="s">
        <v>13277</v>
      </c>
      <c r="C10325" s="427" t="s">
        <v>13061</v>
      </c>
      <c r="D10325" s="428">
        <v>279.73</v>
      </c>
    </row>
    <row r="10326" spans="2:4" x14ac:dyDescent="0.25">
      <c r="B10326" s="427" t="s">
        <v>13278</v>
      </c>
      <c r="C10326" s="427" t="s">
        <v>13061</v>
      </c>
      <c r="D10326" s="428">
        <v>279.73</v>
      </c>
    </row>
    <row r="10327" spans="2:4" x14ac:dyDescent="0.25">
      <c r="B10327" s="427" t="s">
        <v>13279</v>
      </c>
      <c r="C10327" s="427" t="s">
        <v>13061</v>
      </c>
      <c r="D10327" s="428">
        <v>279.73</v>
      </c>
    </row>
    <row r="10328" spans="2:4" x14ac:dyDescent="0.25">
      <c r="B10328" s="427" t="s">
        <v>13280</v>
      </c>
      <c r="C10328" s="427" t="s">
        <v>13061</v>
      </c>
      <c r="D10328" s="428">
        <v>279.73</v>
      </c>
    </row>
    <row r="10329" spans="2:4" x14ac:dyDescent="0.25">
      <c r="B10329" s="427" t="s">
        <v>13281</v>
      </c>
      <c r="C10329" s="427" t="s">
        <v>13061</v>
      </c>
      <c r="D10329" s="428">
        <v>279.73</v>
      </c>
    </row>
    <row r="10330" spans="2:4" x14ac:dyDescent="0.25">
      <c r="B10330" s="427" t="s">
        <v>13282</v>
      </c>
      <c r="C10330" s="427" t="s">
        <v>13061</v>
      </c>
      <c r="D10330" s="428">
        <v>279.73</v>
      </c>
    </row>
    <row r="10331" spans="2:4" x14ac:dyDescent="0.25">
      <c r="B10331" s="427" t="s">
        <v>13283</v>
      </c>
      <c r="C10331" s="427" t="s">
        <v>13061</v>
      </c>
      <c r="D10331" s="428">
        <v>279.73</v>
      </c>
    </row>
    <row r="10332" spans="2:4" x14ac:dyDescent="0.25">
      <c r="B10332" s="427" t="s">
        <v>13284</v>
      </c>
      <c r="C10332" s="427" t="s">
        <v>13061</v>
      </c>
      <c r="D10332" s="428">
        <v>279.73</v>
      </c>
    </row>
    <row r="10333" spans="2:4" x14ac:dyDescent="0.25">
      <c r="B10333" s="427" t="s">
        <v>13285</v>
      </c>
      <c r="C10333" s="427" t="s">
        <v>13061</v>
      </c>
      <c r="D10333" s="428">
        <v>279.73</v>
      </c>
    </row>
    <row r="10334" spans="2:4" x14ac:dyDescent="0.25">
      <c r="B10334" s="427" t="s">
        <v>13286</v>
      </c>
      <c r="C10334" s="427" t="s">
        <v>13061</v>
      </c>
      <c r="D10334" s="428">
        <v>279.73</v>
      </c>
    </row>
    <row r="10335" spans="2:4" x14ac:dyDescent="0.25">
      <c r="B10335" s="427" t="s">
        <v>13287</v>
      </c>
      <c r="C10335" s="427" t="s">
        <v>13061</v>
      </c>
      <c r="D10335" s="428">
        <v>279.73</v>
      </c>
    </row>
    <row r="10336" spans="2:4" x14ac:dyDescent="0.25">
      <c r="B10336" s="427" t="s">
        <v>13288</v>
      </c>
      <c r="C10336" s="427" t="s">
        <v>13061</v>
      </c>
      <c r="D10336" s="428">
        <v>279.73</v>
      </c>
    </row>
    <row r="10337" spans="2:4" x14ac:dyDescent="0.25">
      <c r="B10337" s="427" t="s">
        <v>13289</v>
      </c>
      <c r="C10337" s="427" t="s">
        <v>13061</v>
      </c>
      <c r="D10337" s="428">
        <v>279.73</v>
      </c>
    </row>
    <row r="10338" spans="2:4" x14ac:dyDescent="0.25">
      <c r="B10338" s="427" t="s">
        <v>13290</v>
      </c>
      <c r="C10338" s="427" t="s">
        <v>13061</v>
      </c>
      <c r="D10338" s="428">
        <v>279.73</v>
      </c>
    </row>
    <row r="10339" spans="2:4" x14ac:dyDescent="0.25">
      <c r="B10339" s="427" t="s">
        <v>13291</v>
      </c>
      <c r="C10339" s="427" t="s">
        <v>13061</v>
      </c>
      <c r="D10339" s="428">
        <v>279.73</v>
      </c>
    </row>
    <row r="10340" spans="2:4" x14ac:dyDescent="0.25">
      <c r="B10340" s="427" t="s">
        <v>13292</v>
      </c>
      <c r="C10340" s="427" t="s">
        <v>13061</v>
      </c>
      <c r="D10340" s="428">
        <v>279.73</v>
      </c>
    </row>
    <row r="10341" spans="2:4" x14ac:dyDescent="0.25">
      <c r="B10341" s="427" t="s">
        <v>13293</v>
      </c>
      <c r="C10341" s="427" t="s">
        <v>13061</v>
      </c>
      <c r="D10341" s="428">
        <v>279.73</v>
      </c>
    </row>
    <row r="10342" spans="2:4" x14ac:dyDescent="0.25">
      <c r="B10342" s="427" t="s">
        <v>13294</v>
      </c>
      <c r="C10342" s="427" t="s">
        <v>13061</v>
      </c>
      <c r="D10342" s="428">
        <v>279.73</v>
      </c>
    </row>
    <row r="10343" spans="2:4" x14ac:dyDescent="0.25">
      <c r="B10343" s="427" t="s">
        <v>13295</v>
      </c>
      <c r="C10343" s="427" t="s">
        <v>13061</v>
      </c>
      <c r="D10343" s="428">
        <v>279.70999999999998</v>
      </c>
    </row>
    <row r="10344" spans="2:4" x14ac:dyDescent="0.25">
      <c r="B10344" s="427" t="s">
        <v>13296</v>
      </c>
      <c r="C10344" s="427" t="s">
        <v>13061</v>
      </c>
      <c r="D10344" s="428">
        <v>279.70999999999998</v>
      </c>
    </row>
    <row r="10345" spans="2:4" x14ac:dyDescent="0.25">
      <c r="B10345" s="427" t="s">
        <v>13297</v>
      </c>
      <c r="C10345" s="427" t="s">
        <v>13061</v>
      </c>
      <c r="D10345" s="428">
        <v>279.70999999999998</v>
      </c>
    </row>
    <row r="10346" spans="2:4" x14ac:dyDescent="0.25">
      <c r="B10346" s="427" t="s">
        <v>13298</v>
      </c>
      <c r="C10346" s="427" t="s">
        <v>13061</v>
      </c>
      <c r="D10346" s="428">
        <v>279.73</v>
      </c>
    </row>
    <row r="10347" spans="2:4" x14ac:dyDescent="0.25">
      <c r="B10347" s="427" t="s">
        <v>13299</v>
      </c>
      <c r="C10347" s="427" t="s">
        <v>13061</v>
      </c>
      <c r="D10347" s="428">
        <v>279.73</v>
      </c>
    </row>
    <row r="10348" spans="2:4" x14ac:dyDescent="0.25">
      <c r="B10348" s="427" t="s">
        <v>13300</v>
      </c>
      <c r="C10348" s="427" t="s">
        <v>13061</v>
      </c>
      <c r="D10348" s="428">
        <v>279.73</v>
      </c>
    </row>
    <row r="10349" spans="2:4" x14ac:dyDescent="0.25">
      <c r="B10349" s="427" t="s">
        <v>13301</v>
      </c>
      <c r="C10349" s="427" t="s">
        <v>13061</v>
      </c>
      <c r="D10349" s="428">
        <v>279.73</v>
      </c>
    </row>
    <row r="10350" spans="2:4" x14ac:dyDescent="0.25">
      <c r="B10350" s="427" t="s">
        <v>13302</v>
      </c>
      <c r="C10350" s="427" t="s">
        <v>13061</v>
      </c>
      <c r="D10350" s="428">
        <v>279.70999999999998</v>
      </c>
    </row>
    <row r="10351" spans="2:4" x14ac:dyDescent="0.25">
      <c r="B10351" s="427" t="s">
        <v>13303</v>
      </c>
      <c r="C10351" s="427" t="s">
        <v>13061</v>
      </c>
      <c r="D10351" s="428">
        <v>279.70999999999998</v>
      </c>
    </row>
    <row r="10352" spans="2:4" x14ac:dyDescent="0.25">
      <c r="B10352" s="427" t="s">
        <v>13304</v>
      </c>
      <c r="C10352" s="427" t="s">
        <v>13061</v>
      </c>
      <c r="D10352" s="428">
        <v>279.70999999999998</v>
      </c>
    </row>
    <row r="10353" spans="2:4" x14ac:dyDescent="0.25">
      <c r="B10353" s="427" t="s">
        <v>13305</v>
      </c>
      <c r="C10353" s="427" t="s">
        <v>13061</v>
      </c>
      <c r="D10353" s="428">
        <v>279.70999999999998</v>
      </c>
    </row>
    <row r="10354" spans="2:4" x14ac:dyDescent="0.25">
      <c r="B10354" s="427" t="s">
        <v>13306</v>
      </c>
      <c r="C10354" s="427" t="s">
        <v>13061</v>
      </c>
      <c r="D10354" s="428">
        <v>279.73</v>
      </c>
    </row>
    <row r="10355" spans="2:4" x14ac:dyDescent="0.25">
      <c r="B10355" s="427" t="s">
        <v>13307</v>
      </c>
      <c r="C10355" s="427" t="s">
        <v>13061</v>
      </c>
      <c r="D10355" s="428">
        <v>110</v>
      </c>
    </row>
    <row r="10356" spans="2:4" x14ac:dyDescent="0.25">
      <c r="B10356" s="427" t="s">
        <v>13308</v>
      </c>
      <c r="C10356" s="427" t="s">
        <v>13061</v>
      </c>
      <c r="D10356" s="428">
        <v>406</v>
      </c>
    </row>
    <row r="10357" spans="2:4" x14ac:dyDescent="0.25">
      <c r="B10357" s="427" t="s">
        <v>13309</v>
      </c>
      <c r="C10357" s="427" t="s">
        <v>13061</v>
      </c>
      <c r="D10357" s="428">
        <v>406</v>
      </c>
    </row>
    <row r="10358" spans="2:4" x14ac:dyDescent="0.25">
      <c r="B10358" s="427" t="s">
        <v>13310</v>
      </c>
      <c r="C10358" s="427" t="s">
        <v>13061</v>
      </c>
      <c r="D10358" s="428">
        <v>406</v>
      </c>
    </row>
    <row r="10359" spans="2:4" x14ac:dyDescent="0.25">
      <c r="B10359" s="427" t="s">
        <v>13311</v>
      </c>
      <c r="C10359" s="427" t="s">
        <v>13061</v>
      </c>
      <c r="D10359" s="428">
        <v>406</v>
      </c>
    </row>
    <row r="10360" spans="2:4" x14ac:dyDescent="0.25">
      <c r="B10360" s="427" t="s">
        <v>13312</v>
      </c>
      <c r="C10360" s="427" t="s">
        <v>13061</v>
      </c>
      <c r="D10360" s="428">
        <v>406</v>
      </c>
    </row>
    <row r="10361" spans="2:4" x14ac:dyDescent="0.25">
      <c r="B10361" s="427" t="s">
        <v>13313</v>
      </c>
      <c r="C10361" s="427" t="s">
        <v>13061</v>
      </c>
      <c r="D10361" s="428">
        <v>406</v>
      </c>
    </row>
    <row r="10362" spans="2:4" x14ac:dyDescent="0.25">
      <c r="B10362" s="427" t="s">
        <v>13314</v>
      </c>
      <c r="C10362" s="427" t="s">
        <v>13061</v>
      </c>
      <c r="D10362" s="428">
        <v>406</v>
      </c>
    </row>
    <row r="10363" spans="2:4" x14ac:dyDescent="0.25">
      <c r="B10363" s="427" t="s">
        <v>13315</v>
      </c>
      <c r="C10363" s="427" t="s">
        <v>13061</v>
      </c>
      <c r="D10363" s="428">
        <v>406</v>
      </c>
    </row>
    <row r="10364" spans="2:4" x14ac:dyDescent="0.25">
      <c r="B10364" s="427" t="s">
        <v>13316</v>
      </c>
      <c r="C10364" s="427" t="s">
        <v>13061</v>
      </c>
      <c r="D10364" s="428">
        <v>406</v>
      </c>
    </row>
    <row r="10365" spans="2:4" x14ac:dyDescent="0.25">
      <c r="B10365" s="427" t="s">
        <v>13317</v>
      </c>
      <c r="C10365" s="427" t="s">
        <v>13061</v>
      </c>
      <c r="D10365" s="428">
        <v>224.25</v>
      </c>
    </row>
    <row r="10366" spans="2:4" x14ac:dyDescent="0.25">
      <c r="B10366" s="427" t="s">
        <v>13318</v>
      </c>
      <c r="C10366" s="427" t="s">
        <v>13061</v>
      </c>
      <c r="D10366" s="428">
        <v>224.25</v>
      </c>
    </row>
    <row r="10367" spans="2:4" x14ac:dyDescent="0.25">
      <c r="B10367" s="427" t="s">
        <v>13319</v>
      </c>
      <c r="C10367" s="427" t="s">
        <v>13061</v>
      </c>
      <c r="D10367" s="428">
        <v>224.25</v>
      </c>
    </row>
    <row r="10368" spans="2:4" x14ac:dyDescent="0.25">
      <c r="B10368" s="427" t="s">
        <v>13320</v>
      </c>
      <c r="C10368" s="427" t="s">
        <v>13061</v>
      </c>
      <c r="D10368" s="428">
        <v>224.25</v>
      </c>
    </row>
    <row r="10369" spans="2:4" x14ac:dyDescent="0.25">
      <c r="B10369" s="427" t="s">
        <v>13321</v>
      </c>
      <c r="C10369" s="427" t="s">
        <v>13061</v>
      </c>
      <c r="D10369" s="428">
        <v>224.25</v>
      </c>
    </row>
    <row r="10370" spans="2:4" x14ac:dyDescent="0.25">
      <c r="B10370" s="427" t="s">
        <v>13322</v>
      </c>
      <c r="C10370" s="427" t="s">
        <v>13061</v>
      </c>
      <c r="D10370" s="428">
        <v>224.25</v>
      </c>
    </row>
    <row r="10371" spans="2:4" x14ac:dyDescent="0.25">
      <c r="B10371" s="427" t="s">
        <v>13323</v>
      </c>
      <c r="C10371" s="427" t="s">
        <v>13061</v>
      </c>
      <c r="D10371" s="428">
        <v>224.25</v>
      </c>
    </row>
    <row r="10372" spans="2:4" x14ac:dyDescent="0.25">
      <c r="B10372" s="427" t="s">
        <v>13324</v>
      </c>
      <c r="C10372" s="427" t="s">
        <v>13061</v>
      </c>
      <c r="D10372" s="428">
        <v>224.25</v>
      </c>
    </row>
    <row r="10373" spans="2:4" x14ac:dyDescent="0.25">
      <c r="B10373" s="427" t="s">
        <v>13325</v>
      </c>
      <c r="C10373" s="427" t="s">
        <v>13061</v>
      </c>
      <c r="D10373" s="428">
        <v>224.25</v>
      </c>
    </row>
    <row r="10374" spans="2:4" x14ac:dyDescent="0.25">
      <c r="B10374" s="427" t="s">
        <v>13326</v>
      </c>
      <c r="C10374" s="427" t="s">
        <v>13061</v>
      </c>
      <c r="D10374" s="428">
        <v>224.25</v>
      </c>
    </row>
    <row r="10375" spans="2:4" x14ac:dyDescent="0.25">
      <c r="B10375" s="427" t="s">
        <v>13327</v>
      </c>
      <c r="C10375" s="427" t="s">
        <v>13061</v>
      </c>
      <c r="D10375" s="428">
        <v>224.25</v>
      </c>
    </row>
    <row r="10376" spans="2:4" x14ac:dyDescent="0.25">
      <c r="B10376" s="427" t="s">
        <v>13328</v>
      </c>
      <c r="C10376" s="427" t="s">
        <v>13061</v>
      </c>
      <c r="D10376" s="428">
        <v>224.25</v>
      </c>
    </row>
    <row r="10377" spans="2:4" x14ac:dyDescent="0.25">
      <c r="B10377" s="427" t="s">
        <v>13329</v>
      </c>
      <c r="C10377" s="427" t="s">
        <v>13061</v>
      </c>
      <c r="D10377" s="428">
        <v>224.25</v>
      </c>
    </row>
    <row r="10378" spans="2:4" x14ac:dyDescent="0.25">
      <c r="B10378" s="427" t="s">
        <v>13330</v>
      </c>
      <c r="C10378" s="427" t="s">
        <v>13061</v>
      </c>
      <c r="D10378" s="428">
        <v>224.25</v>
      </c>
    </row>
    <row r="10379" spans="2:4" x14ac:dyDescent="0.25">
      <c r="B10379" s="427" t="s">
        <v>13331</v>
      </c>
      <c r="C10379" s="427" t="s">
        <v>13061</v>
      </c>
      <c r="D10379" s="428">
        <v>139.33000000000001</v>
      </c>
    </row>
    <row r="10380" spans="2:4" x14ac:dyDescent="0.25">
      <c r="B10380" s="427" t="s">
        <v>13332</v>
      </c>
      <c r="C10380" s="427" t="s">
        <v>13061</v>
      </c>
      <c r="D10380" s="428">
        <v>110</v>
      </c>
    </row>
    <row r="10381" spans="2:4" x14ac:dyDescent="0.25">
      <c r="B10381" s="427" t="s">
        <v>13333</v>
      </c>
      <c r="C10381" s="427" t="s">
        <v>13061</v>
      </c>
      <c r="D10381" s="428">
        <v>110</v>
      </c>
    </row>
    <row r="10382" spans="2:4" x14ac:dyDescent="0.25">
      <c r="B10382" s="427" t="s">
        <v>13334</v>
      </c>
      <c r="C10382" s="427" t="s">
        <v>13061</v>
      </c>
      <c r="D10382" s="428">
        <v>110</v>
      </c>
    </row>
    <row r="10383" spans="2:4" x14ac:dyDescent="0.25">
      <c r="B10383" s="427" t="s">
        <v>13335</v>
      </c>
      <c r="C10383" s="427" t="s">
        <v>13061</v>
      </c>
      <c r="D10383" s="428">
        <v>110</v>
      </c>
    </row>
    <row r="10384" spans="2:4" x14ac:dyDescent="0.25">
      <c r="B10384" s="427" t="s">
        <v>13336</v>
      </c>
      <c r="C10384" s="427" t="s">
        <v>13061</v>
      </c>
      <c r="D10384" s="428">
        <v>110</v>
      </c>
    </row>
    <row r="10385" spans="2:4" x14ac:dyDescent="0.25">
      <c r="B10385" s="427" t="s">
        <v>13337</v>
      </c>
      <c r="C10385" s="427" t="s">
        <v>13061</v>
      </c>
      <c r="D10385" s="428">
        <v>110</v>
      </c>
    </row>
    <row r="10386" spans="2:4" x14ac:dyDescent="0.25">
      <c r="B10386" s="427" t="s">
        <v>13338</v>
      </c>
      <c r="C10386" s="427" t="s">
        <v>13061</v>
      </c>
      <c r="D10386" s="428">
        <v>110</v>
      </c>
    </row>
    <row r="10387" spans="2:4" x14ac:dyDescent="0.25">
      <c r="B10387" s="427" t="s">
        <v>13339</v>
      </c>
      <c r="C10387" s="427" t="s">
        <v>13061</v>
      </c>
      <c r="D10387" s="428">
        <v>110</v>
      </c>
    </row>
    <row r="10388" spans="2:4" x14ac:dyDescent="0.25">
      <c r="B10388" s="427" t="s">
        <v>13340</v>
      </c>
      <c r="C10388" s="427" t="s">
        <v>13061</v>
      </c>
      <c r="D10388" s="428">
        <v>110</v>
      </c>
    </row>
    <row r="10389" spans="2:4" x14ac:dyDescent="0.25">
      <c r="B10389" s="427" t="s">
        <v>13341</v>
      </c>
      <c r="C10389" s="427" t="s">
        <v>13061</v>
      </c>
      <c r="D10389" s="428">
        <v>110</v>
      </c>
    </row>
    <row r="10390" spans="2:4" x14ac:dyDescent="0.25">
      <c r="B10390" s="427" t="s">
        <v>13342</v>
      </c>
      <c r="C10390" s="427" t="s">
        <v>13061</v>
      </c>
      <c r="D10390" s="428">
        <v>110</v>
      </c>
    </row>
    <row r="10391" spans="2:4" x14ac:dyDescent="0.25">
      <c r="B10391" s="427" t="s">
        <v>13343</v>
      </c>
      <c r="C10391" s="427" t="s">
        <v>13061</v>
      </c>
      <c r="D10391" s="428">
        <v>110</v>
      </c>
    </row>
    <row r="10392" spans="2:4" x14ac:dyDescent="0.25">
      <c r="B10392" s="427" t="s">
        <v>13344</v>
      </c>
      <c r="C10392" s="427" t="s">
        <v>13061</v>
      </c>
      <c r="D10392" s="428">
        <v>110</v>
      </c>
    </row>
    <row r="10393" spans="2:4" x14ac:dyDescent="0.25">
      <c r="B10393" s="427" t="s">
        <v>13345</v>
      </c>
      <c r="C10393" s="427" t="s">
        <v>13061</v>
      </c>
      <c r="D10393" s="428">
        <v>110</v>
      </c>
    </row>
    <row r="10394" spans="2:4" x14ac:dyDescent="0.25">
      <c r="B10394" s="427" t="s">
        <v>13346</v>
      </c>
      <c r="C10394" s="427" t="s">
        <v>13061</v>
      </c>
      <c r="D10394" s="428">
        <v>110</v>
      </c>
    </row>
    <row r="10395" spans="2:4" x14ac:dyDescent="0.25">
      <c r="B10395" s="427" t="s">
        <v>13347</v>
      </c>
      <c r="C10395" s="427" t="s">
        <v>13061</v>
      </c>
      <c r="D10395" s="428">
        <v>110</v>
      </c>
    </row>
    <row r="10396" spans="2:4" x14ac:dyDescent="0.25">
      <c r="B10396" s="427" t="s">
        <v>13348</v>
      </c>
      <c r="C10396" s="427" t="s">
        <v>13061</v>
      </c>
      <c r="D10396" s="428">
        <v>110</v>
      </c>
    </row>
    <row r="10397" spans="2:4" x14ac:dyDescent="0.25">
      <c r="B10397" s="427" t="s">
        <v>13349</v>
      </c>
      <c r="C10397" s="427" t="s">
        <v>13061</v>
      </c>
      <c r="D10397" s="428">
        <v>110</v>
      </c>
    </row>
    <row r="10398" spans="2:4" x14ac:dyDescent="0.25">
      <c r="B10398" s="427" t="s">
        <v>13350</v>
      </c>
      <c r="C10398" s="427" t="s">
        <v>13061</v>
      </c>
      <c r="D10398" s="428">
        <v>110</v>
      </c>
    </row>
    <row r="10399" spans="2:4" x14ac:dyDescent="0.25">
      <c r="B10399" s="427" t="s">
        <v>13351</v>
      </c>
      <c r="C10399" s="427" t="s">
        <v>13061</v>
      </c>
      <c r="D10399" s="428">
        <v>110</v>
      </c>
    </row>
    <row r="10400" spans="2:4" x14ac:dyDescent="0.25">
      <c r="B10400" s="427" t="s">
        <v>13352</v>
      </c>
      <c r="C10400" s="427" t="s">
        <v>13061</v>
      </c>
      <c r="D10400" s="428">
        <v>110</v>
      </c>
    </row>
    <row r="10401" spans="2:4" x14ac:dyDescent="0.25">
      <c r="B10401" s="427" t="s">
        <v>13353</v>
      </c>
      <c r="C10401" s="427" t="s">
        <v>13061</v>
      </c>
      <c r="D10401" s="428">
        <v>110</v>
      </c>
    </row>
    <row r="10402" spans="2:4" x14ac:dyDescent="0.25">
      <c r="B10402" s="427" t="s">
        <v>13354</v>
      </c>
      <c r="C10402" s="427" t="s">
        <v>13061</v>
      </c>
      <c r="D10402" s="428">
        <v>110</v>
      </c>
    </row>
    <row r="10403" spans="2:4" x14ac:dyDescent="0.25">
      <c r="B10403" s="427" t="s">
        <v>13355</v>
      </c>
      <c r="C10403" s="427" t="s">
        <v>13061</v>
      </c>
      <c r="D10403" s="428">
        <v>110</v>
      </c>
    </row>
    <row r="10404" spans="2:4" x14ac:dyDescent="0.25">
      <c r="B10404" s="427" t="s">
        <v>13356</v>
      </c>
      <c r="C10404" s="427" t="s">
        <v>13061</v>
      </c>
      <c r="D10404" s="428">
        <v>139.33000000000001</v>
      </c>
    </row>
    <row r="10405" spans="2:4" x14ac:dyDescent="0.25">
      <c r="B10405" s="427" t="s">
        <v>13357</v>
      </c>
      <c r="C10405" s="427" t="s">
        <v>13061</v>
      </c>
      <c r="D10405" s="428">
        <v>139.33000000000001</v>
      </c>
    </row>
    <row r="10406" spans="2:4" x14ac:dyDescent="0.25">
      <c r="B10406" s="427" t="s">
        <v>13358</v>
      </c>
      <c r="C10406" s="427" t="s">
        <v>13061</v>
      </c>
      <c r="D10406" s="428">
        <v>139.33000000000001</v>
      </c>
    </row>
    <row r="10407" spans="2:4" x14ac:dyDescent="0.25">
      <c r="B10407" s="427" t="s">
        <v>13359</v>
      </c>
      <c r="C10407" s="427" t="s">
        <v>13061</v>
      </c>
      <c r="D10407" s="428">
        <v>279.73</v>
      </c>
    </row>
    <row r="10408" spans="2:4" x14ac:dyDescent="0.25">
      <c r="B10408" s="427" t="s">
        <v>13360</v>
      </c>
      <c r="C10408" s="427" t="s">
        <v>13061</v>
      </c>
      <c r="D10408" s="428">
        <v>279.73</v>
      </c>
    </row>
    <row r="10409" spans="2:4" x14ac:dyDescent="0.25">
      <c r="B10409" s="427" t="s">
        <v>13361</v>
      </c>
      <c r="C10409" s="427" t="s">
        <v>13061</v>
      </c>
      <c r="D10409" s="428">
        <v>279.73</v>
      </c>
    </row>
    <row r="10410" spans="2:4" x14ac:dyDescent="0.25">
      <c r="B10410" s="427" t="s">
        <v>13362</v>
      </c>
      <c r="C10410" s="427" t="s">
        <v>13061</v>
      </c>
      <c r="D10410" s="428">
        <v>279.73</v>
      </c>
    </row>
    <row r="10411" spans="2:4" x14ac:dyDescent="0.25">
      <c r="B10411" s="427" t="s">
        <v>13363</v>
      </c>
      <c r="C10411" s="427" t="s">
        <v>13061</v>
      </c>
      <c r="D10411" s="428">
        <v>279.73</v>
      </c>
    </row>
    <row r="10412" spans="2:4" x14ac:dyDescent="0.25">
      <c r="B10412" s="427" t="s">
        <v>13364</v>
      </c>
      <c r="C10412" s="427" t="s">
        <v>13061</v>
      </c>
      <c r="D10412" s="428">
        <v>279.73</v>
      </c>
    </row>
    <row r="10413" spans="2:4" x14ac:dyDescent="0.25">
      <c r="B10413" s="427" t="s">
        <v>13365</v>
      </c>
      <c r="C10413" s="427" t="s">
        <v>13061</v>
      </c>
      <c r="D10413" s="428">
        <v>279.73</v>
      </c>
    </row>
    <row r="10414" spans="2:4" x14ac:dyDescent="0.25">
      <c r="B10414" s="427" t="s">
        <v>13366</v>
      </c>
      <c r="C10414" s="427" t="s">
        <v>13061</v>
      </c>
      <c r="D10414" s="428">
        <v>279.73</v>
      </c>
    </row>
    <row r="10415" spans="2:4" x14ac:dyDescent="0.25">
      <c r="B10415" s="427" t="s">
        <v>13367</v>
      </c>
      <c r="C10415" s="427" t="s">
        <v>13061</v>
      </c>
      <c r="D10415" s="428">
        <v>139.33000000000001</v>
      </c>
    </row>
    <row r="10416" spans="2:4" x14ac:dyDescent="0.25">
      <c r="B10416" s="427" t="s">
        <v>13368</v>
      </c>
      <c r="C10416" s="427" t="s">
        <v>13061</v>
      </c>
      <c r="D10416" s="428">
        <v>139.33000000000001</v>
      </c>
    </row>
    <row r="10417" spans="2:4" x14ac:dyDescent="0.25">
      <c r="B10417" s="427" t="s">
        <v>13369</v>
      </c>
      <c r="C10417" s="427" t="s">
        <v>13061</v>
      </c>
      <c r="D10417" s="428">
        <v>139.33000000000001</v>
      </c>
    </row>
    <row r="10418" spans="2:4" x14ac:dyDescent="0.25">
      <c r="B10418" s="427" t="s">
        <v>13370</v>
      </c>
      <c r="C10418" s="427" t="s">
        <v>13061</v>
      </c>
      <c r="D10418" s="428">
        <v>139.33000000000001</v>
      </c>
    </row>
    <row r="10419" spans="2:4" x14ac:dyDescent="0.25">
      <c r="B10419" s="427" t="s">
        <v>13371</v>
      </c>
      <c r="C10419" s="427" t="s">
        <v>13061</v>
      </c>
      <c r="D10419" s="428">
        <v>139.33000000000001</v>
      </c>
    </row>
    <row r="10420" spans="2:4" x14ac:dyDescent="0.25">
      <c r="B10420" s="427" t="s">
        <v>13372</v>
      </c>
      <c r="C10420" s="427" t="s">
        <v>13061</v>
      </c>
      <c r="D10420" s="428">
        <v>139.33000000000001</v>
      </c>
    </row>
    <row r="10421" spans="2:4" x14ac:dyDescent="0.25">
      <c r="B10421" s="427" t="s">
        <v>13373</v>
      </c>
      <c r="C10421" s="427" t="s">
        <v>13061</v>
      </c>
      <c r="D10421" s="428">
        <v>139.33000000000001</v>
      </c>
    </row>
    <row r="10422" spans="2:4" x14ac:dyDescent="0.25">
      <c r="B10422" s="427" t="s">
        <v>13374</v>
      </c>
      <c r="C10422" s="427" t="s">
        <v>13061</v>
      </c>
      <c r="D10422" s="428">
        <v>139.33000000000001</v>
      </c>
    </row>
    <row r="10423" spans="2:4" x14ac:dyDescent="0.25">
      <c r="B10423" s="427" t="s">
        <v>13375</v>
      </c>
      <c r="C10423" s="427" t="s">
        <v>13061</v>
      </c>
      <c r="D10423" s="428">
        <v>139.33000000000001</v>
      </c>
    </row>
    <row r="10424" spans="2:4" x14ac:dyDescent="0.25">
      <c r="B10424" s="427" t="s">
        <v>13376</v>
      </c>
      <c r="C10424" s="427" t="s">
        <v>13061</v>
      </c>
      <c r="D10424" s="428">
        <v>279.73</v>
      </c>
    </row>
    <row r="10425" spans="2:4" x14ac:dyDescent="0.25">
      <c r="B10425" s="427" t="s">
        <v>13377</v>
      </c>
      <c r="C10425" s="427" t="s">
        <v>13061</v>
      </c>
      <c r="D10425" s="428">
        <v>279.73</v>
      </c>
    </row>
    <row r="10426" spans="2:4" x14ac:dyDescent="0.25">
      <c r="B10426" s="427" t="s">
        <v>13378</v>
      </c>
      <c r="C10426" s="427" t="s">
        <v>13061</v>
      </c>
      <c r="D10426" s="428">
        <v>279.73</v>
      </c>
    </row>
    <row r="10427" spans="2:4" x14ac:dyDescent="0.25">
      <c r="B10427" s="427" t="s">
        <v>13379</v>
      </c>
      <c r="C10427" s="427" t="s">
        <v>13061</v>
      </c>
      <c r="D10427" s="428">
        <v>279.73</v>
      </c>
    </row>
    <row r="10428" spans="2:4" x14ac:dyDescent="0.25">
      <c r="B10428" s="427" t="s">
        <v>13380</v>
      </c>
      <c r="C10428" s="427" t="s">
        <v>13061</v>
      </c>
      <c r="D10428" s="428">
        <v>139.33000000000001</v>
      </c>
    </row>
    <row r="10429" spans="2:4" x14ac:dyDescent="0.25">
      <c r="B10429" s="427" t="s">
        <v>13381</v>
      </c>
      <c r="C10429" s="427" t="s">
        <v>13061</v>
      </c>
      <c r="D10429" s="428">
        <v>139.33000000000001</v>
      </c>
    </row>
    <row r="10430" spans="2:4" x14ac:dyDescent="0.25">
      <c r="B10430" s="427" t="s">
        <v>13382</v>
      </c>
      <c r="C10430" s="427" t="s">
        <v>13061</v>
      </c>
      <c r="D10430" s="428">
        <v>139.33000000000001</v>
      </c>
    </row>
    <row r="10431" spans="2:4" x14ac:dyDescent="0.25">
      <c r="B10431" s="427" t="s">
        <v>13383</v>
      </c>
      <c r="C10431" s="427" t="s">
        <v>13061</v>
      </c>
      <c r="D10431" s="428">
        <v>139.33000000000001</v>
      </c>
    </row>
    <row r="10432" spans="2:4" x14ac:dyDescent="0.25">
      <c r="B10432" s="427" t="s">
        <v>13384</v>
      </c>
      <c r="C10432" s="427" t="s">
        <v>13061</v>
      </c>
      <c r="D10432" s="428">
        <v>139.33000000000001</v>
      </c>
    </row>
    <row r="10433" spans="2:4" x14ac:dyDescent="0.25">
      <c r="B10433" s="427" t="s">
        <v>13385</v>
      </c>
      <c r="C10433" s="427" t="s">
        <v>13061</v>
      </c>
      <c r="D10433" s="428">
        <v>139.33000000000001</v>
      </c>
    </row>
    <row r="10434" spans="2:4" x14ac:dyDescent="0.25">
      <c r="B10434" s="427" t="s">
        <v>13386</v>
      </c>
      <c r="C10434" s="427" t="s">
        <v>13061</v>
      </c>
      <c r="D10434" s="428">
        <v>279.73</v>
      </c>
    </row>
    <row r="10435" spans="2:4" x14ac:dyDescent="0.25">
      <c r="B10435" s="427" t="s">
        <v>13387</v>
      </c>
      <c r="C10435" s="427" t="s">
        <v>13061</v>
      </c>
      <c r="D10435" s="428">
        <v>279.73</v>
      </c>
    </row>
    <row r="10436" spans="2:4" x14ac:dyDescent="0.25">
      <c r="B10436" s="427" t="s">
        <v>13388</v>
      </c>
      <c r="C10436" s="427" t="s">
        <v>13061</v>
      </c>
      <c r="D10436" s="428">
        <v>279.73</v>
      </c>
    </row>
    <row r="10437" spans="2:4" x14ac:dyDescent="0.25">
      <c r="B10437" s="427" t="s">
        <v>13389</v>
      </c>
      <c r="C10437" s="427" t="s">
        <v>13061</v>
      </c>
      <c r="D10437" s="428">
        <v>279.73</v>
      </c>
    </row>
    <row r="10438" spans="2:4" x14ac:dyDescent="0.25">
      <c r="B10438" s="427" t="s">
        <v>13390</v>
      </c>
      <c r="C10438" s="427" t="s">
        <v>13061</v>
      </c>
      <c r="D10438" s="428">
        <v>279.73</v>
      </c>
    </row>
    <row r="10439" spans="2:4" x14ac:dyDescent="0.25">
      <c r="B10439" s="427" t="s">
        <v>13391</v>
      </c>
      <c r="C10439" s="427" t="s">
        <v>13061</v>
      </c>
      <c r="D10439" s="428">
        <v>279.73</v>
      </c>
    </row>
    <row r="10440" spans="2:4" x14ac:dyDescent="0.25">
      <c r="B10440" s="427" t="s">
        <v>13392</v>
      </c>
      <c r="C10440" s="427" t="s">
        <v>13061</v>
      </c>
      <c r="D10440" s="428">
        <v>279.70999999999998</v>
      </c>
    </row>
    <row r="10441" spans="2:4" x14ac:dyDescent="0.25">
      <c r="B10441" s="427" t="s">
        <v>13393</v>
      </c>
      <c r="C10441" s="427" t="s">
        <v>13061</v>
      </c>
      <c r="D10441" s="428">
        <v>279.70999999999998</v>
      </c>
    </row>
    <row r="10442" spans="2:4" x14ac:dyDescent="0.25">
      <c r="B10442" s="427" t="s">
        <v>13394</v>
      </c>
      <c r="C10442" s="427" t="s">
        <v>13061</v>
      </c>
      <c r="D10442" s="428">
        <v>279.70999999999998</v>
      </c>
    </row>
    <row r="10443" spans="2:4" x14ac:dyDescent="0.25">
      <c r="B10443" s="427" t="s">
        <v>13395</v>
      </c>
      <c r="C10443" s="427" t="s">
        <v>13061</v>
      </c>
      <c r="D10443" s="428">
        <v>279.73</v>
      </c>
    </row>
    <row r="10444" spans="2:4" x14ac:dyDescent="0.25">
      <c r="B10444" s="427" t="s">
        <v>13396</v>
      </c>
      <c r="C10444" s="427" t="s">
        <v>13061</v>
      </c>
      <c r="D10444" s="428">
        <v>279.70999999999998</v>
      </c>
    </row>
    <row r="10445" spans="2:4" x14ac:dyDescent="0.25">
      <c r="B10445" s="427" t="s">
        <v>13397</v>
      </c>
      <c r="C10445" s="427" t="s">
        <v>13061</v>
      </c>
      <c r="D10445" s="428">
        <v>279.70999999999998</v>
      </c>
    </row>
    <row r="10446" spans="2:4" x14ac:dyDescent="0.25">
      <c r="B10446" s="427" t="s">
        <v>13398</v>
      </c>
      <c r="C10446" s="427" t="s">
        <v>13061</v>
      </c>
      <c r="D10446" s="428">
        <v>279.70999999999998</v>
      </c>
    </row>
    <row r="10447" spans="2:4" x14ac:dyDescent="0.25">
      <c r="B10447" s="427" t="s">
        <v>13399</v>
      </c>
      <c r="C10447" s="427" t="s">
        <v>13061</v>
      </c>
      <c r="D10447" s="428">
        <v>279.70999999999998</v>
      </c>
    </row>
    <row r="10448" spans="2:4" x14ac:dyDescent="0.25">
      <c r="B10448" s="427" t="s">
        <v>13400</v>
      </c>
      <c r="C10448" s="427" t="s">
        <v>13061</v>
      </c>
      <c r="D10448" s="428">
        <v>279.73</v>
      </c>
    </row>
    <row r="10449" spans="2:4" x14ac:dyDescent="0.25">
      <c r="B10449" s="427" t="s">
        <v>13401</v>
      </c>
      <c r="C10449" s="427" t="s">
        <v>13061</v>
      </c>
      <c r="D10449" s="428">
        <v>279.73</v>
      </c>
    </row>
    <row r="10450" spans="2:4" x14ac:dyDescent="0.25">
      <c r="B10450" s="427" t="s">
        <v>13402</v>
      </c>
      <c r="C10450" s="427" t="s">
        <v>13061</v>
      </c>
      <c r="D10450" s="428">
        <v>279.73</v>
      </c>
    </row>
    <row r="10451" spans="2:4" x14ac:dyDescent="0.25">
      <c r="B10451" s="427" t="s">
        <v>13403</v>
      </c>
      <c r="C10451" s="427" t="s">
        <v>13061</v>
      </c>
      <c r="D10451" s="428">
        <v>279.73</v>
      </c>
    </row>
    <row r="10452" spans="2:4" x14ac:dyDescent="0.25">
      <c r="B10452" s="427" t="s">
        <v>13404</v>
      </c>
      <c r="C10452" s="427" t="s">
        <v>13061</v>
      </c>
      <c r="D10452" s="428">
        <v>279.73</v>
      </c>
    </row>
    <row r="10453" spans="2:4" x14ac:dyDescent="0.25">
      <c r="B10453" s="427" t="s">
        <v>13405</v>
      </c>
      <c r="C10453" s="427" t="s">
        <v>13061</v>
      </c>
      <c r="D10453" s="428">
        <v>279.73</v>
      </c>
    </row>
    <row r="10454" spans="2:4" x14ac:dyDescent="0.25">
      <c r="B10454" s="427" t="s">
        <v>13406</v>
      </c>
      <c r="C10454" s="427" t="s">
        <v>13061</v>
      </c>
      <c r="D10454" s="428">
        <v>279.73</v>
      </c>
    </row>
    <row r="10455" spans="2:4" x14ac:dyDescent="0.25">
      <c r="B10455" s="427" t="s">
        <v>13407</v>
      </c>
      <c r="C10455" s="427" t="s">
        <v>13061</v>
      </c>
      <c r="D10455" s="428">
        <v>279.73</v>
      </c>
    </row>
    <row r="10456" spans="2:4" x14ac:dyDescent="0.25">
      <c r="B10456" s="427" t="s">
        <v>13408</v>
      </c>
      <c r="C10456" s="427" t="s">
        <v>13061</v>
      </c>
      <c r="D10456" s="428">
        <v>279.73</v>
      </c>
    </row>
    <row r="10457" spans="2:4" x14ac:dyDescent="0.25">
      <c r="B10457" s="427" t="s">
        <v>13409</v>
      </c>
      <c r="C10457" s="427" t="s">
        <v>13061</v>
      </c>
      <c r="D10457" s="428">
        <v>279.73</v>
      </c>
    </row>
    <row r="10458" spans="2:4" x14ac:dyDescent="0.25">
      <c r="B10458" s="427" t="s">
        <v>13410</v>
      </c>
      <c r="C10458" s="427" t="s">
        <v>13061</v>
      </c>
      <c r="D10458" s="428">
        <v>279.73</v>
      </c>
    </row>
    <row r="10459" spans="2:4" x14ac:dyDescent="0.25">
      <c r="B10459" s="427" t="s">
        <v>13411</v>
      </c>
      <c r="C10459" s="427" t="s">
        <v>13061</v>
      </c>
      <c r="D10459" s="428">
        <v>279.73</v>
      </c>
    </row>
    <row r="10460" spans="2:4" x14ac:dyDescent="0.25">
      <c r="B10460" s="427" t="s">
        <v>13412</v>
      </c>
      <c r="C10460" s="427" t="s">
        <v>13061</v>
      </c>
      <c r="D10460" s="428">
        <v>279.73</v>
      </c>
    </row>
    <row r="10461" spans="2:4" x14ac:dyDescent="0.25">
      <c r="B10461" s="427" t="s">
        <v>13413</v>
      </c>
      <c r="C10461" s="427" t="s">
        <v>13061</v>
      </c>
      <c r="D10461" s="428">
        <v>110</v>
      </c>
    </row>
    <row r="10462" spans="2:4" x14ac:dyDescent="0.25">
      <c r="B10462" s="427" t="s">
        <v>13414</v>
      </c>
      <c r="C10462" s="427" t="s">
        <v>13061</v>
      </c>
      <c r="D10462" s="428">
        <v>110</v>
      </c>
    </row>
    <row r="10463" spans="2:4" x14ac:dyDescent="0.25">
      <c r="B10463" s="427" t="s">
        <v>13415</v>
      </c>
      <c r="C10463" s="427" t="s">
        <v>13061</v>
      </c>
      <c r="D10463" s="428">
        <v>110</v>
      </c>
    </row>
    <row r="10464" spans="2:4" x14ac:dyDescent="0.25">
      <c r="B10464" s="427" t="s">
        <v>13416</v>
      </c>
      <c r="C10464" s="427" t="s">
        <v>13061</v>
      </c>
      <c r="D10464" s="428">
        <v>110</v>
      </c>
    </row>
    <row r="10465" spans="2:4" x14ac:dyDescent="0.25">
      <c r="B10465" s="427" t="s">
        <v>13417</v>
      </c>
      <c r="C10465" s="427" t="s">
        <v>13061</v>
      </c>
      <c r="D10465" s="428">
        <v>110</v>
      </c>
    </row>
    <row r="10466" spans="2:4" x14ac:dyDescent="0.25">
      <c r="B10466" s="427" t="s">
        <v>13418</v>
      </c>
      <c r="C10466" s="427" t="s">
        <v>13061</v>
      </c>
      <c r="D10466" s="428">
        <v>110</v>
      </c>
    </row>
    <row r="10467" spans="2:4" x14ac:dyDescent="0.25">
      <c r="B10467" s="427" t="s">
        <v>13419</v>
      </c>
      <c r="C10467" s="427" t="s">
        <v>13061</v>
      </c>
      <c r="D10467" s="428">
        <v>110</v>
      </c>
    </row>
    <row r="10468" spans="2:4" x14ac:dyDescent="0.25">
      <c r="B10468" s="427" t="s">
        <v>13420</v>
      </c>
      <c r="C10468" s="427" t="s">
        <v>13061</v>
      </c>
      <c r="D10468" s="428">
        <v>110</v>
      </c>
    </row>
    <row r="10469" spans="2:4" x14ac:dyDescent="0.25">
      <c r="B10469" s="427" t="s">
        <v>13421</v>
      </c>
      <c r="C10469" s="427" t="s">
        <v>13061</v>
      </c>
      <c r="D10469" s="428">
        <v>110</v>
      </c>
    </row>
    <row r="10470" spans="2:4" x14ac:dyDescent="0.25">
      <c r="B10470" s="427" t="s">
        <v>13422</v>
      </c>
      <c r="C10470" s="427" t="s">
        <v>13061</v>
      </c>
      <c r="D10470" s="428">
        <v>139.33000000000001</v>
      </c>
    </row>
    <row r="10471" spans="2:4" x14ac:dyDescent="0.25">
      <c r="B10471" s="427" t="s">
        <v>13423</v>
      </c>
      <c r="C10471" s="427" t="s">
        <v>13061</v>
      </c>
      <c r="D10471" s="428">
        <v>139.33000000000001</v>
      </c>
    </row>
    <row r="10472" spans="2:4" x14ac:dyDescent="0.25">
      <c r="B10472" s="427" t="s">
        <v>13424</v>
      </c>
      <c r="C10472" s="427" t="s">
        <v>13061</v>
      </c>
      <c r="D10472" s="428">
        <v>139.33000000000001</v>
      </c>
    </row>
    <row r="10473" spans="2:4" x14ac:dyDescent="0.25">
      <c r="B10473" s="427" t="s">
        <v>13425</v>
      </c>
      <c r="C10473" s="427" t="s">
        <v>13061</v>
      </c>
      <c r="D10473" s="428">
        <v>139.33000000000001</v>
      </c>
    </row>
    <row r="10474" spans="2:4" x14ac:dyDescent="0.25">
      <c r="B10474" s="427" t="s">
        <v>13426</v>
      </c>
      <c r="C10474" s="427" t="s">
        <v>13061</v>
      </c>
      <c r="D10474" s="428">
        <v>279.73</v>
      </c>
    </row>
    <row r="10475" spans="2:4" x14ac:dyDescent="0.25">
      <c r="B10475" s="427" t="s">
        <v>13427</v>
      </c>
      <c r="C10475" s="427" t="s">
        <v>13061</v>
      </c>
      <c r="D10475" s="428">
        <v>279.73</v>
      </c>
    </row>
    <row r="10476" spans="2:4" x14ac:dyDescent="0.25">
      <c r="B10476" s="427" t="s">
        <v>13428</v>
      </c>
      <c r="C10476" s="427" t="s">
        <v>13061</v>
      </c>
      <c r="D10476" s="428">
        <v>279.73</v>
      </c>
    </row>
    <row r="10477" spans="2:4" x14ac:dyDescent="0.25">
      <c r="B10477" s="427" t="s">
        <v>13429</v>
      </c>
      <c r="C10477" s="427" t="s">
        <v>13061</v>
      </c>
      <c r="D10477" s="428">
        <v>279.73</v>
      </c>
    </row>
    <row r="10478" spans="2:4" x14ac:dyDescent="0.25">
      <c r="B10478" s="427" t="s">
        <v>13430</v>
      </c>
      <c r="C10478" s="427" t="s">
        <v>13061</v>
      </c>
      <c r="D10478" s="428">
        <v>279.73</v>
      </c>
    </row>
    <row r="10479" spans="2:4" x14ac:dyDescent="0.25">
      <c r="B10479" s="427" t="s">
        <v>13431</v>
      </c>
      <c r="C10479" s="427" t="s">
        <v>13061</v>
      </c>
      <c r="D10479" s="428">
        <v>279.73</v>
      </c>
    </row>
    <row r="10480" spans="2:4" x14ac:dyDescent="0.25">
      <c r="B10480" s="427" t="s">
        <v>13432</v>
      </c>
      <c r="C10480" s="427" t="s">
        <v>13061</v>
      </c>
      <c r="D10480" s="428">
        <v>279.73</v>
      </c>
    </row>
    <row r="10481" spans="2:4" x14ac:dyDescent="0.25">
      <c r="B10481" s="427" t="s">
        <v>13433</v>
      </c>
      <c r="C10481" s="427" t="s">
        <v>13061</v>
      </c>
      <c r="D10481" s="428">
        <v>279.73</v>
      </c>
    </row>
    <row r="10482" spans="2:4" x14ac:dyDescent="0.25">
      <c r="B10482" s="427" t="s">
        <v>13434</v>
      </c>
      <c r="C10482" s="427" t="s">
        <v>13061</v>
      </c>
      <c r="D10482" s="428">
        <v>139.33000000000001</v>
      </c>
    </row>
    <row r="10483" spans="2:4" x14ac:dyDescent="0.25">
      <c r="B10483" s="427" t="s">
        <v>13435</v>
      </c>
      <c r="C10483" s="427" t="s">
        <v>13061</v>
      </c>
      <c r="D10483" s="428">
        <v>139.33000000000001</v>
      </c>
    </row>
    <row r="10484" spans="2:4" x14ac:dyDescent="0.25">
      <c r="B10484" s="427" t="s">
        <v>13436</v>
      </c>
      <c r="C10484" s="427" t="s">
        <v>13061</v>
      </c>
      <c r="D10484" s="428">
        <v>139.33000000000001</v>
      </c>
    </row>
    <row r="10485" spans="2:4" x14ac:dyDescent="0.25">
      <c r="B10485" s="427" t="s">
        <v>13437</v>
      </c>
      <c r="C10485" s="427" t="s">
        <v>13061</v>
      </c>
      <c r="D10485" s="428">
        <v>139.33000000000001</v>
      </c>
    </row>
    <row r="10486" spans="2:4" x14ac:dyDescent="0.25">
      <c r="B10486" s="427" t="s">
        <v>13438</v>
      </c>
      <c r="C10486" s="427" t="s">
        <v>13061</v>
      </c>
      <c r="D10486" s="428">
        <v>139.33000000000001</v>
      </c>
    </row>
    <row r="10487" spans="2:4" x14ac:dyDescent="0.25">
      <c r="B10487" s="427" t="s">
        <v>13439</v>
      </c>
      <c r="C10487" s="427" t="s">
        <v>13061</v>
      </c>
      <c r="D10487" s="428">
        <v>139.33000000000001</v>
      </c>
    </row>
    <row r="10488" spans="2:4" x14ac:dyDescent="0.25">
      <c r="B10488" s="427" t="s">
        <v>13440</v>
      </c>
      <c r="C10488" s="427" t="s">
        <v>13061</v>
      </c>
      <c r="D10488" s="428">
        <v>279.73</v>
      </c>
    </row>
    <row r="10489" spans="2:4" x14ac:dyDescent="0.25">
      <c r="B10489" s="427" t="s">
        <v>13441</v>
      </c>
      <c r="C10489" s="427" t="s">
        <v>13061</v>
      </c>
      <c r="D10489" s="428">
        <v>279.73</v>
      </c>
    </row>
    <row r="10490" spans="2:4" x14ac:dyDescent="0.25">
      <c r="B10490" s="427" t="s">
        <v>13442</v>
      </c>
      <c r="C10490" s="427" t="s">
        <v>13061</v>
      </c>
      <c r="D10490" s="428">
        <v>279.73</v>
      </c>
    </row>
    <row r="10491" spans="2:4" x14ac:dyDescent="0.25">
      <c r="B10491" s="427" t="s">
        <v>13443</v>
      </c>
      <c r="C10491" s="427" t="s">
        <v>13061</v>
      </c>
      <c r="D10491" s="428">
        <v>279.73</v>
      </c>
    </row>
    <row r="10492" spans="2:4" x14ac:dyDescent="0.25">
      <c r="B10492" s="427" t="s">
        <v>13444</v>
      </c>
      <c r="C10492" s="427" t="s">
        <v>13061</v>
      </c>
      <c r="D10492" s="428">
        <v>279.73</v>
      </c>
    </row>
    <row r="10493" spans="2:4" x14ac:dyDescent="0.25">
      <c r="B10493" s="427" t="s">
        <v>13445</v>
      </c>
      <c r="C10493" s="427" t="s">
        <v>13061</v>
      </c>
      <c r="D10493" s="428">
        <v>110</v>
      </c>
    </row>
    <row r="10494" spans="2:4" x14ac:dyDescent="0.25">
      <c r="B10494" s="427" t="s">
        <v>13446</v>
      </c>
      <c r="C10494" s="427" t="s">
        <v>13061</v>
      </c>
      <c r="D10494" s="428">
        <v>110</v>
      </c>
    </row>
    <row r="10495" spans="2:4" x14ac:dyDescent="0.25">
      <c r="B10495" s="427" t="s">
        <v>13447</v>
      </c>
      <c r="C10495" s="427" t="s">
        <v>13061</v>
      </c>
      <c r="D10495" s="428">
        <v>110</v>
      </c>
    </row>
    <row r="10496" spans="2:4" x14ac:dyDescent="0.25">
      <c r="B10496" s="427" t="s">
        <v>13448</v>
      </c>
      <c r="C10496" s="427" t="s">
        <v>13061</v>
      </c>
      <c r="D10496" s="428">
        <v>110</v>
      </c>
    </row>
    <row r="10497" spans="2:4" x14ac:dyDescent="0.25">
      <c r="B10497" s="427" t="s">
        <v>13449</v>
      </c>
      <c r="C10497" s="427" t="s">
        <v>13061</v>
      </c>
      <c r="D10497" s="428">
        <v>110</v>
      </c>
    </row>
    <row r="10498" spans="2:4" x14ac:dyDescent="0.25">
      <c r="B10498" s="427" t="s">
        <v>13450</v>
      </c>
      <c r="C10498" s="427" t="s">
        <v>13061</v>
      </c>
      <c r="D10498" s="428">
        <v>110</v>
      </c>
    </row>
    <row r="10499" spans="2:4" x14ac:dyDescent="0.25">
      <c r="B10499" s="427" t="s">
        <v>13451</v>
      </c>
      <c r="C10499" s="427" t="s">
        <v>13061</v>
      </c>
      <c r="D10499" s="428">
        <v>110</v>
      </c>
    </row>
    <row r="10500" spans="2:4" x14ac:dyDescent="0.25">
      <c r="B10500" s="427" t="s">
        <v>13452</v>
      </c>
      <c r="C10500" s="427" t="s">
        <v>13061</v>
      </c>
      <c r="D10500" s="428">
        <v>110</v>
      </c>
    </row>
    <row r="10501" spans="2:4" x14ac:dyDescent="0.25">
      <c r="B10501" s="427" t="s">
        <v>13453</v>
      </c>
      <c r="C10501" s="427" t="s">
        <v>13061</v>
      </c>
      <c r="D10501" s="428">
        <v>139.33000000000001</v>
      </c>
    </row>
    <row r="10502" spans="2:4" x14ac:dyDescent="0.25">
      <c r="B10502" s="427" t="s">
        <v>13454</v>
      </c>
      <c r="C10502" s="427" t="s">
        <v>13061</v>
      </c>
      <c r="D10502" s="428">
        <v>139.33000000000001</v>
      </c>
    </row>
    <row r="10503" spans="2:4" x14ac:dyDescent="0.25">
      <c r="B10503" s="427" t="s">
        <v>13455</v>
      </c>
      <c r="C10503" s="427" t="s">
        <v>13061</v>
      </c>
      <c r="D10503" s="428">
        <v>110</v>
      </c>
    </row>
    <row r="10504" spans="2:4" x14ac:dyDescent="0.25">
      <c r="B10504" s="427" t="s">
        <v>13456</v>
      </c>
      <c r="C10504" s="427" t="s">
        <v>13061</v>
      </c>
      <c r="D10504" s="428">
        <v>110</v>
      </c>
    </row>
    <row r="10505" spans="2:4" x14ac:dyDescent="0.25">
      <c r="B10505" s="427" t="s">
        <v>13457</v>
      </c>
      <c r="C10505" s="427" t="s">
        <v>13061</v>
      </c>
      <c r="D10505" s="428">
        <v>110</v>
      </c>
    </row>
    <row r="10506" spans="2:4" x14ac:dyDescent="0.25">
      <c r="B10506" s="427" t="s">
        <v>13458</v>
      </c>
      <c r="C10506" s="427" t="s">
        <v>13061</v>
      </c>
      <c r="D10506" s="428">
        <v>110</v>
      </c>
    </row>
    <row r="10507" spans="2:4" x14ac:dyDescent="0.25">
      <c r="B10507" s="427" t="s">
        <v>13459</v>
      </c>
      <c r="C10507" s="427" t="s">
        <v>13061</v>
      </c>
      <c r="D10507" s="428">
        <v>110</v>
      </c>
    </row>
    <row r="10508" spans="2:4" x14ac:dyDescent="0.25">
      <c r="B10508" s="427" t="s">
        <v>13460</v>
      </c>
      <c r="C10508" s="427" t="s">
        <v>13061</v>
      </c>
      <c r="D10508" s="428">
        <v>110</v>
      </c>
    </row>
    <row r="10509" spans="2:4" x14ac:dyDescent="0.25">
      <c r="B10509" s="427" t="s">
        <v>13461</v>
      </c>
      <c r="C10509" s="427" t="s">
        <v>13061</v>
      </c>
      <c r="D10509" s="428">
        <v>110</v>
      </c>
    </row>
    <row r="10510" spans="2:4" x14ac:dyDescent="0.25">
      <c r="B10510" s="427" t="s">
        <v>13462</v>
      </c>
      <c r="C10510" s="427" t="s">
        <v>13061</v>
      </c>
      <c r="D10510" s="428">
        <v>110</v>
      </c>
    </row>
    <row r="10511" spans="2:4" x14ac:dyDescent="0.25">
      <c r="B10511" s="427" t="s">
        <v>13463</v>
      </c>
      <c r="C10511" s="427" t="s">
        <v>13061</v>
      </c>
      <c r="D10511" s="428">
        <v>110</v>
      </c>
    </row>
    <row r="10512" spans="2:4" x14ac:dyDescent="0.25">
      <c r="B10512" s="427" t="s">
        <v>13464</v>
      </c>
      <c r="C10512" s="427" t="s">
        <v>13061</v>
      </c>
      <c r="D10512" s="428">
        <v>110</v>
      </c>
    </row>
    <row r="10513" spans="2:4" x14ac:dyDescent="0.25">
      <c r="B10513" s="427" t="s">
        <v>13465</v>
      </c>
      <c r="C10513" s="427" t="s">
        <v>13061</v>
      </c>
      <c r="D10513" s="428">
        <v>110</v>
      </c>
    </row>
    <row r="10514" spans="2:4" x14ac:dyDescent="0.25">
      <c r="B10514" s="427" t="s">
        <v>13466</v>
      </c>
      <c r="C10514" s="427" t="s">
        <v>13061</v>
      </c>
      <c r="D10514" s="428">
        <v>110</v>
      </c>
    </row>
    <row r="10515" spans="2:4" x14ac:dyDescent="0.25">
      <c r="B10515" s="427" t="s">
        <v>13467</v>
      </c>
      <c r="C10515" s="427" t="s">
        <v>13061</v>
      </c>
      <c r="D10515" s="428">
        <v>224.25</v>
      </c>
    </row>
    <row r="10516" spans="2:4" x14ac:dyDescent="0.25">
      <c r="B10516" s="427" t="s">
        <v>13468</v>
      </c>
      <c r="C10516" s="427" t="s">
        <v>13061</v>
      </c>
      <c r="D10516" s="428">
        <v>224.25</v>
      </c>
    </row>
    <row r="10517" spans="2:4" x14ac:dyDescent="0.25">
      <c r="B10517" s="427" t="s">
        <v>13469</v>
      </c>
      <c r="C10517" s="427" t="s">
        <v>13061</v>
      </c>
      <c r="D10517" s="428">
        <v>224.25</v>
      </c>
    </row>
    <row r="10518" spans="2:4" x14ac:dyDescent="0.25">
      <c r="B10518" s="427" t="s">
        <v>13470</v>
      </c>
      <c r="C10518" s="427" t="s">
        <v>13061</v>
      </c>
      <c r="D10518" s="428">
        <v>224.25</v>
      </c>
    </row>
    <row r="10519" spans="2:4" x14ac:dyDescent="0.25">
      <c r="B10519" s="427" t="s">
        <v>13471</v>
      </c>
      <c r="C10519" s="427" t="s">
        <v>13061</v>
      </c>
      <c r="D10519" s="428">
        <v>224.25</v>
      </c>
    </row>
    <row r="10520" spans="2:4" x14ac:dyDescent="0.25">
      <c r="B10520" s="427" t="s">
        <v>13472</v>
      </c>
      <c r="C10520" s="427" t="s">
        <v>13061</v>
      </c>
      <c r="D10520" s="428">
        <v>224.25</v>
      </c>
    </row>
    <row r="10521" spans="2:4" x14ac:dyDescent="0.25">
      <c r="B10521" s="427" t="s">
        <v>13473</v>
      </c>
      <c r="C10521" s="427" t="s">
        <v>13061</v>
      </c>
      <c r="D10521" s="428">
        <v>224.25</v>
      </c>
    </row>
    <row r="10522" spans="2:4" x14ac:dyDescent="0.25">
      <c r="B10522" s="427" t="s">
        <v>13474</v>
      </c>
      <c r="C10522" s="427" t="s">
        <v>13061</v>
      </c>
      <c r="D10522" s="428">
        <v>224.25</v>
      </c>
    </row>
    <row r="10523" spans="2:4" x14ac:dyDescent="0.25">
      <c r="B10523" s="427" t="s">
        <v>13475</v>
      </c>
      <c r="C10523" s="427" t="s">
        <v>13061</v>
      </c>
      <c r="D10523" s="428">
        <v>224.25</v>
      </c>
    </row>
    <row r="10524" spans="2:4" x14ac:dyDescent="0.25">
      <c r="B10524" s="427" t="s">
        <v>13476</v>
      </c>
      <c r="C10524" s="427" t="s">
        <v>13061</v>
      </c>
      <c r="D10524" s="428">
        <v>224.25</v>
      </c>
    </row>
    <row r="10525" spans="2:4" x14ac:dyDescent="0.25">
      <c r="B10525" s="427" t="s">
        <v>13477</v>
      </c>
      <c r="C10525" s="427" t="s">
        <v>13061</v>
      </c>
      <c r="D10525" s="428">
        <v>224.25</v>
      </c>
    </row>
    <row r="10526" spans="2:4" x14ac:dyDescent="0.25">
      <c r="B10526" s="427" t="s">
        <v>13478</v>
      </c>
      <c r="C10526" s="427" t="s">
        <v>13061</v>
      </c>
      <c r="D10526" s="428">
        <v>224.25</v>
      </c>
    </row>
    <row r="10527" spans="2:4" x14ac:dyDescent="0.25">
      <c r="B10527" s="427" t="s">
        <v>13479</v>
      </c>
      <c r="C10527" s="427" t="s">
        <v>13061</v>
      </c>
      <c r="D10527" s="428">
        <v>224.25</v>
      </c>
    </row>
    <row r="10528" spans="2:4" x14ac:dyDescent="0.25">
      <c r="B10528" s="427" t="s">
        <v>13480</v>
      </c>
      <c r="C10528" s="427" t="s">
        <v>13061</v>
      </c>
      <c r="D10528" s="428">
        <v>139.33000000000001</v>
      </c>
    </row>
    <row r="10529" spans="2:4" x14ac:dyDescent="0.25">
      <c r="B10529" s="427" t="s">
        <v>13481</v>
      </c>
      <c r="C10529" s="427" t="s">
        <v>13061</v>
      </c>
      <c r="D10529" s="428">
        <v>139.33000000000001</v>
      </c>
    </row>
    <row r="10530" spans="2:4" x14ac:dyDescent="0.25">
      <c r="B10530" s="427" t="s">
        <v>13482</v>
      </c>
      <c r="C10530" s="427" t="s">
        <v>13061</v>
      </c>
      <c r="D10530" s="428">
        <v>139.33000000000001</v>
      </c>
    </row>
    <row r="10531" spans="2:4" x14ac:dyDescent="0.25">
      <c r="B10531" s="427" t="s">
        <v>13483</v>
      </c>
      <c r="C10531" s="427" t="s">
        <v>13061</v>
      </c>
      <c r="D10531" s="428">
        <v>139.33000000000001</v>
      </c>
    </row>
    <row r="10532" spans="2:4" x14ac:dyDescent="0.25">
      <c r="B10532" s="427" t="s">
        <v>13484</v>
      </c>
      <c r="C10532" s="427" t="s">
        <v>13061</v>
      </c>
      <c r="D10532" s="428">
        <v>406</v>
      </c>
    </row>
    <row r="10533" spans="2:4" x14ac:dyDescent="0.25">
      <c r="B10533" s="427" t="s">
        <v>13485</v>
      </c>
      <c r="C10533" s="427" t="s">
        <v>13061</v>
      </c>
      <c r="D10533" s="428">
        <v>110</v>
      </c>
    </row>
    <row r="10534" spans="2:4" x14ac:dyDescent="0.25">
      <c r="B10534" s="427" t="s">
        <v>13486</v>
      </c>
      <c r="C10534" s="427" t="s">
        <v>13061</v>
      </c>
      <c r="D10534" s="428">
        <v>139.33000000000001</v>
      </c>
    </row>
    <row r="10535" spans="2:4" x14ac:dyDescent="0.25">
      <c r="B10535" s="427" t="s">
        <v>13487</v>
      </c>
      <c r="C10535" s="427" t="s">
        <v>13061</v>
      </c>
      <c r="D10535" s="428">
        <v>279.73</v>
      </c>
    </row>
    <row r="10536" spans="2:4" x14ac:dyDescent="0.25">
      <c r="B10536" s="427" t="s">
        <v>13488</v>
      </c>
      <c r="C10536" s="427" t="s">
        <v>13061</v>
      </c>
      <c r="D10536" s="428">
        <v>224.25</v>
      </c>
    </row>
    <row r="10537" spans="2:4" x14ac:dyDescent="0.25">
      <c r="B10537" s="427" t="s">
        <v>13489</v>
      </c>
      <c r="C10537" s="427" t="s">
        <v>13061</v>
      </c>
      <c r="D10537" s="428">
        <v>110</v>
      </c>
    </row>
    <row r="10538" spans="2:4" x14ac:dyDescent="0.25">
      <c r="B10538" s="427" t="s">
        <v>13490</v>
      </c>
      <c r="C10538" s="427" t="s">
        <v>13061</v>
      </c>
      <c r="D10538" s="428">
        <v>110</v>
      </c>
    </row>
    <row r="10539" spans="2:4" x14ac:dyDescent="0.25">
      <c r="B10539" s="427" t="s">
        <v>13491</v>
      </c>
      <c r="C10539" s="427" t="s">
        <v>13061</v>
      </c>
      <c r="D10539" s="428">
        <v>110</v>
      </c>
    </row>
    <row r="10540" spans="2:4" x14ac:dyDescent="0.25">
      <c r="B10540" s="427" t="s">
        <v>13492</v>
      </c>
      <c r="C10540" s="427" t="s">
        <v>13061</v>
      </c>
      <c r="D10540" s="428">
        <v>139.33000000000001</v>
      </c>
    </row>
    <row r="10541" spans="2:4" x14ac:dyDescent="0.25">
      <c r="B10541" s="427" t="s">
        <v>13493</v>
      </c>
      <c r="C10541" s="427" t="s">
        <v>13061</v>
      </c>
      <c r="D10541" s="428">
        <v>139.33000000000001</v>
      </c>
    </row>
    <row r="10542" spans="2:4" x14ac:dyDescent="0.25">
      <c r="B10542" s="427" t="s">
        <v>13494</v>
      </c>
      <c r="C10542" s="427" t="s">
        <v>13061</v>
      </c>
      <c r="D10542" s="428">
        <v>224.25</v>
      </c>
    </row>
    <row r="10543" spans="2:4" x14ac:dyDescent="0.25">
      <c r="B10543" s="427" t="s">
        <v>13495</v>
      </c>
      <c r="C10543" s="427" t="s">
        <v>13061</v>
      </c>
      <c r="D10543" s="428">
        <v>139.33000000000001</v>
      </c>
    </row>
    <row r="10544" spans="2:4" x14ac:dyDescent="0.25">
      <c r="B10544" s="427" t="s">
        <v>13496</v>
      </c>
      <c r="C10544" s="427" t="s">
        <v>13061</v>
      </c>
      <c r="D10544" s="428">
        <v>110</v>
      </c>
    </row>
    <row r="10545" spans="2:4" x14ac:dyDescent="0.25">
      <c r="B10545" s="427" t="s">
        <v>13497</v>
      </c>
      <c r="C10545" s="427" t="s">
        <v>13061</v>
      </c>
      <c r="D10545" s="428">
        <v>139.33000000000001</v>
      </c>
    </row>
    <row r="10546" spans="2:4" x14ac:dyDescent="0.25">
      <c r="B10546" s="427" t="s">
        <v>13498</v>
      </c>
      <c r="C10546" s="427" t="s">
        <v>13061</v>
      </c>
      <c r="D10546" s="428">
        <v>279.73</v>
      </c>
    </row>
    <row r="10547" spans="2:4" x14ac:dyDescent="0.25">
      <c r="B10547" s="427" t="s">
        <v>13499</v>
      </c>
      <c r="C10547" s="427" t="s">
        <v>13061</v>
      </c>
      <c r="D10547" s="428">
        <v>279.73</v>
      </c>
    </row>
    <row r="10548" spans="2:4" x14ac:dyDescent="0.25">
      <c r="B10548" s="427" t="s">
        <v>13500</v>
      </c>
      <c r="C10548" s="427" t="s">
        <v>13061</v>
      </c>
      <c r="D10548" s="428">
        <v>279.73</v>
      </c>
    </row>
    <row r="10549" spans="2:4" x14ac:dyDescent="0.25">
      <c r="B10549" s="427" t="s">
        <v>13501</v>
      </c>
      <c r="C10549" s="427" t="s">
        <v>13061</v>
      </c>
      <c r="D10549" s="428">
        <v>110</v>
      </c>
    </row>
    <row r="10550" spans="2:4" x14ac:dyDescent="0.25">
      <c r="B10550" s="427" t="s">
        <v>13502</v>
      </c>
      <c r="C10550" s="427" t="s">
        <v>13061</v>
      </c>
      <c r="D10550" s="428">
        <v>110</v>
      </c>
    </row>
    <row r="10551" spans="2:4" x14ac:dyDescent="0.25">
      <c r="B10551" s="427" t="s">
        <v>13503</v>
      </c>
      <c r="C10551" s="427" t="s">
        <v>13061</v>
      </c>
      <c r="D10551" s="428">
        <v>110</v>
      </c>
    </row>
    <row r="10552" spans="2:4" x14ac:dyDescent="0.25">
      <c r="B10552" s="427" t="s">
        <v>13504</v>
      </c>
      <c r="C10552" s="427" t="s">
        <v>13061</v>
      </c>
      <c r="D10552" s="428">
        <v>110</v>
      </c>
    </row>
    <row r="10553" spans="2:4" x14ac:dyDescent="0.25">
      <c r="B10553" s="427" t="s">
        <v>13505</v>
      </c>
      <c r="C10553" s="427" t="s">
        <v>13061</v>
      </c>
      <c r="D10553" s="428">
        <v>406</v>
      </c>
    </row>
    <row r="10554" spans="2:4" x14ac:dyDescent="0.25">
      <c r="B10554" s="427" t="s">
        <v>13506</v>
      </c>
      <c r="C10554" s="427" t="s">
        <v>13061</v>
      </c>
      <c r="D10554" s="428">
        <v>279.73</v>
      </c>
    </row>
    <row r="10555" spans="2:4" x14ac:dyDescent="0.25">
      <c r="B10555" s="427" t="s">
        <v>13507</v>
      </c>
      <c r="C10555" s="427" t="s">
        <v>13061</v>
      </c>
      <c r="D10555" s="428">
        <v>139.33000000000001</v>
      </c>
    </row>
    <row r="10556" spans="2:4" x14ac:dyDescent="0.25">
      <c r="B10556" s="427" t="s">
        <v>13508</v>
      </c>
      <c r="C10556" s="427" t="s">
        <v>13061</v>
      </c>
      <c r="D10556" s="428">
        <v>139.33000000000001</v>
      </c>
    </row>
    <row r="10557" spans="2:4" x14ac:dyDescent="0.25">
      <c r="B10557" s="427" t="s">
        <v>13509</v>
      </c>
      <c r="C10557" s="427" t="s">
        <v>13061</v>
      </c>
      <c r="D10557" s="428">
        <v>139.33000000000001</v>
      </c>
    </row>
    <row r="10558" spans="2:4" x14ac:dyDescent="0.25">
      <c r="B10558" s="427" t="s">
        <v>13510</v>
      </c>
      <c r="C10558" s="427" t="s">
        <v>13061</v>
      </c>
      <c r="D10558" s="428">
        <v>139.33000000000001</v>
      </c>
    </row>
    <row r="10559" spans="2:4" x14ac:dyDescent="0.25">
      <c r="B10559" s="427" t="s">
        <v>13511</v>
      </c>
      <c r="C10559" s="427" t="s">
        <v>13061</v>
      </c>
      <c r="D10559" s="428">
        <v>110</v>
      </c>
    </row>
    <row r="10560" spans="2:4" x14ac:dyDescent="0.25">
      <c r="B10560" s="427" t="s">
        <v>13512</v>
      </c>
      <c r="C10560" s="427" t="s">
        <v>13061</v>
      </c>
      <c r="D10560" s="428">
        <v>110</v>
      </c>
    </row>
    <row r="10561" spans="2:4" x14ac:dyDescent="0.25">
      <c r="B10561" s="427" t="s">
        <v>13513</v>
      </c>
      <c r="C10561" s="427" t="s">
        <v>13061</v>
      </c>
      <c r="D10561" s="428">
        <v>110</v>
      </c>
    </row>
    <row r="10562" spans="2:4" x14ac:dyDescent="0.25">
      <c r="B10562" s="427" t="s">
        <v>13514</v>
      </c>
      <c r="C10562" s="427" t="s">
        <v>13061</v>
      </c>
      <c r="D10562" s="428">
        <v>139.33000000000001</v>
      </c>
    </row>
    <row r="10563" spans="2:4" x14ac:dyDescent="0.25">
      <c r="B10563" s="427" t="s">
        <v>13515</v>
      </c>
      <c r="C10563" s="427" t="s">
        <v>13061</v>
      </c>
      <c r="D10563" s="428">
        <v>110</v>
      </c>
    </row>
    <row r="10564" spans="2:4" x14ac:dyDescent="0.25">
      <c r="B10564" s="427" t="s">
        <v>13516</v>
      </c>
      <c r="C10564" s="427" t="s">
        <v>13061</v>
      </c>
      <c r="D10564" s="428">
        <v>110</v>
      </c>
    </row>
    <row r="10565" spans="2:4" x14ac:dyDescent="0.25">
      <c r="B10565" s="427" t="s">
        <v>13517</v>
      </c>
      <c r="C10565" s="427" t="s">
        <v>13061</v>
      </c>
      <c r="D10565" s="428">
        <v>224.25</v>
      </c>
    </row>
    <row r="10566" spans="2:4" x14ac:dyDescent="0.25">
      <c r="B10566" s="427" t="s">
        <v>13518</v>
      </c>
      <c r="C10566" s="427" t="s">
        <v>13061</v>
      </c>
      <c r="D10566" s="428">
        <v>110</v>
      </c>
    </row>
    <row r="10567" spans="2:4" x14ac:dyDescent="0.25">
      <c r="B10567" s="427" t="s">
        <v>13519</v>
      </c>
      <c r="C10567" s="427" t="s">
        <v>13061</v>
      </c>
      <c r="D10567" s="428">
        <v>110</v>
      </c>
    </row>
    <row r="10568" spans="2:4" x14ac:dyDescent="0.25">
      <c r="B10568" s="427" t="s">
        <v>13520</v>
      </c>
      <c r="C10568" s="427" t="s">
        <v>13061</v>
      </c>
      <c r="D10568" s="428">
        <v>110</v>
      </c>
    </row>
    <row r="10569" spans="2:4" x14ac:dyDescent="0.25">
      <c r="B10569" s="427" t="s">
        <v>13521</v>
      </c>
      <c r="C10569" s="427" t="s">
        <v>13061</v>
      </c>
      <c r="D10569" s="428">
        <v>224.25</v>
      </c>
    </row>
    <row r="10570" spans="2:4" x14ac:dyDescent="0.25">
      <c r="B10570" s="427" t="s">
        <v>13522</v>
      </c>
      <c r="C10570" s="427" t="s">
        <v>13061</v>
      </c>
      <c r="D10570" s="428">
        <v>224.25</v>
      </c>
    </row>
    <row r="10571" spans="2:4" x14ac:dyDescent="0.25">
      <c r="B10571" s="427" t="s">
        <v>13523</v>
      </c>
      <c r="C10571" s="427" t="s">
        <v>13061</v>
      </c>
      <c r="D10571" s="428">
        <v>224.25</v>
      </c>
    </row>
    <row r="10572" spans="2:4" x14ac:dyDescent="0.25">
      <c r="B10572" s="427" t="s">
        <v>13524</v>
      </c>
      <c r="C10572" s="427" t="s">
        <v>13061</v>
      </c>
      <c r="D10572" s="428">
        <v>406</v>
      </c>
    </row>
    <row r="10573" spans="2:4" x14ac:dyDescent="0.25">
      <c r="B10573" s="427" t="s">
        <v>13525</v>
      </c>
      <c r="C10573" s="427" t="s">
        <v>13061</v>
      </c>
      <c r="D10573" s="428">
        <v>406</v>
      </c>
    </row>
    <row r="10574" spans="2:4" x14ac:dyDescent="0.25">
      <c r="B10574" s="427" t="s">
        <v>13526</v>
      </c>
      <c r="C10574" s="427" t="s">
        <v>13061</v>
      </c>
      <c r="D10574" s="428">
        <v>110</v>
      </c>
    </row>
    <row r="10575" spans="2:4" x14ac:dyDescent="0.25">
      <c r="B10575" s="427" t="s">
        <v>13527</v>
      </c>
      <c r="C10575" s="427" t="s">
        <v>13061</v>
      </c>
      <c r="D10575" s="428">
        <v>110</v>
      </c>
    </row>
    <row r="10576" spans="2:4" x14ac:dyDescent="0.25">
      <c r="B10576" s="427" t="s">
        <v>13528</v>
      </c>
      <c r="C10576" s="427" t="s">
        <v>13061</v>
      </c>
      <c r="D10576" s="428">
        <v>110</v>
      </c>
    </row>
    <row r="10577" spans="2:4" x14ac:dyDescent="0.25">
      <c r="B10577" s="427" t="s">
        <v>13529</v>
      </c>
      <c r="C10577" s="427" t="s">
        <v>13061</v>
      </c>
      <c r="D10577" s="428">
        <v>110</v>
      </c>
    </row>
    <row r="10578" spans="2:4" x14ac:dyDescent="0.25">
      <c r="B10578" s="427" t="s">
        <v>13530</v>
      </c>
      <c r="C10578" s="427" t="s">
        <v>13061</v>
      </c>
      <c r="D10578" s="428">
        <v>110</v>
      </c>
    </row>
    <row r="10579" spans="2:4" x14ac:dyDescent="0.25">
      <c r="B10579" s="427" t="s">
        <v>13531</v>
      </c>
      <c r="C10579" s="427" t="s">
        <v>13061</v>
      </c>
      <c r="D10579" s="428">
        <v>279.73</v>
      </c>
    </row>
    <row r="10580" spans="2:4" x14ac:dyDescent="0.25">
      <c r="B10580" s="427" t="s">
        <v>13532</v>
      </c>
      <c r="C10580" s="427" t="s">
        <v>13533</v>
      </c>
      <c r="D10580" s="428">
        <v>464</v>
      </c>
    </row>
    <row r="10581" spans="2:4" x14ac:dyDescent="0.25">
      <c r="B10581" s="427" t="s">
        <v>13534</v>
      </c>
      <c r="C10581" s="427" t="s">
        <v>13533</v>
      </c>
      <c r="D10581" s="428">
        <v>464</v>
      </c>
    </row>
    <row r="10582" spans="2:4" x14ac:dyDescent="0.25">
      <c r="B10582" s="427" t="s">
        <v>13535</v>
      </c>
      <c r="C10582" s="427" t="s">
        <v>13533</v>
      </c>
      <c r="D10582" s="428">
        <v>464</v>
      </c>
    </row>
    <row r="10583" spans="2:4" x14ac:dyDescent="0.25">
      <c r="B10583" s="427" t="s">
        <v>13536</v>
      </c>
      <c r="C10583" s="427" t="s">
        <v>13533</v>
      </c>
      <c r="D10583" s="428">
        <v>464</v>
      </c>
    </row>
    <row r="10584" spans="2:4" x14ac:dyDescent="0.25">
      <c r="B10584" s="427" t="s">
        <v>13537</v>
      </c>
      <c r="C10584" s="427" t="s">
        <v>13533</v>
      </c>
      <c r="D10584" s="428">
        <v>464</v>
      </c>
    </row>
    <row r="10585" spans="2:4" x14ac:dyDescent="0.25">
      <c r="B10585" s="427" t="s">
        <v>13538</v>
      </c>
      <c r="C10585" s="427" t="s">
        <v>13533</v>
      </c>
      <c r="D10585" s="428">
        <v>464</v>
      </c>
    </row>
    <row r="10586" spans="2:4" x14ac:dyDescent="0.25">
      <c r="B10586" s="427" t="s">
        <v>13539</v>
      </c>
      <c r="C10586" s="427" t="s">
        <v>13533</v>
      </c>
      <c r="D10586" s="428">
        <v>464</v>
      </c>
    </row>
    <row r="10587" spans="2:4" x14ac:dyDescent="0.25">
      <c r="B10587" s="427" t="s">
        <v>13540</v>
      </c>
      <c r="C10587" s="427" t="s">
        <v>13533</v>
      </c>
      <c r="D10587" s="428">
        <v>464</v>
      </c>
    </row>
    <row r="10588" spans="2:4" x14ac:dyDescent="0.25">
      <c r="B10588" s="427" t="s">
        <v>13541</v>
      </c>
      <c r="C10588" s="427" t="s">
        <v>13533</v>
      </c>
      <c r="D10588" s="428">
        <v>464</v>
      </c>
    </row>
    <row r="10589" spans="2:4" x14ac:dyDescent="0.25">
      <c r="B10589" s="427" t="s">
        <v>13542</v>
      </c>
      <c r="C10589" s="427" t="s">
        <v>13533</v>
      </c>
      <c r="D10589" s="428">
        <v>464</v>
      </c>
    </row>
    <row r="10590" spans="2:4" x14ac:dyDescent="0.25">
      <c r="B10590" s="427" t="s">
        <v>13543</v>
      </c>
      <c r="C10590" s="427" t="s">
        <v>13533</v>
      </c>
      <c r="D10590" s="428">
        <v>464</v>
      </c>
    </row>
    <row r="10591" spans="2:4" x14ac:dyDescent="0.25">
      <c r="B10591" s="427" t="s">
        <v>13544</v>
      </c>
      <c r="C10591" s="427" t="s">
        <v>13533</v>
      </c>
      <c r="D10591" s="428">
        <v>464</v>
      </c>
    </row>
    <row r="10592" spans="2:4" x14ac:dyDescent="0.25">
      <c r="B10592" s="427" t="s">
        <v>13545</v>
      </c>
      <c r="C10592" s="427" t="s">
        <v>13533</v>
      </c>
      <c r="D10592" s="428">
        <v>464</v>
      </c>
    </row>
    <row r="10593" spans="2:4" x14ac:dyDescent="0.25">
      <c r="B10593" s="427" t="s">
        <v>13546</v>
      </c>
      <c r="C10593" s="427" t="s">
        <v>13533</v>
      </c>
      <c r="D10593" s="428">
        <v>464</v>
      </c>
    </row>
    <row r="10594" spans="2:4" x14ac:dyDescent="0.25">
      <c r="B10594" s="427" t="s">
        <v>13547</v>
      </c>
      <c r="C10594" s="427" t="s">
        <v>13533</v>
      </c>
      <c r="D10594" s="428">
        <v>464</v>
      </c>
    </row>
    <row r="10595" spans="2:4" x14ac:dyDescent="0.25">
      <c r="B10595" s="427" t="s">
        <v>13548</v>
      </c>
      <c r="C10595" s="427" t="s">
        <v>13533</v>
      </c>
      <c r="D10595" s="428">
        <v>464</v>
      </c>
    </row>
    <row r="10596" spans="2:4" x14ac:dyDescent="0.25">
      <c r="B10596" s="427" t="s">
        <v>13549</v>
      </c>
      <c r="C10596" s="427" t="s">
        <v>13533</v>
      </c>
      <c r="D10596" s="428">
        <v>464</v>
      </c>
    </row>
    <row r="10597" spans="2:4" x14ac:dyDescent="0.25">
      <c r="B10597" s="427" t="s">
        <v>13550</v>
      </c>
      <c r="C10597" s="427" t="s">
        <v>13533</v>
      </c>
      <c r="D10597" s="428">
        <v>464</v>
      </c>
    </row>
    <row r="10598" spans="2:4" x14ac:dyDescent="0.25">
      <c r="B10598" s="427" t="s">
        <v>13551</v>
      </c>
      <c r="C10598" s="427" t="s">
        <v>13533</v>
      </c>
      <c r="D10598" s="428">
        <v>464</v>
      </c>
    </row>
    <row r="10599" spans="2:4" x14ac:dyDescent="0.25">
      <c r="B10599" s="427" t="s">
        <v>13552</v>
      </c>
      <c r="C10599" s="427" t="s">
        <v>13533</v>
      </c>
      <c r="D10599" s="428">
        <v>464</v>
      </c>
    </row>
    <row r="10600" spans="2:4" x14ac:dyDescent="0.25">
      <c r="B10600" s="427" t="s">
        <v>13553</v>
      </c>
      <c r="C10600" s="427" t="s">
        <v>13533</v>
      </c>
      <c r="D10600" s="428">
        <v>464</v>
      </c>
    </row>
    <row r="10601" spans="2:4" x14ac:dyDescent="0.25">
      <c r="B10601" s="427" t="s">
        <v>13554</v>
      </c>
      <c r="C10601" s="427" t="s">
        <v>13533</v>
      </c>
      <c r="D10601" s="428">
        <v>464</v>
      </c>
    </row>
    <row r="10602" spans="2:4" x14ac:dyDescent="0.25">
      <c r="B10602" s="427" t="s">
        <v>13555</v>
      </c>
      <c r="C10602" s="427" t="s">
        <v>13533</v>
      </c>
      <c r="D10602" s="428">
        <v>464</v>
      </c>
    </row>
    <row r="10603" spans="2:4" x14ac:dyDescent="0.25">
      <c r="B10603" s="427" t="s">
        <v>13556</v>
      </c>
      <c r="C10603" s="427" t="s">
        <v>13533</v>
      </c>
      <c r="D10603" s="428">
        <v>464</v>
      </c>
    </row>
    <row r="10604" spans="2:4" x14ac:dyDescent="0.25">
      <c r="B10604" s="427" t="s">
        <v>13557</v>
      </c>
      <c r="C10604" s="427" t="s">
        <v>13533</v>
      </c>
      <c r="D10604" s="428">
        <v>464</v>
      </c>
    </row>
    <row r="10605" spans="2:4" x14ac:dyDescent="0.25">
      <c r="B10605" s="427" t="s">
        <v>13558</v>
      </c>
      <c r="C10605" s="427" t="s">
        <v>13533</v>
      </c>
      <c r="D10605" s="428">
        <v>464</v>
      </c>
    </row>
    <row r="10606" spans="2:4" x14ac:dyDescent="0.25">
      <c r="B10606" s="427" t="s">
        <v>13559</v>
      </c>
      <c r="C10606" s="427" t="s">
        <v>13533</v>
      </c>
      <c r="D10606" s="428">
        <v>464</v>
      </c>
    </row>
    <row r="10607" spans="2:4" x14ac:dyDescent="0.25">
      <c r="B10607" s="427" t="s">
        <v>13560</v>
      </c>
      <c r="C10607" s="427" t="s">
        <v>13533</v>
      </c>
      <c r="D10607" s="428">
        <v>464</v>
      </c>
    </row>
    <row r="10608" spans="2:4" x14ac:dyDescent="0.25">
      <c r="B10608" s="427" t="s">
        <v>13561</v>
      </c>
      <c r="C10608" s="427" t="s">
        <v>13533</v>
      </c>
      <c r="D10608" s="428">
        <v>464</v>
      </c>
    </row>
    <row r="10609" spans="2:4" x14ac:dyDescent="0.25">
      <c r="B10609" s="427" t="s">
        <v>13562</v>
      </c>
      <c r="C10609" s="427" t="s">
        <v>13533</v>
      </c>
      <c r="D10609" s="428">
        <v>464</v>
      </c>
    </row>
    <row r="10610" spans="2:4" x14ac:dyDescent="0.25">
      <c r="B10610" s="427" t="s">
        <v>13563</v>
      </c>
      <c r="C10610" s="427" t="s">
        <v>13533</v>
      </c>
      <c r="D10610" s="428">
        <v>464</v>
      </c>
    </row>
    <row r="10611" spans="2:4" x14ac:dyDescent="0.25">
      <c r="B10611" s="427" t="s">
        <v>13564</v>
      </c>
      <c r="C10611" s="427" t="s">
        <v>13533</v>
      </c>
      <c r="D10611" s="428">
        <v>464</v>
      </c>
    </row>
    <row r="10612" spans="2:4" x14ac:dyDescent="0.25">
      <c r="B10612" s="427" t="s">
        <v>13565</v>
      </c>
      <c r="C10612" s="427" t="s">
        <v>13533</v>
      </c>
      <c r="D10612" s="428">
        <v>464</v>
      </c>
    </row>
    <row r="10613" spans="2:4" x14ac:dyDescent="0.25">
      <c r="B10613" s="427" t="s">
        <v>13566</v>
      </c>
      <c r="C10613" s="427" t="s">
        <v>13533</v>
      </c>
      <c r="D10613" s="428">
        <v>464</v>
      </c>
    </row>
    <row r="10614" spans="2:4" x14ac:dyDescent="0.25">
      <c r="B10614" s="427" t="s">
        <v>13567</v>
      </c>
      <c r="C10614" s="427" t="s">
        <v>13533</v>
      </c>
      <c r="D10614" s="428">
        <v>464</v>
      </c>
    </row>
    <row r="10615" spans="2:4" x14ac:dyDescent="0.25">
      <c r="B10615" s="427" t="s">
        <v>13568</v>
      </c>
      <c r="C10615" s="427" t="s">
        <v>13533</v>
      </c>
      <c r="D10615" s="428">
        <v>464</v>
      </c>
    </row>
    <row r="10616" spans="2:4" x14ac:dyDescent="0.25">
      <c r="B10616" s="427" t="s">
        <v>13569</v>
      </c>
      <c r="C10616" s="427" t="s">
        <v>13533</v>
      </c>
      <c r="D10616" s="428">
        <v>464</v>
      </c>
    </row>
    <row r="10617" spans="2:4" x14ac:dyDescent="0.25">
      <c r="B10617" s="427" t="s">
        <v>13570</v>
      </c>
      <c r="C10617" s="427" t="s">
        <v>13533</v>
      </c>
      <c r="D10617" s="428">
        <v>464</v>
      </c>
    </row>
    <row r="10618" spans="2:4" x14ac:dyDescent="0.25">
      <c r="B10618" s="427" t="s">
        <v>13571</v>
      </c>
      <c r="C10618" s="427" t="s">
        <v>13533</v>
      </c>
      <c r="D10618" s="428">
        <v>464</v>
      </c>
    </row>
    <row r="10619" spans="2:4" x14ac:dyDescent="0.25">
      <c r="B10619" s="427" t="s">
        <v>13572</v>
      </c>
      <c r="C10619" s="427" t="s">
        <v>13533</v>
      </c>
      <c r="D10619" s="428">
        <v>464</v>
      </c>
    </row>
    <row r="10620" spans="2:4" x14ac:dyDescent="0.25">
      <c r="B10620" s="427" t="s">
        <v>13573</v>
      </c>
      <c r="C10620" s="427" t="s">
        <v>13533</v>
      </c>
      <c r="D10620" s="428">
        <v>464</v>
      </c>
    </row>
    <row r="10621" spans="2:4" x14ac:dyDescent="0.25">
      <c r="B10621" s="427" t="s">
        <v>13574</v>
      </c>
      <c r="C10621" s="427" t="s">
        <v>13533</v>
      </c>
      <c r="D10621" s="428">
        <v>464</v>
      </c>
    </row>
    <row r="10622" spans="2:4" x14ac:dyDescent="0.25">
      <c r="B10622" s="427" t="s">
        <v>13575</v>
      </c>
      <c r="C10622" s="427" t="s">
        <v>13533</v>
      </c>
      <c r="D10622" s="428">
        <v>464</v>
      </c>
    </row>
    <row r="10623" spans="2:4" x14ac:dyDescent="0.25">
      <c r="B10623" s="427" t="s">
        <v>13576</v>
      </c>
      <c r="C10623" s="427" t="s">
        <v>13533</v>
      </c>
      <c r="D10623" s="428">
        <v>464</v>
      </c>
    </row>
    <row r="10624" spans="2:4" x14ac:dyDescent="0.25">
      <c r="B10624" s="427" t="s">
        <v>13577</v>
      </c>
      <c r="C10624" s="427" t="s">
        <v>13533</v>
      </c>
      <c r="D10624" s="428">
        <v>464</v>
      </c>
    </row>
    <row r="10625" spans="2:4" x14ac:dyDescent="0.25">
      <c r="B10625" s="427" t="s">
        <v>13578</v>
      </c>
      <c r="C10625" s="427" t="s">
        <v>13533</v>
      </c>
      <c r="D10625" s="428">
        <v>464</v>
      </c>
    </row>
    <row r="10626" spans="2:4" x14ac:dyDescent="0.25">
      <c r="B10626" s="427" t="s">
        <v>13579</v>
      </c>
      <c r="C10626" s="427" t="s">
        <v>13533</v>
      </c>
      <c r="D10626" s="428">
        <v>464</v>
      </c>
    </row>
    <row r="10627" spans="2:4" x14ac:dyDescent="0.25">
      <c r="B10627" s="427" t="s">
        <v>13580</v>
      </c>
      <c r="C10627" s="427" t="s">
        <v>13533</v>
      </c>
      <c r="D10627" s="428">
        <v>464</v>
      </c>
    </row>
    <row r="10628" spans="2:4" x14ac:dyDescent="0.25">
      <c r="B10628" s="427" t="s">
        <v>13581</v>
      </c>
      <c r="C10628" s="427" t="s">
        <v>13533</v>
      </c>
      <c r="D10628" s="428">
        <v>464</v>
      </c>
    </row>
    <row r="10629" spans="2:4" x14ac:dyDescent="0.25">
      <c r="B10629" s="427" t="s">
        <v>13582</v>
      </c>
      <c r="C10629" s="427" t="s">
        <v>13533</v>
      </c>
      <c r="D10629" s="428">
        <v>464</v>
      </c>
    </row>
    <row r="10630" spans="2:4" x14ac:dyDescent="0.25">
      <c r="B10630" s="427" t="s">
        <v>13583</v>
      </c>
      <c r="C10630" s="427" t="s">
        <v>13533</v>
      </c>
      <c r="D10630" s="428">
        <v>464</v>
      </c>
    </row>
    <row r="10631" spans="2:4" x14ac:dyDescent="0.25">
      <c r="B10631" s="427" t="s">
        <v>13584</v>
      </c>
      <c r="C10631" s="427" t="s">
        <v>13533</v>
      </c>
      <c r="D10631" s="428">
        <v>464</v>
      </c>
    </row>
    <row r="10632" spans="2:4" x14ac:dyDescent="0.25">
      <c r="B10632" s="427" t="s">
        <v>13585</v>
      </c>
      <c r="C10632" s="427" t="s">
        <v>13533</v>
      </c>
      <c r="D10632" s="428">
        <v>464</v>
      </c>
    </row>
    <row r="10633" spans="2:4" x14ac:dyDescent="0.25">
      <c r="B10633" s="427" t="s">
        <v>13586</v>
      </c>
      <c r="C10633" s="427" t="s">
        <v>13533</v>
      </c>
      <c r="D10633" s="428">
        <v>464</v>
      </c>
    </row>
    <row r="10634" spans="2:4" x14ac:dyDescent="0.25">
      <c r="B10634" s="427" t="s">
        <v>13587</v>
      </c>
      <c r="C10634" s="427" t="s">
        <v>13533</v>
      </c>
      <c r="D10634" s="428">
        <v>464</v>
      </c>
    </row>
    <row r="10635" spans="2:4" x14ac:dyDescent="0.25">
      <c r="B10635" s="427" t="s">
        <v>13588</v>
      </c>
      <c r="C10635" s="427" t="s">
        <v>13533</v>
      </c>
      <c r="D10635" s="428">
        <v>464</v>
      </c>
    </row>
    <row r="10636" spans="2:4" x14ac:dyDescent="0.25">
      <c r="B10636" s="427" t="s">
        <v>13589</v>
      </c>
      <c r="C10636" s="427" t="s">
        <v>13533</v>
      </c>
      <c r="D10636" s="428">
        <v>464</v>
      </c>
    </row>
    <row r="10637" spans="2:4" x14ac:dyDescent="0.25">
      <c r="B10637" s="427" t="s">
        <v>13590</v>
      </c>
      <c r="C10637" s="427" t="s">
        <v>13533</v>
      </c>
      <c r="D10637" s="428">
        <v>464</v>
      </c>
    </row>
    <row r="10638" spans="2:4" x14ac:dyDescent="0.25">
      <c r="B10638" s="427" t="s">
        <v>13591</v>
      </c>
      <c r="C10638" s="427" t="s">
        <v>13533</v>
      </c>
      <c r="D10638" s="428">
        <v>464</v>
      </c>
    </row>
    <row r="10639" spans="2:4" x14ac:dyDescent="0.25">
      <c r="B10639" s="427" t="s">
        <v>13592</v>
      </c>
      <c r="C10639" s="427" t="s">
        <v>13533</v>
      </c>
      <c r="D10639" s="428">
        <v>464</v>
      </c>
    </row>
    <row r="10640" spans="2:4" x14ac:dyDescent="0.25">
      <c r="B10640" s="427" t="s">
        <v>13593</v>
      </c>
      <c r="C10640" s="427" t="s">
        <v>13533</v>
      </c>
      <c r="D10640" s="428">
        <v>464</v>
      </c>
    </row>
    <row r="10641" spans="2:4" x14ac:dyDescent="0.25">
      <c r="B10641" s="427" t="s">
        <v>13594</v>
      </c>
      <c r="C10641" s="427" t="s">
        <v>13533</v>
      </c>
      <c r="D10641" s="428">
        <v>464</v>
      </c>
    </row>
    <row r="10642" spans="2:4" x14ac:dyDescent="0.25">
      <c r="B10642" s="427" t="s">
        <v>13595</v>
      </c>
      <c r="C10642" s="427" t="s">
        <v>13533</v>
      </c>
      <c r="D10642" s="428">
        <v>464</v>
      </c>
    </row>
    <row r="10643" spans="2:4" x14ac:dyDescent="0.25">
      <c r="B10643" s="427" t="s">
        <v>13596</v>
      </c>
      <c r="C10643" s="427" t="s">
        <v>13533</v>
      </c>
      <c r="D10643" s="428">
        <v>464</v>
      </c>
    </row>
    <row r="10644" spans="2:4" x14ac:dyDescent="0.25">
      <c r="B10644" s="427" t="s">
        <v>13597</v>
      </c>
      <c r="C10644" s="427" t="s">
        <v>13533</v>
      </c>
      <c r="D10644" s="428">
        <v>464</v>
      </c>
    </row>
    <row r="10645" spans="2:4" x14ac:dyDescent="0.25">
      <c r="B10645" s="427" t="s">
        <v>13598</v>
      </c>
      <c r="C10645" s="427" t="s">
        <v>13533</v>
      </c>
      <c r="D10645" s="428">
        <v>464</v>
      </c>
    </row>
    <row r="10646" spans="2:4" x14ac:dyDescent="0.25">
      <c r="B10646" s="427" t="s">
        <v>13599</v>
      </c>
      <c r="C10646" s="427" t="s">
        <v>13533</v>
      </c>
      <c r="D10646" s="428">
        <v>464</v>
      </c>
    </row>
    <row r="10647" spans="2:4" x14ac:dyDescent="0.25">
      <c r="B10647" s="427" t="s">
        <v>13600</v>
      </c>
      <c r="C10647" s="427" t="s">
        <v>13533</v>
      </c>
      <c r="D10647" s="428">
        <v>464</v>
      </c>
    </row>
    <row r="10648" spans="2:4" x14ac:dyDescent="0.25">
      <c r="B10648" s="427" t="s">
        <v>13601</v>
      </c>
      <c r="C10648" s="427" t="s">
        <v>13533</v>
      </c>
      <c r="D10648" s="428">
        <v>464</v>
      </c>
    </row>
    <row r="10649" spans="2:4" x14ac:dyDescent="0.25">
      <c r="B10649" s="427" t="s">
        <v>13602</v>
      </c>
      <c r="C10649" s="427" t="s">
        <v>13533</v>
      </c>
      <c r="D10649" s="428">
        <v>464</v>
      </c>
    </row>
    <row r="10650" spans="2:4" x14ac:dyDescent="0.25">
      <c r="B10650" s="427" t="s">
        <v>13603</v>
      </c>
      <c r="C10650" s="427" t="s">
        <v>13533</v>
      </c>
      <c r="D10650" s="428">
        <v>464</v>
      </c>
    </row>
    <row r="10651" spans="2:4" x14ac:dyDescent="0.25">
      <c r="B10651" s="427" t="s">
        <v>13604</v>
      </c>
      <c r="C10651" s="427" t="s">
        <v>13533</v>
      </c>
      <c r="D10651" s="428">
        <v>464</v>
      </c>
    </row>
    <row r="10652" spans="2:4" x14ac:dyDescent="0.25">
      <c r="B10652" s="427" t="s">
        <v>13605</v>
      </c>
      <c r="C10652" s="427" t="s">
        <v>13533</v>
      </c>
      <c r="D10652" s="428">
        <v>464</v>
      </c>
    </row>
    <row r="10653" spans="2:4" x14ac:dyDescent="0.25">
      <c r="B10653" s="427" t="s">
        <v>13606</v>
      </c>
      <c r="C10653" s="427" t="s">
        <v>13533</v>
      </c>
      <c r="D10653" s="428">
        <v>464</v>
      </c>
    </row>
    <row r="10654" spans="2:4" x14ac:dyDescent="0.25">
      <c r="B10654" s="427" t="s">
        <v>13607</v>
      </c>
      <c r="C10654" s="427" t="s">
        <v>13533</v>
      </c>
      <c r="D10654" s="428">
        <v>464</v>
      </c>
    </row>
    <row r="10655" spans="2:4" x14ac:dyDescent="0.25">
      <c r="B10655" s="427" t="s">
        <v>13608</v>
      </c>
      <c r="C10655" s="427" t="s">
        <v>13533</v>
      </c>
      <c r="D10655" s="428">
        <v>464</v>
      </c>
    </row>
    <row r="10656" spans="2:4" x14ac:dyDescent="0.25">
      <c r="B10656" s="427" t="s">
        <v>13609</v>
      </c>
      <c r="C10656" s="427" t="s">
        <v>13533</v>
      </c>
      <c r="D10656" s="428">
        <v>464</v>
      </c>
    </row>
    <row r="10657" spans="2:4" x14ac:dyDescent="0.25">
      <c r="B10657" s="427" t="s">
        <v>13610</v>
      </c>
      <c r="C10657" s="427" t="s">
        <v>13533</v>
      </c>
      <c r="D10657" s="428">
        <v>464</v>
      </c>
    </row>
    <row r="10658" spans="2:4" x14ac:dyDescent="0.25">
      <c r="B10658" s="427" t="s">
        <v>13611</v>
      </c>
      <c r="C10658" s="427" t="s">
        <v>13533</v>
      </c>
      <c r="D10658" s="428">
        <v>464</v>
      </c>
    </row>
    <row r="10659" spans="2:4" x14ac:dyDescent="0.25">
      <c r="B10659" s="427" t="s">
        <v>13612</v>
      </c>
      <c r="C10659" s="427" t="s">
        <v>13533</v>
      </c>
      <c r="D10659" s="428">
        <v>464</v>
      </c>
    </row>
    <row r="10660" spans="2:4" x14ac:dyDescent="0.25">
      <c r="B10660" s="427" t="s">
        <v>13613</v>
      </c>
      <c r="C10660" s="427" t="s">
        <v>13533</v>
      </c>
      <c r="D10660" s="428">
        <v>464</v>
      </c>
    </row>
    <row r="10661" spans="2:4" x14ac:dyDescent="0.25">
      <c r="B10661" s="427" t="s">
        <v>13614</v>
      </c>
      <c r="C10661" s="427" t="s">
        <v>13533</v>
      </c>
      <c r="D10661" s="428">
        <v>464</v>
      </c>
    </row>
    <row r="10662" spans="2:4" x14ac:dyDescent="0.25">
      <c r="B10662" s="427" t="s">
        <v>13615</v>
      </c>
      <c r="C10662" s="427" t="s">
        <v>13533</v>
      </c>
      <c r="D10662" s="428">
        <v>464</v>
      </c>
    </row>
    <row r="10663" spans="2:4" x14ac:dyDescent="0.25">
      <c r="B10663" s="427" t="s">
        <v>13616</v>
      </c>
      <c r="C10663" s="427" t="s">
        <v>13533</v>
      </c>
      <c r="D10663" s="428">
        <v>464</v>
      </c>
    </row>
    <row r="10664" spans="2:4" x14ac:dyDescent="0.25">
      <c r="B10664" s="427" t="s">
        <v>13617</v>
      </c>
      <c r="C10664" s="427" t="s">
        <v>13533</v>
      </c>
      <c r="D10664" s="428">
        <v>464</v>
      </c>
    </row>
    <row r="10665" spans="2:4" x14ac:dyDescent="0.25">
      <c r="B10665" s="427" t="s">
        <v>13618</v>
      </c>
      <c r="C10665" s="427" t="s">
        <v>13533</v>
      </c>
      <c r="D10665" s="428">
        <v>464</v>
      </c>
    </row>
    <row r="10666" spans="2:4" x14ac:dyDescent="0.25">
      <c r="B10666" s="427" t="s">
        <v>13619</v>
      </c>
      <c r="C10666" s="427" t="s">
        <v>13533</v>
      </c>
      <c r="D10666" s="428">
        <v>464</v>
      </c>
    </row>
    <row r="10667" spans="2:4" x14ac:dyDescent="0.25">
      <c r="B10667" s="427" t="s">
        <v>13620</v>
      </c>
      <c r="C10667" s="427" t="s">
        <v>13533</v>
      </c>
      <c r="D10667" s="428">
        <v>464</v>
      </c>
    </row>
    <row r="10668" spans="2:4" x14ac:dyDescent="0.25">
      <c r="B10668" s="427" t="s">
        <v>13621</v>
      </c>
      <c r="C10668" s="427" t="s">
        <v>13533</v>
      </c>
      <c r="D10668" s="428">
        <v>464</v>
      </c>
    </row>
    <row r="10669" spans="2:4" x14ac:dyDescent="0.25">
      <c r="B10669" s="427" t="s">
        <v>13622</v>
      </c>
      <c r="C10669" s="427" t="s">
        <v>13533</v>
      </c>
      <c r="D10669" s="428">
        <v>464</v>
      </c>
    </row>
    <row r="10670" spans="2:4" x14ac:dyDescent="0.25">
      <c r="B10670" s="427" t="s">
        <v>13623</v>
      </c>
      <c r="C10670" s="427" t="s">
        <v>13533</v>
      </c>
      <c r="D10670" s="428">
        <v>464</v>
      </c>
    </row>
    <row r="10671" spans="2:4" x14ac:dyDescent="0.25">
      <c r="B10671" s="427" t="s">
        <v>13624</v>
      </c>
      <c r="C10671" s="427" t="s">
        <v>13533</v>
      </c>
      <c r="D10671" s="428">
        <v>464</v>
      </c>
    </row>
    <row r="10672" spans="2:4" x14ac:dyDescent="0.25">
      <c r="B10672" s="427" t="s">
        <v>13625</v>
      </c>
      <c r="C10672" s="427" t="s">
        <v>13533</v>
      </c>
      <c r="D10672" s="428">
        <v>464</v>
      </c>
    </row>
    <row r="10673" spans="2:4" x14ac:dyDescent="0.25">
      <c r="B10673" s="427" t="s">
        <v>13626</v>
      </c>
      <c r="C10673" s="427" t="s">
        <v>13533</v>
      </c>
      <c r="D10673" s="428">
        <v>464</v>
      </c>
    </row>
    <row r="10674" spans="2:4" x14ac:dyDescent="0.25">
      <c r="B10674" s="427" t="s">
        <v>13627</v>
      </c>
      <c r="C10674" s="427" t="s">
        <v>13533</v>
      </c>
      <c r="D10674" s="428">
        <v>464</v>
      </c>
    </row>
    <row r="10675" spans="2:4" x14ac:dyDescent="0.25">
      <c r="B10675" s="427" t="s">
        <v>13628</v>
      </c>
      <c r="C10675" s="427" t="s">
        <v>13533</v>
      </c>
      <c r="D10675" s="428">
        <v>464</v>
      </c>
    </row>
    <row r="10676" spans="2:4" x14ac:dyDescent="0.25">
      <c r="B10676" s="427" t="s">
        <v>13629</v>
      </c>
      <c r="C10676" s="427" t="s">
        <v>13533</v>
      </c>
      <c r="D10676" s="428">
        <v>464</v>
      </c>
    </row>
    <row r="10677" spans="2:4" x14ac:dyDescent="0.25">
      <c r="B10677" s="427" t="s">
        <v>13630</v>
      </c>
      <c r="C10677" s="427" t="s">
        <v>13533</v>
      </c>
      <c r="D10677" s="428">
        <v>464</v>
      </c>
    </row>
    <row r="10678" spans="2:4" x14ac:dyDescent="0.25">
      <c r="B10678" s="427" t="s">
        <v>13631</v>
      </c>
      <c r="C10678" s="427" t="s">
        <v>13533</v>
      </c>
      <c r="D10678" s="428">
        <v>464</v>
      </c>
    </row>
    <row r="10679" spans="2:4" x14ac:dyDescent="0.25">
      <c r="B10679" s="427" t="s">
        <v>13632</v>
      </c>
      <c r="C10679" s="427" t="s">
        <v>13533</v>
      </c>
      <c r="D10679" s="428">
        <v>464</v>
      </c>
    </row>
    <row r="10680" spans="2:4" x14ac:dyDescent="0.25">
      <c r="B10680" s="427" t="s">
        <v>13633</v>
      </c>
      <c r="C10680" s="427" t="s">
        <v>13533</v>
      </c>
      <c r="D10680" s="428">
        <v>464</v>
      </c>
    </row>
    <row r="10681" spans="2:4" x14ac:dyDescent="0.25">
      <c r="B10681" s="427" t="s">
        <v>13634</v>
      </c>
      <c r="C10681" s="427" t="s">
        <v>13533</v>
      </c>
      <c r="D10681" s="428">
        <v>464</v>
      </c>
    </row>
    <row r="10682" spans="2:4" x14ac:dyDescent="0.25">
      <c r="B10682" s="427" t="s">
        <v>13635</v>
      </c>
      <c r="C10682" s="427" t="s">
        <v>13533</v>
      </c>
      <c r="D10682" s="428">
        <v>464</v>
      </c>
    </row>
    <row r="10683" spans="2:4" x14ac:dyDescent="0.25">
      <c r="B10683" s="427" t="s">
        <v>13636</v>
      </c>
      <c r="C10683" s="427" t="s">
        <v>13533</v>
      </c>
      <c r="D10683" s="428">
        <v>464</v>
      </c>
    </row>
    <row r="10684" spans="2:4" x14ac:dyDescent="0.25">
      <c r="B10684" s="427" t="s">
        <v>13637</v>
      </c>
      <c r="C10684" s="427" t="s">
        <v>13533</v>
      </c>
      <c r="D10684" s="428">
        <v>464</v>
      </c>
    </row>
    <row r="10685" spans="2:4" x14ac:dyDescent="0.25">
      <c r="B10685" s="427" t="s">
        <v>13638</v>
      </c>
      <c r="C10685" s="427" t="s">
        <v>13533</v>
      </c>
      <c r="D10685" s="428">
        <v>464</v>
      </c>
    </row>
    <row r="10686" spans="2:4" x14ac:dyDescent="0.25">
      <c r="B10686" s="427" t="s">
        <v>13639</v>
      </c>
      <c r="C10686" s="427" t="s">
        <v>13533</v>
      </c>
      <c r="D10686" s="428">
        <v>464</v>
      </c>
    </row>
    <row r="10687" spans="2:4" x14ac:dyDescent="0.25">
      <c r="B10687" s="427" t="s">
        <v>13640</v>
      </c>
      <c r="C10687" s="427" t="s">
        <v>13533</v>
      </c>
      <c r="D10687" s="428">
        <v>464</v>
      </c>
    </row>
    <row r="10688" spans="2:4" x14ac:dyDescent="0.25">
      <c r="B10688" s="427" t="s">
        <v>13641</v>
      </c>
      <c r="C10688" s="427" t="s">
        <v>13533</v>
      </c>
      <c r="D10688" s="428">
        <v>464</v>
      </c>
    </row>
    <row r="10689" spans="2:4" x14ac:dyDescent="0.25">
      <c r="B10689" s="427" t="s">
        <v>13642</v>
      </c>
      <c r="C10689" s="427" t="s">
        <v>13533</v>
      </c>
      <c r="D10689" s="428">
        <v>464</v>
      </c>
    </row>
    <row r="10690" spans="2:4" x14ac:dyDescent="0.25">
      <c r="B10690" s="427" t="s">
        <v>13643</v>
      </c>
      <c r="C10690" s="427" t="s">
        <v>13533</v>
      </c>
      <c r="D10690" s="428">
        <v>464</v>
      </c>
    </row>
    <row r="10691" spans="2:4" x14ac:dyDescent="0.25">
      <c r="B10691" s="427" t="s">
        <v>13644</v>
      </c>
      <c r="C10691" s="427" t="s">
        <v>13533</v>
      </c>
      <c r="D10691" s="428">
        <v>464</v>
      </c>
    </row>
    <row r="10692" spans="2:4" x14ac:dyDescent="0.25">
      <c r="B10692" s="427" t="s">
        <v>13645</v>
      </c>
      <c r="C10692" s="427" t="s">
        <v>13533</v>
      </c>
      <c r="D10692" s="428">
        <v>464</v>
      </c>
    </row>
    <row r="10693" spans="2:4" x14ac:dyDescent="0.25">
      <c r="B10693" s="427" t="s">
        <v>13646</v>
      </c>
      <c r="C10693" s="427" t="s">
        <v>13533</v>
      </c>
      <c r="D10693" s="428">
        <v>464</v>
      </c>
    </row>
    <row r="10694" spans="2:4" x14ac:dyDescent="0.25">
      <c r="B10694" s="427" t="s">
        <v>13647</v>
      </c>
      <c r="C10694" s="427" t="s">
        <v>13533</v>
      </c>
      <c r="D10694" s="428">
        <v>464</v>
      </c>
    </row>
    <row r="10695" spans="2:4" x14ac:dyDescent="0.25">
      <c r="B10695" s="427" t="s">
        <v>13648</v>
      </c>
      <c r="C10695" s="427" t="s">
        <v>13533</v>
      </c>
      <c r="D10695" s="428">
        <v>464</v>
      </c>
    </row>
    <row r="10696" spans="2:4" x14ac:dyDescent="0.25">
      <c r="B10696" s="427" t="s">
        <v>13649</v>
      </c>
      <c r="C10696" s="427" t="s">
        <v>13533</v>
      </c>
      <c r="D10696" s="428">
        <v>464</v>
      </c>
    </row>
    <row r="10697" spans="2:4" x14ac:dyDescent="0.25">
      <c r="B10697" s="427" t="s">
        <v>13650</v>
      </c>
      <c r="C10697" s="427" t="s">
        <v>13533</v>
      </c>
      <c r="D10697" s="428">
        <v>464</v>
      </c>
    </row>
    <row r="10698" spans="2:4" x14ac:dyDescent="0.25">
      <c r="B10698" s="427" t="s">
        <v>13651</v>
      </c>
      <c r="C10698" s="427" t="s">
        <v>13533</v>
      </c>
      <c r="D10698" s="428">
        <v>464</v>
      </c>
    </row>
    <row r="10699" spans="2:4" x14ac:dyDescent="0.25">
      <c r="B10699" s="427" t="s">
        <v>13652</v>
      </c>
      <c r="C10699" s="427" t="s">
        <v>13533</v>
      </c>
      <c r="D10699" s="428">
        <v>464</v>
      </c>
    </row>
    <row r="10700" spans="2:4" x14ac:dyDescent="0.25">
      <c r="B10700" s="427" t="s">
        <v>13653</v>
      </c>
      <c r="C10700" s="427" t="s">
        <v>13533</v>
      </c>
      <c r="D10700" s="428">
        <v>464</v>
      </c>
    </row>
    <row r="10701" spans="2:4" x14ac:dyDescent="0.25">
      <c r="B10701" s="427" t="s">
        <v>13654</v>
      </c>
      <c r="C10701" s="427" t="s">
        <v>13533</v>
      </c>
      <c r="D10701" s="428">
        <v>464</v>
      </c>
    </row>
    <row r="10702" spans="2:4" x14ac:dyDescent="0.25">
      <c r="B10702" s="427" t="s">
        <v>13655</v>
      </c>
      <c r="C10702" s="427" t="s">
        <v>13656</v>
      </c>
      <c r="D10702" s="428">
        <v>1890</v>
      </c>
    </row>
    <row r="10703" spans="2:4" x14ac:dyDescent="0.25">
      <c r="B10703" s="427" t="s">
        <v>13657</v>
      </c>
      <c r="C10703" s="427" t="s">
        <v>13658</v>
      </c>
      <c r="D10703" s="428">
        <v>1353.55</v>
      </c>
    </row>
    <row r="10704" spans="2:4" x14ac:dyDescent="0.25">
      <c r="B10704" s="427" t="s">
        <v>13659</v>
      </c>
      <c r="C10704" s="427" t="s">
        <v>13660</v>
      </c>
      <c r="D10704" s="428">
        <v>357.16</v>
      </c>
    </row>
    <row r="10705" spans="2:4" x14ac:dyDescent="0.25">
      <c r="B10705" s="427" t="s">
        <v>13661</v>
      </c>
      <c r="C10705" s="427" t="s">
        <v>13660</v>
      </c>
      <c r="D10705" s="428">
        <v>357.16</v>
      </c>
    </row>
    <row r="10706" spans="2:4" x14ac:dyDescent="0.25">
      <c r="B10706" s="427" t="s">
        <v>13662</v>
      </c>
      <c r="C10706" s="427" t="s">
        <v>13660</v>
      </c>
      <c r="D10706" s="428">
        <v>357.16</v>
      </c>
    </row>
    <row r="10707" spans="2:4" x14ac:dyDescent="0.25">
      <c r="B10707" s="427" t="s">
        <v>13663</v>
      </c>
      <c r="C10707" s="427" t="s">
        <v>13660</v>
      </c>
      <c r="D10707" s="428">
        <v>357.16</v>
      </c>
    </row>
    <row r="10708" spans="2:4" x14ac:dyDescent="0.25">
      <c r="B10708" s="427" t="s">
        <v>13664</v>
      </c>
      <c r="C10708" s="427" t="s">
        <v>13660</v>
      </c>
      <c r="D10708" s="428">
        <v>357.16</v>
      </c>
    </row>
    <row r="10709" spans="2:4" x14ac:dyDescent="0.25">
      <c r="B10709" s="427" t="s">
        <v>13665</v>
      </c>
      <c r="C10709" s="427" t="s">
        <v>13660</v>
      </c>
      <c r="D10709" s="428">
        <v>357.16</v>
      </c>
    </row>
    <row r="10710" spans="2:4" x14ac:dyDescent="0.25">
      <c r="B10710" s="427" t="s">
        <v>13666</v>
      </c>
      <c r="C10710" s="427" t="s">
        <v>13660</v>
      </c>
      <c r="D10710" s="428">
        <v>357.16</v>
      </c>
    </row>
    <row r="10711" spans="2:4" x14ac:dyDescent="0.25">
      <c r="B10711" s="427" t="s">
        <v>13667</v>
      </c>
      <c r="C10711" s="427" t="s">
        <v>13660</v>
      </c>
      <c r="D10711" s="428">
        <v>357.16</v>
      </c>
    </row>
    <row r="10712" spans="2:4" x14ac:dyDescent="0.25">
      <c r="B10712" s="427" t="s">
        <v>13668</v>
      </c>
      <c r="C10712" s="427" t="s">
        <v>13660</v>
      </c>
      <c r="D10712" s="428">
        <v>357.16</v>
      </c>
    </row>
    <row r="10713" spans="2:4" x14ac:dyDescent="0.25">
      <c r="B10713" s="427" t="s">
        <v>13669</v>
      </c>
      <c r="C10713" s="427" t="s">
        <v>13660</v>
      </c>
      <c r="D10713" s="428">
        <v>357.16</v>
      </c>
    </row>
    <row r="10714" spans="2:4" x14ac:dyDescent="0.25">
      <c r="B10714" s="427" t="s">
        <v>13670</v>
      </c>
      <c r="C10714" s="427" t="s">
        <v>13660</v>
      </c>
      <c r="D10714" s="428">
        <v>357.16</v>
      </c>
    </row>
    <row r="10715" spans="2:4" x14ac:dyDescent="0.25">
      <c r="B10715" s="427" t="s">
        <v>13671</v>
      </c>
      <c r="C10715" s="427" t="s">
        <v>13660</v>
      </c>
      <c r="D10715" s="428">
        <v>357.16</v>
      </c>
    </row>
    <row r="10716" spans="2:4" x14ac:dyDescent="0.25">
      <c r="B10716" s="427" t="s">
        <v>13672</v>
      </c>
      <c r="C10716" s="427" t="s">
        <v>13660</v>
      </c>
      <c r="D10716" s="428">
        <v>357.16</v>
      </c>
    </row>
    <row r="10717" spans="2:4" x14ac:dyDescent="0.25">
      <c r="B10717" s="427" t="s">
        <v>13673</v>
      </c>
      <c r="C10717" s="427" t="s">
        <v>13660</v>
      </c>
      <c r="D10717" s="428">
        <v>357.16</v>
      </c>
    </row>
    <row r="10718" spans="2:4" x14ac:dyDescent="0.25">
      <c r="B10718" s="427" t="s">
        <v>13674</v>
      </c>
      <c r="C10718" s="427" t="s">
        <v>13660</v>
      </c>
      <c r="D10718" s="428">
        <v>357.16</v>
      </c>
    </row>
    <row r="10719" spans="2:4" x14ac:dyDescent="0.25">
      <c r="B10719" s="427" t="s">
        <v>13675</v>
      </c>
      <c r="C10719" s="427" t="s">
        <v>13660</v>
      </c>
      <c r="D10719" s="428">
        <v>357.16</v>
      </c>
    </row>
    <row r="10720" spans="2:4" x14ac:dyDescent="0.25">
      <c r="B10720" s="427" t="s">
        <v>13676</v>
      </c>
      <c r="C10720" s="427" t="s">
        <v>13660</v>
      </c>
      <c r="D10720" s="428">
        <v>357.16</v>
      </c>
    </row>
    <row r="10721" spans="2:4" x14ac:dyDescent="0.25">
      <c r="B10721" s="427" t="s">
        <v>13677</v>
      </c>
      <c r="C10721" s="427" t="s">
        <v>13660</v>
      </c>
      <c r="D10721" s="428">
        <v>357.16</v>
      </c>
    </row>
    <row r="10722" spans="2:4" x14ac:dyDescent="0.25">
      <c r="B10722" s="427" t="s">
        <v>13678</v>
      </c>
      <c r="C10722" s="427" t="s">
        <v>13660</v>
      </c>
      <c r="D10722" s="428">
        <v>357.16</v>
      </c>
    </row>
    <row r="10723" spans="2:4" x14ac:dyDescent="0.25">
      <c r="B10723" s="427" t="s">
        <v>13679</v>
      </c>
      <c r="C10723" s="427" t="s">
        <v>13660</v>
      </c>
      <c r="D10723" s="428">
        <v>357.16</v>
      </c>
    </row>
    <row r="10724" spans="2:4" x14ac:dyDescent="0.25">
      <c r="B10724" s="427" t="s">
        <v>13680</v>
      </c>
      <c r="C10724" s="427" t="s">
        <v>13660</v>
      </c>
      <c r="D10724" s="428">
        <v>357.16</v>
      </c>
    </row>
    <row r="10725" spans="2:4" x14ac:dyDescent="0.25">
      <c r="B10725" s="427" t="s">
        <v>13681</v>
      </c>
      <c r="C10725" s="427" t="s">
        <v>13660</v>
      </c>
      <c r="D10725" s="428">
        <v>357.16</v>
      </c>
    </row>
    <row r="10726" spans="2:4" x14ac:dyDescent="0.25">
      <c r="B10726" s="427" t="s">
        <v>13682</v>
      </c>
      <c r="C10726" s="427" t="s">
        <v>13660</v>
      </c>
      <c r="D10726" s="428">
        <v>357.16</v>
      </c>
    </row>
    <row r="10727" spans="2:4" x14ac:dyDescent="0.25">
      <c r="B10727" s="427" t="s">
        <v>13683</v>
      </c>
      <c r="C10727" s="427" t="s">
        <v>13660</v>
      </c>
      <c r="D10727" s="428">
        <v>357.16</v>
      </c>
    </row>
    <row r="10728" spans="2:4" x14ac:dyDescent="0.25">
      <c r="B10728" s="427" t="s">
        <v>13684</v>
      </c>
      <c r="C10728" s="427" t="s">
        <v>13660</v>
      </c>
      <c r="D10728" s="428">
        <v>357.16</v>
      </c>
    </row>
    <row r="10729" spans="2:4" x14ac:dyDescent="0.25">
      <c r="B10729" s="427" t="s">
        <v>13685</v>
      </c>
      <c r="C10729" s="427" t="s">
        <v>13660</v>
      </c>
      <c r="D10729" s="428">
        <v>357.16</v>
      </c>
    </row>
    <row r="10730" spans="2:4" x14ac:dyDescent="0.25">
      <c r="B10730" s="427" t="s">
        <v>13686</v>
      </c>
      <c r="C10730" s="427" t="s">
        <v>13660</v>
      </c>
      <c r="D10730" s="428">
        <v>357.16</v>
      </c>
    </row>
    <row r="10731" spans="2:4" x14ac:dyDescent="0.25">
      <c r="B10731" s="427" t="s">
        <v>13687</v>
      </c>
      <c r="C10731" s="427" t="s">
        <v>13660</v>
      </c>
      <c r="D10731" s="428">
        <v>357.16</v>
      </c>
    </row>
    <row r="10732" spans="2:4" x14ac:dyDescent="0.25">
      <c r="B10732" s="427" t="s">
        <v>13688</v>
      </c>
      <c r="C10732" s="427" t="s">
        <v>13660</v>
      </c>
      <c r="D10732" s="428">
        <v>357.16</v>
      </c>
    </row>
    <row r="10733" spans="2:4" x14ac:dyDescent="0.25">
      <c r="B10733" s="427" t="s">
        <v>13689</v>
      </c>
      <c r="C10733" s="427" t="s">
        <v>13660</v>
      </c>
      <c r="D10733" s="428">
        <v>357.16</v>
      </c>
    </row>
    <row r="10734" spans="2:4" x14ac:dyDescent="0.25">
      <c r="B10734" s="427" t="s">
        <v>13690</v>
      </c>
      <c r="C10734" s="427" t="s">
        <v>13660</v>
      </c>
      <c r="D10734" s="428">
        <v>357.16</v>
      </c>
    </row>
    <row r="10735" spans="2:4" x14ac:dyDescent="0.25">
      <c r="B10735" s="427" t="s">
        <v>13691</v>
      </c>
      <c r="C10735" s="427" t="s">
        <v>13660</v>
      </c>
      <c r="D10735" s="428">
        <v>357.16</v>
      </c>
    </row>
    <row r="10736" spans="2:4" x14ac:dyDescent="0.25">
      <c r="B10736" s="427" t="s">
        <v>13692</v>
      </c>
      <c r="C10736" s="427" t="s">
        <v>13660</v>
      </c>
      <c r="D10736" s="428">
        <v>357.16</v>
      </c>
    </row>
    <row r="10737" spans="2:4" x14ac:dyDescent="0.25">
      <c r="B10737" s="427" t="s">
        <v>13693</v>
      </c>
      <c r="C10737" s="427" t="s">
        <v>13660</v>
      </c>
      <c r="D10737" s="428">
        <v>357.16</v>
      </c>
    </row>
    <row r="10738" spans="2:4" x14ac:dyDescent="0.25">
      <c r="B10738" s="427" t="s">
        <v>13694</v>
      </c>
      <c r="C10738" s="427" t="s">
        <v>13660</v>
      </c>
      <c r="D10738" s="428">
        <v>357.16</v>
      </c>
    </row>
    <row r="10739" spans="2:4" x14ac:dyDescent="0.25">
      <c r="B10739" s="427" t="s">
        <v>13695</v>
      </c>
      <c r="C10739" s="427" t="s">
        <v>13660</v>
      </c>
      <c r="D10739" s="428">
        <v>357.16</v>
      </c>
    </row>
    <row r="10740" spans="2:4" x14ac:dyDescent="0.25">
      <c r="B10740" s="427" t="s">
        <v>13696</v>
      </c>
      <c r="C10740" s="427" t="s">
        <v>13660</v>
      </c>
      <c r="D10740" s="428">
        <v>527.79999999999995</v>
      </c>
    </row>
    <row r="10741" spans="2:4" x14ac:dyDescent="0.25">
      <c r="B10741" s="427" t="s">
        <v>13697</v>
      </c>
      <c r="C10741" s="427" t="s">
        <v>13660</v>
      </c>
      <c r="D10741" s="428">
        <v>506</v>
      </c>
    </row>
    <row r="10742" spans="2:4" x14ac:dyDescent="0.25">
      <c r="B10742" s="427" t="s">
        <v>13698</v>
      </c>
      <c r="C10742" s="427" t="s">
        <v>13660</v>
      </c>
      <c r="D10742" s="428">
        <v>527.79999999999995</v>
      </c>
    </row>
    <row r="10743" spans="2:4" x14ac:dyDescent="0.25">
      <c r="B10743" s="427" t="s">
        <v>13699</v>
      </c>
      <c r="C10743" s="427" t="s">
        <v>13660</v>
      </c>
      <c r="D10743" s="428">
        <v>527.79999999999995</v>
      </c>
    </row>
    <row r="10744" spans="2:4" x14ac:dyDescent="0.25">
      <c r="B10744" s="427" t="s">
        <v>13700</v>
      </c>
      <c r="C10744" s="427" t="s">
        <v>13660</v>
      </c>
      <c r="D10744" s="428">
        <v>527.79999999999995</v>
      </c>
    </row>
    <row r="10745" spans="2:4" x14ac:dyDescent="0.25">
      <c r="B10745" s="427" t="s">
        <v>13701</v>
      </c>
      <c r="C10745" s="427" t="s">
        <v>13702</v>
      </c>
      <c r="D10745" s="428">
        <v>341.04</v>
      </c>
    </row>
    <row r="10746" spans="2:4" x14ac:dyDescent="0.25">
      <c r="B10746" s="427" t="s">
        <v>13703</v>
      </c>
      <c r="C10746" s="427" t="s">
        <v>13702</v>
      </c>
      <c r="D10746" s="428">
        <v>341.04</v>
      </c>
    </row>
    <row r="10747" spans="2:4" x14ac:dyDescent="0.25">
      <c r="B10747" s="427" t="s">
        <v>13704</v>
      </c>
      <c r="C10747" s="427" t="s">
        <v>13702</v>
      </c>
      <c r="D10747" s="428">
        <v>341.04</v>
      </c>
    </row>
    <row r="10748" spans="2:4" x14ac:dyDescent="0.25">
      <c r="B10748" s="427" t="s">
        <v>13705</v>
      </c>
      <c r="C10748" s="427" t="s">
        <v>13702</v>
      </c>
      <c r="D10748" s="428">
        <v>341.04</v>
      </c>
    </row>
    <row r="10749" spans="2:4" x14ac:dyDescent="0.25">
      <c r="B10749" s="427" t="s">
        <v>13706</v>
      </c>
      <c r="C10749" s="427" t="s">
        <v>13702</v>
      </c>
      <c r="D10749" s="428">
        <v>341.04</v>
      </c>
    </row>
    <row r="10750" spans="2:4" x14ac:dyDescent="0.25">
      <c r="B10750" s="427" t="s">
        <v>13707</v>
      </c>
      <c r="C10750" s="427" t="s">
        <v>13702</v>
      </c>
      <c r="D10750" s="428">
        <v>341.04</v>
      </c>
    </row>
    <row r="10751" spans="2:4" x14ac:dyDescent="0.25">
      <c r="B10751" s="427" t="s">
        <v>13708</v>
      </c>
      <c r="C10751" s="427" t="s">
        <v>13702</v>
      </c>
      <c r="D10751" s="428">
        <v>341.04</v>
      </c>
    </row>
    <row r="10752" spans="2:4" x14ac:dyDescent="0.25">
      <c r="B10752" s="427" t="s">
        <v>13709</v>
      </c>
      <c r="C10752" s="427" t="s">
        <v>13702</v>
      </c>
      <c r="D10752" s="428">
        <v>341.04</v>
      </c>
    </row>
    <row r="10753" spans="2:4" x14ac:dyDescent="0.25">
      <c r="B10753" s="427" t="s">
        <v>13710</v>
      </c>
      <c r="C10753" s="427" t="s">
        <v>13702</v>
      </c>
      <c r="D10753" s="428">
        <v>341.04</v>
      </c>
    </row>
    <row r="10754" spans="2:4" x14ac:dyDescent="0.25">
      <c r="B10754" s="427" t="s">
        <v>13711</v>
      </c>
      <c r="C10754" s="427" t="s">
        <v>13702</v>
      </c>
      <c r="D10754" s="428">
        <v>341.04</v>
      </c>
    </row>
    <row r="10755" spans="2:4" x14ac:dyDescent="0.25">
      <c r="B10755" s="427" t="s">
        <v>13712</v>
      </c>
      <c r="C10755" s="427" t="s">
        <v>13702</v>
      </c>
      <c r="D10755" s="428">
        <v>341.04</v>
      </c>
    </row>
    <row r="10756" spans="2:4" x14ac:dyDescent="0.25">
      <c r="B10756" s="427" t="s">
        <v>13713</v>
      </c>
      <c r="C10756" s="427" t="s">
        <v>13702</v>
      </c>
      <c r="D10756" s="428">
        <v>341.04</v>
      </c>
    </row>
    <row r="10757" spans="2:4" x14ac:dyDescent="0.25">
      <c r="B10757" s="427" t="s">
        <v>13714</v>
      </c>
      <c r="C10757" s="427" t="s">
        <v>13702</v>
      </c>
      <c r="D10757" s="428">
        <v>341.04</v>
      </c>
    </row>
    <row r="10758" spans="2:4" x14ac:dyDescent="0.25">
      <c r="B10758" s="427" t="s">
        <v>13715</v>
      </c>
      <c r="C10758" s="427" t="s">
        <v>13702</v>
      </c>
      <c r="D10758" s="428">
        <v>341.04</v>
      </c>
    </row>
    <row r="10759" spans="2:4" x14ac:dyDescent="0.25">
      <c r="B10759" s="427" t="s">
        <v>13716</v>
      </c>
      <c r="C10759" s="427" t="s">
        <v>13702</v>
      </c>
      <c r="D10759" s="428">
        <v>341.04</v>
      </c>
    </row>
    <row r="10760" spans="2:4" x14ac:dyDescent="0.25">
      <c r="B10760" s="427" t="s">
        <v>13717</v>
      </c>
      <c r="C10760" s="427" t="s">
        <v>13702</v>
      </c>
      <c r="D10760" s="428">
        <v>341.04</v>
      </c>
    </row>
    <row r="10761" spans="2:4" x14ac:dyDescent="0.25">
      <c r="B10761" s="427" t="s">
        <v>13718</v>
      </c>
      <c r="C10761" s="427" t="s">
        <v>13702</v>
      </c>
      <c r="D10761" s="428">
        <v>341.04</v>
      </c>
    </row>
    <row r="10762" spans="2:4" x14ac:dyDescent="0.25">
      <c r="B10762" s="427" t="s">
        <v>13719</v>
      </c>
      <c r="C10762" s="427" t="s">
        <v>13702</v>
      </c>
      <c r="D10762" s="428">
        <v>341.04</v>
      </c>
    </row>
    <row r="10763" spans="2:4" x14ac:dyDescent="0.25">
      <c r="B10763" s="427" t="s">
        <v>13720</v>
      </c>
      <c r="C10763" s="427" t="s">
        <v>13702</v>
      </c>
      <c r="D10763" s="428">
        <v>341.04</v>
      </c>
    </row>
    <row r="10764" spans="2:4" x14ac:dyDescent="0.25">
      <c r="B10764" s="427" t="s">
        <v>13721</v>
      </c>
      <c r="C10764" s="427" t="s">
        <v>13702</v>
      </c>
      <c r="D10764" s="428">
        <v>341.04</v>
      </c>
    </row>
    <row r="10765" spans="2:4" x14ac:dyDescent="0.25">
      <c r="B10765" s="427" t="s">
        <v>13722</v>
      </c>
      <c r="C10765" s="427" t="s">
        <v>13702</v>
      </c>
      <c r="D10765" s="428">
        <v>341.04</v>
      </c>
    </row>
    <row r="10766" spans="2:4" x14ac:dyDescent="0.25">
      <c r="B10766" s="427" t="s">
        <v>13723</v>
      </c>
      <c r="C10766" s="427" t="s">
        <v>13702</v>
      </c>
      <c r="D10766" s="428">
        <v>341.04</v>
      </c>
    </row>
    <row r="10767" spans="2:4" x14ac:dyDescent="0.25">
      <c r="B10767" s="427" t="s">
        <v>13724</v>
      </c>
      <c r="C10767" s="427" t="s">
        <v>13702</v>
      </c>
      <c r="D10767" s="428">
        <v>341.04</v>
      </c>
    </row>
    <row r="10768" spans="2:4" x14ac:dyDescent="0.25">
      <c r="B10768" s="427" t="s">
        <v>13725</v>
      </c>
      <c r="C10768" s="427" t="s">
        <v>13702</v>
      </c>
      <c r="D10768" s="428">
        <v>341.04</v>
      </c>
    </row>
    <row r="10769" spans="2:4" x14ac:dyDescent="0.25">
      <c r="B10769" s="427" t="s">
        <v>13726</v>
      </c>
      <c r="C10769" s="427" t="s">
        <v>13702</v>
      </c>
      <c r="D10769" s="428">
        <v>341.04</v>
      </c>
    </row>
    <row r="10770" spans="2:4" x14ac:dyDescent="0.25">
      <c r="B10770" s="427" t="s">
        <v>13727</v>
      </c>
      <c r="C10770" s="427" t="s">
        <v>13702</v>
      </c>
      <c r="D10770" s="428">
        <v>341.04</v>
      </c>
    </row>
    <row r="10771" spans="2:4" x14ac:dyDescent="0.25">
      <c r="B10771" s="427" t="s">
        <v>13728</v>
      </c>
      <c r="C10771" s="427" t="s">
        <v>13702</v>
      </c>
      <c r="D10771" s="428">
        <v>341.04</v>
      </c>
    </row>
    <row r="10772" spans="2:4" x14ac:dyDescent="0.25">
      <c r="B10772" s="427" t="s">
        <v>13729</v>
      </c>
      <c r="C10772" s="427" t="s">
        <v>13702</v>
      </c>
      <c r="D10772" s="428">
        <v>341.04</v>
      </c>
    </row>
    <row r="10773" spans="2:4" x14ac:dyDescent="0.25">
      <c r="B10773" s="427" t="s">
        <v>13730</v>
      </c>
      <c r="C10773" s="427" t="s">
        <v>13702</v>
      </c>
      <c r="D10773" s="428">
        <v>341.04</v>
      </c>
    </row>
    <row r="10774" spans="2:4" x14ac:dyDescent="0.25">
      <c r="B10774" s="427" t="s">
        <v>13731</v>
      </c>
      <c r="C10774" s="427" t="s">
        <v>13702</v>
      </c>
      <c r="D10774" s="428">
        <v>341.04</v>
      </c>
    </row>
    <row r="10775" spans="2:4" x14ac:dyDescent="0.25">
      <c r="B10775" s="427" t="s">
        <v>13732</v>
      </c>
      <c r="C10775" s="427" t="s">
        <v>13702</v>
      </c>
      <c r="D10775" s="428">
        <v>341.04</v>
      </c>
    </row>
    <row r="10776" spans="2:4" x14ac:dyDescent="0.25">
      <c r="B10776" s="427" t="s">
        <v>13733</v>
      </c>
      <c r="C10776" s="427" t="s">
        <v>13702</v>
      </c>
      <c r="D10776" s="428">
        <v>341.04</v>
      </c>
    </row>
    <row r="10777" spans="2:4" x14ac:dyDescent="0.25">
      <c r="B10777" s="427" t="s">
        <v>13734</v>
      </c>
      <c r="C10777" s="427" t="s">
        <v>13702</v>
      </c>
      <c r="D10777" s="428">
        <v>341.04</v>
      </c>
    </row>
    <row r="10778" spans="2:4" x14ac:dyDescent="0.25">
      <c r="B10778" s="427" t="s">
        <v>13735</v>
      </c>
      <c r="C10778" s="427" t="s">
        <v>13702</v>
      </c>
      <c r="D10778" s="428">
        <v>341.04</v>
      </c>
    </row>
    <row r="10779" spans="2:4" x14ac:dyDescent="0.25">
      <c r="B10779" s="427" t="s">
        <v>13736</v>
      </c>
      <c r="C10779" s="427" t="s">
        <v>13702</v>
      </c>
      <c r="D10779" s="428">
        <v>341.04</v>
      </c>
    </row>
    <row r="10780" spans="2:4" x14ac:dyDescent="0.25">
      <c r="B10780" s="427" t="s">
        <v>13737</v>
      </c>
      <c r="C10780" s="427" t="s">
        <v>13702</v>
      </c>
      <c r="D10780" s="428">
        <v>341.04</v>
      </c>
    </row>
    <row r="10781" spans="2:4" x14ac:dyDescent="0.25">
      <c r="B10781" s="427" t="s">
        <v>13738</v>
      </c>
      <c r="C10781" s="427" t="s">
        <v>13702</v>
      </c>
      <c r="D10781" s="428">
        <v>341.04</v>
      </c>
    </row>
    <row r="10782" spans="2:4" x14ac:dyDescent="0.25">
      <c r="B10782" s="427" t="s">
        <v>13739</v>
      </c>
      <c r="C10782" s="427" t="s">
        <v>13702</v>
      </c>
      <c r="D10782" s="428">
        <v>341.04</v>
      </c>
    </row>
    <row r="10783" spans="2:4" x14ac:dyDescent="0.25">
      <c r="B10783" s="427" t="s">
        <v>13740</v>
      </c>
      <c r="C10783" s="427" t="s">
        <v>13702</v>
      </c>
      <c r="D10783" s="428">
        <v>341.04</v>
      </c>
    </row>
    <row r="10784" spans="2:4" x14ac:dyDescent="0.25">
      <c r="B10784" s="427" t="s">
        <v>13741</v>
      </c>
      <c r="C10784" s="427" t="s">
        <v>13702</v>
      </c>
      <c r="D10784" s="428">
        <v>341.04</v>
      </c>
    </row>
    <row r="10785" spans="2:4" x14ac:dyDescent="0.25">
      <c r="B10785" s="427" t="s">
        <v>13742</v>
      </c>
      <c r="C10785" s="427" t="s">
        <v>13702</v>
      </c>
      <c r="D10785" s="428">
        <v>341.04</v>
      </c>
    </row>
    <row r="10786" spans="2:4" x14ac:dyDescent="0.25">
      <c r="B10786" s="427" t="s">
        <v>13743</v>
      </c>
      <c r="C10786" s="427" t="s">
        <v>13702</v>
      </c>
      <c r="D10786" s="428">
        <v>341.04</v>
      </c>
    </row>
    <row r="10787" spans="2:4" x14ac:dyDescent="0.25">
      <c r="B10787" s="427" t="s">
        <v>13744</v>
      </c>
      <c r="C10787" s="427" t="s">
        <v>13702</v>
      </c>
      <c r="D10787" s="428">
        <v>341.04</v>
      </c>
    </row>
    <row r="10788" spans="2:4" x14ac:dyDescent="0.25">
      <c r="B10788" s="427" t="s">
        <v>13745</v>
      </c>
      <c r="C10788" s="427" t="s">
        <v>13702</v>
      </c>
      <c r="D10788" s="428">
        <v>341.04</v>
      </c>
    </row>
    <row r="10789" spans="2:4" x14ac:dyDescent="0.25">
      <c r="B10789" s="427" t="s">
        <v>13746</v>
      </c>
      <c r="C10789" s="427" t="s">
        <v>13702</v>
      </c>
      <c r="D10789" s="428">
        <v>341.04</v>
      </c>
    </row>
    <row r="10790" spans="2:4" x14ac:dyDescent="0.25">
      <c r="B10790" s="427" t="s">
        <v>13747</v>
      </c>
      <c r="C10790" s="427" t="s">
        <v>13702</v>
      </c>
      <c r="D10790" s="428">
        <v>341.04</v>
      </c>
    </row>
    <row r="10791" spans="2:4" x14ac:dyDescent="0.25">
      <c r="B10791" s="427" t="s">
        <v>13748</v>
      </c>
      <c r="C10791" s="427" t="s">
        <v>13702</v>
      </c>
      <c r="D10791" s="428">
        <v>341.04</v>
      </c>
    </row>
    <row r="10792" spans="2:4" x14ac:dyDescent="0.25">
      <c r="B10792" s="427" t="s">
        <v>13749</v>
      </c>
      <c r="C10792" s="427" t="s">
        <v>13702</v>
      </c>
      <c r="D10792" s="428">
        <v>341.04</v>
      </c>
    </row>
    <row r="10793" spans="2:4" x14ac:dyDescent="0.25">
      <c r="B10793" s="427" t="s">
        <v>13750</v>
      </c>
      <c r="C10793" s="427" t="s">
        <v>13702</v>
      </c>
      <c r="D10793" s="428">
        <v>341.04</v>
      </c>
    </row>
    <row r="10794" spans="2:4" x14ac:dyDescent="0.25">
      <c r="B10794" s="427" t="s">
        <v>13751</v>
      </c>
      <c r="C10794" s="427" t="s">
        <v>13702</v>
      </c>
      <c r="D10794" s="428">
        <v>341.04</v>
      </c>
    </row>
    <row r="10795" spans="2:4" x14ac:dyDescent="0.25">
      <c r="B10795" s="427" t="s">
        <v>13752</v>
      </c>
      <c r="C10795" s="427" t="s">
        <v>13702</v>
      </c>
      <c r="D10795" s="428">
        <v>341.04</v>
      </c>
    </row>
    <row r="10796" spans="2:4" x14ac:dyDescent="0.25">
      <c r="B10796" s="427" t="s">
        <v>13753</v>
      </c>
      <c r="C10796" s="427" t="s">
        <v>13702</v>
      </c>
      <c r="D10796" s="428">
        <v>341.04</v>
      </c>
    </row>
    <row r="10797" spans="2:4" x14ac:dyDescent="0.25">
      <c r="B10797" s="427" t="s">
        <v>13754</v>
      </c>
      <c r="C10797" s="427" t="s">
        <v>13702</v>
      </c>
      <c r="D10797" s="428">
        <v>341.04</v>
      </c>
    </row>
    <row r="10798" spans="2:4" x14ac:dyDescent="0.25">
      <c r="B10798" s="427" t="s">
        <v>13755</v>
      </c>
      <c r="C10798" s="427" t="s">
        <v>13702</v>
      </c>
      <c r="D10798" s="428">
        <v>341.04</v>
      </c>
    </row>
    <row r="10799" spans="2:4" x14ac:dyDescent="0.25">
      <c r="B10799" s="427" t="s">
        <v>13756</v>
      </c>
      <c r="C10799" s="427" t="s">
        <v>13702</v>
      </c>
      <c r="D10799" s="428">
        <v>341.04</v>
      </c>
    </row>
    <row r="10800" spans="2:4" x14ac:dyDescent="0.25">
      <c r="B10800" s="427" t="s">
        <v>13757</v>
      </c>
      <c r="C10800" s="427" t="s">
        <v>13702</v>
      </c>
      <c r="D10800" s="428">
        <v>341.04</v>
      </c>
    </row>
    <row r="10801" spans="2:4" x14ac:dyDescent="0.25">
      <c r="B10801" s="427" t="s">
        <v>13758</v>
      </c>
      <c r="C10801" s="427" t="s">
        <v>13702</v>
      </c>
      <c r="D10801" s="428">
        <v>341.04</v>
      </c>
    </row>
    <row r="10802" spans="2:4" x14ac:dyDescent="0.25">
      <c r="B10802" s="427" t="s">
        <v>13759</v>
      </c>
      <c r="C10802" s="427" t="s">
        <v>13702</v>
      </c>
      <c r="D10802" s="428">
        <v>341.04</v>
      </c>
    </row>
    <row r="10803" spans="2:4" x14ac:dyDescent="0.25">
      <c r="B10803" s="427" t="s">
        <v>13760</v>
      </c>
      <c r="C10803" s="427" t="s">
        <v>13702</v>
      </c>
      <c r="D10803" s="428">
        <v>341.04</v>
      </c>
    </row>
    <row r="10804" spans="2:4" x14ac:dyDescent="0.25">
      <c r="B10804" s="427" t="s">
        <v>13761</v>
      </c>
      <c r="C10804" s="427" t="s">
        <v>13702</v>
      </c>
      <c r="D10804" s="428">
        <v>341.04</v>
      </c>
    </row>
    <row r="10805" spans="2:4" x14ac:dyDescent="0.25">
      <c r="B10805" s="427" t="s">
        <v>13762</v>
      </c>
      <c r="C10805" s="427" t="s">
        <v>13702</v>
      </c>
      <c r="D10805" s="428">
        <v>341.04</v>
      </c>
    </row>
    <row r="10806" spans="2:4" x14ac:dyDescent="0.25">
      <c r="B10806" s="427" t="s">
        <v>13763</v>
      </c>
      <c r="C10806" s="427" t="s">
        <v>13702</v>
      </c>
      <c r="D10806" s="428">
        <v>341.04</v>
      </c>
    </row>
    <row r="10807" spans="2:4" x14ac:dyDescent="0.25">
      <c r="B10807" s="427" t="s">
        <v>13764</v>
      </c>
      <c r="C10807" s="427" t="s">
        <v>13702</v>
      </c>
      <c r="D10807" s="428">
        <v>341.04</v>
      </c>
    </row>
    <row r="10808" spans="2:4" x14ac:dyDescent="0.25">
      <c r="B10808" s="427" t="s">
        <v>13765</v>
      </c>
      <c r="C10808" s="427" t="s">
        <v>13702</v>
      </c>
      <c r="D10808" s="428">
        <v>341.04</v>
      </c>
    </row>
    <row r="10809" spans="2:4" x14ac:dyDescent="0.25">
      <c r="B10809" s="427" t="s">
        <v>13766</v>
      </c>
      <c r="C10809" s="427" t="s">
        <v>13702</v>
      </c>
      <c r="D10809" s="428">
        <v>341.04</v>
      </c>
    </row>
    <row r="10810" spans="2:4" x14ac:dyDescent="0.25">
      <c r="B10810" s="427" t="s">
        <v>13767</v>
      </c>
      <c r="C10810" s="427" t="s">
        <v>13702</v>
      </c>
      <c r="D10810" s="428">
        <v>341.04</v>
      </c>
    </row>
    <row r="10811" spans="2:4" x14ac:dyDescent="0.25">
      <c r="B10811" s="427" t="s">
        <v>13768</v>
      </c>
      <c r="C10811" s="427" t="s">
        <v>13702</v>
      </c>
      <c r="D10811" s="428">
        <v>341.04</v>
      </c>
    </row>
    <row r="10812" spans="2:4" x14ac:dyDescent="0.25">
      <c r="B10812" s="427" t="s">
        <v>13769</v>
      </c>
      <c r="C10812" s="427" t="s">
        <v>13702</v>
      </c>
      <c r="D10812" s="428">
        <v>341.04</v>
      </c>
    </row>
    <row r="10813" spans="2:4" x14ac:dyDescent="0.25">
      <c r="B10813" s="427" t="s">
        <v>13770</v>
      </c>
      <c r="C10813" s="427" t="s">
        <v>13702</v>
      </c>
      <c r="D10813" s="428">
        <v>341.04</v>
      </c>
    </row>
    <row r="10814" spans="2:4" x14ac:dyDescent="0.25">
      <c r="B10814" s="427" t="s">
        <v>13771</v>
      </c>
      <c r="C10814" s="427" t="s">
        <v>13702</v>
      </c>
      <c r="D10814" s="428">
        <v>341.04</v>
      </c>
    </row>
    <row r="10815" spans="2:4" x14ac:dyDescent="0.25">
      <c r="B10815" s="427" t="s">
        <v>13772</v>
      </c>
      <c r="C10815" s="427" t="s">
        <v>13702</v>
      </c>
      <c r="D10815" s="428">
        <v>341.04</v>
      </c>
    </row>
    <row r="10816" spans="2:4" x14ac:dyDescent="0.25">
      <c r="B10816" s="427" t="s">
        <v>13773</v>
      </c>
      <c r="C10816" s="427" t="s">
        <v>13702</v>
      </c>
      <c r="D10816" s="428">
        <v>341.04</v>
      </c>
    </row>
    <row r="10817" spans="2:4" x14ac:dyDescent="0.25">
      <c r="B10817" s="427" t="s">
        <v>13774</v>
      </c>
      <c r="C10817" s="427" t="s">
        <v>13702</v>
      </c>
      <c r="D10817" s="428">
        <v>341.04</v>
      </c>
    </row>
    <row r="10818" spans="2:4" x14ac:dyDescent="0.25">
      <c r="B10818" s="427" t="s">
        <v>13775</v>
      </c>
      <c r="C10818" s="427" t="s">
        <v>13702</v>
      </c>
      <c r="D10818" s="428">
        <v>341.04</v>
      </c>
    </row>
    <row r="10819" spans="2:4" x14ac:dyDescent="0.25">
      <c r="B10819" s="427" t="s">
        <v>13776</v>
      </c>
      <c r="C10819" s="427" t="s">
        <v>13702</v>
      </c>
      <c r="D10819" s="428">
        <v>341.04</v>
      </c>
    </row>
    <row r="10820" spans="2:4" x14ac:dyDescent="0.25">
      <c r="B10820" s="427" t="s">
        <v>13777</v>
      </c>
      <c r="C10820" s="427" t="s">
        <v>13702</v>
      </c>
      <c r="D10820" s="428">
        <v>341.04</v>
      </c>
    </row>
    <row r="10821" spans="2:4" x14ac:dyDescent="0.25">
      <c r="B10821" s="427" t="s">
        <v>13778</v>
      </c>
      <c r="C10821" s="427" t="s">
        <v>13702</v>
      </c>
      <c r="D10821" s="428">
        <v>341.04</v>
      </c>
    </row>
    <row r="10822" spans="2:4" x14ac:dyDescent="0.25">
      <c r="B10822" s="427" t="s">
        <v>13779</v>
      </c>
      <c r="C10822" s="427" t="s">
        <v>13702</v>
      </c>
      <c r="D10822" s="428">
        <v>341.04</v>
      </c>
    </row>
    <row r="10823" spans="2:4" x14ac:dyDescent="0.25">
      <c r="B10823" s="427" t="s">
        <v>13780</v>
      </c>
      <c r="C10823" s="427" t="s">
        <v>13702</v>
      </c>
      <c r="D10823" s="428">
        <v>341.04</v>
      </c>
    </row>
    <row r="10824" spans="2:4" x14ac:dyDescent="0.25">
      <c r="B10824" s="427" t="s">
        <v>13781</v>
      </c>
      <c r="C10824" s="427" t="s">
        <v>13702</v>
      </c>
      <c r="D10824" s="428">
        <v>341.04</v>
      </c>
    </row>
    <row r="10825" spans="2:4" x14ac:dyDescent="0.25">
      <c r="B10825" s="427" t="s">
        <v>13782</v>
      </c>
      <c r="C10825" s="427" t="s">
        <v>13702</v>
      </c>
      <c r="D10825" s="428">
        <v>341.04</v>
      </c>
    </row>
    <row r="10826" spans="2:4" x14ac:dyDescent="0.25">
      <c r="B10826" s="427" t="s">
        <v>13783</v>
      </c>
      <c r="C10826" s="427" t="s">
        <v>13702</v>
      </c>
      <c r="D10826" s="428">
        <v>341.04</v>
      </c>
    </row>
    <row r="10827" spans="2:4" x14ac:dyDescent="0.25">
      <c r="B10827" s="427" t="s">
        <v>13784</v>
      </c>
      <c r="C10827" s="427" t="s">
        <v>13702</v>
      </c>
      <c r="D10827" s="428">
        <v>341.04</v>
      </c>
    </row>
    <row r="10828" spans="2:4" x14ac:dyDescent="0.25">
      <c r="B10828" s="427" t="s">
        <v>13785</v>
      </c>
      <c r="C10828" s="427" t="s">
        <v>13702</v>
      </c>
      <c r="D10828" s="428">
        <v>341.04</v>
      </c>
    </row>
    <row r="10829" spans="2:4" x14ac:dyDescent="0.25">
      <c r="B10829" s="427" t="s">
        <v>13786</v>
      </c>
      <c r="C10829" s="427" t="s">
        <v>13702</v>
      </c>
      <c r="D10829" s="428">
        <v>341.04</v>
      </c>
    </row>
    <row r="10830" spans="2:4" x14ac:dyDescent="0.25">
      <c r="B10830" s="427" t="s">
        <v>13787</v>
      </c>
      <c r="C10830" s="427" t="s">
        <v>13702</v>
      </c>
      <c r="D10830" s="428">
        <v>341.04</v>
      </c>
    </row>
    <row r="10831" spans="2:4" x14ac:dyDescent="0.25">
      <c r="B10831" s="427" t="s">
        <v>13788</v>
      </c>
      <c r="C10831" s="427" t="s">
        <v>13702</v>
      </c>
      <c r="D10831" s="428">
        <v>341.04</v>
      </c>
    </row>
    <row r="10832" spans="2:4" x14ac:dyDescent="0.25">
      <c r="B10832" s="427" t="s">
        <v>13789</v>
      </c>
      <c r="C10832" s="427" t="s">
        <v>13702</v>
      </c>
      <c r="D10832" s="428">
        <v>341.04</v>
      </c>
    </row>
    <row r="10833" spans="2:4" x14ac:dyDescent="0.25">
      <c r="B10833" s="427" t="s">
        <v>13790</v>
      </c>
      <c r="C10833" s="427" t="s">
        <v>13702</v>
      </c>
      <c r="D10833" s="428">
        <v>341.04</v>
      </c>
    </row>
    <row r="10834" spans="2:4" x14ac:dyDescent="0.25">
      <c r="B10834" s="427" t="s">
        <v>13791</v>
      </c>
      <c r="C10834" s="427" t="s">
        <v>13702</v>
      </c>
      <c r="D10834" s="428">
        <v>341.04</v>
      </c>
    </row>
    <row r="10835" spans="2:4" x14ac:dyDescent="0.25">
      <c r="B10835" s="427" t="s">
        <v>13792</v>
      </c>
      <c r="C10835" s="427" t="s">
        <v>13702</v>
      </c>
      <c r="D10835" s="428">
        <v>341.04</v>
      </c>
    </row>
    <row r="10836" spans="2:4" x14ac:dyDescent="0.25">
      <c r="B10836" s="427" t="s">
        <v>13793</v>
      </c>
      <c r="C10836" s="427" t="s">
        <v>13702</v>
      </c>
      <c r="D10836" s="428">
        <v>341.04</v>
      </c>
    </row>
    <row r="10837" spans="2:4" x14ac:dyDescent="0.25">
      <c r="B10837" s="427" t="s">
        <v>13794</v>
      </c>
      <c r="C10837" s="427" t="s">
        <v>13702</v>
      </c>
      <c r="D10837" s="428">
        <v>341.04</v>
      </c>
    </row>
    <row r="10838" spans="2:4" x14ac:dyDescent="0.25">
      <c r="B10838" s="427" t="s">
        <v>13795</v>
      </c>
      <c r="C10838" s="427" t="s">
        <v>13702</v>
      </c>
      <c r="D10838" s="428">
        <v>341.04</v>
      </c>
    </row>
    <row r="10839" spans="2:4" x14ac:dyDescent="0.25">
      <c r="B10839" s="427" t="s">
        <v>13796</v>
      </c>
      <c r="C10839" s="427" t="s">
        <v>13702</v>
      </c>
      <c r="D10839" s="428">
        <v>341.04</v>
      </c>
    </row>
    <row r="10840" spans="2:4" x14ac:dyDescent="0.25">
      <c r="B10840" s="427" t="s">
        <v>13797</v>
      </c>
      <c r="C10840" s="427" t="s">
        <v>13702</v>
      </c>
      <c r="D10840" s="428">
        <v>341.04</v>
      </c>
    </row>
    <row r="10841" spans="2:4" x14ac:dyDescent="0.25">
      <c r="B10841" s="427" t="s">
        <v>13798</v>
      </c>
      <c r="C10841" s="427" t="s">
        <v>13702</v>
      </c>
      <c r="D10841" s="428">
        <v>341.04</v>
      </c>
    </row>
    <row r="10842" spans="2:4" x14ac:dyDescent="0.25">
      <c r="B10842" s="427" t="s">
        <v>13799</v>
      </c>
      <c r="C10842" s="427" t="s">
        <v>13702</v>
      </c>
      <c r="D10842" s="428">
        <v>341.04</v>
      </c>
    </row>
    <row r="10843" spans="2:4" x14ac:dyDescent="0.25">
      <c r="B10843" s="427" t="s">
        <v>13800</v>
      </c>
      <c r="C10843" s="427" t="s">
        <v>13702</v>
      </c>
      <c r="D10843" s="428">
        <v>341.04</v>
      </c>
    </row>
    <row r="10844" spans="2:4" x14ac:dyDescent="0.25">
      <c r="B10844" s="427" t="s">
        <v>13801</v>
      </c>
      <c r="C10844" s="427" t="s">
        <v>13702</v>
      </c>
      <c r="D10844" s="428">
        <v>341.04</v>
      </c>
    </row>
    <row r="10845" spans="2:4" x14ac:dyDescent="0.25">
      <c r="B10845" s="427" t="s">
        <v>13802</v>
      </c>
      <c r="C10845" s="427" t="s">
        <v>13702</v>
      </c>
      <c r="D10845" s="428">
        <v>341.04</v>
      </c>
    </row>
    <row r="10846" spans="2:4" x14ac:dyDescent="0.25">
      <c r="B10846" s="427" t="s">
        <v>13803</v>
      </c>
      <c r="C10846" s="427" t="s">
        <v>13702</v>
      </c>
      <c r="D10846" s="428">
        <v>341.04</v>
      </c>
    </row>
    <row r="10847" spans="2:4" x14ac:dyDescent="0.25">
      <c r="B10847" s="427" t="s">
        <v>13804</v>
      </c>
      <c r="C10847" s="427" t="s">
        <v>13702</v>
      </c>
      <c r="D10847" s="428">
        <v>341.04</v>
      </c>
    </row>
    <row r="10848" spans="2:4" x14ac:dyDescent="0.25">
      <c r="B10848" s="427" t="s">
        <v>13805</v>
      </c>
      <c r="C10848" s="427" t="s">
        <v>13702</v>
      </c>
      <c r="D10848" s="428">
        <v>341.04</v>
      </c>
    </row>
    <row r="10849" spans="2:4" x14ac:dyDescent="0.25">
      <c r="B10849" s="427" t="s">
        <v>13806</v>
      </c>
      <c r="C10849" s="427" t="s">
        <v>13702</v>
      </c>
      <c r="D10849" s="428">
        <v>341.04</v>
      </c>
    </row>
    <row r="10850" spans="2:4" x14ac:dyDescent="0.25">
      <c r="B10850" s="427" t="s">
        <v>13807</v>
      </c>
      <c r="C10850" s="427" t="s">
        <v>13702</v>
      </c>
      <c r="D10850" s="428">
        <v>341.04</v>
      </c>
    </row>
    <row r="10851" spans="2:4" x14ac:dyDescent="0.25">
      <c r="B10851" s="427" t="s">
        <v>13808</v>
      </c>
      <c r="C10851" s="427" t="s">
        <v>13702</v>
      </c>
      <c r="D10851" s="428">
        <v>341.04</v>
      </c>
    </row>
    <row r="10852" spans="2:4" x14ac:dyDescent="0.25">
      <c r="B10852" s="427" t="s">
        <v>13809</v>
      </c>
      <c r="C10852" s="427" t="s">
        <v>13702</v>
      </c>
      <c r="D10852" s="428">
        <v>341.04</v>
      </c>
    </row>
    <row r="10853" spans="2:4" x14ac:dyDescent="0.25">
      <c r="B10853" s="427" t="s">
        <v>13810</v>
      </c>
      <c r="C10853" s="427" t="s">
        <v>13702</v>
      </c>
      <c r="D10853" s="428">
        <v>341.04</v>
      </c>
    </row>
    <row r="10854" spans="2:4" x14ac:dyDescent="0.25">
      <c r="B10854" s="427" t="s">
        <v>13811</v>
      </c>
      <c r="C10854" s="427" t="s">
        <v>13702</v>
      </c>
      <c r="D10854" s="428">
        <v>341.04</v>
      </c>
    </row>
    <row r="10855" spans="2:4" x14ac:dyDescent="0.25">
      <c r="B10855" s="427" t="s">
        <v>13812</v>
      </c>
      <c r="C10855" s="427" t="s">
        <v>13702</v>
      </c>
      <c r="D10855" s="428">
        <v>341.04</v>
      </c>
    </row>
    <row r="10856" spans="2:4" x14ac:dyDescent="0.25">
      <c r="B10856" s="427" t="s">
        <v>13813</v>
      </c>
      <c r="C10856" s="427" t="s">
        <v>13702</v>
      </c>
      <c r="D10856" s="428">
        <v>341.04</v>
      </c>
    </row>
    <row r="10857" spans="2:4" x14ac:dyDescent="0.25">
      <c r="B10857" s="427" t="s">
        <v>13814</v>
      </c>
      <c r="C10857" s="427" t="s">
        <v>13702</v>
      </c>
      <c r="D10857" s="428">
        <v>341.04</v>
      </c>
    </row>
    <row r="10858" spans="2:4" x14ac:dyDescent="0.25">
      <c r="B10858" s="427" t="s">
        <v>13815</v>
      </c>
      <c r="C10858" s="427" t="s">
        <v>13702</v>
      </c>
      <c r="D10858" s="428">
        <v>341.04</v>
      </c>
    </row>
    <row r="10859" spans="2:4" x14ac:dyDescent="0.25">
      <c r="B10859" s="427" t="s">
        <v>13816</v>
      </c>
      <c r="C10859" s="427" t="s">
        <v>13702</v>
      </c>
      <c r="D10859" s="428">
        <v>341.04</v>
      </c>
    </row>
    <row r="10860" spans="2:4" x14ac:dyDescent="0.25">
      <c r="B10860" s="427" t="s">
        <v>13817</v>
      </c>
      <c r="C10860" s="427" t="s">
        <v>13702</v>
      </c>
      <c r="D10860" s="428">
        <v>341.04</v>
      </c>
    </row>
    <row r="10861" spans="2:4" x14ac:dyDescent="0.25">
      <c r="B10861" s="427" t="s">
        <v>13818</v>
      </c>
      <c r="C10861" s="427" t="s">
        <v>13702</v>
      </c>
      <c r="D10861" s="428">
        <v>341.04</v>
      </c>
    </row>
    <row r="10862" spans="2:4" x14ac:dyDescent="0.25">
      <c r="B10862" s="427" t="s">
        <v>13819</v>
      </c>
      <c r="C10862" s="427" t="s">
        <v>13702</v>
      </c>
      <c r="D10862" s="428">
        <v>341.04</v>
      </c>
    </row>
    <row r="10863" spans="2:4" x14ac:dyDescent="0.25">
      <c r="B10863" s="427" t="s">
        <v>13820</v>
      </c>
      <c r="C10863" s="427" t="s">
        <v>13702</v>
      </c>
      <c r="D10863" s="428">
        <v>341.04</v>
      </c>
    </row>
    <row r="10864" spans="2:4" x14ac:dyDescent="0.25">
      <c r="B10864" s="427" t="s">
        <v>13821</v>
      </c>
      <c r="C10864" s="427" t="s">
        <v>13702</v>
      </c>
      <c r="D10864" s="428">
        <v>341.04</v>
      </c>
    </row>
    <row r="10865" spans="2:4" x14ac:dyDescent="0.25">
      <c r="B10865" s="427" t="s">
        <v>13822</v>
      </c>
      <c r="C10865" s="427" t="s">
        <v>13702</v>
      </c>
      <c r="D10865" s="428">
        <v>341.04</v>
      </c>
    </row>
    <row r="10866" spans="2:4" x14ac:dyDescent="0.25">
      <c r="B10866" s="427" t="s">
        <v>13823</v>
      </c>
      <c r="C10866" s="427" t="s">
        <v>13702</v>
      </c>
      <c r="D10866" s="428">
        <v>341.04</v>
      </c>
    </row>
    <row r="10867" spans="2:4" x14ac:dyDescent="0.25">
      <c r="B10867" s="427" t="s">
        <v>13824</v>
      </c>
      <c r="C10867" s="427" t="s">
        <v>13702</v>
      </c>
      <c r="D10867" s="428">
        <v>341.04</v>
      </c>
    </row>
    <row r="10868" spans="2:4" x14ac:dyDescent="0.25">
      <c r="B10868" s="427" t="s">
        <v>13825</v>
      </c>
      <c r="C10868" s="427" t="s">
        <v>13702</v>
      </c>
      <c r="D10868" s="428">
        <v>341.04</v>
      </c>
    </row>
    <row r="10869" spans="2:4" x14ac:dyDescent="0.25">
      <c r="B10869" s="427" t="s">
        <v>13826</v>
      </c>
      <c r="C10869" s="427" t="s">
        <v>13702</v>
      </c>
      <c r="D10869" s="428">
        <v>341.04</v>
      </c>
    </row>
    <row r="10870" spans="2:4" x14ac:dyDescent="0.25">
      <c r="B10870" s="427" t="s">
        <v>13827</v>
      </c>
      <c r="C10870" s="427" t="s">
        <v>13702</v>
      </c>
      <c r="D10870" s="428">
        <v>341.04</v>
      </c>
    </row>
    <row r="10871" spans="2:4" x14ac:dyDescent="0.25">
      <c r="B10871" s="427" t="s">
        <v>13828</v>
      </c>
      <c r="C10871" s="427" t="s">
        <v>13702</v>
      </c>
      <c r="D10871" s="428">
        <v>341.04</v>
      </c>
    </row>
    <row r="10872" spans="2:4" x14ac:dyDescent="0.25">
      <c r="B10872" s="427" t="s">
        <v>13829</v>
      </c>
      <c r="C10872" s="427" t="s">
        <v>13702</v>
      </c>
      <c r="D10872" s="428">
        <v>341.04</v>
      </c>
    </row>
    <row r="10873" spans="2:4" x14ac:dyDescent="0.25">
      <c r="B10873" s="427" t="s">
        <v>13830</v>
      </c>
      <c r="C10873" s="427" t="s">
        <v>13702</v>
      </c>
      <c r="D10873" s="428">
        <v>341.04</v>
      </c>
    </row>
    <row r="10874" spans="2:4" x14ac:dyDescent="0.25">
      <c r="B10874" s="427" t="s">
        <v>13831</v>
      </c>
      <c r="C10874" s="427" t="s">
        <v>13702</v>
      </c>
      <c r="D10874" s="428">
        <v>341.04</v>
      </c>
    </row>
    <row r="10875" spans="2:4" x14ac:dyDescent="0.25">
      <c r="B10875" s="427" t="s">
        <v>13832</v>
      </c>
      <c r="C10875" s="427" t="s">
        <v>13702</v>
      </c>
      <c r="D10875" s="428">
        <v>341.04</v>
      </c>
    </row>
    <row r="10876" spans="2:4" x14ac:dyDescent="0.25">
      <c r="B10876" s="427" t="s">
        <v>13833</v>
      </c>
      <c r="C10876" s="427" t="s">
        <v>13702</v>
      </c>
      <c r="D10876" s="428">
        <v>341.04</v>
      </c>
    </row>
    <row r="10877" spans="2:4" x14ac:dyDescent="0.25">
      <c r="B10877" s="427" t="s">
        <v>13834</v>
      </c>
      <c r="C10877" s="427" t="s">
        <v>13702</v>
      </c>
      <c r="D10877" s="428">
        <v>341.04</v>
      </c>
    </row>
    <row r="10878" spans="2:4" x14ac:dyDescent="0.25">
      <c r="B10878" s="427" t="s">
        <v>13835</v>
      </c>
      <c r="C10878" s="427" t="s">
        <v>13702</v>
      </c>
      <c r="D10878" s="428">
        <v>341.04</v>
      </c>
    </row>
    <row r="10879" spans="2:4" x14ac:dyDescent="0.25">
      <c r="B10879" s="427" t="s">
        <v>13836</v>
      </c>
      <c r="C10879" s="427" t="s">
        <v>13837</v>
      </c>
      <c r="D10879" s="428">
        <v>336.95</v>
      </c>
    </row>
    <row r="10880" spans="2:4" x14ac:dyDescent="0.25">
      <c r="B10880" s="427" t="s">
        <v>13838</v>
      </c>
      <c r="C10880" s="427" t="s">
        <v>13837</v>
      </c>
      <c r="D10880" s="428">
        <v>336.95</v>
      </c>
    </row>
    <row r="10881" spans="2:4" x14ac:dyDescent="0.25">
      <c r="B10881" s="427" t="s">
        <v>13839</v>
      </c>
      <c r="C10881" s="427" t="s">
        <v>13837</v>
      </c>
      <c r="D10881" s="428">
        <v>336.95</v>
      </c>
    </row>
    <row r="10882" spans="2:4" x14ac:dyDescent="0.25">
      <c r="B10882" s="427" t="s">
        <v>13840</v>
      </c>
      <c r="C10882" s="427" t="s">
        <v>13837</v>
      </c>
      <c r="D10882" s="428">
        <v>336.95</v>
      </c>
    </row>
    <row r="10883" spans="2:4" x14ac:dyDescent="0.25">
      <c r="B10883" s="427" t="s">
        <v>13841</v>
      </c>
      <c r="C10883" s="427" t="s">
        <v>13837</v>
      </c>
      <c r="D10883" s="428">
        <v>336.95</v>
      </c>
    </row>
    <row r="10884" spans="2:4" x14ac:dyDescent="0.25">
      <c r="B10884" s="427" t="s">
        <v>13842</v>
      </c>
      <c r="C10884" s="427" t="s">
        <v>13837</v>
      </c>
      <c r="D10884" s="428">
        <v>336.95</v>
      </c>
    </row>
    <row r="10885" spans="2:4" x14ac:dyDescent="0.25">
      <c r="B10885" s="427" t="s">
        <v>13843</v>
      </c>
      <c r="C10885" s="427" t="s">
        <v>13837</v>
      </c>
      <c r="D10885" s="428">
        <v>336.95</v>
      </c>
    </row>
    <row r="10886" spans="2:4" x14ac:dyDescent="0.25">
      <c r="B10886" s="427" t="s">
        <v>13844</v>
      </c>
      <c r="C10886" s="427" t="s">
        <v>13837</v>
      </c>
      <c r="D10886" s="428">
        <v>336.95</v>
      </c>
    </row>
    <row r="10887" spans="2:4" x14ac:dyDescent="0.25">
      <c r="B10887" s="427" t="s">
        <v>13845</v>
      </c>
      <c r="C10887" s="427" t="s">
        <v>13837</v>
      </c>
      <c r="D10887" s="428">
        <v>336.95</v>
      </c>
    </row>
    <row r="10888" spans="2:4" x14ac:dyDescent="0.25">
      <c r="B10888" s="427" t="s">
        <v>13846</v>
      </c>
      <c r="C10888" s="427" t="s">
        <v>13837</v>
      </c>
      <c r="D10888" s="428">
        <v>336.95</v>
      </c>
    </row>
    <row r="10889" spans="2:4" x14ac:dyDescent="0.25">
      <c r="B10889" s="427" t="s">
        <v>13847</v>
      </c>
      <c r="C10889" s="427" t="s">
        <v>13837</v>
      </c>
      <c r="D10889" s="428">
        <v>336.95</v>
      </c>
    </row>
    <row r="10890" spans="2:4" x14ac:dyDescent="0.25">
      <c r="B10890" s="427" t="s">
        <v>13848</v>
      </c>
      <c r="C10890" s="427" t="s">
        <v>13837</v>
      </c>
      <c r="D10890" s="428">
        <v>336.95</v>
      </c>
    </row>
    <row r="10891" spans="2:4" x14ac:dyDescent="0.25">
      <c r="B10891" s="427" t="s">
        <v>13849</v>
      </c>
      <c r="C10891" s="427" t="s">
        <v>13837</v>
      </c>
      <c r="D10891" s="428">
        <v>336.95</v>
      </c>
    </row>
    <row r="10892" spans="2:4" x14ac:dyDescent="0.25">
      <c r="B10892" s="427" t="s">
        <v>13850</v>
      </c>
      <c r="C10892" s="427" t="s">
        <v>13837</v>
      </c>
      <c r="D10892" s="428">
        <v>336.95</v>
      </c>
    </row>
    <row r="10893" spans="2:4" x14ac:dyDescent="0.25">
      <c r="B10893" s="427" t="s">
        <v>13851</v>
      </c>
      <c r="C10893" s="427" t="s">
        <v>13837</v>
      </c>
      <c r="D10893" s="428">
        <v>336.95</v>
      </c>
    </row>
    <row r="10894" spans="2:4" x14ac:dyDescent="0.25">
      <c r="B10894" s="427" t="s">
        <v>13852</v>
      </c>
      <c r="C10894" s="427" t="s">
        <v>13837</v>
      </c>
      <c r="D10894" s="428">
        <v>336.95</v>
      </c>
    </row>
    <row r="10895" spans="2:4" x14ac:dyDescent="0.25">
      <c r="B10895" s="427" t="s">
        <v>13853</v>
      </c>
      <c r="C10895" s="427" t="s">
        <v>13837</v>
      </c>
      <c r="D10895" s="428">
        <v>336.95</v>
      </c>
    </row>
    <row r="10896" spans="2:4" x14ac:dyDescent="0.25">
      <c r="B10896" s="427" t="s">
        <v>13854</v>
      </c>
      <c r="C10896" s="427" t="s">
        <v>13837</v>
      </c>
      <c r="D10896" s="428">
        <v>336.95</v>
      </c>
    </row>
    <row r="10897" spans="2:4" x14ac:dyDescent="0.25">
      <c r="B10897" s="427" t="s">
        <v>13855</v>
      </c>
      <c r="C10897" s="427" t="s">
        <v>13837</v>
      </c>
      <c r="D10897" s="428">
        <v>336.95</v>
      </c>
    </row>
    <row r="10898" spans="2:4" x14ac:dyDescent="0.25">
      <c r="B10898" s="427" t="s">
        <v>13856</v>
      </c>
      <c r="C10898" s="427" t="s">
        <v>13837</v>
      </c>
      <c r="D10898" s="428">
        <v>336.95</v>
      </c>
    </row>
    <row r="10899" spans="2:4" x14ac:dyDescent="0.25">
      <c r="B10899" s="427" t="s">
        <v>13857</v>
      </c>
      <c r="C10899" s="427" t="s">
        <v>13837</v>
      </c>
      <c r="D10899" s="428">
        <v>336.95</v>
      </c>
    </row>
    <row r="10900" spans="2:4" x14ac:dyDescent="0.25">
      <c r="B10900" s="427" t="s">
        <v>13858</v>
      </c>
      <c r="C10900" s="427" t="s">
        <v>13837</v>
      </c>
      <c r="D10900" s="428">
        <v>336.95</v>
      </c>
    </row>
    <row r="10901" spans="2:4" x14ac:dyDescent="0.25">
      <c r="B10901" s="427" t="s">
        <v>13859</v>
      </c>
      <c r="C10901" s="427" t="s">
        <v>13837</v>
      </c>
      <c r="D10901" s="428">
        <v>336.95</v>
      </c>
    </row>
    <row r="10902" spans="2:4" x14ac:dyDescent="0.25">
      <c r="B10902" s="427" t="s">
        <v>13860</v>
      </c>
      <c r="C10902" s="427" t="s">
        <v>13837</v>
      </c>
      <c r="D10902" s="428">
        <v>336.95</v>
      </c>
    </row>
    <row r="10903" spans="2:4" x14ac:dyDescent="0.25">
      <c r="B10903" s="427" t="s">
        <v>13861</v>
      </c>
      <c r="C10903" s="427" t="s">
        <v>13837</v>
      </c>
      <c r="D10903" s="428">
        <v>336.95</v>
      </c>
    </row>
    <row r="10904" spans="2:4" x14ac:dyDescent="0.25">
      <c r="B10904" s="427" t="s">
        <v>13862</v>
      </c>
      <c r="C10904" s="427" t="s">
        <v>13837</v>
      </c>
      <c r="D10904" s="428">
        <v>336.95</v>
      </c>
    </row>
    <row r="10905" spans="2:4" x14ac:dyDescent="0.25">
      <c r="B10905" s="427" t="s">
        <v>13863</v>
      </c>
      <c r="C10905" s="427" t="s">
        <v>13837</v>
      </c>
      <c r="D10905" s="428">
        <v>336.95</v>
      </c>
    </row>
    <row r="10906" spans="2:4" x14ac:dyDescent="0.25">
      <c r="B10906" s="427" t="s">
        <v>13864</v>
      </c>
      <c r="C10906" s="427" t="s">
        <v>13837</v>
      </c>
      <c r="D10906" s="428">
        <v>336.95</v>
      </c>
    </row>
    <row r="10907" spans="2:4" x14ac:dyDescent="0.25">
      <c r="B10907" s="427" t="s">
        <v>13865</v>
      </c>
      <c r="C10907" s="427" t="s">
        <v>13837</v>
      </c>
      <c r="D10907" s="428">
        <v>336.95</v>
      </c>
    </row>
    <row r="10908" spans="2:4" x14ac:dyDescent="0.25">
      <c r="B10908" s="427" t="s">
        <v>13866</v>
      </c>
      <c r="C10908" s="427" t="s">
        <v>13837</v>
      </c>
      <c r="D10908" s="428">
        <v>336.95</v>
      </c>
    </row>
    <row r="10909" spans="2:4" x14ac:dyDescent="0.25">
      <c r="B10909" s="427" t="s">
        <v>13867</v>
      </c>
      <c r="C10909" s="427" t="s">
        <v>13837</v>
      </c>
      <c r="D10909" s="428">
        <v>336.95</v>
      </c>
    </row>
    <row r="10910" spans="2:4" x14ac:dyDescent="0.25">
      <c r="B10910" s="427" t="s">
        <v>13868</v>
      </c>
      <c r="C10910" s="427" t="s">
        <v>13837</v>
      </c>
      <c r="D10910" s="428">
        <v>336.95</v>
      </c>
    </row>
    <row r="10911" spans="2:4" x14ac:dyDescent="0.25">
      <c r="B10911" s="427" t="s">
        <v>13869</v>
      </c>
      <c r="C10911" s="427" t="s">
        <v>13837</v>
      </c>
      <c r="D10911" s="428">
        <v>336.95</v>
      </c>
    </row>
    <row r="10912" spans="2:4" x14ac:dyDescent="0.25">
      <c r="B10912" s="427" t="s">
        <v>13870</v>
      </c>
      <c r="C10912" s="427" t="s">
        <v>13837</v>
      </c>
      <c r="D10912" s="428">
        <v>336.95</v>
      </c>
    </row>
    <row r="10913" spans="2:4" x14ac:dyDescent="0.25">
      <c r="B10913" s="427" t="s">
        <v>13871</v>
      </c>
      <c r="C10913" s="427" t="s">
        <v>13837</v>
      </c>
      <c r="D10913" s="428">
        <v>336.95</v>
      </c>
    </row>
    <row r="10914" spans="2:4" x14ac:dyDescent="0.25">
      <c r="B10914" s="427" t="s">
        <v>13872</v>
      </c>
      <c r="C10914" s="427" t="s">
        <v>13837</v>
      </c>
      <c r="D10914" s="428">
        <v>336.95</v>
      </c>
    </row>
    <row r="10915" spans="2:4" x14ac:dyDescent="0.25">
      <c r="B10915" s="427" t="s">
        <v>13873</v>
      </c>
      <c r="C10915" s="427" t="s">
        <v>13837</v>
      </c>
      <c r="D10915" s="428">
        <v>336.95</v>
      </c>
    </row>
    <row r="10916" spans="2:4" x14ac:dyDescent="0.25">
      <c r="B10916" s="427" t="s">
        <v>13874</v>
      </c>
      <c r="C10916" s="427" t="s">
        <v>13837</v>
      </c>
      <c r="D10916" s="428">
        <v>336.95</v>
      </c>
    </row>
    <row r="10917" spans="2:4" x14ac:dyDescent="0.25">
      <c r="B10917" s="427" t="s">
        <v>13875</v>
      </c>
      <c r="C10917" s="427" t="s">
        <v>13837</v>
      </c>
      <c r="D10917" s="428">
        <v>336.95</v>
      </c>
    </row>
    <row r="10918" spans="2:4" x14ac:dyDescent="0.25">
      <c r="B10918" s="427" t="s">
        <v>13876</v>
      </c>
      <c r="C10918" s="427" t="s">
        <v>13837</v>
      </c>
      <c r="D10918" s="428">
        <v>336.95</v>
      </c>
    </row>
    <row r="10919" spans="2:4" x14ac:dyDescent="0.25">
      <c r="B10919" s="427" t="s">
        <v>13877</v>
      </c>
      <c r="C10919" s="427" t="s">
        <v>13878</v>
      </c>
      <c r="D10919" s="428">
        <v>339.25</v>
      </c>
    </row>
    <row r="10920" spans="2:4" x14ac:dyDescent="0.25">
      <c r="B10920" s="427" t="s">
        <v>13879</v>
      </c>
      <c r="C10920" s="427" t="s">
        <v>13878</v>
      </c>
      <c r="D10920" s="428">
        <v>339.25</v>
      </c>
    </row>
    <row r="10921" spans="2:4" x14ac:dyDescent="0.25">
      <c r="B10921" s="427" t="s">
        <v>13880</v>
      </c>
      <c r="C10921" s="427" t="s">
        <v>13881</v>
      </c>
      <c r="D10921" s="428">
        <v>1070.3599999999999</v>
      </c>
    </row>
    <row r="10922" spans="2:4" x14ac:dyDescent="0.25">
      <c r="B10922" s="427" t="s">
        <v>13882</v>
      </c>
      <c r="C10922" s="427" t="s">
        <v>13881</v>
      </c>
      <c r="D10922" s="428">
        <v>1070.3599999999999</v>
      </c>
    </row>
    <row r="10923" spans="2:4" x14ac:dyDescent="0.25">
      <c r="B10923" s="427" t="s">
        <v>13883</v>
      </c>
      <c r="C10923" s="427" t="s">
        <v>13881</v>
      </c>
      <c r="D10923" s="428">
        <v>1070.3599999999999</v>
      </c>
    </row>
    <row r="10924" spans="2:4" x14ac:dyDescent="0.25">
      <c r="B10924" s="427" t="s">
        <v>13884</v>
      </c>
      <c r="C10924" s="427" t="s">
        <v>13881</v>
      </c>
      <c r="D10924" s="428">
        <v>1070.3599999999999</v>
      </c>
    </row>
    <row r="10925" spans="2:4" x14ac:dyDescent="0.25">
      <c r="B10925" s="427" t="s">
        <v>13885</v>
      </c>
      <c r="C10925" s="427" t="s">
        <v>13881</v>
      </c>
      <c r="D10925" s="428">
        <v>1070.3599999999999</v>
      </c>
    </row>
    <row r="10926" spans="2:4" x14ac:dyDescent="0.25">
      <c r="B10926" s="427" t="s">
        <v>13886</v>
      </c>
      <c r="C10926" s="427" t="s">
        <v>13881</v>
      </c>
      <c r="D10926" s="428">
        <v>1070.3599999999999</v>
      </c>
    </row>
    <row r="10927" spans="2:4" x14ac:dyDescent="0.25">
      <c r="B10927" s="427" t="s">
        <v>13887</v>
      </c>
      <c r="C10927" s="427" t="s">
        <v>13881</v>
      </c>
      <c r="D10927" s="428">
        <v>1070.3599999999999</v>
      </c>
    </row>
    <row r="10928" spans="2:4" x14ac:dyDescent="0.25">
      <c r="B10928" s="427" t="s">
        <v>13888</v>
      </c>
      <c r="C10928" s="427" t="s">
        <v>13881</v>
      </c>
      <c r="D10928" s="428">
        <v>1070.3599999999999</v>
      </c>
    </row>
    <row r="10929" spans="2:4" x14ac:dyDescent="0.25">
      <c r="B10929" s="427" t="s">
        <v>13889</v>
      </c>
      <c r="C10929" s="427" t="s">
        <v>13881</v>
      </c>
      <c r="D10929" s="428">
        <v>1070.3599999999999</v>
      </c>
    </row>
    <row r="10930" spans="2:4" x14ac:dyDescent="0.25">
      <c r="B10930" s="427" t="s">
        <v>13890</v>
      </c>
      <c r="C10930" s="427" t="s">
        <v>13881</v>
      </c>
      <c r="D10930" s="428">
        <v>1070.3599999999999</v>
      </c>
    </row>
    <row r="10931" spans="2:4" x14ac:dyDescent="0.25">
      <c r="B10931" s="427" t="s">
        <v>13891</v>
      </c>
      <c r="C10931" s="427" t="s">
        <v>13881</v>
      </c>
      <c r="D10931" s="428">
        <v>1070.3599999999999</v>
      </c>
    </row>
    <row r="10932" spans="2:4" x14ac:dyDescent="0.25">
      <c r="B10932" s="427" t="s">
        <v>13892</v>
      </c>
      <c r="C10932" s="427" t="s">
        <v>13881</v>
      </c>
      <c r="D10932" s="428">
        <v>1070.3599999999999</v>
      </c>
    </row>
    <row r="10933" spans="2:4" x14ac:dyDescent="0.25">
      <c r="B10933" s="427" t="s">
        <v>13893</v>
      </c>
      <c r="C10933" s="427" t="s">
        <v>13881</v>
      </c>
      <c r="D10933" s="428">
        <v>1070.3599999999999</v>
      </c>
    </row>
    <row r="10934" spans="2:4" x14ac:dyDescent="0.25">
      <c r="B10934" s="427" t="s">
        <v>13894</v>
      </c>
      <c r="C10934" s="427" t="s">
        <v>13881</v>
      </c>
      <c r="D10934" s="428">
        <v>1070.3599999999999</v>
      </c>
    </row>
    <row r="10935" spans="2:4" x14ac:dyDescent="0.25">
      <c r="B10935" s="427" t="s">
        <v>13895</v>
      </c>
      <c r="C10935" s="427" t="s">
        <v>13881</v>
      </c>
      <c r="D10935" s="428">
        <v>1070.3599999999999</v>
      </c>
    </row>
    <row r="10936" spans="2:4" x14ac:dyDescent="0.25">
      <c r="B10936" s="427" t="s">
        <v>13896</v>
      </c>
      <c r="C10936" s="427" t="s">
        <v>13881</v>
      </c>
      <c r="D10936" s="428">
        <v>1070.3599999999999</v>
      </c>
    </row>
    <row r="10937" spans="2:4" x14ac:dyDescent="0.25">
      <c r="B10937" s="427" t="s">
        <v>13897</v>
      </c>
      <c r="C10937" s="427" t="s">
        <v>13881</v>
      </c>
      <c r="D10937" s="428">
        <v>1070.3599999999999</v>
      </c>
    </row>
    <row r="10938" spans="2:4" x14ac:dyDescent="0.25">
      <c r="B10938" s="427" t="s">
        <v>13898</v>
      </c>
      <c r="C10938" s="427" t="s">
        <v>13881</v>
      </c>
      <c r="D10938" s="428">
        <v>1070.3599999999999</v>
      </c>
    </row>
    <row r="10939" spans="2:4" x14ac:dyDescent="0.25">
      <c r="B10939" s="427" t="s">
        <v>13899</v>
      </c>
      <c r="C10939" s="427" t="s">
        <v>13881</v>
      </c>
      <c r="D10939" s="428">
        <v>1070.3599999999999</v>
      </c>
    </row>
    <row r="10940" spans="2:4" x14ac:dyDescent="0.25">
      <c r="B10940" s="427" t="s">
        <v>13900</v>
      </c>
      <c r="C10940" s="427" t="s">
        <v>13881</v>
      </c>
      <c r="D10940" s="428">
        <v>1070.3599999999999</v>
      </c>
    </row>
    <row r="10941" spans="2:4" x14ac:dyDescent="0.25">
      <c r="B10941" s="427" t="s">
        <v>13901</v>
      </c>
      <c r="C10941" s="427" t="s">
        <v>13881</v>
      </c>
      <c r="D10941" s="428">
        <v>1070.3599999999999</v>
      </c>
    </row>
    <row r="10942" spans="2:4" x14ac:dyDescent="0.25">
      <c r="B10942" s="427" t="s">
        <v>13902</v>
      </c>
      <c r="C10942" s="427" t="s">
        <v>13881</v>
      </c>
      <c r="D10942" s="428">
        <v>1070.3599999999999</v>
      </c>
    </row>
    <row r="10943" spans="2:4" x14ac:dyDescent="0.25">
      <c r="B10943" s="427" t="s">
        <v>13903</v>
      </c>
      <c r="C10943" s="427" t="s">
        <v>13881</v>
      </c>
      <c r="D10943" s="428">
        <v>1070.3599999999999</v>
      </c>
    </row>
    <row r="10944" spans="2:4" x14ac:dyDescent="0.25">
      <c r="B10944" s="427" t="s">
        <v>13904</v>
      </c>
      <c r="C10944" s="427" t="s">
        <v>13881</v>
      </c>
      <c r="D10944" s="428">
        <v>1070.3599999999999</v>
      </c>
    </row>
    <row r="10945" spans="2:4" x14ac:dyDescent="0.25">
      <c r="B10945" s="427" t="s">
        <v>13905</v>
      </c>
      <c r="C10945" s="427" t="s">
        <v>13881</v>
      </c>
      <c r="D10945" s="428">
        <v>1070.3599999999999</v>
      </c>
    </row>
    <row r="10946" spans="2:4" x14ac:dyDescent="0.25">
      <c r="B10946" s="427" t="s">
        <v>13906</v>
      </c>
      <c r="C10946" s="427" t="s">
        <v>13907</v>
      </c>
      <c r="D10946" s="428">
        <v>408.85</v>
      </c>
    </row>
    <row r="10947" spans="2:4" x14ac:dyDescent="0.25">
      <c r="B10947" s="427" t="s">
        <v>13908</v>
      </c>
      <c r="C10947" s="427" t="s">
        <v>13907</v>
      </c>
      <c r="D10947" s="428">
        <v>408.85</v>
      </c>
    </row>
    <row r="10948" spans="2:4" x14ac:dyDescent="0.25">
      <c r="B10948" s="427" t="s">
        <v>13909</v>
      </c>
      <c r="C10948" s="427" t="s">
        <v>13907</v>
      </c>
      <c r="D10948" s="428">
        <v>408.85</v>
      </c>
    </row>
    <row r="10949" spans="2:4" x14ac:dyDescent="0.25">
      <c r="B10949" s="427" t="s">
        <v>13910</v>
      </c>
      <c r="C10949" s="427" t="s">
        <v>13907</v>
      </c>
      <c r="D10949" s="428">
        <v>408.85</v>
      </c>
    </row>
    <row r="10950" spans="2:4" x14ac:dyDescent="0.25">
      <c r="B10950" s="427" t="s">
        <v>13911</v>
      </c>
      <c r="C10950" s="427" t="s">
        <v>13912</v>
      </c>
      <c r="D10950" s="428">
        <v>558.49</v>
      </c>
    </row>
    <row r="10951" spans="2:4" x14ac:dyDescent="0.25">
      <c r="B10951" s="427" t="s">
        <v>13913</v>
      </c>
      <c r="C10951" s="427" t="s">
        <v>13912</v>
      </c>
      <c r="D10951" s="428">
        <v>558.49</v>
      </c>
    </row>
    <row r="10952" spans="2:4" x14ac:dyDescent="0.25">
      <c r="B10952" s="427" t="s">
        <v>13914</v>
      </c>
      <c r="C10952" s="427" t="s">
        <v>13912</v>
      </c>
      <c r="D10952" s="428">
        <v>558.49</v>
      </c>
    </row>
    <row r="10953" spans="2:4" x14ac:dyDescent="0.25">
      <c r="B10953" s="427" t="s">
        <v>13915</v>
      </c>
      <c r="C10953" s="427" t="s">
        <v>13912</v>
      </c>
      <c r="D10953" s="428">
        <v>558.49</v>
      </c>
    </row>
    <row r="10954" spans="2:4" x14ac:dyDescent="0.25">
      <c r="B10954" s="427" t="s">
        <v>13916</v>
      </c>
      <c r="C10954" s="427" t="s">
        <v>13912</v>
      </c>
      <c r="D10954" s="428">
        <v>558.49</v>
      </c>
    </row>
    <row r="10955" spans="2:4" x14ac:dyDescent="0.25">
      <c r="B10955" s="427" t="s">
        <v>13917</v>
      </c>
      <c r="C10955" s="427" t="s">
        <v>13912</v>
      </c>
      <c r="D10955" s="428">
        <v>558.49</v>
      </c>
    </row>
    <row r="10956" spans="2:4" x14ac:dyDescent="0.25">
      <c r="B10956" s="427" t="s">
        <v>13918</v>
      </c>
      <c r="C10956" s="427" t="s">
        <v>13912</v>
      </c>
      <c r="D10956" s="428">
        <v>558.49</v>
      </c>
    </row>
    <row r="10957" spans="2:4" x14ac:dyDescent="0.25">
      <c r="B10957" s="427" t="s">
        <v>13919</v>
      </c>
      <c r="C10957" s="427" t="s">
        <v>13912</v>
      </c>
      <c r="D10957" s="428">
        <v>558.49</v>
      </c>
    </row>
    <row r="10958" spans="2:4" x14ac:dyDescent="0.25">
      <c r="B10958" s="427" t="s">
        <v>13920</v>
      </c>
      <c r="C10958" s="427" t="s">
        <v>13912</v>
      </c>
      <c r="D10958" s="428">
        <v>558.49</v>
      </c>
    </row>
    <row r="10959" spans="2:4" x14ac:dyDescent="0.25">
      <c r="B10959" s="427" t="s">
        <v>13921</v>
      </c>
      <c r="C10959" s="427" t="s">
        <v>13922</v>
      </c>
      <c r="D10959" s="428">
        <v>506</v>
      </c>
    </row>
    <row r="10960" spans="2:4" x14ac:dyDescent="0.25">
      <c r="B10960" s="427" t="s">
        <v>13923</v>
      </c>
      <c r="C10960" s="427" t="s">
        <v>13922</v>
      </c>
      <c r="D10960" s="428">
        <v>506</v>
      </c>
    </row>
    <row r="10961" spans="2:4" x14ac:dyDescent="0.25">
      <c r="B10961" s="427" t="s">
        <v>13924</v>
      </c>
      <c r="C10961" s="427" t="s">
        <v>13922</v>
      </c>
      <c r="D10961" s="428">
        <v>506</v>
      </c>
    </row>
    <row r="10962" spans="2:4" x14ac:dyDescent="0.25">
      <c r="B10962" s="427" t="s">
        <v>13925</v>
      </c>
      <c r="C10962" s="427" t="s">
        <v>13922</v>
      </c>
      <c r="D10962" s="428">
        <v>506</v>
      </c>
    </row>
    <row r="10963" spans="2:4" x14ac:dyDescent="0.25">
      <c r="B10963" s="427" t="s">
        <v>13926</v>
      </c>
      <c r="C10963" s="427" t="s">
        <v>13922</v>
      </c>
      <c r="D10963" s="428">
        <v>506</v>
      </c>
    </row>
    <row r="10964" spans="2:4" x14ac:dyDescent="0.25">
      <c r="B10964" s="427" t="s">
        <v>13927</v>
      </c>
      <c r="C10964" s="427" t="s">
        <v>13922</v>
      </c>
      <c r="D10964" s="428">
        <v>506</v>
      </c>
    </row>
    <row r="10965" spans="2:4" x14ac:dyDescent="0.25">
      <c r="B10965" s="427" t="s">
        <v>13928</v>
      </c>
      <c r="C10965" s="427" t="s">
        <v>13922</v>
      </c>
      <c r="D10965" s="428">
        <v>506</v>
      </c>
    </row>
    <row r="10966" spans="2:4" x14ac:dyDescent="0.25">
      <c r="B10966" s="427" t="s">
        <v>13929</v>
      </c>
      <c r="C10966" s="427" t="s">
        <v>13922</v>
      </c>
      <c r="D10966" s="428">
        <v>506</v>
      </c>
    </row>
    <row r="10967" spans="2:4" x14ac:dyDescent="0.25">
      <c r="B10967" s="427" t="s">
        <v>13930</v>
      </c>
      <c r="C10967" s="427" t="s">
        <v>13922</v>
      </c>
      <c r="D10967" s="428">
        <v>506</v>
      </c>
    </row>
    <row r="10968" spans="2:4" x14ac:dyDescent="0.25">
      <c r="B10968" s="427" t="s">
        <v>13931</v>
      </c>
      <c r="C10968" s="427" t="s">
        <v>13922</v>
      </c>
      <c r="D10968" s="428">
        <v>506</v>
      </c>
    </row>
    <row r="10969" spans="2:4" x14ac:dyDescent="0.25">
      <c r="B10969" s="427" t="s">
        <v>13932</v>
      </c>
      <c r="C10969" s="427" t="s">
        <v>13922</v>
      </c>
      <c r="D10969" s="428">
        <v>506</v>
      </c>
    </row>
    <row r="10970" spans="2:4" x14ac:dyDescent="0.25">
      <c r="B10970" s="427" t="s">
        <v>13933</v>
      </c>
      <c r="C10970" s="427" t="s">
        <v>13922</v>
      </c>
      <c r="D10970" s="428">
        <v>506</v>
      </c>
    </row>
    <row r="10971" spans="2:4" x14ac:dyDescent="0.25">
      <c r="B10971" s="427" t="s">
        <v>13934</v>
      </c>
      <c r="C10971" s="427" t="s">
        <v>13922</v>
      </c>
      <c r="D10971" s="428">
        <v>506</v>
      </c>
    </row>
    <row r="10972" spans="2:4" x14ac:dyDescent="0.25">
      <c r="B10972" s="427" t="s">
        <v>13935</v>
      </c>
      <c r="C10972" s="427" t="s">
        <v>13922</v>
      </c>
      <c r="D10972" s="428">
        <v>506</v>
      </c>
    </row>
    <row r="10973" spans="2:4" x14ac:dyDescent="0.25">
      <c r="B10973" s="427" t="s">
        <v>13936</v>
      </c>
      <c r="C10973" s="427" t="s">
        <v>13922</v>
      </c>
      <c r="D10973" s="428">
        <v>506</v>
      </c>
    </row>
    <row r="10974" spans="2:4" x14ac:dyDescent="0.25">
      <c r="B10974" s="427" t="s">
        <v>13937</v>
      </c>
      <c r="C10974" s="427" t="s">
        <v>13922</v>
      </c>
      <c r="D10974" s="428">
        <v>506</v>
      </c>
    </row>
    <row r="10975" spans="2:4" x14ac:dyDescent="0.25">
      <c r="B10975" s="427" t="s">
        <v>13938</v>
      </c>
      <c r="C10975" s="427" t="s">
        <v>13922</v>
      </c>
      <c r="D10975" s="428">
        <v>506</v>
      </c>
    </row>
    <row r="10976" spans="2:4" x14ac:dyDescent="0.25">
      <c r="B10976" s="427" t="s">
        <v>13939</v>
      </c>
      <c r="C10976" s="427" t="s">
        <v>13922</v>
      </c>
      <c r="D10976" s="428">
        <v>506</v>
      </c>
    </row>
    <row r="10977" spans="2:4" x14ac:dyDescent="0.25">
      <c r="B10977" s="427" t="s">
        <v>13940</v>
      </c>
      <c r="C10977" s="427" t="s">
        <v>13922</v>
      </c>
      <c r="D10977" s="428">
        <v>506</v>
      </c>
    </row>
    <row r="10978" spans="2:4" x14ac:dyDescent="0.25">
      <c r="B10978" s="427" t="s">
        <v>13941</v>
      </c>
      <c r="C10978" s="427" t="s">
        <v>13922</v>
      </c>
      <c r="D10978" s="428">
        <v>506</v>
      </c>
    </row>
    <row r="10979" spans="2:4" x14ac:dyDescent="0.25">
      <c r="B10979" s="427" t="s">
        <v>13942</v>
      </c>
      <c r="C10979" s="427" t="s">
        <v>13922</v>
      </c>
      <c r="D10979" s="428">
        <v>506</v>
      </c>
    </row>
    <row r="10980" spans="2:4" x14ac:dyDescent="0.25">
      <c r="B10980" s="427" t="s">
        <v>13943</v>
      </c>
      <c r="C10980" s="427" t="s">
        <v>13922</v>
      </c>
      <c r="D10980" s="428">
        <v>506</v>
      </c>
    </row>
    <row r="10981" spans="2:4" x14ac:dyDescent="0.25">
      <c r="B10981" s="427" t="s">
        <v>13944</v>
      </c>
      <c r="C10981" s="427" t="s">
        <v>13922</v>
      </c>
      <c r="D10981" s="428">
        <v>506</v>
      </c>
    </row>
    <row r="10982" spans="2:4" x14ac:dyDescent="0.25">
      <c r="B10982" s="427" t="s">
        <v>13945</v>
      </c>
      <c r="C10982" s="427" t="s">
        <v>13922</v>
      </c>
      <c r="D10982" s="428">
        <v>506</v>
      </c>
    </row>
    <row r="10983" spans="2:4" x14ac:dyDescent="0.25">
      <c r="B10983" s="427" t="s">
        <v>13946</v>
      </c>
      <c r="C10983" s="427" t="s">
        <v>13922</v>
      </c>
      <c r="D10983" s="428">
        <v>506</v>
      </c>
    </row>
    <row r="10984" spans="2:4" x14ac:dyDescent="0.25">
      <c r="B10984" s="427" t="s">
        <v>13947</v>
      </c>
      <c r="C10984" s="427" t="s">
        <v>13922</v>
      </c>
      <c r="D10984" s="428">
        <v>506</v>
      </c>
    </row>
    <row r="10985" spans="2:4" x14ac:dyDescent="0.25">
      <c r="B10985" s="427" t="s">
        <v>13948</v>
      </c>
      <c r="C10985" s="427" t="s">
        <v>13922</v>
      </c>
      <c r="D10985" s="428">
        <v>506</v>
      </c>
    </row>
    <row r="10986" spans="2:4" x14ac:dyDescent="0.25">
      <c r="B10986" s="427" t="s">
        <v>13949</v>
      </c>
      <c r="C10986" s="427" t="s">
        <v>13922</v>
      </c>
      <c r="D10986" s="428">
        <v>506</v>
      </c>
    </row>
    <row r="10987" spans="2:4" x14ac:dyDescent="0.25">
      <c r="B10987" s="427" t="s">
        <v>13950</v>
      </c>
      <c r="C10987" s="427" t="s">
        <v>13922</v>
      </c>
      <c r="D10987" s="428">
        <v>506</v>
      </c>
    </row>
    <row r="10988" spans="2:4" x14ac:dyDescent="0.25">
      <c r="B10988" s="427" t="s">
        <v>13951</v>
      </c>
      <c r="C10988" s="427" t="s">
        <v>13922</v>
      </c>
      <c r="D10988" s="428">
        <v>506</v>
      </c>
    </row>
    <row r="10989" spans="2:4" x14ac:dyDescent="0.25">
      <c r="B10989" s="427" t="s">
        <v>13952</v>
      </c>
      <c r="C10989" s="427" t="s">
        <v>13922</v>
      </c>
      <c r="D10989" s="428">
        <v>506</v>
      </c>
    </row>
    <row r="10990" spans="2:4" x14ac:dyDescent="0.25">
      <c r="B10990" s="427" t="s">
        <v>13953</v>
      </c>
      <c r="C10990" s="427" t="s">
        <v>13922</v>
      </c>
      <c r="D10990" s="428">
        <v>506</v>
      </c>
    </row>
    <row r="10991" spans="2:4" x14ac:dyDescent="0.25">
      <c r="B10991" s="427" t="s">
        <v>13954</v>
      </c>
      <c r="C10991" s="427" t="s">
        <v>13922</v>
      </c>
      <c r="D10991" s="428">
        <v>506</v>
      </c>
    </row>
    <row r="10992" spans="2:4" x14ac:dyDescent="0.25">
      <c r="B10992" s="427" t="s">
        <v>13955</v>
      </c>
      <c r="C10992" s="427" t="s">
        <v>13922</v>
      </c>
      <c r="D10992" s="428">
        <v>391</v>
      </c>
    </row>
    <row r="10993" spans="2:4" x14ac:dyDescent="0.25">
      <c r="B10993" s="427" t="s">
        <v>13956</v>
      </c>
      <c r="C10993" s="427" t="s">
        <v>13922</v>
      </c>
      <c r="D10993" s="428">
        <v>506</v>
      </c>
    </row>
    <row r="10994" spans="2:4" x14ac:dyDescent="0.25">
      <c r="B10994" s="427" t="s">
        <v>13957</v>
      </c>
      <c r="C10994" s="427" t="s">
        <v>13922</v>
      </c>
      <c r="D10994" s="428">
        <v>506</v>
      </c>
    </row>
    <row r="10995" spans="2:4" x14ac:dyDescent="0.25">
      <c r="B10995" s="427" t="s">
        <v>13958</v>
      </c>
      <c r="C10995" s="427" t="s">
        <v>13922</v>
      </c>
      <c r="D10995" s="428">
        <v>506</v>
      </c>
    </row>
    <row r="10996" spans="2:4" x14ac:dyDescent="0.25">
      <c r="B10996" s="427" t="s">
        <v>13959</v>
      </c>
      <c r="C10996" s="427" t="s">
        <v>13922</v>
      </c>
      <c r="D10996" s="428">
        <v>506</v>
      </c>
    </row>
    <row r="10997" spans="2:4" x14ac:dyDescent="0.25">
      <c r="B10997" s="427" t="s">
        <v>13960</v>
      </c>
      <c r="C10997" s="427" t="s">
        <v>13922</v>
      </c>
      <c r="D10997" s="428">
        <v>506</v>
      </c>
    </row>
    <row r="10998" spans="2:4" x14ac:dyDescent="0.25">
      <c r="B10998" s="427" t="s">
        <v>13961</v>
      </c>
      <c r="C10998" s="427" t="s">
        <v>13922</v>
      </c>
      <c r="D10998" s="428">
        <v>391</v>
      </c>
    </row>
    <row r="10999" spans="2:4" x14ac:dyDescent="0.25">
      <c r="B10999" s="427" t="s">
        <v>13962</v>
      </c>
      <c r="C10999" s="427" t="s">
        <v>13922</v>
      </c>
      <c r="D10999" s="428">
        <v>506</v>
      </c>
    </row>
    <row r="11000" spans="2:4" x14ac:dyDescent="0.25">
      <c r="B11000" s="427" t="s">
        <v>13963</v>
      </c>
      <c r="C11000" s="427" t="s">
        <v>13922</v>
      </c>
      <c r="D11000" s="428">
        <v>506</v>
      </c>
    </row>
    <row r="11001" spans="2:4" x14ac:dyDescent="0.25">
      <c r="B11001" s="427" t="s">
        <v>13964</v>
      </c>
      <c r="C11001" s="427" t="s">
        <v>13922</v>
      </c>
      <c r="D11001" s="428">
        <v>506</v>
      </c>
    </row>
    <row r="11002" spans="2:4" x14ac:dyDescent="0.25">
      <c r="B11002" s="427" t="s">
        <v>13965</v>
      </c>
      <c r="C11002" s="427" t="s">
        <v>13922</v>
      </c>
      <c r="D11002" s="428">
        <v>391</v>
      </c>
    </row>
    <row r="11003" spans="2:4" x14ac:dyDescent="0.25">
      <c r="B11003" s="427" t="s">
        <v>13966</v>
      </c>
      <c r="C11003" s="427" t="s">
        <v>13922</v>
      </c>
      <c r="D11003" s="428">
        <v>391</v>
      </c>
    </row>
    <row r="11004" spans="2:4" x14ac:dyDescent="0.25">
      <c r="B11004" s="427" t="s">
        <v>13967</v>
      </c>
      <c r="C11004" s="427" t="s">
        <v>13922</v>
      </c>
      <c r="D11004" s="428">
        <v>391</v>
      </c>
    </row>
    <row r="11005" spans="2:4" x14ac:dyDescent="0.25">
      <c r="B11005" s="427" t="s">
        <v>13968</v>
      </c>
      <c r="C11005" s="427" t="s">
        <v>13922</v>
      </c>
      <c r="D11005" s="428">
        <v>391</v>
      </c>
    </row>
    <row r="11006" spans="2:4" x14ac:dyDescent="0.25">
      <c r="B11006" s="427" t="s">
        <v>13969</v>
      </c>
      <c r="C11006" s="427" t="s">
        <v>13922</v>
      </c>
      <c r="D11006" s="428">
        <v>391</v>
      </c>
    </row>
    <row r="11007" spans="2:4" x14ac:dyDescent="0.25">
      <c r="B11007" s="427" t="s">
        <v>13970</v>
      </c>
      <c r="C11007" s="427" t="s">
        <v>13922</v>
      </c>
      <c r="D11007" s="428">
        <v>391</v>
      </c>
    </row>
    <row r="11008" spans="2:4" x14ac:dyDescent="0.25">
      <c r="B11008" s="427" t="s">
        <v>13971</v>
      </c>
      <c r="C11008" s="427" t="s">
        <v>13922</v>
      </c>
      <c r="D11008" s="428">
        <v>391</v>
      </c>
    </row>
    <row r="11009" spans="2:4" x14ac:dyDescent="0.25">
      <c r="B11009" s="427" t="s">
        <v>13972</v>
      </c>
      <c r="C11009" s="427" t="s">
        <v>13922</v>
      </c>
      <c r="D11009" s="428">
        <v>391</v>
      </c>
    </row>
    <row r="11010" spans="2:4" x14ac:dyDescent="0.25">
      <c r="B11010" s="427" t="s">
        <v>13973</v>
      </c>
      <c r="C11010" s="427" t="s">
        <v>13922</v>
      </c>
      <c r="D11010" s="428">
        <v>391</v>
      </c>
    </row>
    <row r="11011" spans="2:4" x14ac:dyDescent="0.25">
      <c r="B11011" s="427" t="s">
        <v>13974</v>
      </c>
      <c r="C11011" s="427" t="s">
        <v>13922</v>
      </c>
      <c r="D11011" s="428">
        <v>391</v>
      </c>
    </row>
    <row r="11012" spans="2:4" x14ac:dyDescent="0.25">
      <c r="B11012" s="427" t="s">
        <v>13975</v>
      </c>
      <c r="C11012" s="427" t="s">
        <v>13922</v>
      </c>
      <c r="D11012" s="428">
        <v>391</v>
      </c>
    </row>
    <row r="11013" spans="2:4" x14ac:dyDescent="0.25">
      <c r="B11013" s="427" t="s">
        <v>13976</v>
      </c>
      <c r="C11013" s="427" t="s">
        <v>13922</v>
      </c>
      <c r="D11013" s="428">
        <v>391</v>
      </c>
    </row>
    <row r="11014" spans="2:4" x14ac:dyDescent="0.25">
      <c r="B11014" s="427" t="s">
        <v>13977</v>
      </c>
      <c r="C11014" s="427" t="s">
        <v>13922</v>
      </c>
      <c r="D11014" s="428">
        <v>391</v>
      </c>
    </row>
    <row r="11015" spans="2:4" x14ac:dyDescent="0.25">
      <c r="B11015" s="427" t="s">
        <v>13978</v>
      </c>
      <c r="C11015" s="427" t="s">
        <v>13922</v>
      </c>
      <c r="D11015" s="428">
        <v>391</v>
      </c>
    </row>
    <row r="11016" spans="2:4" x14ac:dyDescent="0.25">
      <c r="B11016" s="427" t="s">
        <v>13979</v>
      </c>
      <c r="C11016" s="427" t="s">
        <v>13922</v>
      </c>
      <c r="D11016" s="428">
        <v>391</v>
      </c>
    </row>
    <row r="11017" spans="2:4" x14ac:dyDescent="0.25">
      <c r="B11017" s="427" t="s">
        <v>13980</v>
      </c>
      <c r="C11017" s="427" t="s">
        <v>13922</v>
      </c>
      <c r="D11017" s="428">
        <v>391</v>
      </c>
    </row>
    <row r="11018" spans="2:4" x14ac:dyDescent="0.25">
      <c r="B11018" s="427" t="s">
        <v>13981</v>
      </c>
      <c r="C11018" s="427" t="s">
        <v>13922</v>
      </c>
      <c r="D11018" s="428">
        <v>391</v>
      </c>
    </row>
    <row r="11019" spans="2:4" x14ac:dyDescent="0.25">
      <c r="B11019" s="427" t="s">
        <v>13982</v>
      </c>
      <c r="C11019" s="427" t="s">
        <v>13922</v>
      </c>
      <c r="D11019" s="428">
        <v>391</v>
      </c>
    </row>
    <row r="11020" spans="2:4" x14ac:dyDescent="0.25">
      <c r="B11020" s="427" t="s">
        <v>13983</v>
      </c>
      <c r="C11020" s="427" t="s">
        <v>13922</v>
      </c>
      <c r="D11020" s="428">
        <v>391</v>
      </c>
    </row>
    <row r="11021" spans="2:4" x14ac:dyDescent="0.25">
      <c r="B11021" s="427" t="s">
        <v>13984</v>
      </c>
      <c r="C11021" s="427" t="s">
        <v>13922</v>
      </c>
      <c r="D11021" s="428">
        <v>391</v>
      </c>
    </row>
    <row r="11022" spans="2:4" x14ac:dyDescent="0.25">
      <c r="B11022" s="427" t="s">
        <v>13985</v>
      </c>
      <c r="C11022" s="427" t="s">
        <v>13922</v>
      </c>
      <c r="D11022" s="428">
        <v>391</v>
      </c>
    </row>
    <row r="11023" spans="2:4" x14ac:dyDescent="0.25">
      <c r="B11023" s="427" t="s">
        <v>13986</v>
      </c>
      <c r="C11023" s="427" t="s">
        <v>13922</v>
      </c>
      <c r="D11023" s="428">
        <v>391</v>
      </c>
    </row>
    <row r="11024" spans="2:4" x14ac:dyDescent="0.25">
      <c r="B11024" s="427" t="s">
        <v>13987</v>
      </c>
      <c r="C11024" s="427" t="s">
        <v>13922</v>
      </c>
      <c r="D11024" s="428">
        <v>391</v>
      </c>
    </row>
    <row r="11025" spans="2:4" x14ac:dyDescent="0.25">
      <c r="B11025" s="427" t="s">
        <v>13988</v>
      </c>
      <c r="C11025" s="427" t="s">
        <v>13922</v>
      </c>
      <c r="D11025" s="428">
        <v>391</v>
      </c>
    </row>
    <row r="11026" spans="2:4" x14ac:dyDescent="0.25">
      <c r="B11026" s="427" t="s">
        <v>13989</v>
      </c>
      <c r="C11026" s="427" t="s">
        <v>13922</v>
      </c>
      <c r="D11026" s="428">
        <v>391</v>
      </c>
    </row>
    <row r="11027" spans="2:4" x14ac:dyDescent="0.25">
      <c r="B11027" s="427" t="s">
        <v>13990</v>
      </c>
      <c r="C11027" s="427" t="s">
        <v>13922</v>
      </c>
      <c r="D11027" s="428">
        <v>391</v>
      </c>
    </row>
    <row r="11028" spans="2:4" x14ac:dyDescent="0.25">
      <c r="B11028" s="427" t="s">
        <v>13991</v>
      </c>
      <c r="C11028" s="427" t="s">
        <v>13922</v>
      </c>
      <c r="D11028" s="428">
        <v>391</v>
      </c>
    </row>
    <row r="11029" spans="2:4" x14ac:dyDescent="0.25">
      <c r="B11029" s="427" t="s">
        <v>13992</v>
      </c>
      <c r="C11029" s="427" t="s">
        <v>13922</v>
      </c>
      <c r="D11029" s="428">
        <v>391</v>
      </c>
    </row>
    <row r="11030" spans="2:4" x14ac:dyDescent="0.25">
      <c r="B11030" s="427" t="s">
        <v>13993</v>
      </c>
      <c r="C11030" s="427" t="s">
        <v>13922</v>
      </c>
      <c r="D11030" s="428">
        <v>391</v>
      </c>
    </row>
    <row r="11031" spans="2:4" x14ac:dyDescent="0.25">
      <c r="B11031" s="427" t="s">
        <v>13994</v>
      </c>
      <c r="C11031" s="427" t="s">
        <v>13922</v>
      </c>
      <c r="D11031" s="428">
        <v>391</v>
      </c>
    </row>
    <row r="11032" spans="2:4" x14ac:dyDescent="0.25">
      <c r="B11032" s="427" t="s">
        <v>13995</v>
      </c>
      <c r="C11032" s="427" t="s">
        <v>13922</v>
      </c>
      <c r="D11032" s="428">
        <v>391</v>
      </c>
    </row>
    <row r="11033" spans="2:4" x14ac:dyDescent="0.25">
      <c r="B11033" s="427" t="s">
        <v>13996</v>
      </c>
      <c r="C11033" s="427" t="s">
        <v>13922</v>
      </c>
      <c r="D11033" s="428">
        <v>391</v>
      </c>
    </row>
    <row r="11034" spans="2:4" x14ac:dyDescent="0.25">
      <c r="B11034" s="427" t="s">
        <v>13997</v>
      </c>
      <c r="C11034" s="427" t="s">
        <v>13922</v>
      </c>
      <c r="D11034" s="428">
        <v>391</v>
      </c>
    </row>
    <row r="11035" spans="2:4" x14ac:dyDescent="0.25">
      <c r="B11035" s="427" t="s">
        <v>13998</v>
      </c>
      <c r="C11035" s="427" t="s">
        <v>13922</v>
      </c>
      <c r="D11035" s="428">
        <v>391</v>
      </c>
    </row>
    <row r="11036" spans="2:4" x14ac:dyDescent="0.25">
      <c r="B11036" s="427" t="s">
        <v>13999</v>
      </c>
      <c r="C11036" s="427" t="s">
        <v>13922</v>
      </c>
      <c r="D11036" s="428">
        <v>391</v>
      </c>
    </row>
    <row r="11037" spans="2:4" x14ac:dyDescent="0.25">
      <c r="B11037" s="427" t="s">
        <v>14000</v>
      </c>
      <c r="C11037" s="427" t="s">
        <v>13922</v>
      </c>
      <c r="D11037" s="428">
        <v>391</v>
      </c>
    </row>
    <row r="11038" spans="2:4" x14ac:dyDescent="0.25">
      <c r="B11038" s="427" t="s">
        <v>14001</v>
      </c>
      <c r="C11038" s="427" t="s">
        <v>13922</v>
      </c>
      <c r="D11038" s="428">
        <v>391</v>
      </c>
    </row>
    <row r="11039" spans="2:4" x14ac:dyDescent="0.25">
      <c r="B11039" s="427" t="s">
        <v>14002</v>
      </c>
      <c r="C11039" s="427" t="s">
        <v>13922</v>
      </c>
      <c r="D11039" s="428">
        <v>391</v>
      </c>
    </row>
    <row r="11040" spans="2:4" x14ac:dyDescent="0.25">
      <c r="B11040" s="427" t="s">
        <v>14003</v>
      </c>
      <c r="C11040" s="427" t="s">
        <v>13922</v>
      </c>
      <c r="D11040" s="428">
        <v>391</v>
      </c>
    </row>
    <row r="11041" spans="2:4" x14ac:dyDescent="0.25">
      <c r="B11041" s="427" t="s">
        <v>14004</v>
      </c>
      <c r="C11041" s="427" t="s">
        <v>13922</v>
      </c>
      <c r="D11041" s="428">
        <v>391</v>
      </c>
    </row>
    <row r="11042" spans="2:4" x14ac:dyDescent="0.25">
      <c r="B11042" s="427" t="s">
        <v>14005</v>
      </c>
      <c r="C11042" s="427" t="s">
        <v>13922</v>
      </c>
      <c r="D11042" s="428">
        <v>391</v>
      </c>
    </row>
    <row r="11043" spans="2:4" x14ac:dyDescent="0.25">
      <c r="B11043" s="427" t="s">
        <v>14006</v>
      </c>
      <c r="C11043" s="427" t="s">
        <v>13922</v>
      </c>
      <c r="D11043" s="428">
        <v>391</v>
      </c>
    </row>
    <row r="11044" spans="2:4" x14ac:dyDescent="0.25">
      <c r="B11044" s="427" t="s">
        <v>14007</v>
      </c>
      <c r="C11044" s="427" t="s">
        <v>13922</v>
      </c>
      <c r="D11044" s="428">
        <v>391</v>
      </c>
    </row>
    <row r="11045" spans="2:4" x14ac:dyDescent="0.25">
      <c r="B11045" s="427" t="s">
        <v>14008</v>
      </c>
      <c r="C11045" s="427" t="s">
        <v>13922</v>
      </c>
      <c r="D11045" s="428">
        <v>391</v>
      </c>
    </row>
    <row r="11046" spans="2:4" x14ac:dyDescent="0.25">
      <c r="B11046" s="427" t="s">
        <v>14009</v>
      </c>
      <c r="C11046" s="427" t="s">
        <v>13922</v>
      </c>
      <c r="D11046" s="428">
        <v>391</v>
      </c>
    </row>
    <row r="11047" spans="2:4" x14ac:dyDescent="0.25">
      <c r="B11047" s="427" t="s">
        <v>14010</v>
      </c>
      <c r="C11047" s="427" t="s">
        <v>13922</v>
      </c>
      <c r="D11047" s="428">
        <v>391</v>
      </c>
    </row>
    <row r="11048" spans="2:4" x14ac:dyDescent="0.25">
      <c r="B11048" s="427" t="s">
        <v>14011</v>
      </c>
      <c r="C11048" s="427" t="s">
        <v>13922</v>
      </c>
      <c r="D11048" s="428">
        <v>391</v>
      </c>
    </row>
    <row r="11049" spans="2:4" x14ac:dyDescent="0.25">
      <c r="B11049" s="427" t="s">
        <v>14012</v>
      </c>
      <c r="C11049" s="427" t="s">
        <v>13922</v>
      </c>
      <c r="D11049" s="428">
        <v>391</v>
      </c>
    </row>
    <row r="11050" spans="2:4" x14ac:dyDescent="0.25">
      <c r="B11050" s="427" t="s">
        <v>14013</v>
      </c>
      <c r="C11050" s="427" t="s">
        <v>13922</v>
      </c>
      <c r="D11050" s="428">
        <v>506</v>
      </c>
    </row>
    <row r="11051" spans="2:4" x14ac:dyDescent="0.25">
      <c r="B11051" s="427" t="s">
        <v>14014</v>
      </c>
      <c r="C11051" s="427" t="s">
        <v>13922</v>
      </c>
      <c r="D11051" s="428">
        <v>506</v>
      </c>
    </row>
    <row r="11052" spans="2:4" x14ac:dyDescent="0.25">
      <c r="B11052" s="427" t="s">
        <v>14015</v>
      </c>
      <c r="C11052" s="427" t="s">
        <v>13922</v>
      </c>
      <c r="D11052" s="428">
        <v>506</v>
      </c>
    </row>
    <row r="11053" spans="2:4" x14ac:dyDescent="0.25">
      <c r="B11053" s="427" t="s">
        <v>14016</v>
      </c>
      <c r="C11053" s="427" t="s">
        <v>13922</v>
      </c>
      <c r="D11053" s="428">
        <v>506</v>
      </c>
    </row>
    <row r="11054" spans="2:4" x14ac:dyDescent="0.25">
      <c r="B11054" s="427" t="s">
        <v>14017</v>
      </c>
      <c r="C11054" s="427" t="s">
        <v>13922</v>
      </c>
      <c r="D11054" s="428">
        <v>506</v>
      </c>
    </row>
    <row r="11055" spans="2:4" x14ac:dyDescent="0.25">
      <c r="B11055" s="427" t="s">
        <v>14018</v>
      </c>
      <c r="C11055" s="427" t="s">
        <v>13922</v>
      </c>
      <c r="D11055" s="428">
        <v>506</v>
      </c>
    </row>
    <row r="11056" spans="2:4" x14ac:dyDescent="0.25">
      <c r="B11056" s="427" t="s">
        <v>14019</v>
      </c>
      <c r="C11056" s="427" t="s">
        <v>13922</v>
      </c>
      <c r="D11056" s="428">
        <v>506</v>
      </c>
    </row>
    <row r="11057" spans="2:4" x14ac:dyDescent="0.25">
      <c r="B11057" s="427" t="s">
        <v>14020</v>
      </c>
      <c r="C11057" s="427" t="s">
        <v>13922</v>
      </c>
      <c r="D11057" s="428">
        <v>506</v>
      </c>
    </row>
    <row r="11058" spans="2:4" x14ac:dyDescent="0.25">
      <c r="B11058" s="427" t="s">
        <v>14021</v>
      </c>
      <c r="C11058" s="427" t="s">
        <v>13922</v>
      </c>
      <c r="D11058" s="428">
        <v>506</v>
      </c>
    </row>
    <row r="11059" spans="2:4" x14ac:dyDescent="0.25">
      <c r="B11059" s="427" t="s">
        <v>14022</v>
      </c>
      <c r="C11059" s="427" t="s">
        <v>13922</v>
      </c>
      <c r="D11059" s="428">
        <v>506</v>
      </c>
    </row>
    <row r="11060" spans="2:4" x14ac:dyDescent="0.25">
      <c r="B11060" s="427" t="s">
        <v>14023</v>
      </c>
      <c r="C11060" s="427" t="s">
        <v>13922</v>
      </c>
      <c r="D11060" s="428">
        <v>506</v>
      </c>
    </row>
    <row r="11061" spans="2:4" x14ac:dyDescent="0.25">
      <c r="B11061" s="427" t="s">
        <v>14024</v>
      </c>
      <c r="C11061" s="427" t="s">
        <v>13922</v>
      </c>
      <c r="D11061" s="428">
        <v>506</v>
      </c>
    </row>
    <row r="11062" spans="2:4" x14ac:dyDescent="0.25">
      <c r="B11062" s="427" t="s">
        <v>14025</v>
      </c>
      <c r="C11062" s="427" t="s">
        <v>13922</v>
      </c>
      <c r="D11062" s="428">
        <v>506</v>
      </c>
    </row>
    <row r="11063" spans="2:4" x14ac:dyDescent="0.25">
      <c r="B11063" s="427" t="s">
        <v>14026</v>
      </c>
      <c r="C11063" s="427" t="s">
        <v>13922</v>
      </c>
      <c r="D11063" s="428">
        <v>506</v>
      </c>
    </row>
    <row r="11064" spans="2:4" x14ac:dyDescent="0.25">
      <c r="B11064" s="427" t="s">
        <v>14027</v>
      </c>
      <c r="C11064" s="427" t="s">
        <v>13922</v>
      </c>
      <c r="D11064" s="428">
        <v>506</v>
      </c>
    </row>
    <row r="11065" spans="2:4" x14ac:dyDescent="0.25">
      <c r="B11065" s="427" t="s">
        <v>14028</v>
      </c>
      <c r="C11065" s="427" t="s">
        <v>13922</v>
      </c>
      <c r="D11065" s="428">
        <v>506</v>
      </c>
    </row>
    <row r="11066" spans="2:4" x14ac:dyDescent="0.25">
      <c r="B11066" s="427" t="s">
        <v>14029</v>
      </c>
      <c r="C11066" s="427" t="s">
        <v>13922</v>
      </c>
      <c r="D11066" s="428">
        <v>506</v>
      </c>
    </row>
    <row r="11067" spans="2:4" x14ac:dyDescent="0.25">
      <c r="B11067" s="427" t="s">
        <v>14030</v>
      </c>
      <c r="C11067" s="427" t="s">
        <v>13922</v>
      </c>
      <c r="D11067" s="428">
        <v>506</v>
      </c>
    </row>
    <row r="11068" spans="2:4" x14ac:dyDescent="0.25">
      <c r="B11068" s="427" t="s">
        <v>14031</v>
      </c>
      <c r="C11068" s="427" t="s">
        <v>13922</v>
      </c>
      <c r="D11068" s="428">
        <v>506</v>
      </c>
    </row>
    <row r="11069" spans="2:4" x14ac:dyDescent="0.25">
      <c r="B11069" s="427" t="s">
        <v>14032</v>
      </c>
      <c r="C11069" s="427" t="s">
        <v>13922</v>
      </c>
      <c r="D11069" s="428">
        <v>506</v>
      </c>
    </row>
    <row r="11070" spans="2:4" x14ac:dyDescent="0.25">
      <c r="B11070" s="427" t="s">
        <v>14033</v>
      </c>
      <c r="C11070" s="427" t="s">
        <v>13922</v>
      </c>
      <c r="D11070" s="428">
        <v>506</v>
      </c>
    </row>
    <row r="11071" spans="2:4" x14ac:dyDescent="0.25">
      <c r="B11071" s="427" t="s">
        <v>14034</v>
      </c>
      <c r="C11071" s="427" t="s">
        <v>13922</v>
      </c>
      <c r="D11071" s="428">
        <v>506</v>
      </c>
    </row>
    <row r="11072" spans="2:4" x14ac:dyDescent="0.25">
      <c r="B11072" s="427" t="s">
        <v>14035</v>
      </c>
      <c r="C11072" s="427" t="s">
        <v>13922</v>
      </c>
      <c r="D11072" s="428">
        <v>506</v>
      </c>
    </row>
    <row r="11073" spans="2:4" x14ac:dyDescent="0.25">
      <c r="B11073" s="427" t="s">
        <v>14036</v>
      </c>
      <c r="C11073" s="427" t="s">
        <v>13922</v>
      </c>
      <c r="D11073" s="428">
        <v>506</v>
      </c>
    </row>
    <row r="11074" spans="2:4" x14ac:dyDescent="0.25">
      <c r="B11074" s="427" t="s">
        <v>14037</v>
      </c>
      <c r="C11074" s="427" t="s">
        <v>13922</v>
      </c>
      <c r="D11074" s="428">
        <v>506</v>
      </c>
    </row>
    <row r="11075" spans="2:4" x14ac:dyDescent="0.25">
      <c r="B11075" s="427" t="s">
        <v>14038</v>
      </c>
      <c r="C11075" s="427" t="s">
        <v>13922</v>
      </c>
      <c r="D11075" s="428">
        <v>506</v>
      </c>
    </row>
    <row r="11076" spans="2:4" x14ac:dyDescent="0.25">
      <c r="B11076" s="427" t="s">
        <v>14039</v>
      </c>
      <c r="C11076" s="427" t="s">
        <v>13922</v>
      </c>
      <c r="D11076" s="428">
        <v>506</v>
      </c>
    </row>
    <row r="11077" spans="2:4" x14ac:dyDescent="0.25">
      <c r="B11077" s="427" t="s">
        <v>14040</v>
      </c>
      <c r="C11077" s="427" t="s">
        <v>13922</v>
      </c>
      <c r="D11077" s="428">
        <v>506</v>
      </c>
    </row>
    <row r="11078" spans="2:4" x14ac:dyDescent="0.25">
      <c r="B11078" s="427" t="s">
        <v>14041</v>
      </c>
      <c r="C11078" s="427" t="s">
        <v>13922</v>
      </c>
      <c r="D11078" s="428">
        <v>506</v>
      </c>
    </row>
    <row r="11079" spans="2:4" x14ac:dyDescent="0.25">
      <c r="B11079" s="427" t="s">
        <v>14042</v>
      </c>
      <c r="C11079" s="427" t="s">
        <v>13922</v>
      </c>
      <c r="D11079" s="428">
        <v>506</v>
      </c>
    </row>
    <row r="11080" spans="2:4" x14ac:dyDescent="0.25">
      <c r="B11080" s="427" t="s">
        <v>14043</v>
      </c>
      <c r="C11080" s="427" t="s">
        <v>13922</v>
      </c>
      <c r="D11080" s="428">
        <v>506</v>
      </c>
    </row>
    <row r="11081" spans="2:4" x14ac:dyDescent="0.25">
      <c r="B11081" s="427" t="s">
        <v>14044</v>
      </c>
      <c r="C11081" s="427" t="s">
        <v>13922</v>
      </c>
      <c r="D11081" s="428">
        <v>506</v>
      </c>
    </row>
    <row r="11082" spans="2:4" x14ac:dyDescent="0.25">
      <c r="B11082" s="427" t="s">
        <v>14045</v>
      </c>
      <c r="C11082" s="427" t="s">
        <v>13922</v>
      </c>
      <c r="D11082" s="428">
        <v>506</v>
      </c>
    </row>
    <row r="11083" spans="2:4" x14ac:dyDescent="0.25">
      <c r="B11083" s="427" t="s">
        <v>14046</v>
      </c>
      <c r="C11083" s="427" t="s">
        <v>13922</v>
      </c>
      <c r="D11083" s="428">
        <v>506</v>
      </c>
    </row>
    <row r="11084" spans="2:4" x14ac:dyDescent="0.25">
      <c r="B11084" s="427" t="s">
        <v>14047</v>
      </c>
      <c r="C11084" s="427" t="s">
        <v>13922</v>
      </c>
      <c r="D11084" s="428">
        <v>506</v>
      </c>
    </row>
    <row r="11085" spans="2:4" x14ac:dyDescent="0.25">
      <c r="B11085" s="427" t="s">
        <v>14048</v>
      </c>
      <c r="C11085" s="427" t="s">
        <v>13922</v>
      </c>
      <c r="D11085" s="428">
        <v>506</v>
      </c>
    </row>
    <row r="11086" spans="2:4" x14ac:dyDescent="0.25">
      <c r="B11086" s="427" t="s">
        <v>14049</v>
      </c>
      <c r="C11086" s="427" t="s">
        <v>13922</v>
      </c>
      <c r="D11086" s="428">
        <v>506</v>
      </c>
    </row>
    <row r="11087" spans="2:4" x14ac:dyDescent="0.25">
      <c r="B11087" s="427" t="s">
        <v>14050</v>
      </c>
      <c r="C11087" s="427" t="s">
        <v>13922</v>
      </c>
      <c r="D11087" s="428">
        <v>506</v>
      </c>
    </row>
    <row r="11088" spans="2:4" x14ac:dyDescent="0.25">
      <c r="B11088" s="427" t="s">
        <v>14051</v>
      </c>
      <c r="C11088" s="427" t="s">
        <v>13922</v>
      </c>
      <c r="D11088" s="428">
        <v>506</v>
      </c>
    </row>
    <row r="11089" spans="2:4" x14ac:dyDescent="0.25">
      <c r="B11089" s="427" t="s">
        <v>14052</v>
      </c>
      <c r="C11089" s="427" t="s">
        <v>13922</v>
      </c>
      <c r="D11089" s="428">
        <v>506</v>
      </c>
    </row>
    <row r="11090" spans="2:4" x14ac:dyDescent="0.25">
      <c r="B11090" s="427" t="s">
        <v>14053</v>
      </c>
      <c r="C11090" s="427" t="s">
        <v>13922</v>
      </c>
      <c r="D11090" s="428">
        <v>506</v>
      </c>
    </row>
    <row r="11091" spans="2:4" x14ac:dyDescent="0.25">
      <c r="B11091" s="427" t="s">
        <v>14054</v>
      </c>
      <c r="C11091" s="427" t="s">
        <v>13922</v>
      </c>
      <c r="D11091" s="428">
        <v>506</v>
      </c>
    </row>
    <row r="11092" spans="2:4" x14ac:dyDescent="0.25">
      <c r="B11092" s="427" t="s">
        <v>14055</v>
      </c>
      <c r="C11092" s="427" t="s">
        <v>13922</v>
      </c>
      <c r="D11092" s="428">
        <v>517.5</v>
      </c>
    </row>
    <row r="11093" spans="2:4" x14ac:dyDescent="0.25">
      <c r="B11093" s="427" t="s">
        <v>14056</v>
      </c>
      <c r="C11093" s="427" t="s">
        <v>13922</v>
      </c>
      <c r="D11093" s="428">
        <v>506</v>
      </c>
    </row>
    <row r="11094" spans="2:4" x14ac:dyDescent="0.25">
      <c r="B11094" s="427" t="s">
        <v>14057</v>
      </c>
      <c r="C11094" s="427" t="s">
        <v>13922</v>
      </c>
      <c r="D11094" s="428">
        <v>506</v>
      </c>
    </row>
    <row r="11095" spans="2:4" x14ac:dyDescent="0.25">
      <c r="B11095" s="427" t="s">
        <v>14058</v>
      </c>
      <c r="C11095" s="427" t="s">
        <v>13922</v>
      </c>
      <c r="D11095" s="428">
        <v>517.5</v>
      </c>
    </row>
    <row r="11096" spans="2:4" x14ac:dyDescent="0.25">
      <c r="B11096" s="427" t="s">
        <v>14059</v>
      </c>
      <c r="C11096" s="427" t="s">
        <v>13922</v>
      </c>
      <c r="D11096" s="428">
        <v>391</v>
      </c>
    </row>
    <row r="11097" spans="2:4" x14ac:dyDescent="0.25">
      <c r="B11097" s="427" t="s">
        <v>14060</v>
      </c>
      <c r="C11097" s="427" t="s">
        <v>13922</v>
      </c>
      <c r="D11097" s="428">
        <v>506</v>
      </c>
    </row>
    <row r="11098" spans="2:4" x14ac:dyDescent="0.25">
      <c r="B11098" s="427" t="s">
        <v>14061</v>
      </c>
      <c r="C11098" s="427" t="s">
        <v>13922</v>
      </c>
      <c r="D11098" s="428">
        <v>506</v>
      </c>
    </row>
    <row r="11099" spans="2:4" x14ac:dyDescent="0.25">
      <c r="B11099" s="427" t="s">
        <v>14062</v>
      </c>
      <c r="C11099" s="427" t="s">
        <v>13922</v>
      </c>
      <c r="D11099" s="428">
        <v>506</v>
      </c>
    </row>
    <row r="11100" spans="2:4" x14ac:dyDescent="0.25">
      <c r="B11100" s="427" t="s">
        <v>14063</v>
      </c>
      <c r="C11100" s="427" t="s">
        <v>13922</v>
      </c>
      <c r="D11100" s="428">
        <v>506</v>
      </c>
    </row>
    <row r="11101" spans="2:4" x14ac:dyDescent="0.25">
      <c r="B11101" s="427" t="s">
        <v>14064</v>
      </c>
      <c r="C11101" s="427" t="s">
        <v>13922</v>
      </c>
      <c r="D11101" s="428">
        <v>506</v>
      </c>
    </row>
    <row r="11102" spans="2:4" x14ac:dyDescent="0.25">
      <c r="B11102" s="427" t="s">
        <v>14065</v>
      </c>
      <c r="C11102" s="427" t="s">
        <v>13922</v>
      </c>
      <c r="D11102" s="428">
        <v>506</v>
      </c>
    </row>
    <row r="11103" spans="2:4" x14ac:dyDescent="0.25">
      <c r="B11103" s="427" t="s">
        <v>14066</v>
      </c>
      <c r="C11103" s="427" t="s">
        <v>13922</v>
      </c>
      <c r="D11103" s="428">
        <v>506</v>
      </c>
    </row>
    <row r="11104" spans="2:4" x14ac:dyDescent="0.25">
      <c r="B11104" s="427" t="s">
        <v>14067</v>
      </c>
      <c r="C11104" s="427" t="s">
        <v>13922</v>
      </c>
      <c r="D11104" s="428">
        <v>506</v>
      </c>
    </row>
    <row r="11105" spans="2:4" x14ac:dyDescent="0.25">
      <c r="B11105" s="427" t="s">
        <v>14068</v>
      </c>
      <c r="C11105" s="427" t="s">
        <v>13922</v>
      </c>
      <c r="D11105" s="428">
        <v>506</v>
      </c>
    </row>
    <row r="11106" spans="2:4" x14ac:dyDescent="0.25">
      <c r="B11106" s="427" t="s">
        <v>14069</v>
      </c>
      <c r="C11106" s="427" t="s">
        <v>13922</v>
      </c>
      <c r="D11106" s="428">
        <v>506</v>
      </c>
    </row>
    <row r="11107" spans="2:4" x14ac:dyDescent="0.25">
      <c r="B11107" s="427" t="s">
        <v>14070</v>
      </c>
      <c r="C11107" s="427" t="s">
        <v>13922</v>
      </c>
      <c r="D11107" s="428">
        <v>506</v>
      </c>
    </row>
    <row r="11108" spans="2:4" x14ac:dyDescent="0.25">
      <c r="B11108" s="427" t="s">
        <v>14071</v>
      </c>
      <c r="C11108" s="427" t="s">
        <v>13922</v>
      </c>
      <c r="D11108" s="428">
        <v>506</v>
      </c>
    </row>
    <row r="11109" spans="2:4" x14ac:dyDescent="0.25">
      <c r="B11109" s="427" t="s">
        <v>14072</v>
      </c>
      <c r="C11109" s="427" t="s">
        <v>13922</v>
      </c>
      <c r="D11109" s="428">
        <v>506</v>
      </c>
    </row>
    <row r="11110" spans="2:4" x14ac:dyDescent="0.25">
      <c r="B11110" s="427" t="s">
        <v>14073</v>
      </c>
      <c r="C11110" s="427" t="s">
        <v>13922</v>
      </c>
      <c r="D11110" s="428">
        <v>506</v>
      </c>
    </row>
    <row r="11111" spans="2:4" x14ac:dyDescent="0.25">
      <c r="B11111" s="427" t="s">
        <v>14074</v>
      </c>
      <c r="C11111" s="427" t="s">
        <v>13922</v>
      </c>
      <c r="D11111" s="428">
        <v>506</v>
      </c>
    </row>
    <row r="11112" spans="2:4" x14ac:dyDescent="0.25">
      <c r="B11112" s="427" t="s">
        <v>14075</v>
      </c>
      <c r="C11112" s="427" t="s">
        <v>13922</v>
      </c>
      <c r="D11112" s="428">
        <v>506</v>
      </c>
    </row>
    <row r="11113" spans="2:4" x14ac:dyDescent="0.25">
      <c r="B11113" s="427" t="s">
        <v>14076</v>
      </c>
      <c r="C11113" s="427" t="s">
        <v>13922</v>
      </c>
      <c r="D11113" s="428">
        <v>506</v>
      </c>
    </row>
    <row r="11114" spans="2:4" x14ac:dyDescent="0.25">
      <c r="B11114" s="427" t="s">
        <v>14077</v>
      </c>
      <c r="C11114" s="427" t="s">
        <v>13922</v>
      </c>
      <c r="D11114" s="428">
        <v>506</v>
      </c>
    </row>
    <row r="11115" spans="2:4" x14ac:dyDescent="0.25">
      <c r="B11115" s="427" t="s">
        <v>14078</v>
      </c>
      <c r="C11115" s="427" t="s">
        <v>13922</v>
      </c>
      <c r="D11115" s="428">
        <v>506</v>
      </c>
    </row>
    <row r="11116" spans="2:4" x14ac:dyDescent="0.25">
      <c r="B11116" s="427" t="s">
        <v>14079</v>
      </c>
      <c r="C11116" s="427" t="s">
        <v>13922</v>
      </c>
      <c r="D11116" s="428">
        <v>506</v>
      </c>
    </row>
    <row r="11117" spans="2:4" x14ac:dyDescent="0.25">
      <c r="B11117" s="427" t="s">
        <v>14080</v>
      </c>
      <c r="C11117" s="427" t="s">
        <v>13922</v>
      </c>
      <c r="D11117" s="428">
        <v>391</v>
      </c>
    </row>
    <row r="11118" spans="2:4" x14ac:dyDescent="0.25">
      <c r="B11118" s="427" t="s">
        <v>14081</v>
      </c>
      <c r="C11118" s="427" t="s">
        <v>13922</v>
      </c>
      <c r="D11118" s="428">
        <v>391</v>
      </c>
    </row>
    <row r="11119" spans="2:4" x14ac:dyDescent="0.25">
      <c r="B11119" s="427" t="s">
        <v>14082</v>
      </c>
      <c r="C11119" s="427" t="s">
        <v>13922</v>
      </c>
      <c r="D11119" s="428">
        <v>506</v>
      </c>
    </row>
    <row r="11120" spans="2:4" x14ac:dyDescent="0.25">
      <c r="B11120" s="427" t="s">
        <v>14083</v>
      </c>
      <c r="C11120" s="427" t="s">
        <v>14084</v>
      </c>
      <c r="D11120" s="428">
        <v>506</v>
      </c>
    </row>
    <row r="11121" spans="2:4" x14ac:dyDescent="0.25">
      <c r="B11121" s="427" t="s">
        <v>14085</v>
      </c>
      <c r="C11121" s="427" t="s">
        <v>14086</v>
      </c>
      <c r="D11121" s="428">
        <v>506</v>
      </c>
    </row>
    <row r="11122" spans="2:4" x14ac:dyDescent="0.25">
      <c r="B11122" s="427" t="s">
        <v>14087</v>
      </c>
      <c r="C11122" s="427" t="s">
        <v>14086</v>
      </c>
      <c r="D11122" s="428">
        <v>506</v>
      </c>
    </row>
    <row r="11123" spans="2:4" x14ac:dyDescent="0.25">
      <c r="B11123" s="427" t="s">
        <v>14088</v>
      </c>
      <c r="C11123" s="427" t="s">
        <v>14086</v>
      </c>
      <c r="D11123" s="428">
        <v>506</v>
      </c>
    </row>
    <row r="11124" spans="2:4" x14ac:dyDescent="0.25">
      <c r="B11124" s="427" t="s">
        <v>14089</v>
      </c>
      <c r="C11124" s="427" t="s">
        <v>14086</v>
      </c>
      <c r="D11124" s="428">
        <v>506</v>
      </c>
    </row>
    <row r="11125" spans="2:4" x14ac:dyDescent="0.25">
      <c r="B11125" s="427" t="s">
        <v>14090</v>
      </c>
      <c r="C11125" s="427" t="s">
        <v>14086</v>
      </c>
      <c r="D11125" s="428">
        <v>506</v>
      </c>
    </row>
    <row r="11126" spans="2:4" x14ac:dyDescent="0.25">
      <c r="B11126" s="427" t="s">
        <v>14091</v>
      </c>
      <c r="C11126" s="427" t="s">
        <v>14086</v>
      </c>
      <c r="D11126" s="428">
        <v>506</v>
      </c>
    </row>
    <row r="11127" spans="2:4" x14ac:dyDescent="0.25">
      <c r="B11127" s="427" t="s">
        <v>14092</v>
      </c>
      <c r="C11127" s="427" t="s">
        <v>14086</v>
      </c>
      <c r="D11127" s="428">
        <v>506</v>
      </c>
    </row>
    <row r="11128" spans="2:4" x14ac:dyDescent="0.25">
      <c r="B11128" s="427" t="s">
        <v>14093</v>
      </c>
      <c r="C11128" s="427" t="s">
        <v>14094</v>
      </c>
      <c r="D11128" s="428">
        <v>448.5</v>
      </c>
    </row>
    <row r="11129" spans="2:4" x14ac:dyDescent="0.25">
      <c r="B11129" s="427" t="s">
        <v>14095</v>
      </c>
      <c r="C11129" s="427" t="s">
        <v>14094</v>
      </c>
      <c r="D11129" s="428">
        <v>448.5</v>
      </c>
    </row>
    <row r="11130" spans="2:4" x14ac:dyDescent="0.25">
      <c r="B11130" s="427" t="s">
        <v>14096</v>
      </c>
      <c r="C11130" s="427" t="s">
        <v>14094</v>
      </c>
      <c r="D11130" s="428">
        <v>448.5</v>
      </c>
    </row>
    <row r="11131" spans="2:4" x14ac:dyDescent="0.25">
      <c r="B11131" s="427" t="s">
        <v>14097</v>
      </c>
      <c r="C11131" s="427" t="s">
        <v>14094</v>
      </c>
      <c r="D11131" s="428">
        <v>448.5</v>
      </c>
    </row>
    <row r="11132" spans="2:4" x14ac:dyDescent="0.25">
      <c r="B11132" s="427" t="s">
        <v>14098</v>
      </c>
      <c r="C11132" s="427" t="s">
        <v>14094</v>
      </c>
      <c r="D11132" s="428">
        <v>448.5</v>
      </c>
    </row>
    <row r="11133" spans="2:4" x14ac:dyDescent="0.25">
      <c r="B11133" s="427" t="s">
        <v>14099</v>
      </c>
      <c r="C11133" s="427" t="s">
        <v>14094</v>
      </c>
      <c r="D11133" s="428">
        <v>448.5</v>
      </c>
    </row>
    <row r="11134" spans="2:4" x14ac:dyDescent="0.25">
      <c r="B11134" s="427" t="s">
        <v>14100</v>
      </c>
      <c r="C11134" s="427" t="s">
        <v>14094</v>
      </c>
      <c r="D11134" s="428">
        <v>448.5</v>
      </c>
    </row>
    <row r="11135" spans="2:4" x14ac:dyDescent="0.25">
      <c r="B11135" s="427" t="s">
        <v>14101</v>
      </c>
      <c r="C11135" s="427" t="s">
        <v>14094</v>
      </c>
      <c r="D11135" s="428">
        <v>448.5</v>
      </c>
    </row>
    <row r="11136" spans="2:4" x14ac:dyDescent="0.25">
      <c r="B11136" s="427" t="s">
        <v>14102</v>
      </c>
      <c r="C11136" s="427" t="s">
        <v>14094</v>
      </c>
      <c r="D11136" s="428">
        <v>448.5</v>
      </c>
    </row>
    <row r="11137" spans="2:4" x14ac:dyDescent="0.25">
      <c r="B11137" s="427" t="s">
        <v>14103</v>
      </c>
      <c r="C11137" s="427" t="s">
        <v>14094</v>
      </c>
      <c r="D11137" s="428">
        <v>448.5</v>
      </c>
    </row>
    <row r="11138" spans="2:4" x14ac:dyDescent="0.25">
      <c r="B11138" s="427" t="s">
        <v>14104</v>
      </c>
      <c r="C11138" s="427" t="s">
        <v>14094</v>
      </c>
      <c r="D11138" s="428">
        <v>448.5</v>
      </c>
    </row>
    <row r="11139" spans="2:4" x14ac:dyDescent="0.25">
      <c r="B11139" s="427" t="s">
        <v>14105</v>
      </c>
      <c r="C11139" s="427" t="s">
        <v>14094</v>
      </c>
      <c r="D11139" s="428">
        <v>448.5</v>
      </c>
    </row>
    <row r="11140" spans="2:4" x14ac:dyDescent="0.25">
      <c r="B11140" s="427" t="s">
        <v>14106</v>
      </c>
      <c r="C11140" s="427" t="s">
        <v>14094</v>
      </c>
      <c r="D11140" s="428">
        <v>448.5</v>
      </c>
    </row>
    <row r="11141" spans="2:4" x14ac:dyDescent="0.25">
      <c r="B11141" s="427" t="s">
        <v>14107</v>
      </c>
      <c r="C11141" s="427" t="s">
        <v>14094</v>
      </c>
      <c r="D11141" s="428">
        <v>448.5</v>
      </c>
    </row>
    <row r="11142" spans="2:4" x14ac:dyDescent="0.25">
      <c r="B11142" s="427" t="s">
        <v>14108</v>
      </c>
      <c r="C11142" s="427" t="s">
        <v>14094</v>
      </c>
      <c r="D11142" s="428">
        <v>448.5</v>
      </c>
    </row>
    <row r="11143" spans="2:4" x14ac:dyDescent="0.25">
      <c r="B11143" s="427" t="s">
        <v>14109</v>
      </c>
      <c r="C11143" s="427" t="s">
        <v>14094</v>
      </c>
      <c r="D11143" s="428">
        <v>448.5</v>
      </c>
    </row>
    <row r="11144" spans="2:4" x14ac:dyDescent="0.25">
      <c r="B11144" s="427" t="s">
        <v>14110</v>
      </c>
      <c r="C11144" s="427" t="s">
        <v>14094</v>
      </c>
      <c r="D11144" s="428">
        <v>448.5</v>
      </c>
    </row>
    <row r="11145" spans="2:4" x14ac:dyDescent="0.25">
      <c r="B11145" s="427" t="s">
        <v>14111</v>
      </c>
      <c r="C11145" s="427" t="s">
        <v>14094</v>
      </c>
      <c r="D11145" s="428">
        <v>448.5</v>
      </c>
    </row>
    <row r="11146" spans="2:4" x14ac:dyDescent="0.25">
      <c r="B11146" s="427" t="s">
        <v>14112</v>
      </c>
      <c r="C11146" s="427" t="s">
        <v>14094</v>
      </c>
      <c r="D11146" s="428">
        <v>448.5</v>
      </c>
    </row>
    <row r="11147" spans="2:4" x14ac:dyDescent="0.25">
      <c r="B11147" s="427" t="s">
        <v>14113</v>
      </c>
      <c r="C11147" s="427" t="s">
        <v>14094</v>
      </c>
      <c r="D11147" s="428">
        <v>448.5</v>
      </c>
    </row>
    <row r="11148" spans="2:4" x14ac:dyDescent="0.25">
      <c r="B11148" s="427" t="s">
        <v>14114</v>
      </c>
      <c r="C11148" s="427" t="s">
        <v>14094</v>
      </c>
      <c r="D11148" s="428">
        <v>448.5</v>
      </c>
    </row>
    <row r="11149" spans="2:4" x14ac:dyDescent="0.25">
      <c r="B11149" s="427" t="s">
        <v>14115</v>
      </c>
      <c r="C11149" s="427" t="s">
        <v>14094</v>
      </c>
      <c r="D11149" s="428">
        <v>448.5</v>
      </c>
    </row>
    <row r="11150" spans="2:4" x14ac:dyDescent="0.25">
      <c r="B11150" s="427" t="s">
        <v>14116</v>
      </c>
      <c r="C11150" s="427" t="s">
        <v>14094</v>
      </c>
      <c r="D11150" s="428">
        <v>448.5</v>
      </c>
    </row>
    <row r="11151" spans="2:4" x14ac:dyDescent="0.25">
      <c r="B11151" s="427" t="s">
        <v>14117</v>
      </c>
      <c r="C11151" s="427" t="s">
        <v>14094</v>
      </c>
      <c r="D11151" s="428">
        <v>448.5</v>
      </c>
    </row>
    <row r="11152" spans="2:4" x14ac:dyDescent="0.25">
      <c r="B11152" s="427" t="s">
        <v>14118</v>
      </c>
      <c r="C11152" s="427" t="s">
        <v>14094</v>
      </c>
      <c r="D11152" s="428">
        <v>448.5</v>
      </c>
    </row>
    <row r="11153" spans="2:4" x14ac:dyDescent="0.25">
      <c r="B11153" s="427" t="s">
        <v>14119</v>
      </c>
      <c r="C11153" s="427" t="s">
        <v>14094</v>
      </c>
      <c r="D11153" s="428">
        <v>448.5</v>
      </c>
    </row>
    <row r="11154" spans="2:4" x14ac:dyDescent="0.25">
      <c r="B11154" s="427" t="s">
        <v>14120</v>
      </c>
      <c r="C11154" s="427" t="s">
        <v>14094</v>
      </c>
      <c r="D11154" s="428">
        <v>448.5</v>
      </c>
    </row>
    <row r="11155" spans="2:4" x14ac:dyDescent="0.25">
      <c r="B11155" s="427" t="s">
        <v>14121</v>
      </c>
      <c r="C11155" s="427" t="s">
        <v>14094</v>
      </c>
      <c r="D11155" s="428">
        <v>448.5</v>
      </c>
    </row>
    <row r="11156" spans="2:4" x14ac:dyDescent="0.25">
      <c r="B11156" s="427" t="s">
        <v>14122</v>
      </c>
      <c r="C11156" s="427" t="s">
        <v>14094</v>
      </c>
      <c r="D11156" s="428">
        <v>448.5</v>
      </c>
    </row>
    <row r="11157" spans="2:4" x14ac:dyDescent="0.25">
      <c r="B11157" s="427" t="s">
        <v>14123</v>
      </c>
      <c r="C11157" s="427" t="s">
        <v>14124</v>
      </c>
      <c r="D11157" s="428">
        <v>433.84</v>
      </c>
    </row>
    <row r="11158" spans="2:4" x14ac:dyDescent="0.25">
      <c r="B11158" s="427" t="s">
        <v>14125</v>
      </c>
      <c r="C11158" s="427" t="s">
        <v>14124</v>
      </c>
      <c r="D11158" s="428">
        <v>433.84</v>
      </c>
    </row>
    <row r="11159" spans="2:4" x14ac:dyDescent="0.25">
      <c r="B11159" s="427" t="s">
        <v>14126</v>
      </c>
      <c r="C11159" s="427" t="s">
        <v>14124</v>
      </c>
      <c r="D11159" s="428">
        <v>433.84</v>
      </c>
    </row>
    <row r="11160" spans="2:4" x14ac:dyDescent="0.25">
      <c r="B11160" s="427" t="s">
        <v>14127</v>
      </c>
      <c r="C11160" s="427" t="s">
        <v>14124</v>
      </c>
      <c r="D11160" s="428">
        <v>433.84</v>
      </c>
    </row>
    <row r="11161" spans="2:4" x14ac:dyDescent="0.25">
      <c r="B11161" s="427" t="s">
        <v>14128</v>
      </c>
      <c r="C11161" s="427" t="s">
        <v>14124</v>
      </c>
      <c r="D11161" s="428">
        <v>433.84</v>
      </c>
    </row>
    <row r="11162" spans="2:4" x14ac:dyDescent="0.25">
      <c r="B11162" s="427" t="s">
        <v>14129</v>
      </c>
      <c r="C11162" s="427" t="s">
        <v>14124</v>
      </c>
      <c r="D11162" s="428">
        <v>433.84</v>
      </c>
    </row>
    <row r="11163" spans="2:4" x14ac:dyDescent="0.25">
      <c r="B11163" s="427" t="s">
        <v>14130</v>
      </c>
      <c r="C11163" s="427" t="s">
        <v>14124</v>
      </c>
      <c r="D11163" s="428">
        <v>433.84</v>
      </c>
    </row>
    <row r="11164" spans="2:4" x14ac:dyDescent="0.25">
      <c r="B11164" s="427" t="s">
        <v>14131</v>
      </c>
      <c r="C11164" s="427" t="s">
        <v>14124</v>
      </c>
      <c r="D11164" s="428">
        <v>433.84</v>
      </c>
    </row>
    <row r="11165" spans="2:4" x14ac:dyDescent="0.25">
      <c r="B11165" s="427" t="s">
        <v>14132</v>
      </c>
      <c r="C11165" s="427" t="s">
        <v>14124</v>
      </c>
      <c r="D11165" s="428">
        <v>433.84</v>
      </c>
    </row>
    <row r="11166" spans="2:4" x14ac:dyDescent="0.25">
      <c r="B11166" s="427" t="s">
        <v>14133</v>
      </c>
      <c r="C11166" s="427" t="s">
        <v>14124</v>
      </c>
      <c r="D11166" s="428">
        <v>433.84</v>
      </c>
    </row>
    <row r="11167" spans="2:4" x14ac:dyDescent="0.25">
      <c r="B11167" s="427" t="s">
        <v>14134</v>
      </c>
      <c r="C11167" s="427" t="s">
        <v>14124</v>
      </c>
      <c r="D11167" s="428">
        <v>433.84</v>
      </c>
    </row>
    <row r="11168" spans="2:4" x14ac:dyDescent="0.25">
      <c r="B11168" s="427" t="s">
        <v>14135</v>
      </c>
      <c r="C11168" s="427" t="s">
        <v>14124</v>
      </c>
      <c r="D11168" s="428">
        <v>433.84</v>
      </c>
    </row>
    <row r="11169" spans="2:4" x14ac:dyDescent="0.25">
      <c r="B11169" s="427" t="s">
        <v>14136</v>
      </c>
      <c r="C11169" s="427" t="s">
        <v>14124</v>
      </c>
      <c r="D11169" s="428">
        <v>456.89</v>
      </c>
    </row>
    <row r="11170" spans="2:4" x14ac:dyDescent="0.25">
      <c r="B11170" s="427" t="s">
        <v>14137</v>
      </c>
      <c r="C11170" s="427" t="s">
        <v>14124</v>
      </c>
      <c r="D11170" s="428">
        <v>456.89</v>
      </c>
    </row>
    <row r="11171" spans="2:4" x14ac:dyDescent="0.25">
      <c r="B11171" s="427" t="s">
        <v>14138</v>
      </c>
      <c r="C11171" s="427" t="s">
        <v>14124</v>
      </c>
      <c r="D11171" s="428">
        <v>456.9</v>
      </c>
    </row>
    <row r="11172" spans="2:4" x14ac:dyDescent="0.25">
      <c r="B11172" s="427" t="s">
        <v>14139</v>
      </c>
      <c r="C11172" s="427" t="s">
        <v>14124</v>
      </c>
      <c r="D11172" s="428">
        <v>433.84</v>
      </c>
    </row>
    <row r="11173" spans="2:4" x14ac:dyDescent="0.25">
      <c r="B11173" s="427" t="s">
        <v>14140</v>
      </c>
      <c r="C11173" s="427" t="s">
        <v>14124</v>
      </c>
      <c r="D11173" s="428">
        <v>433.84</v>
      </c>
    </row>
    <row r="11174" spans="2:4" x14ac:dyDescent="0.25">
      <c r="B11174" s="427" t="s">
        <v>14141</v>
      </c>
      <c r="C11174" s="427" t="s">
        <v>14124</v>
      </c>
      <c r="D11174" s="428">
        <v>456.9</v>
      </c>
    </row>
    <row r="11175" spans="2:4" x14ac:dyDescent="0.25">
      <c r="B11175" s="427" t="s">
        <v>14142</v>
      </c>
      <c r="C11175" s="427" t="s">
        <v>14124</v>
      </c>
      <c r="D11175" s="428">
        <v>456.9</v>
      </c>
    </row>
    <row r="11176" spans="2:4" x14ac:dyDescent="0.25">
      <c r="B11176" s="427" t="s">
        <v>14143</v>
      </c>
      <c r="C11176" s="427" t="s">
        <v>14124</v>
      </c>
      <c r="D11176" s="428">
        <v>456.9</v>
      </c>
    </row>
    <row r="11177" spans="2:4" x14ac:dyDescent="0.25">
      <c r="B11177" s="427" t="s">
        <v>14144</v>
      </c>
      <c r="C11177" s="427" t="s">
        <v>14124</v>
      </c>
      <c r="D11177" s="428">
        <v>456.9</v>
      </c>
    </row>
    <row r="11178" spans="2:4" x14ac:dyDescent="0.25">
      <c r="B11178" s="427" t="s">
        <v>14145</v>
      </c>
      <c r="C11178" s="427" t="s">
        <v>14124</v>
      </c>
      <c r="D11178" s="428">
        <v>456.9</v>
      </c>
    </row>
    <row r="11179" spans="2:4" x14ac:dyDescent="0.25">
      <c r="B11179" s="427" t="s">
        <v>14146</v>
      </c>
      <c r="C11179" s="427" t="s">
        <v>14124</v>
      </c>
      <c r="D11179" s="428">
        <v>456.9</v>
      </c>
    </row>
    <row r="11180" spans="2:4" x14ac:dyDescent="0.25">
      <c r="B11180" s="427" t="s">
        <v>14147</v>
      </c>
      <c r="C11180" s="427" t="s">
        <v>14124</v>
      </c>
      <c r="D11180" s="428">
        <v>456.9</v>
      </c>
    </row>
    <row r="11181" spans="2:4" x14ac:dyDescent="0.25">
      <c r="B11181" s="427" t="s">
        <v>14148</v>
      </c>
      <c r="C11181" s="427" t="s">
        <v>14124</v>
      </c>
      <c r="D11181" s="428">
        <v>456.9</v>
      </c>
    </row>
    <row r="11182" spans="2:4" x14ac:dyDescent="0.25">
      <c r="B11182" s="427" t="s">
        <v>14149</v>
      </c>
      <c r="C11182" s="427" t="s">
        <v>14124</v>
      </c>
      <c r="D11182" s="428">
        <v>456.89</v>
      </c>
    </row>
    <row r="11183" spans="2:4" x14ac:dyDescent="0.25">
      <c r="B11183" s="427" t="s">
        <v>14150</v>
      </c>
      <c r="C11183" s="427" t="s">
        <v>14124</v>
      </c>
      <c r="D11183" s="428">
        <v>456.9</v>
      </c>
    </row>
    <row r="11184" spans="2:4" x14ac:dyDescent="0.25">
      <c r="B11184" s="427" t="s">
        <v>14151</v>
      </c>
      <c r="C11184" s="427" t="s">
        <v>14124</v>
      </c>
      <c r="D11184" s="428">
        <v>456.9</v>
      </c>
    </row>
    <row r="11185" spans="2:4" x14ac:dyDescent="0.25">
      <c r="B11185" s="427" t="s">
        <v>14152</v>
      </c>
      <c r="C11185" s="427" t="s">
        <v>14124</v>
      </c>
      <c r="D11185" s="428">
        <v>456.9</v>
      </c>
    </row>
    <row r="11186" spans="2:4" x14ac:dyDescent="0.25">
      <c r="B11186" s="427" t="s">
        <v>14153</v>
      </c>
      <c r="C11186" s="427" t="s">
        <v>14124</v>
      </c>
      <c r="D11186" s="428">
        <v>456.9</v>
      </c>
    </row>
    <row r="11187" spans="2:4" x14ac:dyDescent="0.25">
      <c r="B11187" s="427" t="s">
        <v>14154</v>
      </c>
      <c r="C11187" s="427" t="s">
        <v>14124</v>
      </c>
      <c r="D11187" s="428">
        <v>456.89</v>
      </c>
    </row>
    <row r="11188" spans="2:4" x14ac:dyDescent="0.25">
      <c r="B11188" s="427" t="s">
        <v>14155</v>
      </c>
      <c r="C11188" s="427" t="s">
        <v>14124</v>
      </c>
      <c r="D11188" s="428">
        <v>456.9</v>
      </c>
    </row>
    <row r="11189" spans="2:4" x14ac:dyDescent="0.25">
      <c r="B11189" s="427" t="s">
        <v>14156</v>
      </c>
      <c r="C11189" s="427" t="s">
        <v>14124</v>
      </c>
      <c r="D11189" s="428">
        <v>456.9</v>
      </c>
    </row>
    <row r="11190" spans="2:4" x14ac:dyDescent="0.25">
      <c r="B11190" s="427" t="s">
        <v>14157</v>
      </c>
      <c r="C11190" s="427" t="s">
        <v>14124</v>
      </c>
      <c r="D11190" s="428">
        <v>456.9</v>
      </c>
    </row>
    <row r="11191" spans="2:4" x14ac:dyDescent="0.25">
      <c r="B11191" s="427" t="s">
        <v>14158</v>
      </c>
      <c r="C11191" s="427" t="s">
        <v>14124</v>
      </c>
      <c r="D11191" s="428">
        <v>456.89</v>
      </c>
    </row>
    <row r="11192" spans="2:4" x14ac:dyDescent="0.25">
      <c r="B11192" s="427" t="s">
        <v>14159</v>
      </c>
      <c r="C11192" s="427" t="s">
        <v>14124</v>
      </c>
      <c r="D11192" s="428">
        <v>456.9</v>
      </c>
    </row>
    <row r="11193" spans="2:4" x14ac:dyDescent="0.25">
      <c r="B11193" s="427" t="s">
        <v>14160</v>
      </c>
      <c r="C11193" s="427" t="s">
        <v>14124</v>
      </c>
      <c r="D11193" s="428">
        <v>456.9</v>
      </c>
    </row>
    <row r="11194" spans="2:4" x14ac:dyDescent="0.25">
      <c r="B11194" s="427" t="s">
        <v>14161</v>
      </c>
      <c r="C11194" s="427" t="s">
        <v>14124</v>
      </c>
      <c r="D11194" s="428">
        <v>456.9</v>
      </c>
    </row>
    <row r="11195" spans="2:4" x14ac:dyDescent="0.25">
      <c r="B11195" s="427" t="s">
        <v>14162</v>
      </c>
      <c r="C11195" s="427" t="s">
        <v>14124</v>
      </c>
      <c r="D11195" s="428">
        <v>456.9</v>
      </c>
    </row>
    <row r="11196" spans="2:4" x14ac:dyDescent="0.25">
      <c r="B11196" s="427" t="s">
        <v>14163</v>
      </c>
      <c r="C11196" s="427" t="s">
        <v>14124</v>
      </c>
      <c r="D11196" s="428">
        <v>456.9</v>
      </c>
    </row>
    <row r="11197" spans="2:4" x14ac:dyDescent="0.25">
      <c r="B11197" s="427" t="s">
        <v>14164</v>
      </c>
      <c r="C11197" s="427" t="s">
        <v>14124</v>
      </c>
      <c r="D11197" s="428">
        <v>456.9</v>
      </c>
    </row>
    <row r="11198" spans="2:4" x14ac:dyDescent="0.25">
      <c r="B11198" s="427" t="s">
        <v>14165</v>
      </c>
      <c r="C11198" s="427" t="s">
        <v>14124</v>
      </c>
      <c r="D11198" s="428">
        <v>456.9</v>
      </c>
    </row>
    <row r="11199" spans="2:4" x14ac:dyDescent="0.25">
      <c r="B11199" s="427" t="s">
        <v>14166</v>
      </c>
      <c r="C11199" s="427" t="s">
        <v>14167</v>
      </c>
      <c r="D11199" s="428">
        <v>405.95</v>
      </c>
    </row>
    <row r="11200" spans="2:4" x14ac:dyDescent="0.25">
      <c r="B11200" s="427" t="s">
        <v>14168</v>
      </c>
      <c r="C11200" s="427" t="s">
        <v>14167</v>
      </c>
      <c r="D11200" s="428">
        <v>405.95</v>
      </c>
    </row>
    <row r="11201" spans="2:4" x14ac:dyDescent="0.25">
      <c r="B11201" s="427" t="s">
        <v>14169</v>
      </c>
      <c r="C11201" s="427" t="s">
        <v>14167</v>
      </c>
      <c r="D11201" s="428">
        <v>405.95</v>
      </c>
    </row>
    <row r="11202" spans="2:4" x14ac:dyDescent="0.25">
      <c r="B11202" s="427" t="s">
        <v>14170</v>
      </c>
      <c r="C11202" s="427" t="s">
        <v>14167</v>
      </c>
      <c r="D11202" s="428">
        <v>405.95</v>
      </c>
    </row>
    <row r="11203" spans="2:4" x14ac:dyDescent="0.25">
      <c r="B11203" s="427" t="s">
        <v>14171</v>
      </c>
      <c r="C11203" s="427" t="s">
        <v>14167</v>
      </c>
      <c r="D11203" s="428">
        <v>405.95</v>
      </c>
    </row>
    <row r="11204" spans="2:4" x14ac:dyDescent="0.25">
      <c r="B11204" s="427" t="s">
        <v>14172</v>
      </c>
      <c r="C11204" s="427" t="s">
        <v>14167</v>
      </c>
      <c r="D11204" s="428">
        <v>405.95</v>
      </c>
    </row>
    <row r="11205" spans="2:4" x14ac:dyDescent="0.25">
      <c r="B11205" s="427" t="s">
        <v>14173</v>
      </c>
      <c r="C11205" s="427" t="s">
        <v>14167</v>
      </c>
      <c r="D11205" s="428">
        <v>405.95</v>
      </c>
    </row>
    <row r="11206" spans="2:4" x14ac:dyDescent="0.25">
      <c r="B11206" s="427" t="s">
        <v>14174</v>
      </c>
      <c r="C11206" s="427" t="s">
        <v>14167</v>
      </c>
      <c r="D11206" s="428">
        <v>405.95</v>
      </c>
    </row>
    <row r="11207" spans="2:4" x14ac:dyDescent="0.25">
      <c r="B11207" s="427" t="s">
        <v>14175</v>
      </c>
      <c r="C11207" s="427" t="s">
        <v>14167</v>
      </c>
      <c r="D11207" s="428">
        <v>405.95</v>
      </c>
    </row>
    <row r="11208" spans="2:4" x14ac:dyDescent="0.25">
      <c r="B11208" s="427" t="s">
        <v>14176</v>
      </c>
      <c r="C11208" s="427" t="s">
        <v>14167</v>
      </c>
      <c r="D11208" s="428">
        <v>405.95</v>
      </c>
    </row>
    <row r="11209" spans="2:4" x14ac:dyDescent="0.25">
      <c r="B11209" s="427" t="s">
        <v>14177</v>
      </c>
      <c r="C11209" s="427" t="s">
        <v>14167</v>
      </c>
      <c r="D11209" s="428">
        <v>405.95</v>
      </c>
    </row>
    <row r="11210" spans="2:4" x14ac:dyDescent="0.25">
      <c r="B11210" s="427" t="s">
        <v>14178</v>
      </c>
      <c r="C11210" s="427" t="s">
        <v>14167</v>
      </c>
      <c r="D11210" s="428">
        <v>405.95</v>
      </c>
    </row>
    <row r="11211" spans="2:4" x14ac:dyDescent="0.25">
      <c r="B11211" s="427" t="s">
        <v>14179</v>
      </c>
      <c r="C11211" s="427" t="s">
        <v>14167</v>
      </c>
      <c r="D11211" s="428">
        <v>405.95</v>
      </c>
    </row>
    <row r="11212" spans="2:4" x14ac:dyDescent="0.25">
      <c r="B11212" s="427" t="s">
        <v>14180</v>
      </c>
      <c r="C11212" s="427" t="s">
        <v>14167</v>
      </c>
      <c r="D11212" s="428">
        <v>405.95</v>
      </c>
    </row>
    <row r="11213" spans="2:4" x14ac:dyDescent="0.25">
      <c r="B11213" s="427" t="s">
        <v>14181</v>
      </c>
      <c r="C11213" s="427" t="s">
        <v>14167</v>
      </c>
      <c r="D11213" s="428">
        <v>405.95</v>
      </c>
    </row>
    <row r="11214" spans="2:4" x14ac:dyDescent="0.25">
      <c r="B11214" s="427" t="s">
        <v>14182</v>
      </c>
      <c r="C11214" s="427" t="s">
        <v>14167</v>
      </c>
      <c r="D11214" s="428">
        <v>405.95</v>
      </c>
    </row>
    <row r="11215" spans="2:4" x14ac:dyDescent="0.25">
      <c r="B11215" s="427" t="s">
        <v>14183</v>
      </c>
      <c r="C11215" s="427" t="s">
        <v>14167</v>
      </c>
      <c r="D11215" s="428">
        <v>405.95</v>
      </c>
    </row>
    <row r="11216" spans="2:4" x14ac:dyDescent="0.25">
      <c r="B11216" s="427" t="s">
        <v>14184</v>
      </c>
      <c r="C11216" s="427" t="s">
        <v>14167</v>
      </c>
      <c r="D11216" s="428">
        <v>405.95</v>
      </c>
    </row>
    <row r="11217" spans="2:4" x14ac:dyDescent="0.25">
      <c r="B11217" s="427" t="s">
        <v>14185</v>
      </c>
      <c r="C11217" s="427" t="s">
        <v>14167</v>
      </c>
      <c r="D11217" s="428">
        <v>405.95</v>
      </c>
    </row>
    <row r="11218" spans="2:4" x14ac:dyDescent="0.25">
      <c r="B11218" s="427" t="s">
        <v>14186</v>
      </c>
      <c r="C11218" s="427" t="s">
        <v>14167</v>
      </c>
      <c r="D11218" s="428">
        <v>405.95</v>
      </c>
    </row>
    <row r="11219" spans="2:4" x14ac:dyDescent="0.25">
      <c r="B11219" s="427" t="s">
        <v>14187</v>
      </c>
      <c r="C11219" s="427" t="s">
        <v>14167</v>
      </c>
      <c r="D11219" s="428">
        <v>405.95</v>
      </c>
    </row>
    <row r="11220" spans="2:4" x14ac:dyDescent="0.25">
      <c r="B11220" s="427" t="s">
        <v>14188</v>
      </c>
      <c r="C11220" s="427" t="s">
        <v>14167</v>
      </c>
      <c r="D11220" s="428">
        <v>405.95</v>
      </c>
    </row>
    <row r="11221" spans="2:4" x14ac:dyDescent="0.25">
      <c r="B11221" s="427" t="s">
        <v>14189</v>
      </c>
      <c r="C11221" s="427" t="s">
        <v>14167</v>
      </c>
      <c r="D11221" s="428">
        <v>405.95</v>
      </c>
    </row>
    <row r="11222" spans="2:4" x14ac:dyDescent="0.25">
      <c r="B11222" s="427" t="s">
        <v>14190</v>
      </c>
      <c r="C11222" s="427" t="s">
        <v>14167</v>
      </c>
      <c r="D11222" s="428">
        <v>405.95</v>
      </c>
    </row>
    <row r="11223" spans="2:4" x14ac:dyDescent="0.25">
      <c r="B11223" s="427" t="s">
        <v>14191</v>
      </c>
      <c r="C11223" s="427" t="s">
        <v>14167</v>
      </c>
      <c r="D11223" s="428">
        <v>405.95</v>
      </c>
    </row>
    <row r="11224" spans="2:4" x14ac:dyDescent="0.25">
      <c r="B11224" s="427" t="s">
        <v>14192</v>
      </c>
      <c r="C11224" s="427" t="s">
        <v>14167</v>
      </c>
      <c r="D11224" s="428">
        <v>405.95</v>
      </c>
    </row>
    <row r="11225" spans="2:4" x14ac:dyDescent="0.25">
      <c r="B11225" s="427" t="s">
        <v>14193</v>
      </c>
      <c r="C11225" s="427" t="s">
        <v>14167</v>
      </c>
      <c r="D11225" s="428">
        <v>405.95</v>
      </c>
    </row>
    <row r="11226" spans="2:4" x14ac:dyDescent="0.25">
      <c r="B11226" s="427" t="s">
        <v>14194</v>
      </c>
      <c r="C11226" s="427" t="s">
        <v>14167</v>
      </c>
      <c r="D11226" s="428">
        <v>405.95</v>
      </c>
    </row>
    <row r="11227" spans="2:4" x14ac:dyDescent="0.25">
      <c r="B11227" s="427" t="s">
        <v>14195</v>
      </c>
      <c r="C11227" s="427" t="s">
        <v>14167</v>
      </c>
      <c r="D11227" s="428">
        <v>405.95</v>
      </c>
    </row>
    <row r="11228" spans="2:4" x14ac:dyDescent="0.25">
      <c r="B11228" s="427" t="s">
        <v>14196</v>
      </c>
      <c r="C11228" s="427" t="s">
        <v>14167</v>
      </c>
      <c r="D11228" s="428">
        <v>405.95</v>
      </c>
    </row>
    <row r="11229" spans="2:4" x14ac:dyDescent="0.25">
      <c r="B11229" s="427" t="s">
        <v>14197</v>
      </c>
      <c r="C11229" s="427" t="s">
        <v>14167</v>
      </c>
      <c r="D11229" s="428">
        <v>405.95</v>
      </c>
    </row>
    <row r="11230" spans="2:4" x14ac:dyDescent="0.25">
      <c r="B11230" s="427" t="s">
        <v>14198</v>
      </c>
      <c r="C11230" s="427" t="s">
        <v>14167</v>
      </c>
      <c r="D11230" s="428">
        <v>405.95</v>
      </c>
    </row>
    <row r="11231" spans="2:4" x14ac:dyDescent="0.25">
      <c r="B11231" s="427" t="s">
        <v>14199</v>
      </c>
      <c r="C11231" s="427" t="s">
        <v>14167</v>
      </c>
      <c r="D11231" s="428">
        <v>405.95</v>
      </c>
    </row>
    <row r="11232" spans="2:4" x14ac:dyDescent="0.25">
      <c r="B11232" s="427" t="s">
        <v>14200</v>
      </c>
      <c r="C11232" s="427" t="s">
        <v>14167</v>
      </c>
      <c r="D11232" s="428">
        <v>405.95</v>
      </c>
    </row>
    <row r="11233" spans="2:4" x14ac:dyDescent="0.25">
      <c r="B11233" s="427" t="s">
        <v>14201</v>
      </c>
      <c r="C11233" s="427" t="s">
        <v>14167</v>
      </c>
      <c r="D11233" s="428">
        <v>405.95</v>
      </c>
    </row>
    <row r="11234" spans="2:4" x14ac:dyDescent="0.25">
      <c r="B11234" s="427" t="s">
        <v>14202</v>
      </c>
      <c r="C11234" s="427" t="s">
        <v>14167</v>
      </c>
      <c r="D11234" s="428">
        <v>405.95</v>
      </c>
    </row>
    <row r="11235" spans="2:4" x14ac:dyDescent="0.25">
      <c r="B11235" s="427" t="s">
        <v>14203</v>
      </c>
      <c r="C11235" s="427" t="s">
        <v>14167</v>
      </c>
      <c r="D11235" s="428">
        <v>405.95</v>
      </c>
    </row>
    <row r="11236" spans="2:4" x14ac:dyDescent="0.25">
      <c r="B11236" s="427" t="s">
        <v>14204</v>
      </c>
      <c r="C11236" s="427" t="s">
        <v>14167</v>
      </c>
      <c r="D11236" s="428">
        <v>405.95</v>
      </c>
    </row>
    <row r="11237" spans="2:4" x14ac:dyDescent="0.25">
      <c r="B11237" s="427" t="s">
        <v>14205</v>
      </c>
      <c r="C11237" s="427" t="s">
        <v>14167</v>
      </c>
      <c r="D11237" s="428">
        <v>405.95</v>
      </c>
    </row>
    <row r="11238" spans="2:4" x14ac:dyDescent="0.25">
      <c r="B11238" s="427" t="s">
        <v>14206</v>
      </c>
      <c r="C11238" s="427" t="s">
        <v>14167</v>
      </c>
      <c r="D11238" s="428">
        <v>405.95</v>
      </c>
    </row>
    <row r="11239" spans="2:4" x14ac:dyDescent="0.25">
      <c r="B11239" s="427" t="s">
        <v>14207</v>
      </c>
      <c r="C11239" s="427" t="s">
        <v>14167</v>
      </c>
      <c r="D11239" s="428">
        <v>405.95</v>
      </c>
    </row>
    <row r="11240" spans="2:4" x14ac:dyDescent="0.25">
      <c r="B11240" s="427" t="s">
        <v>14208</v>
      </c>
      <c r="C11240" s="427" t="s">
        <v>14167</v>
      </c>
      <c r="D11240" s="428">
        <v>405.95</v>
      </c>
    </row>
    <row r="11241" spans="2:4" x14ac:dyDescent="0.25">
      <c r="B11241" s="427" t="s">
        <v>14209</v>
      </c>
      <c r="C11241" s="427" t="s">
        <v>14167</v>
      </c>
      <c r="D11241" s="428">
        <v>405.95</v>
      </c>
    </row>
    <row r="11242" spans="2:4" x14ac:dyDescent="0.25">
      <c r="B11242" s="427" t="s">
        <v>14210</v>
      </c>
      <c r="C11242" s="427" t="s">
        <v>14167</v>
      </c>
      <c r="D11242" s="428">
        <v>405.95</v>
      </c>
    </row>
    <row r="11243" spans="2:4" x14ac:dyDescent="0.25">
      <c r="B11243" s="427" t="s">
        <v>14211</v>
      </c>
      <c r="C11243" s="427" t="s">
        <v>14167</v>
      </c>
      <c r="D11243" s="428">
        <v>405.95</v>
      </c>
    </row>
    <row r="11244" spans="2:4" x14ac:dyDescent="0.25">
      <c r="B11244" s="427" t="s">
        <v>14212</v>
      </c>
      <c r="C11244" s="427" t="s">
        <v>14167</v>
      </c>
      <c r="D11244" s="428">
        <v>405.95</v>
      </c>
    </row>
    <row r="11245" spans="2:4" x14ac:dyDescent="0.25">
      <c r="B11245" s="427" t="s">
        <v>14213</v>
      </c>
      <c r="C11245" s="427" t="s">
        <v>14167</v>
      </c>
      <c r="D11245" s="428">
        <v>405.95</v>
      </c>
    </row>
    <row r="11246" spans="2:4" x14ac:dyDescent="0.25">
      <c r="B11246" s="427" t="s">
        <v>14214</v>
      </c>
      <c r="C11246" s="427" t="s">
        <v>14167</v>
      </c>
      <c r="D11246" s="428">
        <v>405.95</v>
      </c>
    </row>
    <row r="11247" spans="2:4" x14ac:dyDescent="0.25">
      <c r="B11247" s="427" t="s">
        <v>14215</v>
      </c>
      <c r="C11247" s="427" t="s">
        <v>14167</v>
      </c>
      <c r="D11247" s="428">
        <v>405.95</v>
      </c>
    </row>
    <row r="11248" spans="2:4" x14ac:dyDescent="0.25">
      <c r="B11248" s="427" t="s">
        <v>14216</v>
      </c>
      <c r="C11248" s="427" t="s">
        <v>14167</v>
      </c>
      <c r="D11248" s="428">
        <v>405.95</v>
      </c>
    </row>
    <row r="11249" spans="2:4" x14ac:dyDescent="0.25">
      <c r="B11249" s="427" t="s">
        <v>14217</v>
      </c>
      <c r="C11249" s="427" t="s">
        <v>14167</v>
      </c>
      <c r="D11249" s="428">
        <v>405.95</v>
      </c>
    </row>
    <row r="11250" spans="2:4" x14ac:dyDescent="0.25">
      <c r="B11250" s="427" t="s">
        <v>14218</v>
      </c>
      <c r="C11250" s="427" t="s">
        <v>14167</v>
      </c>
      <c r="D11250" s="428">
        <v>405.95</v>
      </c>
    </row>
    <row r="11251" spans="2:4" x14ac:dyDescent="0.25">
      <c r="B11251" s="427" t="s">
        <v>14219</v>
      </c>
      <c r="C11251" s="427" t="s">
        <v>14167</v>
      </c>
      <c r="D11251" s="428">
        <v>405.95</v>
      </c>
    </row>
    <row r="11252" spans="2:4" x14ac:dyDescent="0.25">
      <c r="B11252" s="427" t="s">
        <v>14220</v>
      </c>
      <c r="C11252" s="427" t="s">
        <v>14167</v>
      </c>
      <c r="D11252" s="428">
        <v>405.95</v>
      </c>
    </row>
    <row r="11253" spans="2:4" x14ac:dyDescent="0.25">
      <c r="B11253" s="427" t="s">
        <v>14221</v>
      </c>
      <c r="C11253" s="427" t="s">
        <v>14167</v>
      </c>
      <c r="D11253" s="428">
        <v>405.95</v>
      </c>
    </row>
    <row r="11254" spans="2:4" x14ac:dyDescent="0.25">
      <c r="B11254" s="427" t="s">
        <v>14222</v>
      </c>
      <c r="C11254" s="427" t="s">
        <v>14167</v>
      </c>
      <c r="D11254" s="428">
        <v>405.95</v>
      </c>
    </row>
    <row r="11255" spans="2:4" x14ac:dyDescent="0.25">
      <c r="B11255" s="427" t="s">
        <v>14223</v>
      </c>
      <c r="C11255" s="427" t="s">
        <v>14167</v>
      </c>
      <c r="D11255" s="428">
        <v>405.95</v>
      </c>
    </row>
    <row r="11256" spans="2:4" x14ac:dyDescent="0.25">
      <c r="B11256" s="427" t="s">
        <v>14224</v>
      </c>
      <c r="C11256" s="427" t="s">
        <v>14167</v>
      </c>
      <c r="D11256" s="428">
        <v>405.95</v>
      </c>
    </row>
    <row r="11257" spans="2:4" x14ac:dyDescent="0.25">
      <c r="B11257" s="427" t="s">
        <v>14225</v>
      </c>
      <c r="C11257" s="427" t="s">
        <v>14167</v>
      </c>
      <c r="D11257" s="428">
        <v>405.95</v>
      </c>
    </row>
    <row r="11258" spans="2:4" x14ac:dyDescent="0.25">
      <c r="B11258" s="427" t="s">
        <v>14226</v>
      </c>
      <c r="C11258" s="427" t="s">
        <v>14167</v>
      </c>
      <c r="D11258" s="428">
        <v>405.95</v>
      </c>
    </row>
    <row r="11259" spans="2:4" x14ac:dyDescent="0.25">
      <c r="B11259" s="427" t="s">
        <v>14227</v>
      </c>
      <c r="C11259" s="427" t="s">
        <v>14167</v>
      </c>
      <c r="D11259" s="428">
        <v>405.95</v>
      </c>
    </row>
    <row r="11260" spans="2:4" x14ac:dyDescent="0.25">
      <c r="B11260" s="427" t="s">
        <v>14228</v>
      </c>
      <c r="C11260" s="427" t="s">
        <v>14167</v>
      </c>
      <c r="D11260" s="428">
        <v>405.95</v>
      </c>
    </row>
    <row r="11261" spans="2:4" x14ac:dyDescent="0.25">
      <c r="B11261" s="427" t="s">
        <v>14229</v>
      </c>
      <c r="C11261" s="427" t="s">
        <v>14167</v>
      </c>
      <c r="D11261" s="428">
        <v>405.95</v>
      </c>
    </row>
    <row r="11262" spans="2:4" x14ac:dyDescent="0.25">
      <c r="B11262" s="427" t="s">
        <v>14230</v>
      </c>
      <c r="C11262" s="427" t="s">
        <v>14167</v>
      </c>
      <c r="D11262" s="428">
        <v>405.95</v>
      </c>
    </row>
    <row r="11263" spans="2:4" x14ac:dyDescent="0.25">
      <c r="B11263" s="427" t="s">
        <v>14231</v>
      </c>
      <c r="C11263" s="427" t="s">
        <v>14167</v>
      </c>
      <c r="D11263" s="428">
        <v>405.95</v>
      </c>
    </row>
    <row r="11264" spans="2:4" x14ac:dyDescent="0.25">
      <c r="B11264" s="427" t="s">
        <v>14232</v>
      </c>
      <c r="C11264" s="427" t="s">
        <v>14167</v>
      </c>
      <c r="D11264" s="428">
        <v>405.95</v>
      </c>
    </row>
    <row r="11265" spans="2:4" x14ac:dyDescent="0.25">
      <c r="B11265" s="427" t="s">
        <v>14233</v>
      </c>
      <c r="C11265" s="427" t="s">
        <v>14167</v>
      </c>
      <c r="D11265" s="428">
        <v>405.95</v>
      </c>
    </row>
    <row r="11266" spans="2:4" x14ac:dyDescent="0.25">
      <c r="B11266" s="427" t="s">
        <v>14234</v>
      </c>
      <c r="C11266" s="427" t="s">
        <v>14167</v>
      </c>
      <c r="D11266" s="428">
        <v>405.95</v>
      </c>
    </row>
    <row r="11267" spans="2:4" x14ac:dyDescent="0.25">
      <c r="B11267" s="427" t="s">
        <v>14235</v>
      </c>
      <c r="C11267" s="427" t="s">
        <v>14167</v>
      </c>
      <c r="D11267" s="428">
        <v>405.95</v>
      </c>
    </row>
    <row r="11268" spans="2:4" x14ac:dyDescent="0.25">
      <c r="B11268" s="427" t="s">
        <v>14236</v>
      </c>
      <c r="C11268" s="427" t="s">
        <v>14167</v>
      </c>
      <c r="D11268" s="428">
        <v>405.95</v>
      </c>
    </row>
    <row r="11269" spans="2:4" x14ac:dyDescent="0.25">
      <c r="B11269" s="427" t="s">
        <v>14237</v>
      </c>
      <c r="C11269" s="427" t="s">
        <v>14167</v>
      </c>
      <c r="D11269" s="428">
        <v>405.95</v>
      </c>
    </row>
    <row r="11270" spans="2:4" x14ac:dyDescent="0.25">
      <c r="B11270" s="427" t="s">
        <v>14238</v>
      </c>
      <c r="C11270" s="427" t="s">
        <v>14167</v>
      </c>
      <c r="D11270" s="428">
        <v>405.95</v>
      </c>
    </row>
    <row r="11271" spans="2:4" x14ac:dyDescent="0.25">
      <c r="B11271" s="427" t="s">
        <v>14239</v>
      </c>
      <c r="C11271" s="427" t="s">
        <v>14167</v>
      </c>
      <c r="D11271" s="428">
        <v>405.95</v>
      </c>
    </row>
    <row r="11272" spans="2:4" x14ac:dyDescent="0.25">
      <c r="B11272" s="427" t="s">
        <v>14240</v>
      </c>
      <c r="C11272" s="427" t="s">
        <v>14167</v>
      </c>
      <c r="D11272" s="428">
        <v>405.95</v>
      </c>
    </row>
    <row r="11273" spans="2:4" x14ac:dyDescent="0.25">
      <c r="B11273" s="427" t="s">
        <v>14241</v>
      </c>
      <c r="C11273" s="427" t="s">
        <v>14167</v>
      </c>
      <c r="D11273" s="428">
        <v>405.95</v>
      </c>
    </row>
    <row r="11274" spans="2:4" x14ac:dyDescent="0.25">
      <c r="B11274" s="427" t="s">
        <v>14242</v>
      </c>
      <c r="C11274" s="427" t="s">
        <v>14167</v>
      </c>
      <c r="D11274" s="428">
        <v>405.95</v>
      </c>
    </row>
    <row r="11275" spans="2:4" x14ac:dyDescent="0.25">
      <c r="B11275" s="427" t="s">
        <v>14243</v>
      </c>
      <c r="C11275" s="427" t="s">
        <v>14167</v>
      </c>
      <c r="D11275" s="428">
        <v>405.95</v>
      </c>
    </row>
    <row r="11276" spans="2:4" x14ac:dyDescent="0.25">
      <c r="B11276" s="427" t="s">
        <v>14244</v>
      </c>
      <c r="C11276" s="427" t="s">
        <v>14167</v>
      </c>
      <c r="D11276" s="428">
        <v>405.95</v>
      </c>
    </row>
    <row r="11277" spans="2:4" x14ac:dyDescent="0.25">
      <c r="B11277" s="427" t="s">
        <v>14245</v>
      </c>
      <c r="C11277" s="427" t="s">
        <v>14167</v>
      </c>
      <c r="D11277" s="428">
        <v>405.95</v>
      </c>
    </row>
    <row r="11278" spans="2:4" x14ac:dyDescent="0.25">
      <c r="B11278" s="427" t="s">
        <v>14246</v>
      </c>
      <c r="C11278" s="427" t="s">
        <v>14167</v>
      </c>
      <c r="D11278" s="428">
        <v>405.95</v>
      </c>
    </row>
    <row r="11279" spans="2:4" x14ac:dyDescent="0.25">
      <c r="B11279" s="427" t="s">
        <v>14247</v>
      </c>
      <c r="C11279" s="427" t="s">
        <v>14167</v>
      </c>
      <c r="D11279" s="428">
        <v>405.95</v>
      </c>
    </row>
    <row r="11280" spans="2:4" x14ac:dyDescent="0.25">
      <c r="B11280" s="427" t="s">
        <v>14248</v>
      </c>
      <c r="C11280" s="427" t="s">
        <v>14167</v>
      </c>
      <c r="D11280" s="428">
        <v>405.95</v>
      </c>
    </row>
    <row r="11281" spans="2:4" x14ac:dyDescent="0.25">
      <c r="B11281" s="427" t="s">
        <v>14249</v>
      </c>
      <c r="C11281" s="427" t="s">
        <v>14167</v>
      </c>
      <c r="D11281" s="428">
        <v>405.95</v>
      </c>
    </row>
    <row r="11282" spans="2:4" x14ac:dyDescent="0.25">
      <c r="B11282" s="427" t="s">
        <v>14250</v>
      </c>
      <c r="C11282" s="427" t="s">
        <v>14167</v>
      </c>
      <c r="D11282" s="428">
        <v>405.95</v>
      </c>
    </row>
    <row r="11283" spans="2:4" x14ac:dyDescent="0.25">
      <c r="B11283" s="427" t="s">
        <v>14251</v>
      </c>
      <c r="C11283" s="427" t="s">
        <v>14167</v>
      </c>
      <c r="D11283" s="428">
        <v>405.95</v>
      </c>
    </row>
    <row r="11284" spans="2:4" x14ac:dyDescent="0.25">
      <c r="B11284" s="427" t="s">
        <v>14252</v>
      </c>
      <c r="C11284" s="427" t="s">
        <v>14167</v>
      </c>
      <c r="D11284" s="428">
        <v>405.95</v>
      </c>
    </row>
    <row r="11285" spans="2:4" x14ac:dyDescent="0.25">
      <c r="B11285" s="427" t="s">
        <v>14253</v>
      </c>
      <c r="C11285" s="427" t="s">
        <v>14167</v>
      </c>
      <c r="D11285" s="428">
        <v>405.95</v>
      </c>
    </row>
    <row r="11286" spans="2:4" x14ac:dyDescent="0.25">
      <c r="B11286" s="427" t="s">
        <v>14254</v>
      </c>
      <c r="C11286" s="427" t="s">
        <v>14167</v>
      </c>
      <c r="D11286" s="428">
        <v>405.95</v>
      </c>
    </row>
    <row r="11287" spans="2:4" x14ac:dyDescent="0.25">
      <c r="B11287" s="427" t="s">
        <v>14255</v>
      </c>
      <c r="C11287" s="427" t="s">
        <v>14256</v>
      </c>
      <c r="D11287" s="428">
        <v>341.04</v>
      </c>
    </row>
    <row r="11288" spans="2:4" x14ac:dyDescent="0.25">
      <c r="B11288" s="427" t="s">
        <v>14257</v>
      </c>
      <c r="C11288" s="427" t="s">
        <v>14256</v>
      </c>
      <c r="D11288" s="428">
        <v>341.04</v>
      </c>
    </row>
    <row r="11289" spans="2:4" x14ac:dyDescent="0.25">
      <c r="B11289" s="427" t="s">
        <v>14258</v>
      </c>
      <c r="C11289" s="427" t="s">
        <v>14256</v>
      </c>
      <c r="D11289" s="428">
        <v>341.04</v>
      </c>
    </row>
    <row r="11290" spans="2:4" x14ac:dyDescent="0.25">
      <c r="B11290" s="427" t="s">
        <v>14259</v>
      </c>
      <c r="C11290" s="427" t="s">
        <v>14256</v>
      </c>
      <c r="D11290" s="428">
        <v>341.04</v>
      </c>
    </row>
    <row r="11291" spans="2:4" x14ac:dyDescent="0.25">
      <c r="B11291" s="427" t="s">
        <v>14260</v>
      </c>
      <c r="C11291" s="427" t="s">
        <v>14256</v>
      </c>
      <c r="D11291" s="428">
        <v>341.04</v>
      </c>
    </row>
    <row r="11292" spans="2:4" x14ac:dyDescent="0.25">
      <c r="B11292" s="427" t="s">
        <v>14261</v>
      </c>
      <c r="C11292" s="427" t="s">
        <v>14256</v>
      </c>
      <c r="D11292" s="428">
        <v>341.04</v>
      </c>
    </row>
    <row r="11293" spans="2:4" x14ac:dyDescent="0.25">
      <c r="B11293" s="427" t="s">
        <v>14262</v>
      </c>
      <c r="C11293" s="427" t="s">
        <v>14256</v>
      </c>
      <c r="D11293" s="428">
        <v>341.04</v>
      </c>
    </row>
    <row r="11294" spans="2:4" x14ac:dyDescent="0.25">
      <c r="B11294" s="427" t="s">
        <v>14263</v>
      </c>
      <c r="C11294" s="427" t="s">
        <v>14256</v>
      </c>
      <c r="D11294" s="428">
        <v>341.04</v>
      </c>
    </row>
    <row r="11295" spans="2:4" x14ac:dyDescent="0.25">
      <c r="B11295" s="427" t="s">
        <v>14264</v>
      </c>
      <c r="C11295" s="427" t="s">
        <v>14256</v>
      </c>
      <c r="D11295" s="428">
        <v>341.04</v>
      </c>
    </row>
    <row r="11296" spans="2:4" x14ac:dyDescent="0.25">
      <c r="B11296" s="427" t="s">
        <v>14265</v>
      </c>
      <c r="C11296" s="427" t="s">
        <v>14256</v>
      </c>
      <c r="D11296" s="428">
        <v>341.04</v>
      </c>
    </row>
    <row r="11297" spans="2:4" x14ac:dyDescent="0.25">
      <c r="B11297" s="427" t="s">
        <v>14266</v>
      </c>
      <c r="C11297" s="427" t="s">
        <v>14256</v>
      </c>
      <c r="D11297" s="428">
        <v>341.04</v>
      </c>
    </row>
    <row r="11298" spans="2:4" x14ac:dyDescent="0.25">
      <c r="B11298" s="427" t="s">
        <v>14267</v>
      </c>
      <c r="C11298" s="427" t="s">
        <v>14256</v>
      </c>
      <c r="D11298" s="428">
        <v>341.04</v>
      </c>
    </row>
    <row r="11299" spans="2:4" x14ac:dyDescent="0.25">
      <c r="B11299" s="427" t="s">
        <v>14268</v>
      </c>
      <c r="C11299" s="427" t="s">
        <v>14256</v>
      </c>
      <c r="D11299" s="428">
        <v>341.04</v>
      </c>
    </row>
    <row r="11300" spans="2:4" x14ac:dyDescent="0.25">
      <c r="B11300" s="427" t="s">
        <v>14269</v>
      </c>
      <c r="C11300" s="427" t="s">
        <v>14256</v>
      </c>
      <c r="D11300" s="428">
        <v>341.04</v>
      </c>
    </row>
    <row r="11301" spans="2:4" x14ac:dyDescent="0.25">
      <c r="B11301" s="427" t="s">
        <v>14270</v>
      </c>
      <c r="C11301" s="427" t="s">
        <v>14256</v>
      </c>
      <c r="D11301" s="428">
        <v>341.04</v>
      </c>
    </row>
    <row r="11302" spans="2:4" x14ac:dyDescent="0.25">
      <c r="B11302" s="427" t="s">
        <v>14271</v>
      </c>
      <c r="C11302" s="427" t="s">
        <v>14256</v>
      </c>
      <c r="D11302" s="428">
        <v>341.04</v>
      </c>
    </row>
    <row r="11303" spans="2:4" x14ac:dyDescent="0.25">
      <c r="B11303" s="427" t="s">
        <v>14272</v>
      </c>
      <c r="C11303" s="427" t="s">
        <v>14256</v>
      </c>
      <c r="D11303" s="428">
        <v>341.04</v>
      </c>
    </row>
    <row r="11304" spans="2:4" x14ac:dyDescent="0.25">
      <c r="B11304" s="427" t="s">
        <v>14273</v>
      </c>
      <c r="C11304" s="427" t="s">
        <v>14256</v>
      </c>
      <c r="D11304" s="428">
        <v>341.04</v>
      </c>
    </row>
    <row r="11305" spans="2:4" x14ac:dyDescent="0.25">
      <c r="B11305" s="427" t="s">
        <v>14274</v>
      </c>
      <c r="C11305" s="427" t="s">
        <v>14256</v>
      </c>
      <c r="D11305" s="428">
        <v>341.04</v>
      </c>
    </row>
    <row r="11306" spans="2:4" x14ac:dyDescent="0.25">
      <c r="B11306" s="427" t="s">
        <v>14275</v>
      </c>
      <c r="C11306" s="427" t="s">
        <v>14256</v>
      </c>
      <c r="D11306" s="428">
        <v>341.04</v>
      </c>
    </row>
    <row r="11307" spans="2:4" x14ac:dyDescent="0.25">
      <c r="B11307" s="427" t="s">
        <v>14276</v>
      </c>
      <c r="C11307" s="427" t="s">
        <v>14256</v>
      </c>
      <c r="D11307" s="428">
        <v>341.04</v>
      </c>
    </row>
    <row r="11308" spans="2:4" x14ac:dyDescent="0.25">
      <c r="B11308" s="427" t="s">
        <v>14277</v>
      </c>
      <c r="C11308" s="427" t="s">
        <v>14256</v>
      </c>
      <c r="D11308" s="428">
        <v>341.04</v>
      </c>
    </row>
    <row r="11309" spans="2:4" x14ac:dyDescent="0.25">
      <c r="B11309" s="427" t="s">
        <v>14278</v>
      </c>
      <c r="C11309" s="427" t="s">
        <v>14256</v>
      </c>
      <c r="D11309" s="428">
        <v>341.04</v>
      </c>
    </row>
    <row r="11310" spans="2:4" x14ac:dyDescent="0.25">
      <c r="B11310" s="427" t="s">
        <v>14279</v>
      </c>
      <c r="C11310" s="427" t="s">
        <v>14256</v>
      </c>
      <c r="D11310" s="428">
        <v>341.04</v>
      </c>
    </row>
    <row r="11311" spans="2:4" x14ac:dyDescent="0.25">
      <c r="B11311" s="427" t="s">
        <v>14280</v>
      </c>
      <c r="C11311" s="427" t="s">
        <v>14256</v>
      </c>
      <c r="D11311" s="428">
        <v>341.04</v>
      </c>
    </row>
    <row r="11312" spans="2:4" x14ac:dyDescent="0.25">
      <c r="B11312" s="427" t="s">
        <v>14281</v>
      </c>
      <c r="C11312" s="427" t="s">
        <v>14256</v>
      </c>
      <c r="D11312" s="428">
        <v>341.04</v>
      </c>
    </row>
    <row r="11313" spans="2:4" x14ac:dyDescent="0.25">
      <c r="B11313" s="427" t="s">
        <v>14282</v>
      </c>
      <c r="C11313" s="427" t="s">
        <v>14256</v>
      </c>
      <c r="D11313" s="428">
        <v>341.04</v>
      </c>
    </row>
    <row r="11314" spans="2:4" x14ac:dyDescent="0.25">
      <c r="B11314" s="427" t="s">
        <v>14283</v>
      </c>
      <c r="C11314" s="427" t="s">
        <v>14256</v>
      </c>
      <c r="D11314" s="428">
        <v>341.04</v>
      </c>
    </row>
    <row r="11315" spans="2:4" x14ac:dyDescent="0.25">
      <c r="B11315" s="427" t="s">
        <v>14284</v>
      </c>
      <c r="C11315" s="427" t="s">
        <v>14256</v>
      </c>
      <c r="D11315" s="428">
        <v>341.04</v>
      </c>
    </row>
    <row r="11316" spans="2:4" x14ac:dyDescent="0.25">
      <c r="B11316" s="427" t="s">
        <v>14285</v>
      </c>
      <c r="C11316" s="427" t="s">
        <v>14256</v>
      </c>
      <c r="D11316" s="428">
        <v>341.04</v>
      </c>
    </row>
    <row r="11317" spans="2:4" x14ac:dyDescent="0.25">
      <c r="B11317" s="427" t="s">
        <v>14286</v>
      </c>
      <c r="C11317" s="427" t="s">
        <v>14256</v>
      </c>
      <c r="D11317" s="428">
        <v>341.04</v>
      </c>
    </row>
    <row r="11318" spans="2:4" x14ac:dyDescent="0.25">
      <c r="B11318" s="427" t="s">
        <v>14287</v>
      </c>
      <c r="C11318" s="427" t="s">
        <v>14256</v>
      </c>
      <c r="D11318" s="428">
        <v>341.04</v>
      </c>
    </row>
    <row r="11319" spans="2:4" x14ac:dyDescent="0.25">
      <c r="B11319" s="427" t="s">
        <v>14288</v>
      </c>
      <c r="C11319" s="427" t="s">
        <v>14256</v>
      </c>
      <c r="D11319" s="428">
        <v>341.04</v>
      </c>
    </row>
    <row r="11320" spans="2:4" x14ac:dyDescent="0.25">
      <c r="B11320" s="427" t="s">
        <v>14289</v>
      </c>
      <c r="C11320" s="427" t="s">
        <v>14256</v>
      </c>
      <c r="D11320" s="428">
        <v>341.04</v>
      </c>
    </row>
    <row r="11321" spans="2:4" x14ac:dyDescent="0.25">
      <c r="B11321" s="427" t="s">
        <v>14290</v>
      </c>
      <c r="C11321" s="427" t="s">
        <v>14256</v>
      </c>
      <c r="D11321" s="428">
        <v>341.04</v>
      </c>
    </row>
    <row r="11322" spans="2:4" x14ac:dyDescent="0.25">
      <c r="B11322" s="427" t="s">
        <v>14291</v>
      </c>
      <c r="C11322" s="427" t="s">
        <v>14256</v>
      </c>
      <c r="D11322" s="428">
        <v>341.04</v>
      </c>
    </row>
    <row r="11323" spans="2:4" x14ac:dyDescent="0.25">
      <c r="B11323" s="427" t="s">
        <v>14292</v>
      </c>
      <c r="C11323" s="427" t="s">
        <v>14256</v>
      </c>
      <c r="D11323" s="428">
        <v>341.04</v>
      </c>
    </row>
    <row r="11324" spans="2:4" x14ac:dyDescent="0.25">
      <c r="B11324" s="427" t="s">
        <v>14293</v>
      </c>
      <c r="C11324" s="427" t="s">
        <v>14256</v>
      </c>
      <c r="D11324" s="428">
        <v>341.04</v>
      </c>
    </row>
    <row r="11325" spans="2:4" x14ac:dyDescent="0.25">
      <c r="B11325" s="427" t="s">
        <v>14294</v>
      </c>
      <c r="C11325" s="427" t="s">
        <v>14256</v>
      </c>
      <c r="D11325" s="428">
        <v>341.04</v>
      </c>
    </row>
    <row r="11326" spans="2:4" x14ac:dyDescent="0.25">
      <c r="B11326" s="427" t="s">
        <v>14295</v>
      </c>
      <c r="C11326" s="427" t="s">
        <v>14256</v>
      </c>
      <c r="D11326" s="428">
        <v>341.04</v>
      </c>
    </row>
    <row r="11327" spans="2:4" x14ac:dyDescent="0.25">
      <c r="B11327" s="427" t="s">
        <v>14296</v>
      </c>
      <c r="C11327" s="427" t="s">
        <v>14256</v>
      </c>
      <c r="D11327" s="428">
        <v>341.04</v>
      </c>
    </row>
    <row r="11328" spans="2:4" x14ac:dyDescent="0.25">
      <c r="B11328" s="427" t="s">
        <v>14297</v>
      </c>
      <c r="C11328" s="427" t="s">
        <v>14256</v>
      </c>
      <c r="D11328" s="428">
        <v>341.04</v>
      </c>
    </row>
    <row r="11329" spans="2:4" x14ac:dyDescent="0.25">
      <c r="B11329" s="427" t="s">
        <v>14298</v>
      </c>
      <c r="C11329" s="427" t="s">
        <v>14256</v>
      </c>
      <c r="D11329" s="428">
        <v>341.04</v>
      </c>
    </row>
    <row r="11330" spans="2:4" x14ac:dyDescent="0.25">
      <c r="B11330" s="427" t="s">
        <v>14299</v>
      </c>
      <c r="C11330" s="427" t="s">
        <v>14256</v>
      </c>
      <c r="D11330" s="428">
        <v>341.04</v>
      </c>
    </row>
    <row r="11331" spans="2:4" x14ac:dyDescent="0.25">
      <c r="B11331" s="427" t="s">
        <v>14300</v>
      </c>
      <c r="C11331" s="427" t="s">
        <v>14256</v>
      </c>
      <c r="D11331" s="428">
        <v>341.04</v>
      </c>
    </row>
    <row r="11332" spans="2:4" x14ac:dyDescent="0.25">
      <c r="B11332" s="427" t="s">
        <v>14301</v>
      </c>
      <c r="C11332" s="427" t="s">
        <v>14256</v>
      </c>
      <c r="D11332" s="428">
        <v>341.04</v>
      </c>
    </row>
    <row r="11333" spans="2:4" x14ac:dyDescent="0.25">
      <c r="B11333" s="427" t="s">
        <v>14302</v>
      </c>
      <c r="C11333" s="427" t="s">
        <v>14256</v>
      </c>
      <c r="D11333" s="428">
        <v>341.04</v>
      </c>
    </row>
    <row r="11334" spans="2:4" x14ac:dyDescent="0.25">
      <c r="B11334" s="427" t="s">
        <v>14303</v>
      </c>
      <c r="C11334" s="427" t="s">
        <v>14256</v>
      </c>
      <c r="D11334" s="428">
        <v>341.04</v>
      </c>
    </row>
    <row r="11335" spans="2:4" x14ac:dyDescent="0.25">
      <c r="B11335" s="427" t="s">
        <v>14304</v>
      </c>
      <c r="C11335" s="427" t="s">
        <v>14256</v>
      </c>
      <c r="D11335" s="428">
        <v>341.04</v>
      </c>
    </row>
    <row r="11336" spans="2:4" x14ac:dyDescent="0.25">
      <c r="B11336" s="427" t="s">
        <v>14305</v>
      </c>
      <c r="C11336" s="427" t="s">
        <v>14256</v>
      </c>
      <c r="D11336" s="428">
        <v>341.04</v>
      </c>
    </row>
    <row r="11337" spans="2:4" x14ac:dyDescent="0.25">
      <c r="B11337" s="427" t="s">
        <v>14306</v>
      </c>
      <c r="C11337" s="427" t="s">
        <v>14256</v>
      </c>
      <c r="D11337" s="428">
        <v>341.04</v>
      </c>
    </row>
    <row r="11338" spans="2:4" x14ac:dyDescent="0.25">
      <c r="B11338" s="427" t="s">
        <v>14307</v>
      </c>
      <c r="C11338" s="427" t="s">
        <v>14256</v>
      </c>
      <c r="D11338" s="428">
        <v>341.04</v>
      </c>
    </row>
    <row r="11339" spans="2:4" x14ac:dyDescent="0.25">
      <c r="B11339" s="427" t="s">
        <v>14308</v>
      </c>
      <c r="C11339" s="427" t="s">
        <v>14256</v>
      </c>
      <c r="D11339" s="428">
        <v>341.04</v>
      </c>
    </row>
    <row r="11340" spans="2:4" x14ac:dyDescent="0.25">
      <c r="B11340" s="427" t="s">
        <v>14309</v>
      </c>
      <c r="C11340" s="427" t="s">
        <v>14256</v>
      </c>
      <c r="D11340" s="428">
        <v>341.04</v>
      </c>
    </row>
    <row r="11341" spans="2:4" x14ac:dyDescent="0.25">
      <c r="B11341" s="427" t="s">
        <v>14310</v>
      </c>
      <c r="C11341" s="427" t="s">
        <v>14256</v>
      </c>
      <c r="D11341" s="428">
        <v>341.04</v>
      </c>
    </row>
    <row r="11342" spans="2:4" x14ac:dyDescent="0.25">
      <c r="B11342" s="427" t="s">
        <v>14311</v>
      </c>
      <c r="C11342" s="427" t="s">
        <v>14256</v>
      </c>
      <c r="D11342" s="428">
        <v>341.04</v>
      </c>
    </row>
    <row r="11343" spans="2:4" x14ac:dyDescent="0.25">
      <c r="B11343" s="427" t="s">
        <v>14312</v>
      </c>
      <c r="C11343" s="427" t="s">
        <v>14256</v>
      </c>
      <c r="D11343" s="428">
        <v>341.04</v>
      </c>
    </row>
    <row r="11344" spans="2:4" x14ac:dyDescent="0.25">
      <c r="B11344" s="427" t="s">
        <v>14313</v>
      </c>
      <c r="C11344" s="427" t="s">
        <v>14256</v>
      </c>
      <c r="D11344" s="428">
        <v>341.04</v>
      </c>
    </row>
    <row r="11345" spans="2:4" x14ac:dyDescent="0.25">
      <c r="B11345" s="427" t="s">
        <v>14314</v>
      </c>
      <c r="C11345" s="427" t="s">
        <v>14256</v>
      </c>
      <c r="D11345" s="428">
        <v>341.04</v>
      </c>
    </row>
    <row r="11346" spans="2:4" x14ac:dyDescent="0.25">
      <c r="B11346" s="427" t="s">
        <v>14315</v>
      </c>
      <c r="C11346" s="427" t="s">
        <v>14256</v>
      </c>
      <c r="D11346" s="428">
        <v>341.04</v>
      </c>
    </row>
    <row r="11347" spans="2:4" x14ac:dyDescent="0.25">
      <c r="B11347" s="427" t="s">
        <v>14316</v>
      </c>
      <c r="C11347" s="427" t="s">
        <v>14256</v>
      </c>
      <c r="D11347" s="428">
        <v>341.04</v>
      </c>
    </row>
    <row r="11348" spans="2:4" x14ac:dyDescent="0.25">
      <c r="B11348" s="427" t="s">
        <v>14317</v>
      </c>
      <c r="C11348" s="427" t="s">
        <v>14256</v>
      </c>
      <c r="D11348" s="428">
        <v>341.04</v>
      </c>
    </row>
    <row r="11349" spans="2:4" x14ac:dyDescent="0.25">
      <c r="B11349" s="427" t="s">
        <v>14318</v>
      </c>
      <c r="C11349" s="427" t="s">
        <v>14256</v>
      </c>
      <c r="D11349" s="428">
        <v>341.04</v>
      </c>
    </row>
    <row r="11350" spans="2:4" x14ac:dyDescent="0.25">
      <c r="B11350" s="427" t="s">
        <v>14319</v>
      </c>
      <c r="C11350" s="427" t="s">
        <v>14256</v>
      </c>
      <c r="D11350" s="428">
        <v>341.04</v>
      </c>
    </row>
    <row r="11351" spans="2:4" x14ac:dyDescent="0.25">
      <c r="B11351" s="427" t="s">
        <v>14320</v>
      </c>
      <c r="C11351" s="427" t="s">
        <v>14256</v>
      </c>
      <c r="D11351" s="428">
        <v>341.04</v>
      </c>
    </row>
    <row r="11352" spans="2:4" x14ac:dyDescent="0.25">
      <c r="B11352" s="427" t="s">
        <v>14321</v>
      </c>
      <c r="C11352" s="427" t="s">
        <v>14256</v>
      </c>
      <c r="D11352" s="428">
        <v>341.04</v>
      </c>
    </row>
    <row r="11353" spans="2:4" x14ac:dyDescent="0.25">
      <c r="B11353" s="427" t="s">
        <v>14322</v>
      </c>
      <c r="C11353" s="427" t="s">
        <v>14256</v>
      </c>
      <c r="D11353" s="428">
        <v>341.04</v>
      </c>
    </row>
    <row r="11354" spans="2:4" x14ac:dyDescent="0.25">
      <c r="B11354" s="427" t="s">
        <v>14323</v>
      </c>
      <c r="C11354" s="427" t="s">
        <v>14256</v>
      </c>
      <c r="D11354" s="428">
        <v>341.04</v>
      </c>
    </row>
    <row r="11355" spans="2:4" x14ac:dyDescent="0.25">
      <c r="B11355" s="427" t="s">
        <v>14324</v>
      </c>
      <c r="C11355" s="427" t="s">
        <v>14256</v>
      </c>
      <c r="D11355" s="428">
        <v>341.04</v>
      </c>
    </row>
    <row r="11356" spans="2:4" x14ac:dyDescent="0.25">
      <c r="B11356" s="427" t="s">
        <v>14325</v>
      </c>
      <c r="C11356" s="427" t="s">
        <v>14256</v>
      </c>
      <c r="D11356" s="428">
        <v>341.04</v>
      </c>
    </row>
    <row r="11357" spans="2:4" x14ac:dyDescent="0.25">
      <c r="B11357" s="427" t="s">
        <v>14326</v>
      </c>
      <c r="C11357" s="427" t="s">
        <v>14256</v>
      </c>
      <c r="D11357" s="428">
        <v>341.04</v>
      </c>
    </row>
    <row r="11358" spans="2:4" x14ac:dyDescent="0.25">
      <c r="B11358" s="427" t="s">
        <v>14327</v>
      </c>
      <c r="C11358" s="427" t="s">
        <v>14256</v>
      </c>
      <c r="D11358" s="428">
        <v>341.04</v>
      </c>
    </row>
    <row r="11359" spans="2:4" x14ac:dyDescent="0.25">
      <c r="B11359" s="427" t="s">
        <v>14328</v>
      </c>
      <c r="C11359" s="427" t="s">
        <v>14256</v>
      </c>
      <c r="D11359" s="428">
        <v>341.04</v>
      </c>
    </row>
    <row r="11360" spans="2:4" x14ac:dyDescent="0.25">
      <c r="B11360" s="427" t="s">
        <v>14329</v>
      </c>
      <c r="C11360" s="427" t="s">
        <v>14256</v>
      </c>
      <c r="D11360" s="428">
        <v>341.04</v>
      </c>
    </row>
    <row r="11361" spans="2:4" x14ac:dyDescent="0.25">
      <c r="B11361" s="427" t="s">
        <v>14330</v>
      </c>
      <c r="C11361" s="427" t="s">
        <v>14256</v>
      </c>
      <c r="D11361" s="428">
        <v>341.04</v>
      </c>
    </row>
    <row r="11362" spans="2:4" x14ac:dyDescent="0.25">
      <c r="B11362" s="427" t="s">
        <v>14331</v>
      </c>
      <c r="C11362" s="427" t="s">
        <v>14256</v>
      </c>
      <c r="D11362" s="428">
        <v>341.04</v>
      </c>
    </row>
    <row r="11363" spans="2:4" x14ac:dyDescent="0.25">
      <c r="B11363" s="427" t="s">
        <v>14332</v>
      </c>
      <c r="C11363" s="427" t="s">
        <v>14256</v>
      </c>
      <c r="D11363" s="428">
        <v>341.04</v>
      </c>
    </row>
    <row r="11364" spans="2:4" x14ac:dyDescent="0.25">
      <c r="B11364" s="427" t="s">
        <v>14333</v>
      </c>
      <c r="C11364" s="427" t="s">
        <v>14256</v>
      </c>
      <c r="D11364" s="428">
        <v>341.04</v>
      </c>
    </row>
    <row r="11365" spans="2:4" x14ac:dyDescent="0.25">
      <c r="B11365" s="427" t="s">
        <v>14334</v>
      </c>
      <c r="C11365" s="427" t="s">
        <v>14256</v>
      </c>
      <c r="D11365" s="428">
        <v>341.04</v>
      </c>
    </row>
    <row r="11366" spans="2:4" x14ac:dyDescent="0.25">
      <c r="B11366" s="427" t="s">
        <v>14335</v>
      </c>
      <c r="C11366" s="427" t="s">
        <v>14256</v>
      </c>
      <c r="D11366" s="428">
        <v>341.04</v>
      </c>
    </row>
    <row r="11367" spans="2:4" x14ac:dyDescent="0.25">
      <c r="B11367" s="427" t="s">
        <v>14336</v>
      </c>
      <c r="C11367" s="427" t="s">
        <v>14256</v>
      </c>
      <c r="D11367" s="428">
        <v>341.04</v>
      </c>
    </row>
    <row r="11368" spans="2:4" x14ac:dyDescent="0.25">
      <c r="B11368" s="427" t="s">
        <v>14337</v>
      </c>
      <c r="C11368" s="427" t="s">
        <v>14256</v>
      </c>
      <c r="D11368" s="428">
        <v>341.04</v>
      </c>
    </row>
    <row r="11369" spans="2:4" x14ac:dyDescent="0.25">
      <c r="B11369" s="427" t="s">
        <v>14338</v>
      </c>
      <c r="C11369" s="427" t="s">
        <v>14256</v>
      </c>
      <c r="D11369" s="428">
        <v>341.04</v>
      </c>
    </row>
    <row r="11370" spans="2:4" x14ac:dyDescent="0.25">
      <c r="B11370" s="427" t="s">
        <v>14339</v>
      </c>
      <c r="C11370" s="427" t="s">
        <v>14256</v>
      </c>
      <c r="D11370" s="428">
        <v>341.04</v>
      </c>
    </row>
    <row r="11371" spans="2:4" x14ac:dyDescent="0.25">
      <c r="B11371" s="427" t="s">
        <v>14340</v>
      </c>
      <c r="C11371" s="427" t="s">
        <v>14256</v>
      </c>
      <c r="D11371" s="428">
        <v>341.04</v>
      </c>
    </row>
    <row r="11372" spans="2:4" x14ac:dyDescent="0.25">
      <c r="B11372" s="427" t="s">
        <v>14341</v>
      </c>
      <c r="C11372" s="427" t="s">
        <v>14256</v>
      </c>
      <c r="D11372" s="428">
        <v>341.04</v>
      </c>
    </row>
    <row r="11373" spans="2:4" x14ac:dyDescent="0.25">
      <c r="B11373" s="427" t="s">
        <v>14342</v>
      </c>
      <c r="C11373" s="427" t="s">
        <v>14256</v>
      </c>
      <c r="D11373" s="428">
        <v>341.04</v>
      </c>
    </row>
    <row r="11374" spans="2:4" x14ac:dyDescent="0.25">
      <c r="B11374" s="427" t="s">
        <v>14343</v>
      </c>
      <c r="C11374" s="427" t="s">
        <v>14256</v>
      </c>
      <c r="D11374" s="428">
        <v>341.04</v>
      </c>
    </row>
    <row r="11375" spans="2:4" x14ac:dyDescent="0.25">
      <c r="B11375" s="427" t="s">
        <v>14344</v>
      </c>
      <c r="C11375" s="427" t="s">
        <v>14256</v>
      </c>
      <c r="D11375" s="428">
        <v>341.04</v>
      </c>
    </row>
    <row r="11376" spans="2:4" x14ac:dyDescent="0.25">
      <c r="B11376" s="427" t="s">
        <v>14345</v>
      </c>
      <c r="C11376" s="427" t="s">
        <v>14256</v>
      </c>
      <c r="D11376" s="428">
        <v>341.04</v>
      </c>
    </row>
    <row r="11377" spans="2:4" x14ac:dyDescent="0.25">
      <c r="B11377" s="427" t="s">
        <v>14346</v>
      </c>
      <c r="C11377" s="427" t="s">
        <v>14256</v>
      </c>
      <c r="D11377" s="428">
        <v>341.04</v>
      </c>
    </row>
    <row r="11378" spans="2:4" x14ac:dyDescent="0.25">
      <c r="B11378" s="427" t="s">
        <v>14347</v>
      </c>
      <c r="C11378" s="427" t="s">
        <v>14256</v>
      </c>
      <c r="D11378" s="428">
        <v>341.04</v>
      </c>
    </row>
    <row r="11379" spans="2:4" x14ac:dyDescent="0.25">
      <c r="B11379" s="427" t="s">
        <v>14348</v>
      </c>
      <c r="C11379" s="427" t="s">
        <v>14256</v>
      </c>
      <c r="D11379" s="428">
        <v>341.04</v>
      </c>
    </row>
    <row r="11380" spans="2:4" x14ac:dyDescent="0.25">
      <c r="B11380" s="427" t="s">
        <v>14349</v>
      </c>
      <c r="C11380" s="427" t="s">
        <v>14256</v>
      </c>
      <c r="D11380" s="428">
        <v>341.04</v>
      </c>
    </row>
    <row r="11381" spans="2:4" x14ac:dyDescent="0.25">
      <c r="B11381" s="427" t="s">
        <v>14350</v>
      </c>
      <c r="C11381" s="427" t="s">
        <v>14256</v>
      </c>
      <c r="D11381" s="428">
        <v>341.04</v>
      </c>
    </row>
    <row r="11382" spans="2:4" x14ac:dyDescent="0.25">
      <c r="B11382" s="427" t="s">
        <v>14351</v>
      </c>
      <c r="C11382" s="427" t="s">
        <v>14256</v>
      </c>
      <c r="D11382" s="428">
        <v>341.04</v>
      </c>
    </row>
    <row r="11383" spans="2:4" x14ac:dyDescent="0.25">
      <c r="B11383" s="427" t="s">
        <v>14352</v>
      </c>
      <c r="C11383" s="427" t="s">
        <v>14256</v>
      </c>
      <c r="D11383" s="428">
        <v>341.04</v>
      </c>
    </row>
    <row r="11384" spans="2:4" x14ac:dyDescent="0.25">
      <c r="B11384" s="427" t="s">
        <v>14353</v>
      </c>
      <c r="C11384" s="427" t="s">
        <v>14256</v>
      </c>
      <c r="D11384" s="428">
        <v>341.04</v>
      </c>
    </row>
    <row r="11385" spans="2:4" x14ac:dyDescent="0.25">
      <c r="B11385" s="427" t="s">
        <v>14354</v>
      </c>
      <c r="C11385" s="427" t="s">
        <v>14256</v>
      </c>
      <c r="D11385" s="428">
        <v>341.04</v>
      </c>
    </row>
    <row r="11386" spans="2:4" x14ac:dyDescent="0.25">
      <c r="B11386" s="427" t="s">
        <v>14355</v>
      </c>
      <c r="C11386" s="427" t="s">
        <v>14256</v>
      </c>
      <c r="D11386" s="428">
        <v>341.04</v>
      </c>
    </row>
    <row r="11387" spans="2:4" x14ac:dyDescent="0.25">
      <c r="B11387" s="427" t="s">
        <v>14356</v>
      </c>
      <c r="C11387" s="427" t="s">
        <v>14256</v>
      </c>
      <c r="D11387" s="428">
        <v>341.04</v>
      </c>
    </row>
    <row r="11388" spans="2:4" x14ac:dyDescent="0.25">
      <c r="B11388" s="427" t="s">
        <v>14357</v>
      </c>
      <c r="C11388" s="427" t="s">
        <v>14256</v>
      </c>
      <c r="D11388" s="428">
        <v>341.04</v>
      </c>
    </row>
    <row r="11389" spans="2:4" x14ac:dyDescent="0.25">
      <c r="B11389" s="427" t="s">
        <v>14358</v>
      </c>
      <c r="C11389" s="427" t="s">
        <v>14256</v>
      </c>
      <c r="D11389" s="428">
        <v>341.04</v>
      </c>
    </row>
    <row r="11390" spans="2:4" x14ac:dyDescent="0.25">
      <c r="B11390" s="427" t="s">
        <v>14359</v>
      </c>
      <c r="C11390" s="427" t="s">
        <v>14256</v>
      </c>
      <c r="D11390" s="428">
        <v>341.04</v>
      </c>
    </row>
    <row r="11391" spans="2:4" x14ac:dyDescent="0.25">
      <c r="B11391" s="427" t="s">
        <v>14360</v>
      </c>
      <c r="C11391" s="427" t="s">
        <v>14256</v>
      </c>
      <c r="D11391" s="428">
        <v>341.04</v>
      </c>
    </row>
    <row r="11392" spans="2:4" x14ac:dyDescent="0.25">
      <c r="B11392" s="427" t="s">
        <v>14361</v>
      </c>
      <c r="C11392" s="427" t="s">
        <v>14256</v>
      </c>
      <c r="D11392" s="428">
        <v>341.04</v>
      </c>
    </row>
    <row r="11393" spans="2:4" x14ac:dyDescent="0.25">
      <c r="B11393" s="427" t="s">
        <v>14362</v>
      </c>
      <c r="C11393" s="427" t="s">
        <v>14256</v>
      </c>
      <c r="D11393" s="428">
        <v>341.04</v>
      </c>
    </row>
    <row r="11394" spans="2:4" x14ac:dyDescent="0.25">
      <c r="B11394" s="427" t="s">
        <v>14363</v>
      </c>
      <c r="C11394" s="427" t="s">
        <v>14256</v>
      </c>
      <c r="D11394" s="428">
        <v>341.04</v>
      </c>
    </row>
    <row r="11395" spans="2:4" x14ac:dyDescent="0.25">
      <c r="B11395" s="427" t="s">
        <v>14364</v>
      </c>
      <c r="C11395" s="427" t="s">
        <v>14256</v>
      </c>
      <c r="D11395" s="428">
        <v>341.04</v>
      </c>
    </row>
    <row r="11396" spans="2:4" x14ac:dyDescent="0.25">
      <c r="B11396" s="427" t="s">
        <v>14365</v>
      </c>
      <c r="C11396" s="427" t="s">
        <v>14256</v>
      </c>
      <c r="D11396" s="428">
        <v>341.04</v>
      </c>
    </row>
    <row r="11397" spans="2:4" x14ac:dyDescent="0.25">
      <c r="B11397" s="427" t="s">
        <v>14366</v>
      </c>
      <c r="C11397" s="427" t="s">
        <v>14256</v>
      </c>
      <c r="D11397" s="428">
        <v>341.04</v>
      </c>
    </row>
    <row r="11398" spans="2:4" x14ac:dyDescent="0.25">
      <c r="B11398" s="427" t="s">
        <v>14367</v>
      </c>
      <c r="C11398" s="427" t="s">
        <v>14256</v>
      </c>
      <c r="D11398" s="428">
        <v>341.04</v>
      </c>
    </row>
    <row r="11399" spans="2:4" x14ac:dyDescent="0.25">
      <c r="B11399" s="427" t="s">
        <v>14368</v>
      </c>
      <c r="C11399" s="427" t="s">
        <v>14256</v>
      </c>
      <c r="D11399" s="428">
        <v>341.04</v>
      </c>
    </row>
    <row r="11400" spans="2:4" x14ac:dyDescent="0.25">
      <c r="B11400" s="427" t="s">
        <v>14369</v>
      </c>
      <c r="C11400" s="427" t="s">
        <v>14256</v>
      </c>
      <c r="D11400" s="428">
        <v>341.04</v>
      </c>
    </row>
    <row r="11401" spans="2:4" x14ac:dyDescent="0.25">
      <c r="B11401" s="427" t="s">
        <v>14370</v>
      </c>
      <c r="C11401" s="427" t="s">
        <v>14256</v>
      </c>
      <c r="D11401" s="428">
        <v>341.04</v>
      </c>
    </row>
    <row r="11402" spans="2:4" x14ac:dyDescent="0.25">
      <c r="B11402" s="427" t="s">
        <v>14371</v>
      </c>
      <c r="C11402" s="427" t="s">
        <v>14256</v>
      </c>
      <c r="D11402" s="428">
        <v>341.04</v>
      </c>
    </row>
    <row r="11403" spans="2:4" x14ac:dyDescent="0.25">
      <c r="B11403" s="427" t="s">
        <v>14372</v>
      </c>
      <c r="C11403" s="427" t="s">
        <v>14256</v>
      </c>
      <c r="D11403" s="428">
        <v>341.04</v>
      </c>
    </row>
    <row r="11404" spans="2:4" x14ac:dyDescent="0.25">
      <c r="B11404" s="427" t="s">
        <v>14373</v>
      </c>
      <c r="C11404" s="427" t="s">
        <v>14256</v>
      </c>
      <c r="D11404" s="428">
        <v>341.04</v>
      </c>
    </row>
    <row r="11405" spans="2:4" x14ac:dyDescent="0.25">
      <c r="B11405" s="427" t="s">
        <v>14374</v>
      </c>
      <c r="C11405" s="427" t="s">
        <v>14256</v>
      </c>
      <c r="D11405" s="428">
        <v>341.04</v>
      </c>
    </row>
    <row r="11406" spans="2:4" x14ac:dyDescent="0.25">
      <c r="B11406" s="427" t="s">
        <v>14375</v>
      </c>
      <c r="C11406" s="427" t="s">
        <v>14256</v>
      </c>
      <c r="D11406" s="428">
        <v>341.04</v>
      </c>
    </row>
    <row r="11407" spans="2:4" x14ac:dyDescent="0.25">
      <c r="B11407" s="427" t="s">
        <v>14376</v>
      </c>
      <c r="C11407" s="427" t="s">
        <v>14256</v>
      </c>
      <c r="D11407" s="428">
        <v>341.04</v>
      </c>
    </row>
    <row r="11408" spans="2:4" x14ac:dyDescent="0.25">
      <c r="B11408" s="427" t="s">
        <v>14377</v>
      </c>
      <c r="C11408" s="427" t="s">
        <v>14256</v>
      </c>
      <c r="D11408" s="428">
        <v>341.04</v>
      </c>
    </row>
    <row r="11409" spans="2:4" x14ac:dyDescent="0.25">
      <c r="B11409" s="427" t="s">
        <v>14378</v>
      </c>
      <c r="C11409" s="427" t="s">
        <v>14256</v>
      </c>
      <c r="D11409" s="428">
        <v>341.04</v>
      </c>
    </row>
    <row r="11410" spans="2:4" x14ac:dyDescent="0.25">
      <c r="B11410" s="427" t="s">
        <v>14379</v>
      </c>
      <c r="C11410" s="427" t="s">
        <v>14256</v>
      </c>
      <c r="D11410" s="428">
        <v>341.04</v>
      </c>
    </row>
    <row r="11411" spans="2:4" x14ac:dyDescent="0.25">
      <c r="B11411" s="427" t="s">
        <v>14380</v>
      </c>
      <c r="C11411" s="427" t="s">
        <v>14256</v>
      </c>
      <c r="D11411" s="428">
        <v>341.04</v>
      </c>
    </row>
    <row r="11412" spans="2:4" x14ac:dyDescent="0.25">
      <c r="B11412" s="427" t="s">
        <v>14381</v>
      </c>
      <c r="C11412" s="427" t="s">
        <v>14256</v>
      </c>
      <c r="D11412" s="428">
        <v>341.04</v>
      </c>
    </row>
    <row r="11413" spans="2:4" x14ac:dyDescent="0.25">
      <c r="B11413" s="427" t="s">
        <v>14382</v>
      </c>
      <c r="C11413" s="427" t="s">
        <v>14256</v>
      </c>
      <c r="D11413" s="428">
        <v>341.04</v>
      </c>
    </row>
    <row r="11414" spans="2:4" x14ac:dyDescent="0.25">
      <c r="B11414" s="427" t="s">
        <v>14383</v>
      </c>
      <c r="C11414" s="427" t="s">
        <v>14256</v>
      </c>
      <c r="D11414" s="428">
        <v>341.04</v>
      </c>
    </row>
    <row r="11415" spans="2:4" x14ac:dyDescent="0.25">
      <c r="B11415" s="427" t="s">
        <v>14384</v>
      </c>
      <c r="C11415" s="427" t="s">
        <v>14256</v>
      </c>
      <c r="D11415" s="428">
        <v>341.04</v>
      </c>
    </row>
    <row r="11416" spans="2:4" x14ac:dyDescent="0.25">
      <c r="B11416" s="427" t="s">
        <v>14385</v>
      </c>
      <c r="C11416" s="427" t="s">
        <v>14256</v>
      </c>
      <c r="D11416" s="428">
        <v>341.04</v>
      </c>
    </row>
    <row r="11417" spans="2:4" x14ac:dyDescent="0.25">
      <c r="B11417" s="427" t="s">
        <v>14386</v>
      </c>
      <c r="C11417" s="427" t="s">
        <v>14256</v>
      </c>
      <c r="D11417" s="428">
        <v>341.04</v>
      </c>
    </row>
    <row r="11418" spans="2:4" x14ac:dyDescent="0.25">
      <c r="B11418" s="427" t="s">
        <v>14387</v>
      </c>
      <c r="C11418" s="427" t="s">
        <v>14256</v>
      </c>
      <c r="D11418" s="428">
        <v>341.04</v>
      </c>
    </row>
    <row r="11419" spans="2:4" x14ac:dyDescent="0.25">
      <c r="B11419" s="427" t="s">
        <v>14388</v>
      </c>
      <c r="C11419" s="427" t="s">
        <v>14256</v>
      </c>
      <c r="D11419" s="428">
        <v>341.04</v>
      </c>
    </row>
    <row r="11420" spans="2:4" x14ac:dyDescent="0.25">
      <c r="B11420" s="427" t="s">
        <v>14389</v>
      </c>
      <c r="C11420" s="427" t="s">
        <v>14256</v>
      </c>
      <c r="D11420" s="428">
        <v>341.04</v>
      </c>
    </row>
    <row r="11421" spans="2:4" x14ac:dyDescent="0.25">
      <c r="B11421" s="427" t="s">
        <v>14390</v>
      </c>
      <c r="C11421" s="427" t="s">
        <v>14256</v>
      </c>
      <c r="D11421" s="428">
        <v>341.04</v>
      </c>
    </row>
    <row r="11422" spans="2:4" x14ac:dyDescent="0.25">
      <c r="B11422" s="427" t="s">
        <v>14391</v>
      </c>
      <c r="C11422" s="427" t="s">
        <v>14256</v>
      </c>
      <c r="D11422" s="428">
        <v>341.04</v>
      </c>
    </row>
    <row r="11423" spans="2:4" x14ac:dyDescent="0.25">
      <c r="B11423" s="427" t="s">
        <v>14392</v>
      </c>
      <c r="C11423" s="427" t="s">
        <v>14256</v>
      </c>
      <c r="D11423" s="428">
        <v>341.04</v>
      </c>
    </row>
    <row r="11424" spans="2:4" x14ac:dyDescent="0.25">
      <c r="B11424" s="427" t="s">
        <v>14393</v>
      </c>
      <c r="C11424" s="427" t="s">
        <v>14256</v>
      </c>
      <c r="D11424" s="428">
        <v>341.04</v>
      </c>
    </row>
    <row r="11425" spans="2:4" x14ac:dyDescent="0.25">
      <c r="B11425" s="427" t="s">
        <v>14394</v>
      </c>
      <c r="C11425" s="427" t="s">
        <v>14256</v>
      </c>
      <c r="D11425" s="428">
        <v>341.04</v>
      </c>
    </row>
    <row r="11426" spans="2:4" x14ac:dyDescent="0.25">
      <c r="B11426" s="427" t="s">
        <v>14395</v>
      </c>
      <c r="C11426" s="427" t="s">
        <v>14256</v>
      </c>
      <c r="D11426" s="428">
        <v>341.04</v>
      </c>
    </row>
    <row r="11427" spans="2:4" x14ac:dyDescent="0.25">
      <c r="B11427" s="427" t="s">
        <v>14396</v>
      </c>
      <c r="C11427" s="427" t="s">
        <v>14256</v>
      </c>
      <c r="D11427" s="428">
        <v>341.04</v>
      </c>
    </row>
    <row r="11428" spans="2:4" x14ac:dyDescent="0.25">
      <c r="B11428" s="427" t="s">
        <v>14397</v>
      </c>
      <c r="C11428" s="427" t="s">
        <v>14256</v>
      </c>
      <c r="D11428" s="428">
        <v>341.04</v>
      </c>
    </row>
    <row r="11429" spans="2:4" x14ac:dyDescent="0.25">
      <c r="B11429" s="427" t="s">
        <v>14398</v>
      </c>
      <c r="C11429" s="427" t="s">
        <v>14256</v>
      </c>
      <c r="D11429" s="428">
        <v>341.04</v>
      </c>
    </row>
    <row r="11430" spans="2:4" x14ac:dyDescent="0.25">
      <c r="B11430" s="427" t="s">
        <v>14399</v>
      </c>
      <c r="C11430" s="427" t="s">
        <v>14256</v>
      </c>
      <c r="D11430" s="428">
        <v>341.04</v>
      </c>
    </row>
    <row r="11431" spans="2:4" x14ac:dyDescent="0.25">
      <c r="B11431" s="427" t="s">
        <v>14400</v>
      </c>
      <c r="C11431" s="427" t="s">
        <v>14256</v>
      </c>
      <c r="D11431" s="428">
        <v>341.04</v>
      </c>
    </row>
    <row r="11432" spans="2:4" x14ac:dyDescent="0.25">
      <c r="B11432" s="427" t="s">
        <v>14401</v>
      </c>
      <c r="C11432" s="427" t="s">
        <v>14256</v>
      </c>
      <c r="D11432" s="428">
        <v>341.04</v>
      </c>
    </row>
    <row r="11433" spans="2:4" x14ac:dyDescent="0.25">
      <c r="B11433" s="427" t="s">
        <v>14402</v>
      </c>
      <c r="C11433" s="427" t="s">
        <v>14256</v>
      </c>
      <c r="D11433" s="428">
        <v>341.04</v>
      </c>
    </row>
    <row r="11434" spans="2:4" x14ac:dyDescent="0.25">
      <c r="B11434" s="427" t="s">
        <v>14403</v>
      </c>
      <c r="C11434" s="427" t="s">
        <v>14256</v>
      </c>
      <c r="D11434" s="428">
        <v>341.04</v>
      </c>
    </row>
    <row r="11435" spans="2:4" x14ac:dyDescent="0.25">
      <c r="B11435" s="427" t="s">
        <v>14404</v>
      </c>
      <c r="C11435" s="427" t="s">
        <v>14256</v>
      </c>
      <c r="D11435" s="428">
        <v>341.04</v>
      </c>
    </row>
    <row r="11436" spans="2:4" x14ac:dyDescent="0.25">
      <c r="B11436" s="427" t="s">
        <v>14405</v>
      </c>
      <c r="C11436" s="427" t="s">
        <v>14256</v>
      </c>
      <c r="D11436" s="428">
        <v>341.04</v>
      </c>
    </row>
    <row r="11437" spans="2:4" x14ac:dyDescent="0.25">
      <c r="B11437" s="427" t="s">
        <v>14406</v>
      </c>
      <c r="C11437" s="427" t="s">
        <v>14256</v>
      </c>
      <c r="D11437" s="428">
        <v>341.04</v>
      </c>
    </row>
    <row r="11438" spans="2:4" x14ac:dyDescent="0.25">
      <c r="B11438" s="427" t="s">
        <v>14407</v>
      </c>
      <c r="C11438" s="427" t="s">
        <v>14256</v>
      </c>
      <c r="D11438" s="428">
        <v>341.04</v>
      </c>
    </row>
    <row r="11439" spans="2:4" x14ac:dyDescent="0.25">
      <c r="B11439" s="427" t="s">
        <v>14408</v>
      </c>
      <c r="C11439" s="427" t="s">
        <v>14256</v>
      </c>
      <c r="D11439" s="428">
        <v>341.04</v>
      </c>
    </row>
    <row r="11440" spans="2:4" x14ac:dyDescent="0.25">
      <c r="B11440" s="427" t="s">
        <v>14409</v>
      </c>
      <c r="C11440" s="427" t="s">
        <v>14256</v>
      </c>
      <c r="D11440" s="428">
        <v>341.04</v>
      </c>
    </row>
    <row r="11441" spans="2:4" x14ac:dyDescent="0.25">
      <c r="B11441" s="427" t="s">
        <v>14410</v>
      </c>
      <c r="C11441" s="427" t="s">
        <v>14256</v>
      </c>
      <c r="D11441" s="428">
        <v>341.04</v>
      </c>
    </row>
    <row r="11442" spans="2:4" x14ac:dyDescent="0.25">
      <c r="B11442" s="427" t="s">
        <v>14411</v>
      </c>
      <c r="C11442" s="427" t="s">
        <v>14256</v>
      </c>
      <c r="D11442" s="428">
        <v>341.04</v>
      </c>
    </row>
    <row r="11443" spans="2:4" x14ac:dyDescent="0.25">
      <c r="B11443" s="427" t="s">
        <v>14412</v>
      </c>
      <c r="C11443" s="427" t="s">
        <v>14256</v>
      </c>
      <c r="D11443" s="428">
        <v>341.04</v>
      </c>
    </row>
    <row r="11444" spans="2:4" x14ac:dyDescent="0.25">
      <c r="B11444" s="427" t="s">
        <v>14413</v>
      </c>
      <c r="C11444" s="427" t="s">
        <v>14256</v>
      </c>
      <c r="D11444" s="428">
        <v>341.04</v>
      </c>
    </row>
    <row r="11445" spans="2:4" x14ac:dyDescent="0.25">
      <c r="B11445" s="427" t="s">
        <v>14414</v>
      </c>
      <c r="C11445" s="427" t="s">
        <v>14256</v>
      </c>
      <c r="D11445" s="428">
        <v>341.04</v>
      </c>
    </row>
    <row r="11446" spans="2:4" x14ac:dyDescent="0.25">
      <c r="B11446" s="427" t="s">
        <v>14415</v>
      </c>
      <c r="C11446" s="427" t="s">
        <v>14256</v>
      </c>
      <c r="D11446" s="428">
        <v>341.04</v>
      </c>
    </row>
    <row r="11447" spans="2:4" x14ac:dyDescent="0.25">
      <c r="B11447" s="427" t="s">
        <v>14416</v>
      </c>
      <c r="C11447" s="427" t="s">
        <v>14256</v>
      </c>
      <c r="D11447" s="428">
        <v>341.04</v>
      </c>
    </row>
    <row r="11448" spans="2:4" x14ac:dyDescent="0.25">
      <c r="B11448" s="427" t="s">
        <v>14417</v>
      </c>
      <c r="C11448" s="427" t="s">
        <v>14256</v>
      </c>
      <c r="D11448" s="428">
        <v>341.04</v>
      </c>
    </row>
    <row r="11449" spans="2:4" x14ac:dyDescent="0.25">
      <c r="B11449" s="427" t="s">
        <v>14418</v>
      </c>
      <c r="C11449" s="427" t="s">
        <v>14256</v>
      </c>
      <c r="D11449" s="428">
        <v>341.04</v>
      </c>
    </row>
    <row r="11450" spans="2:4" x14ac:dyDescent="0.25">
      <c r="B11450" s="427" t="s">
        <v>14419</v>
      </c>
      <c r="C11450" s="427" t="s">
        <v>14256</v>
      </c>
      <c r="D11450" s="428">
        <v>341.04</v>
      </c>
    </row>
    <row r="11451" spans="2:4" x14ac:dyDescent="0.25">
      <c r="B11451" s="427" t="s">
        <v>14420</v>
      </c>
      <c r="C11451" s="427" t="s">
        <v>14256</v>
      </c>
      <c r="D11451" s="428">
        <v>341.04</v>
      </c>
    </row>
    <row r="11452" spans="2:4" x14ac:dyDescent="0.25">
      <c r="B11452" s="427" t="s">
        <v>14421</v>
      </c>
      <c r="C11452" s="427" t="s">
        <v>14256</v>
      </c>
      <c r="D11452" s="428">
        <v>341.04</v>
      </c>
    </row>
    <row r="11453" spans="2:4" x14ac:dyDescent="0.25">
      <c r="B11453" s="427" t="s">
        <v>14422</v>
      </c>
      <c r="C11453" s="427" t="s">
        <v>14256</v>
      </c>
      <c r="D11453" s="428">
        <v>341.04</v>
      </c>
    </row>
    <row r="11454" spans="2:4" x14ac:dyDescent="0.25">
      <c r="B11454" s="427" t="s">
        <v>14423</v>
      </c>
      <c r="C11454" s="427" t="s">
        <v>14256</v>
      </c>
      <c r="D11454" s="428">
        <v>341.04</v>
      </c>
    </row>
    <row r="11455" spans="2:4" x14ac:dyDescent="0.25">
      <c r="B11455" s="427" t="s">
        <v>14424</v>
      </c>
      <c r="C11455" s="427" t="s">
        <v>14256</v>
      </c>
      <c r="D11455" s="428">
        <v>341.04</v>
      </c>
    </row>
    <row r="11456" spans="2:4" x14ac:dyDescent="0.25">
      <c r="B11456" s="427" t="s">
        <v>14425</v>
      </c>
      <c r="C11456" s="427" t="s">
        <v>14256</v>
      </c>
      <c r="D11456" s="428">
        <v>341.04</v>
      </c>
    </row>
    <row r="11457" spans="2:4" x14ac:dyDescent="0.25">
      <c r="B11457" s="427" t="s">
        <v>14426</v>
      </c>
      <c r="C11457" s="427" t="s">
        <v>14256</v>
      </c>
      <c r="D11457" s="428">
        <v>341.04</v>
      </c>
    </row>
    <row r="11458" spans="2:4" x14ac:dyDescent="0.25">
      <c r="B11458" s="427" t="s">
        <v>14427</v>
      </c>
      <c r="C11458" s="427" t="s">
        <v>14256</v>
      </c>
      <c r="D11458" s="428">
        <v>341.04</v>
      </c>
    </row>
    <row r="11459" spans="2:4" x14ac:dyDescent="0.25">
      <c r="B11459" s="427" t="s">
        <v>14428</v>
      </c>
      <c r="C11459" s="427" t="s">
        <v>14256</v>
      </c>
      <c r="D11459" s="428">
        <v>341.04</v>
      </c>
    </row>
    <row r="11460" spans="2:4" x14ac:dyDescent="0.25">
      <c r="B11460" s="427" t="s">
        <v>14429</v>
      </c>
      <c r="C11460" s="427" t="s">
        <v>14256</v>
      </c>
      <c r="D11460" s="428">
        <v>341.04</v>
      </c>
    </row>
    <row r="11461" spans="2:4" x14ac:dyDescent="0.25">
      <c r="B11461" s="427" t="s">
        <v>14430</v>
      </c>
      <c r="C11461" s="427" t="s">
        <v>14256</v>
      </c>
      <c r="D11461" s="428">
        <v>341.04</v>
      </c>
    </row>
    <row r="11462" spans="2:4" x14ac:dyDescent="0.25">
      <c r="B11462" s="427" t="s">
        <v>14431</v>
      </c>
      <c r="C11462" s="427" t="s">
        <v>14256</v>
      </c>
      <c r="D11462" s="428">
        <v>341.04</v>
      </c>
    </row>
    <row r="11463" spans="2:4" x14ac:dyDescent="0.25">
      <c r="B11463" s="427" t="s">
        <v>14432</v>
      </c>
      <c r="C11463" s="427" t="s">
        <v>14256</v>
      </c>
      <c r="D11463" s="428">
        <v>341.04</v>
      </c>
    </row>
    <row r="11464" spans="2:4" x14ac:dyDescent="0.25">
      <c r="B11464" s="427" t="s">
        <v>14433</v>
      </c>
      <c r="C11464" s="427" t="s">
        <v>14256</v>
      </c>
      <c r="D11464" s="428">
        <v>341.04</v>
      </c>
    </row>
    <row r="11465" spans="2:4" x14ac:dyDescent="0.25">
      <c r="B11465" s="427" t="s">
        <v>14434</v>
      </c>
      <c r="C11465" s="427" t="s">
        <v>14256</v>
      </c>
      <c r="D11465" s="428">
        <v>341.04</v>
      </c>
    </row>
    <row r="11466" spans="2:4" x14ac:dyDescent="0.25">
      <c r="B11466" s="427" t="s">
        <v>14435</v>
      </c>
      <c r="C11466" s="427" t="s">
        <v>14256</v>
      </c>
      <c r="D11466" s="428">
        <v>341.04</v>
      </c>
    </row>
    <row r="11467" spans="2:4" x14ac:dyDescent="0.25">
      <c r="B11467" s="427" t="s">
        <v>14436</v>
      </c>
      <c r="C11467" s="427" t="s">
        <v>14256</v>
      </c>
      <c r="D11467" s="428">
        <v>341.04</v>
      </c>
    </row>
    <row r="11468" spans="2:4" x14ac:dyDescent="0.25">
      <c r="B11468" s="427" t="s">
        <v>14437</v>
      </c>
      <c r="C11468" s="427" t="s">
        <v>14256</v>
      </c>
      <c r="D11468" s="428">
        <v>341.04</v>
      </c>
    </row>
    <row r="11469" spans="2:4" x14ac:dyDescent="0.25">
      <c r="B11469" s="427" t="s">
        <v>14438</v>
      </c>
      <c r="C11469" s="427" t="s">
        <v>14256</v>
      </c>
      <c r="D11469" s="428">
        <v>341.04</v>
      </c>
    </row>
    <row r="11470" spans="2:4" x14ac:dyDescent="0.25">
      <c r="B11470" s="427" t="s">
        <v>14439</v>
      </c>
      <c r="C11470" s="427" t="s">
        <v>14256</v>
      </c>
      <c r="D11470" s="428">
        <v>341.04</v>
      </c>
    </row>
    <row r="11471" spans="2:4" x14ac:dyDescent="0.25">
      <c r="B11471" s="427" t="s">
        <v>14440</v>
      </c>
      <c r="C11471" s="427" t="s">
        <v>14256</v>
      </c>
      <c r="D11471" s="428">
        <v>341.04</v>
      </c>
    </row>
    <row r="11472" spans="2:4" x14ac:dyDescent="0.25">
      <c r="B11472" s="427" t="s">
        <v>14441</v>
      </c>
      <c r="C11472" s="427" t="s">
        <v>14256</v>
      </c>
      <c r="D11472" s="428">
        <v>341.04</v>
      </c>
    </row>
    <row r="11473" spans="2:4" x14ac:dyDescent="0.25">
      <c r="B11473" s="427" t="s">
        <v>14442</v>
      </c>
      <c r="C11473" s="427" t="s">
        <v>14256</v>
      </c>
      <c r="D11473" s="428">
        <v>341.04</v>
      </c>
    </row>
    <row r="11474" spans="2:4" x14ac:dyDescent="0.25">
      <c r="B11474" s="427" t="s">
        <v>14443</v>
      </c>
      <c r="C11474" s="427" t="s">
        <v>14256</v>
      </c>
      <c r="D11474" s="428">
        <v>341.04</v>
      </c>
    </row>
    <row r="11475" spans="2:4" x14ac:dyDescent="0.25">
      <c r="B11475" s="427" t="s">
        <v>14444</v>
      </c>
      <c r="C11475" s="427" t="s">
        <v>14256</v>
      </c>
      <c r="D11475" s="428">
        <v>341.04</v>
      </c>
    </row>
    <row r="11476" spans="2:4" x14ac:dyDescent="0.25">
      <c r="B11476" s="427" t="s">
        <v>14445</v>
      </c>
      <c r="C11476" s="427" t="s">
        <v>14256</v>
      </c>
      <c r="D11476" s="428">
        <v>341.04</v>
      </c>
    </row>
    <row r="11477" spans="2:4" x14ac:dyDescent="0.25">
      <c r="B11477" s="427" t="s">
        <v>14446</v>
      </c>
      <c r="C11477" s="427" t="s">
        <v>14256</v>
      </c>
      <c r="D11477" s="428">
        <v>341.04</v>
      </c>
    </row>
    <row r="11478" spans="2:4" x14ac:dyDescent="0.25">
      <c r="B11478" s="427" t="s">
        <v>14447</v>
      </c>
      <c r="C11478" s="427" t="s">
        <v>14256</v>
      </c>
      <c r="D11478" s="428">
        <v>341.04</v>
      </c>
    </row>
    <row r="11479" spans="2:4" x14ac:dyDescent="0.25">
      <c r="B11479" s="427" t="s">
        <v>14448</v>
      </c>
      <c r="C11479" s="427" t="s">
        <v>14256</v>
      </c>
      <c r="D11479" s="428">
        <v>341.04</v>
      </c>
    </row>
    <row r="11480" spans="2:4" x14ac:dyDescent="0.25">
      <c r="B11480" s="427" t="s">
        <v>14449</v>
      </c>
      <c r="C11480" s="427" t="s">
        <v>14256</v>
      </c>
      <c r="D11480" s="428">
        <v>341.04</v>
      </c>
    </row>
    <row r="11481" spans="2:4" x14ac:dyDescent="0.25">
      <c r="B11481" s="427" t="s">
        <v>14450</v>
      </c>
      <c r="C11481" s="427" t="s">
        <v>14256</v>
      </c>
      <c r="D11481" s="428">
        <v>341.04</v>
      </c>
    </row>
    <row r="11482" spans="2:4" x14ac:dyDescent="0.25">
      <c r="B11482" s="427" t="s">
        <v>14451</v>
      </c>
      <c r="C11482" s="427" t="s">
        <v>14256</v>
      </c>
      <c r="D11482" s="428">
        <v>341.04</v>
      </c>
    </row>
    <row r="11483" spans="2:4" x14ac:dyDescent="0.25">
      <c r="B11483" s="427" t="s">
        <v>14452</v>
      </c>
      <c r="C11483" s="427" t="s">
        <v>14256</v>
      </c>
      <c r="D11483" s="428">
        <v>341.04</v>
      </c>
    </row>
    <row r="11484" spans="2:4" x14ac:dyDescent="0.25">
      <c r="B11484" s="427" t="s">
        <v>14453</v>
      </c>
      <c r="C11484" s="427" t="s">
        <v>14256</v>
      </c>
      <c r="D11484" s="428">
        <v>341.04</v>
      </c>
    </row>
    <row r="11485" spans="2:4" x14ac:dyDescent="0.25">
      <c r="B11485" s="427" t="s">
        <v>14454</v>
      </c>
      <c r="C11485" s="427" t="s">
        <v>14256</v>
      </c>
      <c r="D11485" s="428">
        <v>341.04</v>
      </c>
    </row>
    <row r="11486" spans="2:4" x14ac:dyDescent="0.25">
      <c r="B11486" s="427" t="s">
        <v>14455</v>
      </c>
      <c r="C11486" s="427" t="s">
        <v>14256</v>
      </c>
      <c r="D11486" s="428">
        <v>341.04</v>
      </c>
    </row>
    <row r="11487" spans="2:4" x14ac:dyDescent="0.25">
      <c r="B11487" s="427" t="s">
        <v>14456</v>
      </c>
      <c r="C11487" s="427" t="s">
        <v>14256</v>
      </c>
      <c r="D11487" s="428">
        <v>341.04</v>
      </c>
    </row>
    <row r="11488" spans="2:4" x14ac:dyDescent="0.25">
      <c r="B11488" s="427" t="s">
        <v>14457</v>
      </c>
      <c r="C11488" s="427" t="s">
        <v>14256</v>
      </c>
      <c r="D11488" s="428">
        <v>341.04</v>
      </c>
    </row>
    <row r="11489" spans="2:4" x14ac:dyDescent="0.25">
      <c r="B11489" s="427" t="s">
        <v>14458</v>
      </c>
      <c r="C11489" s="427" t="s">
        <v>14256</v>
      </c>
      <c r="D11489" s="428">
        <v>341.04</v>
      </c>
    </row>
    <row r="11490" spans="2:4" x14ac:dyDescent="0.25">
      <c r="B11490" s="427" t="s">
        <v>14459</v>
      </c>
      <c r="C11490" s="427" t="s">
        <v>14256</v>
      </c>
      <c r="D11490" s="428">
        <v>341.04</v>
      </c>
    </row>
    <row r="11491" spans="2:4" x14ac:dyDescent="0.25">
      <c r="B11491" s="427" t="s">
        <v>14460</v>
      </c>
      <c r="C11491" s="427" t="s">
        <v>14461</v>
      </c>
      <c r="D11491" s="428">
        <v>564.91999999999996</v>
      </c>
    </row>
    <row r="11492" spans="2:4" x14ac:dyDescent="0.25">
      <c r="B11492" s="427" t="s">
        <v>14462</v>
      </c>
      <c r="C11492" s="427" t="s">
        <v>14461</v>
      </c>
      <c r="D11492" s="428">
        <v>564.91999999999996</v>
      </c>
    </row>
    <row r="11493" spans="2:4" x14ac:dyDescent="0.25">
      <c r="B11493" s="427" t="s">
        <v>14463</v>
      </c>
      <c r="C11493" s="427" t="s">
        <v>14461</v>
      </c>
      <c r="D11493" s="428">
        <v>564.91999999999996</v>
      </c>
    </row>
    <row r="11494" spans="2:4" x14ac:dyDescent="0.25">
      <c r="B11494" s="427" t="s">
        <v>14464</v>
      </c>
      <c r="C11494" s="427" t="s">
        <v>14461</v>
      </c>
      <c r="D11494" s="428">
        <v>564.91999999999996</v>
      </c>
    </row>
    <row r="11495" spans="2:4" x14ac:dyDescent="0.25">
      <c r="B11495" s="427" t="s">
        <v>14465</v>
      </c>
      <c r="C11495" s="427" t="s">
        <v>14461</v>
      </c>
      <c r="D11495" s="428">
        <v>564.91999999999996</v>
      </c>
    </row>
    <row r="11496" spans="2:4" x14ac:dyDescent="0.25">
      <c r="B11496" s="427" t="s">
        <v>14466</v>
      </c>
      <c r="C11496" s="427" t="s">
        <v>14461</v>
      </c>
      <c r="D11496" s="428">
        <v>564.91999999999996</v>
      </c>
    </row>
    <row r="11497" spans="2:4" x14ac:dyDescent="0.25">
      <c r="B11497" s="427" t="s">
        <v>14467</v>
      </c>
      <c r="C11497" s="427" t="s">
        <v>14461</v>
      </c>
      <c r="D11497" s="428">
        <v>564.91999999999996</v>
      </c>
    </row>
    <row r="11498" spans="2:4" x14ac:dyDescent="0.25">
      <c r="B11498" s="427" t="s">
        <v>14468</v>
      </c>
      <c r="C11498" s="427" t="s">
        <v>14461</v>
      </c>
      <c r="D11498" s="428">
        <v>564.91999999999996</v>
      </c>
    </row>
    <row r="11499" spans="2:4" x14ac:dyDescent="0.25">
      <c r="B11499" s="427" t="s">
        <v>14469</v>
      </c>
      <c r="C11499" s="427" t="s">
        <v>14461</v>
      </c>
      <c r="D11499" s="428">
        <v>564.91999999999996</v>
      </c>
    </row>
    <row r="11500" spans="2:4" x14ac:dyDescent="0.25">
      <c r="B11500" s="427" t="s">
        <v>14470</v>
      </c>
      <c r="C11500" s="427" t="s">
        <v>14461</v>
      </c>
      <c r="D11500" s="428">
        <v>564.91999999999996</v>
      </c>
    </row>
    <row r="11501" spans="2:4" x14ac:dyDescent="0.25">
      <c r="B11501" s="427" t="s">
        <v>14471</v>
      </c>
      <c r="C11501" s="427" t="s">
        <v>14472</v>
      </c>
      <c r="D11501" s="428">
        <v>1449</v>
      </c>
    </row>
    <row r="11502" spans="2:4" x14ac:dyDescent="0.25">
      <c r="B11502" s="427" t="s">
        <v>14473</v>
      </c>
      <c r="C11502" s="427" t="s">
        <v>14474</v>
      </c>
      <c r="D11502" s="428">
        <v>1599</v>
      </c>
    </row>
    <row r="11503" spans="2:4" x14ac:dyDescent="0.25">
      <c r="B11503" s="427" t="s">
        <v>14475</v>
      </c>
      <c r="C11503" s="427" t="s">
        <v>14474</v>
      </c>
      <c r="D11503" s="428">
        <v>1599</v>
      </c>
    </row>
    <row r="11504" spans="2:4" x14ac:dyDescent="0.25">
      <c r="B11504" s="427" t="s">
        <v>14476</v>
      </c>
      <c r="C11504" s="427" t="s">
        <v>14477</v>
      </c>
      <c r="D11504" s="428">
        <v>1999</v>
      </c>
    </row>
    <row r="11505" spans="2:4" x14ac:dyDescent="0.25">
      <c r="B11505" s="427" t="s">
        <v>14478</v>
      </c>
      <c r="C11505" s="427" t="s">
        <v>14479</v>
      </c>
      <c r="D11505" s="428">
        <v>336.4</v>
      </c>
    </row>
    <row r="11506" spans="2:4" x14ac:dyDescent="0.25">
      <c r="B11506" s="427" t="s">
        <v>14480</v>
      </c>
      <c r="C11506" s="427" t="s">
        <v>14479</v>
      </c>
      <c r="D11506" s="428">
        <v>336.4</v>
      </c>
    </row>
    <row r="11507" spans="2:4" x14ac:dyDescent="0.25">
      <c r="B11507" s="427" t="s">
        <v>14481</v>
      </c>
      <c r="C11507" s="427" t="s">
        <v>14479</v>
      </c>
      <c r="D11507" s="428">
        <v>336.4</v>
      </c>
    </row>
    <row r="11508" spans="2:4" x14ac:dyDescent="0.25">
      <c r="B11508" s="427" t="s">
        <v>14482</v>
      </c>
      <c r="C11508" s="427" t="s">
        <v>14479</v>
      </c>
      <c r="D11508" s="428">
        <v>336.4</v>
      </c>
    </row>
    <row r="11509" spans="2:4" x14ac:dyDescent="0.25">
      <c r="B11509" s="427" t="s">
        <v>14483</v>
      </c>
      <c r="C11509" s="427" t="s">
        <v>14479</v>
      </c>
      <c r="D11509" s="428">
        <v>336.4</v>
      </c>
    </row>
    <row r="11510" spans="2:4" x14ac:dyDescent="0.25">
      <c r="B11510" s="427" t="s">
        <v>14484</v>
      </c>
      <c r="C11510" s="427" t="s">
        <v>14479</v>
      </c>
      <c r="D11510" s="428">
        <v>336.4</v>
      </c>
    </row>
    <row r="11511" spans="2:4" x14ac:dyDescent="0.25">
      <c r="B11511" s="427" t="s">
        <v>14485</v>
      </c>
      <c r="C11511" s="427" t="s">
        <v>14479</v>
      </c>
      <c r="D11511" s="428">
        <v>336.4</v>
      </c>
    </row>
    <row r="11512" spans="2:4" x14ac:dyDescent="0.25">
      <c r="B11512" s="427" t="s">
        <v>14486</v>
      </c>
      <c r="C11512" s="427" t="s">
        <v>14479</v>
      </c>
      <c r="D11512" s="428">
        <v>336.4</v>
      </c>
    </row>
    <row r="11513" spans="2:4" x14ac:dyDescent="0.25">
      <c r="B11513" s="427" t="s">
        <v>14487</v>
      </c>
      <c r="C11513" s="427" t="s">
        <v>14479</v>
      </c>
      <c r="D11513" s="428">
        <v>336.4</v>
      </c>
    </row>
    <row r="11514" spans="2:4" x14ac:dyDescent="0.25">
      <c r="B11514" s="427" t="s">
        <v>14488</v>
      </c>
      <c r="C11514" s="427" t="s">
        <v>14479</v>
      </c>
      <c r="D11514" s="428">
        <v>336.4</v>
      </c>
    </row>
    <row r="11515" spans="2:4" x14ac:dyDescent="0.25">
      <c r="B11515" s="427" t="s">
        <v>14489</v>
      </c>
      <c r="C11515" s="427" t="s">
        <v>14479</v>
      </c>
      <c r="D11515" s="428">
        <v>336.4</v>
      </c>
    </row>
    <row r="11516" spans="2:4" x14ac:dyDescent="0.25">
      <c r="B11516" s="427" t="s">
        <v>14490</v>
      </c>
      <c r="C11516" s="427" t="s">
        <v>14479</v>
      </c>
      <c r="D11516" s="428">
        <v>336.4</v>
      </c>
    </row>
    <row r="11517" spans="2:4" x14ac:dyDescent="0.25">
      <c r="B11517" s="427" t="s">
        <v>14491</v>
      </c>
      <c r="C11517" s="427" t="s">
        <v>14479</v>
      </c>
      <c r="D11517" s="428">
        <v>336.4</v>
      </c>
    </row>
    <row r="11518" spans="2:4" x14ac:dyDescent="0.25">
      <c r="B11518" s="427" t="s">
        <v>14492</v>
      </c>
      <c r="C11518" s="427" t="s">
        <v>14479</v>
      </c>
      <c r="D11518" s="428">
        <v>336.4</v>
      </c>
    </row>
    <row r="11519" spans="2:4" x14ac:dyDescent="0.25">
      <c r="B11519" s="427" t="s">
        <v>14493</v>
      </c>
      <c r="C11519" s="427" t="s">
        <v>14479</v>
      </c>
      <c r="D11519" s="428">
        <v>336.4</v>
      </c>
    </row>
    <row r="11520" spans="2:4" x14ac:dyDescent="0.25">
      <c r="B11520" s="427" t="s">
        <v>14494</v>
      </c>
      <c r="C11520" s="427" t="s">
        <v>14479</v>
      </c>
      <c r="D11520" s="428">
        <v>336.4</v>
      </c>
    </row>
    <row r="11521" spans="2:4" x14ac:dyDescent="0.25">
      <c r="B11521" s="427" t="s">
        <v>14495</v>
      </c>
      <c r="C11521" s="427" t="s">
        <v>14479</v>
      </c>
      <c r="D11521" s="428">
        <v>336.4</v>
      </c>
    </row>
    <row r="11522" spans="2:4" x14ac:dyDescent="0.25">
      <c r="B11522" s="427" t="s">
        <v>14496</v>
      </c>
      <c r="C11522" s="427" t="s">
        <v>14479</v>
      </c>
      <c r="D11522" s="428">
        <v>336.4</v>
      </c>
    </row>
    <row r="11523" spans="2:4" x14ac:dyDescent="0.25">
      <c r="B11523" s="427" t="s">
        <v>14497</v>
      </c>
      <c r="C11523" s="427" t="s">
        <v>14479</v>
      </c>
      <c r="D11523" s="428">
        <v>336.4</v>
      </c>
    </row>
    <row r="11524" spans="2:4" x14ac:dyDescent="0.25">
      <c r="B11524" s="427" t="s">
        <v>14498</v>
      </c>
      <c r="C11524" s="427" t="s">
        <v>14479</v>
      </c>
      <c r="D11524" s="428">
        <v>336.4</v>
      </c>
    </row>
    <row r="11525" spans="2:4" x14ac:dyDescent="0.25">
      <c r="B11525" s="427" t="s">
        <v>14499</v>
      </c>
      <c r="C11525" s="427" t="s">
        <v>14479</v>
      </c>
      <c r="D11525" s="428">
        <v>336.4</v>
      </c>
    </row>
    <row r="11526" spans="2:4" x14ac:dyDescent="0.25">
      <c r="B11526" s="427" t="s">
        <v>14500</v>
      </c>
      <c r="C11526" s="427" t="s">
        <v>14479</v>
      </c>
      <c r="D11526" s="428">
        <v>336.4</v>
      </c>
    </row>
    <row r="11527" spans="2:4" x14ac:dyDescent="0.25">
      <c r="B11527" s="427" t="s">
        <v>14501</v>
      </c>
      <c r="C11527" s="427" t="s">
        <v>14479</v>
      </c>
      <c r="D11527" s="428">
        <v>336.4</v>
      </c>
    </row>
    <row r="11528" spans="2:4" x14ac:dyDescent="0.25">
      <c r="B11528" s="427" t="s">
        <v>14502</v>
      </c>
      <c r="C11528" s="427" t="s">
        <v>14479</v>
      </c>
      <c r="D11528" s="428">
        <v>336.4</v>
      </c>
    </row>
    <row r="11529" spans="2:4" x14ac:dyDescent="0.25">
      <c r="B11529" s="427" t="s">
        <v>14503</v>
      </c>
      <c r="C11529" s="427" t="s">
        <v>14479</v>
      </c>
      <c r="D11529" s="428">
        <v>336.4</v>
      </c>
    </row>
    <row r="11530" spans="2:4" x14ac:dyDescent="0.25">
      <c r="B11530" s="427" t="s">
        <v>14504</v>
      </c>
      <c r="C11530" s="427" t="s">
        <v>14479</v>
      </c>
      <c r="D11530" s="428">
        <v>336.4</v>
      </c>
    </row>
    <row r="11531" spans="2:4" x14ac:dyDescent="0.25">
      <c r="B11531" s="427" t="s">
        <v>14505</v>
      </c>
      <c r="C11531" s="427" t="s">
        <v>14479</v>
      </c>
      <c r="D11531" s="428">
        <v>336.4</v>
      </c>
    </row>
    <row r="11532" spans="2:4" x14ac:dyDescent="0.25">
      <c r="B11532" s="427" t="s">
        <v>14506</v>
      </c>
      <c r="C11532" s="427" t="s">
        <v>14479</v>
      </c>
      <c r="D11532" s="428">
        <v>336.4</v>
      </c>
    </row>
    <row r="11533" spans="2:4" x14ac:dyDescent="0.25">
      <c r="B11533" s="427" t="s">
        <v>14507</v>
      </c>
      <c r="C11533" s="427" t="s">
        <v>14479</v>
      </c>
      <c r="D11533" s="428">
        <v>336.4</v>
      </c>
    </row>
    <row r="11534" spans="2:4" x14ac:dyDescent="0.25">
      <c r="B11534" s="427" t="s">
        <v>14508</v>
      </c>
      <c r="C11534" s="427" t="s">
        <v>14479</v>
      </c>
      <c r="D11534" s="428">
        <v>336.4</v>
      </c>
    </row>
    <row r="11535" spans="2:4" x14ac:dyDescent="0.25">
      <c r="B11535" s="427" t="s">
        <v>14509</v>
      </c>
      <c r="C11535" s="427" t="s">
        <v>14479</v>
      </c>
      <c r="D11535" s="428">
        <v>336.4</v>
      </c>
    </row>
    <row r="11536" spans="2:4" x14ac:dyDescent="0.25">
      <c r="B11536" s="427" t="s">
        <v>14510</v>
      </c>
      <c r="C11536" s="427" t="s">
        <v>14479</v>
      </c>
      <c r="D11536" s="428">
        <v>336.4</v>
      </c>
    </row>
    <row r="11537" spans="2:4" x14ac:dyDescent="0.25">
      <c r="B11537" s="427" t="s">
        <v>14511</v>
      </c>
      <c r="C11537" s="427" t="s">
        <v>14479</v>
      </c>
      <c r="D11537" s="428">
        <v>336.4</v>
      </c>
    </row>
    <row r="11538" spans="2:4" x14ac:dyDescent="0.25">
      <c r="B11538" s="427" t="s">
        <v>14512</v>
      </c>
      <c r="C11538" s="427" t="s">
        <v>14479</v>
      </c>
      <c r="D11538" s="428">
        <v>336.4</v>
      </c>
    </row>
    <row r="11539" spans="2:4" x14ac:dyDescent="0.25">
      <c r="B11539" s="427" t="s">
        <v>14513</v>
      </c>
      <c r="C11539" s="427" t="s">
        <v>14479</v>
      </c>
      <c r="D11539" s="428">
        <v>336.4</v>
      </c>
    </row>
    <row r="11540" spans="2:4" x14ac:dyDescent="0.25">
      <c r="B11540" s="427" t="s">
        <v>14514</v>
      </c>
      <c r="C11540" s="427" t="s">
        <v>14479</v>
      </c>
      <c r="D11540" s="428">
        <v>336.4</v>
      </c>
    </row>
    <row r="11541" spans="2:4" x14ac:dyDescent="0.25">
      <c r="B11541" s="427" t="s">
        <v>14515</v>
      </c>
      <c r="C11541" s="427" t="s">
        <v>14479</v>
      </c>
      <c r="D11541" s="428">
        <v>336.4</v>
      </c>
    </row>
    <row r="11542" spans="2:4" x14ac:dyDescent="0.25">
      <c r="B11542" s="427" t="s">
        <v>14516</v>
      </c>
      <c r="C11542" s="427" t="s">
        <v>14479</v>
      </c>
      <c r="D11542" s="428">
        <v>336.4</v>
      </c>
    </row>
    <row r="11543" spans="2:4" x14ac:dyDescent="0.25">
      <c r="B11543" s="427" t="s">
        <v>14517</v>
      </c>
      <c r="C11543" s="427" t="s">
        <v>14479</v>
      </c>
      <c r="D11543" s="428">
        <v>336.4</v>
      </c>
    </row>
    <row r="11544" spans="2:4" x14ac:dyDescent="0.25">
      <c r="B11544" s="427" t="s">
        <v>14518</v>
      </c>
      <c r="C11544" s="427" t="s">
        <v>14479</v>
      </c>
      <c r="D11544" s="428">
        <v>336.4</v>
      </c>
    </row>
    <row r="11545" spans="2:4" x14ac:dyDescent="0.25">
      <c r="B11545" s="427" t="s">
        <v>14519</v>
      </c>
      <c r="C11545" s="427" t="s">
        <v>14479</v>
      </c>
      <c r="D11545" s="428">
        <v>336.4</v>
      </c>
    </row>
    <row r="11546" spans="2:4" x14ac:dyDescent="0.25">
      <c r="B11546" s="427" t="s">
        <v>14520</v>
      </c>
      <c r="C11546" s="427" t="s">
        <v>14479</v>
      </c>
      <c r="D11546" s="428">
        <v>336.4</v>
      </c>
    </row>
    <row r="11547" spans="2:4" x14ac:dyDescent="0.25">
      <c r="B11547" s="427" t="s">
        <v>14521</v>
      </c>
      <c r="C11547" s="427" t="s">
        <v>14479</v>
      </c>
      <c r="D11547" s="428">
        <v>336.4</v>
      </c>
    </row>
    <row r="11548" spans="2:4" x14ac:dyDescent="0.25">
      <c r="B11548" s="427" t="s">
        <v>14522</v>
      </c>
      <c r="C11548" s="427" t="s">
        <v>14479</v>
      </c>
      <c r="D11548" s="428">
        <v>336.4</v>
      </c>
    </row>
    <row r="11549" spans="2:4" x14ac:dyDescent="0.25">
      <c r="B11549" s="427" t="s">
        <v>14523</v>
      </c>
      <c r="C11549" s="427" t="s">
        <v>14479</v>
      </c>
      <c r="D11549" s="428">
        <v>336.4</v>
      </c>
    </row>
    <row r="11550" spans="2:4" x14ac:dyDescent="0.25">
      <c r="B11550" s="427" t="s">
        <v>14524</v>
      </c>
      <c r="C11550" s="427" t="s">
        <v>14479</v>
      </c>
      <c r="D11550" s="428">
        <v>336.4</v>
      </c>
    </row>
    <row r="11551" spans="2:4" x14ac:dyDescent="0.25">
      <c r="B11551" s="427" t="s">
        <v>14525</v>
      </c>
      <c r="C11551" s="427" t="s">
        <v>14479</v>
      </c>
      <c r="D11551" s="428">
        <v>336.4</v>
      </c>
    </row>
    <row r="11552" spans="2:4" x14ac:dyDescent="0.25">
      <c r="B11552" s="427" t="s">
        <v>14526</v>
      </c>
      <c r="C11552" s="427" t="s">
        <v>14479</v>
      </c>
      <c r="D11552" s="428">
        <v>336.4</v>
      </c>
    </row>
    <row r="11553" spans="2:4" x14ac:dyDescent="0.25">
      <c r="B11553" s="427" t="s">
        <v>14527</v>
      </c>
      <c r="C11553" s="427" t="s">
        <v>14479</v>
      </c>
      <c r="D11553" s="428">
        <v>336.4</v>
      </c>
    </row>
    <row r="11554" spans="2:4" x14ac:dyDescent="0.25">
      <c r="B11554" s="427" t="s">
        <v>14528</v>
      </c>
      <c r="C11554" s="427" t="s">
        <v>14479</v>
      </c>
      <c r="D11554" s="428">
        <v>336.4</v>
      </c>
    </row>
    <row r="11555" spans="2:4" x14ac:dyDescent="0.25">
      <c r="B11555" s="427" t="s">
        <v>14529</v>
      </c>
      <c r="C11555" s="427" t="s">
        <v>14479</v>
      </c>
      <c r="D11555" s="428">
        <v>336.4</v>
      </c>
    </row>
    <row r="11556" spans="2:4" x14ac:dyDescent="0.25">
      <c r="B11556" s="427" t="s">
        <v>14530</v>
      </c>
      <c r="C11556" s="427" t="s">
        <v>14479</v>
      </c>
      <c r="D11556" s="428">
        <v>336.4</v>
      </c>
    </row>
    <row r="11557" spans="2:4" x14ac:dyDescent="0.25">
      <c r="B11557" s="427" t="s">
        <v>14531</v>
      </c>
      <c r="C11557" s="427" t="s">
        <v>14479</v>
      </c>
      <c r="D11557" s="428">
        <v>336.4</v>
      </c>
    </row>
    <row r="11558" spans="2:4" x14ac:dyDescent="0.25">
      <c r="B11558" s="427" t="s">
        <v>14532</v>
      </c>
      <c r="C11558" s="427" t="s">
        <v>14479</v>
      </c>
      <c r="D11558" s="428">
        <v>336.4</v>
      </c>
    </row>
    <row r="11559" spans="2:4" x14ac:dyDescent="0.25">
      <c r="B11559" s="427" t="s">
        <v>14533</v>
      </c>
      <c r="C11559" s="427" t="s">
        <v>14534</v>
      </c>
      <c r="D11559" s="428">
        <v>336.4</v>
      </c>
    </row>
    <row r="11560" spans="2:4" x14ac:dyDescent="0.25">
      <c r="B11560" s="427" t="s">
        <v>14535</v>
      </c>
      <c r="C11560" s="427" t="s">
        <v>14534</v>
      </c>
      <c r="D11560" s="428">
        <v>336.4</v>
      </c>
    </row>
    <row r="11561" spans="2:4" x14ac:dyDescent="0.25">
      <c r="B11561" s="427" t="s">
        <v>14536</v>
      </c>
      <c r="C11561" s="427" t="s">
        <v>14534</v>
      </c>
      <c r="D11561" s="428">
        <v>336.4</v>
      </c>
    </row>
    <row r="11562" spans="2:4" x14ac:dyDescent="0.25">
      <c r="B11562" s="427" t="s">
        <v>14537</v>
      </c>
      <c r="C11562" s="427" t="s">
        <v>14534</v>
      </c>
      <c r="D11562" s="428">
        <v>336.4</v>
      </c>
    </row>
    <row r="11563" spans="2:4" x14ac:dyDescent="0.25">
      <c r="B11563" s="427" t="s">
        <v>14538</v>
      </c>
      <c r="C11563" s="427" t="s">
        <v>14534</v>
      </c>
      <c r="D11563" s="428">
        <v>336.4</v>
      </c>
    </row>
    <row r="11564" spans="2:4" x14ac:dyDescent="0.25">
      <c r="B11564" s="427" t="s">
        <v>14539</v>
      </c>
      <c r="C11564" s="427" t="s">
        <v>14534</v>
      </c>
      <c r="D11564" s="428">
        <v>336.4</v>
      </c>
    </row>
    <row r="11565" spans="2:4" x14ac:dyDescent="0.25">
      <c r="B11565" s="427" t="s">
        <v>14540</v>
      </c>
      <c r="C11565" s="427" t="s">
        <v>14534</v>
      </c>
      <c r="D11565" s="428">
        <v>336.4</v>
      </c>
    </row>
    <row r="11566" spans="2:4" x14ac:dyDescent="0.25">
      <c r="B11566" s="427" t="s">
        <v>14541</v>
      </c>
      <c r="C11566" s="427" t="s">
        <v>14534</v>
      </c>
      <c r="D11566" s="428">
        <v>336.4</v>
      </c>
    </row>
    <row r="11567" spans="2:4" x14ac:dyDescent="0.25">
      <c r="B11567" s="427" t="s">
        <v>14542</v>
      </c>
      <c r="C11567" s="427" t="s">
        <v>14534</v>
      </c>
      <c r="D11567" s="428">
        <v>336.4</v>
      </c>
    </row>
    <row r="11568" spans="2:4" x14ac:dyDescent="0.25">
      <c r="B11568" s="427" t="s">
        <v>14543</v>
      </c>
      <c r="C11568" s="427" t="s">
        <v>14534</v>
      </c>
      <c r="D11568" s="428">
        <v>336.4</v>
      </c>
    </row>
    <row r="11569" spans="2:4" x14ac:dyDescent="0.25">
      <c r="B11569" s="427" t="s">
        <v>14544</v>
      </c>
      <c r="C11569" s="427" t="s">
        <v>14534</v>
      </c>
      <c r="D11569" s="428">
        <v>336.4</v>
      </c>
    </row>
    <row r="11570" spans="2:4" x14ac:dyDescent="0.25">
      <c r="B11570" s="427" t="s">
        <v>14545</v>
      </c>
      <c r="C11570" s="427" t="s">
        <v>14534</v>
      </c>
      <c r="D11570" s="428">
        <v>336.4</v>
      </c>
    </row>
    <row r="11571" spans="2:4" x14ac:dyDescent="0.25">
      <c r="B11571" s="427" t="s">
        <v>14546</v>
      </c>
      <c r="C11571" s="427" t="s">
        <v>14534</v>
      </c>
      <c r="D11571" s="428">
        <v>336.4</v>
      </c>
    </row>
    <row r="11572" spans="2:4" x14ac:dyDescent="0.25">
      <c r="B11572" s="427" t="s">
        <v>14547</v>
      </c>
      <c r="C11572" s="427" t="s">
        <v>14534</v>
      </c>
      <c r="D11572" s="428">
        <v>336.4</v>
      </c>
    </row>
    <row r="11573" spans="2:4" x14ac:dyDescent="0.25">
      <c r="B11573" s="427" t="s">
        <v>14548</v>
      </c>
      <c r="C11573" s="427" t="s">
        <v>14534</v>
      </c>
      <c r="D11573" s="428">
        <v>336.4</v>
      </c>
    </row>
    <row r="11574" spans="2:4" x14ac:dyDescent="0.25">
      <c r="B11574" s="427" t="s">
        <v>14549</v>
      </c>
      <c r="C11574" s="427" t="s">
        <v>14534</v>
      </c>
      <c r="D11574" s="428">
        <v>336.4</v>
      </c>
    </row>
    <row r="11575" spans="2:4" x14ac:dyDescent="0.25">
      <c r="B11575" s="427" t="s">
        <v>14550</v>
      </c>
      <c r="C11575" s="427" t="s">
        <v>14534</v>
      </c>
      <c r="D11575" s="428">
        <v>336.4</v>
      </c>
    </row>
    <row r="11576" spans="2:4" x14ac:dyDescent="0.25">
      <c r="B11576" s="427" t="s">
        <v>14551</v>
      </c>
      <c r="C11576" s="427" t="s">
        <v>14534</v>
      </c>
      <c r="D11576" s="428">
        <v>336.4</v>
      </c>
    </row>
    <row r="11577" spans="2:4" x14ac:dyDescent="0.25">
      <c r="B11577" s="427" t="s">
        <v>14552</v>
      </c>
      <c r="C11577" s="427" t="s">
        <v>14534</v>
      </c>
      <c r="D11577" s="428">
        <v>336.4</v>
      </c>
    </row>
    <row r="11578" spans="2:4" x14ac:dyDescent="0.25">
      <c r="B11578" s="427" t="s">
        <v>14553</v>
      </c>
      <c r="C11578" s="427" t="s">
        <v>14534</v>
      </c>
      <c r="D11578" s="428">
        <v>336.4</v>
      </c>
    </row>
    <row r="11579" spans="2:4" x14ac:dyDescent="0.25">
      <c r="B11579" s="427" t="s">
        <v>14554</v>
      </c>
      <c r="C11579" s="427" t="s">
        <v>14534</v>
      </c>
      <c r="D11579" s="428">
        <v>336.4</v>
      </c>
    </row>
    <row r="11580" spans="2:4" x14ac:dyDescent="0.25">
      <c r="B11580" s="427" t="s">
        <v>14555</v>
      </c>
      <c r="C11580" s="427" t="s">
        <v>14534</v>
      </c>
      <c r="D11580" s="428">
        <v>336.4</v>
      </c>
    </row>
    <row r="11581" spans="2:4" x14ac:dyDescent="0.25">
      <c r="B11581" s="427" t="s">
        <v>14556</v>
      </c>
      <c r="C11581" s="427" t="s">
        <v>14534</v>
      </c>
      <c r="D11581" s="428">
        <v>336.4</v>
      </c>
    </row>
    <row r="11582" spans="2:4" x14ac:dyDescent="0.25">
      <c r="B11582" s="427" t="s">
        <v>14557</v>
      </c>
      <c r="C11582" s="427" t="s">
        <v>14534</v>
      </c>
      <c r="D11582" s="428">
        <v>336.4</v>
      </c>
    </row>
    <row r="11583" spans="2:4" x14ac:dyDescent="0.25">
      <c r="B11583" s="427" t="s">
        <v>14558</v>
      </c>
      <c r="C11583" s="427" t="s">
        <v>14534</v>
      </c>
      <c r="D11583" s="428">
        <v>336.4</v>
      </c>
    </row>
    <row r="11584" spans="2:4" x14ac:dyDescent="0.25">
      <c r="B11584" s="427" t="s">
        <v>14559</v>
      </c>
      <c r="C11584" s="427" t="s">
        <v>14534</v>
      </c>
      <c r="D11584" s="428">
        <v>336.4</v>
      </c>
    </row>
    <row r="11585" spans="2:4" x14ac:dyDescent="0.25">
      <c r="B11585" s="427" t="s">
        <v>14560</v>
      </c>
      <c r="C11585" s="427" t="s">
        <v>14534</v>
      </c>
      <c r="D11585" s="428">
        <v>336.4</v>
      </c>
    </row>
    <row r="11586" spans="2:4" x14ac:dyDescent="0.25">
      <c r="B11586" s="427" t="s">
        <v>14561</v>
      </c>
      <c r="C11586" s="427" t="s">
        <v>14534</v>
      </c>
      <c r="D11586" s="428">
        <v>336.4</v>
      </c>
    </row>
    <row r="11587" spans="2:4" x14ac:dyDescent="0.25">
      <c r="B11587" s="427" t="s">
        <v>14562</v>
      </c>
      <c r="C11587" s="427" t="s">
        <v>14534</v>
      </c>
      <c r="D11587" s="428">
        <v>336.4</v>
      </c>
    </row>
    <row r="11588" spans="2:4" x14ac:dyDescent="0.25">
      <c r="B11588" s="427" t="s">
        <v>14563</v>
      </c>
      <c r="C11588" s="427" t="s">
        <v>14534</v>
      </c>
      <c r="D11588" s="428">
        <v>336.4</v>
      </c>
    </row>
    <row r="11589" spans="2:4" x14ac:dyDescent="0.25">
      <c r="B11589" s="427" t="s">
        <v>14564</v>
      </c>
      <c r="C11589" s="427" t="s">
        <v>14534</v>
      </c>
      <c r="D11589" s="428">
        <v>336.4</v>
      </c>
    </row>
    <row r="11590" spans="2:4" x14ac:dyDescent="0.25">
      <c r="B11590" s="427" t="s">
        <v>14565</v>
      </c>
      <c r="C11590" s="427" t="s">
        <v>14534</v>
      </c>
      <c r="D11590" s="428">
        <v>336.4</v>
      </c>
    </row>
    <row r="11591" spans="2:4" x14ac:dyDescent="0.25">
      <c r="B11591" s="427" t="s">
        <v>14566</v>
      </c>
      <c r="C11591" s="427" t="s">
        <v>14534</v>
      </c>
      <c r="D11591" s="428">
        <v>336.4</v>
      </c>
    </row>
    <row r="11592" spans="2:4" x14ac:dyDescent="0.25">
      <c r="B11592" s="427" t="s">
        <v>14567</v>
      </c>
      <c r="C11592" s="427" t="s">
        <v>14534</v>
      </c>
      <c r="D11592" s="428">
        <v>336.4</v>
      </c>
    </row>
    <row r="11593" spans="2:4" x14ac:dyDescent="0.25">
      <c r="B11593" s="427" t="s">
        <v>14568</v>
      </c>
      <c r="C11593" s="427" t="s">
        <v>14534</v>
      </c>
      <c r="D11593" s="428">
        <v>336.4</v>
      </c>
    </row>
    <row r="11594" spans="2:4" x14ac:dyDescent="0.25">
      <c r="B11594" s="427" t="s">
        <v>14569</v>
      </c>
      <c r="C11594" s="427" t="s">
        <v>14534</v>
      </c>
      <c r="D11594" s="428">
        <v>336.4</v>
      </c>
    </row>
    <row r="11595" spans="2:4" x14ac:dyDescent="0.25">
      <c r="B11595" s="427" t="s">
        <v>14570</v>
      </c>
      <c r="C11595" s="427" t="s">
        <v>14534</v>
      </c>
      <c r="D11595" s="428">
        <v>336.4</v>
      </c>
    </row>
    <row r="11596" spans="2:4" x14ac:dyDescent="0.25">
      <c r="B11596" s="427" t="s">
        <v>14571</v>
      </c>
      <c r="C11596" s="427" t="s">
        <v>14534</v>
      </c>
      <c r="D11596" s="428">
        <v>336.4</v>
      </c>
    </row>
    <row r="11597" spans="2:4" x14ac:dyDescent="0.25">
      <c r="B11597" s="427" t="s">
        <v>14572</v>
      </c>
      <c r="C11597" s="427" t="s">
        <v>14534</v>
      </c>
      <c r="D11597" s="428">
        <v>336.4</v>
      </c>
    </row>
    <row r="11598" spans="2:4" x14ac:dyDescent="0.25">
      <c r="B11598" s="427" t="s">
        <v>14573</v>
      </c>
      <c r="C11598" s="427" t="s">
        <v>14534</v>
      </c>
      <c r="D11598" s="428">
        <v>336.4</v>
      </c>
    </row>
    <row r="11599" spans="2:4" x14ac:dyDescent="0.25">
      <c r="B11599" s="427" t="s">
        <v>14574</v>
      </c>
      <c r="C11599" s="427" t="s">
        <v>14534</v>
      </c>
      <c r="D11599" s="428">
        <v>336.4</v>
      </c>
    </row>
    <row r="11600" spans="2:4" x14ac:dyDescent="0.25">
      <c r="B11600" s="427" t="s">
        <v>14575</v>
      </c>
      <c r="C11600" s="427" t="s">
        <v>14534</v>
      </c>
      <c r="D11600" s="428">
        <v>336.4</v>
      </c>
    </row>
    <row r="11601" spans="2:4" x14ac:dyDescent="0.25">
      <c r="B11601" s="427" t="s">
        <v>14576</v>
      </c>
      <c r="C11601" s="427" t="s">
        <v>14534</v>
      </c>
      <c r="D11601" s="428">
        <v>336.4</v>
      </c>
    </row>
    <row r="11602" spans="2:4" x14ac:dyDescent="0.25">
      <c r="B11602" s="427" t="s">
        <v>14577</v>
      </c>
      <c r="C11602" s="427" t="s">
        <v>14534</v>
      </c>
      <c r="D11602" s="428">
        <v>336.4</v>
      </c>
    </row>
    <row r="11603" spans="2:4" x14ac:dyDescent="0.25">
      <c r="B11603" s="427" t="s">
        <v>14578</v>
      </c>
      <c r="C11603" s="427" t="s">
        <v>14534</v>
      </c>
      <c r="D11603" s="428">
        <v>336.4</v>
      </c>
    </row>
    <row r="11604" spans="2:4" x14ac:dyDescent="0.25">
      <c r="B11604" s="427" t="s">
        <v>14579</v>
      </c>
      <c r="C11604" s="427" t="s">
        <v>14534</v>
      </c>
      <c r="D11604" s="428">
        <v>336.4</v>
      </c>
    </row>
    <row r="11605" spans="2:4" x14ac:dyDescent="0.25">
      <c r="B11605" s="427" t="s">
        <v>14580</v>
      </c>
      <c r="C11605" s="427" t="s">
        <v>14534</v>
      </c>
      <c r="D11605" s="428">
        <v>336.4</v>
      </c>
    </row>
    <row r="11606" spans="2:4" x14ac:dyDescent="0.25">
      <c r="B11606" s="427" t="s">
        <v>14581</v>
      </c>
      <c r="C11606" s="427" t="s">
        <v>14534</v>
      </c>
      <c r="D11606" s="428">
        <v>336.4</v>
      </c>
    </row>
    <row r="11607" spans="2:4" x14ac:dyDescent="0.25">
      <c r="B11607" s="427" t="s">
        <v>14582</v>
      </c>
      <c r="C11607" s="427" t="s">
        <v>14534</v>
      </c>
      <c r="D11607" s="428">
        <v>336.4</v>
      </c>
    </row>
    <row r="11608" spans="2:4" x14ac:dyDescent="0.25">
      <c r="B11608" s="427" t="s">
        <v>14583</v>
      </c>
      <c r="C11608" s="427" t="s">
        <v>14534</v>
      </c>
      <c r="D11608" s="428">
        <v>336.4</v>
      </c>
    </row>
    <row r="11609" spans="2:4" x14ac:dyDescent="0.25">
      <c r="B11609" s="427" t="s">
        <v>14584</v>
      </c>
      <c r="C11609" s="427" t="s">
        <v>14585</v>
      </c>
      <c r="D11609" s="428">
        <v>469.8</v>
      </c>
    </row>
    <row r="11610" spans="2:4" x14ac:dyDescent="0.25">
      <c r="B11610" s="427" t="s">
        <v>14586</v>
      </c>
      <c r="C11610" s="427" t="s">
        <v>14585</v>
      </c>
      <c r="D11610" s="428">
        <v>469.8</v>
      </c>
    </row>
    <row r="11611" spans="2:4" x14ac:dyDescent="0.25">
      <c r="B11611" s="427" t="s">
        <v>14587</v>
      </c>
      <c r="C11611" s="427" t="s">
        <v>14585</v>
      </c>
      <c r="D11611" s="428">
        <v>469.8</v>
      </c>
    </row>
    <row r="11612" spans="2:4" x14ac:dyDescent="0.25">
      <c r="B11612" s="427" t="s">
        <v>14588</v>
      </c>
      <c r="C11612" s="427" t="s">
        <v>14585</v>
      </c>
      <c r="D11612" s="428">
        <v>469.8</v>
      </c>
    </row>
    <row r="11613" spans="2:4" x14ac:dyDescent="0.25">
      <c r="B11613" s="427" t="s">
        <v>14589</v>
      </c>
      <c r="C11613" s="427" t="s">
        <v>14585</v>
      </c>
      <c r="D11613" s="428">
        <v>469.8</v>
      </c>
    </row>
    <row r="11614" spans="2:4" x14ac:dyDescent="0.25">
      <c r="B11614" s="427" t="s">
        <v>14590</v>
      </c>
      <c r="C11614" s="427" t="s">
        <v>14585</v>
      </c>
      <c r="D11614" s="428">
        <v>469.8</v>
      </c>
    </row>
    <row r="11615" spans="2:4" x14ac:dyDescent="0.25">
      <c r="B11615" s="427" t="s">
        <v>14591</v>
      </c>
      <c r="C11615" s="427" t="s">
        <v>14585</v>
      </c>
      <c r="D11615" s="428">
        <v>469.8</v>
      </c>
    </row>
    <row r="11616" spans="2:4" x14ac:dyDescent="0.25">
      <c r="B11616" s="427" t="s">
        <v>14592</v>
      </c>
      <c r="C11616" s="427" t="s">
        <v>14585</v>
      </c>
      <c r="D11616" s="428">
        <v>469.8</v>
      </c>
    </row>
    <row r="11617" spans="2:4" x14ac:dyDescent="0.25">
      <c r="B11617" s="427" t="s">
        <v>14593</v>
      </c>
      <c r="C11617" s="427" t="s">
        <v>14585</v>
      </c>
      <c r="D11617" s="428">
        <v>469.8</v>
      </c>
    </row>
    <row r="11618" spans="2:4" x14ac:dyDescent="0.25">
      <c r="B11618" s="427" t="s">
        <v>14594</v>
      </c>
      <c r="C11618" s="427" t="s">
        <v>14585</v>
      </c>
      <c r="D11618" s="428">
        <v>469.8</v>
      </c>
    </row>
    <row r="11619" spans="2:4" x14ac:dyDescent="0.25">
      <c r="B11619" s="427" t="s">
        <v>14595</v>
      </c>
      <c r="C11619" s="427" t="s">
        <v>14585</v>
      </c>
      <c r="D11619" s="428">
        <v>469.8</v>
      </c>
    </row>
    <row r="11620" spans="2:4" x14ac:dyDescent="0.25">
      <c r="B11620" s="427" t="s">
        <v>14596</v>
      </c>
      <c r="C11620" s="427" t="s">
        <v>14585</v>
      </c>
      <c r="D11620" s="428">
        <v>469.8</v>
      </c>
    </row>
    <row r="11621" spans="2:4" x14ac:dyDescent="0.25">
      <c r="B11621" s="427" t="s">
        <v>14597</v>
      </c>
      <c r="C11621" s="427" t="s">
        <v>14585</v>
      </c>
      <c r="D11621" s="428">
        <v>469.8</v>
      </c>
    </row>
    <row r="11622" spans="2:4" x14ac:dyDescent="0.25">
      <c r="B11622" s="427" t="s">
        <v>14598</v>
      </c>
      <c r="C11622" s="427" t="s">
        <v>14585</v>
      </c>
      <c r="D11622" s="428">
        <v>469.8</v>
      </c>
    </row>
    <row r="11623" spans="2:4" x14ac:dyDescent="0.25">
      <c r="B11623" s="427" t="s">
        <v>14599</v>
      </c>
      <c r="C11623" s="427" t="s">
        <v>14585</v>
      </c>
      <c r="D11623" s="428">
        <v>469.8</v>
      </c>
    </row>
    <row r="11624" spans="2:4" x14ac:dyDescent="0.25">
      <c r="B11624" s="427" t="s">
        <v>14600</v>
      </c>
      <c r="C11624" s="427" t="s">
        <v>14585</v>
      </c>
      <c r="D11624" s="428">
        <v>469.8</v>
      </c>
    </row>
    <row r="11625" spans="2:4" x14ac:dyDescent="0.25">
      <c r="B11625" s="427" t="s">
        <v>14601</v>
      </c>
      <c r="C11625" s="427" t="s">
        <v>14585</v>
      </c>
      <c r="D11625" s="428">
        <v>469.8</v>
      </c>
    </row>
    <row r="11626" spans="2:4" x14ac:dyDescent="0.25">
      <c r="B11626" s="427" t="s">
        <v>14602</v>
      </c>
      <c r="C11626" s="427" t="s">
        <v>14585</v>
      </c>
      <c r="D11626" s="428">
        <v>469.8</v>
      </c>
    </row>
    <row r="11627" spans="2:4" x14ac:dyDescent="0.25">
      <c r="B11627" s="427" t="s">
        <v>14603</v>
      </c>
      <c r="C11627" s="427" t="s">
        <v>14585</v>
      </c>
      <c r="D11627" s="428">
        <v>469.8</v>
      </c>
    </row>
    <row r="11628" spans="2:4" x14ac:dyDescent="0.25">
      <c r="B11628" s="427" t="s">
        <v>14604</v>
      </c>
      <c r="C11628" s="427" t="s">
        <v>14585</v>
      </c>
      <c r="D11628" s="428">
        <v>469.8</v>
      </c>
    </row>
    <row r="11629" spans="2:4" x14ac:dyDescent="0.25">
      <c r="B11629" s="427" t="s">
        <v>14605</v>
      </c>
      <c r="C11629" s="427" t="s">
        <v>14585</v>
      </c>
      <c r="D11629" s="428">
        <v>469.8</v>
      </c>
    </row>
    <row r="11630" spans="2:4" x14ac:dyDescent="0.25">
      <c r="B11630" s="427" t="s">
        <v>14606</v>
      </c>
      <c r="C11630" s="427" t="s">
        <v>14585</v>
      </c>
      <c r="D11630" s="428">
        <v>469.8</v>
      </c>
    </row>
    <row r="11631" spans="2:4" x14ac:dyDescent="0.25">
      <c r="B11631" s="427" t="s">
        <v>14607</v>
      </c>
      <c r="C11631" s="427" t="s">
        <v>14585</v>
      </c>
      <c r="D11631" s="428">
        <v>469.8</v>
      </c>
    </row>
    <row r="11632" spans="2:4" x14ac:dyDescent="0.25">
      <c r="B11632" s="427" t="s">
        <v>14608</v>
      </c>
      <c r="C11632" s="427" t="s">
        <v>14585</v>
      </c>
      <c r="D11632" s="428">
        <v>469.8</v>
      </c>
    </row>
    <row r="11633" spans="2:4" x14ac:dyDescent="0.25">
      <c r="B11633" s="427" t="s">
        <v>14609</v>
      </c>
      <c r="C11633" s="427" t="s">
        <v>14585</v>
      </c>
      <c r="D11633" s="428">
        <v>469.8</v>
      </c>
    </row>
    <row r="11634" spans="2:4" x14ac:dyDescent="0.25">
      <c r="B11634" s="427" t="s">
        <v>14610</v>
      </c>
      <c r="C11634" s="427" t="s">
        <v>14585</v>
      </c>
      <c r="D11634" s="428">
        <v>469.8</v>
      </c>
    </row>
    <row r="11635" spans="2:4" x14ac:dyDescent="0.25">
      <c r="B11635" s="427" t="s">
        <v>14611</v>
      </c>
      <c r="C11635" s="427" t="s">
        <v>14585</v>
      </c>
      <c r="D11635" s="428">
        <v>448.5</v>
      </c>
    </row>
    <row r="11636" spans="2:4" x14ac:dyDescent="0.25">
      <c r="B11636" s="427" t="s">
        <v>14612</v>
      </c>
      <c r="C11636" s="427" t="s">
        <v>14585</v>
      </c>
      <c r="D11636" s="428">
        <v>448.5</v>
      </c>
    </row>
    <row r="11637" spans="2:4" x14ac:dyDescent="0.25">
      <c r="B11637" s="427" t="s">
        <v>14613</v>
      </c>
      <c r="C11637" s="427" t="s">
        <v>14585</v>
      </c>
      <c r="D11637" s="428">
        <v>448.5</v>
      </c>
    </row>
    <row r="11638" spans="2:4" x14ac:dyDescent="0.25">
      <c r="B11638" s="427" t="s">
        <v>14614</v>
      </c>
      <c r="C11638" s="427" t="s">
        <v>14585</v>
      </c>
      <c r="D11638" s="428">
        <v>448.5</v>
      </c>
    </row>
    <row r="11639" spans="2:4" x14ac:dyDescent="0.25">
      <c r="B11639" s="427" t="s">
        <v>14615</v>
      </c>
      <c r="C11639" s="427" t="s">
        <v>14585</v>
      </c>
      <c r="D11639" s="428">
        <v>469.8</v>
      </c>
    </row>
    <row r="11640" spans="2:4" x14ac:dyDescent="0.25">
      <c r="B11640" s="427" t="s">
        <v>14616</v>
      </c>
      <c r="C11640" s="427" t="s">
        <v>14585</v>
      </c>
      <c r="D11640" s="428">
        <v>469.8</v>
      </c>
    </row>
    <row r="11641" spans="2:4" x14ac:dyDescent="0.25">
      <c r="B11641" s="427" t="s">
        <v>14617</v>
      </c>
      <c r="C11641" s="427" t="s">
        <v>14585</v>
      </c>
      <c r="D11641" s="428">
        <v>469.8</v>
      </c>
    </row>
    <row r="11642" spans="2:4" x14ac:dyDescent="0.25">
      <c r="B11642" s="427" t="s">
        <v>14618</v>
      </c>
      <c r="C11642" s="427" t="s">
        <v>14585</v>
      </c>
      <c r="D11642" s="428">
        <v>469.8</v>
      </c>
    </row>
    <row r="11643" spans="2:4" x14ac:dyDescent="0.25">
      <c r="B11643" s="427" t="s">
        <v>14619</v>
      </c>
      <c r="C11643" s="427" t="s">
        <v>14585</v>
      </c>
      <c r="D11643" s="428">
        <v>469.8</v>
      </c>
    </row>
    <row r="11644" spans="2:4" x14ac:dyDescent="0.25">
      <c r="B11644" s="427" t="s">
        <v>14620</v>
      </c>
      <c r="C11644" s="427" t="s">
        <v>14585</v>
      </c>
      <c r="D11644" s="428">
        <v>469.8</v>
      </c>
    </row>
    <row r="11645" spans="2:4" x14ac:dyDescent="0.25">
      <c r="B11645" s="427" t="s">
        <v>14621</v>
      </c>
      <c r="C11645" s="427" t="s">
        <v>14585</v>
      </c>
      <c r="D11645" s="428">
        <v>469.8</v>
      </c>
    </row>
    <row r="11646" spans="2:4" x14ac:dyDescent="0.25">
      <c r="B11646" s="427" t="s">
        <v>14622</v>
      </c>
      <c r="C11646" s="427" t="s">
        <v>14585</v>
      </c>
      <c r="D11646" s="428">
        <v>448.5</v>
      </c>
    </row>
    <row r="11647" spans="2:4" x14ac:dyDescent="0.25">
      <c r="B11647" s="427" t="s">
        <v>14623</v>
      </c>
      <c r="C11647" s="427" t="s">
        <v>14585</v>
      </c>
      <c r="D11647" s="428">
        <v>448.5</v>
      </c>
    </row>
    <row r="11648" spans="2:4" x14ac:dyDescent="0.25">
      <c r="B11648" s="427" t="s">
        <v>14624</v>
      </c>
      <c r="C11648" s="427" t="s">
        <v>14585</v>
      </c>
      <c r="D11648" s="428">
        <v>448.5</v>
      </c>
    </row>
    <row r="11649" spans="2:4" x14ac:dyDescent="0.25">
      <c r="B11649" s="427" t="s">
        <v>14625</v>
      </c>
      <c r="C11649" s="427" t="s">
        <v>14585</v>
      </c>
      <c r="D11649" s="428">
        <v>448.5</v>
      </c>
    </row>
    <row r="11650" spans="2:4" x14ac:dyDescent="0.25">
      <c r="B11650" s="427" t="s">
        <v>14626</v>
      </c>
      <c r="C11650" s="427" t="s">
        <v>14585</v>
      </c>
      <c r="D11650" s="428">
        <v>448.5</v>
      </c>
    </row>
    <row r="11651" spans="2:4" x14ac:dyDescent="0.25">
      <c r="B11651" s="427" t="s">
        <v>14627</v>
      </c>
      <c r="C11651" s="427" t="s">
        <v>14585</v>
      </c>
      <c r="D11651" s="428">
        <v>448.5</v>
      </c>
    </row>
    <row r="11652" spans="2:4" x14ac:dyDescent="0.25">
      <c r="B11652" s="427" t="s">
        <v>14628</v>
      </c>
      <c r="C11652" s="427" t="s">
        <v>14585</v>
      </c>
      <c r="D11652" s="428">
        <v>448.5</v>
      </c>
    </row>
    <row r="11653" spans="2:4" x14ac:dyDescent="0.25">
      <c r="B11653" s="427" t="s">
        <v>14629</v>
      </c>
      <c r="C11653" s="427" t="s">
        <v>14585</v>
      </c>
      <c r="D11653" s="428">
        <v>448.5</v>
      </c>
    </row>
    <row r="11654" spans="2:4" x14ac:dyDescent="0.25">
      <c r="B11654" s="427" t="s">
        <v>14630</v>
      </c>
      <c r="C11654" s="427" t="s">
        <v>14585</v>
      </c>
      <c r="D11654" s="428">
        <v>448.5</v>
      </c>
    </row>
    <row r="11655" spans="2:4" x14ac:dyDescent="0.25">
      <c r="B11655" s="427" t="s">
        <v>14631</v>
      </c>
      <c r="C11655" s="427" t="s">
        <v>14585</v>
      </c>
      <c r="D11655" s="428">
        <v>448.5</v>
      </c>
    </row>
    <row r="11656" spans="2:4" x14ac:dyDescent="0.25">
      <c r="B11656" s="427" t="s">
        <v>14632</v>
      </c>
      <c r="C11656" s="427" t="s">
        <v>14585</v>
      </c>
      <c r="D11656" s="428">
        <v>448.5</v>
      </c>
    </row>
    <row r="11657" spans="2:4" x14ac:dyDescent="0.25">
      <c r="B11657" s="427" t="s">
        <v>14633</v>
      </c>
      <c r="C11657" s="427" t="s">
        <v>14585</v>
      </c>
      <c r="D11657" s="428">
        <v>448.5</v>
      </c>
    </row>
    <row r="11658" spans="2:4" x14ac:dyDescent="0.25">
      <c r="B11658" s="427" t="s">
        <v>14634</v>
      </c>
      <c r="C11658" s="427" t="s">
        <v>14585</v>
      </c>
      <c r="D11658" s="428">
        <v>448.5</v>
      </c>
    </row>
    <row r="11659" spans="2:4" x14ac:dyDescent="0.25">
      <c r="B11659" s="427" t="s">
        <v>14635</v>
      </c>
      <c r="C11659" s="427" t="s">
        <v>14585</v>
      </c>
      <c r="D11659" s="428">
        <v>448.5</v>
      </c>
    </row>
    <row r="11660" spans="2:4" x14ac:dyDescent="0.25">
      <c r="B11660" s="427" t="s">
        <v>14636</v>
      </c>
      <c r="C11660" s="427" t="s">
        <v>14585</v>
      </c>
      <c r="D11660" s="428">
        <v>448.5</v>
      </c>
    </row>
    <row r="11661" spans="2:4" x14ac:dyDescent="0.25">
      <c r="B11661" s="427" t="s">
        <v>14637</v>
      </c>
      <c r="C11661" s="427" t="s">
        <v>14585</v>
      </c>
      <c r="D11661" s="428">
        <v>448.5</v>
      </c>
    </row>
    <row r="11662" spans="2:4" x14ac:dyDescent="0.25">
      <c r="B11662" s="427" t="s">
        <v>14638</v>
      </c>
      <c r="C11662" s="427" t="s">
        <v>14585</v>
      </c>
      <c r="D11662" s="428">
        <v>448.5</v>
      </c>
    </row>
    <row r="11663" spans="2:4" x14ac:dyDescent="0.25">
      <c r="B11663" s="427" t="s">
        <v>14639</v>
      </c>
      <c r="C11663" s="427" t="s">
        <v>14585</v>
      </c>
      <c r="D11663" s="428">
        <v>448.5</v>
      </c>
    </row>
    <row r="11664" spans="2:4" x14ac:dyDescent="0.25">
      <c r="B11664" s="427" t="s">
        <v>14640</v>
      </c>
      <c r="C11664" s="427" t="s">
        <v>14585</v>
      </c>
      <c r="D11664" s="428">
        <v>448.5</v>
      </c>
    </row>
    <row r="11665" spans="2:4" x14ac:dyDescent="0.25">
      <c r="B11665" s="427" t="s">
        <v>14641</v>
      </c>
      <c r="C11665" s="427" t="s">
        <v>14585</v>
      </c>
      <c r="D11665" s="428">
        <v>448.5</v>
      </c>
    </row>
    <row r="11666" spans="2:4" x14ac:dyDescent="0.25">
      <c r="B11666" s="427" t="s">
        <v>14642</v>
      </c>
      <c r="C11666" s="427" t="s">
        <v>14585</v>
      </c>
      <c r="D11666" s="428">
        <v>448.5</v>
      </c>
    </row>
    <row r="11667" spans="2:4" x14ac:dyDescent="0.25">
      <c r="B11667" s="427" t="s">
        <v>14643</v>
      </c>
      <c r="C11667" s="427" t="s">
        <v>14644</v>
      </c>
      <c r="D11667" s="428">
        <v>448.5</v>
      </c>
    </row>
    <row r="11668" spans="2:4" x14ac:dyDescent="0.25">
      <c r="B11668" s="427" t="s">
        <v>14645</v>
      </c>
      <c r="C11668" s="427" t="s">
        <v>14644</v>
      </c>
      <c r="D11668" s="428">
        <v>448.5</v>
      </c>
    </row>
    <row r="11669" spans="2:4" x14ac:dyDescent="0.25">
      <c r="B11669" s="427" t="s">
        <v>14646</v>
      </c>
      <c r="C11669" s="427" t="s">
        <v>14644</v>
      </c>
      <c r="D11669" s="428">
        <v>448.5</v>
      </c>
    </row>
    <row r="11670" spans="2:4" x14ac:dyDescent="0.25">
      <c r="B11670" s="427" t="s">
        <v>14647</v>
      </c>
      <c r="C11670" s="427" t="s">
        <v>14644</v>
      </c>
      <c r="D11670" s="428">
        <v>448.5</v>
      </c>
    </row>
    <row r="11671" spans="2:4" x14ac:dyDescent="0.25">
      <c r="B11671" s="427" t="s">
        <v>14648</v>
      </c>
      <c r="C11671" s="427" t="s">
        <v>14644</v>
      </c>
      <c r="D11671" s="428">
        <v>448.5</v>
      </c>
    </row>
    <row r="11672" spans="2:4" x14ac:dyDescent="0.25">
      <c r="B11672" s="427" t="s">
        <v>14649</v>
      </c>
      <c r="C11672" s="427" t="s">
        <v>14644</v>
      </c>
      <c r="D11672" s="428">
        <v>448.5</v>
      </c>
    </row>
    <row r="11673" spans="2:4" x14ac:dyDescent="0.25">
      <c r="B11673" s="427" t="s">
        <v>14650</v>
      </c>
      <c r="C11673" s="427" t="s">
        <v>14644</v>
      </c>
      <c r="D11673" s="428">
        <v>448.5</v>
      </c>
    </row>
    <row r="11674" spans="2:4" x14ac:dyDescent="0.25">
      <c r="B11674" s="427" t="s">
        <v>14651</v>
      </c>
      <c r="C11674" s="427" t="s">
        <v>14644</v>
      </c>
      <c r="D11674" s="428">
        <v>448.5</v>
      </c>
    </row>
    <row r="11675" spans="2:4" x14ac:dyDescent="0.25">
      <c r="B11675" s="427" t="s">
        <v>14652</v>
      </c>
      <c r="C11675" s="427" t="s">
        <v>14644</v>
      </c>
      <c r="D11675" s="428">
        <v>448.5</v>
      </c>
    </row>
    <row r="11676" spans="2:4" x14ac:dyDescent="0.25">
      <c r="B11676" s="427" t="s">
        <v>14653</v>
      </c>
      <c r="C11676" s="427" t="s">
        <v>14644</v>
      </c>
      <c r="D11676" s="428">
        <v>448.5</v>
      </c>
    </row>
    <row r="11677" spans="2:4" x14ac:dyDescent="0.25">
      <c r="B11677" s="427" t="s">
        <v>14654</v>
      </c>
      <c r="C11677" s="427" t="s">
        <v>14644</v>
      </c>
      <c r="D11677" s="428">
        <v>448.5</v>
      </c>
    </row>
    <row r="11678" spans="2:4" x14ac:dyDescent="0.25">
      <c r="B11678" s="427" t="s">
        <v>14655</v>
      </c>
      <c r="C11678" s="427" t="s">
        <v>14644</v>
      </c>
      <c r="D11678" s="428">
        <v>448.5</v>
      </c>
    </row>
    <row r="11679" spans="2:4" x14ac:dyDescent="0.25">
      <c r="B11679" s="427" t="s">
        <v>14656</v>
      </c>
      <c r="C11679" s="427" t="s">
        <v>14644</v>
      </c>
      <c r="D11679" s="428">
        <v>448.5</v>
      </c>
    </row>
    <row r="11680" spans="2:4" x14ac:dyDescent="0.25">
      <c r="B11680" s="427" t="s">
        <v>14657</v>
      </c>
      <c r="C11680" s="427" t="s">
        <v>14644</v>
      </c>
      <c r="D11680" s="428">
        <v>448.5</v>
      </c>
    </row>
    <row r="11681" spans="2:4" x14ac:dyDescent="0.25">
      <c r="B11681" s="427" t="s">
        <v>14658</v>
      </c>
      <c r="C11681" s="427" t="s">
        <v>14644</v>
      </c>
      <c r="D11681" s="428">
        <v>448.5</v>
      </c>
    </row>
    <row r="11682" spans="2:4" x14ac:dyDescent="0.25">
      <c r="B11682" s="427" t="s">
        <v>14659</v>
      </c>
      <c r="C11682" s="427" t="s">
        <v>14644</v>
      </c>
      <c r="D11682" s="428">
        <v>448.5</v>
      </c>
    </row>
    <row r="11683" spans="2:4" x14ac:dyDescent="0.25">
      <c r="B11683" s="427" t="s">
        <v>14660</v>
      </c>
      <c r="C11683" s="427" t="s">
        <v>14644</v>
      </c>
      <c r="D11683" s="428">
        <v>448.5</v>
      </c>
    </row>
    <row r="11684" spans="2:4" x14ac:dyDescent="0.25">
      <c r="B11684" s="427" t="s">
        <v>14661</v>
      </c>
      <c r="C11684" s="427" t="s">
        <v>14644</v>
      </c>
      <c r="D11684" s="428">
        <v>448.5</v>
      </c>
    </row>
    <row r="11685" spans="2:4" x14ac:dyDescent="0.25">
      <c r="B11685" s="427" t="s">
        <v>14662</v>
      </c>
      <c r="C11685" s="427" t="s">
        <v>14644</v>
      </c>
      <c r="D11685" s="428">
        <v>448.5</v>
      </c>
    </row>
    <row r="11686" spans="2:4" x14ac:dyDescent="0.25">
      <c r="B11686" s="427" t="s">
        <v>14663</v>
      </c>
      <c r="C11686" s="427" t="s">
        <v>14644</v>
      </c>
      <c r="D11686" s="428">
        <v>448.5</v>
      </c>
    </row>
    <row r="11687" spans="2:4" x14ac:dyDescent="0.25">
      <c r="B11687" s="427" t="s">
        <v>14664</v>
      </c>
      <c r="C11687" s="427" t="s">
        <v>14644</v>
      </c>
      <c r="D11687" s="428">
        <v>448.5</v>
      </c>
    </row>
    <row r="11688" spans="2:4" x14ac:dyDescent="0.25">
      <c r="B11688" s="427" t="s">
        <v>14665</v>
      </c>
      <c r="C11688" s="427" t="s">
        <v>14644</v>
      </c>
      <c r="D11688" s="428">
        <v>448.5</v>
      </c>
    </row>
    <row r="11689" spans="2:4" x14ac:dyDescent="0.25">
      <c r="B11689" s="427" t="s">
        <v>14666</v>
      </c>
      <c r="C11689" s="427" t="s">
        <v>14644</v>
      </c>
      <c r="D11689" s="428">
        <v>448.5</v>
      </c>
    </row>
    <row r="11690" spans="2:4" x14ac:dyDescent="0.25">
      <c r="B11690" s="427" t="s">
        <v>14667</v>
      </c>
      <c r="C11690" s="427" t="s">
        <v>14644</v>
      </c>
      <c r="D11690" s="428">
        <v>448.5</v>
      </c>
    </row>
    <row r="11691" spans="2:4" x14ac:dyDescent="0.25">
      <c r="B11691" s="427" t="s">
        <v>14668</v>
      </c>
      <c r="C11691" s="427" t="s">
        <v>14644</v>
      </c>
      <c r="D11691" s="428">
        <v>448.5</v>
      </c>
    </row>
    <row r="11692" spans="2:4" x14ac:dyDescent="0.25">
      <c r="B11692" s="427" t="s">
        <v>14669</v>
      </c>
      <c r="C11692" s="427" t="s">
        <v>14644</v>
      </c>
      <c r="D11692" s="428">
        <v>448.5</v>
      </c>
    </row>
    <row r="11693" spans="2:4" x14ac:dyDescent="0.25">
      <c r="B11693" s="427" t="s">
        <v>14670</v>
      </c>
      <c r="C11693" s="427" t="s">
        <v>14644</v>
      </c>
      <c r="D11693" s="428">
        <v>448.5</v>
      </c>
    </row>
    <row r="11694" spans="2:4" x14ac:dyDescent="0.25">
      <c r="B11694" s="427" t="s">
        <v>14671</v>
      </c>
      <c r="C11694" s="427" t="s">
        <v>14644</v>
      </c>
      <c r="D11694" s="428">
        <v>448.5</v>
      </c>
    </row>
    <row r="11695" spans="2:4" x14ac:dyDescent="0.25">
      <c r="B11695" s="427" t="s">
        <v>14672</v>
      </c>
      <c r="C11695" s="427" t="s">
        <v>14644</v>
      </c>
      <c r="D11695" s="428">
        <v>448.5</v>
      </c>
    </row>
    <row r="11696" spans="2:4" x14ac:dyDescent="0.25">
      <c r="B11696" s="427" t="s">
        <v>14673</v>
      </c>
      <c r="C11696" s="427" t="s">
        <v>14644</v>
      </c>
      <c r="D11696" s="428">
        <v>448.5</v>
      </c>
    </row>
    <row r="11697" spans="2:4" x14ac:dyDescent="0.25">
      <c r="B11697" s="427" t="s">
        <v>14674</v>
      </c>
      <c r="C11697" s="427" t="s">
        <v>14644</v>
      </c>
      <c r="D11697" s="428">
        <v>448.5</v>
      </c>
    </row>
    <row r="11698" spans="2:4" x14ac:dyDescent="0.25">
      <c r="B11698" s="427" t="s">
        <v>14675</v>
      </c>
      <c r="C11698" s="427" t="s">
        <v>14644</v>
      </c>
      <c r="D11698" s="428">
        <v>448.5</v>
      </c>
    </row>
    <row r="11699" spans="2:4" x14ac:dyDescent="0.25">
      <c r="B11699" s="427" t="s">
        <v>14676</v>
      </c>
      <c r="C11699" s="427" t="s">
        <v>14644</v>
      </c>
      <c r="D11699" s="428">
        <v>448.5</v>
      </c>
    </row>
    <row r="11700" spans="2:4" x14ac:dyDescent="0.25">
      <c r="B11700" s="427" t="s">
        <v>14677</v>
      </c>
      <c r="C11700" s="427" t="s">
        <v>14644</v>
      </c>
      <c r="D11700" s="428">
        <v>448.5</v>
      </c>
    </row>
    <row r="11701" spans="2:4" x14ac:dyDescent="0.25">
      <c r="B11701" s="427" t="s">
        <v>14678</v>
      </c>
      <c r="C11701" s="427" t="s">
        <v>14644</v>
      </c>
      <c r="D11701" s="428">
        <v>448.5</v>
      </c>
    </row>
    <row r="11702" spans="2:4" x14ac:dyDescent="0.25">
      <c r="B11702" s="427" t="s">
        <v>14679</v>
      </c>
      <c r="C11702" s="427" t="s">
        <v>14644</v>
      </c>
      <c r="D11702" s="428">
        <v>448.5</v>
      </c>
    </row>
    <row r="11703" spans="2:4" x14ac:dyDescent="0.25">
      <c r="B11703" s="427" t="s">
        <v>14680</v>
      </c>
      <c r="C11703" s="427" t="s">
        <v>14644</v>
      </c>
      <c r="D11703" s="428">
        <v>448.5</v>
      </c>
    </row>
    <row r="11704" spans="2:4" x14ac:dyDescent="0.25">
      <c r="B11704" s="427" t="s">
        <v>14681</v>
      </c>
      <c r="C11704" s="427" t="s">
        <v>14644</v>
      </c>
      <c r="D11704" s="428">
        <v>448.5</v>
      </c>
    </row>
    <row r="11705" spans="2:4" x14ac:dyDescent="0.25">
      <c r="B11705" s="427" t="s">
        <v>14682</v>
      </c>
      <c r="C11705" s="427" t="s">
        <v>14644</v>
      </c>
      <c r="D11705" s="428">
        <v>448.5</v>
      </c>
    </row>
    <row r="11706" spans="2:4" x14ac:dyDescent="0.25">
      <c r="B11706" s="427" t="s">
        <v>14683</v>
      </c>
      <c r="C11706" s="427" t="s">
        <v>14644</v>
      </c>
      <c r="D11706" s="428">
        <v>448.5</v>
      </c>
    </row>
    <row r="11707" spans="2:4" x14ac:dyDescent="0.25">
      <c r="B11707" s="427" t="s">
        <v>14684</v>
      </c>
      <c r="C11707" s="427" t="s">
        <v>14644</v>
      </c>
      <c r="D11707" s="428">
        <v>448.5</v>
      </c>
    </row>
    <row r="11708" spans="2:4" x14ac:dyDescent="0.25">
      <c r="B11708" s="427" t="s">
        <v>14685</v>
      </c>
      <c r="C11708" s="427" t="s">
        <v>14644</v>
      </c>
      <c r="D11708" s="428">
        <v>448.5</v>
      </c>
    </row>
    <row r="11709" spans="2:4" x14ac:dyDescent="0.25">
      <c r="B11709" s="427" t="s">
        <v>14686</v>
      </c>
      <c r="C11709" s="427" t="s">
        <v>14644</v>
      </c>
      <c r="D11709" s="428">
        <v>448.5</v>
      </c>
    </row>
    <row r="11710" spans="2:4" x14ac:dyDescent="0.25">
      <c r="B11710" s="427" t="s">
        <v>14687</v>
      </c>
      <c r="C11710" s="427" t="s">
        <v>14644</v>
      </c>
      <c r="D11710" s="428">
        <v>448.5</v>
      </c>
    </row>
    <row r="11711" spans="2:4" x14ac:dyDescent="0.25">
      <c r="B11711" s="427" t="s">
        <v>14688</v>
      </c>
      <c r="C11711" s="427" t="s">
        <v>14644</v>
      </c>
      <c r="D11711" s="428">
        <v>448.5</v>
      </c>
    </row>
    <row r="11712" spans="2:4" x14ac:dyDescent="0.25">
      <c r="B11712" s="427" t="s">
        <v>14689</v>
      </c>
      <c r="C11712" s="427" t="s">
        <v>14644</v>
      </c>
      <c r="D11712" s="428">
        <v>448.5</v>
      </c>
    </row>
    <row r="11713" spans="2:4" x14ac:dyDescent="0.25">
      <c r="B11713" s="427" t="s">
        <v>14690</v>
      </c>
      <c r="C11713" s="427" t="s">
        <v>14644</v>
      </c>
      <c r="D11713" s="428">
        <v>448.5</v>
      </c>
    </row>
    <row r="11714" spans="2:4" x14ac:dyDescent="0.25">
      <c r="B11714" s="427" t="s">
        <v>14691</v>
      </c>
      <c r="C11714" s="427" t="s">
        <v>14644</v>
      </c>
      <c r="D11714" s="428">
        <v>448.5</v>
      </c>
    </row>
    <row r="11715" spans="2:4" x14ac:dyDescent="0.25">
      <c r="B11715" s="427" t="s">
        <v>14692</v>
      </c>
      <c r="C11715" s="427" t="s">
        <v>14644</v>
      </c>
      <c r="D11715" s="428">
        <v>448.5</v>
      </c>
    </row>
    <row r="11716" spans="2:4" x14ac:dyDescent="0.25">
      <c r="B11716" s="427" t="s">
        <v>14693</v>
      </c>
      <c r="C11716" s="427" t="s">
        <v>14644</v>
      </c>
      <c r="D11716" s="428">
        <v>448.5</v>
      </c>
    </row>
    <row r="11717" spans="2:4" x14ac:dyDescent="0.25">
      <c r="B11717" s="427" t="s">
        <v>14694</v>
      </c>
      <c r="C11717" s="427" t="s">
        <v>14644</v>
      </c>
      <c r="D11717" s="428">
        <v>448.5</v>
      </c>
    </row>
    <row r="11718" spans="2:4" x14ac:dyDescent="0.25">
      <c r="B11718" s="427" t="s">
        <v>14695</v>
      </c>
      <c r="C11718" s="427" t="s">
        <v>14644</v>
      </c>
      <c r="D11718" s="428">
        <v>448.5</v>
      </c>
    </row>
    <row r="11719" spans="2:4" x14ac:dyDescent="0.25">
      <c r="B11719" s="427" t="s">
        <v>14696</v>
      </c>
      <c r="C11719" s="427" t="s">
        <v>14644</v>
      </c>
      <c r="D11719" s="428">
        <v>448.5</v>
      </c>
    </row>
    <row r="11720" spans="2:4" x14ac:dyDescent="0.25">
      <c r="B11720" s="427" t="s">
        <v>14697</v>
      </c>
      <c r="C11720" s="427" t="s">
        <v>14644</v>
      </c>
      <c r="D11720" s="428">
        <v>448.5</v>
      </c>
    </row>
    <row r="11721" spans="2:4" x14ac:dyDescent="0.25">
      <c r="B11721" s="427" t="s">
        <v>14698</v>
      </c>
      <c r="C11721" s="427" t="s">
        <v>14644</v>
      </c>
      <c r="D11721" s="428">
        <v>448.5</v>
      </c>
    </row>
    <row r="11722" spans="2:4" x14ac:dyDescent="0.25">
      <c r="B11722" s="427" t="s">
        <v>14699</v>
      </c>
      <c r="C11722" s="427" t="s">
        <v>14644</v>
      </c>
      <c r="D11722" s="428">
        <v>448.5</v>
      </c>
    </row>
    <row r="11723" spans="2:4" x14ac:dyDescent="0.25">
      <c r="B11723" s="427" t="s">
        <v>14700</v>
      </c>
      <c r="C11723" s="427" t="s">
        <v>14644</v>
      </c>
      <c r="D11723" s="428">
        <v>448.5</v>
      </c>
    </row>
    <row r="11724" spans="2:4" x14ac:dyDescent="0.25">
      <c r="B11724" s="427" t="s">
        <v>14701</v>
      </c>
      <c r="C11724" s="427" t="s">
        <v>14644</v>
      </c>
      <c r="D11724" s="428">
        <v>448.5</v>
      </c>
    </row>
    <row r="11725" spans="2:4" x14ac:dyDescent="0.25">
      <c r="B11725" s="427" t="s">
        <v>14702</v>
      </c>
      <c r="C11725" s="427" t="s">
        <v>14644</v>
      </c>
      <c r="D11725" s="428">
        <v>448.5</v>
      </c>
    </row>
    <row r="11726" spans="2:4" x14ac:dyDescent="0.25">
      <c r="B11726" s="427" t="s">
        <v>14703</v>
      </c>
      <c r="C11726" s="427" t="s">
        <v>14644</v>
      </c>
      <c r="D11726" s="428">
        <v>448.5</v>
      </c>
    </row>
    <row r="11727" spans="2:4" x14ac:dyDescent="0.25">
      <c r="B11727" s="427" t="s">
        <v>14704</v>
      </c>
      <c r="C11727" s="427" t="s">
        <v>14644</v>
      </c>
      <c r="D11727" s="428">
        <v>448.5</v>
      </c>
    </row>
    <row r="11728" spans="2:4" x14ac:dyDescent="0.25">
      <c r="B11728" s="427" t="s">
        <v>14705</v>
      </c>
      <c r="C11728" s="427" t="s">
        <v>14644</v>
      </c>
      <c r="D11728" s="428">
        <v>448.5</v>
      </c>
    </row>
    <row r="11729" spans="2:4" x14ac:dyDescent="0.25">
      <c r="B11729" s="427" t="s">
        <v>14706</v>
      </c>
      <c r="C11729" s="427" t="s">
        <v>14644</v>
      </c>
      <c r="D11729" s="428">
        <v>448.5</v>
      </c>
    </row>
    <row r="11730" spans="2:4" x14ac:dyDescent="0.25">
      <c r="B11730" s="427" t="s">
        <v>14707</v>
      </c>
      <c r="C11730" s="427" t="s">
        <v>14644</v>
      </c>
      <c r="D11730" s="428">
        <v>448.5</v>
      </c>
    </row>
    <row r="11731" spans="2:4" x14ac:dyDescent="0.25">
      <c r="B11731" s="427" t="s">
        <v>14708</v>
      </c>
      <c r="C11731" s="427" t="s">
        <v>14644</v>
      </c>
      <c r="D11731" s="428">
        <v>448.5</v>
      </c>
    </row>
    <row r="11732" spans="2:4" x14ac:dyDescent="0.25">
      <c r="B11732" s="427" t="s">
        <v>14709</v>
      </c>
      <c r="C11732" s="427" t="s">
        <v>14644</v>
      </c>
      <c r="D11732" s="428">
        <v>448.5</v>
      </c>
    </row>
    <row r="11733" spans="2:4" x14ac:dyDescent="0.25">
      <c r="B11733" s="427" t="s">
        <v>14710</v>
      </c>
      <c r="C11733" s="427" t="s">
        <v>14644</v>
      </c>
      <c r="D11733" s="428">
        <v>448.5</v>
      </c>
    </row>
    <row r="11734" spans="2:4" x14ac:dyDescent="0.25">
      <c r="B11734" s="427" t="s">
        <v>14711</v>
      </c>
      <c r="C11734" s="427" t="s">
        <v>14644</v>
      </c>
      <c r="D11734" s="428">
        <v>448.5</v>
      </c>
    </row>
    <row r="11735" spans="2:4" x14ac:dyDescent="0.25">
      <c r="B11735" s="427" t="s">
        <v>14712</v>
      </c>
      <c r="C11735" s="427" t="s">
        <v>14644</v>
      </c>
      <c r="D11735" s="428">
        <v>448.5</v>
      </c>
    </row>
    <row r="11736" spans="2:4" x14ac:dyDescent="0.25">
      <c r="B11736" s="427" t="s">
        <v>14713</v>
      </c>
      <c r="C11736" s="427" t="s">
        <v>14644</v>
      </c>
      <c r="D11736" s="428">
        <v>448.5</v>
      </c>
    </row>
    <row r="11737" spans="2:4" x14ac:dyDescent="0.25">
      <c r="B11737" s="427" t="s">
        <v>14714</v>
      </c>
      <c r="C11737" s="427" t="s">
        <v>14644</v>
      </c>
      <c r="D11737" s="428">
        <v>448.5</v>
      </c>
    </row>
    <row r="11738" spans="2:4" x14ac:dyDescent="0.25">
      <c r="B11738" s="427" t="s">
        <v>14715</v>
      </c>
      <c r="C11738" s="427" t="s">
        <v>14644</v>
      </c>
      <c r="D11738" s="428">
        <v>448.5</v>
      </c>
    </row>
    <row r="11739" spans="2:4" x14ac:dyDescent="0.25">
      <c r="B11739" s="427" t="s">
        <v>14716</v>
      </c>
      <c r="C11739" s="427" t="s">
        <v>14644</v>
      </c>
      <c r="D11739" s="428">
        <v>448.5</v>
      </c>
    </row>
    <row r="11740" spans="2:4" x14ac:dyDescent="0.25">
      <c r="B11740" s="427" t="s">
        <v>14717</v>
      </c>
      <c r="C11740" s="427" t="s">
        <v>14644</v>
      </c>
      <c r="D11740" s="428">
        <v>448.5</v>
      </c>
    </row>
    <row r="11741" spans="2:4" x14ac:dyDescent="0.25">
      <c r="B11741" s="427" t="s">
        <v>14718</v>
      </c>
      <c r="C11741" s="427" t="s">
        <v>14644</v>
      </c>
      <c r="D11741" s="428">
        <v>448.5</v>
      </c>
    </row>
    <row r="11742" spans="2:4" x14ac:dyDescent="0.25">
      <c r="B11742" s="427" t="s">
        <v>14719</v>
      </c>
      <c r="C11742" s="427" t="s">
        <v>14644</v>
      </c>
      <c r="D11742" s="428">
        <v>448.5</v>
      </c>
    </row>
    <row r="11743" spans="2:4" x14ac:dyDescent="0.25">
      <c r="B11743" s="427" t="s">
        <v>14720</v>
      </c>
      <c r="C11743" s="427" t="s">
        <v>14644</v>
      </c>
      <c r="D11743" s="428">
        <v>448.5</v>
      </c>
    </row>
    <row r="11744" spans="2:4" x14ac:dyDescent="0.25">
      <c r="B11744" s="427" t="s">
        <v>14721</v>
      </c>
      <c r="C11744" s="427" t="s">
        <v>14644</v>
      </c>
      <c r="D11744" s="428">
        <v>448.5</v>
      </c>
    </row>
    <row r="11745" spans="2:4" x14ac:dyDescent="0.25">
      <c r="B11745" s="427" t="s">
        <v>14722</v>
      </c>
      <c r="C11745" s="427" t="s">
        <v>14644</v>
      </c>
      <c r="D11745" s="428">
        <v>448.5</v>
      </c>
    </row>
    <row r="11746" spans="2:4" x14ac:dyDescent="0.25">
      <c r="B11746" s="427" t="s">
        <v>14723</v>
      </c>
      <c r="C11746" s="427" t="s">
        <v>14644</v>
      </c>
      <c r="D11746" s="428">
        <v>448.5</v>
      </c>
    </row>
    <row r="11747" spans="2:4" x14ac:dyDescent="0.25">
      <c r="B11747" s="427" t="s">
        <v>14724</v>
      </c>
      <c r="C11747" s="427" t="s">
        <v>14644</v>
      </c>
      <c r="D11747" s="428">
        <v>448.5</v>
      </c>
    </row>
    <row r="11748" spans="2:4" x14ac:dyDescent="0.25">
      <c r="B11748" s="427" t="s">
        <v>14725</v>
      </c>
      <c r="C11748" s="427" t="s">
        <v>14644</v>
      </c>
      <c r="D11748" s="428">
        <v>448.5</v>
      </c>
    </row>
    <row r="11749" spans="2:4" x14ac:dyDescent="0.25">
      <c r="B11749" s="427" t="s">
        <v>14726</v>
      </c>
      <c r="C11749" s="427" t="s">
        <v>14644</v>
      </c>
      <c r="D11749" s="428">
        <v>448.5</v>
      </c>
    </row>
    <row r="11750" spans="2:4" x14ac:dyDescent="0.25">
      <c r="B11750" s="427" t="s">
        <v>14727</v>
      </c>
      <c r="C11750" s="427" t="s">
        <v>14644</v>
      </c>
      <c r="D11750" s="428">
        <v>448.5</v>
      </c>
    </row>
    <row r="11751" spans="2:4" x14ac:dyDescent="0.25">
      <c r="B11751" s="427" t="s">
        <v>14728</v>
      </c>
      <c r="C11751" s="427" t="s">
        <v>14644</v>
      </c>
      <c r="D11751" s="428">
        <v>448.5</v>
      </c>
    </row>
    <row r="11752" spans="2:4" x14ac:dyDescent="0.25">
      <c r="B11752" s="427" t="s">
        <v>14729</v>
      </c>
      <c r="C11752" s="427" t="s">
        <v>14644</v>
      </c>
      <c r="D11752" s="428">
        <v>448.5</v>
      </c>
    </row>
    <row r="11753" spans="2:4" x14ac:dyDescent="0.25">
      <c r="B11753" s="427" t="s">
        <v>14730</v>
      </c>
      <c r="C11753" s="427" t="s">
        <v>14644</v>
      </c>
      <c r="D11753" s="428">
        <v>448.5</v>
      </c>
    </row>
    <row r="11754" spans="2:4" x14ac:dyDescent="0.25">
      <c r="B11754" s="427" t="s">
        <v>14731</v>
      </c>
      <c r="C11754" s="427" t="s">
        <v>14644</v>
      </c>
      <c r="D11754" s="428">
        <v>448.5</v>
      </c>
    </row>
    <row r="11755" spans="2:4" x14ac:dyDescent="0.25">
      <c r="B11755" s="427" t="s">
        <v>14732</v>
      </c>
      <c r="C11755" s="427" t="s">
        <v>14644</v>
      </c>
      <c r="D11755" s="428">
        <v>448.5</v>
      </c>
    </row>
    <row r="11756" spans="2:4" x14ac:dyDescent="0.25">
      <c r="B11756" s="427" t="s">
        <v>14733</v>
      </c>
      <c r="C11756" s="427" t="s">
        <v>14644</v>
      </c>
      <c r="D11756" s="428">
        <v>448.5</v>
      </c>
    </row>
    <row r="11757" spans="2:4" x14ac:dyDescent="0.25">
      <c r="B11757" s="427" t="s">
        <v>14734</v>
      </c>
      <c r="C11757" s="427" t="s">
        <v>14644</v>
      </c>
      <c r="D11757" s="428">
        <v>448.5</v>
      </c>
    </row>
    <row r="11758" spans="2:4" x14ac:dyDescent="0.25">
      <c r="B11758" s="427" t="s">
        <v>14735</v>
      </c>
      <c r="C11758" s="427" t="s">
        <v>14644</v>
      </c>
      <c r="D11758" s="428">
        <v>448.5</v>
      </c>
    </row>
    <row r="11759" spans="2:4" x14ac:dyDescent="0.25">
      <c r="B11759" s="427" t="s">
        <v>14736</v>
      </c>
      <c r="C11759" s="427" t="s">
        <v>14644</v>
      </c>
      <c r="D11759" s="428">
        <v>448.5</v>
      </c>
    </row>
    <row r="11760" spans="2:4" x14ac:dyDescent="0.25">
      <c r="B11760" s="427" t="s">
        <v>14737</v>
      </c>
      <c r="C11760" s="427" t="s">
        <v>14644</v>
      </c>
      <c r="D11760" s="428">
        <v>448.5</v>
      </c>
    </row>
    <row r="11761" spans="2:4" x14ac:dyDescent="0.25">
      <c r="B11761" s="427" t="s">
        <v>14738</v>
      </c>
      <c r="C11761" s="427" t="s">
        <v>14644</v>
      </c>
      <c r="D11761" s="428">
        <v>448.5</v>
      </c>
    </row>
    <row r="11762" spans="2:4" x14ac:dyDescent="0.25">
      <c r="B11762" s="427" t="s">
        <v>14739</v>
      </c>
      <c r="C11762" s="427" t="s">
        <v>14644</v>
      </c>
      <c r="D11762" s="428">
        <v>448.5</v>
      </c>
    </row>
    <row r="11763" spans="2:4" x14ac:dyDescent="0.25">
      <c r="B11763" s="427" t="s">
        <v>14740</v>
      </c>
      <c r="C11763" s="427" t="s">
        <v>14644</v>
      </c>
      <c r="D11763" s="428">
        <v>448.5</v>
      </c>
    </row>
    <row r="11764" spans="2:4" x14ac:dyDescent="0.25">
      <c r="B11764" s="427" t="s">
        <v>14741</v>
      </c>
      <c r="C11764" s="427" t="s">
        <v>14644</v>
      </c>
      <c r="D11764" s="428">
        <v>448.5</v>
      </c>
    </row>
    <row r="11765" spans="2:4" x14ac:dyDescent="0.25">
      <c r="B11765" s="427" t="s">
        <v>14742</v>
      </c>
      <c r="C11765" s="427" t="s">
        <v>14644</v>
      </c>
      <c r="D11765" s="428">
        <v>448.5</v>
      </c>
    </row>
    <row r="11766" spans="2:4" x14ac:dyDescent="0.25">
      <c r="B11766" s="427" t="s">
        <v>14743</v>
      </c>
      <c r="C11766" s="427" t="s">
        <v>14644</v>
      </c>
      <c r="D11766" s="428">
        <v>448.5</v>
      </c>
    </row>
    <row r="11767" spans="2:4" x14ac:dyDescent="0.25">
      <c r="B11767" s="427" t="s">
        <v>14744</v>
      </c>
      <c r="C11767" s="427" t="s">
        <v>14644</v>
      </c>
      <c r="D11767" s="428">
        <v>448.5</v>
      </c>
    </row>
    <row r="11768" spans="2:4" x14ac:dyDescent="0.25">
      <c r="B11768" s="427" t="s">
        <v>14745</v>
      </c>
      <c r="C11768" s="427" t="s">
        <v>14644</v>
      </c>
      <c r="D11768" s="428">
        <v>448.5</v>
      </c>
    </row>
    <row r="11769" spans="2:4" x14ac:dyDescent="0.25">
      <c r="B11769" s="427" t="s">
        <v>14746</v>
      </c>
      <c r="C11769" s="427" t="s">
        <v>14644</v>
      </c>
      <c r="D11769" s="428">
        <v>448.5</v>
      </c>
    </row>
    <row r="11770" spans="2:4" x14ac:dyDescent="0.25">
      <c r="B11770" s="427" t="s">
        <v>14747</v>
      </c>
      <c r="C11770" s="427" t="s">
        <v>14644</v>
      </c>
      <c r="D11770" s="428">
        <v>448.5</v>
      </c>
    </row>
    <row r="11771" spans="2:4" x14ac:dyDescent="0.25">
      <c r="B11771" s="427" t="s">
        <v>14748</v>
      </c>
      <c r="C11771" s="427" t="s">
        <v>14644</v>
      </c>
      <c r="D11771" s="428">
        <v>448.5</v>
      </c>
    </row>
    <row r="11772" spans="2:4" x14ac:dyDescent="0.25">
      <c r="B11772" s="427" t="s">
        <v>14749</v>
      </c>
      <c r="C11772" s="427" t="s">
        <v>14644</v>
      </c>
      <c r="D11772" s="428">
        <v>448.5</v>
      </c>
    </row>
    <row r="11773" spans="2:4" x14ac:dyDescent="0.25">
      <c r="B11773" s="427" t="s">
        <v>14750</v>
      </c>
      <c r="C11773" s="427" t="s">
        <v>14644</v>
      </c>
      <c r="D11773" s="428">
        <v>448.5</v>
      </c>
    </row>
    <row r="11774" spans="2:4" x14ac:dyDescent="0.25">
      <c r="B11774" s="427" t="s">
        <v>14751</v>
      </c>
      <c r="C11774" s="427" t="s">
        <v>14644</v>
      </c>
      <c r="D11774" s="428">
        <v>448.5</v>
      </c>
    </row>
    <row r="11775" spans="2:4" x14ac:dyDescent="0.25">
      <c r="B11775" s="427" t="s">
        <v>14752</v>
      </c>
      <c r="C11775" s="427" t="s">
        <v>14644</v>
      </c>
      <c r="D11775" s="428">
        <v>448.5</v>
      </c>
    </row>
    <row r="11776" spans="2:4" x14ac:dyDescent="0.25">
      <c r="B11776" s="427" t="s">
        <v>14753</v>
      </c>
      <c r="C11776" s="427" t="s">
        <v>14644</v>
      </c>
      <c r="D11776" s="428">
        <v>448.5</v>
      </c>
    </row>
    <row r="11777" spans="2:4" x14ac:dyDescent="0.25">
      <c r="B11777" s="427" t="s">
        <v>14754</v>
      </c>
      <c r="C11777" s="427" t="s">
        <v>14644</v>
      </c>
      <c r="D11777" s="428">
        <v>448.5</v>
      </c>
    </row>
    <row r="11778" spans="2:4" x14ac:dyDescent="0.25">
      <c r="B11778" s="427" t="s">
        <v>14755</v>
      </c>
      <c r="C11778" s="427" t="s">
        <v>14644</v>
      </c>
      <c r="D11778" s="428">
        <v>448.5</v>
      </c>
    </row>
    <row r="11779" spans="2:4" x14ac:dyDescent="0.25">
      <c r="B11779" s="427" t="s">
        <v>14756</v>
      </c>
      <c r="C11779" s="427" t="s">
        <v>14644</v>
      </c>
      <c r="D11779" s="428">
        <v>448.5</v>
      </c>
    </row>
    <row r="11780" spans="2:4" x14ac:dyDescent="0.25">
      <c r="B11780" s="427" t="s">
        <v>14757</v>
      </c>
      <c r="C11780" s="427" t="s">
        <v>14644</v>
      </c>
      <c r="D11780" s="428">
        <v>448.5</v>
      </c>
    </row>
    <row r="11781" spans="2:4" x14ac:dyDescent="0.25">
      <c r="B11781" s="427" t="s">
        <v>14758</v>
      </c>
      <c r="C11781" s="427" t="s">
        <v>14644</v>
      </c>
      <c r="D11781" s="428">
        <v>448.5</v>
      </c>
    </row>
    <row r="11782" spans="2:4" x14ac:dyDescent="0.25">
      <c r="B11782" s="427" t="s">
        <v>14759</v>
      </c>
      <c r="C11782" s="427" t="s">
        <v>14644</v>
      </c>
      <c r="D11782" s="428">
        <v>448.5</v>
      </c>
    </row>
    <row r="11783" spans="2:4" x14ac:dyDescent="0.25">
      <c r="B11783" s="427" t="s">
        <v>14760</v>
      </c>
      <c r="C11783" s="427" t="s">
        <v>14644</v>
      </c>
      <c r="D11783" s="428">
        <v>448.5</v>
      </c>
    </row>
    <row r="11784" spans="2:4" x14ac:dyDescent="0.25">
      <c r="B11784" s="427" t="s">
        <v>14761</v>
      </c>
      <c r="C11784" s="427" t="s">
        <v>14644</v>
      </c>
      <c r="D11784" s="428">
        <v>448.5</v>
      </c>
    </row>
    <row r="11785" spans="2:4" x14ac:dyDescent="0.25">
      <c r="B11785" s="427" t="s">
        <v>14762</v>
      </c>
      <c r="C11785" s="427" t="s">
        <v>14644</v>
      </c>
      <c r="D11785" s="428">
        <v>448.5</v>
      </c>
    </row>
    <row r="11786" spans="2:4" x14ac:dyDescent="0.25">
      <c r="B11786" s="427" t="s">
        <v>14763</v>
      </c>
      <c r="C11786" s="427" t="s">
        <v>14644</v>
      </c>
      <c r="D11786" s="428">
        <v>448.5</v>
      </c>
    </row>
    <row r="11787" spans="2:4" x14ac:dyDescent="0.25">
      <c r="B11787" s="427" t="s">
        <v>14764</v>
      </c>
      <c r="C11787" s="427" t="s">
        <v>14644</v>
      </c>
      <c r="D11787" s="428">
        <v>448.5</v>
      </c>
    </row>
    <row r="11788" spans="2:4" x14ac:dyDescent="0.25">
      <c r="B11788" s="427" t="s">
        <v>14765</v>
      </c>
      <c r="C11788" s="427" t="s">
        <v>14644</v>
      </c>
      <c r="D11788" s="428">
        <v>448.5</v>
      </c>
    </row>
    <row r="11789" spans="2:4" x14ac:dyDescent="0.25">
      <c r="B11789" s="427" t="s">
        <v>14766</v>
      </c>
      <c r="C11789" s="427" t="s">
        <v>14644</v>
      </c>
      <c r="D11789" s="428">
        <v>448.5</v>
      </c>
    </row>
    <row r="11790" spans="2:4" x14ac:dyDescent="0.25">
      <c r="B11790" s="427" t="s">
        <v>14767</v>
      </c>
      <c r="C11790" s="427" t="s">
        <v>14644</v>
      </c>
      <c r="D11790" s="428">
        <v>448.5</v>
      </c>
    </row>
    <row r="11791" spans="2:4" x14ac:dyDescent="0.25">
      <c r="B11791" s="427" t="s">
        <v>14768</v>
      </c>
      <c r="C11791" s="427" t="s">
        <v>14644</v>
      </c>
      <c r="D11791" s="428">
        <v>448.5</v>
      </c>
    </row>
    <row r="11792" spans="2:4" x14ac:dyDescent="0.25">
      <c r="B11792" s="427" t="s">
        <v>14769</v>
      </c>
      <c r="C11792" s="427" t="s">
        <v>14644</v>
      </c>
      <c r="D11792" s="428">
        <v>448.5</v>
      </c>
    </row>
    <row r="11793" spans="2:4" x14ac:dyDescent="0.25">
      <c r="B11793" s="427" t="s">
        <v>14770</v>
      </c>
      <c r="C11793" s="427" t="s">
        <v>14644</v>
      </c>
      <c r="D11793" s="428">
        <v>448.5</v>
      </c>
    </row>
    <row r="11794" spans="2:4" x14ac:dyDescent="0.25">
      <c r="B11794" s="427" t="s">
        <v>14771</v>
      </c>
      <c r="C11794" s="427" t="s">
        <v>14644</v>
      </c>
      <c r="D11794" s="428">
        <v>448.5</v>
      </c>
    </row>
    <row r="11795" spans="2:4" x14ac:dyDescent="0.25">
      <c r="B11795" s="427" t="s">
        <v>14772</v>
      </c>
      <c r="C11795" s="427" t="s">
        <v>14644</v>
      </c>
      <c r="D11795" s="428">
        <v>448.5</v>
      </c>
    </row>
    <row r="11796" spans="2:4" x14ac:dyDescent="0.25">
      <c r="B11796" s="427" t="s">
        <v>14773</v>
      </c>
      <c r="C11796" s="427" t="s">
        <v>14774</v>
      </c>
      <c r="D11796" s="428">
        <v>518.52</v>
      </c>
    </row>
    <row r="11797" spans="2:4" x14ac:dyDescent="0.25">
      <c r="B11797" s="427" t="s">
        <v>14775</v>
      </c>
      <c r="C11797" s="427" t="s">
        <v>14774</v>
      </c>
      <c r="D11797" s="428">
        <v>518.52</v>
      </c>
    </row>
    <row r="11798" spans="2:4" x14ac:dyDescent="0.25">
      <c r="B11798" s="427" t="s">
        <v>14776</v>
      </c>
      <c r="C11798" s="427" t="s">
        <v>14774</v>
      </c>
      <c r="D11798" s="428">
        <v>518.52</v>
      </c>
    </row>
    <row r="11799" spans="2:4" x14ac:dyDescent="0.25">
      <c r="B11799" s="427" t="s">
        <v>14777</v>
      </c>
      <c r="C11799" s="427" t="s">
        <v>14774</v>
      </c>
      <c r="D11799" s="428">
        <v>518.52</v>
      </c>
    </row>
    <row r="11800" spans="2:4" x14ac:dyDescent="0.25">
      <c r="B11800" s="427" t="s">
        <v>14778</v>
      </c>
      <c r="C11800" s="427" t="s">
        <v>14774</v>
      </c>
      <c r="D11800" s="428">
        <v>518.52</v>
      </c>
    </row>
    <row r="11801" spans="2:4" x14ac:dyDescent="0.25">
      <c r="B11801" s="427" t="s">
        <v>14779</v>
      </c>
      <c r="C11801" s="427" t="s">
        <v>14774</v>
      </c>
      <c r="D11801" s="428">
        <v>518.52</v>
      </c>
    </row>
    <row r="11802" spans="2:4" x14ac:dyDescent="0.25">
      <c r="B11802" s="427" t="s">
        <v>14780</v>
      </c>
      <c r="C11802" s="427" t="s">
        <v>14774</v>
      </c>
      <c r="D11802" s="428">
        <v>518.52</v>
      </c>
    </row>
    <row r="11803" spans="2:4" x14ac:dyDescent="0.25">
      <c r="B11803" s="427" t="s">
        <v>14781</v>
      </c>
      <c r="C11803" s="427" t="s">
        <v>14774</v>
      </c>
      <c r="D11803" s="428">
        <v>518.52</v>
      </c>
    </row>
    <row r="11804" spans="2:4" x14ac:dyDescent="0.25">
      <c r="B11804" s="427" t="s">
        <v>14782</v>
      </c>
      <c r="C11804" s="427" t="s">
        <v>14774</v>
      </c>
      <c r="D11804" s="428">
        <v>518.52</v>
      </c>
    </row>
    <row r="11805" spans="2:4" x14ac:dyDescent="0.25">
      <c r="B11805" s="427" t="s">
        <v>14783</v>
      </c>
      <c r="C11805" s="427" t="s">
        <v>14774</v>
      </c>
      <c r="D11805" s="428">
        <v>518.52</v>
      </c>
    </row>
    <row r="11806" spans="2:4" x14ac:dyDescent="0.25">
      <c r="B11806" s="427" t="s">
        <v>14784</v>
      </c>
      <c r="C11806" s="427" t="s">
        <v>14774</v>
      </c>
      <c r="D11806" s="428">
        <v>518.52</v>
      </c>
    </row>
    <row r="11807" spans="2:4" x14ac:dyDescent="0.25">
      <c r="B11807" s="427" t="s">
        <v>14785</v>
      </c>
      <c r="C11807" s="427" t="s">
        <v>14774</v>
      </c>
      <c r="D11807" s="428">
        <v>518.52</v>
      </c>
    </row>
    <row r="11808" spans="2:4" x14ac:dyDescent="0.25">
      <c r="B11808" s="427" t="s">
        <v>14786</v>
      </c>
      <c r="C11808" s="427" t="s">
        <v>14774</v>
      </c>
      <c r="D11808" s="428">
        <v>518.52</v>
      </c>
    </row>
    <row r="11809" spans="2:4" x14ac:dyDescent="0.25">
      <c r="B11809" s="427" t="s">
        <v>14787</v>
      </c>
      <c r="C11809" s="427" t="s">
        <v>14774</v>
      </c>
      <c r="D11809" s="428">
        <v>518.52</v>
      </c>
    </row>
    <row r="11810" spans="2:4" x14ac:dyDescent="0.25">
      <c r="B11810" s="427" t="s">
        <v>14788</v>
      </c>
      <c r="C11810" s="427" t="s">
        <v>14774</v>
      </c>
      <c r="D11810" s="428">
        <v>518.52</v>
      </c>
    </row>
    <row r="11811" spans="2:4" x14ac:dyDescent="0.25">
      <c r="B11811" s="427" t="s">
        <v>14789</v>
      </c>
      <c r="C11811" s="427" t="s">
        <v>14774</v>
      </c>
      <c r="D11811" s="428">
        <v>518.52</v>
      </c>
    </row>
    <row r="11812" spans="2:4" x14ac:dyDescent="0.25">
      <c r="B11812" s="427" t="s">
        <v>14790</v>
      </c>
      <c r="C11812" s="427" t="s">
        <v>14791</v>
      </c>
      <c r="D11812" s="428">
        <v>281.75</v>
      </c>
    </row>
    <row r="11813" spans="2:4" x14ac:dyDescent="0.25">
      <c r="B11813" s="427" t="s">
        <v>14792</v>
      </c>
      <c r="C11813" s="427" t="s">
        <v>14791</v>
      </c>
      <c r="D11813" s="428">
        <v>281.75</v>
      </c>
    </row>
    <row r="11814" spans="2:4" x14ac:dyDescent="0.25">
      <c r="B11814" s="427">
        <v>3675</v>
      </c>
      <c r="C11814" s="427" t="s">
        <v>14791</v>
      </c>
      <c r="D11814" s="428">
        <v>281.75</v>
      </c>
    </row>
    <row r="11815" spans="2:4" x14ac:dyDescent="0.25">
      <c r="B11815" s="427" t="s">
        <v>14793</v>
      </c>
      <c r="C11815" s="427" t="s">
        <v>14791</v>
      </c>
      <c r="D11815" s="428">
        <v>281.75</v>
      </c>
    </row>
    <row r="11816" spans="2:4" x14ac:dyDescent="0.25">
      <c r="B11816" s="427" t="s">
        <v>14794</v>
      </c>
      <c r="C11816" s="427" t="s">
        <v>14791</v>
      </c>
      <c r="D11816" s="428">
        <v>281.75</v>
      </c>
    </row>
    <row r="11817" spans="2:4" x14ac:dyDescent="0.25">
      <c r="B11817" s="427" t="s">
        <v>14795</v>
      </c>
      <c r="C11817" s="427" t="s">
        <v>14791</v>
      </c>
      <c r="D11817" s="428">
        <v>281.75</v>
      </c>
    </row>
    <row r="11818" spans="2:4" x14ac:dyDescent="0.25">
      <c r="B11818" s="427" t="s">
        <v>14796</v>
      </c>
      <c r="C11818" s="427" t="s">
        <v>14791</v>
      </c>
      <c r="D11818" s="428">
        <v>281.75</v>
      </c>
    </row>
    <row r="11819" spans="2:4" x14ac:dyDescent="0.25">
      <c r="B11819" s="427" t="s">
        <v>14797</v>
      </c>
      <c r="C11819" s="427" t="s">
        <v>14791</v>
      </c>
      <c r="D11819" s="428">
        <v>281.75</v>
      </c>
    </row>
    <row r="11820" spans="2:4" x14ac:dyDescent="0.25">
      <c r="B11820" s="427" t="s">
        <v>14798</v>
      </c>
      <c r="C11820" s="427" t="s">
        <v>14791</v>
      </c>
      <c r="D11820" s="428">
        <v>281.75</v>
      </c>
    </row>
    <row r="11821" spans="2:4" x14ac:dyDescent="0.25">
      <c r="B11821" s="427" t="s">
        <v>14799</v>
      </c>
      <c r="C11821" s="427" t="s">
        <v>14791</v>
      </c>
      <c r="D11821" s="428">
        <v>281.75</v>
      </c>
    </row>
    <row r="11822" spans="2:4" x14ac:dyDescent="0.25">
      <c r="B11822" s="427" t="s">
        <v>14800</v>
      </c>
      <c r="C11822" s="427" t="s">
        <v>14791</v>
      </c>
      <c r="D11822" s="428">
        <v>281.75</v>
      </c>
    </row>
    <row r="11823" spans="2:4" x14ac:dyDescent="0.25">
      <c r="B11823" s="427" t="s">
        <v>14801</v>
      </c>
      <c r="C11823" s="427" t="s">
        <v>14791</v>
      </c>
      <c r="D11823" s="428">
        <v>281.75</v>
      </c>
    </row>
    <row r="11824" spans="2:4" x14ac:dyDescent="0.25">
      <c r="B11824" s="427" t="s">
        <v>14802</v>
      </c>
      <c r="C11824" s="427" t="s">
        <v>14791</v>
      </c>
      <c r="D11824" s="428">
        <v>281.75</v>
      </c>
    </row>
    <row r="11825" spans="2:4" x14ac:dyDescent="0.25">
      <c r="B11825" s="427" t="s">
        <v>14803</v>
      </c>
      <c r="C11825" s="427" t="s">
        <v>14791</v>
      </c>
      <c r="D11825" s="428">
        <v>281.75</v>
      </c>
    </row>
    <row r="11826" spans="2:4" x14ac:dyDescent="0.25">
      <c r="B11826" s="427" t="s">
        <v>14804</v>
      </c>
      <c r="C11826" s="427" t="s">
        <v>14791</v>
      </c>
      <c r="D11826" s="428">
        <v>281.75</v>
      </c>
    </row>
    <row r="11827" spans="2:4" x14ac:dyDescent="0.25">
      <c r="B11827" s="427" t="s">
        <v>14805</v>
      </c>
      <c r="C11827" s="427" t="s">
        <v>14791</v>
      </c>
      <c r="D11827" s="428">
        <v>281.75</v>
      </c>
    </row>
    <row r="11828" spans="2:4" x14ac:dyDescent="0.25">
      <c r="B11828" s="427" t="s">
        <v>14806</v>
      </c>
      <c r="C11828" s="427" t="s">
        <v>14791</v>
      </c>
      <c r="D11828" s="428">
        <v>281.75</v>
      </c>
    </row>
    <row r="11829" spans="2:4" x14ac:dyDescent="0.25">
      <c r="B11829" s="427" t="s">
        <v>14807</v>
      </c>
      <c r="C11829" s="427" t="s">
        <v>14791</v>
      </c>
      <c r="D11829" s="428">
        <v>281.75</v>
      </c>
    </row>
    <row r="11830" spans="2:4" x14ac:dyDescent="0.25">
      <c r="B11830" s="427" t="s">
        <v>14808</v>
      </c>
      <c r="C11830" s="427" t="s">
        <v>14791</v>
      </c>
      <c r="D11830" s="428">
        <v>281.75</v>
      </c>
    </row>
    <row r="11831" spans="2:4" x14ac:dyDescent="0.25">
      <c r="B11831" s="427" t="s">
        <v>14809</v>
      </c>
      <c r="C11831" s="427" t="s">
        <v>14810</v>
      </c>
      <c r="D11831" s="428">
        <v>110.01</v>
      </c>
    </row>
    <row r="11832" spans="2:4" x14ac:dyDescent="0.25">
      <c r="B11832" s="427" t="s">
        <v>14811</v>
      </c>
      <c r="C11832" s="427" t="s">
        <v>14810</v>
      </c>
      <c r="D11832" s="428">
        <v>110.01</v>
      </c>
    </row>
    <row r="11833" spans="2:4" x14ac:dyDescent="0.25">
      <c r="B11833" s="427" t="s">
        <v>14812</v>
      </c>
      <c r="C11833" s="427" t="s">
        <v>14810</v>
      </c>
      <c r="D11833" s="428">
        <v>110.01</v>
      </c>
    </row>
    <row r="11834" spans="2:4" x14ac:dyDescent="0.25">
      <c r="B11834" s="427" t="s">
        <v>14813</v>
      </c>
      <c r="C11834" s="427" t="s">
        <v>14810</v>
      </c>
      <c r="D11834" s="428">
        <v>110.01</v>
      </c>
    </row>
    <row r="11835" spans="2:4" x14ac:dyDescent="0.25">
      <c r="B11835" s="427" t="s">
        <v>14814</v>
      </c>
      <c r="C11835" s="427" t="s">
        <v>14810</v>
      </c>
      <c r="D11835" s="428">
        <v>110.01</v>
      </c>
    </row>
    <row r="11836" spans="2:4" x14ac:dyDescent="0.25">
      <c r="B11836" s="427" t="s">
        <v>14815</v>
      </c>
      <c r="C11836" s="427" t="s">
        <v>14810</v>
      </c>
      <c r="D11836" s="428">
        <v>110.01</v>
      </c>
    </row>
    <row r="11837" spans="2:4" x14ac:dyDescent="0.25">
      <c r="B11837" s="427" t="s">
        <v>14816</v>
      </c>
      <c r="C11837" s="427" t="s">
        <v>14810</v>
      </c>
      <c r="D11837" s="428">
        <v>110.01</v>
      </c>
    </row>
    <row r="11838" spans="2:4" x14ac:dyDescent="0.25">
      <c r="B11838" s="427" t="s">
        <v>14817</v>
      </c>
      <c r="C11838" s="427" t="s">
        <v>14810</v>
      </c>
      <c r="D11838" s="428">
        <v>110.01</v>
      </c>
    </row>
    <row r="11839" spans="2:4" x14ac:dyDescent="0.25">
      <c r="B11839" s="427" t="s">
        <v>14818</v>
      </c>
      <c r="C11839" s="427" t="s">
        <v>14810</v>
      </c>
      <c r="D11839" s="428">
        <v>110.01</v>
      </c>
    </row>
    <row r="11840" spans="2:4" x14ac:dyDescent="0.25">
      <c r="B11840" s="427" t="s">
        <v>14819</v>
      </c>
      <c r="C11840" s="427" t="s">
        <v>14810</v>
      </c>
      <c r="D11840" s="428">
        <v>110.01</v>
      </c>
    </row>
    <row r="11841" spans="2:4" x14ac:dyDescent="0.25">
      <c r="B11841" s="427" t="s">
        <v>14820</v>
      </c>
      <c r="C11841" s="427" t="s">
        <v>14821</v>
      </c>
      <c r="D11841" s="428">
        <v>112.47</v>
      </c>
    </row>
    <row r="11842" spans="2:4" x14ac:dyDescent="0.25">
      <c r="B11842" s="427" t="s">
        <v>14822</v>
      </c>
      <c r="C11842" s="427" t="s">
        <v>14821</v>
      </c>
      <c r="D11842" s="428">
        <v>112.47</v>
      </c>
    </row>
    <row r="11843" spans="2:4" x14ac:dyDescent="0.25">
      <c r="B11843" s="427" t="s">
        <v>14823</v>
      </c>
      <c r="C11843" s="427" t="s">
        <v>14821</v>
      </c>
      <c r="D11843" s="428">
        <v>112.47</v>
      </c>
    </row>
    <row r="11844" spans="2:4" x14ac:dyDescent="0.25">
      <c r="B11844" s="427" t="s">
        <v>14824</v>
      </c>
      <c r="C11844" s="427" t="s">
        <v>14821</v>
      </c>
      <c r="D11844" s="428">
        <v>112.47</v>
      </c>
    </row>
    <row r="11845" spans="2:4" x14ac:dyDescent="0.25">
      <c r="B11845" s="427" t="s">
        <v>14825</v>
      </c>
      <c r="C11845" s="427" t="s">
        <v>14821</v>
      </c>
      <c r="D11845" s="428">
        <v>112.47</v>
      </c>
    </row>
    <row r="11846" spans="2:4" x14ac:dyDescent="0.25">
      <c r="B11846" s="427" t="s">
        <v>14826</v>
      </c>
      <c r="C11846" s="427" t="s">
        <v>14821</v>
      </c>
      <c r="D11846" s="428">
        <v>112.47</v>
      </c>
    </row>
    <row r="11847" spans="2:4" x14ac:dyDescent="0.25">
      <c r="B11847" s="427" t="s">
        <v>14827</v>
      </c>
      <c r="C11847" s="427" t="s">
        <v>14821</v>
      </c>
      <c r="D11847" s="428">
        <v>112.47</v>
      </c>
    </row>
    <row r="11848" spans="2:4" x14ac:dyDescent="0.25">
      <c r="B11848" s="427" t="s">
        <v>14828</v>
      </c>
      <c r="C11848" s="427" t="s">
        <v>14821</v>
      </c>
      <c r="D11848" s="428">
        <v>112.47</v>
      </c>
    </row>
    <row r="11849" spans="2:4" x14ac:dyDescent="0.25">
      <c r="B11849" s="427" t="s">
        <v>14829</v>
      </c>
      <c r="C11849" s="427" t="s">
        <v>14821</v>
      </c>
      <c r="D11849" s="428">
        <v>112.47</v>
      </c>
    </row>
    <row r="11850" spans="2:4" x14ac:dyDescent="0.25">
      <c r="B11850" s="427" t="s">
        <v>14830</v>
      </c>
      <c r="C11850" s="427" t="s">
        <v>14821</v>
      </c>
      <c r="D11850" s="428">
        <v>112.47</v>
      </c>
    </row>
    <row r="11851" spans="2:4" x14ac:dyDescent="0.25">
      <c r="B11851" s="427" t="s">
        <v>14831</v>
      </c>
      <c r="C11851" s="427" t="s">
        <v>14821</v>
      </c>
      <c r="D11851" s="428">
        <v>112.47</v>
      </c>
    </row>
    <row r="11852" spans="2:4" x14ac:dyDescent="0.25">
      <c r="B11852" s="427" t="s">
        <v>14832</v>
      </c>
      <c r="C11852" s="427" t="s">
        <v>14821</v>
      </c>
      <c r="D11852" s="428">
        <v>112.47</v>
      </c>
    </row>
    <row r="11853" spans="2:4" x14ac:dyDescent="0.25">
      <c r="B11853" s="427" t="s">
        <v>14833</v>
      </c>
      <c r="C11853" s="427" t="s">
        <v>14821</v>
      </c>
      <c r="D11853" s="428">
        <v>112.47</v>
      </c>
    </row>
    <row r="11854" spans="2:4" x14ac:dyDescent="0.25">
      <c r="B11854" s="427" t="s">
        <v>14834</v>
      </c>
      <c r="C11854" s="427" t="s">
        <v>14821</v>
      </c>
      <c r="D11854" s="428">
        <v>112.47</v>
      </c>
    </row>
    <row r="11855" spans="2:4" x14ac:dyDescent="0.25">
      <c r="B11855" s="427" t="s">
        <v>14835</v>
      </c>
      <c r="C11855" s="427" t="s">
        <v>14821</v>
      </c>
      <c r="D11855" s="428">
        <v>112.47</v>
      </c>
    </row>
    <row r="11856" spans="2:4" x14ac:dyDescent="0.25">
      <c r="B11856" s="427" t="s">
        <v>14836</v>
      </c>
      <c r="C11856" s="427" t="s">
        <v>14821</v>
      </c>
      <c r="D11856" s="428">
        <v>112.47</v>
      </c>
    </row>
    <row r="11857" spans="2:4" x14ac:dyDescent="0.25">
      <c r="B11857" s="427" t="s">
        <v>14837</v>
      </c>
      <c r="C11857" s="427" t="s">
        <v>14821</v>
      </c>
      <c r="D11857" s="428">
        <v>112.47</v>
      </c>
    </row>
    <row r="11858" spans="2:4" x14ac:dyDescent="0.25">
      <c r="B11858" s="427" t="s">
        <v>14838</v>
      </c>
      <c r="C11858" s="427" t="s">
        <v>14821</v>
      </c>
      <c r="D11858" s="428">
        <v>112.47</v>
      </c>
    </row>
    <row r="11859" spans="2:4" x14ac:dyDescent="0.25">
      <c r="B11859" s="427" t="s">
        <v>14839</v>
      </c>
      <c r="C11859" s="427" t="s">
        <v>14821</v>
      </c>
      <c r="D11859" s="428">
        <v>112.47</v>
      </c>
    </row>
    <row r="11860" spans="2:4" x14ac:dyDescent="0.25">
      <c r="B11860" s="427" t="s">
        <v>14840</v>
      </c>
      <c r="C11860" s="427" t="s">
        <v>14821</v>
      </c>
      <c r="D11860" s="428">
        <v>112.47</v>
      </c>
    </row>
    <row r="11861" spans="2:4" x14ac:dyDescent="0.25">
      <c r="B11861" s="427" t="s">
        <v>14841</v>
      </c>
      <c r="C11861" s="427" t="s">
        <v>14821</v>
      </c>
      <c r="D11861" s="428">
        <v>112.47</v>
      </c>
    </row>
    <row r="11862" spans="2:4" x14ac:dyDescent="0.25">
      <c r="B11862" s="427" t="s">
        <v>14842</v>
      </c>
      <c r="C11862" s="427" t="s">
        <v>14821</v>
      </c>
      <c r="D11862" s="428">
        <v>112.47</v>
      </c>
    </row>
    <row r="11863" spans="2:4" x14ac:dyDescent="0.25">
      <c r="B11863" s="427" t="s">
        <v>14843</v>
      </c>
      <c r="C11863" s="427" t="s">
        <v>14821</v>
      </c>
      <c r="D11863" s="428">
        <v>112.47</v>
      </c>
    </row>
    <row r="11864" spans="2:4" x14ac:dyDescent="0.25">
      <c r="B11864" s="427" t="s">
        <v>14844</v>
      </c>
      <c r="C11864" s="427" t="s">
        <v>14821</v>
      </c>
      <c r="D11864" s="428">
        <v>112.47</v>
      </c>
    </row>
    <row r="11865" spans="2:4" x14ac:dyDescent="0.25">
      <c r="B11865" s="427" t="s">
        <v>14845</v>
      </c>
      <c r="C11865" s="427" t="s">
        <v>14821</v>
      </c>
      <c r="D11865" s="428">
        <v>112.47</v>
      </c>
    </row>
    <row r="11866" spans="2:4" x14ac:dyDescent="0.25">
      <c r="B11866" s="427" t="s">
        <v>14846</v>
      </c>
      <c r="C11866" s="427" t="s">
        <v>14821</v>
      </c>
      <c r="D11866" s="428">
        <v>112.47</v>
      </c>
    </row>
    <row r="11867" spans="2:4" x14ac:dyDescent="0.25">
      <c r="B11867" s="427" t="s">
        <v>14847</v>
      </c>
      <c r="C11867" s="427" t="s">
        <v>14821</v>
      </c>
      <c r="D11867" s="428">
        <v>112.47</v>
      </c>
    </row>
    <row r="11868" spans="2:4" x14ac:dyDescent="0.25">
      <c r="B11868" s="427" t="s">
        <v>14848</v>
      </c>
      <c r="C11868" s="427" t="s">
        <v>14821</v>
      </c>
      <c r="D11868" s="428">
        <v>112.47</v>
      </c>
    </row>
    <row r="11869" spans="2:4" x14ac:dyDescent="0.25">
      <c r="B11869" s="427" t="s">
        <v>14849</v>
      </c>
      <c r="C11869" s="427" t="s">
        <v>14821</v>
      </c>
      <c r="D11869" s="428">
        <v>112.47</v>
      </c>
    </row>
    <row r="11870" spans="2:4" x14ac:dyDescent="0.25">
      <c r="B11870" s="427" t="s">
        <v>14850</v>
      </c>
      <c r="C11870" s="427" t="s">
        <v>14821</v>
      </c>
      <c r="D11870" s="428">
        <v>112.47</v>
      </c>
    </row>
    <row r="11871" spans="2:4" x14ac:dyDescent="0.25">
      <c r="B11871" s="427" t="s">
        <v>14851</v>
      </c>
      <c r="C11871" s="427" t="s">
        <v>14821</v>
      </c>
      <c r="D11871" s="428">
        <v>112.47</v>
      </c>
    </row>
    <row r="11872" spans="2:4" x14ac:dyDescent="0.25">
      <c r="B11872" s="427" t="s">
        <v>14852</v>
      </c>
      <c r="C11872" s="427" t="s">
        <v>14821</v>
      </c>
      <c r="D11872" s="428">
        <v>112.47</v>
      </c>
    </row>
    <row r="11873" spans="2:4" x14ac:dyDescent="0.25">
      <c r="B11873" s="427" t="s">
        <v>14853</v>
      </c>
      <c r="C11873" s="427" t="s">
        <v>14821</v>
      </c>
      <c r="D11873" s="428">
        <v>112.47</v>
      </c>
    </row>
    <row r="11874" spans="2:4" x14ac:dyDescent="0.25">
      <c r="B11874" s="427" t="s">
        <v>14854</v>
      </c>
      <c r="C11874" s="427" t="s">
        <v>14821</v>
      </c>
      <c r="D11874" s="428">
        <v>112.47</v>
      </c>
    </row>
    <row r="11875" spans="2:4" x14ac:dyDescent="0.25">
      <c r="B11875" s="427" t="s">
        <v>14855</v>
      </c>
      <c r="C11875" s="427" t="s">
        <v>14821</v>
      </c>
      <c r="D11875" s="428">
        <v>112.47</v>
      </c>
    </row>
    <row r="11876" spans="2:4" x14ac:dyDescent="0.25">
      <c r="B11876" s="427" t="s">
        <v>14856</v>
      </c>
      <c r="C11876" s="427" t="s">
        <v>14821</v>
      </c>
      <c r="D11876" s="428">
        <v>112.47</v>
      </c>
    </row>
    <row r="11877" spans="2:4" x14ac:dyDescent="0.25">
      <c r="B11877" s="427" t="s">
        <v>14857</v>
      </c>
      <c r="C11877" s="427" t="s">
        <v>14821</v>
      </c>
      <c r="D11877" s="428">
        <v>112.47</v>
      </c>
    </row>
    <row r="11878" spans="2:4" x14ac:dyDescent="0.25">
      <c r="B11878" s="427" t="s">
        <v>14858</v>
      </c>
      <c r="C11878" s="427" t="s">
        <v>14821</v>
      </c>
      <c r="D11878" s="428">
        <v>112.47</v>
      </c>
    </row>
    <row r="11879" spans="2:4" x14ac:dyDescent="0.25">
      <c r="B11879" s="427" t="s">
        <v>14859</v>
      </c>
      <c r="C11879" s="427" t="s">
        <v>14821</v>
      </c>
      <c r="D11879" s="428">
        <v>112.47</v>
      </c>
    </row>
    <row r="11880" spans="2:4" x14ac:dyDescent="0.25">
      <c r="B11880" s="427" t="s">
        <v>14860</v>
      </c>
      <c r="C11880" s="427" t="s">
        <v>14821</v>
      </c>
      <c r="D11880" s="428">
        <v>112.47</v>
      </c>
    </row>
    <row r="11881" spans="2:4" x14ac:dyDescent="0.25">
      <c r="B11881" s="427" t="s">
        <v>14861</v>
      </c>
      <c r="C11881" s="427" t="s">
        <v>14821</v>
      </c>
      <c r="D11881" s="428">
        <v>112.47</v>
      </c>
    </row>
    <row r="11882" spans="2:4" x14ac:dyDescent="0.25">
      <c r="B11882" s="427" t="s">
        <v>14862</v>
      </c>
      <c r="C11882" s="427" t="s">
        <v>14821</v>
      </c>
      <c r="D11882" s="428">
        <v>112.47</v>
      </c>
    </row>
    <row r="11883" spans="2:4" x14ac:dyDescent="0.25">
      <c r="B11883" s="427" t="s">
        <v>14863</v>
      </c>
      <c r="C11883" s="427" t="s">
        <v>14821</v>
      </c>
      <c r="D11883" s="428">
        <v>112.47</v>
      </c>
    </row>
    <row r="11884" spans="2:4" x14ac:dyDescent="0.25">
      <c r="B11884" s="427" t="s">
        <v>14864</v>
      </c>
      <c r="C11884" s="427" t="s">
        <v>14821</v>
      </c>
      <c r="D11884" s="428">
        <v>112.47</v>
      </c>
    </row>
    <row r="11885" spans="2:4" x14ac:dyDescent="0.25">
      <c r="B11885" s="427" t="s">
        <v>14865</v>
      </c>
      <c r="C11885" s="427" t="s">
        <v>14821</v>
      </c>
      <c r="D11885" s="428">
        <v>112.47</v>
      </c>
    </row>
    <row r="11886" spans="2:4" x14ac:dyDescent="0.25">
      <c r="B11886" s="427" t="s">
        <v>14866</v>
      </c>
      <c r="C11886" s="427" t="s">
        <v>14821</v>
      </c>
      <c r="D11886" s="428">
        <v>112.47</v>
      </c>
    </row>
    <row r="11887" spans="2:4" x14ac:dyDescent="0.25">
      <c r="B11887" s="427" t="s">
        <v>14867</v>
      </c>
      <c r="C11887" s="427" t="s">
        <v>14821</v>
      </c>
      <c r="D11887" s="428">
        <v>112.47</v>
      </c>
    </row>
    <row r="11888" spans="2:4" x14ac:dyDescent="0.25">
      <c r="B11888" s="427" t="s">
        <v>14868</v>
      </c>
      <c r="C11888" s="427" t="s">
        <v>14821</v>
      </c>
      <c r="D11888" s="428">
        <v>112.47</v>
      </c>
    </row>
    <row r="11889" spans="2:4" x14ac:dyDescent="0.25">
      <c r="B11889" s="427" t="s">
        <v>14869</v>
      </c>
      <c r="C11889" s="427" t="s">
        <v>14821</v>
      </c>
      <c r="D11889" s="428">
        <v>112.47</v>
      </c>
    </row>
    <row r="11890" spans="2:4" x14ac:dyDescent="0.25">
      <c r="B11890" s="427" t="s">
        <v>14870</v>
      </c>
      <c r="C11890" s="427" t="s">
        <v>14821</v>
      </c>
      <c r="D11890" s="428">
        <v>112.47</v>
      </c>
    </row>
    <row r="11891" spans="2:4" x14ac:dyDescent="0.25">
      <c r="B11891" s="427" t="s">
        <v>14871</v>
      </c>
      <c r="C11891" s="427" t="s">
        <v>14821</v>
      </c>
      <c r="D11891" s="428">
        <v>112.47</v>
      </c>
    </row>
    <row r="11892" spans="2:4" x14ac:dyDescent="0.25">
      <c r="B11892" s="427" t="s">
        <v>14872</v>
      </c>
      <c r="C11892" s="427" t="s">
        <v>14821</v>
      </c>
      <c r="D11892" s="428">
        <v>112.47</v>
      </c>
    </row>
    <row r="11893" spans="2:4" x14ac:dyDescent="0.25">
      <c r="B11893" s="427" t="s">
        <v>14873</v>
      </c>
      <c r="C11893" s="427" t="s">
        <v>14821</v>
      </c>
      <c r="D11893" s="428">
        <v>112.47</v>
      </c>
    </row>
    <row r="11894" spans="2:4" x14ac:dyDescent="0.25">
      <c r="B11894" s="427" t="s">
        <v>14874</v>
      </c>
      <c r="C11894" s="427" t="s">
        <v>14821</v>
      </c>
      <c r="D11894" s="428">
        <v>112.47</v>
      </c>
    </row>
    <row r="11895" spans="2:4" x14ac:dyDescent="0.25">
      <c r="B11895" s="427" t="s">
        <v>14875</v>
      </c>
      <c r="C11895" s="427" t="s">
        <v>14821</v>
      </c>
      <c r="D11895" s="428">
        <v>112.47</v>
      </c>
    </row>
    <row r="11896" spans="2:4" x14ac:dyDescent="0.25">
      <c r="B11896" s="427" t="s">
        <v>14876</v>
      </c>
      <c r="C11896" s="427" t="s">
        <v>14821</v>
      </c>
      <c r="D11896" s="428">
        <v>112.47</v>
      </c>
    </row>
    <row r="11897" spans="2:4" x14ac:dyDescent="0.25">
      <c r="B11897" s="427" t="s">
        <v>14877</v>
      </c>
      <c r="C11897" s="427" t="s">
        <v>14821</v>
      </c>
      <c r="D11897" s="428">
        <v>112.47</v>
      </c>
    </row>
    <row r="11898" spans="2:4" x14ac:dyDescent="0.25">
      <c r="B11898" s="427" t="s">
        <v>14878</v>
      </c>
      <c r="C11898" s="427" t="s">
        <v>14821</v>
      </c>
      <c r="D11898" s="428">
        <v>112.47</v>
      </c>
    </row>
    <row r="11899" spans="2:4" x14ac:dyDescent="0.25">
      <c r="B11899" s="427" t="s">
        <v>14879</v>
      </c>
      <c r="C11899" s="427" t="s">
        <v>14821</v>
      </c>
      <c r="D11899" s="428">
        <v>112.47</v>
      </c>
    </row>
    <row r="11900" spans="2:4" x14ac:dyDescent="0.25">
      <c r="B11900" s="427" t="s">
        <v>14880</v>
      </c>
      <c r="C11900" s="427" t="s">
        <v>14821</v>
      </c>
      <c r="D11900" s="428">
        <v>112.47</v>
      </c>
    </row>
    <row r="11901" spans="2:4" x14ac:dyDescent="0.25">
      <c r="B11901" s="427" t="s">
        <v>14881</v>
      </c>
      <c r="C11901" s="427" t="s">
        <v>14821</v>
      </c>
      <c r="D11901" s="428">
        <v>112.47</v>
      </c>
    </row>
    <row r="11902" spans="2:4" x14ac:dyDescent="0.25">
      <c r="B11902" s="427" t="s">
        <v>14882</v>
      </c>
      <c r="C11902" s="427" t="s">
        <v>14821</v>
      </c>
      <c r="D11902" s="428">
        <v>112.47</v>
      </c>
    </row>
    <row r="11903" spans="2:4" x14ac:dyDescent="0.25">
      <c r="B11903" s="427" t="s">
        <v>14883</v>
      </c>
      <c r="C11903" s="427" t="s">
        <v>14821</v>
      </c>
      <c r="D11903" s="428">
        <v>112.47</v>
      </c>
    </row>
    <row r="11904" spans="2:4" x14ac:dyDescent="0.25">
      <c r="B11904" s="427" t="s">
        <v>14884</v>
      </c>
      <c r="C11904" s="427" t="s">
        <v>14821</v>
      </c>
      <c r="D11904" s="428">
        <v>112.47</v>
      </c>
    </row>
    <row r="11905" spans="2:4" x14ac:dyDescent="0.25">
      <c r="B11905" s="427" t="s">
        <v>14885</v>
      </c>
      <c r="C11905" s="427" t="s">
        <v>14821</v>
      </c>
      <c r="D11905" s="428">
        <v>112.47</v>
      </c>
    </row>
    <row r="11906" spans="2:4" x14ac:dyDescent="0.25">
      <c r="B11906" s="427" t="s">
        <v>14886</v>
      </c>
      <c r="C11906" s="427" t="s">
        <v>14821</v>
      </c>
      <c r="D11906" s="428">
        <v>112.47</v>
      </c>
    </row>
    <row r="11907" spans="2:4" x14ac:dyDescent="0.25">
      <c r="B11907" s="427" t="s">
        <v>14887</v>
      </c>
      <c r="C11907" s="427" t="s">
        <v>14821</v>
      </c>
      <c r="D11907" s="428">
        <v>112.47</v>
      </c>
    </row>
    <row r="11908" spans="2:4" x14ac:dyDescent="0.25">
      <c r="B11908" s="427" t="s">
        <v>14888</v>
      </c>
      <c r="C11908" s="427" t="s">
        <v>14821</v>
      </c>
      <c r="D11908" s="428">
        <v>112.47</v>
      </c>
    </row>
    <row r="11909" spans="2:4" x14ac:dyDescent="0.25">
      <c r="B11909" s="427" t="s">
        <v>14889</v>
      </c>
      <c r="C11909" s="427" t="s">
        <v>14821</v>
      </c>
      <c r="D11909" s="428">
        <v>112.47</v>
      </c>
    </row>
    <row r="11910" spans="2:4" x14ac:dyDescent="0.25">
      <c r="B11910" s="427" t="s">
        <v>14890</v>
      </c>
      <c r="C11910" s="427" t="s">
        <v>14821</v>
      </c>
      <c r="D11910" s="428">
        <v>110.01</v>
      </c>
    </row>
    <row r="11911" spans="2:4" x14ac:dyDescent="0.25">
      <c r="B11911" s="427" t="s">
        <v>14891</v>
      </c>
      <c r="C11911" s="427" t="s">
        <v>14821</v>
      </c>
      <c r="D11911" s="428">
        <v>110.01</v>
      </c>
    </row>
    <row r="11912" spans="2:4" x14ac:dyDescent="0.25">
      <c r="B11912" s="427" t="s">
        <v>14892</v>
      </c>
      <c r="C11912" s="427" t="s">
        <v>14821</v>
      </c>
      <c r="D11912" s="428">
        <v>110.01</v>
      </c>
    </row>
    <row r="11913" spans="2:4" x14ac:dyDescent="0.25">
      <c r="B11913" s="427" t="s">
        <v>14893</v>
      </c>
      <c r="C11913" s="427" t="s">
        <v>14821</v>
      </c>
      <c r="D11913" s="428">
        <v>110</v>
      </c>
    </row>
    <row r="11914" spans="2:4" x14ac:dyDescent="0.25">
      <c r="B11914" s="427" t="s">
        <v>14894</v>
      </c>
      <c r="C11914" s="427" t="s">
        <v>14821</v>
      </c>
      <c r="D11914" s="428">
        <v>110</v>
      </c>
    </row>
    <row r="11915" spans="2:4" x14ac:dyDescent="0.25">
      <c r="B11915" s="427" t="s">
        <v>14895</v>
      </c>
      <c r="C11915" s="427" t="s">
        <v>14821</v>
      </c>
      <c r="D11915" s="428">
        <v>110</v>
      </c>
    </row>
    <row r="11916" spans="2:4" x14ac:dyDescent="0.25">
      <c r="B11916" s="427" t="s">
        <v>14896</v>
      </c>
      <c r="C11916" s="427" t="s">
        <v>14821</v>
      </c>
      <c r="D11916" s="428">
        <v>110.01</v>
      </c>
    </row>
    <row r="11917" spans="2:4" x14ac:dyDescent="0.25">
      <c r="B11917" s="427" t="s">
        <v>14897</v>
      </c>
      <c r="C11917" s="427" t="s">
        <v>14821</v>
      </c>
      <c r="D11917" s="428">
        <v>110.01</v>
      </c>
    </row>
    <row r="11918" spans="2:4" x14ac:dyDescent="0.25">
      <c r="B11918" s="427" t="s">
        <v>14898</v>
      </c>
      <c r="C11918" s="427" t="s">
        <v>14821</v>
      </c>
      <c r="D11918" s="428">
        <v>110.01</v>
      </c>
    </row>
    <row r="11919" spans="2:4" x14ac:dyDescent="0.25">
      <c r="B11919" s="427" t="s">
        <v>14899</v>
      </c>
      <c r="C11919" s="427" t="s">
        <v>14821</v>
      </c>
      <c r="D11919" s="428">
        <v>110.01</v>
      </c>
    </row>
    <row r="11920" spans="2:4" x14ac:dyDescent="0.25">
      <c r="B11920" s="427" t="s">
        <v>14900</v>
      </c>
      <c r="C11920" s="427" t="s">
        <v>14821</v>
      </c>
      <c r="D11920" s="428">
        <v>110.01</v>
      </c>
    </row>
    <row r="11921" spans="2:4" x14ac:dyDescent="0.25">
      <c r="B11921" s="427" t="s">
        <v>14901</v>
      </c>
      <c r="C11921" s="427" t="s">
        <v>14821</v>
      </c>
      <c r="D11921" s="428">
        <v>110.01</v>
      </c>
    </row>
    <row r="11922" spans="2:4" x14ac:dyDescent="0.25">
      <c r="B11922" s="427" t="s">
        <v>14902</v>
      </c>
      <c r="C11922" s="427" t="s">
        <v>14821</v>
      </c>
      <c r="D11922" s="428">
        <v>110.01</v>
      </c>
    </row>
    <row r="11923" spans="2:4" x14ac:dyDescent="0.25">
      <c r="B11923" s="427" t="s">
        <v>14903</v>
      </c>
      <c r="C11923" s="427" t="s">
        <v>14821</v>
      </c>
      <c r="D11923" s="428">
        <v>110.01</v>
      </c>
    </row>
    <row r="11924" spans="2:4" x14ac:dyDescent="0.25">
      <c r="B11924" s="427" t="s">
        <v>14904</v>
      </c>
      <c r="C11924" s="427" t="s">
        <v>14821</v>
      </c>
      <c r="D11924" s="428">
        <v>110.01</v>
      </c>
    </row>
    <row r="11925" spans="2:4" x14ac:dyDescent="0.25">
      <c r="B11925" s="427" t="s">
        <v>14905</v>
      </c>
      <c r="C11925" s="427" t="s">
        <v>14821</v>
      </c>
      <c r="D11925" s="428">
        <v>110.01</v>
      </c>
    </row>
    <row r="11926" spans="2:4" x14ac:dyDescent="0.25">
      <c r="B11926" s="427" t="s">
        <v>14906</v>
      </c>
      <c r="C11926" s="427" t="s">
        <v>14821</v>
      </c>
      <c r="D11926" s="428">
        <v>110.01</v>
      </c>
    </row>
    <row r="11927" spans="2:4" x14ac:dyDescent="0.25">
      <c r="B11927" s="427" t="s">
        <v>14907</v>
      </c>
      <c r="C11927" s="427" t="s">
        <v>14821</v>
      </c>
      <c r="D11927" s="428">
        <v>112.47</v>
      </c>
    </row>
    <row r="11928" spans="2:4" x14ac:dyDescent="0.25">
      <c r="B11928" s="427" t="s">
        <v>14908</v>
      </c>
      <c r="C11928" s="427" t="s">
        <v>14821</v>
      </c>
      <c r="D11928" s="428">
        <v>112.47</v>
      </c>
    </row>
    <row r="11929" spans="2:4" x14ac:dyDescent="0.25">
      <c r="B11929" s="427" t="s">
        <v>14909</v>
      </c>
      <c r="C11929" s="427" t="s">
        <v>14821</v>
      </c>
      <c r="D11929" s="428">
        <v>112.47</v>
      </c>
    </row>
    <row r="11930" spans="2:4" x14ac:dyDescent="0.25">
      <c r="B11930" s="427" t="s">
        <v>14910</v>
      </c>
      <c r="C11930" s="427" t="s">
        <v>14821</v>
      </c>
      <c r="D11930" s="428">
        <v>112.47</v>
      </c>
    </row>
    <row r="11931" spans="2:4" x14ac:dyDescent="0.25">
      <c r="B11931" s="427" t="s">
        <v>14911</v>
      </c>
      <c r="C11931" s="427" t="s">
        <v>14821</v>
      </c>
      <c r="D11931" s="428">
        <v>112.47</v>
      </c>
    </row>
    <row r="11932" spans="2:4" x14ac:dyDescent="0.25">
      <c r="B11932" s="427" t="s">
        <v>14912</v>
      </c>
      <c r="C11932" s="427" t="s">
        <v>14821</v>
      </c>
      <c r="D11932" s="428">
        <v>112.47</v>
      </c>
    </row>
    <row r="11933" spans="2:4" x14ac:dyDescent="0.25">
      <c r="B11933" s="427" t="s">
        <v>14913</v>
      </c>
      <c r="C11933" s="427" t="s">
        <v>14821</v>
      </c>
      <c r="D11933" s="428">
        <v>112.47</v>
      </c>
    </row>
    <row r="11934" spans="2:4" x14ac:dyDescent="0.25">
      <c r="B11934" s="427" t="s">
        <v>14914</v>
      </c>
      <c r="C11934" s="427" t="s">
        <v>14821</v>
      </c>
      <c r="D11934" s="428">
        <v>112.47</v>
      </c>
    </row>
    <row r="11935" spans="2:4" x14ac:dyDescent="0.25">
      <c r="B11935" s="427" t="s">
        <v>14915</v>
      </c>
      <c r="C11935" s="427" t="s">
        <v>14821</v>
      </c>
      <c r="D11935" s="428">
        <v>112.47</v>
      </c>
    </row>
    <row r="11936" spans="2:4" x14ac:dyDescent="0.25">
      <c r="B11936" s="427" t="s">
        <v>14916</v>
      </c>
      <c r="C11936" s="427" t="s">
        <v>14821</v>
      </c>
      <c r="D11936" s="428">
        <v>112.47</v>
      </c>
    </row>
    <row r="11937" spans="2:4" x14ac:dyDescent="0.25">
      <c r="B11937" s="427" t="s">
        <v>14917</v>
      </c>
      <c r="C11937" s="427" t="s">
        <v>14821</v>
      </c>
      <c r="D11937" s="428">
        <v>112.47</v>
      </c>
    </row>
    <row r="11938" spans="2:4" x14ac:dyDescent="0.25">
      <c r="B11938" s="427" t="s">
        <v>14918</v>
      </c>
      <c r="C11938" s="427" t="s">
        <v>14821</v>
      </c>
      <c r="D11938" s="428">
        <v>112.47</v>
      </c>
    </row>
    <row r="11939" spans="2:4" x14ac:dyDescent="0.25">
      <c r="B11939" s="427" t="s">
        <v>14919</v>
      </c>
      <c r="C11939" s="427" t="s">
        <v>14821</v>
      </c>
      <c r="D11939" s="428">
        <v>112.47</v>
      </c>
    </row>
    <row r="11940" spans="2:4" x14ac:dyDescent="0.25">
      <c r="B11940" s="427" t="s">
        <v>14920</v>
      </c>
      <c r="C11940" s="427" t="s">
        <v>14821</v>
      </c>
      <c r="D11940" s="428">
        <v>112.47</v>
      </c>
    </row>
    <row r="11941" spans="2:4" x14ac:dyDescent="0.25">
      <c r="B11941" s="427" t="s">
        <v>14921</v>
      </c>
      <c r="C11941" s="427" t="s">
        <v>14821</v>
      </c>
      <c r="D11941" s="428">
        <v>112.47</v>
      </c>
    </row>
    <row r="11942" spans="2:4" x14ac:dyDescent="0.25">
      <c r="B11942" s="427" t="s">
        <v>14922</v>
      </c>
      <c r="C11942" s="427" t="s">
        <v>14821</v>
      </c>
      <c r="D11942" s="428">
        <v>112.47</v>
      </c>
    </row>
    <row r="11943" spans="2:4" x14ac:dyDescent="0.25">
      <c r="B11943" s="427" t="s">
        <v>14923</v>
      </c>
      <c r="C11943" s="427" t="s">
        <v>14821</v>
      </c>
      <c r="D11943" s="428">
        <v>112.47</v>
      </c>
    </row>
    <row r="11944" spans="2:4" x14ac:dyDescent="0.25">
      <c r="B11944" s="427" t="s">
        <v>14924</v>
      </c>
      <c r="C11944" s="427" t="s">
        <v>14821</v>
      </c>
      <c r="D11944" s="428">
        <v>112.47</v>
      </c>
    </row>
    <row r="11945" spans="2:4" x14ac:dyDescent="0.25">
      <c r="B11945" s="427" t="s">
        <v>14925</v>
      </c>
      <c r="C11945" s="427" t="s">
        <v>14821</v>
      </c>
      <c r="D11945" s="428">
        <v>112.47</v>
      </c>
    </row>
    <row r="11946" spans="2:4" x14ac:dyDescent="0.25">
      <c r="B11946" s="427" t="s">
        <v>14926</v>
      </c>
      <c r="C11946" s="427" t="s">
        <v>14821</v>
      </c>
      <c r="D11946" s="428">
        <v>112.47</v>
      </c>
    </row>
    <row r="11947" spans="2:4" x14ac:dyDescent="0.25">
      <c r="B11947" s="427" t="s">
        <v>14927</v>
      </c>
      <c r="C11947" s="427" t="s">
        <v>14821</v>
      </c>
      <c r="D11947" s="428">
        <v>112.47</v>
      </c>
    </row>
    <row r="11948" spans="2:4" x14ac:dyDescent="0.25">
      <c r="B11948" s="427" t="s">
        <v>14928</v>
      </c>
      <c r="C11948" s="427" t="s">
        <v>14821</v>
      </c>
      <c r="D11948" s="428">
        <v>112.47</v>
      </c>
    </row>
    <row r="11949" spans="2:4" x14ac:dyDescent="0.25">
      <c r="B11949" s="427" t="s">
        <v>14929</v>
      </c>
      <c r="C11949" s="427" t="s">
        <v>14821</v>
      </c>
      <c r="D11949" s="428">
        <v>110.01</v>
      </c>
    </row>
    <row r="11950" spans="2:4" x14ac:dyDescent="0.25">
      <c r="B11950" s="427" t="s">
        <v>14930</v>
      </c>
      <c r="C11950" s="427" t="s">
        <v>14821</v>
      </c>
      <c r="D11950" s="428">
        <v>110</v>
      </c>
    </row>
    <row r="11951" spans="2:4" x14ac:dyDescent="0.25">
      <c r="B11951" s="427" t="s">
        <v>14931</v>
      </c>
      <c r="C11951" s="427" t="s">
        <v>14821</v>
      </c>
      <c r="D11951" s="428">
        <v>112.47</v>
      </c>
    </row>
    <row r="11952" spans="2:4" x14ac:dyDescent="0.25">
      <c r="B11952" s="427" t="s">
        <v>14932</v>
      </c>
      <c r="C11952" s="427" t="s">
        <v>14821</v>
      </c>
      <c r="D11952" s="428">
        <v>112.47</v>
      </c>
    </row>
    <row r="11953" spans="2:4" x14ac:dyDescent="0.25">
      <c r="B11953" s="427" t="s">
        <v>14933</v>
      </c>
      <c r="C11953" s="427" t="s">
        <v>14821</v>
      </c>
      <c r="D11953" s="428">
        <v>112.47</v>
      </c>
    </row>
    <row r="11954" spans="2:4" x14ac:dyDescent="0.25">
      <c r="B11954" s="427" t="s">
        <v>14934</v>
      </c>
      <c r="C11954" s="427" t="s">
        <v>14821</v>
      </c>
      <c r="D11954" s="428">
        <v>112.47</v>
      </c>
    </row>
    <row r="11955" spans="2:4" x14ac:dyDescent="0.25">
      <c r="B11955" s="427" t="s">
        <v>14935</v>
      </c>
      <c r="C11955" s="427" t="s">
        <v>14821</v>
      </c>
      <c r="D11955" s="428">
        <v>112.47</v>
      </c>
    </row>
    <row r="11956" spans="2:4" x14ac:dyDescent="0.25">
      <c r="B11956" s="427" t="s">
        <v>14936</v>
      </c>
      <c r="C11956" s="427" t="s">
        <v>14821</v>
      </c>
      <c r="D11956" s="428">
        <v>112.47</v>
      </c>
    </row>
    <row r="11957" spans="2:4" x14ac:dyDescent="0.25">
      <c r="B11957" s="427" t="s">
        <v>14937</v>
      </c>
      <c r="C11957" s="427" t="s">
        <v>14821</v>
      </c>
      <c r="D11957" s="428">
        <v>112.47</v>
      </c>
    </row>
    <row r="11958" spans="2:4" x14ac:dyDescent="0.25">
      <c r="B11958" s="427" t="s">
        <v>14938</v>
      </c>
      <c r="C11958" s="427" t="s">
        <v>14821</v>
      </c>
      <c r="D11958" s="428">
        <v>112.47</v>
      </c>
    </row>
    <row r="11959" spans="2:4" x14ac:dyDescent="0.25">
      <c r="B11959" s="427" t="s">
        <v>14939</v>
      </c>
      <c r="C11959" s="427" t="s">
        <v>14821</v>
      </c>
      <c r="D11959" s="428">
        <v>112.47</v>
      </c>
    </row>
    <row r="11960" spans="2:4" x14ac:dyDescent="0.25">
      <c r="B11960" s="427" t="s">
        <v>14940</v>
      </c>
      <c r="C11960" s="427" t="s">
        <v>14821</v>
      </c>
      <c r="D11960" s="428">
        <v>112.47</v>
      </c>
    </row>
    <row r="11961" spans="2:4" x14ac:dyDescent="0.25">
      <c r="B11961" s="427" t="s">
        <v>14941</v>
      </c>
      <c r="C11961" s="427" t="s">
        <v>14821</v>
      </c>
      <c r="D11961" s="428">
        <v>112.47</v>
      </c>
    </row>
    <row r="11962" spans="2:4" x14ac:dyDescent="0.25">
      <c r="B11962" s="427" t="s">
        <v>14942</v>
      </c>
      <c r="C11962" s="427" t="s">
        <v>14821</v>
      </c>
      <c r="D11962" s="428">
        <v>112.47</v>
      </c>
    </row>
    <row r="11963" spans="2:4" x14ac:dyDescent="0.25">
      <c r="B11963" s="427" t="s">
        <v>14943</v>
      </c>
      <c r="C11963" s="427" t="s">
        <v>14821</v>
      </c>
      <c r="D11963" s="428">
        <v>112.47</v>
      </c>
    </row>
    <row r="11964" spans="2:4" x14ac:dyDescent="0.25">
      <c r="B11964" s="427" t="s">
        <v>14944</v>
      </c>
      <c r="C11964" s="427" t="s">
        <v>14821</v>
      </c>
      <c r="D11964" s="428">
        <v>112.47</v>
      </c>
    </row>
    <row r="11965" spans="2:4" x14ac:dyDescent="0.25">
      <c r="B11965" s="427" t="s">
        <v>14945</v>
      </c>
      <c r="C11965" s="427" t="s">
        <v>14821</v>
      </c>
      <c r="D11965" s="428">
        <v>112.47</v>
      </c>
    </row>
    <row r="11966" spans="2:4" x14ac:dyDescent="0.25">
      <c r="B11966" s="427" t="s">
        <v>14946</v>
      </c>
      <c r="C11966" s="427" t="s">
        <v>14821</v>
      </c>
      <c r="D11966" s="428">
        <v>112.47</v>
      </c>
    </row>
    <row r="11967" spans="2:4" x14ac:dyDescent="0.25">
      <c r="B11967" s="427" t="s">
        <v>14947</v>
      </c>
      <c r="C11967" s="427" t="s">
        <v>14821</v>
      </c>
      <c r="D11967" s="428">
        <v>112.47</v>
      </c>
    </row>
    <row r="11968" spans="2:4" x14ac:dyDescent="0.25">
      <c r="B11968" s="427" t="s">
        <v>14948</v>
      </c>
      <c r="C11968" s="427" t="s">
        <v>14821</v>
      </c>
      <c r="D11968" s="428">
        <v>112.47</v>
      </c>
    </row>
    <row r="11969" spans="2:4" x14ac:dyDescent="0.25">
      <c r="B11969" s="427" t="s">
        <v>14949</v>
      </c>
      <c r="C11969" s="427" t="s">
        <v>14821</v>
      </c>
      <c r="D11969" s="428">
        <v>112.47</v>
      </c>
    </row>
    <row r="11970" spans="2:4" x14ac:dyDescent="0.25">
      <c r="B11970" s="427" t="s">
        <v>14950</v>
      </c>
      <c r="C11970" s="427" t="s">
        <v>14821</v>
      </c>
      <c r="D11970" s="428">
        <v>112.47</v>
      </c>
    </row>
    <row r="11971" spans="2:4" x14ac:dyDescent="0.25">
      <c r="B11971" s="427" t="s">
        <v>14951</v>
      </c>
      <c r="C11971" s="427" t="s">
        <v>14821</v>
      </c>
      <c r="D11971" s="428">
        <v>112.47</v>
      </c>
    </row>
    <row r="11972" spans="2:4" x14ac:dyDescent="0.25">
      <c r="B11972" s="427" t="s">
        <v>14952</v>
      </c>
      <c r="C11972" s="427" t="s">
        <v>14821</v>
      </c>
      <c r="D11972" s="428">
        <v>112.47</v>
      </c>
    </row>
    <row r="11973" spans="2:4" x14ac:dyDescent="0.25">
      <c r="B11973" s="427" t="s">
        <v>14953</v>
      </c>
      <c r="C11973" s="427" t="s">
        <v>14821</v>
      </c>
      <c r="D11973" s="428">
        <v>112.47</v>
      </c>
    </row>
    <row r="11974" spans="2:4" x14ac:dyDescent="0.25">
      <c r="B11974" s="427" t="s">
        <v>14954</v>
      </c>
      <c r="C11974" s="427" t="s">
        <v>14821</v>
      </c>
      <c r="D11974" s="428">
        <v>112.47</v>
      </c>
    </row>
    <row r="11975" spans="2:4" x14ac:dyDescent="0.25">
      <c r="B11975" s="427" t="s">
        <v>14955</v>
      </c>
      <c r="C11975" s="427" t="s">
        <v>14821</v>
      </c>
      <c r="D11975" s="428">
        <v>112.47</v>
      </c>
    </row>
    <row r="11976" spans="2:4" x14ac:dyDescent="0.25">
      <c r="B11976" s="427" t="s">
        <v>14956</v>
      </c>
      <c r="C11976" s="427" t="s">
        <v>14821</v>
      </c>
      <c r="D11976" s="428">
        <v>112.47</v>
      </c>
    </row>
    <row r="11977" spans="2:4" x14ac:dyDescent="0.25">
      <c r="B11977" s="427" t="s">
        <v>14957</v>
      </c>
      <c r="C11977" s="427" t="s">
        <v>14821</v>
      </c>
      <c r="D11977" s="428">
        <v>112.47</v>
      </c>
    </row>
    <row r="11978" spans="2:4" x14ac:dyDescent="0.25">
      <c r="B11978" s="427" t="s">
        <v>14958</v>
      </c>
      <c r="C11978" s="427" t="s">
        <v>14821</v>
      </c>
      <c r="D11978" s="428">
        <v>112.47</v>
      </c>
    </row>
    <row r="11979" spans="2:4" x14ac:dyDescent="0.25">
      <c r="B11979" s="427" t="s">
        <v>14959</v>
      </c>
      <c r="C11979" s="427" t="s">
        <v>14821</v>
      </c>
      <c r="D11979" s="428">
        <v>112.47</v>
      </c>
    </row>
    <row r="11980" spans="2:4" x14ac:dyDescent="0.25">
      <c r="B11980" s="427" t="s">
        <v>14960</v>
      </c>
      <c r="C11980" s="427" t="s">
        <v>14821</v>
      </c>
      <c r="D11980" s="428">
        <v>112.47</v>
      </c>
    </row>
    <row r="11981" spans="2:4" x14ac:dyDescent="0.25">
      <c r="B11981" s="427" t="s">
        <v>14961</v>
      </c>
      <c r="C11981" s="427" t="s">
        <v>14821</v>
      </c>
      <c r="D11981" s="428">
        <v>112.47</v>
      </c>
    </row>
    <row r="11982" spans="2:4" x14ac:dyDescent="0.25">
      <c r="B11982" s="427" t="s">
        <v>14962</v>
      </c>
      <c r="C11982" s="427" t="s">
        <v>14821</v>
      </c>
      <c r="D11982" s="428">
        <v>112.47</v>
      </c>
    </row>
    <row r="11983" spans="2:4" x14ac:dyDescent="0.25">
      <c r="B11983" s="427" t="s">
        <v>14963</v>
      </c>
      <c r="C11983" s="427" t="s">
        <v>14821</v>
      </c>
      <c r="D11983" s="428">
        <v>112.47</v>
      </c>
    </row>
    <row r="11984" spans="2:4" x14ac:dyDescent="0.25">
      <c r="B11984" s="427" t="s">
        <v>14964</v>
      </c>
      <c r="C11984" s="427" t="s">
        <v>14821</v>
      </c>
      <c r="D11984" s="428">
        <v>112.47</v>
      </c>
    </row>
    <row r="11985" spans="2:4" x14ac:dyDescent="0.25">
      <c r="B11985" s="427" t="s">
        <v>14965</v>
      </c>
      <c r="C11985" s="427" t="s">
        <v>14821</v>
      </c>
      <c r="D11985" s="428">
        <v>112.47</v>
      </c>
    </row>
    <row r="11986" spans="2:4" x14ac:dyDescent="0.25">
      <c r="B11986" s="427" t="s">
        <v>14966</v>
      </c>
      <c r="C11986" s="427" t="s">
        <v>14821</v>
      </c>
      <c r="D11986" s="428">
        <v>112.47</v>
      </c>
    </row>
    <row r="11987" spans="2:4" x14ac:dyDescent="0.25">
      <c r="B11987" s="427" t="s">
        <v>14967</v>
      </c>
      <c r="C11987" s="427" t="s">
        <v>14821</v>
      </c>
      <c r="D11987" s="428">
        <v>112.47</v>
      </c>
    </row>
    <row r="11988" spans="2:4" x14ac:dyDescent="0.25">
      <c r="B11988" s="427" t="s">
        <v>14968</v>
      </c>
      <c r="C11988" s="427" t="s">
        <v>14821</v>
      </c>
      <c r="D11988" s="428">
        <v>112.47</v>
      </c>
    </row>
    <row r="11989" spans="2:4" x14ac:dyDescent="0.25">
      <c r="B11989" s="427" t="s">
        <v>14969</v>
      </c>
      <c r="C11989" s="427" t="s">
        <v>14821</v>
      </c>
      <c r="D11989" s="428">
        <v>112.47</v>
      </c>
    </row>
    <row r="11990" spans="2:4" x14ac:dyDescent="0.25">
      <c r="B11990" s="427" t="s">
        <v>14970</v>
      </c>
      <c r="C11990" s="427" t="s">
        <v>14821</v>
      </c>
      <c r="D11990" s="428">
        <v>112.47</v>
      </c>
    </row>
    <row r="11991" spans="2:4" x14ac:dyDescent="0.25">
      <c r="B11991" s="427" t="s">
        <v>14971</v>
      </c>
      <c r="C11991" s="427" t="s">
        <v>14821</v>
      </c>
      <c r="D11991" s="428">
        <v>112.47</v>
      </c>
    </row>
    <row r="11992" spans="2:4" x14ac:dyDescent="0.25">
      <c r="B11992" s="427" t="s">
        <v>14972</v>
      </c>
      <c r="C11992" s="427" t="s">
        <v>14821</v>
      </c>
      <c r="D11992" s="428">
        <v>112.47</v>
      </c>
    </row>
    <row r="11993" spans="2:4" x14ac:dyDescent="0.25">
      <c r="B11993" s="427" t="s">
        <v>14973</v>
      </c>
      <c r="C11993" s="427" t="s">
        <v>14821</v>
      </c>
      <c r="D11993" s="428">
        <v>112.47</v>
      </c>
    </row>
    <row r="11994" spans="2:4" x14ac:dyDescent="0.25">
      <c r="B11994" s="427" t="s">
        <v>14974</v>
      </c>
      <c r="C11994" s="427" t="s">
        <v>14821</v>
      </c>
      <c r="D11994" s="428">
        <v>112.47</v>
      </c>
    </row>
    <row r="11995" spans="2:4" x14ac:dyDescent="0.25">
      <c r="B11995" s="427" t="s">
        <v>14975</v>
      </c>
      <c r="C11995" s="427" t="s">
        <v>14821</v>
      </c>
      <c r="D11995" s="428">
        <v>112.47</v>
      </c>
    </row>
    <row r="11996" spans="2:4" x14ac:dyDescent="0.25">
      <c r="B11996" s="427" t="s">
        <v>14976</v>
      </c>
      <c r="C11996" s="427" t="s">
        <v>14821</v>
      </c>
      <c r="D11996" s="428">
        <v>112.47</v>
      </c>
    </row>
    <row r="11997" spans="2:4" x14ac:dyDescent="0.25">
      <c r="B11997" s="427" t="s">
        <v>14977</v>
      </c>
      <c r="C11997" s="427" t="s">
        <v>14821</v>
      </c>
      <c r="D11997" s="428">
        <v>112.47</v>
      </c>
    </row>
    <row r="11998" spans="2:4" x14ac:dyDescent="0.25">
      <c r="B11998" s="427" t="s">
        <v>14978</v>
      </c>
      <c r="C11998" s="427" t="s">
        <v>14821</v>
      </c>
      <c r="D11998" s="428">
        <v>112.47</v>
      </c>
    </row>
    <row r="11999" spans="2:4" x14ac:dyDescent="0.25">
      <c r="B11999" s="427" t="s">
        <v>14979</v>
      </c>
      <c r="C11999" s="427" t="s">
        <v>14821</v>
      </c>
      <c r="D11999" s="428">
        <v>112.47</v>
      </c>
    </row>
    <row r="12000" spans="2:4" x14ac:dyDescent="0.25">
      <c r="B12000" s="427" t="s">
        <v>14980</v>
      </c>
      <c r="C12000" s="427" t="s">
        <v>14821</v>
      </c>
      <c r="D12000" s="428">
        <v>112.47</v>
      </c>
    </row>
    <row r="12001" spans="2:4" x14ac:dyDescent="0.25">
      <c r="B12001" s="427" t="s">
        <v>14981</v>
      </c>
      <c r="C12001" s="427" t="s">
        <v>14821</v>
      </c>
      <c r="D12001" s="428">
        <v>112.47</v>
      </c>
    </row>
    <row r="12002" spans="2:4" x14ac:dyDescent="0.25">
      <c r="B12002" s="427" t="s">
        <v>14982</v>
      </c>
      <c r="C12002" s="427" t="s">
        <v>14821</v>
      </c>
      <c r="D12002" s="428">
        <v>112.47</v>
      </c>
    </row>
    <row r="12003" spans="2:4" x14ac:dyDescent="0.25">
      <c r="B12003" s="427" t="s">
        <v>14983</v>
      </c>
      <c r="C12003" s="427" t="s">
        <v>14821</v>
      </c>
      <c r="D12003" s="428">
        <v>112.47</v>
      </c>
    </row>
    <row r="12004" spans="2:4" x14ac:dyDescent="0.25">
      <c r="B12004" s="427" t="s">
        <v>14984</v>
      </c>
      <c r="C12004" s="427" t="s">
        <v>14821</v>
      </c>
      <c r="D12004" s="428">
        <v>112.47</v>
      </c>
    </row>
    <row r="12005" spans="2:4" x14ac:dyDescent="0.25">
      <c r="B12005" s="427" t="s">
        <v>14985</v>
      </c>
      <c r="C12005" s="427" t="s">
        <v>14821</v>
      </c>
      <c r="D12005" s="428">
        <v>112.47</v>
      </c>
    </row>
    <row r="12006" spans="2:4" x14ac:dyDescent="0.25">
      <c r="B12006" s="427" t="s">
        <v>14986</v>
      </c>
      <c r="C12006" s="427" t="s">
        <v>14821</v>
      </c>
      <c r="D12006" s="428">
        <v>112.47</v>
      </c>
    </row>
    <row r="12007" spans="2:4" x14ac:dyDescent="0.25">
      <c r="B12007" s="427" t="s">
        <v>14987</v>
      </c>
      <c r="C12007" s="427" t="s">
        <v>14821</v>
      </c>
      <c r="D12007" s="428">
        <v>112.47</v>
      </c>
    </row>
    <row r="12008" spans="2:4" x14ac:dyDescent="0.25">
      <c r="B12008" s="427" t="s">
        <v>14988</v>
      </c>
      <c r="C12008" s="427" t="s">
        <v>14821</v>
      </c>
      <c r="D12008" s="428">
        <v>112.47</v>
      </c>
    </row>
    <row r="12009" spans="2:4" x14ac:dyDescent="0.25">
      <c r="B12009" s="427" t="s">
        <v>14989</v>
      </c>
      <c r="C12009" s="427" t="s">
        <v>14821</v>
      </c>
      <c r="D12009" s="428">
        <v>112.47</v>
      </c>
    </row>
    <row r="12010" spans="2:4" x14ac:dyDescent="0.25">
      <c r="B12010" s="427" t="s">
        <v>14990</v>
      </c>
      <c r="C12010" s="427" t="s">
        <v>14821</v>
      </c>
      <c r="D12010" s="428">
        <v>112.47</v>
      </c>
    </row>
    <row r="12011" spans="2:4" x14ac:dyDescent="0.25">
      <c r="B12011" s="427" t="s">
        <v>14991</v>
      </c>
      <c r="C12011" s="427" t="s">
        <v>14821</v>
      </c>
      <c r="D12011" s="428">
        <v>112.47</v>
      </c>
    </row>
    <row r="12012" spans="2:4" x14ac:dyDescent="0.25">
      <c r="B12012" s="427" t="s">
        <v>14992</v>
      </c>
      <c r="C12012" s="427" t="s">
        <v>14821</v>
      </c>
      <c r="D12012" s="428">
        <v>112.47</v>
      </c>
    </row>
    <row r="12013" spans="2:4" x14ac:dyDescent="0.25">
      <c r="B12013" s="427" t="s">
        <v>14993</v>
      </c>
      <c r="C12013" s="427" t="s">
        <v>14821</v>
      </c>
      <c r="D12013" s="428">
        <v>112.47</v>
      </c>
    </row>
    <row r="12014" spans="2:4" x14ac:dyDescent="0.25">
      <c r="B12014" s="427" t="s">
        <v>14994</v>
      </c>
      <c r="C12014" s="427" t="s">
        <v>14821</v>
      </c>
      <c r="D12014" s="428">
        <v>112.47</v>
      </c>
    </row>
    <row r="12015" spans="2:4" x14ac:dyDescent="0.25">
      <c r="B12015" s="427" t="s">
        <v>14995</v>
      </c>
      <c r="C12015" s="427" t="s">
        <v>14821</v>
      </c>
      <c r="D12015" s="428">
        <v>112.47</v>
      </c>
    </row>
    <row r="12016" spans="2:4" x14ac:dyDescent="0.25">
      <c r="B12016" s="427" t="s">
        <v>14996</v>
      </c>
      <c r="C12016" s="427" t="s">
        <v>14821</v>
      </c>
      <c r="D12016" s="428">
        <v>112.47</v>
      </c>
    </row>
    <row r="12017" spans="2:4" x14ac:dyDescent="0.25">
      <c r="B12017" s="427" t="s">
        <v>14997</v>
      </c>
      <c r="C12017" s="427" t="s">
        <v>14821</v>
      </c>
      <c r="D12017" s="428">
        <v>112.47</v>
      </c>
    </row>
    <row r="12018" spans="2:4" x14ac:dyDescent="0.25">
      <c r="B12018" s="427" t="s">
        <v>14998</v>
      </c>
      <c r="C12018" s="427" t="s">
        <v>14821</v>
      </c>
      <c r="D12018" s="428">
        <v>112.47</v>
      </c>
    </row>
    <row r="12019" spans="2:4" x14ac:dyDescent="0.25">
      <c r="B12019" s="427" t="s">
        <v>14999</v>
      </c>
      <c r="C12019" s="427" t="s">
        <v>14821</v>
      </c>
      <c r="D12019" s="428">
        <v>112.47</v>
      </c>
    </row>
    <row r="12020" spans="2:4" x14ac:dyDescent="0.25">
      <c r="B12020" s="427" t="s">
        <v>15000</v>
      </c>
      <c r="C12020" s="427" t="s">
        <v>14821</v>
      </c>
      <c r="D12020" s="428">
        <v>112.47</v>
      </c>
    </row>
    <row r="12021" spans="2:4" x14ac:dyDescent="0.25">
      <c r="B12021" s="427" t="s">
        <v>15001</v>
      </c>
      <c r="C12021" s="427" t="s">
        <v>14821</v>
      </c>
      <c r="D12021" s="428">
        <v>112.47</v>
      </c>
    </row>
    <row r="12022" spans="2:4" x14ac:dyDescent="0.25">
      <c r="B12022" s="427" t="s">
        <v>15002</v>
      </c>
      <c r="C12022" s="427" t="s">
        <v>14821</v>
      </c>
      <c r="D12022" s="428">
        <v>112.47</v>
      </c>
    </row>
    <row r="12023" spans="2:4" x14ac:dyDescent="0.25">
      <c r="B12023" s="427" t="s">
        <v>15003</v>
      </c>
      <c r="C12023" s="427" t="s">
        <v>14821</v>
      </c>
      <c r="D12023" s="428">
        <v>112.47</v>
      </c>
    </row>
    <row r="12024" spans="2:4" x14ac:dyDescent="0.25">
      <c r="B12024" s="427" t="s">
        <v>15004</v>
      </c>
      <c r="C12024" s="427" t="s">
        <v>14821</v>
      </c>
      <c r="D12024" s="428">
        <v>112.47</v>
      </c>
    </row>
    <row r="12025" spans="2:4" x14ac:dyDescent="0.25">
      <c r="B12025" s="427" t="s">
        <v>15005</v>
      </c>
      <c r="C12025" s="427" t="s">
        <v>14821</v>
      </c>
      <c r="D12025" s="428">
        <v>112.47</v>
      </c>
    </row>
    <row r="12026" spans="2:4" x14ac:dyDescent="0.25">
      <c r="B12026" s="427" t="s">
        <v>15006</v>
      </c>
      <c r="C12026" s="427" t="s">
        <v>14821</v>
      </c>
      <c r="D12026" s="428">
        <v>112.47</v>
      </c>
    </row>
    <row r="12027" spans="2:4" x14ac:dyDescent="0.25">
      <c r="B12027" s="427" t="s">
        <v>15007</v>
      </c>
      <c r="C12027" s="427" t="s">
        <v>14821</v>
      </c>
      <c r="D12027" s="428">
        <v>112.47</v>
      </c>
    </row>
    <row r="12028" spans="2:4" x14ac:dyDescent="0.25">
      <c r="B12028" s="427" t="s">
        <v>15008</v>
      </c>
      <c r="C12028" s="427" t="s">
        <v>14821</v>
      </c>
      <c r="D12028" s="428">
        <v>112.47</v>
      </c>
    </row>
    <row r="12029" spans="2:4" x14ac:dyDescent="0.25">
      <c r="B12029" s="427" t="s">
        <v>15009</v>
      </c>
      <c r="C12029" s="427" t="s">
        <v>14821</v>
      </c>
      <c r="D12029" s="428">
        <v>112.47</v>
      </c>
    </row>
    <row r="12030" spans="2:4" x14ac:dyDescent="0.25">
      <c r="B12030" s="427" t="s">
        <v>15010</v>
      </c>
      <c r="C12030" s="427" t="s">
        <v>14821</v>
      </c>
      <c r="D12030" s="428">
        <v>112.47</v>
      </c>
    </row>
    <row r="12031" spans="2:4" x14ac:dyDescent="0.25">
      <c r="B12031" s="427" t="s">
        <v>15011</v>
      </c>
      <c r="C12031" s="427" t="s">
        <v>14821</v>
      </c>
      <c r="D12031" s="428">
        <v>112.47</v>
      </c>
    </row>
    <row r="12032" spans="2:4" x14ac:dyDescent="0.25">
      <c r="B12032" s="427" t="s">
        <v>15012</v>
      </c>
      <c r="C12032" s="427" t="s">
        <v>14821</v>
      </c>
      <c r="D12032" s="428">
        <v>112.47</v>
      </c>
    </row>
    <row r="12033" spans="2:4" x14ac:dyDescent="0.25">
      <c r="B12033" s="427" t="s">
        <v>15013</v>
      </c>
      <c r="C12033" s="427" t="s">
        <v>14821</v>
      </c>
      <c r="D12033" s="428">
        <v>112.47</v>
      </c>
    </row>
    <row r="12034" spans="2:4" x14ac:dyDescent="0.25">
      <c r="B12034" s="427" t="s">
        <v>15014</v>
      </c>
      <c r="C12034" s="427" t="s">
        <v>14821</v>
      </c>
      <c r="D12034" s="428">
        <v>112.47</v>
      </c>
    </row>
    <row r="12035" spans="2:4" x14ac:dyDescent="0.25">
      <c r="B12035" s="427" t="s">
        <v>15015</v>
      </c>
      <c r="C12035" s="427" t="s">
        <v>14821</v>
      </c>
      <c r="D12035" s="428">
        <v>112.47</v>
      </c>
    </row>
    <row r="12036" spans="2:4" x14ac:dyDescent="0.25">
      <c r="B12036" s="427" t="s">
        <v>15016</v>
      </c>
      <c r="C12036" s="427" t="s">
        <v>14821</v>
      </c>
      <c r="D12036" s="428">
        <v>112.47</v>
      </c>
    </row>
    <row r="12037" spans="2:4" x14ac:dyDescent="0.25">
      <c r="B12037" s="427" t="s">
        <v>15017</v>
      </c>
      <c r="C12037" s="427" t="s">
        <v>14821</v>
      </c>
      <c r="D12037" s="428">
        <v>112.47</v>
      </c>
    </row>
    <row r="12038" spans="2:4" x14ac:dyDescent="0.25">
      <c r="B12038" s="427" t="s">
        <v>15018</v>
      </c>
      <c r="C12038" s="427" t="s">
        <v>14821</v>
      </c>
      <c r="D12038" s="428">
        <v>112.47</v>
      </c>
    </row>
    <row r="12039" spans="2:4" x14ac:dyDescent="0.25">
      <c r="B12039" s="427" t="s">
        <v>15019</v>
      </c>
      <c r="C12039" s="427" t="s">
        <v>14821</v>
      </c>
      <c r="D12039" s="428">
        <v>112.47</v>
      </c>
    </row>
    <row r="12040" spans="2:4" x14ac:dyDescent="0.25">
      <c r="B12040" s="427" t="s">
        <v>15020</v>
      </c>
      <c r="C12040" s="427" t="s">
        <v>14821</v>
      </c>
      <c r="D12040" s="428">
        <v>112.47</v>
      </c>
    </row>
    <row r="12041" spans="2:4" x14ac:dyDescent="0.25">
      <c r="B12041" s="427" t="s">
        <v>15021</v>
      </c>
      <c r="C12041" s="427" t="s">
        <v>14821</v>
      </c>
      <c r="D12041" s="428">
        <v>112.47</v>
      </c>
    </row>
    <row r="12042" spans="2:4" x14ac:dyDescent="0.25">
      <c r="B12042" s="427" t="s">
        <v>15022</v>
      </c>
      <c r="C12042" s="427" t="s">
        <v>14821</v>
      </c>
      <c r="D12042" s="428">
        <v>112.47</v>
      </c>
    </row>
    <row r="12043" spans="2:4" x14ac:dyDescent="0.25">
      <c r="B12043" s="427" t="s">
        <v>15023</v>
      </c>
      <c r="C12043" s="427" t="s">
        <v>14821</v>
      </c>
      <c r="D12043" s="428">
        <v>112.47</v>
      </c>
    </row>
    <row r="12044" spans="2:4" x14ac:dyDescent="0.25">
      <c r="B12044" s="427" t="s">
        <v>15024</v>
      </c>
      <c r="C12044" s="427" t="s">
        <v>14821</v>
      </c>
      <c r="D12044" s="428">
        <v>112.47</v>
      </c>
    </row>
    <row r="12045" spans="2:4" x14ac:dyDescent="0.25">
      <c r="B12045" s="427" t="s">
        <v>15025</v>
      </c>
      <c r="C12045" s="427" t="s">
        <v>14821</v>
      </c>
      <c r="D12045" s="428">
        <v>112.47</v>
      </c>
    </row>
    <row r="12046" spans="2:4" x14ac:dyDescent="0.25">
      <c r="B12046" s="427" t="s">
        <v>15026</v>
      </c>
      <c r="C12046" s="427" t="s">
        <v>14821</v>
      </c>
      <c r="D12046" s="428">
        <v>112.47</v>
      </c>
    </row>
    <row r="12047" spans="2:4" x14ac:dyDescent="0.25">
      <c r="B12047" s="427" t="s">
        <v>15027</v>
      </c>
      <c r="C12047" s="427" t="s">
        <v>14821</v>
      </c>
      <c r="D12047" s="428">
        <v>112.47</v>
      </c>
    </row>
    <row r="12048" spans="2:4" x14ac:dyDescent="0.25">
      <c r="B12048" s="427" t="s">
        <v>15028</v>
      </c>
      <c r="C12048" s="427" t="s">
        <v>14821</v>
      </c>
      <c r="D12048" s="428">
        <v>112.47</v>
      </c>
    </row>
    <row r="12049" spans="2:4" x14ac:dyDescent="0.25">
      <c r="B12049" s="427" t="s">
        <v>15029</v>
      </c>
      <c r="C12049" s="427" t="s">
        <v>14821</v>
      </c>
      <c r="D12049" s="428">
        <v>112.47</v>
      </c>
    </row>
    <row r="12050" spans="2:4" x14ac:dyDescent="0.25">
      <c r="B12050" s="427" t="s">
        <v>15030</v>
      </c>
      <c r="C12050" s="427" t="s">
        <v>14821</v>
      </c>
      <c r="D12050" s="428">
        <v>112.47</v>
      </c>
    </row>
    <row r="12051" spans="2:4" x14ac:dyDescent="0.25">
      <c r="B12051" s="427" t="s">
        <v>15031</v>
      </c>
      <c r="C12051" s="427" t="s">
        <v>14821</v>
      </c>
      <c r="D12051" s="428">
        <v>112.47</v>
      </c>
    </row>
    <row r="12052" spans="2:4" x14ac:dyDescent="0.25">
      <c r="B12052" s="427" t="s">
        <v>15032</v>
      </c>
      <c r="C12052" s="427" t="s">
        <v>14821</v>
      </c>
      <c r="D12052" s="428">
        <v>112.47</v>
      </c>
    </row>
    <row r="12053" spans="2:4" x14ac:dyDescent="0.25">
      <c r="B12053" s="427" t="s">
        <v>15033</v>
      </c>
      <c r="C12053" s="427" t="s">
        <v>14821</v>
      </c>
      <c r="D12053" s="428">
        <v>112.47</v>
      </c>
    </row>
    <row r="12054" spans="2:4" x14ac:dyDescent="0.25">
      <c r="B12054" s="427" t="s">
        <v>15034</v>
      </c>
      <c r="C12054" s="427" t="s">
        <v>14821</v>
      </c>
      <c r="D12054" s="428">
        <v>112.47</v>
      </c>
    </row>
    <row r="12055" spans="2:4" x14ac:dyDescent="0.25">
      <c r="B12055" s="427" t="s">
        <v>15035</v>
      </c>
      <c r="C12055" s="427" t="s">
        <v>14821</v>
      </c>
      <c r="D12055" s="428">
        <v>112.47</v>
      </c>
    </row>
    <row r="12056" spans="2:4" x14ac:dyDescent="0.25">
      <c r="B12056" s="427" t="s">
        <v>15036</v>
      </c>
      <c r="C12056" s="427" t="s">
        <v>14821</v>
      </c>
      <c r="D12056" s="428">
        <v>112.47</v>
      </c>
    </row>
    <row r="12057" spans="2:4" x14ac:dyDescent="0.25">
      <c r="B12057" s="427" t="s">
        <v>15037</v>
      </c>
      <c r="C12057" s="427" t="s">
        <v>14821</v>
      </c>
      <c r="D12057" s="428">
        <v>112.47</v>
      </c>
    </row>
    <row r="12058" spans="2:4" x14ac:dyDescent="0.25">
      <c r="B12058" s="427" t="s">
        <v>15038</v>
      </c>
      <c r="C12058" s="427" t="s">
        <v>14821</v>
      </c>
      <c r="D12058" s="428">
        <v>112.47</v>
      </c>
    </row>
    <row r="12059" spans="2:4" x14ac:dyDescent="0.25">
      <c r="B12059" s="427" t="s">
        <v>15039</v>
      </c>
      <c r="C12059" s="427" t="s">
        <v>14821</v>
      </c>
      <c r="D12059" s="428">
        <v>112.47</v>
      </c>
    </row>
    <row r="12060" spans="2:4" x14ac:dyDescent="0.25">
      <c r="B12060" s="427" t="s">
        <v>15040</v>
      </c>
      <c r="C12060" s="427" t="s">
        <v>14821</v>
      </c>
      <c r="D12060" s="428">
        <v>112.47</v>
      </c>
    </row>
    <row r="12061" spans="2:4" x14ac:dyDescent="0.25">
      <c r="B12061" s="427" t="s">
        <v>15041</v>
      </c>
      <c r="C12061" s="427" t="s">
        <v>14821</v>
      </c>
      <c r="D12061" s="428">
        <v>112.47</v>
      </c>
    </row>
    <row r="12062" spans="2:4" x14ac:dyDescent="0.25">
      <c r="B12062" s="427" t="s">
        <v>15042</v>
      </c>
      <c r="C12062" s="427" t="s">
        <v>14821</v>
      </c>
      <c r="D12062" s="428">
        <v>112.47</v>
      </c>
    </row>
    <row r="12063" spans="2:4" x14ac:dyDescent="0.25">
      <c r="B12063" s="427" t="s">
        <v>15043</v>
      </c>
      <c r="C12063" s="427" t="s">
        <v>14821</v>
      </c>
      <c r="D12063" s="428">
        <v>112.47</v>
      </c>
    </row>
    <row r="12064" spans="2:4" x14ac:dyDescent="0.25">
      <c r="B12064" s="427" t="s">
        <v>15044</v>
      </c>
      <c r="C12064" s="427" t="s">
        <v>14821</v>
      </c>
      <c r="D12064" s="428">
        <v>112.47</v>
      </c>
    </row>
    <row r="12065" spans="2:4" x14ac:dyDescent="0.25">
      <c r="B12065" s="427" t="s">
        <v>15045</v>
      </c>
      <c r="C12065" s="427" t="s">
        <v>14821</v>
      </c>
      <c r="D12065" s="428">
        <v>112.47</v>
      </c>
    </row>
    <row r="12066" spans="2:4" x14ac:dyDescent="0.25">
      <c r="B12066" s="427" t="s">
        <v>15046</v>
      </c>
      <c r="C12066" s="427" t="s">
        <v>14821</v>
      </c>
      <c r="D12066" s="428">
        <v>112.47</v>
      </c>
    </row>
    <row r="12067" spans="2:4" x14ac:dyDescent="0.25">
      <c r="B12067" s="427">
        <v>907</v>
      </c>
      <c r="C12067" s="427" t="s">
        <v>14821</v>
      </c>
      <c r="D12067" s="428">
        <v>112.47</v>
      </c>
    </row>
    <row r="12068" spans="2:4" x14ac:dyDescent="0.25">
      <c r="B12068" s="427" t="s">
        <v>15047</v>
      </c>
      <c r="C12068" s="427" t="s">
        <v>14821</v>
      </c>
      <c r="D12068" s="428">
        <v>112.47</v>
      </c>
    </row>
    <row r="12069" spans="2:4" x14ac:dyDescent="0.25">
      <c r="B12069" s="427" t="s">
        <v>15048</v>
      </c>
      <c r="C12069" s="427" t="s">
        <v>14821</v>
      </c>
      <c r="D12069" s="428">
        <v>112.47</v>
      </c>
    </row>
    <row r="12070" spans="2:4" x14ac:dyDescent="0.25">
      <c r="B12070" s="427" t="s">
        <v>15049</v>
      </c>
      <c r="C12070" s="427" t="s">
        <v>14821</v>
      </c>
      <c r="D12070" s="428">
        <v>112.47</v>
      </c>
    </row>
    <row r="12071" spans="2:4" x14ac:dyDescent="0.25">
      <c r="B12071" s="427" t="s">
        <v>15050</v>
      </c>
      <c r="C12071" s="427" t="s">
        <v>14821</v>
      </c>
      <c r="D12071" s="428">
        <v>112.47</v>
      </c>
    </row>
    <row r="12072" spans="2:4" x14ac:dyDescent="0.25">
      <c r="B12072" s="427" t="s">
        <v>15051</v>
      </c>
      <c r="C12072" s="427" t="s">
        <v>14821</v>
      </c>
      <c r="D12072" s="428">
        <v>112.47</v>
      </c>
    </row>
    <row r="12073" spans="2:4" x14ac:dyDescent="0.25">
      <c r="B12073" s="427" t="s">
        <v>15052</v>
      </c>
      <c r="C12073" s="427" t="s">
        <v>14821</v>
      </c>
      <c r="D12073" s="428">
        <v>112.47</v>
      </c>
    </row>
    <row r="12074" spans="2:4" x14ac:dyDescent="0.25">
      <c r="B12074" s="427" t="s">
        <v>15053</v>
      </c>
      <c r="C12074" s="427" t="s">
        <v>14821</v>
      </c>
      <c r="D12074" s="428">
        <v>112.47</v>
      </c>
    </row>
    <row r="12075" spans="2:4" x14ac:dyDescent="0.25">
      <c r="B12075" s="427" t="s">
        <v>15054</v>
      </c>
      <c r="C12075" s="427" t="s">
        <v>14821</v>
      </c>
      <c r="D12075" s="428">
        <v>110.01</v>
      </c>
    </row>
    <row r="12076" spans="2:4" x14ac:dyDescent="0.25">
      <c r="B12076" s="427" t="s">
        <v>15055</v>
      </c>
      <c r="C12076" s="427" t="s">
        <v>14821</v>
      </c>
      <c r="D12076" s="428">
        <v>110.01</v>
      </c>
    </row>
    <row r="12077" spans="2:4" x14ac:dyDescent="0.25">
      <c r="B12077" s="427" t="s">
        <v>15056</v>
      </c>
      <c r="C12077" s="427" t="s">
        <v>14821</v>
      </c>
      <c r="D12077" s="428">
        <v>110.01</v>
      </c>
    </row>
    <row r="12078" spans="2:4" x14ac:dyDescent="0.25">
      <c r="B12078" s="427" t="s">
        <v>15057</v>
      </c>
      <c r="C12078" s="427" t="s">
        <v>14821</v>
      </c>
      <c r="D12078" s="428">
        <v>110.01</v>
      </c>
    </row>
    <row r="12079" spans="2:4" x14ac:dyDescent="0.25">
      <c r="B12079" s="427" t="s">
        <v>15058</v>
      </c>
      <c r="C12079" s="427" t="s">
        <v>14821</v>
      </c>
      <c r="D12079" s="428">
        <v>110.01</v>
      </c>
    </row>
    <row r="12080" spans="2:4" x14ac:dyDescent="0.25">
      <c r="B12080" s="427" t="s">
        <v>15059</v>
      </c>
      <c r="C12080" s="427" t="s">
        <v>14821</v>
      </c>
      <c r="D12080" s="428">
        <v>110.01</v>
      </c>
    </row>
    <row r="12081" spans="2:4" x14ac:dyDescent="0.25">
      <c r="B12081" s="427" t="s">
        <v>15060</v>
      </c>
      <c r="C12081" s="427" t="s">
        <v>14821</v>
      </c>
      <c r="D12081" s="428">
        <v>110.01</v>
      </c>
    </row>
    <row r="12082" spans="2:4" x14ac:dyDescent="0.25">
      <c r="B12082" s="427" t="s">
        <v>15061</v>
      </c>
      <c r="C12082" s="427" t="s">
        <v>14821</v>
      </c>
      <c r="D12082" s="428">
        <v>110</v>
      </c>
    </row>
    <row r="12083" spans="2:4" x14ac:dyDescent="0.25">
      <c r="B12083" s="427" t="s">
        <v>15062</v>
      </c>
      <c r="C12083" s="427" t="s">
        <v>14821</v>
      </c>
      <c r="D12083" s="428">
        <v>110</v>
      </c>
    </row>
    <row r="12084" spans="2:4" x14ac:dyDescent="0.25">
      <c r="B12084" s="427" t="s">
        <v>15063</v>
      </c>
      <c r="C12084" s="427" t="s">
        <v>14821</v>
      </c>
      <c r="D12084" s="428">
        <v>110</v>
      </c>
    </row>
    <row r="12085" spans="2:4" x14ac:dyDescent="0.25">
      <c r="B12085" s="427" t="s">
        <v>15064</v>
      </c>
      <c r="C12085" s="427" t="s">
        <v>14821</v>
      </c>
      <c r="D12085" s="428">
        <v>110</v>
      </c>
    </row>
    <row r="12086" spans="2:4" x14ac:dyDescent="0.25">
      <c r="B12086" s="427" t="s">
        <v>15065</v>
      </c>
      <c r="C12086" s="427" t="s">
        <v>14821</v>
      </c>
      <c r="D12086" s="428">
        <v>110.01</v>
      </c>
    </row>
    <row r="12087" spans="2:4" x14ac:dyDescent="0.25">
      <c r="B12087" s="427" t="s">
        <v>15066</v>
      </c>
      <c r="C12087" s="427" t="s">
        <v>14821</v>
      </c>
      <c r="D12087" s="428">
        <v>110.01</v>
      </c>
    </row>
    <row r="12088" spans="2:4" x14ac:dyDescent="0.25">
      <c r="B12088" s="427" t="s">
        <v>15067</v>
      </c>
      <c r="C12088" s="427" t="s">
        <v>14821</v>
      </c>
      <c r="D12088" s="428">
        <v>110.01</v>
      </c>
    </row>
    <row r="12089" spans="2:4" x14ac:dyDescent="0.25">
      <c r="B12089" s="427" t="s">
        <v>15068</v>
      </c>
      <c r="C12089" s="427" t="s">
        <v>14821</v>
      </c>
      <c r="D12089" s="428">
        <v>110.01</v>
      </c>
    </row>
    <row r="12090" spans="2:4" x14ac:dyDescent="0.25">
      <c r="B12090" s="427" t="s">
        <v>15069</v>
      </c>
      <c r="C12090" s="427" t="s">
        <v>14821</v>
      </c>
      <c r="D12090" s="428">
        <v>110.01</v>
      </c>
    </row>
    <row r="12091" spans="2:4" x14ac:dyDescent="0.25">
      <c r="B12091" s="427" t="s">
        <v>15070</v>
      </c>
      <c r="C12091" s="427" t="s">
        <v>14821</v>
      </c>
      <c r="D12091" s="428">
        <v>110.01</v>
      </c>
    </row>
    <row r="12092" spans="2:4" x14ac:dyDescent="0.25">
      <c r="B12092" s="427" t="s">
        <v>15071</v>
      </c>
      <c r="C12092" s="427" t="s">
        <v>14821</v>
      </c>
      <c r="D12092" s="428">
        <v>110.01</v>
      </c>
    </row>
    <row r="12093" spans="2:4" x14ac:dyDescent="0.25">
      <c r="B12093" s="427" t="s">
        <v>15072</v>
      </c>
      <c r="C12093" s="427" t="s">
        <v>14821</v>
      </c>
      <c r="D12093" s="428">
        <v>110.01</v>
      </c>
    </row>
    <row r="12094" spans="2:4" x14ac:dyDescent="0.25">
      <c r="B12094" s="427" t="s">
        <v>15073</v>
      </c>
      <c r="C12094" s="427" t="s">
        <v>14821</v>
      </c>
      <c r="D12094" s="428">
        <v>110.01</v>
      </c>
    </row>
    <row r="12095" spans="2:4" x14ac:dyDescent="0.25">
      <c r="B12095" s="427" t="s">
        <v>15074</v>
      </c>
      <c r="C12095" s="427" t="s">
        <v>14821</v>
      </c>
      <c r="D12095" s="428">
        <v>110.01</v>
      </c>
    </row>
    <row r="12096" spans="2:4" x14ac:dyDescent="0.25">
      <c r="B12096" s="427" t="s">
        <v>15075</v>
      </c>
      <c r="C12096" s="427" t="s">
        <v>14821</v>
      </c>
      <c r="D12096" s="428">
        <v>110.01</v>
      </c>
    </row>
    <row r="12097" spans="2:4" x14ac:dyDescent="0.25">
      <c r="B12097" s="427" t="s">
        <v>15076</v>
      </c>
      <c r="C12097" s="427" t="s">
        <v>14821</v>
      </c>
      <c r="D12097" s="428">
        <v>110.01</v>
      </c>
    </row>
    <row r="12098" spans="2:4" x14ac:dyDescent="0.25">
      <c r="B12098" s="427" t="s">
        <v>15077</v>
      </c>
      <c r="C12098" s="427" t="s">
        <v>14821</v>
      </c>
      <c r="D12098" s="428">
        <v>110.01</v>
      </c>
    </row>
    <row r="12099" spans="2:4" x14ac:dyDescent="0.25">
      <c r="B12099" s="427" t="s">
        <v>15078</v>
      </c>
      <c r="C12099" s="427" t="s">
        <v>14821</v>
      </c>
      <c r="D12099" s="428">
        <v>110.01</v>
      </c>
    </row>
    <row r="12100" spans="2:4" x14ac:dyDescent="0.25">
      <c r="B12100" s="427" t="s">
        <v>15079</v>
      </c>
      <c r="C12100" s="427" t="s">
        <v>14821</v>
      </c>
      <c r="D12100" s="428">
        <v>110.01</v>
      </c>
    </row>
    <row r="12101" spans="2:4" x14ac:dyDescent="0.25">
      <c r="B12101" s="427" t="s">
        <v>15080</v>
      </c>
      <c r="C12101" s="427" t="s">
        <v>14821</v>
      </c>
      <c r="D12101" s="428">
        <v>110.01</v>
      </c>
    </row>
    <row r="12102" spans="2:4" x14ac:dyDescent="0.25">
      <c r="B12102" s="427" t="s">
        <v>15081</v>
      </c>
      <c r="C12102" s="427" t="s">
        <v>14821</v>
      </c>
      <c r="D12102" s="428">
        <v>110.01</v>
      </c>
    </row>
    <row r="12103" spans="2:4" x14ac:dyDescent="0.25">
      <c r="B12103" s="427" t="s">
        <v>15082</v>
      </c>
      <c r="C12103" s="427" t="s">
        <v>14821</v>
      </c>
      <c r="D12103" s="428">
        <v>110.01</v>
      </c>
    </row>
    <row r="12104" spans="2:4" x14ac:dyDescent="0.25">
      <c r="B12104" s="427" t="s">
        <v>15083</v>
      </c>
      <c r="C12104" s="427" t="s">
        <v>14821</v>
      </c>
      <c r="D12104" s="428">
        <v>110.01</v>
      </c>
    </row>
    <row r="12105" spans="2:4" x14ac:dyDescent="0.25">
      <c r="B12105" s="427" t="s">
        <v>15084</v>
      </c>
      <c r="C12105" s="427" t="s">
        <v>14821</v>
      </c>
      <c r="D12105" s="428">
        <v>110.01</v>
      </c>
    </row>
    <row r="12106" spans="2:4" x14ac:dyDescent="0.25">
      <c r="B12106" s="427" t="s">
        <v>15085</v>
      </c>
      <c r="C12106" s="427" t="s">
        <v>14821</v>
      </c>
      <c r="D12106" s="428">
        <v>110.01</v>
      </c>
    </row>
    <row r="12107" spans="2:4" x14ac:dyDescent="0.25">
      <c r="B12107" s="427" t="s">
        <v>15086</v>
      </c>
      <c r="C12107" s="427" t="s">
        <v>14821</v>
      </c>
      <c r="D12107" s="428">
        <v>110.01</v>
      </c>
    </row>
    <row r="12108" spans="2:4" x14ac:dyDescent="0.25">
      <c r="B12108" s="427" t="s">
        <v>15087</v>
      </c>
      <c r="C12108" s="427" t="s">
        <v>14821</v>
      </c>
      <c r="D12108" s="428">
        <v>110.01</v>
      </c>
    </row>
    <row r="12109" spans="2:4" x14ac:dyDescent="0.25">
      <c r="B12109" s="427" t="s">
        <v>15088</v>
      </c>
      <c r="C12109" s="427" t="s">
        <v>14821</v>
      </c>
      <c r="D12109" s="428">
        <v>110.01</v>
      </c>
    </row>
    <row r="12110" spans="2:4" x14ac:dyDescent="0.25">
      <c r="B12110" s="427" t="s">
        <v>15089</v>
      </c>
      <c r="C12110" s="427" t="s">
        <v>14821</v>
      </c>
      <c r="D12110" s="428">
        <v>110.01</v>
      </c>
    </row>
    <row r="12111" spans="2:4" x14ac:dyDescent="0.25">
      <c r="B12111" s="427" t="s">
        <v>15090</v>
      </c>
      <c r="C12111" s="427" t="s">
        <v>14821</v>
      </c>
      <c r="D12111" s="428">
        <v>112.47</v>
      </c>
    </row>
    <row r="12112" spans="2:4" x14ac:dyDescent="0.25">
      <c r="B12112" s="427" t="s">
        <v>15091</v>
      </c>
      <c r="C12112" s="427" t="s">
        <v>14821</v>
      </c>
      <c r="D12112" s="428">
        <v>112.47</v>
      </c>
    </row>
    <row r="12113" spans="2:4" x14ac:dyDescent="0.25">
      <c r="B12113" s="427" t="s">
        <v>15092</v>
      </c>
      <c r="C12113" s="427" t="s">
        <v>14821</v>
      </c>
      <c r="D12113" s="428">
        <v>112.47</v>
      </c>
    </row>
    <row r="12114" spans="2:4" x14ac:dyDescent="0.25">
      <c r="B12114" s="427" t="s">
        <v>15093</v>
      </c>
      <c r="C12114" s="427" t="s">
        <v>14821</v>
      </c>
      <c r="D12114" s="428">
        <v>112.47</v>
      </c>
    </row>
    <row r="12115" spans="2:4" x14ac:dyDescent="0.25">
      <c r="B12115" s="427" t="s">
        <v>15094</v>
      </c>
      <c r="C12115" s="427" t="s">
        <v>14821</v>
      </c>
      <c r="D12115" s="428">
        <v>112.47</v>
      </c>
    </row>
    <row r="12116" spans="2:4" x14ac:dyDescent="0.25">
      <c r="B12116" s="427" t="s">
        <v>15095</v>
      </c>
      <c r="C12116" s="427" t="s">
        <v>14821</v>
      </c>
      <c r="D12116" s="428">
        <v>112.47</v>
      </c>
    </row>
    <row r="12117" spans="2:4" x14ac:dyDescent="0.25">
      <c r="B12117" s="427" t="s">
        <v>15096</v>
      </c>
      <c r="C12117" s="427" t="s">
        <v>14821</v>
      </c>
      <c r="D12117" s="428">
        <v>112.47</v>
      </c>
    </row>
    <row r="12118" spans="2:4" x14ac:dyDescent="0.25">
      <c r="B12118" s="427" t="s">
        <v>15097</v>
      </c>
      <c r="C12118" s="427" t="s">
        <v>14821</v>
      </c>
      <c r="D12118" s="428">
        <v>112.47</v>
      </c>
    </row>
    <row r="12119" spans="2:4" x14ac:dyDescent="0.25">
      <c r="B12119" s="427" t="s">
        <v>15098</v>
      </c>
      <c r="C12119" s="427" t="s">
        <v>14821</v>
      </c>
      <c r="D12119" s="428">
        <v>112.47</v>
      </c>
    </row>
    <row r="12120" spans="2:4" x14ac:dyDescent="0.25">
      <c r="B12120" s="427" t="s">
        <v>15099</v>
      </c>
      <c r="C12120" s="427" t="s">
        <v>14821</v>
      </c>
      <c r="D12120" s="428">
        <v>112.47</v>
      </c>
    </row>
    <row r="12121" spans="2:4" x14ac:dyDescent="0.25">
      <c r="B12121" s="427" t="s">
        <v>15100</v>
      </c>
      <c r="C12121" s="427" t="s">
        <v>14821</v>
      </c>
      <c r="D12121" s="428">
        <v>112.47</v>
      </c>
    </row>
    <row r="12122" spans="2:4" x14ac:dyDescent="0.25">
      <c r="B12122" s="427" t="s">
        <v>15101</v>
      </c>
      <c r="C12122" s="427" t="s">
        <v>14821</v>
      </c>
      <c r="D12122" s="428">
        <v>112.47</v>
      </c>
    </row>
    <row r="12123" spans="2:4" x14ac:dyDescent="0.25">
      <c r="B12123" s="427" t="s">
        <v>15102</v>
      </c>
      <c r="C12123" s="427" t="s">
        <v>14821</v>
      </c>
      <c r="D12123" s="428">
        <v>112.47</v>
      </c>
    </row>
    <row r="12124" spans="2:4" x14ac:dyDescent="0.25">
      <c r="B12124" s="427" t="s">
        <v>15103</v>
      </c>
      <c r="C12124" s="427" t="s">
        <v>14821</v>
      </c>
      <c r="D12124" s="428">
        <v>112.47</v>
      </c>
    </row>
    <row r="12125" spans="2:4" x14ac:dyDescent="0.25">
      <c r="B12125" s="427" t="s">
        <v>15104</v>
      </c>
      <c r="C12125" s="427" t="s">
        <v>14821</v>
      </c>
      <c r="D12125" s="428">
        <v>112.47</v>
      </c>
    </row>
    <row r="12126" spans="2:4" x14ac:dyDescent="0.25">
      <c r="B12126" s="427" t="s">
        <v>15105</v>
      </c>
      <c r="C12126" s="427" t="s">
        <v>14821</v>
      </c>
      <c r="D12126" s="428">
        <v>112.47</v>
      </c>
    </row>
    <row r="12127" spans="2:4" x14ac:dyDescent="0.25">
      <c r="B12127" s="427" t="s">
        <v>15106</v>
      </c>
      <c r="C12127" s="427" t="s">
        <v>14821</v>
      </c>
      <c r="D12127" s="428">
        <v>112.47</v>
      </c>
    </row>
    <row r="12128" spans="2:4" x14ac:dyDescent="0.25">
      <c r="B12128" s="427" t="s">
        <v>15107</v>
      </c>
      <c r="C12128" s="427" t="s">
        <v>14821</v>
      </c>
      <c r="D12128" s="428">
        <v>112.47</v>
      </c>
    </row>
    <row r="12129" spans="2:4" x14ac:dyDescent="0.25">
      <c r="B12129" s="427" t="s">
        <v>15108</v>
      </c>
      <c r="C12129" s="427" t="s">
        <v>14821</v>
      </c>
      <c r="D12129" s="428">
        <v>112.47</v>
      </c>
    </row>
    <row r="12130" spans="2:4" x14ac:dyDescent="0.25">
      <c r="B12130" s="427" t="s">
        <v>15109</v>
      </c>
      <c r="C12130" s="427" t="s">
        <v>14821</v>
      </c>
      <c r="D12130" s="428">
        <v>112.47</v>
      </c>
    </row>
    <row r="12131" spans="2:4" x14ac:dyDescent="0.25">
      <c r="B12131" s="427" t="s">
        <v>15110</v>
      </c>
      <c r="C12131" s="427" t="s">
        <v>14821</v>
      </c>
      <c r="D12131" s="428">
        <v>112.47</v>
      </c>
    </row>
    <row r="12132" spans="2:4" x14ac:dyDescent="0.25">
      <c r="B12132" s="427" t="s">
        <v>15111</v>
      </c>
      <c r="C12132" s="427" t="s">
        <v>14821</v>
      </c>
      <c r="D12132" s="428">
        <v>112.47</v>
      </c>
    </row>
    <row r="12133" spans="2:4" x14ac:dyDescent="0.25">
      <c r="B12133" s="427" t="s">
        <v>15112</v>
      </c>
      <c r="C12133" s="427" t="s">
        <v>14821</v>
      </c>
      <c r="D12133" s="428">
        <v>112.47</v>
      </c>
    </row>
    <row r="12134" spans="2:4" x14ac:dyDescent="0.25">
      <c r="B12134" s="427" t="s">
        <v>15113</v>
      </c>
      <c r="C12134" s="427" t="s">
        <v>14821</v>
      </c>
      <c r="D12134" s="428">
        <v>112.47</v>
      </c>
    </row>
    <row r="12135" spans="2:4" x14ac:dyDescent="0.25">
      <c r="B12135" s="427" t="s">
        <v>15114</v>
      </c>
      <c r="C12135" s="427" t="s">
        <v>14821</v>
      </c>
      <c r="D12135" s="428">
        <v>112.47</v>
      </c>
    </row>
    <row r="12136" spans="2:4" x14ac:dyDescent="0.25">
      <c r="B12136" s="427" t="s">
        <v>15115</v>
      </c>
      <c r="C12136" s="427" t="s">
        <v>14821</v>
      </c>
      <c r="D12136" s="428">
        <v>112.47</v>
      </c>
    </row>
    <row r="12137" spans="2:4" x14ac:dyDescent="0.25">
      <c r="B12137" s="427" t="s">
        <v>15116</v>
      </c>
      <c r="C12137" s="427" t="s">
        <v>14821</v>
      </c>
      <c r="D12137" s="428">
        <v>112.47</v>
      </c>
    </row>
    <row r="12138" spans="2:4" x14ac:dyDescent="0.25">
      <c r="B12138" s="427" t="s">
        <v>15117</v>
      </c>
      <c r="C12138" s="427" t="s">
        <v>14821</v>
      </c>
      <c r="D12138" s="428">
        <v>112.47</v>
      </c>
    </row>
    <row r="12139" spans="2:4" x14ac:dyDescent="0.25">
      <c r="B12139" s="427" t="s">
        <v>15118</v>
      </c>
      <c r="C12139" s="427" t="s">
        <v>14821</v>
      </c>
      <c r="D12139" s="428">
        <v>112.47</v>
      </c>
    </row>
    <row r="12140" spans="2:4" x14ac:dyDescent="0.25">
      <c r="B12140" s="427" t="s">
        <v>15119</v>
      </c>
      <c r="C12140" s="427" t="s">
        <v>14821</v>
      </c>
      <c r="D12140" s="428">
        <v>112.47</v>
      </c>
    </row>
    <row r="12141" spans="2:4" x14ac:dyDescent="0.25">
      <c r="B12141" s="427" t="s">
        <v>15120</v>
      </c>
      <c r="C12141" s="427" t="s">
        <v>14821</v>
      </c>
      <c r="D12141" s="428">
        <v>112.47</v>
      </c>
    </row>
    <row r="12142" spans="2:4" x14ac:dyDescent="0.25">
      <c r="B12142" s="427" t="s">
        <v>15121</v>
      </c>
      <c r="C12142" s="427" t="s">
        <v>14821</v>
      </c>
      <c r="D12142" s="428">
        <v>112.47</v>
      </c>
    </row>
    <row r="12143" spans="2:4" x14ac:dyDescent="0.25">
      <c r="B12143" s="427" t="s">
        <v>15122</v>
      </c>
      <c r="C12143" s="427" t="s">
        <v>14821</v>
      </c>
      <c r="D12143" s="428">
        <v>112.47</v>
      </c>
    </row>
    <row r="12144" spans="2:4" x14ac:dyDescent="0.25">
      <c r="B12144" s="427" t="s">
        <v>15123</v>
      </c>
      <c r="C12144" s="427" t="s">
        <v>14821</v>
      </c>
      <c r="D12144" s="428">
        <v>112.47</v>
      </c>
    </row>
    <row r="12145" spans="2:4" x14ac:dyDescent="0.25">
      <c r="B12145" s="427" t="s">
        <v>15124</v>
      </c>
      <c r="C12145" s="427" t="s">
        <v>14821</v>
      </c>
      <c r="D12145" s="428">
        <v>112.47</v>
      </c>
    </row>
    <row r="12146" spans="2:4" x14ac:dyDescent="0.25">
      <c r="B12146" s="427" t="s">
        <v>15125</v>
      </c>
      <c r="C12146" s="427" t="s">
        <v>14821</v>
      </c>
      <c r="D12146" s="428">
        <v>112.47</v>
      </c>
    </row>
    <row r="12147" spans="2:4" x14ac:dyDescent="0.25">
      <c r="B12147" s="427" t="s">
        <v>15126</v>
      </c>
      <c r="C12147" s="427" t="s">
        <v>14821</v>
      </c>
      <c r="D12147" s="428">
        <v>112.47</v>
      </c>
    </row>
    <row r="12148" spans="2:4" x14ac:dyDescent="0.25">
      <c r="B12148" s="427" t="s">
        <v>15127</v>
      </c>
      <c r="C12148" s="427" t="s">
        <v>14821</v>
      </c>
      <c r="D12148" s="428">
        <v>112.47</v>
      </c>
    </row>
    <row r="12149" spans="2:4" x14ac:dyDescent="0.25">
      <c r="B12149" s="427" t="s">
        <v>15128</v>
      </c>
      <c r="C12149" s="427" t="s">
        <v>14821</v>
      </c>
      <c r="D12149" s="428">
        <v>112.47</v>
      </c>
    </row>
    <row r="12150" spans="2:4" x14ac:dyDescent="0.25">
      <c r="B12150" s="427" t="s">
        <v>15129</v>
      </c>
      <c r="C12150" s="427" t="s">
        <v>14821</v>
      </c>
      <c r="D12150" s="428">
        <v>112.47</v>
      </c>
    </row>
    <row r="12151" spans="2:4" x14ac:dyDescent="0.25">
      <c r="B12151" s="427" t="s">
        <v>15130</v>
      </c>
      <c r="C12151" s="427" t="s">
        <v>14821</v>
      </c>
      <c r="D12151" s="428">
        <v>112.47</v>
      </c>
    </row>
    <row r="12152" spans="2:4" x14ac:dyDescent="0.25">
      <c r="B12152" s="427" t="s">
        <v>15131</v>
      </c>
      <c r="C12152" s="427" t="s">
        <v>14821</v>
      </c>
      <c r="D12152" s="428">
        <v>112.47</v>
      </c>
    </row>
    <row r="12153" spans="2:4" x14ac:dyDescent="0.25">
      <c r="B12153" s="427" t="s">
        <v>15132</v>
      </c>
      <c r="C12153" s="427" t="s">
        <v>14821</v>
      </c>
      <c r="D12153" s="428">
        <v>112.47</v>
      </c>
    </row>
    <row r="12154" spans="2:4" x14ac:dyDescent="0.25">
      <c r="B12154" s="427" t="s">
        <v>15133</v>
      </c>
      <c r="C12154" s="427" t="s">
        <v>14821</v>
      </c>
      <c r="D12154" s="428">
        <v>112.47</v>
      </c>
    </row>
    <row r="12155" spans="2:4" x14ac:dyDescent="0.25">
      <c r="B12155" s="427" t="s">
        <v>15134</v>
      </c>
      <c r="C12155" s="427" t="s">
        <v>14821</v>
      </c>
      <c r="D12155" s="428">
        <v>112.47</v>
      </c>
    </row>
    <row r="12156" spans="2:4" x14ac:dyDescent="0.25">
      <c r="B12156" s="427" t="s">
        <v>15135</v>
      </c>
      <c r="C12156" s="427" t="s">
        <v>14821</v>
      </c>
      <c r="D12156" s="428">
        <v>112.47</v>
      </c>
    </row>
    <row r="12157" spans="2:4" x14ac:dyDescent="0.25">
      <c r="B12157" s="427" t="s">
        <v>15136</v>
      </c>
      <c r="C12157" s="427" t="s">
        <v>14821</v>
      </c>
      <c r="D12157" s="428">
        <v>112.47</v>
      </c>
    </row>
    <row r="12158" spans="2:4" x14ac:dyDescent="0.25">
      <c r="B12158" s="427" t="s">
        <v>15137</v>
      </c>
      <c r="C12158" s="427" t="s">
        <v>14821</v>
      </c>
      <c r="D12158" s="428">
        <v>112.47</v>
      </c>
    </row>
    <row r="12159" spans="2:4" x14ac:dyDescent="0.25">
      <c r="B12159" s="427" t="s">
        <v>15138</v>
      </c>
      <c r="C12159" s="427" t="s">
        <v>14821</v>
      </c>
      <c r="D12159" s="428">
        <v>112.47</v>
      </c>
    </row>
    <row r="12160" spans="2:4" x14ac:dyDescent="0.25">
      <c r="B12160" s="427" t="s">
        <v>15139</v>
      </c>
      <c r="C12160" s="427" t="s">
        <v>14821</v>
      </c>
      <c r="D12160" s="428">
        <v>112.47</v>
      </c>
    </row>
    <row r="12161" spans="2:4" x14ac:dyDescent="0.25">
      <c r="B12161" s="427" t="s">
        <v>15140</v>
      </c>
      <c r="C12161" s="427" t="s">
        <v>14821</v>
      </c>
      <c r="D12161" s="428">
        <v>112.47</v>
      </c>
    </row>
    <row r="12162" spans="2:4" x14ac:dyDescent="0.25">
      <c r="B12162" s="427" t="s">
        <v>15141</v>
      </c>
      <c r="C12162" s="427" t="s">
        <v>14821</v>
      </c>
      <c r="D12162" s="428">
        <v>112.47</v>
      </c>
    </row>
    <row r="12163" spans="2:4" x14ac:dyDescent="0.25">
      <c r="B12163" s="427" t="s">
        <v>15142</v>
      </c>
      <c r="C12163" s="427" t="s">
        <v>14821</v>
      </c>
      <c r="D12163" s="428">
        <v>112.47</v>
      </c>
    </row>
    <row r="12164" spans="2:4" x14ac:dyDescent="0.25">
      <c r="B12164" s="427" t="s">
        <v>15143</v>
      </c>
      <c r="C12164" s="427" t="s">
        <v>14821</v>
      </c>
      <c r="D12164" s="428">
        <v>112.47</v>
      </c>
    </row>
    <row r="12165" spans="2:4" x14ac:dyDescent="0.25">
      <c r="B12165" s="427" t="s">
        <v>15144</v>
      </c>
      <c r="C12165" s="427" t="s">
        <v>14821</v>
      </c>
      <c r="D12165" s="428">
        <v>112.47</v>
      </c>
    </row>
    <row r="12166" spans="2:4" x14ac:dyDescent="0.25">
      <c r="B12166" s="427" t="s">
        <v>15145</v>
      </c>
      <c r="C12166" s="427" t="s">
        <v>14821</v>
      </c>
      <c r="D12166" s="428">
        <v>112.47</v>
      </c>
    </row>
    <row r="12167" spans="2:4" x14ac:dyDescent="0.25">
      <c r="B12167" s="427" t="s">
        <v>15146</v>
      </c>
      <c r="C12167" s="427" t="s">
        <v>14821</v>
      </c>
      <c r="D12167" s="428">
        <v>110.01</v>
      </c>
    </row>
    <row r="12168" spans="2:4" x14ac:dyDescent="0.25">
      <c r="B12168" s="427" t="s">
        <v>15147</v>
      </c>
      <c r="C12168" s="427" t="s">
        <v>14821</v>
      </c>
      <c r="D12168" s="428">
        <v>112.47</v>
      </c>
    </row>
    <row r="12169" spans="2:4" x14ac:dyDescent="0.25">
      <c r="B12169" s="427" t="s">
        <v>15148</v>
      </c>
      <c r="C12169" s="427" t="s">
        <v>14821</v>
      </c>
      <c r="D12169" s="428">
        <v>112.47</v>
      </c>
    </row>
    <row r="12170" spans="2:4" x14ac:dyDescent="0.25">
      <c r="B12170" s="427" t="s">
        <v>15149</v>
      </c>
      <c r="C12170" s="427" t="s">
        <v>14821</v>
      </c>
      <c r="D12170" s="428">
        <v>112.47</v>
      </c>
    </row>
    <row r="12171" spans="2:4" x14ac:dyDescent="0.25">
      <c r="B12171" s="427" t="s">
        <v>15150</v>
      </c>
      <c r="C12171" s="427" t="s">
        <v>14821</v>
      </c>
      <c r="D12171" s="428">
        <v>112.47</v>
      </c>
    </row>
    <row r="12172" spans="2:4" x14ac:dyDescent="0.25">
      <c r="B12172" s="427" t="s">
        <v>15151</v>
      </c>
      <c r="C12172" s="427" t="s">
        <v>14821</v>
      </c>
      <c r="D12172" s="428">
        <v>112.47</v>
      </c>
    </row>
    <row r="12173" spans="2:4" x14ac:dyDescent="0.25">
      <c r="B12173" s="427" t="s">
        <v>15152</v>
      </c>
      <c r="C12173" s="427" t="s">
        <v>14821</v>
      </c>
      <c r="D12173" s="428">
        <v>112.47</v>
      </c>
    </row>
    <row r="12174" spans="2:4" x14ac:dyDescent="0.25">
      <c r="B12174" s="427" t="s">
        <v>15153</v>
      </c>
      <c r="C12174" s="427" t="s">
        <v>14821</v>
      </c>
      <c r="D12174" s="428">
        <v>112.47</v>
      </c>
    </row>
    <row r="12175" spans="2:4" x14ac:dyDescent="0.25">
      <c r="B12175" s="427" t="s">
        <v>15154</v>
      </c>
      <c r="C12175" s="427" t="s">
        <v>14821</v>
      </c>
      <c r="D12175" s="428">
        <v>112.47</v>
      </c>
    </row>
    <row r="12176" spans="2:4" x14ac:dyDescent="0.25">
      <c r="B12176" s="427" t="s">
        <v>15155</v>
      </c>
      <c r="C12176" s="427" t="s">
        <v>14821</v>
      </c>
      <c r="D12176" s="428">
        <v>112.47</v>
      </c>
    </row>
    <row r="12177" spans="2:4" x14ac:dyDescent="0.25">
      <c r="B12177" s="427" t="s">
        <v>15156</v>
      </c>
      <c r="C12177" s="427" t="s">
        <v>14821</v>
      </c>
      <c r="D12177" s="428">
        <v>112.47</v>
      </c>
    </row>
    <row r="12178" spans="2:4" x14ac:dyDescent="0.25">
      <c r="B12178" s="427" t="s">
        <v>15157</v>
      </c>
      <c r="C12178" s="427" t="s">
        <v>14821</v>
      </c>
      <c r="D12178" s="428">
        <v>112.47</v>
      </c>
    </row>
    <row r="12179" spans="2:4" x14ac:dyDescent="0.25">
      <c r="B12179" s="427" t="s">
        <v>15158</v>
      </c>
      <c r="C12179" s="427" t="s">
        <v>14821</v>
      </c>
      <c r="D12179" s="428">
        <v>112.47</v>
      </c>
    </row>
    <row r="12180" spans="2:4" x14ac:dyDescent="0.25">
      <c r="B12180" s="427" t="s">
        <v>15159</v>
      </c>
      <c r="C12180" s="427" t="s">
        <v>14821</v>
      </c>
      <c r="D12180" s="428">
        <v>112.47</v>
      </c>
    </row>
    <row r="12181" spans="2:4" x14ac:dyDescent="0.25">
      <c r="B12181" s="427" t="s">
        <v>15160</v>
      </c>
      <c r="C12181" s="427" t="s">
        <v>14821</v>
      </c>
      <c r="D12181" s="428">
        <v>112.47</v>
      </c>
    </row>
    <row r="12182" spans="2:4" x14ac:dyDescent="0.25">
      <c r="B12182" s="427" t="s">
        <v>15161</v>
      </c>
      <c r="C12182" s="427" t="s">
        <v>14821</v>
      </c>
      <c r="D12182" s="428">
        <v>112.47</v>
      </c>
    </row>
    <row r="12183" spans="2:4" x14ac:dyDescent="0.25">
      <c r="B12183" s="427" t="s">
        <v>15162</v>
      </c>
      <c r="C12183" s="427" t="s">
        <v>14821</v>
      </c>
      <c r="D12183" s="428">
        <v>112.47</v>
      </c>
    </row>
    <row r="12184" spans="2:4" x14ac:dyDescent="0.25">
      <c r="B12184" s="427" t="s">
        <v>15163</v>
      </c>
      <c r="C12184" s="427" t="s">
        <v>14821</v>
      </c>
      <c r="D12184" s="428">
        <v>112.47</v>
      </c>
    </row>
    <row r="12185" spans="2:4" x14ac:dyDescent="0.25">
      <c r="B12185" s="427" t="s">
        <v>15164</v>
      </c>
      <c r="C12185" s="427" t="s">
        <v>14821</v>
      </c>
      <c r="D12185" s="428">
        <v>112.47</v>
      </c>
    </row>
    <row r="12186" spans="2:4" x14ac:dyDescent="0.25">
      <c r="B12186" s="427" t="s">
        <v>15165</v>
      </c>
      <c r="C12186" s="427" t="s">
        <v>14821</v>
      </c>
      <c r="D12186" s="428">
        <v>112.47</v>
      </c>
    </row>
    <row r="12187" spans="2:4" x14ac:dyDescent="0.25">
      <c r="B12187" s="427" t="s">
        <v>15166</v>
      </c>
      <c r="C12187" s="427" t="s">
        <v>14821</v>
      </c>
      <c r="D12187" s="428">
        <v>112.47</v>
      </c>
    </row>
    <row r="12188" spans="2:4" x14ac:dyDescent="0.25">
      <c r="B12188" s="427" t="s">
        <v>15167</v>
      </c>
      <c r="C12188" s="427" t="s">
        <v>14821</v>
      </c>
      <c r="D12188" s="428">
        <v>112.47</v>
      </c>
    </row>
    <row r="12189" spans="2:4" x14ac:dyDescent="0.25">
      <c r="B12189" s="427" t="s">
        <v>15168</v>
      </c>
      <c r="C12189" s="427" t="s">
        <v>14821</v>
      </c>
      <c r="D12189" s="428">
        <v>112.47</v>
      </c>
    </row>
    <row r="12190" spans="2:4" x14ac:dyDescent="0.25">
      <c r="B12190" s="427" t="s">
        <v>15169</v>
      </c>
      <c r="C12190" s="427" t="s">
        <v>14821</v>
      </c>
      <c r="D12190" s="428">
        <v>112.47</v>
      </c>
    </row>
    <row r="12191" spans="2:4" x14ac:dyDescent="0.25">
      <c r="B12191" s="427" t="s">
        <v>15170</v>
      </c>
      <c r="C12191" s="427" t="s">
        <v>14821</v>
      </c>
      <c r="D12191" s="428">
        <v>112.47</v>
      </c>
    </row>
    <row r="12192" spans="2:4" x14ac:dyDescent="0.25">
      <c r="B12192" s="427" t="s">
        <v>15171</v>
      </c>
      <c r="C12192" s="427" t="s">
        <v>14821</v>
      </c>
      <c r="D12192" s="428">
        <v>112.47</v>
      </c>
    </row>
    <row r="12193" spans="2:4" x14ac:dyDescent="0.25">
      <c r="B12193" s="427" t="s">
        <v>15172</v>
      </c>
      <c r="C12193" s="427" t="s">
        <v>14821</v>
      </c>
      <c r="D12193" s="428">
        <v>112.47</v>
      </c>
    </row>
    <row r="12194" spans="2:4" x14ac:dyDescent="0.25">
      <c r="B12194" s="427" t="s">
        <v>15173</v>
      </c>
      <c r="C12194" s="427" t="s">
        <v>14821</v>
      </c>
      <c r="D12194" s="428">
        <v>112.47</v>
      </c>
    </row>
    <row r="12195" spans="2:4" x14ac:dyDescent="0.25">
      <c r="B12195" s="427" t="s">
        <v>15174</v>
      </c>
      <c r="C12195" s="427" t="s">
        <v>14821</v>
      </c>
      <c r="D12195" s="428">
        <v>112.47</v>
      </c>
    </row>
    <row r="12196" spans="2:4" x14ac:dyDescent="0.25">
      <c r="B12196" s="427" t="s">
        <v>15175</v>
      </c>
      <c r="C12196" s="427" t="s">
        <v>14821</v>
      </c>
      <c r="D12196" s="428">
        <v>112.47</v>
      </c>
    </row>
    <row r="12197" spans="2:4" x14ac:dyDescent="0.25">
      <c r="B12197" s="427" t="s">
        <v>15176</v>
      </c>
      <c r="C12197" s="427" t="s">
        <v>14821</v>
      </c>
      <c r="D12197" s="428">
        <v>112.47</v>
      </c>
    </row>
    <row r="12198" spans="2:4" x14ac:dyDescent="0.25">
      <c r="B12198" s="427" t="s">
        <v>15177</v>
      </c>
      <c r="C12198" s="427" t="s">
        <v>14821</v>
      </c>
      <c r="D12198" s="428">
        <v>112.47</v>
      </c>
    </row>
    <row r="12199" spans="2:4" x14ac:dyDescent="0.25">
      <c r="B12199" s="427" t="s">
        <v>15178</v>
      </c>
      <c r="C12199" s="427" t="s">
        <v>14821</v>
      </c>
      <c r="D12199" s="428">
        <v>112.47</v>
      </c>
    </row>
    <row r="12200" spans="2:4" x14ac:dyDescent="0.25">
      <c r="B12200" s="427" t="s">
        <v>15179</v>
      </c>
      <c r="C12200" s="427" t="s">
        <v>14821</v>
      </c>
      <c r="D12200" s="428">
        <v>112.47</v>
      </c>
    </row>
    <row r="12201" spans="2:4" x14ac:dyDescent="0.25">
      <c r="B12201" s="427" t="s">
        <v>15180</v>
      </c>
      <c r="C12201" s="427" t="s">
        <v>14821</v>
      </c>
      <c r="D12201" s="428">
        <v>112.47</v>
      </c>
    </row>
    <row r="12202" spans="2:4" x14ac:dyDescent="0.25">
      <c r="B12202" s="427" t="s">
        <v>15181</v>
      </c>
      <c r="C12202" s="427" t="s">
        <v>14821</v>
      </c>
      <c r="D12202" s="428">
        <v>112.47</v>
      </c>
    </row>
    <row r="12203" spans="2:4" x14ac:dyDescent="0.25">
      <c r="B12203" s="427" t="s">
        <v>15182</v>
      </c>
      <c r="C12203" s="427" t="s">
        <v>14821</v>
      </c>
      <c r="D12203" s="428">
        <v>112.47</v>
      </c>
    </row>
    <row r="12204" spans="2:4" x14ac:dyDescent="0.25">
      <c r="B12204" s="427" t="s">
        <v>15183</v>
      </c>
      <c r="C12204" s="427" t="s">
        <v>14821</v>
      </c>
      <c r="D12204" s="428">
        <v>112.47</v>
      </c>
    </row>
    <row r="12205" spans="2:4" x14ac:dyDescent="0.25">
      <c r="B12205" s="427" t="s">
        <v>15184</v>
      </c>
      <c r="C12205" s="427" t="s">
        <v>14821</v>
      </c>
      <c r="D12205" s="428">
        <v>112.47</v>
      </c>
    </row>
    <row r="12206" spans="2:4" x14ac:dyDescent="0.25">
      <c r="B12206" s="427" t="s">
        <v>15185</v>
      </c>
      <c r="C12206" s="427" t="s">
        <v>14821</v>
      </c>
      <c r="D12206" s="428">
        <v>112.47</v>
      </c>
    </row>
    <row r="12207" spans="2:4" x14ac:dyDescent="0.25">
      <c r="B12207" s="427" t="s">
        <v>15186</v>
      </c>
      <c r="C12207" s="427" t="s">
        <v>14821</v>
      </c>
      <c r="D12207" s="428">
        <v>112.47</v>
      </c>
    </row>
    <row r="12208" spans="2:4" x14ac:dyDescent="0.25">
      <c r="B12208" s="427" t="s">
        <v>15187</v>
      </c>
      <c r="C12208" s="427" t="s">
        <v>14821</v>
      </c>
      <c r="D12208" s="428">
        <v>112.47</v>
      </c>
    </row>
    <row r="12209" spans="2:4" x14ac:dyDescent="0.25">
      <c r="B12209" s="427" t="s">
        <v>15188</v>
      </c>
      <c r="C12209" s="427" t="s">
        <v>14821</v>
      </c>
      <c r="D12209" s="428">
        <v>112.47</v>
      </c>
    </row>
    <row r="12210" spans="2:4" x14ac:dyDescent="0.25">
      <c r="B12210" s="427" t="s">
        <v>15189</v>
      </c>
      <c r="C12210" s="427" t="s">
        <v>14821</v>
      </c>
      <c r="D12210" s="428">
        <v>112.47</v>
      </c>
    </row>
    <row r="12211" spans="2:4" x14ac:dyDescent="0.25">
      <c r="B12211" s="427" t="s">
        <v>15190</v>
      </c>
      <c r="C12211" s="427" t="s">
        <v>14821</v>
      </c>
      <c r="D12211" s="428">
        <v>112.47</v>
      </c>
    </row>
    <row r="12212" spans="2:4" x14ac:dyDescent="0.25">
      <c r="B12212" s="427" t="s">
        <v>15191</v>
      </c>
      <c r="C12212" s="427" t="s">
        <v>14821</v>
      </c>
      <c r="D12212" s="428">
        <v>112.47</v>
      </c>
    </row>
    <row r="12213" spans="2:4" x14ac:dyDescent="0.25">
      <c r="B12213" s="427" t="s">
        <v>15192</v>
      </c>
      <c r="C12213" s="427" t="s">
        <v>14821</v>
      </c>
      <c r="D12213" s="428">
        <v>112.47</v>
      </c>
    </row>
    <row r="12214" spans="2:4" x14ac:dyDescent="0.25">
      <c r="B12214" s="427" t="s">
        <v>15193</v>
      </c>
      <c r="C12214" s="427" t="s">
        <v>14821</v>
      </c>
      <c r="D12214" s="428">
        <v>112.47</v>
      </c>
    </row>
    <row r="12215" spans="2:4" x14ac:dyDescent="0.25">
      <c r="B12215" s="427" t="s">
        <v>15194</v>
      </c>
      <c r="C12215" s="427" t="s">
        <v>14821</v>
      </c>
      <c r="D12215" s="428">
        <v>112.47</v>
      </c>
    </row>
    <row r="12216" spans="2:4" x14ac:dyDescent="0.25">
      <c r="B12216" s="427" t="s">
        <v>15195</v>
      </c>
      <c r="C12216" s="427" t="s">
        <v>14821</v>
      </c>
      <c r="D12216" s="428">
        <v>112.47</v>
      </c>
    </row>
    <row r="12217" spans="2:4" x14ac:dyDescent="0.25">
      <c r="B12217" s="427" t="s">
        <v>15196</v>
      </c>
      <c r="C12217" s="427" t="s">
        <v>14821</v>
      </c>
      <c r="D12217" s="428">
        <v>112.47</v>
      </c>
    </row>
    <row r="12218" spans="2:4" x14ac:dyDescent="0.25">
      <c r="B12218" s="427" t="s">
        <v>15197</v>
      </c>
      <c r="C12218" s="427" t="s">
        <v>14821</v>
      </c>
      <c r="D12218" s="428">
        <v>112.47</v>
      </c>
    </row>
    <row r="12219" spans="2:4" x14ac:dyDescent="0.25">
      <c r="B12219" s="427" t="s">
        <v>15198</v>
      </c>
      <c r="C12219" s="427" t="s">
        <v>14821</v>
      </c>
      <c r="D12219" s="428">
        <v>112.47</v>
      </c>
    </row>
    <row r="12220" spans="2:4" x14ac:dyDescent="0.25">
      <c r="B12220" s="427" t="s">
        <v>15199</v>
      </c>
      <c r="C12220" s="427" t="s">
        <v>14821</v>
      </c>
      <c r="D12220" s="428">
        <v>112.47</v>
      </c>
    </row>
    <row r="12221" spans="2:4" x14ac:dyDescent="0.25">
      <c r="B12221" s="427" t="s">
        <v>15200</v>
      </c>
      <c r="C12221" s="427" t="s">
        <v>14821</v>
      </c>
      <c r="D12221" s="428">
        <v>112.47</v>
      </c>
    </row>
    <row r="12222" spans="2:4" x14ac:dyDescent="0.25">
      <c r="B12222" s="427" t="s">
        <v>15201</v>
      </c>
      <c r="C12222" s="427" t="s">
        <v>14821</v>
      </c>
      <c r="D12222" s="428">
        <v>112.47</v>
      </c>
    </row>
    <row r="12223" spans="2:4" x14ac:dyDescent="0.25">
      <c r="B12223" s="427" t="s">
        <v>15202</v>
      </c>
      <c r="C12223" s="427" t="s">
        <v>14821</v>
      </c>
      <c r="D12223" s="428">
        <v>112.47</v>
      </c>
    </row>
    <row r="12224" spans="2:4" x14ac:dyDescent="0.25">
      <c r="B12224" s="427" t="s">
        <v>15203</v>
      </c>
      <c r="C12224" s="427" t="s">
        <v>14821</v>
      </c>
      <c r="D12224" s="428">
        <v>112.47</v>
      </c>
    </row>
    <row r="12225" spans="2:4" x14ac:dyDescent="0.25">
      <c r="B12225" s="427" t="s">
        <v>15204</v>
      </c>
      <c r="C12225" s="427" t="s">
        <v>14821</v>
      </c>
      <c r="D12225" s="428">
        <v>112.47</v>
      </c>
    </row>
    <row r="12226" spans="2:4" x14ac:dyDescent="0.25">
      <c r="B12226" s="427" t="s">
        <v>15205</v>
      </c>
      <c r="C12226" s="427" t="s">
        <v>14821</v>
      </c>
      <c r="D12226" s="428">
        <v>112.47</v>
      </c>
    </row>
    <row r="12227" spans="2:4" x14ac:dyDescent="0.25">
      <c r="B12227" s="427" t="s">
        <v>15206</v>
      </c>
      <c r="C12227" s="427" t="s">
        <v>14821</v>
      </c>
      <c r="D12227" s="428">
        <v>112.47</v>
      </c>
    </row>
    <row r="12228" spans="2:4" x14ac:dyDescent="0.25">
      <c r="B12228" s="427" t="s">
        <v>15207</v>
      </c>
      <c r="C12228" s="427" t="s">
        <v>14821</v>
      </c>
      <c r="D12228" s="428">
        <v>112.47</v>
      </c>
    </row>
    <row r="12229" spans="2:4" x14ac:dyDescent="0.25">
      <c r="B12229" s="427" t="s">
        <v>15208</v>
      </c>
      <c r="C12229" s="427" t="s">
        <v>14821</v>
      </c>
      <c r="D12229" s="428">
        <v>112.47</v>
      </c>
    </row>
    <row r="12230" spans="2:4" x14ac:dyDescent="0.25">
      <c r="B12230" s="427" t="s">
        <v>15209</v>
      </c>
      <c r="C12230" s="427" t="s">
        <v>14821</v>
      </c>
      <c r="D12230" s="428">
        <v>112.47</v>
      </c>
    </row>
    <row r="12231" spans="2:4" x14ac:dyDescent="0.25">
      <c r="B12231" s="427" t="s">
        <v>15210</v>
      </c>
      <c r="C12231" s="427" t="s">
        <v>14821</v>
      </c>
      <c r="D12231" s="428">
        <v>112.47</v>
      </c>
    </row>
    <row r="12232" spans="2:4" x14ac:dyDescent="0.25">
      <c r="B12232" s="427" t="s">
        <v>15211</v>
      </c>
      <c r="C12232" s="427" t="s">
        <v>14821</v>
      </c>
      <c r="D12232" s="428">
        <v>112.47</v>
      </c>
    </row>
    <row r="12233" spans="2:4" x14ac:dyDescent="0.25">
      <c r="B12233" s="427" t="s">
        <v>15212</v>
      </c>
      <c r="C12233" s="427" t="s">
        <v>14821</v>
      </c>
      <c r="D12233" s="428">
        <v>112.47</v>
      </c>
    </row>
    <row r="12234" spans="2:4" x14ac:dyDescent="0.25">
      <c r="B12234" s="427" t="s">
        <v>15213</v>
      </c>
      <c r="C12234" s="427" t="s">
        <v>14821</v>
      </c>
      <c r="D12234" s="428">
        <v>112.47</v>
      </c>
    </row>
    <row r="12235" spans="2:4" x14ac:dyDescent="0.25">
      <c r="B12235" s="427" t="s">
        <v>15214</v>
      </c>
      <c r="C12235" s="427" t="s">
        <v>14821</v>
      </c>
      <c r="D12235" s="428">
        <v>112.47</v>
      </c>
    </row>
    <row r="12236" spans="2:4" x14ac:dyDescent="0.25">
      <c r="B12236" s="427" t="s">
        <v>15215</v>
      </c>
      <c r="C12236" s="427" t="s">
        <v>14821</v>
      </c>
      <c r="D12236" s="428">
        <v>110.01</v>
      </c>
    </row>
    <row r="12237" spans="2:4" x14ac:dyDescent="0.25">
      <c r="B12237" s="427" t="s">
        <v>15216</v>
      </c>
      <c r="C12237" s="427" t="s">
        <v>14821</v>
      </c>
      <c r="D12237" s="428">
        <v>110.01</v>
      </c>
    </row>
    <row r="12238" spans="2:4" x14ac:dyDescent="0.25">
      <c r="B12238" s="427" t="s">
        <v>15217</v>
      </c>
      <c r="C12238" s="427" t="s">
        <v>14821</v>
      </c>
      <c r="D12238" s="428">
        <v>110.01</v>
      </c>
    </row>
    <row r="12239" spans="2:4" x14ac:dyDescent="0.25">
      <c r="B12239" s="427" t="s">
        <v>15218</v>
      </c>
      <c r="C12239" s="427" t="s">
        <v>14821</v>
      </c>
      <c r="D12239" s="428">
        <v>110.01</v>
      </c>
    </row>
    <row r="12240" spans="2:4" x14ac:dyDescent="0.25">
      <c r="B12240" s="427" t="s">
        <v>15219</v>
      </c>
      <c r="C12240" s="427" t="s">
        <v>14821</v>
      </c>
      <c r="D12240" s="428">
        <v>110.01</v>
      </c>
    </row>
    <row r="12241" spans="2:4" x14ac:dyDescent="0.25">
      <c r="B12241" s="427" t="s">
        <v>15220</v>
      </c>
      <c r="C12241" s="427" t="s">
        <v>14821</v>
      </c>
      <c r="D12241" s="428">
        <v>110</v>
      </c>
    </row>
    <row r="12242" spans="2:4" x14ac:dyDescent="0.25">
      <c r="B12242" s="427" t="s">
        <v>15221</v>
      </c>
      <c r="C12242" s="427" t="s">
        <v>14821</v>
      </c>
      <c r="D12242" s="428">
        <v>110</v>
      </c>
    </row>
    <row r="12243" spans="2:4" x14ac:dyDescent="0.25">
      <c r="B12243" s="427" t="s">
        <v>15222</v>
      </c>
      <c r="C12243" s="427" t="s">
        <v>14821</v>
      </c>
      <c r="D12243" s="428">
        <v>110.01</v>
      </c>
    </row>
    <row r="12244" spans="2:4" x14ac:dyDescent="0.25">
      <c r="B12244" s="427" t="s">
        <v>15223</v>
      </c>
      <c r="C12244" s="427" t="s">
        <v>14821</v>
      </c>
      <c r="D12244" s="428">
        <v>110.01</v>
      </c>
    </row>
    <row r="12245" spans="2:4" x14ac:dyDescent="0.25">
      <c r="B12245" s="427" t="s">
        <v>15224</v>
      </c>
      <c r="C12245" s="427" t="s">
        <v>14821</v>
      </c>
      <c r="D12245" s="428">
        <v>110.01</v>
      </c>
    </row>
    <row r="12246" spans="2:4" x14ac:dyDescent="0.25">
      <c r="B12246" s="427" t="s">
        <v>15225</v>
      </c>
      <c r="C12246" s="427" t="s">
        <v>14821</v>
      </c>
      <c r="D12246" s="428">
        <v>110.01</v>
      </c>
    </row>
    <row r="12247" spans="2:4" x14ac:dyDescent="0.25">
      <c r="B12247" s="427" t="s">
        <v>15226</v>
      </c>
      <c r="C12247" s="427" t="s">
        <v>14821</v>
      </c>
      <c r="D12247" s="428">
        <v>110.01</v>
      </c>
    </row>
    <row r="12248" spans="2:4" x14ac:dyDescent="0.25">
      <c r="B12248" s="427" t="s">
        <v>15227</v>
      </c>
      <c r="C12248" s="427" t="s">
        <v>14821</v>
      </c>
      <c r="D12248" s="428">
        <v>110.01</v>
      </c>
    </row>
    <row r="12249" spans="2:4" x14ac:dyDescent="0.25">
      <c r="B12249" s="427" t="s">
        <v>15228</v>
      </c>
      <c r="C12249" s="427" t="s">
        <v>14821</v>
      </c>
      <c r="D12249" s="428">
        <v>110.01</v>
      </c>
    </row>
    <row r="12250" spans="2:4" x14ac:dyDescent="0.25">
      <c r="B12250" s="427" t="s">
        <v>15229</v>
      </c>
      <c r="C12250" s="427" t="s">
        <v>14821</v>
      </c>
      <c r="D12250" s="428">
        <v>110.01</v>
      </c>
    </row>
    <row r="12251" spans="2:4" x14ac:dyDescent="0.25">
      <c r="B12251" s="427" t="s">
        <v>15230</v>
      </c>
      <c r="C12251" s="427" t="s">
        <v>14821</v>
      </c>
      <c r="D12251" s="428">
        <v>110.01</v>
      </c>
    </row>
    <row r="12252" spans="2:4" x14ac:dyDescent="0.25">
      <c r="B12252" s="427" t="s">
        <v>15231</v>
      </c>
      <c r="C12252" s="427" t="s">
        <v>14821</v>
      </c>
      <c r="D12252" s="428">
        <v>110.01</v>
      </c>
    </row>
    <row r="12253" spans="2:4" x14ac:dyDescent="0.25">
      <c r="B12253" s="427" t="s">
        <v>15232</v>
      </c>
      <c r="C12253" s="427" t="s">
        <v>14821</v>
      </c>
      <c r="D12253" s="428">
        <v>110.01</v>
      </c>
    </row>
    <row r="12254" spans="2:4" x14ac:dyDescent="0.25">
      <c r="B12254" s="427" t="s">
        <v>15233</v>
      </c>
      <c r="C12254" s="427" t="s">
        <v>14821</v>
      </c>
      <c r="D12254" s="428">
        <v>110.01</v>
      </c>
    </row>
    <row r="12255" spans="2:4" x14ac:dyDescent="0.25">
      <c r="B12255" s="427" t="s">
        <v>15234</v>
      </c>
      <c r="C12255" s="427" t="s">
        <v>14821</v>
      </c>
      <c r="D12255" s="428">
        <v>112.47</v>
      </c>
    </row>
    <row r="12256" spans="2:4" x14ac:dyDescent="0.25">
      <c r="B12256" s="427" t="s">
        <v>15235</v>
      </c>
      <c r="C12256" s="427" t="s">
        <v>14821</v>
      </c>
      <c r="D12256" s="428">
        <v>112.47</v>
      </c>
    </row>
    <row r="12257" spans="2:4" x14ac:dyDescent="0.25">
      <c r="B12257" s="427" t="s">
        <v>15236</v>
      </c>
      <c r="C12257" s="427" t="s">
        <v>14821</v>
      </c>
      <c r="D12257" s="428">
        <v>112.47</v>
      </c>
    </row>
    <row r="12258" spans="2:4" x14ac:dyDescent="0.25">
      <c r="B12258" s="427" t="s">
        <v>15237</v>
      </c>
      <c r="C12258" s="427" t="s">
        <v>14821</v>
      </c>
      <c r="D12258" s="428">
        <v>112.47</v>
      </c>
    </row>
    <row r="12259" spans="2:4" x14ac:dyDescent="0.25">
      <c r="B12259" s="427" t="s">
        <v>15238</v>
      </c>
      <c r="C12259" s="427" t="s">
        <v>14821</v>
      </c>
      <c r="D12259" s="428">
        <v>112.47</v>
      </c>
    </row>
    <row r="12260" spans="2:4" x14ac:dyDescent="0.25">
      <c r="B12260" s="427" t="s">
        <v>15239</v>
      </c>
      <c r="C12260" s="427" t="s">
        <v>14821</v>
      </c>
      <c r="D12260" s="428">
        <v>112.47</v>
      </c>
    </row>
    <row r="12261" spans="2:4" x14ac:dyDescent="0.25">
      <c r="B12261" s="427" t="s">
        <v>15240</v>
      </c>
      <c r="C12261" s="427" t="s">
        <v>14821</v>
      </c>
      <c r="D12261" s="428">
        <v>112.47</v>
      </c>
    </row>
    <row r="12262" spans="2:4" x14ac:dyDescent="0.25">
      <c r="B12262" s="427" t="s">
        <v>15241</v>
      </c>
      <c r="C12262" s="427" t="s">
        <v>14821</v>
      </c>
      <c r="D12262" s="428">
        <v>112.47</v>
      </c>
    </row>
    <row r="12263" spans="2:4" x14ac:dyDescent="0.25">
      <c r="B12263" s="427" t="s">
        <v>15242</v>
      </c>
      <c r="C12263" s="427" t="s">
        <v>14821</v>
      </c>
      <c r="D12263" s="428">
        <v>112.47</v>
      </c>
    </row>
    <row r="12264" spans="2:4" x14ac:dyDescent="0.25">
      <c r="B12264" s="427" t="s">
        <v>15243</v>
      </c>
      <c r="C12264" s="427" t="s">
        <v>14821</v>
      </c>
      <c r="D12264" s="428">
        <v>112.47</v>
      </c>
    </row>
    <row r="12265" spans="2:4" x14ac:dyDescent="0.25">
      <c r="B12265" s="427" t="s">
        <v>15244</v>
      </c>
      <c r="C12265" s="427" t="s">
        <v>14821</v>
      </c>
      <c r="D12265" s="428">
        <v>112.47</v>
      </c>
    </row>
    <row r="12266" spans="2:4" x14ac:dyDescent="0.25">
      <c r="B12266" s="427" t="s">
        <v>15245</v>
      </c>
      <c r="C12266" s="427" t="s">
        <v>14821</v>
      </c>
      <c r="D12266" s="428">
        <v>112.47</v>
      </c>
    </row>
    <row r="12267" spans="2:4" x14ac:dyDescent="0.25">
      <c r="B12267" s="427" t="s">
        <v>15246</v>
      </c>
      <c r="C12267" s="427" t="s">
        <v>14821</v>
      </c>
      <c r="D12267" s="428">
        <v>112.47</v>
      </c>
    </row>
    <row r="12268" spans="2:4" x14ac:dyDescent="0.25">
      <c r="B12268" s="427" t="s">
        <v>15247</v>
      </c>
      <c r="C12268" s="427" t="s">
        <v>14821</v>
      </c>
      <c r="D12268" s="428">
        <v>112.47</v>
      </c>
    </row>
    <row r="12269" spans="2:4" x14ac:dyDescent="0.25">
      <c r="B12269" s="427" t="s">
        <v>15248</v>
      </c>
      <c r="C12269" s="427" t="s">
        <v>14821</v>
      </c>
      <c r="D12269" s="428">
        <v>112.47</v>
      </c>
    </row>
    <row r="12270" spans="2:4" x14ac:dyDescent="0.25">
      <c r="B12270" s="427" t="s">
        <v>15249</v>
      </c>
      <c r="C12270" s="427" t="s">
        <v>14821</v>
      </c>
      <c r="D12270" s="428">
        <v>110</v>
      </c>
    </row>
    <row r="12271" spans="2:4" x14ac:dyDescent="0.25">
      <c r="B12271" s="427" t="s">
        <v>15250</v>
      </c>
      <c r="C12271" s="427" t="s">
        <v>14821</v>
      </c>
      <c r="D12271" s="428">
        <v>112.47</v>
      </c>
    </row>
    <row r="12272" spans="2:4" x14ac:dyDescent="0.25">
      <c r="B12272" s="427" t="s">
        <v>15251</v>
      </c>
      <c r="C12272" s="427" t="s">
        <v>14821</v>
      </c>
      <c r="D12272" s="428">
        <v>112.47</v>
      </c>
    </row>
    <row r="12273" spans="2:4" x14ac:dyDescent="0.25">
      <c r="B12273" s="427" t="s">
        <v>15252</v>
      </c>
      <c r="C12273" s="427" t="s">
        <v>14821</v>
      </c>
      <c r="D12273" s="428">
        <v>112.47</v>
      </c>
    </row>
    <row r="12274" spans="2:4" x14ac:dyDescent="0.25">
      <c r="B12274" s="427" t="s">
        <v>15253</v>
      </c>
      <c r="C12274" s="427" t="s">
        <v>14821</v>
      </c>
      <c r="D12274" s="428">
        <v>112.47</v>
      </c>
    </row>
    <row r="12275" spans="2:4" x14ac:dyDescent="0.25">
      <c r="B12275" s="427" t="s">
        <v>15254</v>
      </c>
      <c r="C12275" s="427" t="s">
        <v>14821</v>
      </c>
      <c r="D12275" s="428">
        <v>112.47</v>
      </c>
    </row>
    <row r="12276" spans="2:4" x14ac:dyDescent="0.25">
      <c r="B12276" s="427" t="s">
        <v>15255</v>
      </c>
      <c r="C12276" s="427" t="s">
        <v>14821</v>
      </c>
      <c r="D12276" s="428">
        <v>110.01</v>
      </c>
    </row>
    <row r="12277" spans="2:4" x14ac:dyDescent="0.25">
      <c r="B12277" s="427" t="s">
        <v>15256</v>
      </c>
      <c r="C12277" s="427" t="s">
        <v>14821</v>
      </c>
      <c r="D12277" s="428">
        <v>110.01</v>
      </c>
    </row>
    <row r="12278" spans="2:4" x14ac:dyDescent="0.25">
      <c r="B12278" s="427" t="s">
        <v>15257</v>
      </c>
      <c r="C12278" s="427" t="s">
        <v>14821</v>
      </c>
      <c r="D12278" s="428">
        <v>110.01</v>
      </c>
    </row>
    <row r="12279" spans="2:4" x14ac:dyDescent="0.25">
      <c r="B12279" s="427" t="s">
        <v>15258</v>
      </c>
      <c r="C12279" s="427" t="s">
        <v>14821</v>
      </c>
      <c r="D12279" s="428">
        <v>112.47</v>
      </c>
    </row>
    <row r="12280" spans="2:4" x14ac:dyDescent="0.25">
      <c r="B12280" s="427" t="s">
        <v>15259</v>
      </c>
      <c r="C12280" s="427" t="s">
        <v>14821</v>
      </c>
      <c r="D12280" s="428">
        <v>110.01</v>
      </c>
    </row>
    <row r="12281" spans="2:4" x14ac:dyDescent="0.25">
      <c r="B12281" s="427" t="s">
        <v>15260</v>
      </c>
      <c r="C12281" s="427" t="s">
        <v>14821</v>
      </c>
      <c r="D12281" s="428">
        <v>110.01</v>
      </c>
    </row>
    <row r="12282" spans="2:4" x14ac:dyDescent="0.25">
      <c r="B12282" s="427" t="s">
        <v>15261</v>
      </c>
      <c r="C12282" s="427" t="s">
        <v>14821</v>
      </c>
      <c r="D12282" s="428">
        <v>110.01</v>
      </c>
    </row>
    <row r="12283" spans="2:4" x14ac:dyDescent="0.25">
      <c r="B12283" s="427" t="s">
        <v>15262</v>
      </c>
      <c r="C12283" s="427" t="s">
        <v>14821</v>
      </c>
      <c r="D12283" s="428">
        <v>110.01</v>
      </c>
    </row>
    <row r="12284" spans="2:4" x14ac:dyDescent="0.25">
      <c r="B12284" s="427" t="s">
        <v>15263</v>
      </c>
      <c r="C12284" s="427" t="s">
        <v>14821</v>
      </c>
      <c r="D12284" s="428">
        <v>110.01</v>
      </c>
    </row>
    <row r="12285" spans="2:4" x14ac:dyDescent="0.25">
      <c r="B12285" s="427" t="s">
        <v>15264</v>
      </c>
      <c r="C12285" s="427" t="s">
        <v>14821</v>
      </c>
      <c r="D12285" s="428">
        <v>110.01</v>
      </c>
    </row>
    <row r="12286" spans="2:4" x14ac:dyDescent="0.25">
      <c r="B12286" s="427" t="s">
        <v>15265</v>
      </c>
      <c r="C12286" s="427" t="s">
        <v>14821</v>
      </c>
      <c r="D12286" s="428">
        <v>110.01</v>
      </c>
    </row>
    <row r="12287" spans="2:4" x14ac:dyDescent="0.25">
      <c r="B12287" s="427" t="s">
        <v>15266</v>
      </c>
      <c r="C12287" s="427" t="s">
        <v>14821</v>
      </c>
      <c r="D12287" s="428">
        <v>110.01</v>
      </c>
    </row>
    <row r="12288" spans="2:4" x14ac:dyDescent="0.25">
      <c r="B12288" s="427" t="s">
        <v>15267</v>
      </c>
      <c r="C12288" s="427" t="s">
        <v>14821</v>
      </c>
      <c r="D12288" s="428">
        <v>110.01</v>
      </c>
    </row>
    <row r="12289" spans="2:4" x14ac:dyDescent="0.25">
      <c r="B12289" s="427" t="s">
        <v>15268</v>
      </c>
      <c r="C12289" s="427" t="s">
        <v>14821</v>
      </c>
      <c r="D12289" s="428">
        <v>110.01</v>
      </c>
    </row>
    <row r="12290" spans="2:4" x14ac:dyDescent="0.25">
      <c r="B12290" s="427" t="s">
        <v>15269</v>
      </c>
      <c r="C12290" s="427" t="s">
        <v>14821</v>
      </c>
      <c r="D12290" s="428">
        <v>110.01</v>
      </c>
    </row>
    <row r="12291" spans="2:4" x14ac:dyDescent="0.25">
      <c r="B12291" s="427" t="s">
        <v>15270</v>
      </c>
      <c r="C12291" s="427" t="s">
        <v>15271</v>
      </c>
      <c r="D12291" s="428">
        <v>112.47</v>
      </c>
    </row>
    <row r="12292" spans="2:4" x14ac:dyDescent="0.25">
      <c r="B12292" s="427" t="s">
        <v>15272</v>
      </c>
      <c r="C12292" s="427" t="s">
        <v>15273</v>
      </c>
      <c r="D12292" s="428">
        <v>928</v>
      </c>
    </row>
    <row r="12293" spans="2:4" x14ac:dyDescent="0.25">
      <c r="B12293" s="427" t="s">
        <v>15274</v>
      </c>
      <c r="C12293" s="427" t="s">
        <v>15273</v>
      </c>
      <c r="D12293" s="428">
        <v>928</v>
      </c>
    </row>
    <row r="12294" spans="2:4" x14ac:dyDescent="0.25">
      <c r="B12294" s="427" t="s">
        <v>15275</v>
      </c>
      <c r="C12294" s="427" t="s">
        <v>15273</v>
      </c>
      <c r="D12294" s="428">
        <v>926.84</v>
      </c>
    </row>
    <row r="12295" spans="2:4" x14ac:dyDescent="0.25">
      <c r="B12295" s="427" t="s">
        <v>15276</v>
      </c>
      <c r="C12295" s="427" t="s">
        <v>15277</v>
      </c>
      <c r="D12295" s="428">
        <v>331.55</v>
      </c>
    </row>
    <row r="12296" spans="2:4" x14ac:dyDescent="0.25">
      <c r="B12296" s="427" t="s">
        <v>15278</v>
      </c>
      <c r="C12296" s="427" t="s">
        <v>15279</v>
      </c>
      <c r="D12296" s="428">
        <v>284.2</v>
      </c>
    </row>
    <row r="12297" spans="2:4" x14ac:dyDescent="0.25">
      <c r="B12297" s="427" t="s">
        <v>15280</v>
      </c>
      <c r="C12297" s="427" t="s">
        <v>15281</v>
      </c>
      <c r="D12297" s="428">
        <v>550</v>
      </c>
    </row>
    <row r="12298" spans="2:4" x14ac:dyDescent="0.25">
      <c r="B12298" s="427" t="s">
        <v>15282</v>
      </c>
      <c r="C12298" s="427" t="s">
        <v>15281</v>
      </c>
      <c r="D12298" s="428">
        <v>550</v>
      </c>
    </row>
    <row r="12299" spans="2:4" x14ac:dyDescent="0.25">
      <c r="B12299" s="427" t="s">
        <v>15283</v>
      </c>
      <c r="C12299" s="427" t="s">
        <v>15281</v>
      </c>
      <c r="D12299" s="428">
        <v>550</v>
      </c>
    </row>
    <row r="12300" spans="2:4" x14ac:dyDescent="0.25">
      <c r="B12300" s="427" t="s">
        <v>15284</v>
      </c>
      <c r="C12300" s="427" t="s">
        <v>15281</v>
      </c>
      <c r="D12300" s="428">
        <v>550</v>
      </c>
    </row>
    <row r="12301" spans="2:4" x14ac:dyDescent="0.25">
      <c r="B12301" s="427" t="s">
        <v>15285</v>
      </c>
      <c r="C12301" s="427" t="s">
        <v>15281</v>
      </c>
      <c r="D12301" s="428">
        <v>550</v>
      </c>
    </row>
    <row r="12302" spans="2:4" x14ac:dyDescent="0.25">
      <c r="B12302" s="427" t="s">
        <v>15286</v>
      </c>
      <c r="C12302" s="427" t="s">
        <v>15281</v>
      </c>
      <c r="D12302" s="428">
        <v>550</v>
      </c>
    </row>
    <row r="12303" spans="2:4" x14ac:dyDescent="0.25">
      <c r="B12303" s="427" t="s">
        <v>15287</v>
      </c>
      <c r="C12303" s="427" t="s">
        <v>15281</v>
      </c>
      <c r="D12303" s="428">
        <v>550</v>
      </c>
    </row>
    <row r="12304" spans="2:4" x14ac:dyDescent="0.25">
      <c r="B12304" s="427" t="s">
        <v>15288</v>
      </c>
      <c r="C12304" s="427" t="s">
        <v>15281</v>
      </c>
      <c r="D12304" s="428">
        <v>550</v>
      </c>
    </row>
    <row r="12305" spans="2:4" x14ac:dyDescent="0.25">
      <c r="B12305" s="427" t="s">
        <v>15289</v>
      </c>
      <c r="C12305" s="427" t="s">
        <v>15281</v>
      </c>
      <c r="D12305" s="428">
        <v>550</v>
      </c>
    </row>
    <row r="12306" spans="2:4" x14ac:dyDescent="0.25">
      <c r="B12306" s="427" t="s">
        <v>15290</v>
      </c>
      <c r="C12306" s="427" t="s">
        <v>15281</v>
      </c>
      <c r="D12306" s="428">
        <v>550</v>
      </c>
    </row>
    <row r="12307" spans="2:4" x14ac:dyDescent="0.25">
      <c r="B12307" s="427" t="s">
        <v>15291</v>
      </c>
      <c r="C12307" s="427" t="s">
        <v>15281</v>
      </c>
      <c r="D12307" s="428">
        <v>550</v>
      </c>
    </row>
    <row r="12308" spans="2:4" x14ac:dyDescent="0.25">
      <c r="B12308" s="427" t="s">
        <v>15292</v>
      </c>
      <c r="C12308" s="427" t="s">
        <v>15281</v>
      </c>
      <c r="D12308" s="428">
        <v>550</v>
      </c>
    </row>
    <row r="12309" spans="2:4" x14ac:dyDescent="0.25">
      <c r="B12309" s="427" t="s">
        <v>15293</v>
      </c>
      <c r="C12309" s="427" t="s">
        <v>15281</v>
      </c>
      <c r="D12309" s="428">
        <v>550</v>
      </c>
    </row>
    <row r="12310" spans="2:4" x14ac:dyDescent="0.25">
      <c r="B12310" s="427" t="s">
        <v>15294</v>
      </c>
      <c r="C12310" s="427" t="s">
        <v>15281</v>
      </c>
      <c r="D12310" s="428">
        <v>550</v>
      </c>
    </row>
    <row r="12311" spans="2:4" x14ac:dyDescent="0.25">
      <c r="B12311" s="427" t="s">
        <v>15295</v>
      </c>
      <c r="C12311" s="427" t="s">
        <v>15281</v>
      </c>
      <c r="D12311" s="428">
        <v>550</v>
      </c>
    </row>
    <row r="12312" spans="2:4" x14ac:dyDescent="0.25">
      <c r="B12312" s="427" t="s">
        <v>15296</v>
      </c>
      <c r="C12312" s="427" t="s">
        <v>15281</v>
      </c>
      <c r="D12312" s="428">
        <v>550</v>
      </c>
    </row>
    <row r="12313" spans="2:4" x14ac:dyDescent="0.25">
      <c r="B12313" s="427" t="s">
        <v>15297</v>
      </c>
      <c r="C12313" s="427" t="s">
        <v>15281</v>
      </c>
      <c r="D12313" s="428">
        <v>550</v>
      </c>
    </row>
    <row r="12314" spans="2:4" x14ac:dyDescent="0.25">
      <c r="B12314" s="427" t="s">
        <v>15298</v>
      </c>
      <c r="C12314" s="427" t="s">
        <v>15281</v>
      </c>
      <c r="D12314" s="428">
        <v>550</v>
      </c>
    </row>
    <row r="12315" spans="2:4" x14ac:dyDescent="0.25">
      <c r="B12315" s="427" t="s">
        <v>15299</v>
      </c>
      <c r="C12315" s="427" t="s">
        <v>15281</v>
      </c>
      <c r="D12315" s="428">
        <v>550</v>
      </c>
    </row>
    <row r="12316" spans="2:4" x14ac:dyDescent="0.25">
      <c r="B12316" s="427" t="s">
        <v>15300</v>
      </c>
      <c r="C12316" s="427" t="s">
        <v>15281</v>
      </c>
      <c r="D12316" s="428">
        <v>550</v>
      </c>
    </row>
    <row r="12317" spans="2:4" x14ac:dyDescent="0.25">
      <c r="B12317" s="427" t="s">
        <v>15301</v>
      </c>
      <c r="C12317" s="427" t="s">
        <v>15281</v>
      </c>
      <c r="D12317" s="428">
        <v>550</v>
      </c>
    </row>
    <row r="12318" spans="2:4" x14ac:dyDescent="0.25">
      <c r="B12318" s="427" t="s">
        <v>15302</v>
      </c>
      <c r="C12318" s="427" t="s">
        <v>15281</v>
      </c>
      <c r="D12318" s="428">
        <v>550</v>
      </c>
    </row>
    <row r="12319" spans="2:4" x14ac:dyDescent="0.25">
      <c r="B12319" s="427" t="s">
        <v>15303</v>
      </c>
      <c r="C12319" s="427" t="s">
        <v>15281</v>
      </c>
      <c r="D12319" s="428">
        <v>550</v>
      </c>
    </row>
    <row r="12320" spans="2:4" x14ac:dyDescent="0.25">
      <c r="B12320" s="427" t="s">
        <v>15304</v>
      </c>
      <c r="C12320" s="427" t="s">
        <v>15281</v>
      </c>
      <c r="D12320" s="428">
        <v>550</v>
      </c>
    </row>
    <row r="12321" spans="2:4" x14ac:dyDescent="0.25">
      <c r="B12321" s="427" t="s">
        <v>15305</v>
      </c>
      <c r="C12321" s="427" t="s">
        <v>15281</v>
      </c>
      <c r="D12321" s="428">
        <v>550</v>
      </c>
    </row>
    <row r="12322" spans="2:4" x14ac:dyDescent="0.25">
      <c r="B12322" s="427" t="s">
        <v>15306</v>
      </c>
      <c r="C12322" s="427" t="s">
        <v>15281</v>
      </c>
      <c r="D12322" s="428">
        <v>550</v>
      </c>
    </row>
    <row r="12323" spans="2:4" x14ac:dyDescent="0.25">
      <c r="B12323" s="427" t="s">
        <v>15307</v>
      </c>
      <c r="C12323" s="427" t="s">
        <v>15281</v>
      </c>
      <c r="D12323" s="428">
        <v>550</v>
      </c>
    </row>
    <row r="12324" spans="2:4" x14ac:dyDescent="0.25">
      <c r="B12324" s="427" t="s">
        <v>15308</v>
      </c>
      <c r="C12324" s="427" t="s">
        <v>15281</v>
      </c>
      <c r="D12324" s="428">
        <v>550</v>
      </c>
    </row>
    <row r="12325" spans="2:4" x14ac:dyDescent="0.25">
      <c r="B12325" s="427" t="s">
        <v>15309</v>
      </c>
      <c r="C12325" s="427" t="s">
        <v>15281</v>
      </c>
      <c r="D12325" s="428">
        <v>550</v>
      </c>
    </row>
    <row r="12326" spans="2:4" x14ac:dyDescent="0.25">
      <c r="B12326" s="427" t="s">
        <v>15310</v>
      </c>
      <c r="C12326" s="427" t="s">
        <v>15281</v>
      </c>
      <c r="D12326" s="428">
        <v>550</v>
      </c>
    </row>
    <row r="12327" spans="2:4" x14ac:dyDescent="0.25">
      <c r="B12327" s="427" t="s">
        <v>15311</v>
      </c>
      <c r="C12327" s="427" t="s">
        <v>15281</v>
      </c>
      <c r="D12327" s="428">
        <v>550</v>
      </c>
    </row>
    <row r="12328" spans="2:4" x14ac:dyDescent="0.25">
      <c r="B12328" s="427" t="s">
        <v>15312</v>
      </c>
      <c r="C12328" s="427" t="s">
        <v>15281</v>
      </c>
      <c r="D12328" s="428">
        <v>550</v>
      </c>
    </row>
    <row r="12329" spans="2:4" x14ac:dyDescent="0.25">
      <c r="B12329" s="427" t="s">
        <v>15313</v>
      </c>
      <c r="C12329" s="427" t="s">
        <v>15281</v>
      </c>
      <c r="D12329" s="428">
        <v>550</v>
      </c>
    </row>
    <row r="12330" spans="2:4" x14ac:dyDescent="0.25">
      <c r="B12330" s="427" t="s">
        <v>15314</v>
      </c>
      <c r="C12330" s="427" t="s">
        <v>15281</v>
      </c>
      <c r="D12330" s="428">
        <v>550</v>
      </c>
    </row>
    <row r="12331" spans="2:4" x14ac:dyDescent="0.25">
      <c r="B12331" s="427" t="s">
        <v>15315</v>
      </c>
      <c r="C12331" s="427" t="s">
        <v>15281</v>
      </c>
      <c r="D12331" s="428">
        <v>550</v>
      </c>
    </row>
    <row r="12332" spans="2:4" x14ac:dyDescent="0.25">
      <c r="B12332" s="427" t="s">
        <v>15316</v>
      </c>
      <c r="C12332" s="427" t="s">
        <v>15281</v>
      </c>
      <c r="D12332" s="428">
        <v>550</v>
      </c>
    </row>
    <row r="12333" spans="2:4" x14ac:dyDescent="0.25">
      <c r="B12333" s="427" t="s">
        <v>15317</v>
      </c>
      <c r="C12333" s="427" t="s">
        <v>15281</v>
      </c>
      <c r="D12333" s="428">
        <v>550</v>
      </c>
    </row>
    <row r="12334" spans="2:4" x14ac:dyDescent="0.25">
      <c r="B12334" s="427" t="s">
        <v>15318</v>
      </c>
      <c r="C12334" s="427" t="s">
        <v>15281</v>
      </c>
      <c r="D12334" s="428">
        <v>550</v>
      </c>
    </row>
    <row r="12335" spans="2:4" x14ac:dyDescent="0.25">
      <c r="B12335" s="427" t="s">
        <v>15319</v>
      </c>
      <c r="C12335" s="427" t="s">
        <v>15281</v>
      </c>
      <c r="D12335" s="428">
        <v>550</v>
      </c>
    </row>
    <row r="12336" spans="2:4" x14ac:dyDescent="0.25">
      <c r="B12336" s="427" t="s">
        <v>15320</v>
      </c>
      <c r="C12336" s="427" t="s">
        <v>15281</v>
      </c>
      <c r="D12336" s="428">
        <v>550</v>
      </c>
    </row>
    <row r="12337" spans="2:4" x14ac:dyDescent="0.25">
      <c r="B12337" s="427" t="s">
        <v>15321</v>
      </c>
      <c r="C12337" s="427" t="s">
        <v>15281</v>
      </c>
      <c r="D12337" s="428">
        <v>550</v>
      </c>
    </row>
    <row r="12338" spans="2:4" x14ac:dyDescent="0.25">
      <c r="B12338" s="427" t="s">
        <v>15322</v>
      </c>
      <c r="C12338" s="427" t="s">
        <v>15281</v>
      </c>
      <c r="D12338" s="428">
        <v>550</v>
      </c>
    </row>
    <row r="12339" spans="2:4" x14ac:dyDescent="0.25">
      <c r="B12339" s="427" t="s">
        <v>15323</v>
      </c>
      <c r="C12339" s="427" t="s">
        <v>15281</v>
      </c>
      <c r="D12339" s="428">
        <v>550</v>
      </c>
    </row>
    <row r="12340" spans="2:4" x14ac:dyDescent="0.25">
      <c r="B12340" s="427" t="s">
        <v>15324</v>
      </c>
      <c r="C12340" s="427" t="s">
        <v>15281</v>
      </c>
      <c r="D12340" s="428">
        <v>550</v>
      </c>
    </row>
    <row r="12341" spans="2:4" x14ac:dyDescent="0.25">
      <c r="B12341" s="427" t="s">
        <v>15325</v>
      </c>
      <c r="C12341" s="427" t="s">
        <v>15281</v>
      </c>
      <c r="D12341" s="428">
        <v>550</v>
      </c>
    </row>
    <row r="12342" spans="2:4" x14ac:dyDescent="0.25">
      <c r="B12342" s="427" t="s">
        <v>15326</v>
      </c>
      <c r="C12342" s="427" t="s">
        <v>15281</v>
      </c>
      <c r="D12342" s="428">
        <v>550</v>
      </c>
    </row>
    <row r="12343" spans="2:4" x14ac:dyDescent="0.25">
      <c r="B12343" s="427" t="s">
        <v>15327</v>
      </c>
      <c r="C12343" s="427" t="s">
        <v>15281</v>
      </c>
      <c r="D12343" s="428">
        <v>550</v>
      </c>
    </row>
    <row r="12344" spans="2:4" x14ac:dyDescent="0.25">
      <c r="B12344" s="427" t="s">
        <v>15328</v>
      </c>
      <c r="C12344" s="427" t="s">
        <v>15281</v>
      </c>
      <c r="D12344" s="428">
        <v>550</v>
      </c>
    </row>
    <row r="12345" spans="2:4" x14ac:dyDescent="0.25">
      <c r="B12345" s="427" t="s">
        <v>15329</v>
      </c>
      <c r="C12345" s="427" t="s">
        <v>15281</v>
      </c>
      <c r="D12345" s="428">
        <v>550</v>
      </c>
    </row>
    <row r="12346" spans="2:4" x14ac:dyDescent="0.25">
      <c r="B12346" s="427" t="s">
        <v>15330</v>
      </c>
      <c r="C12346" s="427" t="s">
        <v>15281</v>
      </c>
      <c r="D12346" s="428">
        <v>550</v>
      </c>
    </row>
    <row r="12347" spans="2:4" x14ac:dyDescent="0.25">
      <c r="B12347" s="427" t="s">
        <v>15331</v>
      </c>
      <c r="C12347" s="427" t="s">
        <v>15281</v>
      </c>
      <c r="D12347" s="428">
        <v>550</v>
      </c>
    </row>
    <row r="12348" spans="2:4" x14ac:dyDescent="0.25">
      <c r="B12348" s="427" t="s">
        <v>15332</v>
      </c>
      <c r="C12348" s="427" t="s">
        <v>15281</v>
      </c>
      <c r="D12348" s="428">
        <v>550</v>
      </c>
    </row>
    <row r="12349" spans="2:4" x14ac:dyDescent="0.25">
      <c r="B12349" s="427" t="s">
        <v>15333</v>
      </c>
      <c r="C12349" s="427" t="s">
        <v>15281</v>
      </c>
      <c r="D12349" s="428">
        <v>550</v>
      </c>
    </row>
    <row r="12350" spans="2:4" x14ac:dyDescent="0.25">
      <c r="B12350" s="427" t="s">
        <v>15334</v>
      </c>
      <c r="C12350" s="427" t="s">
        <v>15281</v>
      </c>
      <c r="D12350" s="428">
        <v>550</v>
      </c>
    </row>
    <row r="12351" spans="2:4" x14ac:dyDescent="0.25">
      <c r="B12351" s="427" t="s">
        <v>15335</v>
      </c>
      <c r="C12351" s="427" t="s">
        <v>15281</v>
      </c>
      <c r="D12351" s="428">
        <v>550</v>
      </c>
    </row>
    <row r="12352" spans="2:4" x14ac:dyDescent="0.25">
      <c r="B12352" s="427" t="s">
        <v>15336</v>
      </c>
      <c r="C12352" s="427" t="s">
        <v>15281</v>
      </c>
      <c r="D12352" s="428">
        <v>550</v>
      </c>
    </row>
    <row r="12353" spans="2:4" x14ac:dyDescent="0.25">
      <c r="B12353" s="427" t="s">
        <v>15337</v>
      </c>
      <c r="C12353" s="427" t="s">
        <v>15281</v>
      </c>
      <c r="D12353" s="428">
        <v>550</v>
      </c>
    </row>
    <row r="12354" spans="2:4" x14ac:dyDescent="0.25">
      <c r="B12354" s="427" t="s">
        <v>15338</v>
      </c>
      <c r="C12354" s="427" t="s">
        <v>15281</v>
      </c>
      <c r="D12354" s="428">
        <v>550</v>
      </c>
    </row>
    <row r="12355" spans="2:4" x14ac:dyDescent="0.25">
      <c r="B12355" s="427" t="s">
        <v>15339</v>
      </c>
      <c r="C12355" s="427" t="s">
        <v>15281</v>
      </c>
      <c r="D12355" s="428">
        <v>550</v>
      </c>
    </row>
    <row r="12356" spans="2:4" x14ac:dyDescent="0.25">
      <c r="B12356" s="427" t="s">
        <v>15340</v>
      </c>
      <c r="C12356" s="427" t="s">
        <v>15281</v>
      </c>
      <c r="D12356" s="428">
        <v>550</v>
      </c>
    </row>
    <row r="12357" spans="2:4" x14ac:dyDescent="0.25">
      <c r="B12357" s="427" t="s">
        <v>15341</v>
      </c>
      <c r="C12357" s="427" t="s">
        <v>15281</v>
      </c>
      <c r="D12357" s="428">
        <v>550</v>
      </c>
    </row>
    <row r="12358" spans="2:4" x14ac:dyDescent="0.25">
      <c r="B12358" s="427" t="s">
        <v>15342</v>
      </c>
      <c r="C12358" s="427" t="s">
        <v>15281</v>
      </c>
      <c r="D12358" s="428">
        <v>550</v>
      </c>
    </row>
    <row r="12359" spans="2:4" x14ac:dyDescent="0.25">
      <c r="B12359" s="427" t="s">
        <v>15343</v>
      </c>
      <c r="C12359" s="427" t="s">
        <v>15281</v>
      </c>
      <c r="D12359" s="428">
        <v>550</v>
      </c>
    </row>
    <row r="12360" spans="2:4" x14ac:dyDescent="0.25">
      <c r="B12360" s="427" t="s">
        <v>15344</v>
      </c>
      <c r="C12360" s="427" t="s">
        <v>15281</v>
      </c>
      <c r="D12360" s="428">
        <v>550</v>
      </c>
    </row>
    <row r="12361" spans="2:4" x14ac:dyDescent="0.25">
      <c r="B12361" s="427" t="s">
        <v>15345</v>
      </c>
      <c r="C12361" s="427" t="s">
        <v>15281</v>
      </c>
      <c r="D12361" s="428">
        <v>550</v>
      </c>
    </row>
    <row r="12362" spans="2:4" x14ac:dyDescent="0.25">
      <c r="B12362" s="427" t="s">
        <v>15346</v>
      </c>
      <c r="C12362" s="427" t="s">
        <v>15281</v>
      </c>
      <c r="D12362" s="428">
        <v>550</v>
      </c>
    </row>
    <row r="12363" spans="2:4" x14ac:dyDescent="0.25">
      <c r="B12363" s="427" t="s">
        <v>15347</v>
      </c>
      <c r="C12363" s="427" t="s">
        <v>15281</v>
      </c>
      <c r="D12363" s="428">
        <v>550</v>
      </c>
    </row>
    <row r="12364" spans="2:4" x14ac:dyDescent="0.25">
      <c r="B12364" s="427" t="s">
        <v>15348</v>
      </c>
      <c r="C12364" s="427" t="s">
        <v>15281</v>
      </c>
      <c r="D12364" s="428">
        <v>550</v>
      </c>
    </row>
    <row r="12365" spans="2:4" x14ac:dyDescent="0.25">
      <c r="B12365" s="427" t="s">
        <v>15349</v>
      </c>
      <c r="C12365" s="427" t="s">
        <v>15281</v>
      </c>
      <c r="D12365" s="428">
        <v>550</v>
      </c>
    </row>
    <row r="12366" spans="2:4" x14ac:dyDescent="0.25">
      <c r="B12366" s="427" t="s">
        <v>15350</v>
      </c>
      <c r="C12366" s="427" t="s">
        <v>15281</v>
      </c>
      <c r="D12366" s="428">
        <v>550</v>
      </c>
    </row>
    <row r="12367" spans="2:4" x14ac:dyDescent="0.25">
      <c r="B12367" s="427" t="s">
        <v>15351</v>
      </c>
      <c r="C12367" s="427" t="s">
        <v>15281</v>
      </c>
      <c r="D12367" s="428">
        <v>550</v>
      </c>
    </row>
    <row r="12368" spans="2:4" x14ac:dyDescent="0.25">
      <c r="B12368" s="427" t="s">
        <v>15352</v>
      </c>
      <c r="C12368" s="427" t="s">
        <v>15281</v>
      </c>
      <c r="D12368" s="428">
        <v>550</v>
      </c>
    </row>
    <row r="12369" spans="2:4" x14ac:dyDescent="0.25">
      <c r="B12369" s="427" t="s">
        <v>15353</v>
      </c>
      <c r="C12369" s="427" t="s">
        <v>15281</v>
      </c>
      <c r="D12369" s="428">
        <v>550</v>
      </c>
    </row>
    <row r="12370" spans="2:4" x14ac:dyDescent="0.25">
      <c r="B12370" s="427" t="s">
        <v>15354</v>
      </c>
      <c r="C12370" s="427" t="s">
        <v>15281</v>
      </c>
      <c r="D12370" s="428">
        <v>550</v>
      </c>
    </row>
    <row r="12371" spans="2:4" x14ac:dyDescent="0.25">
      <c r="B12371" s="427" t="s">
        <v>15355</v>
      </c>
      <c r="C12371" s="427" t="s">
        <v>15281</v>
      </c>
      <c r="D12371" s="428">
        <v>550</v>
      </c>
    </row>
    <row r="12372" spans="2:4" x14ac:dyDescent="0.25">
      <c r="B12372" s="427" t="s">
        <v>15356</v>
      </c>
      <c r="C12372" s="427" t="s">
        <v>15281</v>
      </c>
      <c r="D12372" s="428">
        <v>550</v>
      </c>
    </row>
    <row r="12373" spans="2:4" x14ac:dyDescent="0.25">
      <c r="B12373" s="427" t="s">
        <v>15357</v>
      </c>
      <c r="C12373" s="427" t="s">
        <v>15281</v>
      </c>
      <c r="D12373" s="428">
        <v>550</v>
      </c>
    </row>
    <row r="12374" spans="2:4" x14ac:dyDescent="0.25">
      <c r="B12374" s="427" t="s">
        <v>15358</v>
      </c>
      <c r="C12374" s="427" t="s">
        <v>15281</v>
      </c>
      <c r="D12374" s="428">
        <v>550</v>
      </c>
    </row>
    <row r="12375" spans="2:4" x14ac:dyDescent="0.25">
      <c r="B12375" s="427" t="s">
        <v>15359</v>
      </c>
      <c r="C12375" s="427" t="s">
        <v>15281</v>
      </c>
      <c r="D12375" s="428">
        <v>550</v>
      </c>
    </row>
    <row r="12376" spans="2:4" x14ac:dyDescent="0.25">
      <c r="B12376" s="427" t="s">
        <v>15360</v>
      </c>
      <c r="C12376" s="427" t="s">
        <v>15281</v>
      </c>
      <c r="D12376" s="428">
        <v>550</v>
      </c>
    </row>
    <row r="12377" spans="2:4" x14ac:dyDescent="0.25">
      <c r="B12377" s="427" t="s">
        <v>15361</v>
      </c>
      <c r="C12377" s="427" t="s">
        <v>15281</v>
      </c>
      <c r="D12377" s="428">
        <v>550</v>
      </c>
    </row>
    <row r="12378" spans="2:4" x14ac:dyDescent="0.25">
      <c r="B12378" s="427" t="s">
        <v>15362</v>
      </c>
      <c r="C12378" s="427" t="s">
        <v>15281</v>
      </c>
      <c r="D12378" s="428">
        <v>550</v>
      </c>
    </row>
    <row r="12379" spans="2:4" x14ac:dyDescent="0.25">
      <c r="B12379" s="427" t="s">
        <v>15363</v>
      </c>
      <c r="C12379" s="427" t="s">
        <v>15281</v>
      </c>
      <c r="D12379" s="428">
        <v>550</v>
      </c>
    </row>
    <row r="12380" spans="2:4" x14ac:dyDescent="0.25">
      <c r="B12380" s="427" t="s">
        <v>15364</v>
      </c>
      <c r="C12380" s="427" t="s">
        <v>15281</v>
      </c>
      <c r="D12380" s="428">
        <v>550</v>
      </c>
    </row>
    <row r="12381" spans="2:4" x14ac:dyDescent="0.25">
      <c r="B12381" s="427" t="s">
        <v>15365</v>
      </c>
      <c r="C12381" s="427" t="s">
        <v>15281</v>
      </c>
      <c r="D12381" s="428">
        <v>550</v>
      </c>
    </row>
    <row r="12382" spans="2:4" x14ac:dyDescent="0.25">
      <c r="B12382" s="427" t="s">
        <v>15366</v>
      </c>
      <c r="C12382" s="427" t="s">
        <v>15281</v>
      </c>
      <c r="D12382" s="428">
        <v>550</v>
      </c>
    </row>
    <row r="12383" spans="2:4" x14ac:dyDescent="0.25">
      <c r="B12383" s="427" t="s">
        <v>15367</v>
      </c>
      <c r="C12383" s="427" t="s">
        <v>15281</v>
      </c>
      <c r="D12383" s="428">
        <v>550</v>
      </c>
    </row>
    <row r="12384" spans="2:4" x14ac:dyDescent="0.25">
      <c r="B12384" s="427" t="s">
        <v>15368</v>
      </c>
      <c r="C12384" s="427" t="s">
        <v>15281</v>
      </c>
      <c r="D12384" s="428">
        <v>550</v>
      </c>
    </row>
    <row r="12385" spans="2:4" x14ac:dyDescent="0.25">
      <c r="B12385" s="427" t="s">
        <v>15369</v>
      </c>
      <c r="C12385" s="427" t="s">
        <v>15281</v>
      </c>
      <c r="D12385" s="428">
        <v>550</v>
      </c>
    </row>
    <row r="12386" spans="2:4" x14ac:dyDescent="0.25">
      <c r="B12386" s="427" t="s">
        <v>15370</v>
      </c>
      <c r="C12386" s="427" t="s">
        <v>15281</v>
      </c>
      <c r="D12386" s="428">
        <v>550</v>
      </c>
    </row>
    <row r="12387" spans="2:4" x14ac:dyDescent="0.25">
      <c r="B12387" s="427" t="s">
        <v>15371</v>
      </c>
      <c r="C12387" s="427" t="s">
        <v>15281</v>
      </c>
      <c r="D12387" s="428">
        <v>550</v>
      </c>
    </row>
    <row r="12388" spans="2:4" x14ac:dyDescent="0.25">
      <c r="B12388" s="427" t="s">
        <v>15372</v>
      </c>
      <c r="C12388" s="427" t="s">
        <v>15281</v>
      </c>
      <c r="D12388" s="428">
        <v>550</v>
      </c>
    </row>
    <row r="12389" spans="2:4" x14ac:dyDescent="0.25">
      <c r="B12389" s="427" t="s">
        <v>15373</v>
      </c>
      <c r="C12389" s="427" t="s">
        <v>15281</v>
      </c>
      <c r="D12389" s="428">
        <v>550</v>
      </c>
    </row>
    <row r="12390" spans="2:4" x14ac:dyDescent="0.25">
      <c r="B12390" s="427" t="s">
        <v>15374</v>
      </c>
      <c r="C12390" s="427" t="s">
        <v>15281</v>
      </c>
      <c r="D12390" s="428">
        <v>550</v>
      </c>
    </row>
    <row r="12391" spans="2:4" x14ac:dyDescent="0.25">
      <c r="B12391" s="427" t="s">
        <v>15375</v>
      </c>
      <c r="C12391" s="427" t="s">
        <v>15281</v>
      </c>
      <c r="D12391" s="428">
        <v>550</v>
      </c>
    </row>
    <row r="12392" spans="2:4" x14ac:dyDescent="0.25">
      <c r="B12392" s="427" t="s">
        <v>15376</v>
      </c>
      <c r="C12392" s="427" t="s">
        <v>15281</v>
      </c>
      <c r="D12392" s="428">
        <v>550</v>
      </c>
    </row>
    <row r="12393" spans="2:4" x14ac:dyDescent="0.25">
      <c r="B12393" s="427" t="s">
        <v>15377</v>
      </c>
      <c r="C12393" s="427" t="s">
        <v>15281</v>
      </c>
      <c r="D12393" s="428">
        <v>550</v>
      </c>
    </row>
    <row r="12394" spans="2:4" x14ac:dyDescent="0.25">
      <c r="B12394" s="427" t="s">
        <v>15378</v>
      </c>
      <c r="C12394" s="427" t="s">
        <v>15281</v>
      </c>
      <c r="D12394" s="428">
        <v>550</v>
      </c>
    </row>
    <row r="12395" spans="2:4" x14ac:dyDescent="0.25">
      <c r="B12395" s="427" t="s">
        <v>15379</v>
      </c>
      <c r="C12395" s="427" t="s">
        <v>15281</v>
      </c>
      <c r="D12395" s="428">
        <v>550</v>
      </c>
    </row>
    <row r="12396" spans="2:4" x14ac:dyDescent="0.25">
      <c r="B12396" s="427" t="s">
        <v>15380</v>
      </c>
      <c r="C12396" s="427" t="s">
        <v>15281</v>
      </c>
      <c r="D12396" s="428">
        <v>550</v>
      </c>
    </row>
    <row r="12397" spans="2:4" x14ac:dyDescent="0.25">
      <c r="B12397" s="427" t="s">
        <v>15381</v>
      </c>
      <c r="C12397" s="427" t="s">
        <v>15281</v>
      </c>
      <c r="D12397" s="428">
        <v>550</v>
      </c>
    </row>
    <row r="12398" spans="2:4" x14ac:dyDescent="0.25">
      <c r="B12398" s="427" t="s">
        <v>15382</v>
      </c>
      <c r="C12398" s="427" t="s">
        <v>15281</v>
      </c>
      <c r="D12398" s="428">
        <v>550</v>
      </c>
    </row>
    <row r="12399" spans="2:4" x14ac:dyDescent="0.25">
      <c r="B12399" s="427" t="s">
        <v>15383</v>
      </c>
      <c r="C12399" s="427" t="s">
        <v>15281</v>
      </c>
      <c r="D12399" s="428">
        <v>550</v>
      </c>
    </row>
    <row r="12400" spans="2:4" x14ac:dyDescent="0.25">
      <c r="B12400" s="427" t="s">
        <v>15384</v>
      </c>
      <c r="C12400" s="427" t="s">
        <v>15281</v>
      </c>
      <c r="D12400" s="428">
        <v>550</v>
      </c>
    </row>
    <row r="12401" spans="2:4" x14ac:dyDescent="0.25">
      <c r="B12401" s="427" t="s">
        <v>15385</v>
      </c>
      <c r="C12401" s="427" t="s">
        <v>15281</v>
      </c>
      <c r="D12401" s="428">
        <v>550</v>
      </c>
    </row>
    <row r="12402" spans="2:4" x14ac:dyDescent="0.25">
      <c r="B12402" s="427" t="s">
        <v>15386</v>
      </c>
      <c r="C12402" s="427" t="s">
        <v>15281</v>
      </c>
      <c r="D12402" s="428">
        <v>550</v>
      </c>
    </row>
    <row r="12403" spans="2:4" x14ac:dyDescent="0.25">
      <c r="B12403" s="427" t="s">
        <v>15387</v>
      </c>
      <c r="C12403" s="427" t="s">
        <v>15281</v>
      </c>
      <c r="D12403" s="428">
        <v>550</v>
      </c>
    </row>
    <row r="12404" spans="2:4" x14ac:dyDescent="0.25">
      <c r="B12404" s="427" t="s">
        <v>15388</v>
      </c>
      <c r="C12404" s="427" t="s">
        <v>15281</v>
      </c>
      <c r="D12404" s="428">
        <v>550</v>
      </c>
    </row>
    <row r="12405" spans="2:4" x14ac:dyDescent="0.25">
      <c r="B12405" s="427" t="s">
        <v>15389</v>
      </c>
      <c r="C12405" s="427" t="s">
        <v>15281</v>
      </c>
      <c r="D12405" s="428">
        <v>550</v>
      </c>
    </row>
    <row r="12406" spans="2:4" x14ac:dyDescent="0.25">
      <c r="B12406" s="427" t="s">
        <v>15390</v>
      </c>
      <c r="C12406" s="427" t="s">
        <v>15281</v>
      </c>
      <c r="D12406" s="428">
        <v>550</v>
      </c>
    </row>
    <row r="12407" spans="2:4" x14ac:dyDescent="0.25">
      <c r="B12407" s="427" t="s">
        <v>15391</v>
      </c>
      <c r="C12407" s="427" t="s">
        <v>15281</v>
      </c>
      <c r="D12407" s="428">
        <v>550</v>
      </c>
    </row>
    <row r="12408" spans="2:4" x14ac:dyDescent="0.25">
      <c r="B12408" s="427" t="s">
        <v>15392</v>
      </c>
      <c r="C12408" s="427" t="s">
        <v>15281</v>
      </c>
      <c r="D12408" s="428">
        <v>550</v>
      </c>
    </row>
    <row r="12409" spans="2:4" x14ac:dyDescent="0.25">
      <c r="B12409" s="427" t="s">
        <v>15393</v>
      </c>
      <c r="C12409" s="427" t="s">
        <v>15281</v>
      </c>
      <c r="D12409" s="428">
        <v>550</v>
      </c>
    </row>
    <row r="12410" spans="2:4" x14ac:dyDescent="0.25">
      <c r="B12410" s="427" t="s">
        <v>15394</v>
      </c>
      <c r="C12410" s="427" t="s">
        <v>15281</v>
      </c>
      <c r="D12410" s="428">
        <v>550</v>
      </c>
    </row>
    <row r="12411" spans="2:4" x14ac:dyDescent="0.25">
      <c r="B12411" s="427" t="s">
        <v>15395</v>
      </c>
      <c r="C12411" s="427" t="s">
        <v>15281</v>
      </c>
      <c r="D12411" s="428">
        <v>550</v>
      </c>
    </row>
    <row r="12412" spans="2:4" x14ac:dyDescent="0.25">
      <c r="B12412" s="427" t="s">
        <v>15396</v>
      </c>
      <c r="C12412" s="427" t="s">
        <v>15281</v>
      </c>
      <c r="D12412" s="428">
        <v>550</v>
      </c>
    </row>
    <row r="12413" spans="2:4" x14ac:dyDescent="0.25">
      <c r="B12413" s="427" t="s">
        <v>15397</v>
      </c>
      <c r="C12413" s="427" t="s">
        <v>15281</v>
      </c>
      <c r="D12413" s="428">
        <v>550</v>
      </c>
    </row>
    <row r="12414" spans="2:4" x14ac:dyDescent="0.25">
      <c r="B12414" s="427" t="s">
        <v>15398</v>
      </c>
      <c r="C12414" s="427" t="s">
        <v>15281</v>
      </c>
      <c r="D12414" s="428">
        <v>550</v>
      </c>
    </row>
    <row r="12415" spans="2:4" x14ac:dyDescent="0.25">
      <c r="B12415" s="427" t="s">
        <v>15399</v>
      </c>
      <c r="C12415" s="427" t="s">
        <v>15281</v>
      </c>
      <c r="D12415" s="428">
        <v>550</v>
      </c>
    </row>
    <row r="12416" spans="2:4" x14ac:dyDescent="0.25">
      <c r="B12416" s="427" t="s">
        <v>15400</v>
      </c>
      <c r="C12416" s="427" t="s">
        <v>15281</v>
      </c>
      <c r="D12416" s="428">
        <v>550</v>
      </c>
    </row>
    <row r="12417" spans="2:4" x14ac:dyDescent="0.25">
      <c r="B12417" s="427" t="s">
        <v>15401</v>
      </c>
      <c r="C12417" s="427" t="s">
        <v>15281</v>
      </c>
      <c r="D12417" s="428">
        <v>550</v>
      </c>
    </row>
    <row r="12418" spans="2:4" x14ac:dyDescent="0.25">
      <c r="B12418" s="427" t="s">
        <v>15402</v>
      </c>
      <c r="C12418" s="427" t="s">
        <v>15281</v>
      </c>
      <c r="D12418" s="428">
        <v>550</v>
      </c>
    </row>
    <row r="12419" spans="2:4" x14ac:dyDescent="0.25">
      <c r="B12419" s="427" t="s">
        <v>15403</v>
      </c>
      <c r="C12419" s="427" t="s">
        <v>15281</v>
      </c>
      <c r="D12419" s="428">
        <v>550</v>
      </c>
    </row>
    <row r="12420" spans="2:4" x14ac:dyDescent="0.25">
      <c r="B12420" s="427" t="s">
        <v>15404</v>
      </c>
      <c r="C12420" s="427" t="s">
        <v>15281</v>
      </c>
      <c r="D12420" s="428">
        <v>550</v>
      </c>
    </row>
    <row r="12421" spans="2:4" x14ac:dyDescent="0.25">
      <c r="B12421" s="427" t="s">
        <v>15405</v>
      </c>
      <c r="C12421" s="427" t="s">
        <v>15281</v>
      </c>
      <c r="D12421" s="428">
        <v>550</v>
      </c>
    </row>
    <row r="12422" spans="2:4" x14ac:dyDescent="0.25">
      <c r="B12422" s="427" t="s">
        <v>15406</v>
      </c>
      <c r="C12422" s="427" t="s">
        <v>15281</v>
      </c>
      <c r="D12422" s="428">
        <v>550</v>
      </c>
    </row>
    <row r="12423" spans="2:4" x14ac:dyDescent="0.25">
      <c r="B12423" s="427" t="s">
        <v>15407</v>
      </c>
      <c r="C12423" s="427" t="s">
        <v>15281</v>
      </c>
      <c r="D12423" s="428">
        <v>550</v>
      </c>
    </row>
    <row r="12424" spans="2:4" x14ac:dyDescent="0.25">
      <c r="B12424" s="427" t="s">
        <v>15408</v>
      </c>
      <c r="C12424" s="427" t="s">
        <v>15281</v>
      </c>
      <c r="D12424" s="428">
        <v>550</v>
      </c>
    </row>
    <row r="12425" spans="2:4" x14ac:dyDescent="0.25">
      <c r="B12425" s="427" t="s">
        <v>15409</v>
      </c>
      <c r="C12425" s="427" t="s">
        <v>15281</v>
      </c>
      <c r="D12425" s="428">
        <v>550</v>
      </c>
    </row>
    <row r="12426" spans="2:4" x14ac:dyDescent="0.25">
      <c r="B12426" s="427" t="s">
        <v>15410</v>
      </c>
      <c r="C12426" s="427" t="s">
        <v>15281</v>
      </c>
      <c r="D12426" s="428">
        <v>550</v>
      </c>
    </row>
    <row r="12427" spans="2:4" x14ac:dyDescent="0.25">
      <c r="B12427" s="427" t="s">
        <v>15411</v>
      </c>
      <c r="C12427" s="427" t="s">
        <v>15281</v>
      </c>
      <c r="D12427" s="428">
        <v>550</v>
      </c>
    </row>
    <row r="12428" spans="2:4" x14ac:dyDescent="0.25">
      <c r="B12428" s="427" t="s">
        <v>15412</v>
      </c>
      <c r="C12428" s="427" t="s">
        <v>15281</v>
      </c>
      <c r="D12428" s="428">
        <v>550</v>
      </c>
    </row>
    <row r="12429" spans="2:4" x14ac:dyDescent="0.25">
      <c r="B12429" s="427" t="s">
        <v>15413</v>
      </c>
      <c r="C12429" s="427" t="s">
        <v>15281</v>
      </c>
      <c r="D12429" s="428">
        <v>550</v>
      </c>
    </row>
    <row r="12430" spans="2:4" x14ac:dyDescent="0.25">
      <c r="B12430" s="427" t="s">
        <v>15414</v>
      </c>
      <c r="C12430" s="427" t="s">
        <v>15281</v>
      </c>
      <c r="D12430" s="428">
        <v>550</v>
      </c>
    </row>
    <row r="12431" spans="2:4" x14ac:dyDescent="0.25">
      <c r="B12431" s="427" t="s">
        <v>15415</v>
      </c>
      <c r="C12431" s="427" t="s">
        <v>15281</v>
      </c>
      <c r="D12431" s="428">
        <v>550</v>
      </c>
    </row>
    <row r="12432" spans="2:4" x14ac:dyDescent="0.25">
      <c r="B12432" s="427" t="s">
        <v>15416</v>
      </c>
      <c r="C12432" s="427" t="s">
        <v>15281</v>
      </c>
      <c r="D12432" s="428">
        <v>550</v>
      </c>
    </row>
    <row r="12433" spans="2:4" x14ac:dyDescent="0.25">
      <c r="B12433" s="427" t="s">
        <v>15417</v>
      </c>
      <c r="C12433" s="427" t="s">
        <v>15281</v>
      </c>
      <c r="D12433" s="428">
        <v>550</v>
      </c>
    </row>
    <row r="12434" spans="2:4" x14ac:dyDescent="0.25">
      <c r="B12434" s="427" t="s">
        <v>15418</v>
      </c>
      <c r="C12434" s="427" t="s">
        <v>15281</v>
      </c>
      <c r="D12434" s="428">
        <v>550</v>
      </c>
    </row>
    <row r="12435" spans="2:4" x14ac:dyDescent="0.25">
      <c r="B12435" s="427" t="s">
        <v>15419</v>
      </c>
      <c r="C12435" s="427" t="s">
        <v>15281</v>
      </c>
      <c r="D12435" s="428">
        <v>550</v>
      </c>
    </row>
    <row r="12436" spans="2:4" x14ac:dyDescent="0.25">
      <c r="B12436" s="427" t="s">
        <v>15420</v>
      </c>
      <c r="C12436" s="427" t="s">
        <v>15281</v>
      </c>
      <c r="D12436" s="428">
        <v>550</v>
      </c>
    </row>
    <row r="12437" spans="2:4" x14ac:dyDescent="0.25">
      <c r="B12437" s="427" t="s">
        <v>15421</v>
      </c>
      <c r="C12437" s="427" t="s">
        <v>15281</v>
      </c>
      <c r="D12437" s="428">
        <v>550</v>
      </c>
    </row>
    <row r="12438" spans="2:4" x14ac:dyDescent="0.25">
      <c r="B12438" s="427" t="s">
        <v>15422</v>
      </c>
      <c r="C12438" s="427" t="s">
        <v>15281</v>
      </c>
      <c r="D12438" s="428">
        <v>550</v>
      </c>
    </row>
    <row r="12439" spans="2:4" x14ac:dyDescent="0.25">
      <c r="B12439" s="427" t="s">
        <v>15423</v>
      </c>
      <c r="C12439" s="427" t="s">
        <v>15281</v>
      </c>
      <c r="D12439" s="428">
        <v>550</v>
      </c>
    </row>
    <row r="12440" spans="2:4" x14ac:dyDescent="0.25">
      <c r="B12440" s="427" t="s">
        <v>15424</v>
      </c>
      <c r="C12440" s="427" t="s">
        <v>15281</v>
      </c>
      <c r="D12440" s="428">
        <v>550</v>
      </c>
    </row>
    <row r="12441" spans="2:4" x14ac:dyDescent="0.25">
      <c r="B12441" s="427" t="s">
        <v>15425</v>
      </c>
      <c r="C12441" s="427" t="s">
        <v>15281</v>
      </c>
      <c r="D12441" s="428">
        <v>550</v>
      </c>
    </row>
    <row r="12442" spans="2:4" x14ac:dyDescent="0.25">
      <c r="B12442" s="427" t="s">
        <v>15426</v>
      </c>
      <c r="C12442" s="427" t="s">
        <v>15281</v>
      </c>
      <c r="D12442" s="428">
        <v>550</v>
      </c>
    </row>
    <row r="12443" spans="2:4" x14ac:dyDescent="0.25">
      <c r="B12443" s="427" t="s">
        <v>15427</v>
      </c>
      <c r="C12443" s="427" t="s">
        <v>15281</v>
      </c>
      <c r="D12443" s="428">
        <v>550</v>
      </c>
    </row>
    <row r="12444" spans="2:4" x14ac:dyDescent="0.25">
      <c r="B12444" s="427" t="s">
        <v>15428</v>
      </c>
      <c r="C12444" s="427" t="s">
        <v>15281</v>
      </c>
      <c r="D12444" s="428">
        <v>550</v>
      </c>
    </row>
    <row r="12445" spans="2:4" x14ac:dyDescent="0.25">
      <c r="B12445" s="427" t="s">
        <v>15429</v>
      </c>
      <c r="C12445" s="427" t="s">
        <v>15281</v>
      </c>
      <c r="D12445" s="428">
        <v>550</v>
      </c>
    </row>
    <row r="12446" spans="2:4" x14ac:dyDescent="0.25">
      <c r="B12446" s="427" t="s">
        <v>15430</v>
      </c>
      <c r="C12446" s="427" t="s">
        <v>15281</v>
      </c>
      <c r="D12446" s="428">
        <v>550</v>
      </c>
    </row>
    <row r="12447" spans="2:4" x14ac:dyDescent="0.25">
      <c r="B12447" s="427" t="s">
        <v>15431</v>
      </c>
      <c r="C12447" s="427" t="s">
        <v>15281</v>
      </c>
      <c r="D12447" s="428">
        <v>550</v>
      </c>
    </row>
    <row r="12448" spans="2:4" x14ac:dyDescent="0.25">
      <c r="B12448" s="427" t="s">
        <v>15432</v>
      </c>
      <c r="C12448" s="427" t="s">
        <v>15281</v>
      </c>
      <c r="D12448" s="428">
        <v>550</v>
      </c>
    </row>
    <row r="12449" spans="2:4" x14ac:dyDescent="0.25">
      <c r="B12449" s="427" t="s">
        <v>15433</v>
      </c>
      <c r="C12449" s="427" t="s">
        <v>15281</v>
      </c>
      <c r="D12449" s="428">
        <v>550</v>
      </c>
    </row>
    <row r="12450" spans="2:4" x14ac:dyDescent="0.25">
      <c r="B12450" s="427" t="s">
        <v>15434</v>
      </c>
      <c r="C12450" s="427" t="s">
        <v>15281</v>
      </c>
      <c r="D12450" s="428">
        <v>550</v>
      </c>
    </row>
    <row r="12451" spans="2:4" x14ac:dyDescent="0.25">
      <c r="B12451" s="427" t="s">
        <v>15435</v>
      </c>
      <c r="C12451" s="427" t="s">
        <v>15281</v>
      </c>
      <c r="D12451" s="428">
        <v>550</v>
      </c>
    </row>
    <row r="12452" spans="2:4" x14ac:dyDescent="0.25">
      <c r="B12452" s="427" t="s">
        <v>15436</v>
      </c>
      <c r="C12452" s="427" t="s">
        <v>15281</v>
      </c>
      <c r="D12452" s="428">
        <v>550</v>
      </c>
    </row>
    <row r="12453" spans="2:4" x14ac:dyDescent="0.25">
      <c r="B12453" s="427" t="s">
        <v>15437</v>
      </c>
      <c r="C12453" s="427" t="s">
        <v>15281</v>
      </c>
      <c r="D12453" s="428">
        <v>550</v>
      </c>
    </row>
    <row r="12454" spans="2:4" x14ac:dyDescent="0.25">
      <c r="B12454" s="427" t="s">
        <v>15438</v>
      </c>
      <c r="C12454" s="427" t="s">
        <v>15281</v>
      </c>
      <c r="D12454" s="428">
        <v>550</v>
      </c>
    </row>
    <row r="12455" spans="2:4" x14ac:dyDescent="0.25">
      <c r="B12455" s="427" t="s">
        <v>15439</v>
      </c>
      <c r="C12455" s="427" t="s">
        <v>15281</v>
      </c>
      <c r="D12455" s="428">
        <v>550</v>
      </c>
    </row>
    <row r="12456" spans="2:4" x14ac:dyDescent="0.25">
      <c r="B12456" s="427" t="s">
        <v>15440</v>
      </c>
      <c r="C12456" s="427" t="s">
        <v>15281</v>
      </c>
      <c r="D12456" s="428">
        <v>550</v>
      </c>
    </row>
    <row r="12457" spans="2:4" x14ac:dyDescent="0.25">
      <c r="B12457" s="427" t="s">
        <v>15441</v>
      </c>
      <c r="C12457" s="427" t="s">
        <v>15281</v>
      </c>
      <c r="D12457" s="428">
        <v>550</v>
      </c>
    </row>
    <row r="12458" spans="2:4" x14ac:dyDescent="0.25">
      <c r="B12458" s="427" t="s">
        <v>15442</v>
      </c>
      <c r="C12458" s="427" t="s">
        <v>15281</v>
      </c>
      <c r="D12458" s="428">
        <v>550</v>
      </c>
    </row>
    <row r="12459" spans="2:4" x14ac:dyDescent="0.25">
      <c r="B12459" s="427" t="s">
        <v>15443</v>
      </c>
      <c r="C12459" s="427" t="s">
        <v>15281</v>
      </c>
      <c r="D12459" s="428">
        <v>550</v>
      </c>
    </row>
    <row r="12460" spans="2:4" x14ac:dyDescent="0.25">
      <c r="B12460" s="427" t="s">
        <v>15444</v>
      </c>
      <c r="C12460" s="427" t="s">
        <v>15281</v>
      </c>
      <c r="D12460" s="428">
        <v>550</v>
      </c>
    </row>
    <row r="12461" spans="2:4" x14ac:dyDescent="0.25">
      <c r="B12461" s="427" t="s">
        <v>15445</v>
      </c>
      <c r="C12461" s="427" t="s">
        <v>15281</v>
      </c>
      <c r="D12461" s="428">
        <v>550</v>
      </c>
    </row>
    <row r="12462" spans="2:4" x14ac:dyDescent="0.25">
      <c r="B12462" s="427" t="s">
        <v>15446</v>
      </c>
      <c r="C12462" s="427" t="s">
        <v>15281</v>
      </c>
      <c r="D12462" s="428">
        <v>550</v>
      </c>
    </row>
    <row r="12463" spans="2:4" x14ac:dyDescent="0.25">
      <c r="B12463" s="427" t="s">
        <v>15447</v>
      </c>
      <c r="C12463" s="427" t="s">
        <v>15281</v>
      </c>
      <c r="D12463" s="428">
        <v>550</v>
      </c>
    </row>
    <row r="12464" spans="2:4" x14ac:dyDescent="0.25">
      <c r="B12464" s="427" t="s">
        <v>15448</v>
      </c>
      <c r="C12464" s="427" t="s">
        <v>15281</v>
      </c>
      <c r="D12464" s="428">
        <v>550</v>
      </c>
    </row>
    <row r="12465" spans="2:4" x14ac:dyDescent="0.25">
      <c r="B12465" s="427" t="s">
        <v>15449</v>
      </c>
      <c r="C12465" s="427" t="s">
        <v>15281</v>
      </c>
      <c r="D12465" s="428">
        <v>550</v>
      </c>
    </row>
    <row r="12466" spans="2:4" x14ac:dyDescent="0.25">
      <c r="B12466" s="427" t="s">
        <v>15450</v>
      </c>
      <c r="C12466" s="427" t="s">
        <v>15281</v>
      </c>
      <c r="D12466" s="428">
        <v>550</v>
      </c>
    </row>
    <row r="12467" spans="2:4" x14ac:dyDescent="0.25">
      <c r="B12467" s="427" t="s">
        <v>15451</v>
      </c>
      <c r="C12467" s="427" t="s">
        <v>15281</v>
      </c>
      <c r="D12467" s="428">
        <v>550</v>
      </c>
    </row>
    <row r="12468" spans="2:4" x14ac:dyDescent="0.25">
      <c r="B12468" s="427" t="s">
        <v>15452</v>
      </c>
      <c r="C12468" s="427" t="s">
        <v>15281</v>
      </c>
      <c r="D12468" s="428">
        <v>550</v>
      </c>
    </row>
    <row r="12469" spans="2:4" x14ac:dyDescent="0.25">
      <c r="B12469" s="427" t="s">
        <v>15453</v>
      </c>
      <c r="C12469" s="427" t="s">
        <v>15281</v>
      </c>
      <c r="D12469" s="428">
        <v>550</v>
      </c>
    </row>
    <row r="12470" spans="2:4" x14ac:dyDescent="0.25">
      <c r="B12470" s="427" t="s">
        <v>15454</v>
      </c>
      <c r="C12470" s="427" t="s">
        <v>15281</v>
      </c>
      <c r="D12470" s="428">
        <v>550</v>
      </c>
    </row>
    <row r="12471" spans="2:4" x14ac:dyDescent="0.25">
      <c r="B12471" s="427" t="s">
        <v>15455</v>
      </c>
      <c r="C12471" s="427" t="s">
        <v>15281</v>
      </c>
      <c r="D12471" s="428">
        <v>550</v>
      </c>
    </row>
    <row r="12472" spans="2:4" x14ac:dyDescent="0.25">
      <c r="B12472" s="427" t="s">
        <v>15456</v>
      </c>
      <c r="C12472" s="427" t="s">
        <v>15281</v>
      </c>
      <c r="D12472" s="428">
        <v>550</v>
      </c>
    </row>
    <row r="12473" spans="2:4" x14ac:dyDescent="0.25">
      <c r="B12473" s="427" t="s">
        <v>15457</v>
      </c>
      <c r="C12473" s="427" t="s">
        <v>15281</v>
      </c>
      <c r="D12473" s="428">
        <v>550</v>
      </c>
    </row>
    <row r="12474" spans="2:4" x14ac:dyDescent="0.25">
      <c r="B12474" s="427" t="s">
        <v>15458</v>
      </c>
      <c r="C12474" s="427" t="s">
        <v>15281</v>
      </c>
      <c r="D12474" s="428">
        <v>550</v>
      </c>
    </row>
    <row r="12475" spans="2:4" x14ac:dyDescent="0.25">
      <c r="B12475" s="427" t="s">
        <v>15459</v>
      </c>
      <c r="C12475" s="427" t="s">
        <v>15281</v>
      </c>
      <c r="D12475" s="428">
        <v>550</v>
      </c>
    </row>
    <row r="12476" spans="2:4" x14ac:dyDescent="0.25">
      <c r="B12476" s="427" t="s">
        <v>15460</v>
      </c>
      <c r="C12476" s="427" t="s">
        <v>15281</v>
      </c>
      <c r="D12476" s="428">
        <v>550</v>
      </c>
    </row>
    <row r="12477" spans="2:4" x14ac:dyDescent="0.25">
      <c r="B12477" s="427" t="s">
        <v>15461</v>
      </c>
      <c r="C12477" s="427" t="s">
        <v>15281</v>
      </c>
      <c r="D12477" s="428">
        <v>550</v>
      </c>
    </row>
    <row r="12478" spans="2:4" x14ac:dyDescent="0.25">
      <c r="B12478" s="427" t="s">
        <v>15462</v>
      </c>
      <c r="C12478" s="427" t="s">
        <v>15281</v>
      </c>
      <c r="D12478" s="428">
        <v>550</v>
      </c>
    </row>
    <row r="12479" spans="2:4" x14ac:dyDescent="0.25">
      <c r="B12479" s="427" t="s">
        <v>15463</v>
      </c>
      <c r="C12479" s="427" t="s">
        <v>15281</v>
      </c>
      <c r="D12479" s="428">
        <v>550</v>
      </c>
    </row>
    <row r="12480" spans="2:4" x14ac:dyDescent="0.25">
      <c r="B12480" s="427" t="s">
        <v>15464</v>
      </c>
      <c r="C12480" s="427" t="s">
        <v>15281</v>
      </c>
      <c r="D12480" s="428">
        <v>550</v>
      </c>
    </row>
    <row r="12481" spans="2:4" x14ac:dyDescent="0.25">
      <c r="B12481" s="427" t="s">
        <v>15465</v>
      </c>
      <c r="C12481" s="427" t="s">
        <v>15281</v>
      </c>
      <c r="D12481" s="428">
        <v>550</v>
      </c>
    </row>
    <row r="12482" spans="2:4" x14ac:dyDescent="0.25">
      <c r="B12482" s="427" t="s">
        <v>15466</v>
      </c>
      <c r="C12482" s="427" t="s">
        <v>15281</v>
      </c>
      <c r="D12482" s="428">
        <v>550</v>
      </c>
    </row>
    <row r="12483" spans="2:4" x14ac:dyDescent="0.25">
      <c r="B12483" s="427" t="s">
        <v>15467</v>
      </c>
      <c r="C12483" s="427" t="s">
        <v>15281</v>
      </c>
      <c r="D12483" s="428">
        <v>550</v>
      </c>
    </row>
    <row r="12484" spans="2:4" x14ac:dyDescent="0.25">
      <c r="B12484" s="427" t="s">
        <v>15468</v>
      </c>
      <c r="C12484" s="427" t="s">
        <v>15281</v>
      </c>
      <c r="D12484" s="428">
        <v>550</v>
      </c>
    </row>
    <row r="12485" spans="2:4" x14ac:dyDescent="0.25">
      <c r="B12485" s="427" t="s">
        <v>15469</v>
      </c>
      <c r="C12485" s="427" t="s">
        <v>15281</v>
      </c>
      <c r="D12485" s="428">
        <v>550</v>
      </c>
    </row>
    <row r="12486" spans="2:4" x14ac:dyDescent="0.25">
      <c r="B12486" s="427" t="s">
        <v>15470</v>
      </c>
      <c r="C12486" s="427" t="s">
        <v>15281</v>
      </c>
      <c r="D12486" s="428">
        <v>550</v>
      </c>
    </row>
    <row r="12487" spans="2:4" x14ac:dyDescent="0.25">
      <c r="B12487" s="427" t="s">
        <v>15471</v>
      </c>
      <c r="C12487" s="427" t="s">
        <v>15281</v>
      </c>
      <c r="D12487" s="428">
        <v>550</v>
      </c>
    </row>
    <row r="12488" spans="2:4" x14ac:dyDescent="0.25">
      <c r="B12488" s="427" t="s">
        <v>15472</v>
      </c>
      <c r="C12488" s="427" t="s">
        <v>15281</v>
      </c>
      <c r="D12488" s="428">
        <v>550</v>
      </c>
    </row>
    <row r="12489" spans="2:4" x14ac:dyDescent="0.25">
      <c r="B12489" s="427" t="s">
        <v>15473</v>
      </c>
      <c r="C12489" s="427" t="s">
        <v>15281</v>
      </c>
      <c r="D12489" s="428">
        <v>550</v>
      </c>
    </row>
    <row r="12490" spans="2:4" x14ac:dyDescent="0.25">
      <c r="B12490" s="427" t="s">
        <v>15474</v>
      </c>
      <c r="C12490" s="427" t="s">
        <v>15281</v>
      </c>
      <c r="D12490" s="428">
        <v>550</v>
      </c>
    </row>
    <row r="12491" spans="2:4" x14ac:dyDescent="0.25">
      <c r="B12491" s="427" t="s">
        <v>15475</v>
      </c>
      <c r="C12491" s="427" t="s">
        <v>15281</v>
      </c>
      <c r="D12491" s="428">
        <v>550</v>
      </c>
    </row>
    <row r="12492" spans="2:4" x14ac:dyDescent="0.25">
      <c r="B12492" s="427" t="s">
        <v>15476</v>
      </c>
      <c r="C12492" s="427" t="s">
        <v>15281</v>
      </c>
      <c r="D12492" s="428">
        <v>550</v>
      </c>
    </row>
    <row r="12493" spans="2:4" x14ac:dyDescent="0.25">
      <c r="B12493" s="427" t="s">
        <v>15477</v>
      </c>
      <c r="C12493" s="427" t="s">
        <v>15281</v>
      </c>
      <c r="D12493" s="428">
        <v>550</v>
      </c>
    </row>
    <row r="12494" spans="2:4" x14ac:dyDescent="0.25">
      <c r="B12494" s="427" t="s">
        <v>15478</v>
      </c>
      <c r="C12494" s="427" t="s">
        <v>15281</v>
      </c>
      <c r="D12494" s="428">
        <v>550</v>
      </c>
    </row>
    <row r="12495" spans="2:4" x14ac:dyDescent="0.25">
      <c r="B12495" s="427" t="s">
        <v>15479</v>
      </c>
      <c r="C12495" s="427" t="s">
        <v>15281</v>
      </c>
      <c r="D12495" s="428">
        <v>550</v>
      </c>
    </row>
    <row r="12496" spans="2:4" x14ac:dyDescent="0.25">
      <c r="B12496" s="427" t="s">
        <v>15480</v>
      </c>
      <c r="C12496" s="427" t="s">
        <v>15281</v>
      </c>
      <c r="D12496" s="428">
        <v>550</v>
      </c>
    </row>
    <row r="12497" spans="2:4" x14ac:dyDescent="0.25">
      <c r="B12497" s="427" t="s">
        <v>15481</v>
      </c>
      <c r="C12497" s="427" t="s">
        <v>15281</v>
      </c>
      <c r="D12497" s="428">
        <v>550</v>
      </c>
    </row>
    <row r="12498" spans="2:4" x14ac:dyDescent="0.25">
      <c r="B12498" s="427" t="s">
        <v>15482</v>
      </c>
      <c r="C12498" s="427" t="s">
        <v>15281</v>
      </c>
      <c r="D12498" s="428">
        <v>550</v>
      </c>
    </row>
    <row r="12499" spans="2:4" x14ac:dyDescent="0.25">
      <c r="B12499" s="427" t="s">
        <v>15483</v>
      </c>
      <c r="C12499" s="427" t="s">
        <v>15281</v>
      </c>
      <c r="D12499" s="428">
        <v>550</v>
      </c>
    </row>
    <row r="12500" spans="2:4" x14ac:dyDescent="0.25">
      <c r="B12500" s="427" t="s">
        <v>15484</v>
      </c>
      <c r="C12500" s="427" t="s">
        <v>15281</v>
      </c>
      <c r="D12500" s="428">
        <v>550</v>
      </c>
    </row>
    <row r="12501" spans="2:4" x14ac:dyDescent="0.25">
      <c r="B12501" s="427" t="s">
        <v>15485</v>
      </c>
      <c r="C12501" s="427" t="s">
        <v>15281</v>
      </c>
      <c r="D12501" s="428">
        <v>550</v>
      </c>
    </row>
    <row r="12502" spans="2:4" x14ac:dyDescent="0.25">
      <c r="B12502" s="427" t="s">
        <v>15486</v>
      </c>
      <c r="C12502" s="427" t="s">
        <v>15281</v>
      </c>
      <c r="D12502" s="428">
        <v>550</v>
      </c>
    </row>
    <row r="12503" spans="2:4" x14ac:dyDescent="0.25">
      <c r="B12503" s="427" t="s">
        <v>15487</v>
      </c>
      <c r="C12503" s="427" t="s">
        <v>15281</v>
      </c>
      <c r="D12503" s="428">
        <v>550</v>
      </c>
    </row>
    <row r="12504" spans="2:4" x14ac:dyDescent="0.25">
      <c r="B12504" s="427" t="s">
        <v>15488</v>
      </c>
      <c r="C12504" s="427" t="s">
        <v>15281</v>
      </c>
      <c r="D12504" s="428">
        <v>550</v>
      </c>
    </row>
    <row r="12505" spans="2:4" x14ac:dyDescent="0.25">
      <c r="B12505" s="427" t="s">
        <v>15489</v>
      </c>
      <c r="C12505" s="427" t="s">
        <v>15281</v>
      </c>
      <c r="D12505" s="428">
        <v>550</v>
      </c>
    </row>
    <row r="12506" spans="2:4" x14ac:dyDescent="0.25">
      <c r="B12506" s="427" t="s">
        <v>15490</v>
      </c>
      <c r="C12506" s="427" t="s">
        <v>15281</v>
      </c>
      <c r="D12506" s="428">
        <v>550</v>
      </c>
    </row>
    <row r="12507" spans="2:4" x14ac:dyDescent="0.25">
      <c r="B12507" s="427" t="s">
        <v>15491</v>
      </c>
      <c r="C12507" s="427" t="s">
        <v>15281</v>
      </c>
      <c r="D12507" s="428">
        <v>550</v>
      </c>
    </row>
    <row r="12508" spans="2:4" x14ac:dyDescent="0.25">
      <c r="B12508" s="427" t="s">
        <v>15492</v>
      </c>
      <c r="C12508" s="427" t="s">
        <v>15281</v>
      </c>
      <c r="D12508" s="428">
        <v>550</v>
      </c>
    </row>
    <row r="12509" spans="2:4" x14ac:dyDescent="0.25">
      <c r="B12509" s="427" t="s">
        <v>15493</v>
      </c>
      <c r="C12509" s="427" t="s">
        <v>15281</v>
      </c>
      <c r="D12509" s="428">
        <v>550</v>
      </c>
    </row>
    <row r="12510" spans="2:4" x14ac:dyDescent="0.25">
      <c r="B12510" s="427" t="s">
        <v>15494</v>
      </c>
      <c r="C12510" s="427" t="s">
        <v>15281</v>
      </c>
      <c r="D12510" s="428">
        <v>550</v>
      </c>
    </row>
    <row r="12511" spans="2:4" x14ac:dyDescent="0.25">
      <c r="B12511" s="427" t="s">
        <v>15495</v>
      </c>
      <c r="C12511" s="427" t="s">
        <v>15281</v>
      </c>
      <c r="D12511" s="428">
        <v>550</v>
      </c>
    </row>
    <row r="12512" spans="2:4" x14ac:dyDescent="0.25">
      <c r="B12512" s="427" t="s">
        <v>15496</v>
      </c>
      <c r="C12512" s="427" t="s">
        <v>15281</v>
      </c>
      <c r="D12512" s="428">
        <v>550</v>
      </c>
    </row>
    <row r="12513" spans="2:4" x14ac:dyDescent="0.25">
      <c r="B12513" s="427" t="s">
        <v>15497</v>
      </c>
      <c r="C12513" s="427" t="s">
        <v>15281</v>
      </c>
      <c r="D12513" s="428">
        <v>550</v>
      </c>
    </row>
    <row r="12514" spans="2:4" x14ac:dyDescent="0.25">
      <c r="B12514" s="427" t="s">
        <v>15498</v>
      </c>
      <c r="C12514" s="427" t="s">
        <v>15281</v>
      </c>
      <c r="D12514" s="428">
        <v>550</v>
      </c>
    </row>
    <row r="12515" spans="2:4" x14ac:dyDescent="0.25">
      <c r="B12515" s="427" t="s">
        <v>15499</v>
      </c>
      <c r="C12515" s="427" t="s">
        <v>15281</v>
      </c>
      <c r="D12515" s="428">
        <v>550</v>
      </c>
    </row>
    <row r="12516" spans="2:4" x14ac:dyDescent="0.25">
      <c r="B12516" s="427" t="s">
        <v>15500</v>
      </c>
      <c r="C12516" s="427" t="s">
        <v>15281</v>
      </c>
      <c r="D12516" s="428">
        <v>550</v>
      </c>
    </row>
    <row r="12517" spans="2:4" x14ac:dyDescent="0.25">
      <c r="B12517" s="427" t="s">
        <v>15501</v>
      </c>
      <c r="C12517" s="427" t="s">
        <v>15281</v>
      </c>
      <c r="D12517" s="428">
        <v>550</v>
      </c>
    </row>
    <row r="12518" spans="2:4" x14ac:dyDescent="0.25">
      <c r="B12518" s="427" t="s">
        <v>15502</v>
      </c>
      <c r="C12518" s="427" t="s">
        <v>15281</v>
      </c>
      <c r="D12518" s="428">
        <v>550</v>
      </c>
    </row>
    <row r="12519" spans="2:4" x14ac:dyDescent="0.25">
      <c r="B12519" s="427" t="s">
        <v>15503</v>
      </c>
      <c r="C12519" s="427" t="s">
        <v>15281</v>
      </c>
      <c r="D12519" s="428">
        <v>550</v>
      </c>
    </row>
    <row r="12520" spans="2:4" x14ac:dyDescent="0.25">
      <c r="B12520" s="427" t="s">
        <v>15504</v>
      </c>
      <c r="C12520" s="427" t="s">
        <v>15281</v>
      </c>
      <c r="D12520" s="428">
        <v>550</v>
      </c>
    </row>
    <row r="12521" spans="2:4" x14ac:dyDescent="0.25">
      <c r="B12521" s="427" t="s">
        <v>15505</v>
      </c>
      <c r="C12521" s="427" t="s">
        <v>15281</v>
      </c>
      <c r="D12521" s="428">
        <v>550</v>
      </c>
    </row>
    <row r="12522" spans="2:4" x14ac:dyDescent="0.25">
      <c r="B12522" s="427" t="s">
        <v>15506</v>
      </c>
      <c r="C12522" s="427" t="s">
        <v>15281</v>
      </c>
      <c r="D12522" s="428">
        <v>550</v>
      </c>
    </row>
    <row r="12523" spans="2:4" x14ac:dyDescent="0.25">
      <c r="B12523" s="427" t="s">
        <v>15507</v>
      </c>
      <c r="C12523" s="427" t="s">
        <v>15281</v>
      </c>
      <c r="D12523" s="428">
        <v>550</v>
      </c>
    </row>
    <row r="12524" spans="2:4" x14ac:dyDescent="0.25">
      <c r="B12524" s="427" t="s">
        <v>15508</v>
      </c>
      <c r="C12524" s="427" t="s">
        <v>15281</v>
      </c>
      <c r="D12524" s="428">
        <v>550</v>
      </c>
    </row>
    <row r="12525" spans="2:4" x14ac:dyDescent="0.25">
      <c r="B12525" s="427" t="s">
        <v>15509</v>
      </c>
      <c r="C12525" s="427" t="s">
        <v>15281</v>
      </c>
      <c r="D12525" s="428">
        <v>550</v>
      </c>
    </row>
    <row r="12526" spans="2:4" x14ac:dyDescent="0.25">
      <c r="B12526" s="427" t="s">
        <v>15510</v>
      </c>
      <c r="C12526" s="427" t="s">
        <v>15281</v>
      </c>
      <c r="D12526" s="428">
        <v>550</v>
      </c>
    </row>
    <row r="12527" spans="2:4" x14ac:dyDescent="0.25">
      <c r="B12527" s="427" t="s">
        <v>15511</v>
      </c>
      <c r="C12527" s="427" t="s">
        <v>15281</v>
      </c>
      <c r="D12527" s="428">
        <v>550</v>
      </c>
    </row>
    <row r="12528" spans="2:4" x14ac:dyDescent="0.25">
      <c r="B12528" s="427" t="s">
        <v>15512</v>
      </c>
      <c r="C12528" s="427" t="s">
        <v>15281</v>
      </c>
      <c r="D12528" s="428">
        <v>550</v>
      </c>
    </row>
    <row r="12529" spans="2:4" x14ac:dyDescent="0.25">
      <c r="B12529" s="427" t="s">
        <v>15513</v>
      </c>
      <c r="C12529" s="427" t="s">
        <v>15281</v>
      </c>
      <c r="D12529" s="428">
        <v>550</v>
      </c>
    </row>
    <row r="12530" spans="2:4" x14ac:dyDescent="0.25">
      <c r="B12530" s="427" t="s">
        <v>15514</v>
      </c>
      <c r="C12530" s="427" t="s">
        <v>15281</v>
      </c>
      <c r="D12530" s="428">
        <v>550</v>
      </c>
    </row>
    <row r="12531" spans="2:4" x14ac:dyDescent="0.25">
      <c r="B12531" s="427" t="s">
        <v>15515</v>
      </c>
      <c r="C12531" s="427" t="s">
        <v>15281</v>
      </c>
      <c r="D12531" s="428">
        <v>550</v>
      </c>
    </row>
    <row r="12532" spans="2:4" x14ac:dyDescent="0.25">
      <c r="B12532" s="427" t="s">
        <v>15516</v>
      </c>
      <c r="C12532" s="427" t="s">
        <v>15281</v>
      </c>
      <c r="D12532" s="428">
        <v>550</v>
      </c>
    </row>
    <row r="12533" spans="2:4" x14ac:dyDescent="0.25">
      <c r="B12533" s="427" t="s">
        <v>15517</v>
      </c>
      <c r="C12533" s="427" t="s">
        <v>15281</v>
      </c>
      <c r="D12533" s="428">
        <v>550</v>
      </c>
    </row>
    <row r="12534" spans="2:4" x14ac:dyDescent="0.25">
      <c r="B12534" s="427" t="s">
        <v>15518</v>
      </c>
      <c r="C12534" s="427" t="s">
        <v>15281</v>
      </c>
      <c r="D12534" s="428">
        <v>550</v>
      </c>
    </row>
    <row r="12535" spans="2:4" x14ac:dyDescent="0.25">
      <c r="B12535" s="427" t="s">
        <v>15519</v>
      </c>
      <c r="C12535" s="427" t="s">
        <v>15281</v>
      </c>
      <c r="D12535" s="428">
        <v>550</v>
      </c>
    </row>
    <row r="12536" spans="2:4" x14ac:dyDescent="0.25">
      <c r="B12536" s="427" t="s">
        <v>15520</v>
      </c>
      <c r="C12536" s="427" t="s">
        <v>15281</v>
      </c>
      <c r="D12536" s="428">
        <v>550</v>
      </c>
    </row>
    <row r="12537" spans="2:4" x14ac:dyDescent="0.25">
      <c r="B12537" s="427" t="s">
        <v>15521</v>
      </c>
      <c r="C12537" s="427" t="s">
        <v>15281</v>
      </c>
      <c r="D12537" s="428">
        <v>550</v>
      </c>
    </row>
    <row r="12538" spans="2:4" x14ac:dyDescent="0.25">
      <c r="B12538" s="427" t="s">
        <v>15522</v>
      </c>
      <c r="C12538" s="427" t="s">
        <v>15281</v>
      </c>
      <c r="D12538" s="428">
        <v>550</v>
      </c>
    </row>
    <row r="12539" spans="2:4" x14ac:dyDescent="0.25">
      <c r="B12539" s="427" t="s">
        <v>15523</v>
      </c>
      <c r="C12539" s="427" t="s">
        <v>15281</v>
      </c>
      <c r="D12539" s="428">
        <v>550</v>
      </c>
    </row>
    <row r="12540" spans="2:4" x14ac:dyDescent="0.25">
      <c r="B12540" s="427" t="s">
        <v>15524</v>
      </c>
      <c r="C12540" s="427" t="s">
        <v>15281</v>
      </c>
      <c r="D12540" s="428">
        <v>550</v>
      </c>
    </row>
    <row r="12541" spans="2:4" x14ac:dyDescent="0.25">
      <c r="B12541" s="427" t="s">
        <v>15525</v>
      </c>
      <c r="C12541" s="427" t="s">
        <v>15281</v>
      </c>
      <c r="D12541" s="428">
        <v>550</v>
      </c>
    </row>
    <row r="12542" spans="2:4" x14ac:dyDescent="0.25">
      <c r="B12542" s="427" t="s">
        <v>15526</v>
      </c>
      <c r="C12542" s="427" t="s">
        <v>15281</v>
      </c>
      <c r="D12542" s="428">
        <v>550</v>
      </c>
    </row>
    <row r="12543" spans="2:4" x14ac:dyDescent="0.25">
      <c r="B12543" s="427" t="s">
        <v>15527</v>
      </c>
      <c r="C12543" s="427" t="s">
        <v>15281</v>
      </c>
      <c r="D12543" s="428">
        <v>550</v>
      </c>
    </row>
    <row r="12544" spans="2:4" x14ac:dyDescent="0.25">
      <c r="B12544" s="427" t="s">
        <v>15528</v>
      </c>
      <c r="C12544" s="427" t="s">
        <v>15281</v>
      </c>
      <c r="D12544" s="428">
        <v>550</v>
      </c>
    </row>
    <row r="12545" spans="2:4" x14ac:dyDescent="0.25">
      <c r="B12545" s="427" t="s">
        <v>15529</v>
      </c>
      <c r="C12545" s="427" t="s">
        <v>15281</v>
      </c>
      <c r="D12545" s="428">
        <v>550</v>
      </c>
    </row>
    <row r="12546" spans="2:4" x14ac:dyDescent="0.25">
      <c r="B12546" s="427" t="s">
        <v>15530</v>
      </c>
      <c r="C12546" s="427" t="s">
        <v>15281</v>
      </c>
      <c r="D12546" s="428">
        <v>550</v>
      </c>
    </row>
    <row r="12547" spans="2:4" x14ac:dyDescent="0.25">
      <c r="B12547" s="427" t="s">
        <v>15531</v>
      </c>
      <c r="C12547" s="427" t="s">
        <v>15281</v>
      </c>
      <c r="D12547" s="428">
        <v>550</v>
      </c>
    </row>
    <row r="12548" spans="2:4" x14ac:dyDescent="0.25">
      <c r="B12548" s="427" t="s">
        <v>15532</v>
      </c>
      <c r="C12548" s="427" t="s">
        <v>15281</v>
      </c>
      <c r="D12548" s="428">
        <v>550</v>
      </c>
    </row>
    <row r="12549" spans="2:4" x14ac:dyDescent="0.25">
      <c r="B12549" s="427" t="s">
        <v>15533</v>
      </c>
      <c r="C12549" s="427" t="s">
        <v>15281</v>
      </c>
      <c r="D12549" s="428">
        <v>550</v>
      </c>
    </row>
    <row r="12550" spans="2:4" x14ac:dyDescent="0.25">
      <c r="B12550" s="427" t="s">
        <v>15534</v>
      </c>
      <c r="C12550" s="427" t="s">
        <v>15281</v>
      </c>
      <c r="D12550" s="428">
        <v>550</v>
      </c>
    </row>
    <row r="12551" spans="2:4" x14ac:dyDescent="0.25">
      <c r="B12551" s="427" t="s">
        <v>15535</v>
      </c>
      <c r="C12551" s="427" t="s">
        <v>15281</v>
      </c>
      <c r="D12551" s="428">
        <v>550</v>
      </c>
    </row>
    <row r="12552" spans="2:4" x14ac:dyDescent="0.25">
      <c r="B12552" s="427" t="s">
        <v>15536</v>
      </c>
      <c r="C12552" s="427" t="s">
        <v>15281</v>
      </c>
      <c r="D12552" s="428">
        <v>550</v>
      </c>
    </row>
    <row r="12553" spans="2:4" x14ac:dyDescent="0.25">
      <c r="B12553" s="427" t="s">
        <v>15537</v>
      </c>
      <c r="C12553" s="427" t="s">
        <v>15281</v>
      </c>
      <c r="D12553" s="428">
        <v>550</v>
      </c>
    </row>
    <row r="12554" spans="2:4" x14ac:dyDescent="0.25">
      <c r="B12554" s="427" t="s">
        <v>15538</v>
      </c>
      <c r="C12554" s="427" t="s">
        <v>15281</v>
      </c>
      <c r="D12554" s="428">
        <v>550</v>
      </c>
    </row>
    <row r="12555" spans="2:4" x14ac:dyDescent="0.25">
      <c r="B12555" s="427" t="s">
        <v>15539</v>
      </c>
      <c r="C12555" s="427" t="s">
        <v>15281</v>
      </c>
      <c r="D12555" s="428">
        <v>550</v>
      </c>
    </row>
    <row r="12556" spans="2:4" x14ac:dyDescent="0.25">
      <c r="B12556" s="427" t="s">
        <v>15540</v>
      </c>
      <c r="C12556" s="427" t="s">
        <v>15281</v>
      </c>
      <c r="D12556" s="428">
        <v>550</v>
      </c>
    </row>
    <row r="12557" spans="2:4" x14ac:dyDescent="0.25">
      <c r="B12557" s="427" t="s">
        <v>15541</v>
      </c>
      <c r="C12557" s="427" t="s">
        <v>15281</v>
      </c>
      <c r="D12557" s="428">
        <v>550</v>
      </c>
    </row>
    <row r="12558" spans="2:4" x14ac:dyDescent="0.25">
      <c r="B12558" s="427" t="s">
        <v>15542</v>
      </c>
      <c r="C12558" s="427" t="s">
        <v>15281</v>
      </c>
      <c r="D12558" s="428">
        <v>550</v>
      </c>
    </row>
    <row r="12559" spans="2:4" x14ac:dyDescent="0.25">
      <c r="B12559" s="427" t="s">
        <v>15543</v>
      </c>
      <c r="C12559" s="427" t="s">
        <v>15281</v>
      </c>
      <c r="D12559" s="428">
        <v>550</v>
      </c>
    </row>
    <row r="12560" spans="2:4" x14ac:dyDescent="0.25">
      <c r="B12560" s="427" t="s">
        <v>15544</v>
      </c>
      <c r="C12560" s="427" t="s">
        <v>15281</v>
      </c>
      <c r="D12560" s="428">
        <v>550</v>
      </c>
    </row>
    <row r="12561" spans="2:4" x14ac:dyDescent="0.25">
      <c r="B12561" s="427" t="s">
        <v>15545</v>
      </c>
      <c r="C12561" s="427" t="s">
        <v>15281</v>
      </c>
      <c r="D12561" s="428">
        <v>550</v>
      </c>
    </row>
    <row r="12562" spans="2:4" x14ac:dyDescent="0.25">
      <c r="B12562" s="427" t="s">
        <v>15546</v>
      </c>
      <c r="C12562" s="427" t="s">
        <v>15281</v>
      </c>
      <c r="D12562" s="428">
        <v>550</v>
      </c>
    </row>
    <row r="12563" spans="2:4" x14ac:dyDescent="0.25">
      <c r="B12563" s="427" t="s">
        <v>15547</v>
      </c>
      <c r="C12563" s="427" t="s">
        <v>15281</v>
      </c>
      <c r="D12563" s="428">
        <v>550</v>
      </c>
    </row>
    <row r="12564" spans="2:4" x14ac:dyDescent="0.25">
      <c r="B12564" s="427" t="s">
        <v>15548</v>
      </c>
      <c r="C12564" s="427" t="s">
        <v>15281</v>
      </c>
      <c r="D12564" s="428">
        <v>550</v>
      </c>
    </row>
    <row r="12565" spans="2:4" x14ac:dyDescent="0.25">
      <c r="B12565" s="427" t="s">
        <v>15549</v>
      </c>
      <c r="C12565" s="427" t="s">
        <v>15281</v>
      </c>
      <c r="D12565" s="428">
        <v>550</v>
      </c>
    </row>
    <row r="12566" spans="2:4" x14ac:dyDescent="0.25">
      <c r="B12566" s="427" t="s">
        <v>15550</v>
      </c>
      <c r="C12566" s="427" t="s">
        <v>15281</v>
      </c>
      <c r="D12566" s="428">
        <v>550</v>
      </c>
    </row>
    <row r="12567" spans="2:4" x14ac:dyDescent="0.25">
      <c r="B12567" s="427" t="s">
        <v>15551</v>
      </c>
      <c r="C12567" s="427" t="s">
        <v>15281</v>
      </c>
      <c r="D12567" s="428">
        <v>550</v>
      </c>
    </row>
    <row r="12568" spans="2:4" x14ac:dyDescent="0.25">
      <c r="B12568" s="427" t="s">
        <v>15552</v>
      </c>
      <c r="C12568" s="427" t="s">
        <v>15281</v>
      </c>
      <c r="D12568" s="428">
        <v>550</v>
      </c>
    </row>
    <row r="12569" spans="2:4" x14ac:dyDescent="0.25">
      <c r="B12569" s="427" t="s">
        <v>15553</v>
      </c>
      <c r="C12569" s="427" t="s">
        <v>15281</v>
      </c>
      <c r="D12569" s="428">
        <v>550</v>
      </c>
    </row>
    <row r="12570" spans="2:4" x14ac:dyDescent="0.25">
      <c r="B12570" s="427" t="s">
        <v>15554</v>
      </c>
      <c r="C12570" s="427" t="s">
        <v>15281</v>
      </c>
      <c r="D12570" s="428">
        <v>550</v>
      </c>
    </row>
    <row r="12571" spans="2:4" x14ac:dyDescent="0.25">
      <c r="B12571" s="427" t="s">
        <v>15555</v>
      </c>
      <c r="C12571" s="427" t="s">
        <v>15281</v>
      </c>
      <c r="D12571" s="428">
        <v>550</v>
      </c>
    </row>
    <row r="12572" spans="2:4" x14ac:dyDescent="0.25">
      <c r="B12572" s="427" t="s">
        <v>15556</v>
      </c>
      <c r="C12572" s="427" t="s">
        <v>15281</v>
      </c>
      <c r="D12572" s="428">
        <v>550</v>
      </c>
    </row>
    <row r="12573" spans="2:4" x14ac:dyDescent="0.25">
      <c r="B12573" s="427" t="s">
        <v>15557</v>
      </c>
      <c r="C12573" s="427" t="s">
        <v>15281</v>
      </c>
      <c r="D12573" s="428">
        <v>550</v>
      </c>
    </row>
    <row r="12574" spans="2:4" x14ac:dyDescent="0.25">
      <c r="B12574" s="427" t="s">
        <v>15558</v>
      </c>
      <c r="C12574" s="427" t="s">
        <v>15281</v>
      </c>
      <c r="D12574" s="428">
        <v>550</v>
      </c>
    </row>
    <row r="12575" spans="2:4" x14ac:dyDescent="0.25">
      <c r="B12575" s="427" t="s">
        <v>15559</v>
      </c>
      <c r="C12575" s="427" t="s">
        <v>15281</v>
      </c>
      <c r="D12575" s="428">
        <v>550</v>
      </c>
    </row>
    <row r="12576" spans="2:4" x14ac:dyDescent="0.25">
      <c r="B12576" s="427" t="s">
        <v>15560</v>
      </c>
      <c r="C12576" s="427" t="s">
        <v>15281</v>
      </c>
      <c r="D12576" s="428">
        <v>550</v>
      </c>
    </row>
    <row r="12577" spans="2:4" x14ac:dyDescent="0.25">
      <c r="B12577" s="427" t="s">
        <v>15561</v>
      </c>
      <c r="C12577" s="427" t="s">
        <v>15281</v>
      </c>
      <c r="D12577" s="428">
        <v>550</v>
      </c>
    </row>
    <row r="12578" spans="2:4" x14ac:dyDescent="0.25">
      <c r="B12578" s="427" t="s">
        <v>15562</v>
      </c>
      <c r="C12578" s="427" t="s">
        <v>15281</v>
      </c>
      <c r="D12578" s="428">
        <v>550</v>
      </c>
    </row>
    <row r="12579" spans="2:4" x14ac:dyDescent="0.25">
      <c r="B12579" s="427" t="s">
        <v>15563</v>
      </c>
      <c r="C12579" s="427" t="s">
        <v>15281</v>
      </c>
      <c r="D12579" s="428">
        <v>550</v>
      </c>
    </row>
    <row r="12580" spans="2:4" x14ac:dyDescent="0.25">
      <c r="B12580" s="427" t="s">
        <v>15564</v>
      </c>
      <c r="C12580" s="427" t="s">
        <v>15281</v>
      </c>
      <c r="D12580" s="428">
        <v>550</v>
      </c>
    </row>
    <row r="12581" spans="2:4" x14ac:dyDescent="0.25">
      <c r="B12581" s="427" t="s">
        <v>15565</v>
      </c>
      <c r="C12581" s="427" t="s">
        <v>15281</v>
      </c>
      <c r="D12581" s="428">
        <v>550</v>
      </c>
    </row>
    <row r="12582" spans="2:4" x14ac:dyDescent="0.25">
      <c r="B12582" s="427" t="s">
        <v>15566</v>
      </c>
      <c r="C12582" s="427" t="s">
        <v>15281</v>
      </c>
      <c r="D12582" s="428">
        <v>550</v>
      </c>
    </row>
    <row r="12583" spans="2:4" x14ac:dyDescent="0.25">
      <c r="B12583" s="427" t="s">
        <v>15567</v>
      </c>
      <c r="C12583" s="427" t="s">
        <v>15281</v>
      </c>
      <c r="D12583" s="428">
        <v>550</v>
      </c>
    </row>
    <row r="12584" spans="2:4" x14ac:dyDescent="0.25">
      <c r="B12584" s="427" t="s">
        <v>15568</v>
      </c>
      <c r="C12584" s="427" t="s">
        <v>15281</v>
      </c>
      <c r="D12584" s="428">
        <v>550</v>
      </c>
    </row>
    <row r="12585" spans="2:4" x14ac:dyDescent="0.25">
      <c r="B12585" s="427" t="s">
        <v>15569</v>
      </c>
      <c r="C12585" s="427" t="s">
        <v>15281</v>
      </c>
      <c r="D12585" s="428">
        <v>550</v>
      </c>
    </row>
    <row r="12586" spans="2:4" x14ac:dyDescent="0.25">
      <c r="B12586" s="427" t="s">
        <v>15570</v>
      </c>
      <c r="C12586" s="427" t="s">
        <v>15281</v>
      </c>
      <c r="D12586" s="428">
        <v>550</v>
      </c>
    </row>
    <row r="12587" spans="2:4" x14ac:dyDescent="0.25">
      <c r="B12587" s="427" t="s">
        <v>15571</v>
      </c>
      <c r="C12587" s="427" t="s">
        <v>15281</v>
      </c>
      <c r="D12587" s="428">
        <v>550</v>
      </c>
    </row>
    <row r="12588" spans="2:4" x14ac:dyDescent="0.25">
      <c r="B12588" s="427" t="s">
        <v>15572</v>
      </c>
      <c r="C12588" s="427" t="s">
        <v>15281</v>
      </c>
      <c r="D12588" s="428">
        <v>550</v>
      </c>
    </row>
    <row r="12589" spans="2:4" x14ac:dyDescent="0.25">
      <c r="B12589" s="427" t="s">
        <v>15573</v>
      </c>
      <c r="C12589" s="427" t="s">
        <v>15281</v>
      </c>
      <c r="D12589" s="428">
        <v>550</v>
      </c>
    </row>
    <row r="12590" spans="2:4" x14ac:dyDescent="0.25">
      <c r="B12590" s="427" t="s">
        <v>15574</v>
      </c>
      <c r="C12590" s="427" t="s">
        <v>15281</v>
      </c>
      <c r="D12590" s="428">
        <v>550</v>
      </c>
    </row>
    <row r="12591" spans="2:4" x14ac:dyDescent="0.25">
      <c r="B12591" s="427" t="s">
        <v>15575</v>
      </c>
      <c r="C12591" s="427" t="s">
        <v>15281</v>
      </c>
      <c r="D12591" s="428">
        <v>550</v>
      </c>
    </row>
    <row r="12592" spans="2:4" x14ac:dyDescent="0.25">
      <c r="B12592" s="427" t="s">
        <v>15576</v>
      </c>
      <c r="C12592" s="427" t="s">
        <v>15281</v>
      </c>
      <c r="D12592" s="428">
        <v>550</v>
      </c>
    </row>
    <row r="12593" spans="2:4" x14ac:dyDescent="0.25">
      <c r="B12593" s="427" t="s">
        <v>15577</v>
      </c>
      <c r="C12593" s="427" t="s">
        <v>15281</v>
      </c>
      <c r="D12593" s="428">
        <v>550</v>
      </c>
    </row>
    <row r="12594" spans="2:4" x14ac:dyDescent="0.25">
      <c r="B12594" s="427" t="s">
        <v>15578</v>
      </c>
      <c r="C12594" s="427" t="s">
        <v>15281</v>
      </c>
      <c r="D12594" s="428">
        <v>550</v>
      </c>
    </row>
    <row r="12595" spans="2:4" x14ac:dyDescent="0.25">
      <c r="B12595" s="427" t="s">
        <v>15579</v>
      </c>
      <c r="C12595" s="427" t="s">
        <v>15281</v>
      </c>
      <c r="D12595" s="428">
        <v>550</v>
      </c>
    </row>
    <row r="12596" spans="2:4" x14ac:dyDescent="0.25">
      <c r="B12596" s="427" t="s">
        <v>15580</v>
      </c>
      <c r="C12596" s="427" t="s">
        <v>15281</v>
      </c>
      <c r="D12596" s="428">
        <v>550</v>
      </c>
    </row>
    <row r="12597" spans="2:4" x14ac:dyDescent="0.25">
      <c r="B12597" s="427" t="s">
        <v>15581</v>
      </c>
      <c r="C12597" s="427" t="s">
        <v>15281</v>
      </c>
      <c r="D12597" s="428">
        <v>550</v>
      </c>
    </row>
    <row r="12598" spans="2:4" x14ac:dyDescent="0.25">
      <c r="B12598" s="427" t="s">
        <v>15582</v>
      </c>
      <c r="C12598" s="427" t="s">
        <v>15281</v>
      </c>
      <c r="D12598" s="428">
        <v>550</v>
      </c>
    </row>
    <row r="12599" spans="2:4" x14ac:dyDescent="0.25">
      <c r="B12599" s="427" t="s">
        <v>15583</v>
      </c>
      <c r="C12599" s="427" t="s">
        <v>15281</v>
      </c>
      <c r="D12599" s="428">
        <v>550</v>
      </c>
    </row>
    <row r="12600" spans="2:4" x14ac:dyDescent="0.25">
      <c r="B12600" s="427" t="s">
        <v>15584</v>
      </c>
      <c r="C12600" s="427" t="s">
        <v>15281</v>
      </c>
      <c r="D12600" s="428">
        <v>550</v>
      </c>
    </row>
    <row r="12601" spans="2:4" x14ac:dyDescent="0.25">
      <c r="B12601" s="427" t="s">
        <v>15585</v>
      </c>
      <c r="C12601" s="427" t="s">
        <v>15281</v>
      </c>
      <c r="D12601" s="428">
        <v>550</v>
      </c>
    </row>
    <row r="12602" spans="2:4" x14ac:dyDescent="0.25">
      <c r="B12602" s="427" t="s">
        <v>15586</v>
      </c>
      <c r="C12602" s="427" t="s">
        <v>15281</v>
      </c>
      <c r="D12602" s="428">
        <v>550</v>
      </c>
    </row>
    <row r="12603" spans="2:4" x14ac:dyDescent="0.25">
      <c r="B12603" s="427" t="s">
        <v>15587</v>
      </c>
      <c r="C12603" s="427" t="s">
        <v>15281</v>
      </c>
      <c r="D12603" s="428">
        <v>550</v>
      </c>
    </row>
    <row r="12604" spans="2:4" x14ac:dyDescent="0.25">
      <c r="B12604" s="427" t="s">
        <v>15588</v>
      </c>
      <c r="C12604" s="427" t="s">
        <v>15281</v>
      </c>
      <c r="D12604" s="428">
        <v>550</v>
      </c>
    </row>
    <row r="12605" spans="2:4" x14ac:dyDescent="0.25">
      <c r="B12605" s="427" t="s">
        <v>15589</v>
      </c>
      <c r="C12605" s="427" t="s">
        <v>15281</v>
      </c>
      <c r="D12605" s="428">
        <v>550</v>
      </c>
    </row>
    <row r="12606" spans="2:4" x14ac:dyDescent="0.25">
      <c r="B12606" s="427" t="s">
        <v>15590</v>
      </c>
      <c r="C12606" s="427" t="s">
        <v>15281</v>
      </c>
      <c r="D12606" s="428">
        <v>550</v>
      </c>
    </row>
    <row r="12607" spans="2:4" x14ac:dyDescent="0.25">
      <c r="B12607" s="427" t="s">
        <v>15591</v>
      </c>
      <c r="C12607" s="427" t="s">
        <v>15281</v>
      </c>
      <c r="D12607" s="428">
        <v>550</v>
      </c>
    </row>
    <row r="12608" spans="2:4" x14ac:dyDescent="0.25">
      <c r="B12608" s="427" t="s">
        <v>15592</v>
      </c>
      <c r="C12608" s="427" t="s">
        <v>15281</v>
      </c>
      <c r="D12608" s="428">
        <v>550</v>
      </c>
    </row>
    <row r="12609" spans="2:4" x14ac:dyDescent="0.25">
      <c r="B12609" s="427" t="s">
        <v>15593</v>
      </c>
      <c r="C12609" s="427" t="s">
        <v>15281</v>
      </c>
      <c r="D12609" s="428">
        <v>550</v>
      </c>
    </row>
    <row r="12610" spans="2:4" x14ac:dyDescent="0.25">
      <c r="B12610" s="427" t="s">
        <v>15594</v>
      </c>
      <c r="C12610" s="427" t="s">
        <v>15281</v>
      </c>
      <c r="D12610" s="428">
        <v>550</v>
      </c>
    </row>
    <row r="12611" spans="2:4" x14ac:dyDescent="0.25">
      <c r="B12611" s="427" t="s">
        <v>15595</v>
      </c>
      <c r="C12611" s="427" t="s">
        <v>15281</v>
      </c>
      <c r="D12611" s="428">
        <v>550</v>
      </c>
    </row>
    <row r="12612" spans="2:4" x14ac:dyDescent="0.25">
      <c r="B12612" s="427" t="s">
        <v>15596</v>
      </c>
      <c r="C12612" s="427" t="s">
        <v>15281</v>
      </c>
      <c r="D12612" s="428">
        <v>550</v>
      </c>
    </row>
    <row r="12613" spans="2:4" x14ac:dyDescent="0.25">
      <c r="B12613" s="427" t="s">
        <v>15597</v>
      </c>
      <c r="C12613" s="427" t="s">
        <v>15281</v>
      </c>
      <c r="D12613" s="428">
        <v>550</v>
      </c>
    </row>
    <row r="12614" spans="2:4" x14ac:dyDescent="0.25">
      <c r="B12614" s="427" t="s">
        <v>15598</v>
      </c>
      <c r="C12614" s="427" t="s">
        <v>15281</v>
      </c>
      <c r="D12614" s="428">
        <v>550</v>
      </c>
    </row>
    <row r="12615" spans="2:4" x14ac:dyDescent="0.25">
      <c r="B12615" s="427" t="s">
        <v>15599</v>
      </c>
      <c r="C12615" s="427" t="s">
        <v>15281</v>
      </c>
      <c r="D12615" s="428">
        <v>550</v>
      </c>
    </row>
    <row r="12616" spans="2:4" x14ac:dyDescent="0.25">
      <c r="B12616" s="427" t="s">
        <v>15600</v>
      </c>
      <c r="C12616" s="427" t="s">
        <v>15281</v>
      </c>
      <c r="D12616" s="428">
        <v>550</v>
      </c>
    </row>
    <row r="12617" spans="2:4" x14ac:dyDescent="0.25">
      <c r="B12617" s="427" t="s">
        <v>15601</v>
      </c>
      <c r="C12617" s="427" t="s">
        <v>15281</v>
      </c>
      <c r="D12617" s="428">
        <v>550</v>
      </c>
    </row>
    <row r="12618" spans="2:4" x14ac:dyDescent="0.25">
      <c r="B12618" s="427" t="s">
        <v>15602</v>
      </c>
      <c r="C12618" s="427" t="s">
        <v>15281</v>
      </c>
      <c r="D12618" s="428">
        <v>550</v>
      </c>
    </row>
    <row r="12619" spans="2:4" x14ac:dyDescent="0.25">
      <c r="B12619" s="427" t="s">
        <v>15603</v>
      </c>
      <c r="C12619" s="427" t="s">
        <v>15281</v>
      </c>
      <c r="D12619" s="428">
        <v>550</v>
      </c>
    </row>
    <row r="12620" spans="2:4" x14ac:dyDescent="0.25">
      <c r="B12620" s="427" t="s">
        <v>15604</v>
      </c>
      <c r="C12620" s="427" t="s">
        <v>15281</v>
      </c>
      <c r="D12620" s="428">
        <v>550</v>
      </c>
    </row>
    <row r="12621" spans="2:4" x14ac:dyDescent="0.25">
      <c r="B12621" s="427" t="s">
        <v>15605</v>
      </c>
      <c r="C12621" s="427" t="s">
        <v>15281</v>
      </c>
      <c r="D12621" s="428">
        <v>550</v>
      </c>
    </row>
    <row r="12622" spans="2:4" x14ac:dyDescent="0.25">
      <c r="B12622" s="427" t="s">
        <v>15606</v>
      </c>
      <c r="C12622" s="427" t="s">
        <v>15281</v>
      </c>
      <c r="D12622" s="428">
        <v>550</v>
      </c>
    </row>
    <row r="12623" spans="2:4" x14ac:dyDescent="0.25">
      <c r="B12623" s="427" t="s">
        <v>15607</v>
      </c>
      <c r="C12623" s="427" t="s">
        <v>15608</v>
      </c>
      <c r="D12623" s="428">
        <v>284.2</v>
      </c>
    </row>
    <row r="12624" spans="2:4" x14ac:dyDescent="0.25">
      <c r="B12624" s="427" t="s">
        <v>15609</v>
      </c>
      <c r="C12624" s="427" t="s">
        <v>15610</v>
      </c>
      <c r="D12624" s="428">
        <v>157.55000000000001</v>
      </c>
    </row>
    <row r="12625" spans="2:4" x14ac:dyDescent="0.25">
      <c r="B12625" s="427" t="s">
        <v>15611</v>
      </c>
      <c r="C12625" s="427" t="s">
        <v>15612</v>
      </c>
      <c r="D12625" s="428">
        <v>246.01</v>
      </c>
    </row>
    <row r="12626" spans="2:4" x14ac:dyDescent="0.25">
      <c r="B12626" s="427" t="s">
        <v>15613</v>
      </c>
      <c r="C12626" s="427" t="s">
        <v>15614</v>
      </c>
      <c r="D12626" s="428">
        <v>1</v>
      </c>
    </row>
    <row r="12627" spans="2:4" x14ac:dyDescent="0.25">
      <c r="B12627" s="427" t="s">
        <v>15615</v>
      </c>
      <c r="C12627" s="427" t="s">
        <v>15614</v>
      </c>
      <c r="D12627" s="428">
        <v>1</v>
      </c>
    </row>
    <row r="12628" spans="2:4" x14ac:dyDescent="0.25">
      <c r="B12628" s="427" t="s">
        <v>15616</v>
      </c>
      <c r="C12628" s="427" t="s">
        <v>15617</v>
      </c>
      <c r="D12628" s="428">
        <v>246.01</v>
      </c>
    </row>
    <row r="12629" spans="2:4" x14ac:dyDescent="0.25">
      <c r="B12629" s="427" t="s">
        <v>15618</v>
      </c>
      <c r="C12629" s="427" t="s">
        <v>15617</v>
      </c>
      <c r="D12629" s="428">
        <v>246.01</v>
      </c>
    </row>
    <row r="12630" spans="2:4" x14ac:dyDescent="0.25">
      <c r="B12630" s="427" t="s">
        <v>15619</v>
      </c>
      <c r="C12630" s="427" t="s">
        <v>15617</v>
      </c>
      <c r="D12630" s="428">
        <v>246.01</v>
      </c>
    </row>
    <row r="12631" spans="2:4" x14ac:dyDescent="0.25">
      <c r="B12631" s="427" t="s">
        <v>15620</v>
      </c>
      <c r="C12631" s="427" t="s">
        <v>15617</v>
      </c>
      <c r="D12631" s="428">
        <v>246.01</v>
      </c>
    </row>
    <row r="12632" spans="2:4" x14ac:dyDescent="0.25">
      <c r="B12632" s="427" t="s">
        <v>15621</v>
      </c>
      <c r="C12632" s="427" t="s">
        <v>15617</v>
      </c>
      <c r="D12632" s="428">
        <v>246.01</v>
      </c>
    </row>
    <row r="12633" spans="2:4" x14ac:dyDescent="0.25">
      <c r="B12633" s="427" t="s">
        <v>15622</v>
      </c>
      <c r="C12633" s="427" t="s">
        <v>15617</v>
      </c>
      <c r="D12633" s="428">
        <v>246.01</v>
      </c>
    </row>
    <row r="12634" spans="2:4" x14ac:dyDescent="0.25">
      <c r="B12634" s="427" t="s">
        <v>15623</v>
      </c>
      <c r="C12634" s="427" t="s">
        <v>15617</v>
      </c>
      <c r="D12634" s="428">
        <v>350</v>
      </c>
    </row>
    <row r="12635" spans="2:4" x14ac:dyDescent="0.25">
      <c r="B12635" s="427" t="s">
        <v>15624</v>
      </c>
      <c r="C12635" s="427" t="s">
        <v>15617</v>
      </c>
      <c r="D12635" s="428">
        <v>350</v>
      </c>
    </row>
    <row r="12636" spans="2:4" x14ac:dyDescent="0.25">
      <c r="B12636" s="427" t="s">
        <v>15625</v>
      </c>
      <c r="C12636" s="427" t="s">
        <v>15617</v>
      </c>
      <c r="D12636" s="428">
        <v>350</v>
      </c>
    </row>
    <row r="12637" spans="2:4" x14ac:dyDescent="0.25">
      <c r="B12637" s="427" t="s">
        <v>15626</v>
      </c>
      <c r="C12637" s="427" t="s">
        <v>15617</v>
      </c>
      <c r="D12637" s="428">
        <v>350</v>
      </c>
    </row>
    <row r="12638" spans="2:4" x14ac:dyDescent="0.25">
      <c r="B12638" s="427" t="s">
        <v>15627</v>
      </c>
      <c r="C12638" s="427" t="s">
        <v>15617</v>
      </c>
      <c r="D12638" s="428">
        <v>350</v>
      </c>
    </row>
    <row r="12639" spans="2:4" x14ac:dyDescent="0.25">
      <c r="B12639" s="427" t="s">
        <v>15628</v>
      </c>
      <c r="C12639" s="427" t="s">
        <v>15617</v>
      </c>
      <c r="D12639" s="428">
        <v>350</v>
      </c>
    </row>
    <row r="12640" spans="2:4" x14ac:dyDescent="0.25">
      <c r="B12640" s="427" t="s">
        <v>15629</v>
      </c>
      <c r="C12640" s="427" t="s">
        <v>15617</v>
      </c>
      <c r="D12640" s="428">
        <v>246.01</v>
      </c>
    </row>
    <row r="12641" spans="2:4" x14ac:dyDescent="0.25">
      <c r="B12641" s="427" t="s">
        <v>15630</v>
      </c>
      <c r="C12641" s="427" t="s">
        <v>15617</v>
      </c>
      <c r="D12641" s="428">
        <v>246.01</v>
      </c>
    </row>
    <row r="12642" spans="2:4" x14ac:dyDescent="0.25">
      <c r="B12642" s="427" t="s">
        <v>15631</v>
      </c>
      <c r="C12642" s="427" t="s">
        <v>15617</v>
      </c>
      <c r="D12642" s="428">
        <v>246.01</v>
      </c>
    </row>
    <row r="12643" spans="2:4" x14ac:dyDescent="0.25">
      <c r="B12643" s="427" t="s">
        <v>15632</v>
      </c>
      <c r="C12643" s="427" t="s">
        <v>15617</v>
      </c>
      <c r="D12643" s="428">
        <v>350</v>
      </c>
    </row>
    <row r="12644" spans="2:4" x14ac:dyDescent="0.25">
      <c r="B12644" s="427" t="s">
        <v>15633</v>
      </c>
      <c r="C12644" s="427" t="s">
        <v>15617</v>
      </c>
      <c r="D12644" s="428">
        <v>350</v>
      </c>
    </row>
    <row r="12645" spans="2:4" x14ac:dyDescent="0.25">
      <c r="B12645" s="427" t="s">
        <v>15634</v>
      </c>
      <c r="C12645" s="427" t="s">
        <v>15617</v>
      </c>
      <c r="D12645" s="428">
        <v>246.01</v>
      </c>
    </row>
    <row r="12646" spans="2:4" x14ac:dyDescent="0.25">
      <c r="B12646" s="427" t="s">
        <v>15635</v>
      </c>
      <c r="C12646" s="427" t="s">
        <v>15617</v>
      </c>
      <c r="D12646" s="428">
        <v>246.01</v>
      </c>
    </row>
    <row r="12647" spans="2:4" x14ac:dyDescent="0.25">
      <c r="B12647" s="427" t="s">
        <v>15636</v>
      </c>
      <c r="C12647" s="427" t="s">
        <v>15617</v>
      </c>
      <c r="D12647" s="428">
        <v>246.01</v>
      </c>
    </row>
    <row r="12648" spans="2:4" x14ac:dyDescent="0.25">
      <c r="B12648" s="427" t="s">
        <v>15637</v>
      </c>
      <c r="C12648" s="427" t="s">
        <v>15638</v>
      </c>
      <c r="D12648" s="428">
        <v>246.01</v>
      </c>
    </row>
    <row r="12649" spans="2:4" x14ac:dyDescent="0.25">
      <c r="B12649" s="427" t="s">
        <v>15639</v>
      </c>
      <c r="C12649" s="427" t="s">
        <v>15638</v>
      </c>
      <c r="D12649" s="428">
        <v>246.01</v>
      </c>
    </row>
    <row r="12650" spans="2:4" x14ac:dyDescent="0.25">
      <c r="B12650" s="427" t="s">
        <v>15640</v>
      </c>
      <c r="C12650" s="427" t="s">
        <v>15641</v>
      </c>
      <c r="D12650" s="428">
        <v>246.01</v>
      </c>
    </row>
    <row r="12651" spans="2:4" x14ac:dyDescent="0.25">
      <c r="B12651" s="427" t="s">
        <v>15642</v>
      </c>
      <c r="C12651" s="427" t="s">
        <v>15641</v>
      </c>
      <c r="D12651" s="428">
        <v>246.01</v>
      </c>
    </row>
    <row r="12652" spans="2:4" x14ac:dyDescent="0.25">
      <c r="B12652" s="427" t="s">
        <v>15643</v>
      </c>
      <c r="C12652" s="427" t="s">
        <v>15641</v>
      </c>
      <c r="D12652" s="428">
        <v>246.01</v>
      </c>
    </row>
    <row r="12653" spans="2:4" x14ac:dyDescent="0.25">
      <c r="B12653" s="427" t="s">
        <v>15644</v>
      </c>
      <c r="C12653" s="427" t="s">
        <v>15641</v>
      </c>
      <c r="D12653" s="428">
        <v>246.01</v>
      </c>
    </row>
    <row r="12654" spans="2:4" x14ac:dyDescent="0.25">
      <c r="B12654" s="427" t="s">
        <v>15645</v>
      </c>
      <c r="C12654" s="427" t="s">
        <v>15641</v>
      </c>
      <c r="D12654" s="428">
        <v>246.01</v>
      </c>
    </row>
    <row r="12655" spans="2:4" x14ac:dyDescent="0.25">
      <c r="B12655" s="427" t="s">
        <v>15646</v>
      </c>
      <c r="C12655" s="427" t="s">
        <v>15641</v>
      </c>
      <c r="D12655" s="428">
        <v>246.01</v>
      </c>
    </row>
    <row r="12656" spans="2:4" x14ac:dyDescent="0.25">
      <c r="B12656" s="427" t="s">
        <v>15647</v>
      </c>
      <c r="C12656" s="427" t="s">
        <v>15641</v>
      </c>
      <c r="D12656" s="428">
        <v>246.01</v>
      </c>
    </row>
    <row r="12657" spans="2:4" x14ac:dyDescent="0.25">
      <c r="B12657" s="427" t="s">
        <v>15648</v>
      </c>
      <c r="C12657" s="427" t="s">
        <v>15641</v>
      </c>
      <c r="D12657" s="428">
        <v>246.01</v>
      </c>
    </row>
    <row r="12658" spans="2:4" x14ac:dyDescent="0.25">
      <c r="B12658" s="427" t="s">
        <v>15649</v>
      </c>
      <c r="C12658" s="427" t="s">
        <v>15641</v>
      </c>
      <c r="D12658" s="428">
        <v>246.01</v>
      </c>
    </row>
    <row r="12659" spans="2:4" x14ac:dyDescent="0.25">
      <c r="B12659" s="427" t="s">
        <v>15650</v>
      </c>
      <c r="C12659" s="427" t="s">
        <v>15641</v>
      </c>
      <c r="D12659" s="428">
        <v>246.01</v>
      </c>
    </row>
    <row r="12660" spans="2:4" x14ac:dyDescent="0.25">
      <c r="B12660" s="427" t="s">
        <v>15651</v>
      </c>
      <c r="C12660" s="427" t="s">
        <v>15641</v>
      </c>
      <c r="D12660" s="428">
        <v>246.01</v>
      </c>
    </row>
    <row r="12661" spans="2:4" x14ac:dyDescent="0.25">
      <c r="B12661" s="427" t="s">
        <v>15652</v>
      </c>
      <c r="C12661" s="427" t="s">
        <v>15641</v>
      </c>
      <c r="D12661" s="428">
        <v>246.01</v>
      </c>
    </row>
    <row r="12662" spans="2:4" x14ac:dyDescent="0.25">
      <c r="B12662" s="427" t="s">
        <v>15653</v>
      </c>
      <c r="C12662" s="427" t="s">
        <v>15641</v>
      </c>
      <c r="D12662" s="428">
        <v>246.01</v>
      </c>
    </row>
    <row r="12663" spans="2:4" x14ac:dyDescent="0.25">
      <c r="B12663" s="427" t="s">
        <v>15654</v>
      </c>
      <c r="C12663" s="427" t="s">
        <v>15641</v>
      </c>
      <c r="D12663" s="428">
        <v>246.01</v>
      </c>
    </row>
    <row r="12664" spans="2:4" x14ac:dyDescent="0.25">
      <c r="B12664" s="427" t="s">
        <v>15655</v>
      </c>
      <c r="C12664" s="427" t="s">
        <v>15641</v>
      </c>
      <c r="D12664" s="428">
        <v>246.01</v>
      </c>
    </row>
    <row r="12665" spans="2:4" x14ac:dyDescent="0.25">
      <c r="B12665" s="427" t="s">
        <v>15656</v>
      </c>
      <c r="C12665" s="427" t="s">
        <v>15641</v>
      </c>
      <c r="D12665" s="428">
        <v>246.01</v>
      </c>
    </row>
    <row r="12666" spans="2:4" x14ac:dyDescent="0.25">
      <c r="B12666" s="427" t="s">
        <v>15657</v>
      </c>
      <c r="C12666" s="427" t="s">
        <v>15641</v>
      </c>
      <c r="D12666" s="428">
        <v>246.01</v>
      </c>
    </row>
    <row r="12667" spans="2:4" x14ac:dyDescent="0.25">
      <c r="B12667" s="427" t="s">
        <v>15658</v>
      </c>
      <c r="C12667" s="427" t="s">
        <v>15641</v>
      </c>
      <c r="D12667" s="428">
        <v>246.01</v>
      </c>
    </row>
    <row r="12668" spans="2:4" x14ac:dyDescent="0.25">
      <c r="B12668" s="427" t="s">
        <v>15659</v>
      </c>
      <c r="C12668" s="427" t="s">
        <v>15641</v>
      </c>
      <c r="D12668" s="428">
        <v>246.01</v>
      </c>
    </row>
    <row r="12669" spans="2:4" x14ac:dyDescent="0.25">
      <c r="B12669" s="427" t="s">
        <v>15660</v>
      </c>
      <c r="C12669" s="427" t="s">
        <v>15641</v>
      </c>
      <c r="D12669" s="428">
        <v>246.01</v>
      </c>
    </row>
    <row r="12670" spans="2:4" x14ac:dyDescent="0.25">
      <c r="B12670" s="427" t="s">
        <v>15661</v>
      </c>
      <c r="C12670" s="427" t="s">
        <v>15641</v>
      </c>
      <c r="D12670" s="428">
        <v>246.01</v>
      </c>
    </row>
    <row r="12671" spans="2:4" x14ac:dyDescent="0.25">
      <c r="B12671" s="427" t="s">
        <v>15662</v>
      </c>
      <c r="C12671" s="427" t="s">
        <v>15641</v>
      </c>
      <c r="D12671" s="428">
        <v>246.01</v>
      </c>
    </row>
    <row r="12672" spans="2:4" x14ac:dyDescent="0.25">
      <c r="B12672" s="427" t="s">
        <v>15663</v>
      </c>
      <c r="C12672" s="427" t="s">
        <v>15641</v>
      </c>
      <c r="D12672" s="428">
        <v>246.01</v>
      </c>
    </row>
    <row r="12673" spans="2:4" x14ac:dyDescent="0.25">
      <c r="B12673" s="427" t="s">
        <v>15664</v>
      </c>
      <c r="C12673" s="427" t="s">
        <v>15641</v>
      </c>
      <c r="D12673" s="428">
        <v>246.01</v>
      </c>
    </row>
    <row r="12674" spans="2:4" x14ac:dyDescent="0.25">
      <c r="B12674" s="427" t="s">
        <v>15665</v>
      </c>
      <c r="C12674" s="427" t="s">
        <v>15641</v>
      </c>
      <c r="D12674" s="428">
        <v>246.01</v>
      </c>
    </row>
    <row r="12675" spans="2:4" x14ac:dyDescent="0.25">
      <c r="B12675" s="427" t="s">
        <v>15666</v>
      </c>
      <c r="C12675" s="427" t="s">
        <v>15641</v>
      </c>
      <c r="D12675" s="428">
        <v>246.01</v>
      </c>
    </row>
    <row r="12676" spans="2:4" x14ac:dyDescent="0.25">
      <c r="B12676" s="427" t="s">
        <v>15667</v>
      </c>
      <c r="C12676" s="427" t="s">
        <v>15641</v>
      </c>
      <c r="D12676" s="428">
        <v>246.01</v>
      </c>
    </row>
    <row r="12677" spans="2:4" x14ac:dyDescent="0.25">
      <c r="B12677" s="427" t="s">
        <v>15668</v>
      </c>
      <c r="C12677" s="427" t="s">
        <v>15641</v>
      </c>
      <c r="D12677" s="428">
        <v>246.01</v>
      </c>
    </row>
    <row r="12678" spans="2:4" x14ac:dyDescent="0.25">
      <c r="B12678" s="427" t="s">
        <v>15669</v>
      </c>
      <c r="C12678" s="427" t="s">
        <v>15641</v>
      </c>
      <c r="D12678" s="428">
        <v>246.01</v>
      </c>
    </row>
    <row r="12679" spans="2:4" x14ac:dyDescent="0.25">
      <c r="B12679" s="427" t="s">
        <v>15670</v>
      </c>
      <c r="C12679" s="427" t="s">
        <v>15641</v>
      </c>
      <c r="D12679" s="428">
        <v>246.01</v>
      </c>
    </row>
    <row r="12680" spans="2:4" x14ac:dyDescent="0.25">
      <c r="B12680" s="427" t="s">
        <v>15671</v>
      </c>
      <c r="C12680" s="427" t="s">
        <v>15641</v>
      </c>
      <c r="D12680" s="428">
        <v>246.01</v>
      </c>
    </row>
    <row r="12681" spans="2:4" x14ac:dyDescent="0.25">
      <c r="B12681" s="427" t="s">
        <v>15672</v>
      </c>
      <c r="C12681" s="427" t="s">
        <v>15641</v>
      </c>
      <c r="D12681" s="428">
        <v>246.01</v>
      </c>
    </row>
    <row r="12682" spans="2:4" x14ac:dyDescent="0.25">
      <c r="B12682" s="427" t="s">
        <v>15673</v>
      </c>
      <c r="C12682" s="427" t="s">
        <v>15641</v>
      </c>
      <c r="D12682" s="428">
        <v>246.01</v>
      </c>
    </row>
    <row r="12683" spans="2:4" x14ac:dyDescent="0.25">
      <c r="B12683" s="427" t="s">
        <v>15674</v>
      </c>
      <c r="C12683" s="427" t="s">
        <v>15641</v>
      </c>
      <c r="D12683" s="428">
        <v>246.01</v>
      </c>
    </row>
    <row r="12684" spans="2:4" x14ac:dyDescent="0.25">
      <c r="B12684" s="427" t="s">
        <v>15675</v>
      </c>
      <c r="C12684" s="427" t="s">
        <v>15641</v>
      </c>
      <c r="D12684" s="428">
        <v>246.01</v>
      </c>
    </row>
    <row r="12685" spans="2:4" x14ac:dyDescent="0.25">
      <c r="B12685" s="427" t="s">
        <v>15676</v>
      </c>
      <c r="C12685" s="427" t="s">
        <v>15641</v>
      </c>
      <c r="D12685" s="428">
        <v>246.01</v>
      </c>
    </row>
    <row r="12686" spans="2:4" x14ac:dyDescent="0.25">
      <c r="B12686" s="427" t="s">
        <v>15677</v>
      </c>
      <c r="C12686" s="427" t="s">
        <v>15641</v>
      </c>
      <c r="D12686" s="428">
        <v>246.01</v>
      </c>
    </row>
    <row r="12687" spans="2:4" x14ac:dyDescent="0.25">
      <c r="B12687" s="427" t="s">
        <v>15678</v>
      </c>
      <c r="C12687" s="427" t="s">
        <v>15641</v>
      </c>
      <c r="D12687" s="428">
        <v>246.01</v>
      </c>
    </row>
    <row r="12688" spans="2:4" x14ac:dyDescent="0.25">
      <c r="B12688" s="427" t="s">
        <v>15679</v>
      </c>
      <c r="C12688" s="427" t="s">
        <v>15641</v>
      </c>
      <c r="D12688" s="428">
        <v>246.01</v>
      </c>
    </row>
    <row r="12689" spans="2:4" x14ac:dyDescent="0.25">
      <c r="B12689" s="427" t="s">
        <v>15680</v>
      </c>
      <c r="C12689" s="427" t="s">
        <v>15641</v>
      </c>
      <c r="D12689" s="428">
        <v>246.01</v>
      </c>
    </row>
    <row r="12690" spans="2:4" x14ac:dyDescent="0.25">
      <c r="B12690" s="427" t="s">
        <v>15681</v>
      </c>
      <c r="C12690" s="427" t="s">
        <v>15641</v>
      </c>
      <c r="D12690" s="428">
        <v>246.01</v>
      </c>
    </row>
    <row r="12691" spans="2:4" x14ac:dyDescent="0.25">
      <c r="B12691" s="427" t="s">
        <v>15682</v>
      </c>
      <c r="C12691" s="427" t="s">
        <v>15641</v>
      </c>
      <c r="D12691" s="428">
        <v>246.01</v>
      </c>
    </row>
    <row r="12692" spans="2:4" x14ac:dyDescent="0.25">
      <c r="B12692" s="427" t="s">
        <v>15683</v>
      </c>
      <c r="C12692" s="427" t="s">
        <v>15641</v>
      </c>
      <c r="D12692" s="428">
        <v>246.01</v>
      </c>
    </row>
    <row r="12693" spans="2:4" x14ac:dyDescent="0.25">
      <c r="B12693" s="427" t="s">
        <v>15684</v>
      </c>
      <c r="C12693" s="427" t="s">
        <v>15641</v>
      </c>
      <c r="D12693" s="428">
        <v>246.01</v>
      </c>
    </row>
    <row r="12694" spans="2:4" x14ac:dyDescent="0.25">
      <c r="B12694" s="427" t="s">
        <v>15685</v>
      </c>
      <c r="C12694" s="427" t="s">
        <v>15641</v>
      </c>
      <c r="D12694" s="428">
        <v>246.01</v>
      </c>
    </row>
    <row r="12695" spans="2:4" x14ac:dyDescent="0.25">
      <c r="B12695" s="427" t="s">
        <v>15686</v>
      </c>
      <c r="C12695" s="427" t="s">
        <v>15641</v>
      </c>
      <c r="D12695" s="428">
        <v>246.01</v>
      </c>
    </row>
    <row r="12696" spans="2:4" x14ac:dyDescent="0.25">
      <c r="B12696" s="427" t="s">
        <v>15687</v>
      </c>
      <c r="C12696" s="427" t="s">
        <v>15688</v>
      </c>
      <c r="D12696" s="428">
        <v>388.73</v>
      </c>
    </row>
    <row r="12697" spans="2:4" x14ac:dyDescent="0.25">
      <c r="B12697" s="427" t="s">
        <v>15689</v>
      </c>
      <c r="C12697" s="427" t="s">
        <v>15688</v>
      </c>
      <c r="D12697" s="428">
        <v>388.73</v>
      </c>
    </row>
    <row r="12698" spans="2:4" x14ac:dyDescent="0.25">
      <c r="B12698" s="427" t="s">
        <v>15690</v>
      </c>
      <c r="C12698" s="427" t="s">
        <v>15688</v>
      </c>
      <c r="D12698" s="428">
        <v>388.73</v>
      </c>
    </row>
    <row r="12699" spans="2:4" x14ac:dyDescent="0.25">
      <c r="B12699" s="427" t="s">
        <v>15691</v>
      </c>
      <c r="C12699" s="427" t="s">
        <v>15688</v>
      </c>
      <c r="D12699" s="428">
        <v>388.73</v>
      </c>
    </row>
    <row r="12700" spans="2:4" x14ac:dyDescent="0.25">
      <c r="B12700" s="427" t="s">
        <v>15692</v>
      </c>
      <c r="C12700" s="427" t="s">
        <v>15688</v>
      </c>
      <c r="D12700" s="428">
        <v>388.73</v>
      </c>
    </row>
    <row r="12701" spans="2:4" x14ac:dyDescent="0.25">
      <c r="B12701" s="427" t="s">
        <v>15693</v>
      </c>
      <c r="C12701" s="427" t="s">
        <v>15688</v>
      </c>
      <c r="D12701" s="428">
        <v>388.73</v>
      </c>
    </row>
    <row r="12702" spans="2:4" x14ac:dyDescent="0.25">
      <c r="B12702" s="427" t="s">
        <v>15694</v>
      </c>
      <c r="C12702" s="427" t="s">
        <v>15688</v>
      </c>
      <c r="D12702" s="428">
        <v>388.73</v>
      </c>
    </row>
    <row r="12703" spans="2:4" x14ac:dyDescent="0.25">
      <c r="B12703" s="427" t="s">
        <v>15695</v>
      </c>
      <c r="C12703" s="427" t="s">
        <v>15688</v>
      </c>
      <c r="D12703" s="428">
        <v>388.73</v>
      </c>
    </row>
    <row r="12704" spans="2:4" x14ac:dyDescent="0.25">
      <c r="B12704" s="427" t="s">
        <v>15696</v>
      </c>
      <c r="C12704" s="427" t="s">
        <v>15688</v>
      </c>
      <c r="D12704" s="428">
        <v>388.73</v>
      </c>
    </row>
    <row r="12705" spans="2:4" x14ac:dyDescent="0.25">
      <c r="B12705" s="427" t="s">
        <v>15697</v>
      </c>
      <c r="C12705" s="427" t="s">
        <v>15688</v>
      </c>
      <c r="D12705" s="428">
        <v>388.73</v>
      </c>
    </row>
    <row r="12706" spans="2:4" x14ac:dyDescent="0.25">
      <c r="B12706" s="427" t="s">
        <v>15698</v>
      </c>
      <c r="C12706" s="427" t="s">
        <v>15688</v>
      </c>
      <c r="D12706" s="428">
        <v>388.73</v>
      </c>
    </row>
    <row r="12707" spans="2:4" x14ac:dyDescent="0.25">
      <c r="B12707" s="427" t="s">
        <v>15699</v>
      </c>
      <c r="C12707" s="427" t="s">
        <v>15688</v>
      </c>
      <c r="D12707" s="428">
        <v>388.73</v>
      </c>
    </row>
    <row r="12708" spans="2:4" x14ac:dyDescent="0.25">
      <c r="B12708" s="427" t="s">
        <v>15700</v>
      </c>
      <c r="C12708" s="427" t="s">
        <v>15688</v>
      </c>
      <c r="D12708" s="428">
        <v>388.73</v>
      </c>
    </row>
    <row r="12709" spans="2:4" x14ac:dyDescent="0.25">
      <c r="B12709" s="427" t="s">
        <v>15701</v>
      </c>
      <c r="C12709" s="427" t="s">
        <v>15702</v>
      </c>
      <c r="D12709" s="428">
        <v>157.55000000000001</v>
      </c>
    </row>
    <row r="12710" spans="2:4" x14ac:dyDescent="0.25">
      <c r="B12710" s="427" t="s">
        <v>15703</v>
      </c>
      <c r="C12710" s="427" t="s">
        <v>15704</v>
      </c>
      <c r="D12710" s="428">
        <v>157.55000000000001</v>
      </c>
    </row>
    <row r="12711" spans="2:4" x14ac:dyDescent="0.25">
      <c r="B12711" s="427" t="s">
        <v>15705</v>
      </c>
      <c r="C12711" s="427" t="s">
        <v>15704</v>
      </c>
      <c r="D12711" s="428">
        <v>157.55000000000001</v>
      </c>
    </row>
    <row r="12712" spans="2:4" x14ac:dyDescent="0.25">
      <c r="B12712" s="427" t="s">
        <v>15706</v>
      </c>
      <c r="C12712" s="427" t="s">
        <v>15704</v>
      </c>
      <c r="D12712" s="428">
        <v>157.55000000000001</v>
      </c>
    </row>
    <row r="12713" spans="2:4" x14ac:dyDescent="0.25">
      <c r="B12713" s="427" t="s">
        <v>15707</v>
      </c>
      <c r="C12713" s="427" t="s">
        <v>15704</v>
      </c>
      <c r="D12713" s="428">
        <v>157.55000000000001</v>
      </c>
    </row>
    <row r="12714" spans="2:4" x14ac:dyDescent="0.25">
      <c r="B12714" s="427" t="s">
        <v>15708</v>
      </c>
      <c r="C12714" s="427" t="s">
        <v>15704</v>
      </c>
      <c r="D12714" s="428">
        <v>157.55000000000001</v>
      </c>
    </row>
    <row r="12715" spans="2:4" x14ac:dyDescent="0.25">
      <c r="B12715" s="427" t="s">
        <v>15709</v>
      </c>
      <c r="C12715" s="427" t="s">
        <v>15704</v>
      </c>
      <c r="D12715" s="428">
        <v>157.55000000000001</v>
      </c>
    </row>
    <row r="12716" spans="2:4" x14ac:dyDescent="0.25">
      <c r="B12716" s="427" t="s">
        <v>15710</v>
      </c>
      <c r="C12716" s="427" t="s">
        <v>15704</v>
      </c>
      <c r="D12716" s="428">
        <v>157.55000000000001</v>
      </c>
    </row>
    <row r="12717" spans="2:4" x14ac:dyDescent="0.25">
      <c r="B12717" s="427" t="s">
        <v>15711</v>
      </c>
      <c r="C12717" s="427" t="s">
        <v>15712</v>
      </c>
      <c r="D12717" s="428">
        <v>157.55000000000001</v>
      </c>
    </row>
    <row r="12718" spans="2:4" x14ac:dyDescent="0.25">
      <c r="B12718" s="427" t="s">
        <v>15713</v>
      </c>
      <c r="C12718" s="427" t="s">
        <v>15712</v>
      </c>
      <c r="D12718" s="428">
        <v>157.55000000000001</v>
      </c>
    </row>
    <row r="12719" spans="2:4" x14ac:dyDescent="0.25">
      <c r="B12719" s="427" t="s">
        <v>15714</v>
      </c>
      <c r="C12719" s="427" t="s">
        <v>15712</v>
      </c>
      <c r="D12719" s="428">
        <v>157.55000000000001</v>
      </c>
    </row>
    <row r="12720" spans="2:4" x14ac:dyDescent="0.25">
      <c r="B12720" s="427" t="s">
        <v>15715</v>
      </c>
      <c r="C12720" s="427" t="s">
        <v>15712</v>
      </c>
      <c r="D12720" s="428">
        <v>157.55000000000001</v>
      </c>
    </row>
    <row r="12721" spans="2:4" x14ac:dyDescent="0.25">
      <c r="B12721" s="427" t="s">
        <v>15716</v>
      </c>
      <c r="C12721" s="427" t="s">
        <v>15712</v>
      </c>
      <c r="D12721" s="428">
        <v>157.55000000000001</v>
      </c>
    </row>
    <row r="12722" spans="2:4" x14ac:dyDescent="0.25">
      <c r="B12722" s="427" t="s">
        <v>15717</v>
      </c>
      <c r="C12722" s="427" t="s">
        <v>15712</v>
      </c>
      <c r="D12722" s="428">
        <v>157.55000000000001</v>
      </c>
    </row>
    <row r="12723" spans="2:4" x14ac:dyDescent="0.25">
      <c r="B12723" s="427" t="s">
        <v>15718</v>
      </c>
      <c r="C12723" s="427" t="s">
        <v>15712</v>
      </c>
      <c r="D12723" s="428">
        <v>157.55000000000001</v>
      </c>
    </row>
    <row r="12724" spans="2:4" x14ac:dyDescent="0.25">
      <c r="B12724" s="427" t="s">
        <v>15719</v>
      </c>
      <c r="C12724" s="427" t="s">
        <v>15712</v>
      </c>
      <c r="D12724" s="428">
        <v>157.55000000000001</v>
      </c>
    </row>
    <row r="12725" spans="2:4" x14ac:dyDescent="0.25">
      <c r="B12725" s="427" t="s">
        <v>15720</v>
      </c>
      <c r="C12725" s="427" t="s">
        <v>15712</v>
      </c>
      <c r="D12725" s="428">
        <v>157.55000000000001</v>
      </c>
    </row>
    <row r="12726" spans="2:4" x14ac:dyDescent="0.25">
      <c r="B12726" s="427" t="s">
        <v>15721</v>
      </c>
      <c r="C12726" s="427" t="s">
        <v>15712</v>
      </c>
      <c r="D12726" s="428">
        <v>157.55000000000001</v>
      </c>
    </row>
    <row r="12727" spans="2:4" x14ac:dyDescent="0.25">
      <c r="B12727" s="427" t="s">
        <v>15722</v>
      </c>
      <c r="C12727" s="427" t="s">
        <v>15712</v>
      </c>
      <c r="D12727" s="428">
        <v>157.55000000000001</v>
      </c>
    </row>
    <row r="12728" spans="2:4" x14ac:dyDescent="0.25">
      <c r="B12728" s="427" t="s">
        <v>15723</v>
      </c>
      <c r="C12728" s="427" t="s">
        <v>15712</v>
      </c>
      <c r="D12728" s="428">
        <v>157.55000000000001</v>
      </c>
    </row>
    <row r="12729" spans="2:4" x14ac:dyDescent="0.25">
      <c r="B12729" s="427" t="s">
        <v>15724</v>
      </c>
      <c r="C12729" s="427" t="s">
        <v>15712</v>
      </c>
      <c r="D12729" s="428">
        <v>157.55000000000001</v>
      </c>
    </row>
    <row r="12730" spans="2:4" x14ac:dyDescent="0.25">
      <c r="B12730" s="427" t="s">
        <v>15725</v>
      </c>
      <c r="C12730" s="427" t="s">
        <v>15712</v>
      </c>
      <c r="D12730" s="428">
        <v>157.55000000000001</v>
      </c>
    </row>
    <row r="12731" spans="2:4" x14ac:dyDescent="0.25">
      <c r="B12731" s="427" t="s">
        <v>15726</v>
      </c>
      <c r="C12731" s="427" t="s">
        <v>15712</v>
      </c>
      <c r="D12731" s="428">
        <v>157.55000000000001</v>
      </c>
    </row>
    <row r="12732" spans="2:4" x14ac:dyDescent="0.25">
      <c r="B12732" s="427" t="s">
        <v>15727</v>
      </c>
      <c r="C12732" s="427" t="s">
        <v>15712</v>
      </c>
      <c r="D12732" s="428">
        <v>157.55000000000001</v>
      </c>
    </row>
    <row r="12733" spans="2:4" x14ac:dyDescent="0.25">
      <c r="B12733" s="427" t="s">
        <v>15728</v>
      </c>
      <c r="C12733" s="427" t="s">
        <v>15712</v>
      </c>
      <c r="D12733" s="428">
        <v>157.55000000000001</v>
      </c>
    </row>
    <row r="12734" spans="2:4" x14ac:dyDescent="0.25">
      <c r="B12734" s="427" t="s">
        <v>15729</v>
      </c>
      <c r="C12734" s="427" t="s">
        <v>15712</v>
      </c>
      <c r="D12734" s="428">
        <v>157.55000000000001</v>
      </c>
    </row>
    <row r="12735" spans="2:4" x14ac:dyDescent="0.25">
      <c r="B12735" s="427" t="s">
        <v>15730</v>
      </c>
      <c r="C12735" s="427" t="s">
        <v>15712</v>
      </c>
      <c r="D12735" s="428">
        <v>157.55000000000001</v>
      </c>
    </row>
    <row r="12736" spans="2:4" x14ac:dyDescent="0.25">
      <c r="B12736" s="427" t="s">
        <v>15731</v>
      </c>
      <c r="C12736" s="427" t="s">
        <v>15712</v>
      </c>
      <c r="D12736" s="428">
        <v>157.55000000000001</v>
      </c>
    </row>
    <row r="12737" spans="2:4" x14ac:dyDescent="0.25">
      <c r="B12737" s="427" t="s">
        <v>15732</v>
      </c>
      <c r="C12737" s="427" t="s">
        <v>15712</v>
      </c>
      <c r="D12737" s="428">
        <v>157.55000000000001</v>
      </c>
    </row>
    <row r="12738" spans="2:4" x14ac:dyDescent="0.25">
      <c r="B12738" s="427" t="s">
        <v>15733</v>
      </c>
      <c r="C12738" s="427" t="s">
        <v>15712</v>
      </c>
      <c r="D12738" s="428">
        <v>157.55000000000001</v>
      </c>
    </row>
    <row r="12739" spans="2:4" x14ac:dyDescent="0.25">
      <c r="B12739" s="427" t="s">
        <v>15734</v>
      </c>
      <c r="C12739" s="427" t="s">
        <v>15712</v>
      </c>
      <c r="D12739" s="428">
        <v>157.55000000000001</v>
      </c>
    </row>
    <row r="12740" spans="2:4" x14ac:dyDescent="0.25">
      <c r="B12740" s="427" t="s">
        <v>15735</v>
      </c>
      <c r="C12740" s="427" t="s">
        <v>15712</v>
      </c>
      <c r="D12740" s="428">
        <v>157.55000000000001</v>
      </c>
    </row>
    <row r="12741" spans="2:4" x14ac:dyDescent="0.25">
      <c r="B12741" s="427" t="s">
        <v>15736</v>
      </c>
      <c r="C12741" s="427" t="s">
        <v>15712</v>
      </c>
      <c r="D12741" s="428">
        <v>157.55000000000001</v>
      </c>
    </row>
    <row r="12742" spans="2:4" x14ac:dyDescent="0.25">
      <c r="B12742" s="427" t="s">
        <v>15737</v>
      </c>
      <c r="C12742" s="427" t="s">
        <v>15712</v>
      </c>
      <c r="D12742" s="428">
        <v>157.55000000000001</v>
      </c>
    </row>
    <row r="12743" spans="2:4" x14ac:dyDescent="0.25">
      <c r="B12743" s="427" t="s">
        <v>15738</v>
      </c>
      <c r="C12743" s="427" t="s">
        <v>15712</v>
      </c>
      <c r="D12743" s="428">
        <v>157.55000000000001</v>
      </c>
    </row>
    <row r="12744" spans="2:4" x14ac:dyDescent="0.25">
      <c r="B12744" s="427" t="s">
        <v>15739</v>
      </c>
      <c r="C12744" s="427" t="s">
        <v>15712</v>
      </c>
      <c r="D12744" s="428">
        <v>157.55000000000001</v>
      </c>
    </row>
    <row r="12745" spans="2:4" x14ac:dyDescent="0.25">
      <c r="B12745" s="427" t="s">
        <v>15740</v>
      </c>
      <c r="C12745" s="427" t="s">
        <v>15712</v>
      </c>
      <c r="D12745" s="428">
        <v>157.55000000000001</v>
      </c>
    </row>
    <row r="12746" spans="2:4" x14ac:dyDescent="0.25">
      <c r="B12746" s="427" t="s">
        <v>15741</v>
      </c>
      <c r="C12746" s="427" t="s">
        <v>15712</v>
      </c>
      <c r="D12746" s="428">
        <v>157.55000000000001</v>
      </c>
    </row>
    <row r="12747" spans="2:4" x14ac:dyDescent="0.25">
      <c r="B12747" s="427" t="s">
        <v>15742</v>
      </c>
      <c r="C12747" s="427" t="s">
        <v>15712</v>
      </c>
      <c r="D12747" s="428">
        <v>157.55000000000001</v>
      </c>
    </row>
    <row r="12748" spans="2:4" x14ac:dyDescent="0.25">
      <c r="B12748" s="427" t="s">
        <v>15743</v>
      </c>
      <c r="C12748" s="427" t="s">
        <v>15712</v>
      </c>
      <c r="D12748" s="428">
        <v>157.55000000000001</v>
      </c>
    </row>
    <row r="12749" spans="2:4" x14ac:dyDescent="0.25">
      <c r="B12749" s="427" t="s">
        <v>15744</v>
      </c>
      <c r="C12749" s="427" t="s">
        <v>15712</v>
      </c>
      <c r="D12749" s="428">
        <v>157.55000000000001</v>
      </c>
    </row>
    <row r="12750" spans="2:4" x14ac:dyDescent="0.25">
      <c r="B12750" s="427" t="s">
        <v>15745</v>
      </c>
      <c r="C12750" s="427" t="s">
        <v>15712</v>
      </c>
      <c r="D12750" s="428">
        <v>157.55000000000001</v>
      </c>
    </row>
    <row r="12751" spans="2:4" x14ac:dyDescent="0.25">
      <c r="B12751" s="427" t="s">
        <v>15746</v>
      </c>
      <c r="C12751" s="427" t="s">
        <v>15712</v>
      </c>
      <c r="D12751" s="428">
        <v>157.55000000000001</v>
      </c>
    </row>
    <row r="12752" spans="2:4" x14ac:dyDescent="0.25">
      <c r="B12752" s="427" t="s">
        <v>15747</v>
      </c>
      <c r="C12752" s="427" t="s">
        <v>15712</v>
      </c>
      <c r="D12752" s="428">
        <v>157.55000000000001</v>
      </c>
    </row>
    <row r="12753" spans="2:4" x14ac:dyDescent="0.25">
      <c r="B12753" s="427" t="s">
        <v>15748</v>
      </c>
      <c r="C12753" s="427" t="s">
        <v>15712</v>
      </c>
      <c r="D12753" s="428">
        <v>157.55000000000001</v>
      </c>
    </row>
    <row r="12754" spans="2:4" x14ac:dyDescent="0.25">
      <c r="B12754" s="427" t="s">
        <v>15749</v>
      </c>
      <c r="C12754" s="427" t="s">
        <v>15712</v>
      </c>
      <c r="D12754" s="428">
        <v>157.55000000000001</v>
      </c>
    </row>
    <row r="12755" spans="2:4" x14ac:dyDescent="0.25">
      <c r="B12755" s="427" t="s">
        <v>15750</v>
      </c>
      <c r="C12755" s="427" t="s">
        <v>15712</v>
      </c>
      <c r="D12755" s="428">
        <v>157.55000000000001</v>
      </c>
    </row>
    <row r="12756" spans="2:4" x14ac:dyDescent="0.25">
      <c r="B12756" s="427" t="s">
        <v>15751</v>
      </c>
      <c r="C12756" s="427" t="s">
        <v>15712</v>
      </c>
      <c r="D12756" s="428">
        <v>157.55000000000001</v>
      </c>
    </row>
    <row r="12757" spans="2:4" x14ac:dyDescent="0.25">
      <c r="B12757" s="427" t="s">
        <v>15752</v>
      </c>
      <c r="C12757" s="427" t="s">
        <v>15712</v>
      </c>
      <c r="D12757" s="428">
        <v>157.55000000000001</v>
      </c>
    </row>
    <row r="12758" spans="2:4" x14ac:dyDescent="0.25">
      <c r="B12758" s="427" t="s">
        <v>15753</v>
      </c>
      <c r="C12758" s="427" t="s">
        <v>15712</v>
      </c>
      <c r="D12758" s="428">
        <v>157.55000000000001</v>
      </c>
    </row>
    <row r="12759" spans="2:4" x14ac:dyDescent="0.25">
      <c r="B12759" s="427" t="s">
        <v>15754</v>
      </c>
      <c r="C12759" s="427" t="s">
        <v>15712</v>
      </c>
      <c r="D12759" s="428">
        <v>157.55000000000001</v>
      </c>
    </row>
    <row r="12760" spans="2:4" x14ac:dyDescent="0.25">
      <c r="B12760" s="427" t="s">
        <v>15755</v>
      </c>
      <c r="C12760" s="427" t="s">
        <v>15712</v>
      </c>
      <c r="D12760" s="428">
        <v>157.55000000000001</v>
      </c>
    </row>
    <row r="12761" spans="2:4" x14ac:dyDescent="0.25">
      <c r="B12761" s="427" t="s">
        <v>15756</v>
      </c>
      <c r="C12761" s="427" t="s">
        <v>15712</v>
      </c>
      <c r="D12761" s="428">
        <v>157.55000000000001</v>
      </c>
    </row>
    <row r="12762" spans="2:4" x14ac:dyDescent="0.25">
      <c r="B12762" s="427" t="s">
        <v>15757</v>
      </c>
      <c r="C12762" s="427" t="s">
        <v>15712</v>
      </c>
      <c r="D12762" s="428">
        <v>157.55000000000001</v>
      </c>
    </row>
    <row r="12763" spans="2:4" x14ac:dyDescent="0.25">
      <c r="B12763" s="427" t="s">
        <v>15758</v>
      </c>
      <c r="C12763" s="427" t="s">
        <v>15712</v>
      </c>
      <c r="D12763" s="428">
        <v>157.55000000000001</v>
      </c>
    </row>
    <row r="12764" spans="2:4" x14ac:dyDescent="0.25">
      <c r="B12764" s="427" t="s">
        <v>15759</v>
      </c>
      <c r="C12764" s="427" t="s">
        <v>15712</v>
      </c>
      <c r="D12764" s="428">
        <v>157.55000000000001</v>
      </c>
    </row>
    <row r="12765" spans="2:4" x14ac:dyDescent="0.25">
      <c r="B12765" s="427" t="s">
        <v>15760</v>
      </c>
      <c r="C12765" s="427" t="s">
        <v>15712</v>
      </c>
      <c r="D12765" s="428">
        <v>157.55000000000001</v>
      </c>
    </row>
    <row r="12766" spans="2:4" x14ac:dyDescent="0.25">
      <c r="B12766" s="427" t="s">
        <v>15761</v>
      </c>
      <c r="C12766" s="427" t="s">
        <v>15712</v>
      </c>
      <c r="D12766" s="428">
        <v>157.55000000000001</v>
      </c>
    </row>
    <row r="12767" spans="2:4" x14ac:dyDescent="0.25">
      <c r="B12767" s="427" t="s">
        <v>15762</v>
      </c>
      <c r="C12767" s="427" t="s">
        <v>15712</v>
      </c>
      <c r="D12767" s="428">
        <v>157.55000000000001</v>
      </c>
    </row>
    <row r="12768" spans="2:4" x14ac:dyDescent="0.25">
      <c r="B12768" s="427" t="s">
        <v>15763</v>
      </c>
      <c r="C12768" s="427" t="s">
        <v>15712</v>
      </c>
      <c r="D12768" s="428">
        <v>157.55000000000001</v>
      </c>
    </row>
    <row r="12769" spans="2:4" x14ac:dyDescent="0.25">
      <c r="B12769" s="427" t="s">
        <v>15764</v>
      </c>
      <c r="C12769" s="427" t="s">
        <v>15712</v>
      </c>
      <c r="D12769" s="428">
        <v>157.55000000000001</v>
      </c>
    </row>
    <row r="12770" spans="2:4" x14ac:dyDescent="0.25">
      <c r="B12770" s="427" t="s">
        <v>15765</v>
      </c>
      <c r="C12770" s="427" t="s">
        <v>15712</v>
      </c>
      <c r="D12770" s="428">
        <v>157.55000000000001</v>
      </c>
    </row>
    <row r="12771" spans="2:4" x14ac:dyDescent="0.25">
      <c r="B12771" s="427" t="s">
        <v>15766</v>
      </c>
      <c r="C12771" s="427" t="s">
        <v>15712</v>
      </c>
      <c r="D12771" s="428">
        <v>157.55000000000001</v>
      </c>
    </row>
    <row r="12772" spans="2:4" x14ac:dyDescent="0.25">
      <c r="B12772" s="427" t="s">
        <v>15767</v>
      </c>
      <c r="C12772" s="427" t="s">
        <v>15712</v>
      </c>
      <c r="D12772" s="428">
        <v>157.55000000000001</v>
      </c>
    </row>
    <row r="12773" spans="2:4" x14ac:dyDescent="0.25">
      <c r="B12773" s="427" t="s">
        <v>15768</v>
      </c>
      <c r="C12773" s="427" t="s">
        <v>15712</v>
      </c>
      <c r="D12773" s="428">
        <v>157.55000000000001</v>
      </c>
    </row>
    <row r="12774" spans="2:4" x14ac:dyDescent="0.25">
      <c r="B12774" s="427" t="s">
        <v>15769</v>
      </c>
      <c r="C12774" s="427" t="s">
        <v>15712</v>
      </c>
      <c r="D12774" s="428">
        <v>157.55000000000001</v>
      </c>
    </row>
    <row r="12775" spans="2:4" x14ac:dyDescent="0.25">
      <c r="B12775" s="427" t="s">
        <v>15770</v>
      </c>
      <c r="C12775" s="427" t="s">
        <v>15712</v>
      </c>
      <c r="D12775" s="428">
        <v>157.55000000000001</v>
      </c>
    </row>
    <row r="12776" spans="2:4" x14ac:dyDescent="0.25">
      <c r="B12776" s="427" t="s">
        <v>15771</v>
      </c>
      <c r="C12776" s="427" t="s">
        <v>15712</v>
      </c>
      <c r="D12776" s="428">
        <v>157.55000000000001</v>
      </c>
    </row>
    <row r="12777" spans="2:4" x14ac:dyDescent="0.25">
      <c r="B12777" s="427" t="s">
        <v>15772</v>
      </c>
      <c r="C12777" s="427" t="s">
        <v>15712</v>
      </c>
      <c r="D12777" s="428">
        <v>157.55000000000001</v>
      </c>
    </row>
    <row r="12778" spans="2:4" x14ac:dyDescent="0.25">
      <c r="B12778" s="427" t="s">
        <v>15773</v>
      </c>
      <c r="C12778" s="427" t="s">
        <v>15712</v>
      </c>
      <c r="D12778" s="428">
        <v>157.55000000000001</v>
      </c>
    </row>
    <row r="12779" spans="2:4" x14ac:dyDescent="0.25">
      <c r="B12779" s="427" t="s">
        <v>15774</v>
      </c>
      <c r="C12779" s="427" t="s">
        <v>15712</v>
      </c>
      <c r="D12779" s="428">
        <v>157.55000000000001</v>
      </c>
    </row>
    <row r="12780" spans="2:4" x14ac:dyDescent="0.25">
      <c r="B12780" s="427" t="s">
        <v>15775</v>
      </c>
      <c r="C12780" s="427" t="s">
        <v>15712</v>
      </c>
      <c r="D12780" s="428">
        <v>157.55000000000001</v>
      </c>
    </row>
    <row r="12781" spans="2:4" x14ac:dyDescent="0.25">
      <c r="B12781" s="427" t="s">
        <v>15776</v>
      </c>
      <c r="C12781" s="427" t="s">
        <v>15712</v>
      </c>
      <c r="D12781" s="428">
        <v>157.55000000000001</v>
      </c>
    </row>
    <row r="12782" spans="2:4" x14ac:dyDescent="0.25">
      <c r="B12782" s="427" t="s">
        <v>15777</v>
      </c>
      <c r="C12782" s="427" t="s">
        <v>15712</v>
      </c>
      <c r="D12782" s="428">
        <v>157.55000000000001</v>
      </c>
    </row>
    <row r="12783" spans="2:4" x14ac:dyDescent="0.25">
      <c r="B12783" s="427" t="s">
        <v>15778</v>
      </c>
      <c r="C12783" s="427" t="s">
        <v>15712</v>
      </c>
      <c r="D12783" s="428">
        <v>157.55000000000001</v>
      </c>
    </row>
    <row r="12784" spans="2:4" x14ac:dyDescent="0.25">
      <c r="B12784" s="427" t="s">
        <v>15779</v>
      </c>
      <c r="C12784" s="427" t="s">
        <v>15712</v>
      </c>
      <c r="D12784" s="428">
        <v>157.55000000000001</v>
      </c>
    </row>
    <row r="12785" spans="2:4" x14ac:dyDescent="0.25">
      <c r="B12785" s="427" t="s">
        <v>15780</v>
      </c>
      <c r="C12785" s="427" t="s">
        <v>15712</v>
      </c>
      <c r="D12785" s="428">
        <v>157.55000000000001</v>
      </c>
    </row>
    <row r="12786" spans="2:4" x14ac:dyDescent="0.25">
      <c r="B12786" s="427" t="s">
        <v>15781</v>
      </c>
      <c r="C12786" s="427" t="s">
        <v>15712</v>
      </c>
      <c r="D12786" s="428">
        <v>157.55000000000001</v>
      </c>
    </row>
    <row r="12787" spans="2:4" x14ac:dyDescent="0.25">
      <c r="B12787" s="427" t="s">
        <v>15782</v>
      </c>
      <c r="C12787" s="427" t="s">
        <v>15712</v>
      </c>
      <c r="D12787" s="428">
        <v>157.55000000000001</v>
      </c>
    </row>
    <row r="12788" spans="2:4" x14ac:dyDescent="0.25">
      <c r="B12788" s="427" t="s">
        <v>15783</v>
      </c>
      <c r="C12788" s="427" t="s">
        <v>15712</v>
      </c>
      <c r="D12788" s="428">
        <v>157.55000000000001</v>
      </c>
    </row>
    <row r="12789" spans="2:4" x14ac:dyDescent="0.25">
      <c r="B12789" s="427" t="s">
        <v>15784</v>
      </c>
      <c r="C12789" s="427" t="s">
        <v>15712</v>
      </c>
      <c r="D12789" s="428">
        <v>157.55000000000001</v>
      </c>
    </row>
    <row r="12790" spans="2:4" x14ac:dyDescent="0.25">
      <c r="B12790" s="427" t="s">
        <v>15785</v>
      </c>
      <c r="C12790" s="427" t="s">
        <v>15712</v>
      </c>
      <c r="D12790" s="428">
        <v>157.55000000000001</v>
      </c>
    </row>
    <row r="12791" spans="2:4" x14ac:dyDescent="0.25">
      <c r="B12791" s="427" t="s">
        <v>15786</v>
      </c>
      <c r="C12791" s="427" t="s">
        <v>15712</v>
      </c>
      <c r="D12791" s="428">
        <v>157.55000000000001</v>
      </c>
    </row>
    <row r="12792" spans="2:4" x14ac:dyDescent="0.25">
      <c r="B12792" s="427" t="s">
        <v>15787</v>
      </c>
      <c r="C12792" s="427" t="s">
        <v>15712</v>
      </c>
      <c r="D12792" s="428">
        <v>157.55000000000001</v>
      </c>
    </row>
    <row r="12793" spans="2:4" x14ac:dyDescent="0.25">
      <c r="B12793" s="427" t="s">
        <v>15788</v>
      </c>
      <c r="C12793" s="427" t="s">
        <v>15712</v>
      </c>
      <c r="D12793" s="428">
        <v>157.55000000000001</v>
      </c>
    </row>
    <row r="12794" spans="2:4" x14ac:dyDescent="0.25">
      <c r="B12794" s="427" t="s">
        <v>15789</v>
      </c>
      <c r="C12794" s="427" t="s">
        <v>15712</v>
      </c>
      <c r="D12794" s="428">
        <v>157.55000000000001</v>
      </c>
    </row>
    <row r="12795" spans="2:4" x14ac:dyDescent="0.25">
      <c r="B12795" s="427" t="s">
        <v>15790</v>
      </c>
      <c r="C12795" s="427" t="s">
        <v>15712</v>
      </c>
      <c r="D12795" s="428">
        <v>157.55000000000001</v>
      </c>
    </row>
    <row r="12796" spans="2:4" x14ac:dyDescent="0.25">
      <c r="B12796" s="427" t="s">
        <v>15791</v>
      </c>
      <c r="C12796" s="427" t="s">
        <v>15712</v>
      </c>
      <c r="D12796" s="428">
        <v>157.55000000000001</v>
      </c>
    </row>
    <row r="12797" spans="2:4" x14ac:dyDescent="0.25">
      <c r="B12797" s="427" t="s">
        <v>15792</v>
      </c>
      <c r="C12797" s="427" t="s">
        <v>15712</v>
      </c>
      <c r="D12797" s="428">
        <v>157.55000000000001</v>
      </c>
    </row>
    <row r="12798" spans="2:4" x14ac:dyDescent="0.25">
      <c r="B12798" s="427" t="s">
        <v>15793</v>
      </c>
      <c r="C12798" s="427" t="s">
        <v>15712</v>
      </c>
      <c r="D12798" s="428">
        <v>157.55000000000001</v>
      </c>
    </row>
    <row r="12799" spans="2:4" x14ac:dyDescent="0.25">
      <c r="B12799" s="427" t="s">
        <v>15794</v>
      </c>
      <c r="C12799" s="427" t="s">
        <v>15712</v>
      </c>
      <c r="D12799" s="428">
        <v>157.55000000000001</v>
      </c>
    </row>
    <row r="12800" spans="2:4" x14ac:dyDescent="0.25">
      <c r="B12800" s="427" t="s">
        <v>15795</v>
      </c>
      <c r="C12800" s="427" t="s">
        <v>15712</v>
      </c>
      <c r="D12800" s="428">
        <v>157.55000000000001</v>
      </c>
    </row>
    <row r="12801" spans="2:4" x14ac:dyDescent="0.25">
      <c r="B12801" s="427" t="s">
        <v>15796</v>
      </c>
      <c r="C12801" s="427" t="s">
        <v>15712</v>
      </c>
      <c r="D12801" s="428">
        <v>157.55000000000001</v>
      </c>
    </row>
    <row r="12802" spans="2:4" x14ac:dyDescent="0.25">
      <c r="B12802" s="427" t="s">
        <v>15797</v>
      </c>
      <c r="C12802" s="427" t="s">
        <v>15712</v>
      </c>
      <c r="D12802" s="428">
        <v>157.55000000000001</v>
      </c>
    </row>
    <row r="12803" spans="2:4" x14ac:dyDescent="0.25">
      <c r="B12803" s="427" t="s">
        <v>15798</v>
      </c>
      <c r="C12803" s="427" t="s">
        <v>15712</v>
      </c>
      <c r="D12803" s="428">
        <v>157.55000000000001</v>
      </c>
    </row>
    <row r="12804" spans="2:4" x14ac:dyDescent="0.25">
      <c r="B12804" s="427" t="s">
        <v>15799</v>
      </c>
      <c r="C12804" s="427" t="s">
        <v>15712</v>
      </c>
      <c r="D12804" s="428">
        <v>157.55000000000001</v>
      </c>
    </row>
    <row r="12805" spans="2:4" x14ac:dyDescent="0.25">
      <c r="B12805" s="427" t="s">
        <v>15800</v>
      </c>
      <c r="C12805" s="427" t="s">
        <v>15712</v>
      </c>
      <c r="D12805" s="428">
        <v>157.55000000000001</v>
      </c>
    </row>
    <row r="12806" spans="2:4" x14ac:dyDescent="0.25">
      <c r="B12806" s="427" t="s">
        <v>15801</v>
      </c>
      <c r="C12806" s="427" t="s">
        <v>15712</v>
      </c>
      <c r="D12806" s="428">
        <v>157.55000000000001</v>
      </c>
    </row>
    <row r="12807" spans="2:4" x14ac:dyDescent="0.25">
      <c r="B12807" s="427" t="s">
        <v>15802</v>
      </c>
      <c r="C12807" s="427" t="s">
        <v>15712</v>
      </c>
      <c r="D12807" s="428">
        <v>157.55000000000001</v>
      </c>
    </row>
    <row r="12808" spans="2:4" x14ac:dyDescent="0.25">
      <c r="B12808" s="427" t="s">
        <v>15803</v>
      </c>
      <c r="C12808" s="427" t="s">
        <v>15712</v>
      </c>
      <c r="D12808" s="428">
        <v>157.55000000000001</v>
      </c>
    </row>
    <row r="12809" spans="2:4" x14ac:dyDescent="0.25">
      <c r="B12809" s="427" t="s">
        <v>15804</v>
      </c>
      <c r="C12809" s="427" t="s">
        <v>15712</v>
      </c>
      <c r="D12809" s="428">
        <v>157.55000000000001</v>
      </c>
    </row>
    <row r="12810" spans="2:4" x14ac:dyDescent="0.25">
      <c r="B12810" s="427" t="s">
        <v>15805</v>
      </c>
      <c r="C12810" s="427" t="s">
        <v>15712</v>
      </c>
      <c r="D12810" s="428">
        <v>157.55000000000001</v>
      </c>
    </row>
    <row r="12811" spans="2:4" x14ac:dyDescent="0.25">
      <c r="B12811" s="427" t="s">
        <v>15806</v>
      </c>
      <c r="C12811" s="427" t="s">
        <v>15712</v>
      </c>
      <c r="D12811" s="428">
        <v>157.55000000000001</v>
      </c>
    </row>
    <row r="12812" spans="2:4" x14ac:dyDescent="0.25">
      <c r="B12812" s="427" t="s">
        <v>15807</v>
      </c>
      <c r="C12812" s="427" t="s">
        <v>15712</v>
      </c>
      <c r="D12812" s="428">
        <v>157.55000000000001</v>
      </c>
    </row>
    <row r="12813" spans="2:4" x14ac:dyDescent="0.25">
      <c r="B12813" s="427" t="s">
        <v>15808</v>
      </c>
      <c r="C12813" s="427" t="s">
        <v>15712</v>
      </c>
      <c r="D12813" s="428">
        <v>157.55000000000001</v>
      </c>
    </row>
    <row r="12814" spans="2:4" x14ac:dyDescent="0.25">
      <c r="B12814" s="427" t="s">
        <v>15809</v>
      </c>
      <c r="C12814" s="427" t="s">
        <v>15712</v>
      </c>
      <c r="D12814" s="428">
        <v>157.55000000000001</v>
      </c>
    </row>
    <row r="12815" spans="2:4" x14ac:dyDescent="0.25">
      <c r="B12815" s="427" t="s">
        <v>15810</v>
      </c>
      <c r="C12815" s="427" t="s">
        <v>15712</v>
      </c>
      <c r="D12815" s="428">
        <v>157.55000000000001</v>
      </c>
    </row>
    <row r="12816" spans="2:4" x14ac:dyDescent="0.25">
      <c r="B12816" s="427" t="s">
        <v>15811</v>
      </c>
      <c r="C12816" s="427" t="s">
        <v>15712</v>
      </c>
      <c r="D12816" s="428">
        <v>157.55000000000001</v>
      </c>
    </row>
    <row r="12817" spans="2:4" x14ac:dyDescent="0.25">
      <c r="B12817" s="427" t="s">
        <v>15812</v>
      </c>
      <c r="C12817" s="427" t="s">
        <v>15712</v>
      </c>
      <c r="D12817" s="428">
        <v>157.55000000000001</v>
      </c>
    </row>
    <row r="12818" spans="2:4" x14ac:dyDescent="0.25">
      <c r="B12818" s="427" t="s">
        <v>15813</v>
      </c>
      <c r="C12818" s="427" t="s">
        <v>15712</v>
      </c>
      <c r="D12818" s="428">
        <v>157.55000000000001</v>
      </c>
    </row>
    <row r="12819" spans="2:4" x14ac:dyDescent="0.25">
      <c r="B12819" s="427" t="s">
        <v>15814</v>
      </c>
      <c r="C12819" s="427" t="s">
        <v>15712</v>
      </c>
      <c r="D12819" s="428">
        <v>157.55000000000001</v>
      </c>
    </row>
    <row r="12820" spans="2:4" x14ac:dyDescent="0.25">
      <c r="B12820" s="427" t="s">
        <v>15815</v>
      </c>
      <c r="C12820" s="427" t="s">
        <v>15712</v>
      </c>
      <c r="D12820" s="428">
        <v>157.55000000000001</v>
      </c>
    </row>
    <row r="12821" spans="2:4" x14ac:dyDescent="0.25">
      <c r="B12821" s="427" t="s">
        <v>15816</v>
      </c>
      <c r="C12821" s="427" t="s">
        <v>15712</v>
      </c>
      <c r="D12821" s="428">
        <v>157.55000000000001</v>
      </c>
    </row>
    <row r="12822" spans="2:4" x14ac:dyDescent="0.25">
      <c r="B12822" s="427" t="s">
        <v>15817</v>
      </c>
      <c r="C12822" s="427" t="s">
        <v>15712</v>
      </c>
      <c r="D12822" s="428">
        <v>157.55000000000001</v>
      </c>
    </row>
    <row r="12823" spans="2:4" x14ac:dyDescent="0.25">
      <c r="B12823" s="427" t="s">
        <v>15818</v>
      </c>
      <c r="C12823" s="427" t="s">
        <v>15712</v>
      </c>
      <c r="D12823" s="428">
        <v>157.55000000000001</v>
      </c>
    </row>
    <row r="12824" spans="2:4" x14ac:dyDescent="0.25">
      <c r="B12824" s="427" t="s">
        <v>15819</v>
      </c>
      <c r="C12824" s="427" t="s">
        <v>15712</v>
      </c>
      <c r="D12824" s="428">
        <v>157.55000000000001</v>
      </c>
    </row>
    <row r="12825" spans="2:4" x14ac:dyDescent="0.25">
      <c r="B12825" s="427" t="s">
        <v>15820</v>
      </c>
      <c r="C12825" s="427" t="s">
        <v>15712</v>
      </c>
      <c r="D12825" s="428">
        <v>157.55000000000001</v>
      </c>
    </row>
    <row r="12826" spans="2:4" x14ac:dyDescent="0.25">
      <c r="B12826" s="427" t="s">
        <v>15821</v>
      </c>
      <c r="C12826" s="427" t="s">
        <v>15712</v>
      </c>
      <c r="D12826" s="428">
        <v>157.55000000000001</v>
      </c>
    </row>
    <row r="12827" spans="2:4" x14ac:dyDescent="0.25">
      <c r="B12827" s="427" t="s">
        <v>15822</v>
      </c>
      <c r="C12827" s="427" t="s">
        <v>15712</v>
      </c>
      <c r="D12827" s="428">
        <v>157.55000000000001</v>
      </c>
    </row>
    <row r="12828" spans="2:4" x14ac:dyDescent="0.25">
      <c r="B12828" s="427" t="s">
        <v>15823</v>
      </c>
      <c r="C12828" s="427" t="s">
        <v>15712</v>
      </c>
      <c r="D12828" s="428">
        <v>157.55000000000001</v>
      </c>
    </row>
    <row r="12829" spans="2:4" x14ac:dyDescent="0.25">
      <c r="B12829" s="427" t="s">
        <v>15824</v>
      </c>
      <c r="C12829" s="427" t="s">
        <v>15712</v>
      </c>
      <c r="D12829" s="428">
        <v>157.55000000000001</v>
      </c>
    </row>
    <row r="12830" spans="2:4" x14ac:dyDescent="0.25">
      <c r="B12830" s="427" t="s">
        <v>15825</v>
      </c>
      <c r="C12830" s="427" t="s">
        <v>15712</v>
      </c>
      <c r="D12830" s="428">
        <v>157.55000000000001</v>
      </c>
    </row>
    <row r="12831" spans="2:4" x14ac:dyDescent="0.25">
      <c r="B12831" s="427" t="s">
        <v>15826</v>
      </c>
      <c r="C12831" s="427" t="s">
        <v>15712</v>
      </c>
      <c r="D12831" s="428">
        <v>157.55000000000001</v>
      </c>
    </row>
    <row r="12832" spans="2:4" x14ac:dyDescent="0.25">
      <c r="B12832" s="427" t="s">
        <v>15827</v>
      </c>
      <c r="C12832" s="427" t="s">
        <v>15712</v>
      </c>
      <c r="D12832" s="428">
        <v>157.55000000000001</v>
      </c>
    </row>
    <row r="12833" spans="2:4" x14ac:dyDescent="0.25">
      <c r="B12833" s="427" t="s">
        <v>15828</v>
      </c>
      <c r="C12833" s="427" t="s">
        <v>15712</v>
      </c>
      <c r="D12833" s="428">
        <v>157.55000000000001</v>
      </c>
    </row>
    <row r="12834" spans="2:4" x14ac:dyDescent="0.25">
      <c r="B12834" s="427" t="s">
        <v>15829</v>
      </c>
      <c r="C12834" s="427" t="s">
        <v>15712</v>
      </c>
      <c r="D12834" s="428">
        <v>157.55000000000001</v>
      </c>
    </row>
    <row r="12835" spans="2:4" x14ac:dyDescent="0.25">
      <c r="B12835" s="427" t="s">
        <v>15830</v>
      </c>
      <c r="C12835" s="427" t="s">
        <v>15712</v>
      </c>
      <c r="D12835" s="428">
        <v>157.55000000000001</v>
      </c>
    </row>
    <row r="12836" spans="2:4" x14ac:dyDescent="0.25">
      <c r="B12836" s="427" t="s">
        <v>15831</v>
      </c>
      <c r="C12836" s="427" t="s">
        <v>15712</v>
      </c>
      <c r="D12836" s="428">
        <v>157.55000000000001</v>
      </c>
    </row>
    <row r="12837" spans="2:4" x14ac:dyDescent="0.25">
      <c r="B12837" s="427" t="s">
        <v>15832</v>
      </c>
      <c r="C12837" s="427" t="s">
        <v>15712</v>
      </c>
      <c r="D12837" s="428">
        <v>157.55000000000001</v>
      </c>
    </row>
    <row r="12838" spans="2:4" x14ac:dyDescent="0.25">
      <c r="B12838" s="427" t="s">
        <v>15833</v>
      </c>
      <c r="C12838" s="427" t="s">
        <v>15712</v>
      </c>
      <c r="D12838" s="428">
        <v>157.55000000000001</v>
      </c>
    </row>
    <row r="12839" spans="2:4" x14ac:dyDescent="0.25">
      <c r="B12839" s="427" t="s">
        <v>15834</v>
      </c>
      <c r="C12839" s="427" t="s">
        <v>15712</v>
      </c>
      <c r="D12839" s="428">
        <v>157.55000000000001</v>
      </c>
    </row>
    <row r="12840" spans="2:4" x14ac:dyDescent="0.25">
      <c r="B12840" s="427" t="s">
        <v>15835</v>
      </c>
      <c r="C12840" s="427" t="s">
        <v>15712</v>
      </c>
      <c r="D12840" s="428">
        <v>157.55000000000001</v>
      </c>
    </row>
    <row r="12841" spans="2:4" x14ac:dyDescent="0.25">
      <c r="B12841" s="427" t="s">
        <v>15836</v>
      </c>
      <c r="C12841" s="427" t="s">
        <v>15712</v>
      </c>
      <c r="D12841" s="428">
        <v>157.55000000000001</v>
      </c>
    </row>
    <row r="12842" spans="2:4" x14ac:dyDescent="0.25">
      <c r="B12842" s="427" t="s">
        <v>15837</v>
      </c>
      <c r="C12842" s="427" t="s">
        <v>15712</v>
      </c>
      <c r="D12842" s="428">
        <v>157.55000000000001</v>
      </c>
    </row>
    <row r="12843" spans="2:4" x14ac:dyDescent="0.25">
      <c r="B12843" s="427" t="s">
        <v>15838</v>
      </c>
      <c r="C12843" s="427" t="s">
        <v>15712</v>
      </c>
      <c r="D12843" s="428">
        <v>157.55000000000001</v>
      </c>
    </row>
    <row r="12844" spans="2:4" x14ac:dyDescent="0.25">
      <c r="B12844" s="427" t="s">
        <v>15839</v>
      </c>
      <c r="C12844" s="427" t="s">
        <v>15712</v>
      </c>
      <c r="D12844" s="428">
        <v>157.55000000000001</v>
      </c>
    </row>
    <row r="12845" spans="2:4" x14ac:dyDescent="0.25">
      <c r="B12845" s="427" t="s">
        <v>15840</v>
      </c>
      <c r="C12845" s="427" t="s">
        <v>15712</v>
      </c>
      <c r="D12845" s="428">
        <v>157.55000000000001</v>
      </c>
    </row>
    <row r="12846" spans="2:4" x14ac:dyDescent="0.25">
      <c r="B12846" s="427" t="s">
        <v>15841</v>
      </c>
      <c r="C12846" s="427" t="s">
        <v>15712</v>
      </c>
      <c r="D12846" s="428">
        <v>157.55000000000001</v>
      </c>
    </row>
    <row r="12847" spans="2:4" x14ac:dyDescent="0.25">
      <c r="B12847" s="427" t="s">
        <v>15842</v>
      </c>
      <c r="C12847" s="427" t="s">
        <v>15712</v>
      </c>
      <c r="D12847" s="428">
        <v>157.55000000000001</v>
      </c>
    </row>
    <row r="12848" spans="2:4" x14ac:dyDescent="0.25">
      <c r="B12848" s="427" t="s">
        <v>15843</v>
      </c>
      <c r="C12848" s="427" t="s">
        <v>15712</v>
      </c>
      <c r="D12848" s="428">
        <v>157.55000000000001</v>
      </c>
    </row>
    <row r="12849" spans="2:4" x14ac:dyDescent="0.25">
      <c r="B12849" s="427" t="s">
        <v>15844</v>
      </c>
      <c r="C12849" s="427" t="s">
        <v>15712</v>
      </c>
      <c r="D12849" s="428">
        <v>157.55000000000001</v>
      </c>
    </row>
    <row r="12850" spans="2:4" x14ac:dyDescent="0.25">
      <c r="B12850" s="427" t="s">
        <v>15845</v>
      </c>
      <c r="C12850" s="427" t="s">
        <v>15712</v>
      </c>
      <c r="D12850" s="428">
        <v>157.55000000000001</v>
      </c>
    </row>
    <row r="12851" spans="2:4" x14ac:dyDescent="0.25">
      <c r="B12851" s="427" t="s">
        <v>15846</v>
      </c>
      <c r="C12851" s="427" t="s">
        <v>15712</v>
      </c>
      <c r="D12851" s="428">
        <v>157.55000000000001</v>
      </c>
    </row>
    <row r="12852" spans="2:4" x14ac:dyDescent="0.25">
      <c r="B12852" s="427" t="s">
        <v>15847</v>
      </c>
      <c r="C12852" s="427" t="s">
        <v>15712</v>
      </c>
      <c r="D12852" s="428">
        <v>157.55000000000001</v>
      </c>
    </row>
    <row r="12853" spans="2:4" x14ac:dyDescent="0.25">
      <c r="B12853" s="427" t="s">
        <v>15848</v>
      </c>
      <c r="C12853" s="427" t="s">
        <v>15712</v>
      </c>
      <c r="D12853" s="428">
        <v>157.55000000000001</v>
      </c>
    </row>
    <row r="12854" spans="2:4" x14ac:dyDescent="0.25">
      <c r="B12854" s="427" t="s">
        <v>15849</v>
      </c>
      <c r="C12854" s="427" t="s">
        <v>15712</v>
      </c>
      <c r="D12854" s="428">
        <v>157.55000000000001</v>
      </c>
    </row>
    <row r="12855" spans="2:4" x14ac:dyDescent="0.25">
      <c r="B12855" s="427" t="s">
        <v>15850</v>
      </c>
      <c r="C12855" s="427" t="s">
        <v>15712</v>
      </c>
      <c r="D12855" s="428">
        <v>157.55000000000001</v>
      </c>
    </row>
    <row r="12856" spans="2:4" x14ac:dyDescent="0.25">
      <c r="B12856" s="427" t="s">
        <v>15851</v>
      </c>
      <c r="C12856" s="427" t="s">
        <v>15712</v>
      </c>
      <c r="D12856" s="428">
        <v>157.55000000000001</v>
      </c>
    </row>
    <row r="12857" spans="2:4" x14ac:dyDescent="0.25">
      <c r="B12857" s="427" t="s">
        <v>15852</v>
      </c>
      <c r="C12857" s="427" t="s">
        <v>15712</v>
      </c>
      <c r="D12857" s="428">
        <v>157.55000000000001</v>
      </c>
    </row>
    <row r="12858" spans="2:4" x14ac:dyDescent="0.25">
      <c r="B12858" s="427" t="s">
        <v>15853</v>
      </c>
      <c r="C12858" s="427" t="s">
        <v>15712</v>
      </c>
      <c r="D12858" s="428">
        <v>157.55000000000001</v>
      </c>
    </row>
    <row r="12859" spans="2:4" x14ac:dyDescent="0.25">
      <c r="B12859" s="427" t="s">
        <v>15854</v>
      </c>
      <c r="C12859" s="427" t="s">
        <v>15712</v>
      </c>
      <c r="D12859" s="428">
        <v>157.55000000000001</v>
      </c>
    </row>
    <row r="12860" spans="2:4" x14ac:dyDescent="0.25">
      <c r="B12860" s="427" t="s">
        <v>15855</v>
      </c>
      <c r="C12860" s="427" t="s">
        <v>15712</v>
      </c>
      <c r="D12860" s="428">
        <v>157.55000000000001</v>
      </c>
    </row>
    <row r="12861" spans="2:4" x14ac:dyDescent="0.25">
      <c r="B12861" s="427" t="s">
        <v>15856</v>
      </c>
      <c r="C12861" s="427" t="s">
        <v>15712</v>
      </c>
      <c r="D12861" s="428">
        <v>157.55000000000001</v>
      </c>
    </row>
    <row r="12862" spans="2:4" x14ac:dyDescent="0.25">
      <c r="B12862" s="427" t="s">
        <v>15857</v>
      </c>
      <c r="C12862" s="427" t="s">
        <v>15712</v>
      </c>
      <c r="D12862" s="428">
        <v>157.55000000000001</v>
      </c>
    </row>
    <row r="12863" spans="2:4" x14ac:dyDescent="0.25">
      <c r="B12863" s="427" t="s">
        <v>15858</v>
      </c>
      <c r="C12863" s="427" t="s">
        <v>15712</v>
      </c>
      <c r="D12863" s="428">
        <v>157.55000000000001</v>
      </c>
    </row>
    <row r="12864" spans="2:4" x14ac:dyDescent="0.25">
      <c r="B12864" s="427" t="s">
        <v>15859</v>
      </c>
      <c r="C12864" s="427" t="s">
        <v>15712</v>
      </c>
      <c r="D12864" s="428">
        <v>157.55000000000001</v>
      </c>
    </row>
    <row r="12865" spans="2:4" x14ac:dyDescent="0.25">
      <c r="B12865" s="427" t="s">
        <v>15860</v>
      </c>
      <c r="C12865" s="427" t="s">
        <v>15712</v>
      </c>
      <c r="D12865" s="428">
        <v>157.55000000000001</v>
      </c>
    </row>
    <row r="12866" spans="2:4" x14ac:dyDescent="0.25">
      <c r="B12866" s="427" t="s">
        <v>15861</v>
      </c>
      <c r="C12866" s="427" t="s">
        <v>15712</v>
      </c>
      <c r="D12866" s="428">
        <v>157.55000000000001</v>
      </c>
    </row>
    <row r="12867" spans="2:4" x14ac:dyDescent="0.25">
      <c r="B12867" s="427" t="s">
        <v>15862</v>
      </c>
      <c r="C12867" s="427" t="s">
        <v>15712</v>
      </c>
      <c r="D12867" s="428">
        <v>157.55000000000001</v>
      </c>
    </row>
    <row r="12868" spans="2:4" x14ac:dyDescent="0.25">
      <c r="B12868" s="427" t="s">
        <v>15863</v>
      </c>
      <c r="C12868" s="427" t="s">
        <v>15712</v>
      </c>
      <c r="D12868" s="428">
        <v>157.55000000000001</v>
      </c>
    </row>
    <row r="12869" spans="2:4" x14ac:dyDescent="0.25">
      <c r="B12869" s="427" t="s">
        <v>15864</v>
      </c>
      <c r="C12869" s="427" t="s">
        <v>15712</v>
      </c>
      <c r="D12869" s="428">
        <v>157.55000000000001</v>
      </c>
    </row>
    <row r="12870" spans="2:4" x14ac:dyDescent="0.25">
      <c r="B12870" s="427" t="s">
        <v>15865</v>
      </c>
      <c r="C12870" s="427" t="s">
        <v>15712</v>
      </c>
      <c r="D12870" s="428">
        <v>157.55000000000001</v>
      </c>
    </row>
    <row r="12871" spans="2:4" x14ac:dyDescent="0.25">
      <c r="B12871" s="427" t="s">
        <v>15866</v>
      </c>
      <c r="C12871" s="427" t="s">
        <v>15712</v>
      </c>
      <c r="D12871" s="428">
        <v>157.55000000000001</v>
      </c>
    </row>
    <row r="12872" spans="2:4" x14ac:dyDescent="0.25">
      <c r="B12872" s="427" t="s">
        <v>15867</v>
      </c>
      <c r="C12872" s="427" t="s">
        <v>15712</v>
      </c>
      <c r="D12872" s="428">
        <v>157.55000000000001</v>
      </c>
    </row>
    <row r="12873" spans="2:4" x14ac:dyDescent="0.25">
      <c r="B12873" s="427" t="s">
        <v>15868</v>
      </c>
      <c r="C12873" s="427" t="s">
        <v>15712</v>
      </c>
      <c r="D12873" s="428">
        <v>157.55000000000001</v>
      </c>
    </row>
    <row r="12874" spans="2:4" x14ac:dyDescent="0.25">
      <c r="B12874" s="427" t="s">
        <v>15869</v>
      </c>
      <c r="C12874" s="427" t="s">
        <v>15712</v>
      </c>
      <c r="D12874" s="428">
        <v>157.55000000000001</v>
      </c>
    </row>
    <row r="12875" spans="2:4" x14ac:dyDescent="0.25">
      <c r="B12875" s="427" t="s">
        <v>15870</v>
      </c>
      <c r="C12875" s="427" t="s">
        <v>15712</v>
      </c>
      <c r="D12875" s="428">
        <v>157.55000000000001</v>
      </c>
    </row>
    <row r="12876" spans="2:4" x14ac:dyDescent="0.25">
      <c r="B12876" s="427" t="s">
        <v>15871</v>
      </c>
      <c r="C12876" s="427" t="s">
        <v>15712</v>
      </c>
      <c r="D12876" s="428">
        <v>157.55000000000001</v>
      </c>
    </row>
    <row r="12877" spans="2:4" x14ac:dyDescent="0.25">
      <c r="B12877" s="427" t="s">
        <v>15872</v>
      </c>
      <c r="C12877" s="427" t="s">
        <v>15712</v>
      </c>
      <c r="D12877" s="428">
        <v>157.55000000000001</v>
      </c>
    </row>
    <row r="12878" spans="2:4" x14ac:dyDescent="0.25">
      <c r="B12878" s="427" t="s">
        <v>15873</v>
      </c>
      <c r="C12878" s="427" t="s">
        <v>15712</v>
      </c>
      <c r="D12878" s="428">
        <v>157.55000000000001</v>
      </c>
    </row>
    <row r="12879" spans="2:4" x14ac:dyDescent="0.25">
      <c r="B12879" s="427" t="s">
        <v>15874</v>
      </c>
      <c r="C12879" s="427" t="s">
        <v>15712</v>
      </c>
      <c r="D12879" s="428">
        <v>157.55000000000001</v>
      </c>
    </row>
    <row r="12880" spans="2:4" x14ac:dyDescent="0.25">
      <c r="B12880" s="427" t="s">
        <v>15875</v>
      </c>
      <c r="C12880" s="427" t="s">
        <v>15712</v>
      </c>
      <c r="D12880" s="428">
        <v>157.55000000000001</v>
      </c>
    </row>
    <row r="12881" spans="2:4" x14ac:dyDescent="0.25">
      <c r="B12881" s="427" t="s">
        <v>15876</v>
      </c>
      <c r="C12881" s="427" t="s">
        <v>15712</v>
      </c>
      <c r="D12881" s="428">
        <v>157.55000000000001</v>
      </c>
    </row>
    <row r="12882" spans="2:4" x14ac:dyDescent="0.25">
      <c r="B12882" s="427" t="s">
        <v>15877</v>
      </c>
      <c r="C12882" s="427" t="s">
        <v>15712</v>
      </c>
      <c r="D12882" s="428">
        <v>157.55000000000001</v>
      </c>
    </row>
    <row r="12883" spans="2:4" x14ac:dyDescent="0.25">
      <c r="B12883" s="427" t="s">
        <v>15878</v>
      </c>
      <c r="C12883" s="427" t="s">
        <v>15712</v>
      </c>
      <c r="D12883" s="428">
        <v>157.55000000000001</v>
      </c>
    </row>
    <row r="12884" spans="2:4" x14ac:dyDescent="0.25">
      <c r="B12884" s="427" t="s">
        <v>15879</v>
      </c>
      <c r="C12884" s="427" t="s">
        <v>15712</v>
      </c>
      <c r="D12884" s="428">
        <v>157.55000000000001</v>
      </c>
    </row>
    <row r="12885" spans="2:4" x14ac:dyDescent="0.25">
      <c r="B12885" s="427" t="s">
        <v>15880</v>
      </c>
      <c r="C12885" s="427" t="s">
        <v>15712</v>
      </c>
      <c r="D12885" s="428">
        <v>157.55000000000001</v>
      </c>
    </row>
    <row r="12886" spans="2:4" x14ac:dyDescent="0.25">
      <c r="B12886" s="427" t="s">
        <v>15881</v>
      </c>
      <c r="C12886" s="427" t="s">
        <v>15712</v>
      </c>
      <c r="D12886" s="428">
        <v>157.55000000000001</v>
      </c>
    </row>
    <row r="12887" spans="2:4" x14ac:dyDescent="0.25">
      <c r="B12887" s="427" t="s">
        <v>15882</v>
      </c>
      <c r="C12887" s="427" t="s">
        <v>15712</v>
      </c>
      <c r="D12887" s="428">
        <v>157.55000000000001</v>
      </c>
    </row>
    <row r="12888" spans="2:4" x14ac:dyDescent="0.25">
      <c r="B12888" s="427" t="s">
        <v>15883</v>
      </c>
      <c r="C12888" s="427" t="s">
        <v>15712</v>
      </c>
      <c r="D12888" s="428">
        <v>157.55000000000001</v>
      </c>
    </row>
    <row r="12889" spans="2:4" x14ac:dyDescent="0.25">
      <c r="B12889" s="427" t="s">
        <v>15884</v>
      </c>
      <c r="C12889" s="427" t="s">
        <v>15712</v>
      </c>
      <c r="D12889" s="428">
        <v>157.55000000000001</v>
      </c>
    </row>
    <row r="12890" spans="2:4" x14ac:dyDescent="0.25">
      <c r="B12890" s="427" t="s">
        <v>15885</v>
      </c>
      <c r="C12890" s="427" t="s">
        <v>15712</v>
      </c>
      <c r="D12890" s="428">
        <v>157.55000000000001</v>
      </c>
    </row>
    <row r="12891" spans="2:4" x14ac:dyDescent="0.25">
      <c r="B12891" s="427" t="s">
        <v>15886</v>
      </c>
      <c r="C12891" s="427" t="s">
        <v>15712</v>
      </c>
      <c r="D12891" s="428">
        <v>157.55000000000001</v>
      </c>
    </row>
    <row r="12892" spans="2:4" x14ac:dyDescent="0.25">
      <c r="B12892" s="427" t="s">
        <v>15887</v>
      </c>
      <c r="C12892" s="427" t="s">
        <v>15712</v>
      </c>
      <c r="D12892" s="428">
        <v>157.55000000000001</v>
      </c>
    </row>
    <row r="12893" spans="2:4" x14ac:dyDescent="0.25">
      <c r="B12893" s="427" t="s">
        <v>15888</v>
      </c>
      <c r="C12893" s="427" t="s">
        <v>15712</v>
      </c>
      <c r="D12893" s="428">
        <v>157.55000000000001</v>
      </c>
    </row>
    <row r="12894" spans="2:4" x14ac:dyDescent="0.25">
      <c r="B12894" s="427" t="s">
        <v>15889</v>
      </c>
      <c r="C12894" s="427" t="s">
        <v>15712</v>
      </c>
      <c r="D12894" s="428">
        <v>157.55000000000001</v>
      </c>
    </row>
    <row r="12895" spans="2:4" x14ac:dyDescent="0.25">
      <c r="B12895" s="427" t="s">
        <v>15890</v>
      </c>
      <c r="C12895" s="427" t="s">
        <v>15712</v>
      </c>
      <c r="D12895" s="428">
        <v>157.55000000000001</v>
      </c>
    </row>
    <row r="12896" spans="2:4" x14ac:dyDescent="0.25">
      <c r="B12896" s="427" t="s">
        <v>15891</v>
      </c>
      <c r="C12896" s="427" t="s">
        <v>15712</v>
      </c>
      <c r="D12896" s="428">
        <v>157.55000000000001</v>
      </c>
    </row>
    <row r="12897" spans="2:4" x14ac:dyDescent="0.25">
      <c r="B12897" s="427" t="s">
        <v>15892</v>
      </c>
      <c r="C12897" s="427" t="s">
        <v>15712</v>
      </c>
      <c r="D12897" s="428">
        <v>157.55000000000001</v>
      </c>
    </row>
    <row r="12898" spans="2:4" x14ac:dyDescent="0.25">
      <c r="B12898" s="427" t="s">
        <v>15893</v>
      </c>
      <c r="C12898" s="427" t="s">
        <v>15712</v>
      </c>
      <c r="D12898" s="428">
        <v>157.55000000000001</v>
      </c>
    </row>
    <row r="12899" spans="2:4" x14ac:dyDescent="0.25">
      <c r="B12899" s="427" t="s">
        <v>15894</v>
      </c>
      <c r="C12899" s="427" t="s">
        <v>15712</v>
      </c>
      <c r="D12899" s="428">
        <v>157.55000000000001</v>
      </c>
    </row>
    <row r="12900" spans="2:4" x14ac:dyDescent="0.25">
      <c r="B12900" s="427" t="s">
        <v>15895</v>
      </c>
      <c r="C12900" s="427" t="s">
        <v>15712</v>
      </c>
      <c r="D12900" s="428">
        <v>157.55000000000001</v>
      </c>
    </row>
    <row r="12901" spans="2:4" x14ac:dyDescent="0.25">
      <c r="B12901" s="427" t="s">
        <v>15896</v>
      </c>
      <c r="C12901" s="427" t="s">
        <v>15712</v>
      </c>
      <c r="D12901" s="428">
        <v>157.55000000000001</v>
      </c>
    </row>
    <row r="12902" spans="2:4" x14ac:dyDescent="0.25">
      <c r="B12902" s="427" t="s">
        <v>15897</v>
      </c>
      <c r="C12902" s="427" t="s">
        <v>15712</v>
      </c>
      <c r="D12902" s="428">
        <v>157.55000000000001</v>
      </c>
    </row>
    <row r="12903" spans="2:4" x14ac:dyDescent="0.25">
      <c r="B12903" s="427" t="s">
        <v>15898</v>
      </c>
      <c r="C12903" s="427" t="s">
        <v>15712</v>
      </c>
      <c r="D12903" s="428">
        <v>157.55000000000001</v>
      </c>
    </row>
    <row r="12904" spans="2:4" x14ac:dyDescent="0.25">
      <c r="B12904" s="427" t="s">
        <v>15899</v>
      </c>
      <c r="C12904" s="427" t="s">
        <v>15712</v>
      </c>
      <c r="D12904" s="428">
        <v>157.55000000000001</v>
      </c>
    </row>
    <row r="12905" spans="2:4" x14ac:dyDescent="0.25">
      <c r="B12905" s="427" t="s">
        <v>15900</v>
      </c>
      <c r="C12905" s="427" t="s">
        <v>15712</v>
      </c>
      <c r="D12905" s="428">
        <v>157.55000000000001</v>
      </c>
    </row>
    <row r="12906" spans="2:4" x14ac:dyDescent="0.25">
      <c r="B12906" s="427" t="s">
        <v>15901</v>
      </c>
      <c r="C12906" s="427" t="s">
        <v>15712</v>
      </c>
      <c r="D12906" s="428">
        <v>157.55000000000001</v>
      </c>
    </row>
    <row r="12907" spans="2:4" x14ac:dyDescent="0.25">
      <c r="B12907" s="427" t="s">
        <v>15902</v>
      </c>
      <c r="C12907" s="427" t="s">
        <v>15712</v>
      </c>
      <c r="D12907" s="428">
        <v>157.55000000000001</v>
      </c>
    </row>
    <row r="12908" spans="2:4" x14ac:dyDescent="0.25">
      <c r="B12908" s="427" t="s">
        <v>15903</v>
      </c>
      <c r="C12908" s="427" t="s">
        <v>15712</v>
      </c>
      <c r="D12908" s="428">
        <v>157.55000000000001</v>
      </c>
    </row>
    <row r="12909" spans="2:4" x14ac:dyDescent="0.25">
      <c r="B12909" s="427" t="s">
        <v>15904</v>
      </c>
      <c r="C12909" s="427" t="s">
        <v>15712</v>
      </c>
      <c r="D12909" s="428">
        <v>157.55000000000001</v>
      </c>
    </row>
    <row r="12910" spans="2:4" x14ac:dyDescent="0.25">
      <c r="B12910" s="427" t="s">
        <v>15905</v>
      </c>
      <c r="C12910" s="427" t="s">
        <v>15712</v>
      </c>
      <c r="D12910" s="428">
        <v>157.55000000000001</v>
      </c>
    </row>
    <row r="12911" spans="2:4" x14ac:dyDescent="0.25">
      <c r="B12911" s="427" t="s">
        <v>15906</v>
      </c>
      <c r="C12911" s="427" t="s">
        <v>15712</v>
      </c>
      <c r="D12911" s="428">
        <v>157.55000000000001</v>
      </c>
    </row>
    <row r="12912" spans="2:4" x14ac:dyDescent="0.25">
      <c r="B12912" s="427" t="s">
        <v>15907</v>
      </c>
      <c r="C12912" s="427" t="s">
        <v>15712</v>
      </c>
      <c r="D12912" s="428">
        <v>157.55000000000001</v>
      </c>
    </row>
    <row r="12913" spans="2:4" x14ac:dyDescent="0.25">
      <c r="B12913" s="427" t="s">
        <v>15908</v>
      </c>
      <c r="C12913" s="427" t="s">
        <v>15712</v>
      </c>
      <c r="D12913" s="428">
        <v>157.55000000000001</v>
      </c>
    </row>
    <row r="12914" spans="2:4" x14ac:dyDescent="0.25">
      <c r="B12914" s="427" t="s">
        <v>15909</v>
      </c>
      <c r="C12914" s="427" t="s">
        <v>15712</v>
      </c>
      <c r="D12914" s="428">
        <v>157.55000000000001</v>
      </c>
    </row>
    <row r="12915" spans="2:4" x14ac:dyDescent="0.25">
      <c r="B12915" s="427" t="s">
        <v>15910</v>
      </c>
      <c r="C12915" s="427" t="s">
        <v>15712</v>
      </c>
      <c r="D12915" s="428">
        <v>157.55000000000001</v>
      </c>
    </row>
    <row r="12916" spans="2:4" x14ac:dyDescent="0.25">
      <c r="B12916" s="427" t="s">
        <v>15911</v>
      </c>
      <c r="C12916" s="427" t="s">
        <v>15712</v>
      </c>
      <c r="D12916" s="428">
        <v>157.55000000000001</v>
      </c>
    </row>
    <row r="12917" spans="2:4" x14ac:dyDescent="0.25">
      <c r="B12917" s="427" t="s">
        <v>15912</v>
      </c>
      <c r="C12917" s="427" t="s">
        <v>15712</v>
      </c>
      <c r="D12917" s="428">
        <v>157.55000000000001</v>
      </c>
    </row>
    <row r="12918" spans="2:4" x14ac:dyDescent="0.25">
      <c r="B12918" s="427" t="s">
        <v>15913</v>
      </c>
      <c r="C12918" s="427" t="s">
        <v>15712</v>
      </c>
      <c r="D12918" s="428">
        <v>157.55000000000001</v>
      </c>
    </row>
    <row r="12919" spans="2:4" x14ac:dyDescent="0.25">
      <c r="B12919" s="427" t="s">
        <v>15914</v>
      </c>
      <c r="C12919" s="427" t="s">
        <v>15712</v>
      </c>
      <c r="D12919" s="428">
        <v>157.55000000000001</v>
      </c>
    </row>
    <row r="12920" spans="2:4" x14ac:dyDescent="0.25">
      <c r="B12920" s="427" t="s">
        <v>15915</v>
      </c>
      <c r="C12920" s="427" t="s">
        <v>15712</v>
      </c>
      <c r="D12920" s="428">
        <v>157.55000000000001</v>
      </c>
    </row>
    <row r="12921" spans="2:4" x14ac:dyDescent="0.25">
      <c r="B12921" s="427" t="s">
        <v>15916</v>
      </c>
      <c r="C12921" s="427" t="s">
        <v>15712</v>
      </c>
      <c r="D12921" s="428">
        <v>157.55000000000001</v>
      </c>
    </row>
    <row r="12922" spans="2:4" x14ac:dyDescent="0.25">
      <c r="B12922" s="427" t="s">
        <v>15917</v>
      </c>
      <c r="C12922" s="427" t="s">
        <v>15712</v>
      </c>
      <c r="D12922" s="428">
        <v>157.55000000000001</v>
      </c>
    </row>
    <row r="12923" spans="2:4" x14ac:dyDescent="0.25">
      <c r="B12923" s="427" t="s">
        <v>15918</v>
      </c>
      <c r="C12923" s="427" t="s">
        <v>15712</v>
      </c>
      <c r="D12923" s="428">
        <v>157.55000000000001</v>
      </c>
    </row>
    <row r="12924" spans="2:4" x14ac:dyDescent="0.25">
      <c r="B12924" s="427" t="s">
        <v>15919</v>
      </c>
      <c r="C12924" s="427" t="s">
        <v>15712</v>
      </c>
      <c r="D12924" s="428">
        <v>157.55000000000001</v>
      </c>
    </row>
    <row r="12925" spans="2:4" x14ac:dyDescent="0.25">
      <c r="B12925" s="427" t="s">
        <v>15920</v>
      </c>
      <c r="C12925" s="427" t="s">
        <v>15712</v>
      </c>
      <c r="D12925" s="428">
        <v>157.55000000000001</v>
      </c>
    </row>
    <row r="12926" spans="2:4" x14ac:dyDescent="0.25">
      <c r="B12926" s="427" t="s">
        <v>15921</v>
      </c>
      <c r="C12926" s="427" t="s">
        <v>15712</v>
      </c>
      <c r="D12926" s="428">
        <v>157.55000000000001</v>
      </c>
    </row>
    <row r="12927" spans="2:4" x14ac:dyDescent="0.25">
      <c r="B12927" s="427" t="s">
        <v>15922</v>
      </c>
      <c r="C12927" s="427" t="s">
        <v>15712</v>
      </c>
      <c r="D12927" s="428">
        <v>157.55000000000001</v>
      </c>
    </row>
    <row r="12928" spans="2:4" x14ac:dyDescent="0.25">
      <c r="B12928" s="427" t="s">
        <v>15923</v>
      </c>
      <c r="C12928" s="427" t="s">
        <v>15712</v>
      </c>
      <c r="D12928" s="428">
        <v>157.55000000000001</v>
      </c>
    </row>
    <row r="12929" spans="2:4" x14ac:dyDescent="0.25">
      <c r="B12929" s="427" t="s">
        <v>15924</v>
      </c>
      <c r="C12929" s="427" t="s">
        <v>15712</v>
      </c>
      <c r="D12929" s="428">
        <v>157.55000000000001</v>
      </c>
    </row>
    <row r="12930" spans="2:4" x14ac:dyDescent="0.25">
      <c r="B12930" s="427" t="s">
        <v>15925</v>
      </c>
      <c r="C12930" s="427" t="s">
        <v>15712</v>
      </c>
      <c r="D12930" s="428">
        <v>157.55000000000001</v>
      </c>
    </row>
    <row r="12931" spans="2:4" x14ac:dyDescent="0.25">
      <c r="B12931" s="427" t="s">
        <v>15926</v>
      </c>
      <c r="C12931" s="427" t="s">
        <v>15712</v>
      </c>
      <c r="D12931" s="428">
        <v>157.55000000000001</v>
      </c>
    </row>
    <row r="12932" spans="2:4" x14ac:dyDescent="0.25">
      <c r="B12932" s="427" t="s">
        <v>15927</v>
      </c>
      <c r="C12932" s="427" t="s">
        <v>15712</v>
      </c>
      <c r="D12932" s="428">
        <v>157.55000000000001</v>
      </c>
    </row>
    <row r="12933" spans="2:4" x14ac:dyDescent="0.25">
      <c r="B12933" s="427" t="s">
        <v>15928</v>
      </c>
      <c r="C12933" s="427" t="s">
        <v>15712</v>
      </c>
      <c r="D12933" s="428">
        <v>157.55000000000001</v>
      </c>
    </row>
    <row r="12934" spans="2:4" x14ac:dyDescent="0.25">
      <c r="B12934" s="427" t="s">
        <v>15929</v>
      </c>
      <c r="C12934" s="427" t="s">
        <v>15712</v>
      </c>
      <c r="D12934" s="428">
        <v>157.55000000000001</v>
      </c>
    </row>
    <row r="12935" spans="2:4" x14ac:dyDescent="0.25">
      <c r="B12935" s="427" t="s">
        <v>15930</v>
      </c>
      <c r="C12935" s="427" t="s">
        <v>15712</v>
      </c>
      <c r="D12935" s="428">
        <v>157.55000000000001</v>
      </c>
    </row>
    <row r="12936" spans="2:4" x14ac:dyDescent="0.25">
      <c r="B12936" s="427" t="s">
        <v>15931</v>
      </c>
      <c r="C12936" s="427" t="s">
        <v>15712</v>
      </c>
      <c r="D12936" s="428">
        <v>157.55000000000001</v>
      </c>
    </row>
    <row r="12937" spans="2:4" x14ac:dyDescent="0.25">
      <c r="B12937" s="427" t="s">
        <v>15932</v>
      </c>
      <c r="C12937" s="427" t="s">
        <v>15712</v>
      </c>
      <c r="D12937" s="428">
        <v>157.55000000000001</v>
      </c>
    </row>
    <row r="12938" spans="2:4" x14ac:dyDescent="0.25">
      <c r="B12938" s="427" t="s">
        <v>15933</v>
      </c>
      <c r="C12938" s="427" t="s">
        <v>15712</v>
      </c>
      <c r="D12938" s="428">
        <v>157.55000000000001</v>
      </c>
    </row>
    <row r="12939" spans="2:4" x14ac:dyDescent="0.25">
      <c r="B12939" s="427" t="s">
        <v>15934</v>
      </c>
      <c r="C12939" s="427" t="s">
        <v>15712</v>
      </c>
      <c r="D12939" s="428">
        <v>157.55000000000001</v>
      </c>
    </row>
    <row r="12940" spans="2:4" x14ac:dyDescent="0.25">
      <c r="B12940" s="427" t="s">
        <v>15935</v>
      </c>
      <c r="C12940" s="427" t="s">
        <v>15712</v>
      </c>
      <c r="D12940" s="428">
        <v>157.55000000000001</v>
      </c>
    </row>
    <row r="12941" spans="2:4" x14ac:dyDescent="0.25">
      <c r="B12941" s="427" t="s">
        <v>15936</v>
      </c>
      <c r="C12941" s="427" t="s">
        <v>15712</v>
      </c>
      <c r="D12941" s="428">
        <v>157.55000000000001</v>
      </c>
    </row>
    <row r="12942" spans="2:4" x14ac:dyDescent="0.25">
      <c r="B12942" s="427" t="s">
        <v>15937</v>
      </c>
      <c r="C12942" s="427" t="s">
        <v>15712</v>
      </c>
      <c r="D12942" s="428">
        <v>157.55000000000001</v>
      </c>
    </row>
    <row r="12943" spans="2:4" x14ac:dyDescent="0.25">
      <c r="B12943" s="427" t="s">
        <v>15938</v>
      </c>
      <c r="C12943" s="427" t="s">
        <v>15712</v>
      </c>
      <c r="D12943" s="428">
        <v>157.55000000000001</v>
      </c>
    </row>
    <row r="12944" spans="2:4" x14ac:dyDescent="0.25">
      <c r="B12944" s="427" t="s">
        <v>15939</v>
      </c>
      <c r="C12944" s="427" t="s">
        <v>15712</v>
      </c>
      <c r="D12944" s="428">
        <v>157.55000000000001</v>
      </c>
    </row>
    <row r="12945" spans="2:4" x14ac:dyDescent="0.25">
      <c r="B12945" s="427" t="s">
        <v>15940</v>
      </c>
      <c r="C12945" s="427" t="s">
        <v>15712</v>
      </c>
      <c r="D12945" s="428">
        <v>157.55000000000001</v>
      </c>
    </row>
    <row r="12946" spans="2:4" x14ac:dyDescent="0.25">
      <c r="B12946" s="427" t="s">
        <v>15941</v>
      </c>
      <c r="C12946" s="427" t="s">
        <v>15712</v>
      </c>
      <c r="D12946" s="428">
        <v>157.55000000000001</v>
      </c>
    </row>
    <row r="12947" spans="2:4" x14ac:dyDescent="0.25">
      <c r="B12947" s="427" t="s">
        <v>15942</v>
      </c>
      <c r="C12947" s="427" t="s">
        <v>15712</v>
      </c>
      <c r="D12947" s="428">
        <v>157.55000000000001</v>
      </c>
    </row>
    <row r="12948" spans="2:4" x14ac:dyDescent="0.25">
      <c r="B12948" s="427" t="s">
        <v>15943</v>
      </c>
      <c r="C12948" s="427" t="s">
        <v>15712</v>
      </c>
      <c r="D12948" s="428">
        <v>157.55000000000001</v>
      </c>
    </row>
    <row r="12949" spans="2:4" x14ac:dyDescent="0.25">
      <c r="B12949" s="427" t="s">
        <v>15944</v>
      </c>
      <c r="C12949" s="427" t="s">
        <v>15712</v>
      </c>
      <c r="D12949" s="428">
        <v>157.55000000000001</v>
      </c>
    </row>
    <row r="12950" spans="2:4" x14ac:dyDescent="0.25">
      <c r="B12950" s="427" t="s">
        <v>15945</v>
      </c>
      <c r="C12950" s="427" t="s">
        <v>15712</v>
      </c>
      <c r="D12950" s="428">
        <v>157.55000000000001</v>
      </c>
    </row>
    <row r="12951" spans="2:4" x14ac:dyDescent="0.25">
      <c r="B12951" s="427" t="s">
        <v>15946</v>
      </c>
      <c r="C12951" s="427" t="s">
        <v>15712</v>
      </c>
      <c r="D12951" s="428">
        <v>157.55000000000001</v>
      </c>
    </row>
    <row r="12952" spans="2:4" x14ac:dyDescent="0.25">
      <c r="B12952" s="427" t="s">
        <v>15947</v>
      </c>
      <c r="C12952" s="427" t="s">
        <v>15712</v>
      </c>
      <c r="D12952" s="428">
        <v>157.55000000000001</v>
      </c>
    </row>
    <row r="12953" spans="2:4" x14ac:dyDescent="0.25">
      <c r="B12953" s="427" t="s">
        <v>15948</v>
      </c>
      <c r="C12953" s="427" t="s">
        <v>15712</v>
      </c>
      <c r="D12953" s="428">
        <v>157.55000000000001</v>
      </c>
    </row>
    <row r="12954" spans="2:4" x14ac:dyDescent="0.25">
      <c r="B12954" s="427" t="s">
        <v>15949</v>
      </c>
      <c r="C12954" s="427" t="s">
        <v>15712</v>
      </c>
      <c r="D12954" s="428">
        <v>157.55000000000001</v>
      </c>
    </row>
    <row r="12955" spans="2:4" x14ac:dyDescent="0.25">
      <c r="B12955" s="427" t="s">
        <v>15950</v>
      </c>
      <c r="C12955" s="427" t="s">
        <v>15712</v>
      </c>
      <c r="D12955" s="428">
        <v>157.55000000000001</v>
      </c>
    </row>
    <row r="12956" spans="2:4" x14ac:dyDescent="0.25">
      <c r="B12956" s="427" t="s">
        <v>15951</v>
      </c>
      <c r="C12956" s="427" t="s">
        <v>15712</v>
      </c>
      <c r="D12956" s="428">
        <v>157.55000000000001</v>
      </c>
    </row>
    <row r="12957" spans="2:4" x14ac:dyDescent="0.25">
      <c r="B12957" s="427" t="s">
        <v>15952</v>
      </c>
      <c r="C12957" s="427" t="s">
        <v>15712</v>
      </c>
      <c r="D12957" s="428">
        <v>157.55000000000001</v>
      </c>
    </row>
    <row r="12958" spans="2:4" x14ac:dyDescent="0.25">
      <c r="B12958" s="427" t="s">
        <v>15953</v>
      </c>
      <c r="C12958" s="427" t="s">
        <v>15712</v>
      </c>
      <c r="D12958" s="428">
        <v>157.55000000000001</v>
      </c>
    </row>
    <row r="12959" spans="2:4" x14ac:dyDescent="0.25">
      <c r="B12959" s="427" t="s">
        <v>15954</v>
      </c>
      <c r="C12959" s="427" t="s">
        <v>15712</v>
      </c>
      <c r="D12959" s="428">
        <v>157.55000000000001</v>
      </c>
    </row>
    <row r="12960" spans="2:4" x14ac:dyDescent="0.25">
      <c r="B12960" s="427" t="s">
        <v>15955</v>
      </c>
      <c r="C12960" s="427" t="s">
        <v>15712</v>
      </c>
      <c r="D12960" s="428">
        <v>157.55000000000001</v>
      </c>
    </row>
    <row r="12961" spans="2:4" x14ac:dyDescent="0.25">
      <c r="B12961" s="427" t="s">
        <v>15956</v>
      </c>
      <c r="C12961" s="427" t="s">
        <v>15712</v>
      </c>
      <c r="D12961" s="428">
        <v>157.55000000000001</v>
      </c>
    </row>
    <row r="12962" spans="2:4" x14ac:dyDescent="0.25">
      <c r="B12962" s="427" t="s">
        <v>15957</v>
      </c>
      <c r="C12962" s="427" t="s">
        <v>15712</v>
      </c>
      <c r="D12962" s="428">
        <v>157.55000000000001</v>
      </c>
    </row>
    <row r="12963" spans="2:4" x14ac:dyDescent="0.25">
      <c r="B12963" s="427" t="s">
        <v>15958</v>
      </c>
      <c r="C12963" s="427" t="s">
        <v>15712</v>
      </c>
      <c r="D12963" s="428">
        <v>157.55000000000001</v>
      </c>
    </row>
    <row r="12964" spans="2:4" x14ac:dyDescent="0.25">
      <c r="B12964" s="427" t="s">
        <v>15959</v>
      </c>
      <c r="C12964" s="427" t="s">
        <v>15712</v>
      </c>
      <c r="D12964" s="428">
        <v>157.55000000000001</v>
      </c>
    </row>
    <row r="12965" spans="2:4" x14ac:dyDescent="0.25">
      <c r="B12965" s="427" t="s">
        <v>15960</v>
      </c>
      <c r="C12965" s="427" t="s">
        <v>15712</v>
      </c>
      <c r="D12965" s="428">
        <v>157.55000000000001</v>
      </c>
    </row>
    <row r="12966" spans="2:4" x14ac:dyDescent="0.25">
      <c r="B12966" s="427" t="s">
        <v>15961</v>
      </c>
      <c r="C12966" s="427" t="s">
        <v>15712</v>
      </c>
      <c r="D12966" s="428">
        <v>157.55000000000001</v>
      </c>
    </row>
    <row r="12967" spans="2:4" x14ac:dyDescent="0.25">
      <c r="B12967" s="427" t="s">
        <v>15962</v>
      </c>
      <c r="C12967" s="427" t="s">
        <v>15712</v>
      </c>
      <c r="D12967" s="428">
        <v>157.55000000000001</v>
      </c>
    </row>
    <row r="12968" spans="2:4" x14ac:dyDescent="0.25">
      <c r="B12968" s="427" t="s">
        <v>15963</v>
      </c>
      <c r="C12968" s="427" t="s">
        <v>15712</v>
      </c>
      <c r="D12968" s="428">
        <v>157.55000000000001</v>
      </c>
    </row>
    <row r="12969" spans="2:4" x14ac:dyDescent="0.25">
      <c r="B12969" s="427" t="s">
        <v>15964</v>
      </c>
      <c r="C12969" s="427" t="s">
        <v>15712</v>
      </c>
      <c r="D12969" s="428">
        <v>157.55000000000001</v>
      </c>
    </row>
    <row r="12970" spans="2:4" x14ac:dyDescent="0.25">
      <c r="B12970" s="427" t="s">
        <v>15965</v>
      </c>
      <c r="C12970" s="427" t="s">
        <v>15712</v>
      </c>
      <c r="D12970" s="428">
        <v>157.55000000000001</v>
      </c>
    </row>
    <row r="12971" spans="2:4" x14ac:dyDescent="0.25">
      <c r="B12971" s="427" t="s">
        <v>15966</v>
      </c>
      <c r="C12971" s="427" t="s">
        <v>15712</v>
      </c>
      <c r="D12971" s="428">
        <v>157.55000000000001</v>
      </c>
    </row>
    <row r="12972" spans="2:4" x14ac:dyDescent="0.25">
      <c r="B12972" s="427" t="s">
        <v>15967</v>
      </c>
      <c r="C12972" s="427" t="s">
        <v>15712</v>
      </c>
      <c r="D12972" s="428">
        <v>157.55000000000001</v>
      </c>
    </row>
    <row r="12973" spans="2:4" x14ac:dyDescent="0.25">
      <c r="B12973" s="427" t="s">
        <v>15968</v>
      </c>
      <c r="C12973" s="427" t="s">
        <v>15712</v>
      </c>
      <c r="D12973" s="428">
        <v>157.55000000000001</v>
      </c>
    </row>
    <row r="12974" spans="2:4" x14ac:dyDescent="0.25">
      <c r="B12974" s="427" t="s">
        <v>15969</v>
      </c>
      <c r="C12974" s="427" t="s">
        <v>15712</v>
      </c>
      <c r="D12974" s="428">
        <v>157.55000000000001</v>
      </c>
    </row>
    <row r="12975" spans="2:4" x14ac:dyDescent="0.25">
      <c r="B12975" s="427" t="s">
        <v>15970</v>
      </c>
      <c r="C12975" s="427" t="s">
        <v>15712</v>
      </c>
      <c r="D12975" s="428">
        <v>157.55000000000001</v>
      </c>
    </row>
    <row r="12976" spans="2:4" x14ac:dyDescent="0.25">
      <c r="B12976" s="427" t="s">
        <v>15971</v>
      </c>
      <c r="C12976" s="427" t="s">
        <v>15712</v>
      </c>
      <c r="D12976" s="428">
        <v>157.55000000000001</v>
      </c>
    </row>
    <row r="12977" spans="2:4" x14ac:dyDescent="0.25">
      <c r="B12977" s="427" t="s">
        <v>15972</v>
      </c>
      <c r="C12977" s="427" t="s">
        <v>15712</v>
      </c>
      <c r="D12977" s="428">
        <v>157.55000000000001</v>
      </c>
    </row>
    <row r="12978" spans="2:4" x14ac:dyDescent="0.25">
      <c r="B12978" s="427" t="s">
        <v>15973</v>
      </c>
      <c r="C12978" s="427" t="s">
        <v>15712</v>
      </c>
      <c r="D12978" s="428">
        <v>157.55000000000001</v>
      </c>
    </row>
    <row r="12979" spans="2:4" x14ac:dyDescent="0.25">
      <c r="B12979" s="427" t="s">
        <v>15974</v>
      </c>
      <c r="C12979" s="427" t="s">
        <v>15712</v>
      </c>
      <c r="D12979" s="428">
        <v>157.55000000000001</v>
      </c>
    </row>
    <row r="12980" spans="2:4" x14ac:dyDescent="0.25">
      <c r="B12980" s="427" t="s">
        <v>15975</v>
      </c>
      <c r="C12980" s="427" t="s">
        <v>15712</v>
      </c>
      <c r="D12980" s="428">
        <v>157.55000000000001</v>
      </c>
    </row>
    <row r="12981" spans="2:4" x14ac:dyDescent="0.25">
      <c r="B12981" s="427" t="s">
        <v>15976</v>
      </c>
      <c r="C12981" s="427" t="s">
        <v>15712</v>
      </c>
      <c r="D12981" s="428">
        <v>157.55000000000001</v>
      </c>
    </row>
    <row r="12982" spans="2:4" x14ac:dyDescent="0.25">
      <c r="B12982" s="427" t="s">
        <v>15977</v>
      </c>
      <c r="C12982" s="427" t="s">
        <v>15712</v>
      </c>
      <c r="D12982" s="428">
        <v>157.55000000000001</v>
      </c>
    </row>
    <row r="12983" spans="2:4" x14ac:dyDescent="0.25">
      <c r="B12983" s="427" t="s">
        <v>15978</v>
      </c>
      <c r="C12983" s="427" t="s">
        <v>15712</v>
      </c>
      <c r="D12983" s="428">
        <v>157.55000000000001</v>
      </c>
    </row>
    <row r="12984" spans="2:4" x14ac:dyDescent="0.25">
      <c r="B12984" s="427" t="s">
        <v>15979</v>
      </c>
      <c r="C12984" s="427" t="s">
        <v>15712</v>
      </c>
      <c r="D12984" s="428">
        <v>157.55000000000001</v>
      </c>
    </row>
    <row r="12985" spans="2:4" x14ac:dyDescent="0.25">
      <c r="B12985" s="427" t="s">
        <v>15980</v>
      </c>
      <c r="C12985" s="427" t="s">
        <v>15712</v>
      </c>
      <c r="D12985" s="428">
        <v>157.55000000000001</v>
      </c>
    </row>
    <row r="12986" spans="2:4" x14ac:dyDescent="0.25">
      <c r="B12986" s="427" t="s">
        <v>15981</v>
      </c>
      <c r="C12986" s="427" t="s">
        <v>15712</v>
      </c>
      <c r="D12986" s="428">
        <v>157.55000000000001</v>
      </c>
    </row>
    <row r="12987" spans="2:4" x14ac:dyDescent="0.25">
      <c r="B12987" s="427" t="s">
        <v>15982</v>
      </c>
      <c r="C12987" s="427" t="s">
        <v>15712</v>
      </c>
      <c r="D12987" s="428">
        <v>157.55000000000001</v>
      </c>
    </row>
    <row r="12988" spans="2:4" x14ac:dyDescent="0.25">
      <c r="B12988" s="427" t="s">
        <v>15983</v>
      </c>
      <c r="C12988" s="427" t="s">
        <v>15712</v>
      </c>
      <c r="D12988" s="428">
        <v>157.55000000000001</v>
      </c>
    </row>
    <row r="12989" spans="2:4" x14ac:dyDescent="0.25">
      <c r="B12989" s="427" t="s">
        <v>15984</v>
      </c>
      <c r="C12989" s="427" t="s">
        <v>15712</v>
      </c>
      <c r="D12989" s="428">
        <v>157.55000000000001</v>
      </c>
    </row>
    <row r="12990" spans="2:4" x14ac:dyDescent="0.25">
      <c r="B12990" s="427" t="s">
        <v>15985</v>
      </c>
      <c r="C12990" s="427" t="s">
        <v>15712</v>
      </c>
      <c r="D12990" s="428">
        <v>157.55000000000001</v>
      </c>
    </row>
    <row r="12991" spans="2:4" x14ac:dyDescent="0.25">
      <c r="B12991" s="427" t="s">
        <v>15986</v>
      </c>
      <c r="C12991" s="427" t="s">
        <v>15712</v>
      </c>
      <c r="D12991" s="428">
        <v>157.55000000000001</v>
      </c>
    </row>
    <row r="12992" spans="2:4" x14ac:dyDescent="0.25">
      <c r="B12992" s="427" t="s">
        <v>15987</v>
      </c>
      <c r="C12992" s="427" t="s">
        <v>15712</v>
      </c>
      <c r="D12992" s="428">
        <v>157.55000000000001</v>
      </c>
    </row>
    <row r="12993" spans="2:4" x14ac:dyDescent="0.25">
      <c r="B12993" s="427" t="s">
        <v>15988</v>
      </c>
      <c r="C12993" s="427" t="s">
        <v>15712</v>
      </c>
      <c r="D12993" s="428">
        <v>157.55000000000001</v>
      </c>
    </row>
    <row r="12994" spans="2:4" x14ac:dyDescent="0.25">
      <c r="B12994" s="427" t="s">
        <v>15989</v>
      </c>
      <c r="C12994" s="427" t="s">
        <v>15712</v>
      </c>
      <c r="D12994" s="428">
        <v>157.55000000000001</v>
      </c>
    </row>
    <row r="12995" spans="2:4" x14ac:dyDescent="0.25">
      <c r="B12995" s="427" t="s">
        <v>15990</v>
      </c>
      <c r="C12995" s="427" t="s">
        <v>15712</v>
      </c>
      <c r="D12995" s="428">
        <v>157.55000000000001</v>
      </c>
    </row>
    <row r="12996" spans="2:4" x14ac:dyDescent="0.25">
      <c r="B12996" s="427" t="s">
        <v>15991</v>
      </c>
      <c r="C12996" s="427" t="s">
        <v>15712</v>
      </c>
      <c r="D12996" s="428">
        <v>157.55000000000001</v>
      </c>
    </row>
    <row r="12997" spans="2:4" x14ac:dyDescent="0.25">
      <c r="B12997" s="427" t="s">
        <v>15992</v>
      </c>
      <c r="C12997" s="427" t="s">
        <v>15712</v>
      </c>
      <c r="D12997" s="428">
        <v>157.55000000000001</v>
      </c>
    </row>
    <row r="12998" spans="2:4" x14ac:dyDescent="0.25">
      <c r="B12998" s="427" t="s">
        <v>15993</v>
      </c>
      <c r="C12998" s="427" t="s">
        <v>15712</v>
      </c>
      <c r="D12998" s="428">
        <v>157.55000000000001</v>
      </c>
    </row>
    <row r="12999" spans="2:4" x14ac:dyDescent="0.25">
      <c r="B12999" s="427" t="s">
        <v>15994</v>
      </c>
      <c r="C12999" s="427" t="s">
        <v>15712</v>
      </c>
      <c r="D12999" s="428">
        <v>157.55000000000001</v>
      </c>
    </row>
    <row r="13000" spans="2:4" x14ac:dyDescent="0.25">
      <c r="B13000" s="427" t="s">
        <v>15995</v>
      </c>
      <c r="C13000" s="427" t="s">
        <v>15712</v>
      </c>
      <c r="D13000" s="428">
        <v>157.55000000000001</v>
      </c>
    </row>
    <row r="13001" spans="2:4" x14ac:dyDescent="0.25">
      <c r="B13001" s="427" t="s">
        <v>15996</v>
      </c>
      <c r="C13001" s="427" t="s">
        <v>15712</v>
      </c>
      <c r="D13001" s="428">
        <v>157.55000000000001</v>
      </c>
    </row>
    <row r="13002" spans="2:4" x14ac:dyDescent="0.25">
      <c r="B13002" s="427" t="s">
        <v>15997</v>
      </c>
      <c r="C13002" s="427" t="s">
        <v>15712</v>
      </c>
      <c r="D13002" s="428">
        <v>157.55000000000001</v>
      </c>
    </row>
    <row r="13003" spans="2:4" x14ac:dyDescent="0.25">
      <c r="B13003" s="427" t="s">
        <v>15998</v>
      </c>
      <c r="C13003" s="427" t="s">
        <v>15712</v>
      </c>
      <c r="D13003" s="428">
        <v>157.55000000000001</v>
      </c>
    </row>
    <row r="13004" spans="2:4" x14ac:dyDescent="0.25">
      <c r="B13004" s="427" t="s">
        <v>15999</v>
      </c>
      <c r="C13004" s="427" t="s">
        <v>15712</v>
      </c>
      <c r="D13004" s="428">
        <v>157.55000000000001</v>
      </c>
    </row>
    <row r="13005" spans="2:4" x14ac:dyDescent="0.25">
      <c r="B13005" s="427" t="s">
        <v>16000</v>
      </c>
      <c r="C13005" s="427" t="s">
        <v>15712</v>
      </c>
      <c r="D13005" s="428">
        <v>157.55000000000001</v>
      </c>
    </row>
    <row r="13006" spans="2:4" x14ac:dyDescent="0.25">
      <c r="B13006" s="427" t="s">
        <v>16001</v>
      </c>
      <c r="C13006" s="427" t="s">
        <v>15712</v>
      </c>
      <c r="D13006" s="428">
        <v>157.55000000000001</v>
      </c>
    </row>
    <row r="13007" spans="2:4" x14ac:dyDescent="0.25">
      <c r="B13007" s="427" t="s">
        <v>16002</v>
      </c>
      <c r="C13007" s="427" t="s">
        <v>15712</v>
      </c>
      <c r="D13007" s="428">
        <v>157.55000000000001</v>
      </c>
    </row>
    <row r="13008" spans="2:4" x14ac:dyDescent="0.25">
      <c r="B13008" s="427" t="s">
        <v>16003</v>
      </c>
      <c r="C13008" s="427" t="s">
        <v>15712</v>
      </c>
      <c r="D13008" s="428">
        <v>157.55000000000001</v>
      </c>
    </row>
    <row r="13009" spans="2:4" x14ac:dyDescent="0.25">
      <c r="B13009" s="427" t="s">
        <v>16004</v>
      </c>
      <c r="C13009" s="427" t="s">
        <v>15712</v>
      </c>
      <c r="D13009" s="428">
        <v>157.55000000000001</v>
      </c>
    </row>
    <row r="13010" spans="2:4" x14ac:dyDescent="0.25">
      <c r="B13010" s="427" t="s">
        <v>16005</v>
      </c>
      <c r="C13010" s="427" t="s">
        <v>15712</v>
      </c>
      <c r="D13010" s="428">
        <v>157.55000000000001</v>
      </c>
    </row>
    <row r="13011" spans="2:4" x14ac:dyDescent="0.25">
      <c r="B13011" s="427" t="s">
        <v>16006</v>
      </c>
      <c r="C13011" s="427" t="s">
        <v>15712</v>
      </c>
      <c r="D13011" s="428">
        <v>157.55000000000001</v>
      </c>
    </row>
    <row r="13012" spans="2:4" x14ac:dyDescent="0.25">
      <c r="B13012" s="427" t="s">
        <v>16007</v>
      </c>
      <c r="C13012" s="427" t="s">
        <v>15712</v>
      </c>
      <c r="D13012" s="428">
        <v>157.55000000000001</v>
      </c>
    </row>
    <row r="13013" spans="2:4" x14ac:dyDescent="0.25">
      <c r="B13013" s="427" t="s">
        <v>16008</v>
      </c>
      <c r="C13013" s="427" t="s">
        <v>15712</v>
      </c>
      <c r="D13013" s="428">
        <v>157.55000000000001</v>
      </c>
    </row>
    <row r="13014" spans="2:4" x14ac:dyDescent="0.25">
      <c r="B13014" s="427" t="s">
        <v>16009</v>
      </c>
      <c r="C13014" s="427" t="s">
        <v>15712</v>
      </c>
      <c r="D13014" s="428">
        <v>157.55000000000001</v>
      </c>
    </row>
    <row r="13015" spans="2:4" x14ac:dyDescent="0.25">
      <c r="B13015" s="427" t="s">
        <v>16010</v>
      </c>
      <c r="C13015" s="427" t="s">
        <v>15712</v>
      </c>
      <c r="D13015" s="428">
        <v>157.55000000000001</v>
      </c>
    </row>
    <row r="13016" spans="2:4" x14ac:dyDescent="0.25">
      <c r="B13016" s="427" t="s">
        <v>16011</v>
      </c>
      <c r="C13016" s="427" t="s">
        <v>15712</v>
      </c>
      <c r="D13016" s="428">
        <v>157.55000000000001</v>
      </c>
    </row>
    <row r="13017" spans="2:4" x14ac:dyDescent="0.25">
      <c r="B13017" s="427" t="s">
        <v>16012</v>
      </c>
      <c r="C13017" s="427" t="s">
        <v>15712</v>
      </c>
      <c r="D13017" s="428">
        <v>157.55000000000001</v>
      </c>
    </row>
    <row r="13018" spans="2:4" x14ac:dyDescent="0.25">
      <c r="B13018" s="427" t="s">
        <v>16013</v>
      </c>
      <c r="C13018" s="427" t="s">
        <v>15712</v>
      </c>
      <c r="D13018" s="428">
        <v>157.55000000000001</v>
      </c>
    </row>
    <row r="13019" spans="2:4" x14ac:dyDescent="0.25">
      <c r="B13019" s="427" t="s">
        <v>16014</v>
      </c>
      <c r="C13019" s="427" t="s">
        <v>15712</v>
      </c>
      <c r="D13019" s="428">
        <v>157.55000000000001</v>
      </c>
    </row>
    <row r="13020" spans="2:4" x14ac:dyDescent="0.25">
      <c r="B13020" s="427" t="s">
        <v>16015</v>
      </c>
      <c r="C13020" s="427" t="s">
        <v>15712</v>
      </c>
      <c r="D13020" s="428">
        <v>157.55000000000001</v>
      </c>
    </row>
    <row r="13021" spans="2:4" x14ac:dyDescent="0.25">
      <c r="B13021" s="427" t="s">
        <v>16016</v>
      </c>
      <c r="C13021" s="427" t="s">
        <v>15712</v>
      </c>
      <c r="D13021" s="428">
        <v>157.55000000000001</v>
      </c>
    </row>
    <row r="13022" spans="2:4" x14ac:dyDescent="0.25">
      <c r="B13022" s="427" t="s">
        <v>16017</v>
      </c>
      <c r="C13022" s="427" t="s">
        <v>15712</v>
      </c>
      <c r="D13022" s="428">
        <v>157.55000000000001</v>
      </c>
    </row>
    <row r="13023" spans="2:4" x14ac:dyDescent="0.25">
      <c r="B13023" s="427" t="s">
        <v>16018</v>
      </c>
      <c r="C13023" s="427" t="s">
        <v>15712</v>
      </c>
      <c r="D13023" s="428">
        <v>157.55000000000001</v>
      </c>
    </row>
    <row r="13024" spans="2:4" x14ac:dyDescent="0.25">
      <c r="B13024" s="427" t="s">
        <v>16019</v>
      </c>
      <c r="C13024" s="427" t="s">
        <v>15712</v>
      </c>
      <c r="D13024" s="428">
        <v>157.55000000000001</v>
      </c>
    </row>
    <row r="13025" spans="2:4" x14ac:dyDescent="0.25">
      <c r="B13025" s="427" t="s">
        <v>16020</v>
      </c>
      <c r="C13025" s="427" t="s">
        <v>15712</v>
      </c>
      <c r="D13025" s="428">
        <v>157.55000000000001</v>
      </c>
    </row>
    <row r="13026" spans="2:4" x14ac:dyDescent="0.25">
      <c r="B13026" s="427" t="s">
        <v>16021</v>
      </c>
      <c r="C13026" s="427" t="s">
        <v>15712</v>
      </c>
      <c r="D13026" s="428">
        <v>157.55000000000001</v>
      </c>
    </row>
    <row r="13027" spans="2:4" x14ac:dyDescent="0.25">
      <c r="B13027" s="427" t="s">
        <v>16022</v>
      </c>
      <c r="C13027" s="427" t="s">
        <v>15712</v>
      </c>
      <c r="D13027" s="428">
        <v>157.55000000000001</v>
      </c>
    </row>
    <row r="13028" spans="2:4" x14ac:dyDescent="0.25">
      <c r="B13028" s="427" t="s">
        <v>16023</v>
      </c>
      <c r="C13028" s="427" t="s">
        <v>15712</v>
      </c>
      <c r="D13028" s="428">
        <v>157.55000000000001</v>
      </c>
    </row>
    <row r="13029" spans="2:4" x14ac:dyDescent="0.25">
      <c r="B13029" s="427" t="s">
        <v>16024</v>
      </c>
      <c r="C13029" s="427" t="s">
        <v>15712</v>
      </c>
      <c r="D13029" s="428">
        <v>157.55000000000001</v>
      </c>
    </row>
    <row r="13030" spans="2:4" x14ac:dyDescent="0.25">
      <c r="B13030" s="427" t="s">
        <v>16025</v>
      </c>
      <c r="C13030" s="427" t="s">
        <v>15712</v>
      </c>
      <c r="D13030" s="428">
        <v>157.55000000000001</v>
      </c>
    </row>
    <row r="13031" spans="2:4" x14ac:dyDescent="0.25">
      <c r="B13031" s="427" t="s">
        <v>16026</v>
      </c>
      <c r="C13031" s="427" t="s">
        <v>15712</v>
      </c>
      <c r="D13031" s="428">
        <v>157.55000000000001</v>
      </c>
    </row>
    <row r="13032" spans="2:4" x14ac:dyDescent="0.25">
      <c r="B13032" s="427" t="s">
        <v>16027</v>
      </c>
      <c r="C13032" s="427" t="s">
        <v>15712</v>
      </c>
      <c r="D13032" s="428">
        <v>157.55000000000001</v>
      </c>
    </row>
    <row r="13033" spans="2:4" x14ac:dyDescent="0.25">
      <c r="B13033" s="427" t="s">
        <v>16028</v>
      </c>
      <c r="C13033" s="427" t="s">
        <v>15712</v>
      </c>
      <c r="D13033" s="428">
        <v>157.55000000000001</v>
      </c>
    </row>
    <row r="13034" spans="2:4" x14ac:dyDescent="0.25">
      <c r="B13034" s="427" t="s">
        <v>16029</v>
      </c>
      <c r="C13034" s="427" t="s">
        <v>15712</v>
      </c>
      <c r="D13034" s="428">
        <v>157.55000000000001</v>
      </c>
    </row>
    <row r="13035" spans="2:4" x14ac:dyDescent="0.25">
      <c r="B13035" s="427" t="s">
        <v>16030</v>
      </c>
      <c r="C13035" s="427" t="s">
        <v>15712</v>
      </c>
      <c r="D13035" s="428">
        <v>157.55000000000001</v>
      </c>
    </row>
    <row r="13036" spans="2:4" x14ac:dyDescent="0.25">
      <c r="B13036" s="427" t="s">
        <v>16031</v>
      </c>
      <c r="C13036" s="427" t="s">
        <v>15712</v>
      </c>
      <c r="D13036" s="428">
        <v>157.55000000000001</v>
      </c>
    </row>
    <row r="13037" spans="2:4" x14ac:dyDescent="0.25">
      <c r="B13037" s="427" t="s">
        <v>16032</v>
      </c>
      <c r="C13037" s="427" t="s">
        <v>15712</v>
      </c>
      <c r="D13037" s="428">
        <v>157.55000000000001</v>
      </c>
    </row>
    <row r="13038" spans="2:4" x14ac:dyDescent="0.25">
      <c r="B13038" s="427" t="s">
        <v>16033</v>
      </c>
      <c r="C13038" s="427" t="s">
        <v>15712</v>
      </c>
      <c r="D13038" s="428">
        <v>157.55000000000001</v>
      </c>
    </row>
    <row r="13039" spans="2:4" x14ac:dyDescent="0.25">
      <c r="B13039" s="427" t="s">
        <v>16034</v>
      </c>
      <c r="C13039" s="427" t="s">
        <v>15712</v>
      </c>
      <c r="D13039" s="428">
        <v>157.55000000000001</v>
      </c>
    </row>
    <row r="13040" spans="2:4" x14ac:dyDescent="0.25">
      <c r="B13040" s="427" t="s">
        <v>16035</v>
      </c>
      <c r="C13040" s="427" t="s">
        <v>15712</v>
      </c>
      <c r="D13040" s="428">
        <v>157.55000000000001</v>
      </c>
    </row>
    <row r="13041" spans="2:4" x14ac:dyDescent="0.25">
      <c r="B13041" s="427" t="s">
        <v>16036</v>
      </c>
      <c r="C13041" s="427" t="s">
        <v>15712</v>
      </c>
      <c r="D13041" s="428">
        <v>157.55000000000001</v>
      </c>
    </row>
    <row r="13042" spans="2:4" x14ac:dyDescent="0.25">
      <c r="B13042" s="427" t="s">
        <v>16037</v>
      </c>
      <c r="C13042" s="427" t="s">
        <v>15712</v>
      </c>
      <c r="D13042" s="428">
        <v>157.55000000000001</v>
      </c>
    </row>
    <row r="13043" spans="2:4" x14ac:dyDescent="0.25">
      <c r="B13043" s="427" t="s">
        <v>16038</v>
      </c>
      <c r="C13043" s="427" t="s">
        <v>15712</v>
      </c>
      <c r="D13043" s="428">
        <v>157.55000000000001</v>
      </c>
    </row>
    <row r="13044" spans="2:4" x14ac:dyDescent="0.25">
      <c r="B13044" s="427" t="s">
        <v>16039</v>
      </c>
      <c r="C13044" s="427" t="s">
        <v>15712</v>
      </c>
      <c r="D13044" s="428">
        <v>157.55000000000001</v>
      </c>
    </row>
    <row r="13045" spans="2:4" x14ac:dyDescent="0.25">
      <c r="B13045" s="427" t="s">
        <v>16040</v>
      </c>
      <c r="C13045" s="427" t="s">
        <v>15712</v>
      </c>
      <c r="D13045" s="428">
        <v>157.55000000000001</v>
      </c>
    </row>
    <row r="13046" spans="2:4" x14ac:dyDescent="0.25">
      <c r="B13046" s="427" t="s">
        <v>16041</v>
      </c>
      <c r="C13046" s="427" t="s">
        <v>15712</v>
      </c>
      <c r="D13046" s="428">
        <v>157.55000000000001</v>
      </c>
    </row>
    <row r="13047" spans="2:4" x14ac:dyDescent="0.25">
      <c r="B13047" s="427" t="s">
        <v>16042</v>
      </c>
      <c r="C13047" s="427" t="s">
        <v>15712</v>
      </c>
      <c r="D13047" s="428">
        <v>157.55000000000001</v>
      </c>
    </row>
    <row r="13048" spans="2:4" x14ac:dyDescent="0.25">
      <c r="B13048" s="427" t="s">
        <v>16043</v>
      </c>
      <c r="C13048" s="427" t="s">
        <v>15712</v>
      </c>
      <c r="D13048" s="428">
        <v>157.55000000000001</v>
      </c>
    </row>
    <row r="13049" spans="2:4" x14ac:dyDescent="0.25">
      <c r="B13049" s="427" t="s">
        <v>16044</v>
      </c>
      <c r="C13049" s="427" t="s">
        <v>15712</v>
      </c>
      <c r="D13049" s="428">
        <v>157.55000000000001</v>
      </c>
    </row>
    <row r="13050" spans="2:4" x14ac:dyDescent="0.25">
      <c r="B13050" s="427" t="s">
        <v>16045</v>
      </c>
      <c r="C13050" s="427" t="s">
        <v>15712</v>
      </c>
      <c r="D13050" s="428">
        <v>157.55000000000001</v>
      </c>
    </row>
    <row r="13051" spans="2:4" x14ac:dyDescent="0.25">
      <c r="B13051" s="427" t="s">
        <v>16046</v>
      </c>
      <c r="C13051" s="427" t="s">
        <v>15712</v>
      </c>
      <c r="D13051" s="428">
        <v>157.55000000000001</v>
      </c>
    </row>
    <row r="13052" spans="2:4" x14ac:dyDescent="0.25">
      <c r="B13052" s="427" t="s">
        <v>16047</v>
      </c>
      <c r="C13052" s="427" t="s">
        <v>15712</v>
      </c>
      <c r="D13052" s="428">
        <v>157.55000000000001</v>
      </c>
    </row>
    <row r="13053" spans="2:4" x14ac:dyDescent="0.25">
      <c r="B13053" s="427" t="s">
        <v>16048</v>
      </c>
      <c r="C13053" s="427" t="s">
        <v>15712</v>
      </c>
      <c r="D13053" s="428">
        <v>157.55000000000001</v>
      </c>
    </row>
    <row r="13054" spans="2:4" x14ac:dyDescent="0.25">
      <c r="B13054" s="427" t="s">
        <v>16049</v>
      </c>
      <c r="C13054" s="427" t="s">
        <v>15712</v>
      </c>
      <c r="D13054" s="428">
        <v>157.55000000000001</v>
      </c>
    </row>
    <row r="13055" spans="2:4" x14ac:dyDescent="0.25">
      <c r="B13055" s="427" t="s">
        <v>16050</v>
      </c>
      <c r="C13055" s="427" t="s">
        <v>15712</v>
      </c>
      <c r="D13055" s="428">
        <v>157.55000000000001</v>
      </c>
    </row>
    <row r="13056" spans="2:4" x14ac:dyDescent="0.25">
      <c r="B13056" s="427" t="s">
        <v>16051</v>
      </c>
      <c r="C13056" s="427" t="s">
        <v>15712</v>
      </c>
      <c r="D13056" s="428">
        <v>157.55000000000001</v>
      </c>
    </row>
    <row r="13057" spans="2:4" x14ac:dyDescent="0.25">
      <c r="B13057" s="427" t="s">
        <v>16052</v>
      </c>
      <c r="C13057" s="427" t="s">
        <v>15712</v>
      </c>
      <c r="D13057" s="428">
        <v>157.55000000000001</v>
      </c>
    </row>
    <row r="13058" spans="2:4" x14ac:dyDescent="0.25">
      <c r="B13058" s="427" t="s">
        <v>16053</v>
      </c>
      <c r="C13058" s="427" t="s">
        <v>15712</v>
      </c>
      <c r="D13058" s="428">
        <v>157.55000000000001</v>
      </c>
    </row>
    <row r="13059" spans="2:4" x14ac:dyDescent="0.25">
      <c r="B13059" s="427" t="s">
        <v>16054</v>
      </c>
      <c r="C13059" s="427" t="s">
        <v>15712</v>
      </c>
      <c r="D13059" s="428">
        <v>157.55000000000001</v>
      </c>
    </row>
    <row r="13060" spans="2:4" x14ac:dyDescent="0.25">
      <c r="B13060" s="427" t="s">
        <v>16055</v>
      </c>
      <c r="C13060" s="427" t="s">
        <v>15712</v>
      </c>
      <c r="D13060" s="428">
        <v>157.55000000000001</v>
      </c>
    </row>
    <row r="13061" spans="2:4" x14ac:dyDescent="0.25">
      <c r="B13061" s="427" t="s">
        <v>16056</v>
      </c>
      <c r="C13061" s="427" t="s">
        <v>15712</v>
      </c>
      <c r="D13061" s="428">
        <v>157.55000000000001</v>
      </c>
    </row>
    <row r="13062" spans="2:4" x14ac:dyDescent="0.25">
      <c r="B13062" s="427" t="s">
        <v>16057</v>
      </c>
      <c r="C13062" s="427" t="s">
        <v>15712</v>
      </c>
      <c r="D13062" s="428">
        <v>157.55000000000001</v>
      </c>
    </row>
    <row r="13063" spans="2:4" x14ac:dyDescent="0.25">
      <c r="B13063" s="427" t="s">
        <v>16058</v>
      </c>
      <c r="C13063" s="427" t="s">
        <v>15712</v>
      </c>
      <c r="D13063" s="428">
        <v>157.55000000000001</v>
      </c>
    </row>
    <row r="13064" spans="2:4" x14ac:dyDescent="0.25">
      <c r="B13064" s="427" t="s">
        <v>16059</v>
      </c>
      <c r="C13064" s="427" t="s">
        <v>15712</v>
      </c>
      <c r="D13064" s="428">
        <v>157.55000000000001</v>
      </c>
    </row>
    <row r="13065" spans="2:4" x14ac:dyDescent="0.25">
      <c r="B13065" s="427" t="s">
        <v>16060</v>
      </c>
      <c r="C13065" s="427" t="s">
        <v>15712</v>
      </c>
      <c r="D13065" s="428">
        <v>157.55000000000001</v>
      </c>
    </row>
    <row r="13066" spans="2:4" x14ac:dyDescent="0.25">
      <c r="B13066" s="427" t="s">
        <v>16061</v>
      </c>
      <c r="C13066" s="427" t="s">
        <v>15712</v>
      </c>
      <c r="D13066" s="428">
        <v>157.55000000000001</v>
      </c>
    </row>
    <row r="13067" spans="2:4" x14ac:dyDescent="0.25">
      <c r="B13067" s="427" t="s">
        <v>16062</v>
      </c>
      <c r="C13067" s="427" t="s">
        <v>15712</v>
      </c>
      <c r="D13067" s="428">
        <v>157.55000000000001</v>
      </c>
    </row>
    <row r="13068" spans="2:4" x14ac:dyDescent="0.25">
      <c r="B13068" s="427" t="s">
        <v>16063</v>
      </c>
      <c r="C13068" s="427" t="s">
        <v>15712</v>
      </c>
      <c r="D13068" s="428">
        <v>157.55000000000001</v>
      </c>
    </row>
    <row r="13069" spans="2:4" x14ac:dyDescent="0.25">
      <c r="B13069" s="427" t="s">
        <v>16064</v>
      </c>
      <c r="C13069" s="427" t="s">
        <v>15712</v>
      </c>
      <c r="D13069" s="428">
        <v>157.55000000000001</v>
      </c>
    </row>
    <row r="13070" spans="2:4" x14ac:dyDescent="0.25">
      <c r="B13070" s="427" t="s">
        <v>16065</v>
      </c>
      <c r="C13070" s="427" t="s">
        <v>15712</v>
      </c>
      <c r="D13070" s="428">
        <v>157.55000000000001</v>
      </c>
    </row>
    <row r="13071" spans="2:4" x14ac:dyDescent="0.25">
      <c r="B13071" s="427" t="s">
        <v>16066</v>
      </c>
      <c r="C13071" s="427" t="s">
        <v>15712</v>
      </c>
      <c r="D13071" s="428">
        <v>157.55000000000001</v>
      </c>
    </row>
    <row r="13072" spans="2:4" x14ac:dyDescent="0.25">
      <c r="B13072" s="427" t="s">
        <v>16067</v>
      </c>
      <c r="C13072" s="427" t="s">
        <v>15712</v>
      </c>
      <c r="D13072" s="428">
        <v>157.55000000000001</v>
      </c>
    </row>
    <row r="13073" spans="2:4" x14ac:dyDescent="0.25">
      <c r="B13073" s="427" t="s">
        <v>16068</v>
      </c>
      <c r="C13073" s="427" t="s">
        <v>15712</v>
      </c>
      <c r="D13073" s="428">
        <v>157.55000000000001</v>
      </c>
    </row>
    <row r="13074" spans="2:4" x14ac:dyDescent="0.25">
      <c r="B13074" s="427" t="s">
        <v>16069</v>
      </c>
      <c r="C13074" s="427" t="s">
        <v>15712</v>
      </c>
      <c r="D13074" s="428">
        <v>157.55000000000001</v>
      </c>
    </row>
    <row r="13075" spans="2:4" x14ac:dyDescent="0.25">
      <c r="B13075" s="427" t="s">
        <v>16070</v>
      </c>
      <c r="C13075" s="427" t="s">
        <v>15712</v>
      </c>
      <c r="D13075" s="428">
        <v>157.55000000000001</v>
      </c>
    </row>
    <row r="13076" spans="2:4" x14ac:dyDescent="0.25">
      <c r="B13076" s="427" t="s">
        <v>16071</v>
      </c>
      <c r="C13076" s="427" t="s">
        <v>15712</v>
      </c>
      <c r="D13076" s="428">
        <v>157.55000000000001</v>
      </c>
    </row>
    <row r="13077" spans="2:4" x14ac:dyDescent="0.25">
      <c r="B13077" s="427" t="s">
        <v>16072</v>
      </c>
      <c r="C13077" s="427" t="s">
        <v>15712</v>
      </c>
      <c r="D13077" s="428">
        <v>157.55000000000001</v>
      </c>
    </row>
    <row r="13078" spans="2:4" x14ac:dyDescent="0.25">
      <c r="B13078" s="427" t="s">
        <v>16073</v>
      </c>
      <c r="C13078" s="427" t="s">
        <v>15712</v>
      </c>
      <c r="D13078" s="428">
        <v>157.55000000000001</v>
      </c>
    </row>
    <row r="13079" spans="2:4" x14ac:dyDescent="0.25">
      <c r="B13079" s="427" t="s">
        <v>16074</v>
      </c>
      <c r="C13079" s="427" t="s">
        <v>15712</v>
      </c>
      <c r="D13079" s="428">
        <v>157.55000000000001</v>
      </c>
    </row>
    <row r="13080" spans="2:4" x14ac:dyDescent="0.25">
      <c r="B13080" s="427" t="s">
        <v>16075</v>
      </c>
      <c r="C13080" s="427" t="s">
        <v>15712</v>
      </c>
      <c r="D13080" s="428">
        <v>157.55000000000001</v>
      </c>
    </row>
    <row r="13081" spans="2:4" x14ac:dyDescent="0.25">
      <c r="B13081" s="427" t="s">
        <v>16076</v>
      </c>
      <c r="C13081" s="427" t="s">
        <v>15712</v>
      </c>
      <c r="D13081" s="428">
        <v>157.55000000000001</v>
      </c>
    </row>
    <row r="13082" spans="2:4" x14ac:dyDescent="0.25">
      <c r="B13082" s="427" t="s">
        <v>16077</v>
      </c>
      <c r="C13082" s="427" t="s">
        <v>15712</v>
      </c>
      <c r="D13082" s="428">
        <v>157.55000000000001</v>
      </c>
    </row>
    <row r="13083" spans="2:4" x14ac:dyDescent="0.25">
      <c r="B13083" s="427" t="s">
        <v>16078</v>
      </c>
      <c r="C13083" s="427" t="s">
        <v>15712</v>
      </c>
      <c r="D13083" s="428">
        <v>157.55000000000001</v>
      </c>
    </row>
    <row r="13084" spans="2:4" x14ac:dyDescent="0.25">
      <c r="B13084" s="427" t="s">
        <v>16079</v>
      </c>
      <c r="C13084" s="427" t="s">
        <v>15712</v>
      </c>
      <c r="D13084" s="428">
        <v>157.55000000000001</v>
      </c>
    </row>
    <row r="13085" spans="2:4" x14ac:dyDescent="0.25">
      <c r="B13085" s="427" t="s">
        <v>16080</v>
      </c>
      <c r="C13085" s="427" t="s">
        <v>15712</v>
      </c>
      <c r="D13085" s="428">
        <v>157.55000000000001</v>
      </c>
    </row>
    <row r="13086" spans="2:4" x14ac:dyDescent="0.25">
      <c r="B13086" s="427" t="s">
        <v>16081</v>
      </c>
      <c r="C13086" s="427" t="s">
        <v>15712</v>
      </c>
      <c r="D13086" s="428">
        <v>157.55000000000001</v>
      </c>
    </row>
    <row r="13087" spans="2:4" x14ac:dyDescent="0.25">
      <c r="B13087" s="427" t="s">
        <v>16082</v>
      </c>
      <c r="C13087" s="427" t="s">
        <v>15712</v>
      </c>
      <c r="D13087" s="428">
        <v>157.55000000000001</v>
      </c>
    </row>
    <row r="13088" spans="2:4" x14ac:dyDescent="0.25">
      <c r="B13088" s="427" t="s">
        <v>16083</v>
      </c>
      <c r="C13088" s="427" t="s">
        <v>15712</v>
      </c>
      <c r="D13088" s="428">
        <v>157.55000000000001</v>
      </c>
    </row>
    <row r="13089" spans="2:4" x14ac:dyDescent="0.25">
      <c r="B13089" s="427" t="s">
        <v>16084</v>
      </c>
      <c r="C13089" s="427" t="s">
        <v>15712</v>
      </c>
      <c r="D13089" s="428">
        <v>157.55000000000001</v>
      </c>
    </row>
    <row r="13090" spans="2:4" x14ac:dyDescent="0.25">
      <c r="B13090" s="427" t="s">
        <v>16085</v>
      </c>
      <c r="C13090" s="427" t="s">
        <v>15712</v>
      </c>
      <c r="D13090" s="428">
        <v>157.55000000000001</v>
      </c>
    </row>
    <row r="13091" spans="2:4" x14ac:dyDescent="0.25">
      <c r="B13091" s="427" t="s">
        <v>16086</v>
      </c>
      <c r="C13091" s="427" t="s">
        <v>15712</v>
      </c>
      <c r="D13091" s="428">
        <v>157.55000000000001</v>
      </c>
    </row>
    <row r="13092" spans="2:4" x14ac:dyDescent="0.25">
      <c r="B13092" s="427" t="s">
        <v>16087</v>
      </c>
      <c r="C13092" s="427" t="s">
        <v>15712</v>
      </c>
      <c r="D13092" s="428">
        <v>157.55000000000001</v>
      </c>
    </row>
    <row r="13093" spans="2:4" x14ac:dyDescent="0.25">
      <c r="B13093" s="427" t="s">
        <v>16088</v>
      </c>
      <c r="C13093" s="427" t="s">
        <v>15712</v>
      </c>
      <c r="D13093" s="428">
        <v>157.55000000000001</v>
      </c>
    </row>
    <row r="13094" spans="2:4" x14ac:dyDescent="0.25">
      <c r="B13094" s="427" t="s">
        <v>16089</v>
      </c>
      <c r="C13094" s="427" t="s">
        <v>15712</v>
      </c>
      <c r="D13094" s="428">
        <v>157.55000000000001</v>
      </c>
    </row>
    <row r="13095" spans="2:4" x14ac:dyDescent="0.25">
      <c r="B13095" s="427" t="s">
        <v>16090</v>
      </c>
      <c r="C13095" s="427" t="s">
        <v>15712</v>
      </c>
      <c r="D13095" s="428">
        <v>157.55000000000001</v>
      </c>
    </row>
    <row r="13096" spans="2:4" x14ac:dyDescent="0.25">
      <c r="B13096" s="427" t="s">
        <v>16091</v>
      </c>
      <c r="C13096" s="427" t="s">
        <v>15712</v>
      </c>
      <c r="D13096" s="428">
        <v>157.55000000000001</v>
      </c>
    </row>
    <row r="13097" spans="2:4" x14ac:dyDescent="0.25">
      <c r="B13097" s="427" t="s">
        <v>16092</v>
      </c>
      <c r="C13097" s="427" t="s">
        <v>15712</v>
      </c>
      <c r="D13097" s="428">
        <v>157.55000000000001</v>
      </c>
    </row>
    <row r="13098" spans="2:4" x14ac:dyDescent="0.25">
      <c r="B13098" s="427" t="s">
        <v>16093</v>
      </c>
      <c r="C13098" s="427" t="s">
        <v>15712</v>
      </c>
      <c r="D13098" s="428">
        <v>157.55000000000001</v>
      </c>
    </row>
    <row r="13099" spans="2:4" x14ac:dyDescent="0.25">
      <c r="B13099" s="427" t="s">
        <v>16094</v>
      </c>
      <c r="C13099" s="427" t="s">
        <v>15712</v>
      </c>
      <c r="D13099" s="428">
        <v>157.55000000000001</v>
      </c>
    </row>
    <row r="13100" spans="2:4" x14ac:dyDescent="0.25">
      <c r="B13100" s="427" t="s">
        <v>16095</v>
      </c>
      <c r="C13100" s="427" t="s">
        <v>15712</v>
      </c>
      <c r="D13100" s="428">
        <v>157.55000000000001</v>
      </c>
    </row>
    <row r="13101" spans="2:4" x14ac:dyDescent="0.25">
      <c r="B13101" s="427" t="s">
        <v>16096</v>
      </c>
      <c r="C13101" s="427" t="s">
        <v>15712</v>
      </c>
      <c r="D13101" s="428">
        <v>157.55000000000001</v>
      </c>
    </row>
    <row r="13102" spans="2:4" x14ac:dyDescent="0.25">
      <c r="B13102" s="427" t="s">
        <v>16097</v>
      </c>
      <c r="C13102" s="427" t="s">
        <v>15712</v>
      </c>
      <c r="D13102" s="428">
        <v>157.55000000000001</v>
      </c>
    </row>
    <row r="13103" spans="2:4" x14ac:dyDescent="0.25">
      <c r="B13103" s="427" t="s">
        <v>16098</v>
      </c>
      <c r="C13103" s="427" t="s">
        <v>15712</v>
      </c>
      <c r="D13103" s="428">
        <v>157.55000000000001</v>
      </c>
    </row>
    <row r="13104" spans="2:4" x14ac:dyDescent="0.25">
      <c r="B13104" s="427" t="s">
        <v>16099</v>
      </c>
      <c r="C13104" s="427" t="s">
        <v>15712</v>
      </c>
      <c r="D13104" s="428">
        <v>157.55000000000001</v>
      </c>
    </row>
    <row r="13105" spans="2:4" x14ac:dyDescent="0.25">
      <c r="B13105" s="427" t="s">
        <v>16100</v>
      </c>
      <c r="C13105" s="427" t="s">
        <v>15712</v>
      </c>
      <c r="D13105" s="428">
        <v>157.55000000000001</v>
      </c>
    </row>
    <row r="13106" spans="2:4" x14ac:dyDescent="0.25">
      <c r="B13106" s="427" t="s">
        <v>16101</v>
      </c>
      <c r="C13106" s="427" t="s">
        <v>15712</v>
      </c>
      <c r="D13106" s="428">
        <v>157.55000000000001</v>
      </c>
    </row>
    <row r="13107" spans="2:4" x14ac:dyDescent="0.25">
      <c r="B13107" s="427" t="s">
        <v>16102</v>
      </c>
      <c r="C13107" s="427" t="s">
        <v>15712</v>
      </c>
      <c r="D13107" s="428">
        <v>157.55000000000001</v>
      </c>
    </row>
    <row r="13108" spans="2:4" x14ac:dyDescent="0.25">
      <c r="B13108" s="427" t="s">
        <v>16103</v>
      </c>
      <c r="C13108" s="427" t="s">
        <v>15712</v>
      </c>
      <c r="D13108" s="428">
        <v>157.55000000000001</v>
      </c>
    </row>
    <row r="13109" spans="2:4" x14ac:dyDescent="0.25">
      <c r="B13109" s="427" t="s">
        <v>16104</v>
      </c>
      <c r="C13109" s="427" t="s">
        <v>15712</v>
      </c>
      <c r="D13109" s="428">
        <v>157.55000000000001</v>
      </c>
    </row>
    <row r="13110" spans="2:4" x14ac:dyDescent="0.25">
      <c r="B13110" s="427" t="s">
        <v>16105</v>
      </c>
      <c r="C13110" s="427" t="s">
        <v>15712</v>
      </c>
      <c r="D13110" s="428">
        <v>157.55000000000001</v>
      </c>
    </row>
    <row r="13111" spans="2:4" x14ac:dyDescent="0.25">
      <c r="B13111" s="427" t="s">
        <v>16106</v>
      </c>
      <c r="C13111" s="427" t="s">
        <v>15712</v>
      </c>
      <c r="D13111" s="428">
        <v>157.55000000000001</v>
      </c>
    </row>
    <row r="13112" spans="2:4" x14ac:dyDescent="0.25">
      <c r="B13112" s="427" t="s">
        <v>16107</v>
      </c>
      <c r="C13112" s="427" t="s">
        <v>15712</v>
      </c>
      <c r="D13112" s="428">
        <v>157.55000000000001</v>
      </c>
    </row>
    <row r="13113" spans="2:4" x14ac:dyDescent="0.25">
      <c r="B13113" s="427" t="s">
        <v>16108</v>
      </c>
      <c r="C13113" s="427" t="s">
        <v>15712</v>
      </c>
      <c r="D13113" s="428">
        <v>157.55000000000001</v>
      </c>
    </row>
    <row r="13114" spans="2:4" x14ac:dyDescent="0.25">
      <c r="B13114" s="427" t="s">
        <v>16109</v>
      </c>
      <c r="C13114" s="427" t="s">
        <v>15712</v>
      </c>
      <c r="D13114" s="428">
        <v>157.55000000000001</v>
      </c>
    </row>
    <row r="13115" spans="2:4" x14ac:dyDescent="0.25">
      <c r="B13115" s="427" t="s">
        <v>16110</v>
      </c>
      <c r="C13115" s="427" t="s">
        <v>15712</v>
      </c>
      <c r="D13115" s="428">
        <v>157.55000000000001</v>
      </c>
    </row>
    <row r="13116" spans="2:4" x14ac:dyDescent="0.25">
      <c r="B13116" s="427" t="s">
        <v>16111</v>
      </c>
      <c r="C13116" s="427" t="s">
        <v>15712</v>
      </c>
      <c r="D13116" s="428">
        <v>157.55000000000001</v>
      </c>
    </row>
    <row r="13117" spans="2:4" x14ac:dyDescent="0.25">
      <c r="B13117" s="427" t="s">
        <v>16112</v>
      </c>
      <c r="C13117" s="427" t="s">
        <v>15712</v>
      </c>
      <c r="D13117" s="428">
        <v>157.55000000000001</v>
      </c>
    </row>
    <row r="13118" spans="2:4" x14ac:dyDescent="0.25">
      <c r="B13118" s="427" t="s">
        <v>16113</v>
      </c>
      <c r="C13118" s="427" t="s">
        <v>15712</v>
      </c>
      <c r="D13118" s="428">
        <v>157.55000000000001</v>
      </c>
    </row>
    <row r="13119" spans="2:4" x14ac:dyDescent="0.25">
      <c r="B13119" s="427" t="s">
        <v>16114</v>
      </c>
      <c r="C13119" s="427" t="s">
        <v>15712</v>
      </c>
      <c r="D13119" s="428">
        <v>157.55000000000001</v>
      </c>
    </row>
    <row r="13120" spans="2:4" x14ac:dyDescent="0.25">
      <c r="B13120" s="427" t="s">
        <v>16115</v>
      </c>
      <c r="C13120" s="427" t="s">
        <v>15712</v>
      </c>
      <c r="D13120" s="428">
        <v>157.55000000000001</v>
      </c>
    </row>
    <row r="13121" spans="2:4" x14ac:dyDescent="0.25">
      <c r="B13121" s="427" t="s">
        <v>16116</v>
      </c>
      <c r="C13121" s="427" t="s">
        <v>15712</v>
      </c>
      <c r="D13121" s="428">
        <v>157.55000000000001</v>
      </c>
    </row>
    <row r="13122" spans="2:4" x14ac:dyDescent="0.25">
      <c r="B13122" s="427" t="s">
        <v>16117</v>
      </c>
      <c r="C13122" s="427" t="s">
        <v>15712</v>
      </c>
      <c r="D13122" s="428">
        <v>157.55000000000001</v>
      </c>
    </row>
    <row r="13123" spans="2:4" x14ac:dyDescent="0.25">
      <c r="B13123" s="427" t="s">
        <v>16118</v>
      </c>
      <c r="C13123" s="427" t="s">
        <v>15712</v>
      </c>
      <c r="D13123" s="428">
        <v>157.55000000000001</v>
      </c>
    </row>
    <row r="13124" spans="2:4" x14ac:dyDescent="0.25">
      <c r="B13124" s="427" t="s">
        <v>16119</v>
      </c>
      <c r="C13124" s="427" t="s">
        <v>15712</v>
      </c>
      <c r="D13124" s="428">
        <v>157.55000000000001</v>
      </c>
    </row>
    <row r="13125" spans="2:4" x14ac:dyDescent="0.25">
      <c r="B13125" s="427" t="s">
        <v>16120</v>
      </c>
      <c r="C13125" s="427" t="s">
        <v>15712</v>
      </c>
      <c r="D13125" s="428">
        <v>157.55000000000001</v>
      </c>
    </row>
    <row r="13126" spans="2:4" x14ac:dyDescent="0.25">
      <c r="B13126" s="427" t="s">
        <v>16121</v>
      </c>
      <c r="C13126" s="427" t="s">
        <v>15712</v>
      </c>
      <c r="D13126" s="428">
        <v>157.55000000000001</v>
      </c>
    </row>
    <row r="13127" spans="2:4" x14ac:dyDescent="0.25">
      <c r="B13127" s="427" t="s">
        <v>16122</v>
      </c>
      <c r="C13127" s="427" t="s">
        <v>15712</v>
      </c>
      <c r="D13127" s="428">
        <v>157.55000000000001</v>
      </c>
    </row>
    <row r="13128" spans="2:4" x14ac:dyDescent="0.25">
      <c r="B13128" s="427" t="s">
        <v>16123</v>
      </c>
      <c r="C13128" s="427" t="s">
        <v>15712</v>
      </c>
      <c r="D13128" s="428">
        <v>157.55000000000001</v>
      </c>
    </row>
    <row r="13129" spans="2:4" x14ac:dyDescent="0.25">
      <c r="B13129" s="427" t="s">
        <v>16124</v>
      </c>
      <c r="C13129" s="427" t="s">
        <v>15712</v>
      </c>
      <c r="D13129" s="428">
        <v>157.55000000000001</v>
      </c>
    </row>
    <row r="13130" spans="2:4" x14ac:dyDescent="0.25">
      <c r="B13130" s="427" t="s">
        <v>16125</v>
      </c>
      <c r="C13130" s="427" t="s">
        <v>15712</v>
      </c>
      <c r="D13130" s="428">
        <v>157.55000000000001</v>
      </c>
    </row>
    <row r="13131" spans="2:4" x14ac:dyDescent="0.25">
      <c r="B13131" s="427" t="s">
        <v>16126</v>
      </c>
      <c r="C13131" s="427" t="s">
        <v>15712</v>
      </c>
      <c r="D13131" s="428">
        <v>157.55000000000001</v>
      </c>
    </row>
    <row r="13132" spans="2:4" x14ac:dyDescent="0.25">
      <c r="B13132" s="427" t="s">
        <v>16127</v>
      </c>
      <c r="C13132" s="427" t="s">
        <v>15712</v>
      </c>
      <c r="D13132" s="428">
        <v>157.55000000000001</v>
      </c>
    </row>
    <row r="13133" spans="2:4" x14ac:dyDescent="0.25">
      <c r="B13133" s="427" t="s">
        <v>16128</v>
      </c>
      <c r="C13133" s="427" t="s">
        <v>15712</v>
      </c>
      <c r="D13133" s="428">
        <v>157.55000000000001</v>
      </c>
    </row>
    <row r="13134" spans="2:4" x14ac:dyDescent="0.25">
      <c r="B13134" s="427" t="s">
        <v>16129</v>
      </c>
      <c r="C13134" s="427" t="s">
        <v>15712</v>
      </c>
      <c r="D13134" s="428">
        <v>157.55000000000001</v>
      </c>
    </row>
    <row r="13135" spans="2:4" x14ac:dyDescent="0.25">
      <c r="B13135" s="427" t="s">
        <v>16130</v>
      </c>
      <c r="C13135" s="427" t="s">
        <v>15712</v>
      </c>
      <c r="D13135" s="428">
        <v>157.55000000000001</v>
      </c>
    </row>
    <row r="13136" spans="2:4" x14ac:dyDescent="0.25">
      <c r="B13136" s="427" t="s">
        <v>16131</v>
      </c>
      <c r="C13136" s="427" t="s">
        <v>15712</v>
      </c>
      <c r="D13136" s="428">
        <v>157.55000000000001</v>
      </c>
    </row>
    <row r="13137" spans="2:4" x14ac:dyDescent="0.25">
      <c r="B13137" s="427" t="s">
        <v>16132</v>
      </c>
      <c r="C13137" s="427" t="s">
        <v>15712</v>
      </c>
      <c r="D13137" s="428">
        <v>157.55000000000001</v>
      </c>
    </row>
    <row r="13138" spans="2:4" x14ac:dyDescent="0.25">
      <c r="B13138" s="427" t="s">
        <v>16133</v>
      </c>
      <c r="C13138" s="427" t="s">
        <v>15712</v>
      </c>
      <c r="D13138" s="428">
        <v>157.55000000000001</v>
      </c>
    </row>
    <row r="13139" spans="2:4" x14ac:dyDescent="0.25">
      <c r="B13139" s="427" t="s">
        <v>16134</v>
      </c>
      <c r="C13139" s="427" t="s">
        <v>15712</v>
      </c>
      <c r="D13139" s="428">
        <v>157.55000000000001</v>
      </c>
    </row>
    <row r="13140" spans="2:4" x14ac:dyDescent="0.25">
      <c r="B13140" s="427" t="s">
        <v>16135</v>
      </c>
      <c r="C13140" s="427" t="s">
        <v>15712</v>
      </c>
      <c r="D13140" s="428">
        <v>157.55000000000001</v>
      </c>
    </row>
    <row r="13141" spans="2:4" x14ac:dyDescent="0.25">
      <c r="B13141" s="427" t="s">
        <v>16136</v>
      </c>
      <c r="C13141" s="427" t="s">
        <v>15712</v>
      </c>
      <c r="D13141" s="428">
        <v>157.55000000000001</v>
      </c>
    </row>
    <row r="13142" spans="2:4" x14ac:dyDescent="0.25">
      <c r="B13142" s="427" t="s">
        <v>16137</v>
      </c>
      <c r="C13142" s="427" t="s">
        <v>15712</v>
      </c>
      <c r="D13142" s="428">
        <v>157.55000000000001</v>
      </c>
    </row>
    <row r="13143" spans="2:4" x14ac:dyDescent="0.25">
      <c r="B13143" s="427" t="s">
        <v>16138</v>
      </c>
      <c r="C13143" s="427" t="s">
        <v>15712</v>
      </c>
      <c r="D13143" s="428">
        <v>157.55000000000001</v>
      </c>
    </row>
    <row r="13144" spans="2:4" x14ac:dyDescent="0.25">
      <c r="B13144" s="427" t="s">
        <v>16139</v>
      </c>
      <c r="C13144" s="427" t="s">
        <v>15712</v>
      </c>
      <c r="D13144" s="428">
        <v>157.55000000000001</v>
      </c>
    </row>
    <row r="13145" spans="2:4" x14ac:dyDescent="0.25">
      <c r="B13145" s="427" t="s">
        <v>16140</v>
      </c>
      <c r="C13145" s="427" t="s">
        <v>15712</v>
      </c>
      <c r="D13145" s="428">
        <v>157.55000000000001</v>
      </c>
    </row>
    <row r="13146" spans="2:4" x14ac:dyDescent="0.25">
      <c r="B13146" s="427" t="s">
        <v>16141</v>
      </c>
      <c r="C13146" s="427" t="s">
        <v>15712</v>
      </c>
      <c r="D13146" s="428">
        <v>157.55000000000001</v>
      </c>
    </row>
    <row r="13147" spans="2:4" x14ac:dyDescent="0.25">
      <c r="B13147" s="427" t="s">
        <v>16142</v>
      </c>
      <c r="C13147" s="427" t="s">
        <v>15712</v>
      </c>
      <c r="D13147" s="428">
        <v>157.55000000000001</v>
      </c>
    </row>
    <row r="13148" spans="2:4" x14ac:dyDescent="0.25">
      <c r="B13148" s="427" t="s">
        <v>16143</v>
      </c>
      <c r="C13148" s="427" t="s">
        <v>15712</v>
      </c>
      <c r="D13148" s="428">
        <v>157.55000000000001</v>
      </c>
    </row>
    <row r="13149" spans="2:4" x14ac:dyDescent="0.25">
      <c r="B13149" s="427" t="s">
        <v>16144</v>
      </c>
      <c r="C13149" s="427" t="s">
        <v>15712</v>
      </c>
      <c r="D13149" s="428">
        <v>157.55000000000001</v>
      </c>
    </row>
    <row r="13150" spans="2:4" x14ac:dyDescent="0.25">
      <c r="B13150" s="427" t="s">
        <v>16145</v>
      </c>
      <c r="C13150" s="427" t="s">
        <v>15712</v>
      </c>
      <c r="D13150" s="428">
        <v>157.55000000000001</v>
      </c>
    </row>
    <row r="13151" spans="2:4" x14ac:dyDescent="0.25">
      <c r="B13151" s="427" t="s">
        <v>16146</v>
      </c>
      <c r="C13151" s="427" t="s">
        <v>15712</v>
      </c>
      <c r="D13151" s="428">
        <v>157.55000000000001</v>
      </c>
    </row>
    <row r="13152" spans="2:4" x14ac:dyDescent="0.25">
      <c r="B13152" s="427" t="s">
        <v>16147</v>
      </c>
      <c r="C13152" s="427" t="s">
        <v>15712</v>
      </c>
      <c r="D13152" s="428">
        <v>157.55000000000001</v>
      </c>
    </row>
    <row r="13153" spans="2:4" x14ac:dyDescent="0.25">
      <c r="B13153" s="427" t="s">
        <v>16148</v>
      </c>
      <c r="C13153" s="427" t="s">
        <v>15712</v>
      </c>
      <c r="D13153" s="428">
        <v>157.55000000000001</v>
      </c>
    </row>
    <row r="13154" spans="2:4" x14ac:dyDescent="0.25">
      <c r="B13154" s="427" t="s">
        <v>16149</v>
      </c>
      <c r="C13154" s="427" t="s">
        <v>15712</v>
      </c>
      <c r="D13154" s="428">
        <v>157.55000000000001</v>
      </c>
    </row>
    <row r="13155" spans="2:4" x14ac:dyDescent="0.25">
      <c r="B13155" s="427" t="s">
        <v>16150</v>
      </c>
      <c r="C13155" s="427" t="s">
        <v>15712</v>
      </c>
      <c r="D13155" s="428">
        <v>157.55000000000001</v>
      </c>
    </row>
    <row r="13156" spans="2:4" x14ac:dyDescent="0.25">
      <c r="B13156" s="427" t="s">
        <v>16151</v>
      </c>
      <c r="C13156" s="427" t="s">
        <v>15712</v>
      </c>
      <c r="D13156" s="428">
        <v>157.55000000000001</v>
      </c>
    </row>
    <row r="13157" spans="2:4" x14ac:dyDescent="0.25">
      <c r="B13157" s="427" t="s">
        <v>16152</v>
      </c>
      <c r="C13157" s="427" t="s">
        <v>15712</v>
      </c>
      <c r="D13157" s="428">
        <v>157.55000000000001</v>
      </c>
    </row>
    <row r="13158" spans="2:4" x14ac:dyDescent="0.25">
      <c r="B13158" s="427" t="s">
        <v>16153</v>
      </c>
      <c r="C13158" s="427" t="s">
        <v>15712</v>
      </c>
      <c r="D13158" s="428">
        <v>157.55000000000001</v>
      </c>
    </row>
    <row r="13159" spans="2:4" x14ac:dyDescent="0.25">
      <c r="B13159" s="427" t="s">
        <v>16154</v>
      </c>
      <c r="C13159" s="427" t="s">
        <v>15712</v>
      </c>
      <c r="D13159" s="428">
        <v>157.55000000000001</v>
      </c>
    </row>
    <row r="13160" spans="2:4" x14ac:dyDescent="0.25">
      <c r="B13160" s="427" t="s">
        <v>16155</v>
      </c>
      <c r="C13160" s="427" t="s">
        <v>15712</v>
      </c>
      <c r="D13160" s="428">
        <v>157.55000000000001</v>
      </c>
    </row>
    <row r="13161" spans="2:4" x14ac:dyDescent="0.25">
      <c r="B13161" s="427" t="s">
        <v>16156</v>
      </c>
      <c r="C13161" s="427" t="s">
        <v>15712</v>
      </c>
      <c r="D13161" s="428">
        <v>157.55000000000001</v>
      </c>
    </row>
    <row r="13162" spans="2:4" x14ac:dyDescent="0.25">
      <c r="B13162" s="427" t="s">
        <v>16157</v>
      </c>
      <c r="C13162" s="427" t="s">
        <v>15712</v>
      </c>
      <c r="D13162" s="428">
        <v>157.55000000000001</v>
      </c>
    </row>
    <row r="13163" spans="2:4" x14ac:dyDescent="0.25">
      <c r="B13163" s="427" t="s">
        <v>16158</v>
      </c>
      <c r="C13163" s="427" t="s">
        <v>15712</v>
      </c>
      <c r="D13163" s="428">
        <v>157.55000000000001</v>
      </c>
    </row>
    <row r="13164" spans="2:4" x14ac:dyDescent="0.25">
      <c r="B13164" s="427" t="s">
        <v>16159</v>
      </c>
      <c r="C13164" s="427" t="s">
        <v>15712</v>
      </c>
      <c r="D13164" s="428">
        <v>157.55000000000001</v>
      </c>
    </row>
    <row r="13165" spans="2:4" x14ac:dyDescent="0.25">
      <c r="B13165" s="427" t="s">
        <v>16160</v>
      </c>
      <c r="C13165" s="427" t="s">
        <v>15712</v>
      </c>
      <c r="D13165" s="428">
        <v>157.55000000000001</v>
      </c>
    </row>
    <row r="13166" spans="2:4" x14ac:dyDescent="0.25">
      <c r="B13166" s="427" t="s">
        <v>16161</v>
      </c>
      <c r="C13166" s="427" t="s">
        <v>15712</v>
      </c>
      <c r="D13166" s="428">
        <v>157.55000000000001</v>
      </c>
    </row>
    <row r="13167" spans="2:4" x14ac:dyDescent="0.25">
      <c r="B13167" s="427" t="s">
        <v>16162</v>
      </c>
      <c r="C13167" s="427" t="s">
        <v>15712</v>
      </c>
      <c r="D13167" s="428">
        <v>157.55000000000001</v>
      </c>
    </row>
    <row r="13168" spans="2:4" x14ac:dyDescent="0.25">
      <c r="B13168" s="427" t="s">
        <v>16163</v>
      </c>
      <c r="C13168" s="427" t="s">
        <v>15712</v>
      </c>
      <c r="D13168" s="428">
        <v>157.55000000000001</v>
      </c>
    </row>
    <row r="13169" spans="2:4" x14ac:dyDescent="0.25">
      <c r="B13169" s="427" t="s">
        <v>16164</v>
      </c>
      <c r="C13169" s="427" t="s">
        <v>15712</v>
      </c>
      <c r="D13169" s="428">
        <v>157.55000000000001</v>
      </c>
    </row>
    <row r="13170" spans="2:4" x14ac:dyDescent="0.25">
      <c r="B13170" s="427" t="s">
        <v>16165</v>
      </c>
      <c r="C13170" s="427" t="s">
        <v>15712</v>
      </c>
      <c r="D13170" s="428">
        <v>157.55000000000001</v>
      </c>
    </row>
    <row r="13171" spans="2:4" x14ac:dyDescent="0.25">
      <c r="B13171" s="427" t="s">
        <v>16166</v>
      </c>
      <c r="C13171" s="427" t="s">
        <v>15712</v>
      </c>
      <c r="D13171" s="428">
        <v>157.55000000000001</v>
      </c>
    </row>
    <row r="13172" spans="2:4" x14ac:dyDescent="0.25">
      <c r="B13172" s="427" t="s">
        <v>16167</v>
      </c>
      <c r="C13172" s="427" t="s">
        <v>15712</v>
      </c>
      <c r="D13172" s="428">
        <v>157.55000000000001</v>
      </c>
    </row>
    <row r="13173" spans="2:4" x14ac:dyDescent="0.25">
      <c r="B13173" s="427" t="s">
        <v>16168</v>
      </c>
      <c r="C13173" s="427" t="s">
        <v>15712</v>
      </c>
      <c r="D13173" s="428">
        <v>157.55000000000001</v>
      </c>
    </row>
    <row r="13174" spans="2:4" x14ac:dyDescent="0.25">
      <c r="B13174" s="427" t="s">
        <v>16169</v>
      </c>
      <c r="C13174" s="427" t="s">
        <v>15712</v>
      </c>
      <c r="D13174" s="428">
        <v>157.55000000000001</v>
      </c>
    </row>
    <row r="13175" spans="2:4" x14ac:dyDescent="0.25">
      <c r="B13175" s="427" t="s">
        <v>16170</v>
      </c>
      <c r="C13175" s="427" t="s">
        <v>15712</v>
      </c>
      <c r="D13175" s="428">
        <v>157.55000000000001</v>
      </c>
    </row>
    <row r="13176" spans="2:4" x14ac:dyDescent="0.25">
      <c r="B13176" s="427" t="s">
        <v>16171</v>
      </c>
      <c r="C13176" s="427" t="s">
        <v>15712</v>
      </c>
      <c r="D13176" s="428">
        <v>157.55000000000001</v>
      </c>
    </row>
    <row r="13177" spans="2:4" x14ac:dyDescent="0.25">
      <c r="B13177" s="427" t="s">
        <v>16172</v>
      </c>
      <c r="C13177" s="427" t="s">
        <v>15712</v>
      </c>
      <c r="D13177" s="428">
        <v>157.55000000000001</v>
      </c>
    </row>
    <row r="13178" spans="2:4" x14ac:dyDescent="0.25">
      <c r="B13178" s="427" t="s">
        <v>16173</v>
      </c>
      <c r="C13178" s="427" t="s">
        <v>15712</v>
      </c>
      <c r="D13178" s="428">
        <v>157.55000000000001</v>
      </c>
    </row>
    <row r="13179" spans="2:4" x14ac:dyDescent="0.25">
      <c r="B13179" s="427" t="s">
        <v>16174</v>
      </c>
      <c r="C13179" s="427" t="s">
        <v>15712</v>
      </c>
      <c r="D13179" s="428">
        <v>157.55000000000001</v>
      </c>
    </row>
    <row r="13180" spans="2:4" x14ac:dyDescent="0.25">
      <c r="B13180" s="427" t="s">
        <v>16175</v>
      </c>
      <c r="C13180" s="427" t="s">
        <v>15712</v>
      </c>
      <c r="D13180" s="428">
        <v>157.55000000000001</v>
      </c>
    </row>
    <row r="13181" spans="2:4" x14ac:dyDescent="0.25">
      <c r="B13181" s="427" t="s">
        <v>16176</v>
      </c>
      <c r="C13181" s="427" t="s">
        <v>15712</v>
      </c>
      <c r="D13181" s="428">
        <v>157.55000000000001</v>
      </c>
    </row>
    <row r="13182" spans="2:4" x14ac:dyDescent="0.25">
      <c r="B13182" s="427" t="s">
        <v>16177</v>
      </c>
      <c r="C13182" s="427" t="s">
        <v>15712</v>
      </c>
      <c r="D13182" s="428">
        <v>157.55000000000001</v>
      </c>
    </row>
    <row r="13183" spans="2:4" x14ac:dyDescent="0.25">
      <c r="B13183" s="427" t="s">
        <v>16178</v>
      </c>
      <c r="C13183" s="427" t="s">
        <v>15712</v>
      </c>
      <c r="D13183" s="428">
        <v>157.55000000000001</v>
      </c>
    </row>
    <row r="13184" spans="2:4" x14ac:dyDescent="0.25">
      <c r="B13184" s="427" t="s">
        <v>16179</v>
      </c>
      <c r="C13184" s="427" t="s">
        <v>15712</v>
      </c>
      <c r="D13184" s="428">
        <v>157.55000000000001</v>
      </c>
    </row>
    <row r="13185" spans="2:4" x14ac:dyDescent="0.25">
      <c r="B13185" s="427" t="s">
        <v>16180</v>
      </c>
      <c r="C13185" s="427" t="s">
        <v>15712</v>
      </c>
      <c r="D13185" s="428">
        <v>157.55000000000001</v>
      </c>
    </row>
    <row r="13186" spans="2:4" x14ac:dyDescent="0.25">
      <c r="B13186" s="427" t="s">
        <v>16181</v>
      </c>
      <c r="C13186" s="427" t="s">
        <v>15712</v>
      </c>
      <c r="D13186" s="428">
        <v>157.55000000000001</v>
      </c>
    </row>
    <row r="13187" spans="2:4" x14ac:dyDescent="0.25">
      <c r="B13187" s="427" t="s">
        <v>16182</v>
      </c>
      <c r="C13187" s="427" t="s">
        <v>15712</v>
      </c>
      <c r="D13187" s="428">
        <v>157.55000000000001</v>
      </c>
    </row>
    <row r="13188" spans="2:4" x14ac:dyDescent="0.25">
      <c r="B13188" s="427" t="s">
        <v>16183</v>
      </c>
      <c r="C13188" s="427" t="s">
        <v>15712</v>
      </c>
      <c r="D13188" s="428">
        <v>157.55000000000001</v>
      </c>
    </row>
    <row r="13189" spans="2:4" x14ac:dyDescent="0.25">
      <c r="B13189" s="427" t="s">
        <v>16184</v>
      </c>
      <c r="C13189" s="427" t="s">
        <v>15712</v>
      </c>
      <c r="D13189" s="428">
        <v>157.55000000000001</v>
      </c>
    </row>
    <row r="13190" spans="2:4" x14ac:dyDescent="0.25">
      <c r="B13190" s="427" t="s">
        <v>16185</v>
      </c>
      <c r="C13190" s="427" t="s">
        <v>15712</v>
      </c>
      <c r="D13190" s="428">
        <v>157.55000000000001</v>
      </c>
    </row>
    <row r="13191" spans="2:4" x14ac:dyDescent="0.25">
      <c r="B13191" s="427" t="s">
        <v>16186</v>
      </c>
      <c r="C13191" s="427" t="s">
        <v>15712</v>
      </c>
      <c r="D13191" s="428">
        <v>157.55000000000001</v>
      </c>
    </row>
    <row r="13192" spans="2:4" x14ac:dyDescent="0.25">
      <c r="B13192" s="427" t="s">
        <v>16187</v>
      </c>
      <c r="C13192" s="427" t="s">
        <v>15712</v>
      </c>
      <c r="D13192" s="428">
        <v>157.55000000000001</v>
      </c>
    </row>
    <row r="13193" spans="2:4" x14ac:dyDescent="0.25">
      <c r="B13193" s="427" t="s">
        <v>16188</v>
      </c>
      <c r="C13193" s="427" t="s">
        <v>15712</v>
      </c>
      <c r="D13193" s="428">
        <v>157.55000000000001</v>
      </c>
    </row>
    <row r="13194" spans="2:4" x14ac:dyDescent="0.25">
      <c r="B13194" s="427" t="s">
        <v>16189</v>
      </c>
      <c r="C13194" s="427" t="s">
        <v>15712</v>
      </c>
      <c r="D13194" s="428">
        <v>157.55000000000001</v>
      </c>
    </row>
    <row r="13195" spans="2:4" x14ac:dyDescent="0.25">
      <c r="B13195" s="427" t="s">
        <v>16190</v>
      </c>
      <c r="C13195" s="427" t="s">
        <v>15712</v>
      </c>
      <c r="D13195" s="428">
        <v>157.55000000000001</v>
      </c>
    </row>
    <row r="13196" spans="2:4" x14ac:dyDescent="0.25">
      <c r="B13196" s="427" t="s">
        <v>16191</v>
      </c>
      <c r="C13196" s="427" t="s">
        <v>15712</v>
      </c>
      <c r="D13196" s="428">
        <v>157.55000000000001</v>
      </c>
    </row>
    <row r="13197" spans="2:4" x14ac:dyDescent="0.25">
      <c r="B13197" s="427" t="s">
        <v>16192</v>
      </c>
      <c r="C13197" s="427" t="s">
        <v>15712</v>
      </c>
      <c r="D13197" s="428">
        <v>157.55000000000001</v>
      </c>
    </row>
    <row r="13198" spans="2:4" x14ac:dyDescent="0.25">
      <c r="B13198" s="427" t="s">
        <v>16193</v>
      </c>
      <c r="C13198" s="427" t="s">
        <v>15712</v>
      </c>
      <c r="D13198" s="428">
        <v>157.55000000000001</v>
      </c>
    </row>
    <row r="13199" spans="2:4" x14ac:dyDescent="0.25">
      <c r="B13199" s="427" t="s">
        <v>16194</v>
      </c>
      <c r="C13199" s="427" t="s">
        <v>15712</v>
      </c>
      <c r="D13199" s="428">
        <v>157.55000000000001</v>
      </c>
    </row>
    <row r="13200" spans="2:4" x14ac:dyDescent="0.25">
      <c r="B13200" s="427" t="s">
        <v>16195</v>
      </c>
      <c r="C13200" s="427" t="s">
        <v>15712</v>
      </c>
      <c r="D13200" s="428">
        <v>157.55000000000001</v>
      </c>
    </row>
    <row r="13201" spans="2:4" x14ac:dyDescent="0.25">
      <c r="B13201" s="427" t="s">
        <v>16196</v>
      </c>
      <c r="C13201" s="427" t="s">
        <v>15712</v>
      </c>
      <c r="D13201" s="428">
        <v>157.55000000000001</v>
      </c>
    </row>
    <row r="13202" spans="2:4" x14ac:dyDescent="0.25">
      <c r="B13202" s="427" t="s">
        <v>16197</v>
      </c>
      <c r="C13202" s="427" t="s">
        <v>15712</v>
      </c>
      <c r="D13202" s="428">
        <v>157.55000000000001</v>
      </c>
    </row>
    <row r="13203" spans="2:4" x14ac:dyDescent="0.25">
      <c r="B13203" s="427" t="s">
        <v>16198</v>
      </c>
      <c r="C13203" s="427" t="s">
        <v>15712</v>
      </c>
      <c r="D13203" s="428">
        <v>157.55000000000001</v>
      </c>
    </row>
    <row r="13204" spans="2:4" x14ac:dyDescent="0.25">
      <c r="B13204" s="427" t="s">
        <v>16199</v>
      </c>
      <c r="C13204" s="427" t="s">
        <v>15712</v>
      </c>
      <c r="D13204" s="428">
        <v>157.55000000000001</v>
      </c>
    </row>
    <row r="13205" spans="2:4" x14ac:dyDescent="0.25">
      <c r="B13205" s="427" t="s">
        <v>16200</v>
      </c>
      <c r="C13205" s="427" t="s">
        <v>15712</v>
      </c>
      <c r="D13205" s="428">
        <v>157.55000000000001</v>
      </c>
    </row>
    <row r="13206" spans="2:4" x14ac:dyDescent="0.25">
      <c r="B13206" s="427" t="s">
        <v>16201</v>
      </c>
      <c r="C13206" s="427" t="s">
        <v>15712</v>
      </c>
      <c r="D13206" s="428">
        <v>157.55000000000001</v>
      </c>
    </row>
    <row r="13207" spans="2:4" x14ac:dyDescent="0.25">
      <c r="B13207" s="427" t="s">
        <v>16202</v>
      </c>
      <c r="C13207" s="427" t="s">
        <v>15712</v>
      </c>
      <c r="D13207" s="428">
        <v>157.55000000000001</v>
      </c>
    </row>
    <row r="13208" spans="2:4" x14ac:dyDescent="0.25">
      <c r="B13208" s="427" t="s">
        <v>16203</v>
      </c>
      <c r="C13208" s="427" t="s">
        <v>15712</v>
      </c>
      <c r="D13208" s="428">
        <v>157.55000000000001</v>
      </c>
    </row>
    <row r="13209" spans="2:4" x14ac:dyDescent="0.25">
      <c r="B13209" s="427" t="s">
        <v>16204</v>
      </c>
      <c r="C13209" s="427" t="s">
        <v>15712</v>
      </c>
      <c r="D13209" s="428">
        <v>157.55000000000001</v>
      </c>
    </row>
    <row r="13210" spans="2:4" x14ac:dyDescent="0.25">
      <c r="B13210" s="427" t="s">
        <v>16205</v>
      </c>
      <c r="C13210" s="427" t="s">
        <v>15712</v>
      </c>
      <c r="D13210" s="428">
        <v>157.55000000000001</v>
      </c>
    </row>
    <row r="13211" spans="2:4" x14ac:dyDescent="0.25">
      <c r="B13211" s="427" t="s">
        <v>16206</v>
      </c>
      <c r="C13211" s="427" t="s">
        <v>15712</v>
      </c>
      <c r="D13211" s="428">
        <v>157.55000000000001</v>
      </c>
    </row>
    <row r="13212" spans="2:4" x14ac:dyDescent="0.25">
      <c r="B13212" s="427" t="s">
        <v>16207</v>
      </c>
      <c r="C13212" s="427" t="s">
        <v>15712</v>
      </c>
      <c r="D13212" s="428">
        <v>157.55000000000001</v>
      </c>
    </row>
    <row r="13213" spans="2:4" x14ac:dyDescent="0.25">
      <c r="B13213" s="427" t="s">
        <v>16208</v>
      </c>
      <c r="C13213" s="427" t="s">
        <v>15712</v>
      </c>
      <c r="D13213" s="428">
        <v>157.55000000000001</v>
      </c>
    </row>
    <row r="13214" spans="2:4" x14ac:dyDescent="0.25">
      <c r="B13214" s="427" t="s">
        <v>16209</v>
      </c>
      <c r="C13214" s="427" t="s">
        <v>15712</v>
      </c>
      <c r="D13214" s="428">
        <v>157.55000000000001</v>
      </c>
    </row>
    <row r="13215" spans="2:4" x14ac:dyDescent="0.25">
      <c r="B13215" s="427" t="s">
        <v>16210</v>
      </c>
      <c r="C13215" s="427" t="s">
        <v>15712</v>
      </c>
      <c r="D13215" s="428">
        <v>157.55000000000001</v>
      </c>
    </row>
    <row r="13216" spans="2:4" x14ac:dyDescent="0.25">
      <c r="B13216" s="427" t="s">
        <v>16211</v>
      </c>
      <c r="C13216" s="427" t="s">
        <v>15712</v>
      </c>
      <c r="D13216" s="428">
        <v>157.55000000000001</v>
      </c>
    </row>
    <row r="13217" spans="2:4" x14ac:dyDescent="0.25">
      <c r="B13217" s="427" t="s">
        <v>16212</v>
      </c>
      <c r="C13217" s="427" t="s">
        <v>15712</v>
      </c>
      <c r="D13217" s="428">
        <v>157.55000000000001</v>
      </c>
    </row>
    <row r="13218" spans="2:4" x14ac:dyDescent="0.25">
      <c r="B13218" s="427" t="s">
        <v>16213</v>
      </c>
      <c r="C13218" s="427" t="s">
        <v>15712</v>
      </c>
      <c r="D13218" s="428">
        <v>157.55000000000001</v>
      </c>
    </row>
    <row r="13219" spans="2:4" x14ac:dyDescent="0.25">
      <c r="B13219" s="427" t="s">
        <v>16214</v>
      </c>
      <c r="C13219" s="427" t="s">
        <v>15712</v>
      </c>
      <c r="D13219" s="428">
        <v>157.55000000000001</v>
      </c>
    </row>
    <row r="13220" spans="2:4" x14ac:dyDescent="0.25">
      <c r="B13220" s="427" t="s">
        <v>16215</v>
      </c>
      <c r="C13220" s="427" t="s">
        <v>15712</v>
      </c>
      <c r="D13220" s="428">
        <v>157.55000000000001</v>
      </c>
    </row>
    <row r="13221" spans="2:4" x14ac:dyDescent="0.25">
      <c r="B13221" s="427" t="s">
        <v>16216</v>
      </c>
      <c r="C13221" s="427" t="s">
        <v>15712</v>
      </c>
      <c r="D13221" s="428">
        <v>157.55000000000001</v>
      </c>
    </row>
    <row r="13222" spans="2:4" x14ac:dyDescent="0.25">
      <c r="B13222" s="427" t="s">
        <v>16217</v>
      </c>
      <c r="C13222" s="427" t="s">
        <v>15712</v>
      </c>
      <c r="D13222" s="428">
        <v>157.55000000000001</v>
      </c>
    </row>
    <row r="13223" spans="2:4" x14ac:dyDescent="0.25">
      <c r="B13223" s="427" t="s">
        <v>16218</v>
      </c>
      <c r="C13223" s="427" t="s">
        <v>15712</v>
      </c>
      <c r="D13223" s="428">
        <v>157.55000000000001</v>
      </c>
    </row>
    <row r="13224" spans="2:4" x14ac:dyDescent="0.25">
      <c r="B13224" s="427" t="s">
        <v>16219</v>
      </c>
      <c r="C13224" s="427" t="s">
        <v>15712</v>
      </c>
      <c r="D13224" s="428">
        <v>157.55000000000001</v>
      </c>
    </row>
    <row r="13225" spans="2:4" x14ac:dyDescent="0.25">
      <c r="B13225" s="427" t="s">
        <v>16220</v>
      </c>
      <c r="C13225" s="427" t="s">
        <v>15712</v>
      </c>
      <c r="D13225" s="428">
        <v>157.55000000000001</v>
      </c>
    </row>
    <row r="13226" spans="2:4" x14ac:dyDescent="0.25">
      <c r="B13226" s="427" t="s">
        <v>16221</v>
      </c>
      <c r="C13226" s="427" t="s">
        <v>15712</v>
      </c>
      <c r="D13226" s="428">
        <v>157.55000000000001</v>
      </c>
    </row>
    <row r="13227" spans="2:4" x14ac:dyDescent="0.25">
      <c r="B13227" s="427" t="s">
        <v>16222</v>
      </c>
      <c r="C13227" s="427" t="s">
        <v>15712</v>
      </c>
      <c r="D13227" s="428">
        <v>157.55000000000001</v>
      </c>
    </row>
    <row r="13228" spans="2:4" x14ac:dyDescent="0.25">
      <c r="B13228" s="427" t="s">
        <v>16223</v>
      </c>
      <c r="C13228" s="427" t="s">
        <v>15712</v>
      </c>
      <c r="D13228" s="428">
        <v>157.55000000000001</v>
      </c>
    </row>
    <row r="13229" spans="2:4" x14ac:dyDescent="0.25">
      <c r="B13229" s="427" t="s">
        <v>16224</v>
      </c>
      <c r="C13229" s="427" t="s">
        <v>15712</v>
      </c>
      <c r="D13229" s="428">
        <v>157.55000000000001</v>
      </c>
    </row>
    <row r="13230" spans="2:4" x14ac:dyDescent="0.25">
      <c r="B13230" s="427" t="s">
        <v>16225</v>
      </c>
      <c r="C13230" s="427" t="s">
        <v>15712</v>
      </c>
      <c r="D13230" s="428">
        <v>157.55000000000001</v>
      </c>
    </row>
    <row r="13231" spans="2:4" x14ac:dyDescent="0.25">
      <c r="B13231" s="427" t="s">
        <v>16226</v>
      </c>
      <c r="C13231" s="427" t="s">
        <v>15712</v>
      </c>
      <c r="D13231" s="428">
        <v>157.55000000000001</v>
      </c>
    </row>
    <row r="13232" spans="2:4" x14ac:dyDescent="0.25">
      <c r="B13232" s="427" t="s">
        <v>16227</v>
      </c>
      <c r="C13232" s="427" t="s">
        <v>15712</v>
      </c>
      <c r="D13232" s="428">
        <v>157.55000000000001</v>
      </c>
    </row>
    <row r="13233" spans="2:4" x14ac:dyDescent="0.25">
      <c r="B13233" s="427" t="s">
        <v>16228</v>
      </c>
      <c r="C13233" s="427" t="s">
        <v>15712</v>
      </c>
      <c r="D13233" s="428">
        <v>157.55000000000001</v>
      </c>
    </row>
    <row r="13234" spans="2:4" x14ac:dyDescent="0.25">
      <c r="B13234" s="427" t="s">
        <v>16229</v>
      </c>
      <c r="C13234" s="427" t="s">
        <v>15712</v>
      </c>
      <c r="D13234" s="428">
        <v>157.55000000000001</v>
      </c>
    </row>
    <row r="13235" spans="2:4" x14ac:dyDescent="0.25">
      <c r="B13235" s="427" t="s">
        <v>16230</v>
      </c>
      <c r="C13235" s="427" t="s">
        <v>15712</v>
      </c>
      <c r="D13235" s="428">
        <v>157.55000000000001</v>
      </c>
    </row>
    <row r="13236" spans="2:4" x14ac:dyDescent="0.25">
      <c r="B13236" s="427" t="s">
        <v>16231</v>
      </c>
      <c r="C13236" s="427" t="s">
        <v>15712</v>
      </c>
      <c r="D13236" s="428">
        <v>157.55000000000001</v>
      </c>
    </row>
    <row r="13237" spans="2:4" x14ac:dyDescent="0.25">
      <c r="B13237" s="427" t="s">
        <v>16232</v>
      </c>
      <c r="C13237" s="427" t="s">
        <v>15712</v>
      </c>
      <c r="D13237" s="428">
        <v>157.55000000000001</v>
      </c>
    </row>
    <row r="13238" spans="2:4" x14ac:dyDescent="0.25">
      <c r="B13238" s="427" t="s">
        <v>16233</v>
      </c>
      <c r="C13238" s="427" t="s">
        <v>15712</v>
      </c>
      <c r="D13238" s="428">
        <v>157.55000000000001</v>
      </c>
    </row>
    <row r="13239" spans="2:4" x14ac:dyDescent="0.25">
      <c r="B13239" s="427" t="s">
        <v>16234</v>
      </c>
      <c r="C13239" s="427" t="s">
        <v>15712</v>
      </c>
      <c r="D13239" s="428">
        <v>157.55000000000001</v>
      </c>
    </row>
    <row r="13240" spans="2:4" x14ac:dyDescent="0.25">
      <c r="B13240" s="427" t="s">
        <v>16235</v>
      </c>
      <c r="C13240" s="427" t="s">
        <v>15712</v>
      </c>
      <c r="D13240" s="428">
        <v>157.55000000000001</v>
      </c>
    </row>
    <row r="13241" spans="2:4" x14ac:dyDescent="0.25">
      <c r="B13241" s="427" t="s">
        <v>16236</v>
      </c>
      <c r="C13241" s="427" t="s">
        <v>15712</v>
      </c>
      <c r="D13241" s="428">
        <v>157.55000000000001</v>
      </c>
    </row>
    <row r="13242" spans="2:4" x14ac:dyDescent="0.25">
      <c r="B13242" s="427" t="s">
        <v>16237</v>
      </c>
      <c r="C13242" s="427" t="s">
        <v>15712</v>
      </c>
      <c r="D13242" s="428">
        <v>157.55000000000001</v>
      </c>
    </row>
    <row r="13243" spans="2:4" x14ac:dyDescent="0.25">
      <c r="B13243" s="427" t="s">
        <v>16238</v>
      </c>
      <c r="C13243" s="427" t="s">
        <v>15712</v>
      </c>
      <c r="D13243" s="428">
        <v>157.55000000000001</v>
      </c>
    </row>
    <row r="13244" spans="2:4" x14ac:dyDescent="0.25">
      <c r="B13244" s="427" t="s">
        <v>16239</v>
      </c>
      <c r="C13244" s="427" t="s">
        <v>15712</v>
      </c>
      <c r="D13244" s="428">
        <v>157.55000000000001</v>
      </c>
    </row>
    <row r="13245" spans="2:4" x14ac:dyDescent="0.25">
      <c r="B13245" s="427" t="s">
        <v>16240</v>
      </c>
      <c r="C13245" s="427" t="s">
        <v>15712</v>
      </c>
      <c r="D13245" s="428">
        <v>157.55000000000001</v>
      </c>
    </row>
    <row r="13246" spans="2:4" x14ac:dyDescent="0.25">
      <c r="B13246" s="427" t="s">
        <v>16241</v>
      </c>
      <c r="C13246" s="427" t="s">
        <v>15712</v>
      </c>
      <c r="D13246" s="428">
        <v>157.55000000000001</v>
      </c>
    </row>
    <row r="13247" spans="2:4" x14ac:dyDescent="0.25">
      <c r="B13247" s="427" t="s">
        <v>16242</v>
      </c>
      <c r="C13247" s="427" t="s">
        <v>15712</v>
      </c>
      <c r="D13247" s="428">
        <v>157.55000000000001</v>
      </c>
    </row>
    <row r="13248" spans="2:4" x14ac:dyDescent="0.25">
      <c r="B13248" s="427" t="s">
        <v>16243</v>
      </c>
      <c r="C13248" s="427" t="s">
        <v>15712</v>
      </c>
      <c r="D13248" s="428">
        <v>157.55000000000001</v>
      </c>
    </row>
    <row r="13249" spans="2:4" x14ac:dyDescent="0.25">
      <c r="B13249" s="427" t="s">
        <v>16244</v>
      </c>
      <c r="C13249" s="427" t="s">
        <v>15712</v>
      </c>
      <c r="D13249" s="428">
        <v>157.55000000000001</v>
      </c>
    </row>
    <row r="13250" spans="2:4" x14ac:dyDescent="0.25">
      <c r="B13250" s="427" t="s">
        <v>16245</v>
      </c>
      <c r="C13250" s="427" t="s">
        <v>15712</v>
      </c>
      <c r="D13250" s="428">
        <v>157.55000000000001</v>
      </c>
    </row>
    <row r="13251" spans="2:4" x14ac:dyDescent="0.25">
      <c r="B13251" s="427" t="s">
        <v>16246</v>
      </c>
      <c r="C13251" s="427" t="s">
        <v>15712</v>
      </c>
      <c r="D13251" s="428">
        <v>157.55000000000001</v>
      </c>
    </row>
    <row r="13252" spans="2:4" x14ac:dyDescent="0.25">
      <c r="B13252" s="427" t="s">
        <v>16247</v>
      </c>
      <c r="C13252" s="427" t="s">
        <v>15712</v>
      </c>
      <c r="D13252" s="428">
        <v>157.55000000000001</v>
      </c>
    </row>
    <row r="13253" spans="2:4" x14ac:dyDescent="0.25">
      <c r="B13253" s="427" t="s">
        <v>16248</v>
      </c>
      <c r="C13253" s="427" t="s">
        <v>15712</v>
      </c>
      <c r="D13253" s="428">
        <v>157.55000000000001</v>
      </c>
    </row>
    <row r="13254" spans="2:4" x14ac:dyDescent="0.25">
      <c r="B13254" s="427" t="s">
        <v>16249</v>
      </c>
      <c r="C13254" s="427" t="s">
        <v>15712</v>
      </c>
      <c r="D13254" s="428">
        <v>157.55000000000001</v>
      </c>
    </row>
    <row r="13255" spans="2:4" x14ac:dyDescent="0.25">
      <c r="B13255" s="427" t="s">
        <v>16250</v>
      </c>
      <c r="C13255" s="427" t="s">
        <v>15712</v>
      </c>
      <c r="D13255" s="428">
        <v>157.55000000000001</v>
      </c>
    </row>
    <row r="13256" spans="2:4" x14ac:dyDescent="0.25">
      <c r="B13256" s="427" t="s">
        <v>16251</v>
      </c>
      <c r="C13256" s="427" t="s">
        <v>15712</v>
      </c>
      <c r="D13256" s="428">
        <v>157.55000000000001</v>
      </c>
    </row>
    <row r="13257" spans="2:4" x14ac:dyDescent="0.25">
      <c r="B13257" s="427" t="s">
        <v>16252</v>
      </c>
      <c r="C13257" s="427" t="s">
        <v>15712</v>
      </c>
      <c r="D13257" s="428">
        <v>157.55000000000001</v>
      </c>
    </row>
    <row r="13258" spans="2:4" x14ac:dyDescent="0.25">
      <c r="B13258" s="427" t="s">
        <v>16253</v>
      </c>
      <c r="C13258" s="427" t="s">
        <v>15712</v>
      </c>
      <c r="D13258" s="428">
        <v>157.55000000000001</v>
      </c>
    </row>
    <row r="13259" spans="2:4" x14ac:dyDescent="0.25">
      <c r="B13259" s="427" t="s">
        <v>16254</v>
      </c>
      <c r="C13259" s="427" t="s">
        <v>15712</v>
      </c>
      <c r="D13259" s="428">
        <v>157.55000000000001</v>
      </c>
    </row>
    <row r="13260" spans="2:4" x14ac:dyDescent="0.25">
      <c r="B13260" s="427" t="s">
        <v>16255</v>
      </c>
      <c r="C13260" s="427" t="s">
        <v>15712</v>
      </c>
      <c r="D13260" s="428">
        <v>157.55000000000001</v>
      </c>
    </row>
    <row r="13261" spans="2:4" x14ac:dyDescent="0.25">
      <c r="B13261" s="427" t="s">
        <v>16256</v>
      </c>
      <c r="C13261" s="427" t="s">
        <v>15712</v>
      </c>
      <c r="D13261" s="428">
        <v>157.55000000000001</v>
      </c>
    </row>
    <row r="13262" spans="2:4" x14ac:dyDescent="0.25">
      <c r="B13262" s="427" t="s">
        <v>16257</v>
      </c>
      <c r="C13262" s="427" t="s">
        <v>15712</v>
      </c>
      <c r="D13262" s="428">
        <v>157.55000000000001</v>
      </c>
    </row>
    <row r="13263" spans="2:4" x14ac:dyDescent="0.25">
      <c r="B13263" s="427" t="s">
        <v>16258</v>
      </c>
      <c r="C13263" s="427" t="s">
        <v>15712</v>
      </c>
      <c r="D13263" s="428">
        <v>157.55000000000001</v>
      </c>
    </row>
    <row r="13264" spans="2:4" x14ac:dyDescent="0.25">
      <c r="B13264" s="427" t="s">
        <v>16259</v>
      </c>
      <c r="C13264" s="427" t="s">
        <v>15712</v>
      </c>
      <c r="D13264" s="428">
        <v>157.55000000000001</v>
      </c>
    </row>
    <row r="13265" spans="2:4" x14ac:dyDescent="0.25">
      <c r="B13265" s="427" t="s">
        <v>16260</v>
      </c>
      <c r="C13265" s="427" t="s">
        <v>15712</v>
      </c>
      <c r="D13265" s="428">
        <v>157.55000000000001</v>
      </c>
    </row>
    <row r="13266" spans="2:4" x14ac:dyDescent="0.25">
      <c r="B13266" s="427" t="s">
        <v>16261</v>
      </c>
      <c r="C13266" s="427" t="s">
        <v>15712</v>
      </c>
      <c r="D13266" s="428">
        <v>157.55000000000001</v>
      </c>
    </row>
    <row r="13267" spans="2:4" x14ac:dyDescent="0.25">
      <c r="B13267" s="427" t="s">
        <v>16262</v>
      </c>
      <c r="C13267" s="427" t="s">
        <v>15712</v>
      </c>
      <c r="D13267" s="428">
        <v>157.55000000000001</v>
      </c>
    </row>
    <row r="13268" spans="2:4" x14ac:dyDescent="0.25">
      <c r="B13268" s="427" t="s">
        <v>16263</v>
      </c>
      <c r="C13268" s="427" t="s">
        <v>15712</v>
      </c>
      <c r="D13268" s="428">
        <v>157.55000000000001</v>
      </c>
    </row>
    <row r="13269" spans="2:4" x14ac:dyDescent="0.25">
      <c r="B13269" s="427" t="s">
        <v>16264</v>
      </c>
      <c r="C13269" s="427" t="s">
        <v>15712</v>
      </c>
      <c r="D13269" s="428">
        <v>157.55000000000001</v>
      </c>
    </row>
    <row r="13270" spans="2:4" x14ac:dyDescent="0.25">
      <c r="B13270" s="427" t="s">
        <v>16265</v>
      </c>
      <c r="C13270" s="427" t="s">
        <v>15712</v>
      </c>
      <c r="D13270" s="428">
        <v>157.55000000000001</v>
      </c>
    </row>
    <row r="13271" spans="2:4" x14ac:dyDescent="0.25">
      <c r="B13271" s="427" t="s">
        <v>16266</v>
      </c>
      <c r="C13271" s="427" t="s">
        <v>15712</v>
      </c>
      <c r="D13271" s="428">
        <v>157.55000000000001</v>
      </c>
    </row>
    <row r="13272" spans="2:4" x14ac:dyDescent="0.25">
      <c r="B13272" s="427" t="s">
        <v>16267</v>
      </c>
      <c r="C13272" s="427" t="s">
        <v>15712</v>
      </c>
      <c r="D13272" s="428">
        <v>157.55000000000001</v>
      </c>
    </row>
    <row r="13273" spans="2:4" x14ac:dyDescent="0.25">
      <c r="B13273" s="427" t="s">
        <v>16268</v>
      </c>
      <c r="C13273" s="427" t="s">
        <v>15712</v>
      </c>
      <c r="D13273" s="428">
        <v>157.55000000000001</v>
      </c>
    </row>
    <row r="13274" spans="2:4" x14ac:dyDescent="0.25">
      <c r="B13274" s="427" t="s">
        <v>16269</v>
      </c>
      <c r="C13274" s="427" t="s">
        <v>15712</v>
      </c>
      <c r="D13274" s="428">
        <v>157.55000000000001</v>
      </c>
    </row>
    <row r="13275" spans="2:4" x14ac:dyDescent="0.25">
      <c r="B13275" s="427" t="s">
        <v>16270</v>
      </c>
      <c r="C13275" s="427" t="s">
        <v>15712</v>
      </c>
      <c r="D13275" s="428">
        <v>157.55000000000001</v>
      </c>
    </row>
    <row r="13276" spans="2:4" x14ac:dyDescent="0.25">
      <c r="B13276" s="427" t="s">
        <v>16271</v>
      </c>
      <c r="C13276" s="427" t="s">
        <v>15712</v>
      </c>
      <c r="D13276" s="428">
        <v>157.55000000000001</v>
      </c>
    </row>
    <row r="13277" spans="2:4" x14ac:dyDescent="0.25">
      <c r="B13277" s="427" t="s">
        <v>16272</v>
      </c>
      <c r="C13277" s="427" t="s">
        <v>15712</v>
      </c>
      <c r="D13277" s="428">
        <v>157.55000000000001</v>
      </c>
    </row>
    <row r="13278" spans="2:4" x14ac:dyDescent="0.25">
      <c r="B13278" s="427" t="s">
        <v>16273</v>
      </c>
      <c r="C13278" s="427" t="s">
        <v>15712</v>
      </c>
      <c r="D13278" s="428">
        <v>157.55000000000001</v>
      </c>
    </row>
    <row r="13279" spans="2:4" x14ac:dyDescent="0.25">
      <c r="B13279" s="427" t="s">
        <v>16274</v>
      </c>
      <c r="C13279" s="427" t="s">
        <v>15712</v>
      </c>
      <c r="D13279" s="428">
        <v>157.55000000000001</v>
      </c>
    </row>
    <row r="13280" spans="2:4" x14ac:dyDescent="0.25">
      <c r="B13280" s="427" t="s">
        <v>16275</v>
      </c>
      <c r="C13280" s="427" t="s">
        <v>15712</v>
      </c>
      <c r="D13280" s="428">
        <v>157.55000000000001</v>
      </c>
    </row>
    <row r="13281" spans="2:4" x14ac:dyDescent="0.25">
      <c r="B13281" s="427" t="s">
        <v>16276</v>
      </c>
      <c r="C13281" s="427" t="s">
        <v>15712</v>
      </c>
      <c r="D13281" s="428">
        <v>157.55000000000001</v>
      </c>
    </row>
    <row r="13282" spans="2:4" x14ac:dyDescent="0.25">
      <c r="B13282" s="427" t="s">
        <v>16277</v>
      </c>
      <c r="C13282" s="427" t="s">
        <v>15712</v>
      </c>
      <c r="D13282" s="428">
        <v>157.55000000000001</v>
      </c>
    </row>
    <row r="13283" spans="2:4" x14ac:dyDescent="0.25">
      <c r="B13283" s="427" t="s">
        <v>16278</v>
      </c>
      <c r="C13283" s="427" t="s">
        <v>15712</v>
      </c>
      <c r="D13283" s="428">
        <v>157.55000000000001</v>
      </c>
    </row>
    <row r="13284" spans="2:4" x14ac:dyDescent="0.25">
      <c r="B13284" s="427" t="s">
        <v>16279</v>
      </c>
      <c r="C13284" s="427" t="s">
        <v>15712</v>
      </c>
      <c r="D13284" s="428">
        <v>157.55000000000001</v>
      </c>
    </row>
    <row r="13285" spans="2:4" x14ac:dyDescent="0.25">
      <c r="B13285" s="427" t="s">
        <v>16280</v>
      </c>
      <c r="C13285" s="427" t="s">
        <v>15712</v>
      </c>
      <c r="D13285" s="428">
        <v>157.55000000000001</v>
      </c>
    </row>
    <row r="13286" spans="2:4" x14ac:dyDescent="0.25">
      <c r="B13286" s="427" t="s">
        <v>16281</v>
      </c>
      <c r="C13286" s="427" t="s">
        <v>15712</v>
      </c>
      <c r="D13286" s="428">
        <v>157.55000000000001</v>
      </c>
    </row>
    <row r="13287" spans="2:4" x14ac:dyDescent="0.25">
      <c r="B13287" s="427" t="s">
        <v>16282</v>
      </c>
      <c r="C13287" s="427" t="s">
        <v>15712</v>
      </c>
      <c r="D13287" s="428">
        <v>157.55000000000001</v>
      </c>
    </row>
    <row r="13288" spans="2:4" x14ac:dyDescent="0.25">
      <c r="B13288" s="427" t="s">
        <v>16283</v>
      </c>
      <c r="C13288" s="427" t="s">
        <v>15712</v>
      </c>
      <c r="D13288" s="428">
        <v>157.55000000000001</v>
      </c>
    </row>
    <row r="13289" spans="2:4" x14ac:dyDescent="0.25">
      <c r="B13289" s="427" t="s">
        <v>16284</v>
      </c>
      <c r="C13289" s="427" t="s">
        <v>15712</v>
      </c>
      <c r="D13289" s="428">
        <v>157.55000000000001</v>
      </c>
    </row>
    <row r="13290" spans="2:4" x14ac:dyDescent="0.25">
      <c r="B13290" s="427" t="s">
        <v>16285</v>
      </c>
      <c r="C13290" s="427" t="s">
        <v>15712</v>
      </c>
      <c r="D13290" s="428">
        <v>157.55000000000001</v>
      </c>
    </row>
    <row r="13291" spans="2:4" x14ac:dyDescent="0.25">
      <c r="B13291" s="427" t="s">
        <v>16286</v>
      </c>
      <c r="C13291" s="427" t="s">
        <v>15712</v>
      </c>
      <c r="D13291" s="428">
        <v>157.55000000000001</v>
      </c>
    </row>
    <row r="13292" spans="2:4" x14ac:dyDescent="0.25">
      <c r="B13292" s="427" t="s">
        <v>16287</v>
      </c>
      <c r="C13292" s="427" t="s">
        <v>15712</v>
      </c>
      <c r="D13292" s="428">
        <v>157.55000000000001</v>
      </c>
    </row>
    <row r="13293" spans="2:4" x14ac:dyDescent="0.25">
      <c r="B13293" s="427" t="s">
        <v>16288</v>
      </c>
      <c r="C13293" s="427" t="s">
        <v>15712</v>
      </c>
      <c r="D13293" s="428">
        <v>157.55000000000001</v>
      </c>
    </row>
    <row r="13294" spans="2:4" x14ac:dyDescent="0.25">
      <c r="B13294" s="427" t="s">
        <v>16289</v>
      </c>
      <c r="C13294" s="427" t="s">
        <v>15712</v>
      </c>
      <c r="D13294" s="428">
        <v>157.55000000000001</v>
      </c>
    </row>
    <row r="13295" spans="2:4" x14ac:dyDescent="0.25">
      <c r="B13295" s="427" t="s">
        <v>16290</v>
      </c>
      <c r="C13295" s="427" t="s">
        <v>15712</v>
      </c>
      <c r="D13295" s="428">
        <v>157.55000000000001</v>
      </c>
    </row>
    <row r="13296" spans="2:4" x14ac:dyDescent="0.25">
      <c r="B13296" s="427" t="s">
        <v>16291</v>
      </c>
      <c r="C13296" s="427" t="s">
        <v>15712</v>
      </c>
      <c r="D13296" s="428">
        <v>157.55000000000001</v>
      </c>
    </row>
    <row r="13297" spans="2:4" x14ac:dyDescent="0.25">
      <c r="B13297" s="427" t="s">
        <v>16292</v>
      </c>
      <c r="C13297" s="427" t="s">
        <v>15712</v>
      </c>
      <c r="D13297" s="428">
        <v>157.55000000000001</v>
      </c>
    </row>
    <row r="13298" spans="2:4" x14ac:dyDescent="0.25">
      <c r="B13298" s="427" t="s">
        <v>16293</v>
      </c>
      <c r="C13298" s="427" t="s">
        <v>15712</v>
      </c>
      <c r="D13298" s="428">
        <v>157.55000000000001</v>
      </c>
    </row>
    <row r="13299" spans="2:4" x14ac:dyDescent="0.25">
      <c r="B13299" s="427" t="s">
        <v>16294</v>
      </c>
      <c r="C13299" s="427" t="s">
        <v>15712</v>
      </c>
      <c r="D13299" s="428">
        <v>157.55000000000001</v>
      </c>
    </row>
    <row r="13300" spans="2:4" x14ac:dyDescent="0.25">
      <c r="B13300" s="427" t="s">
        <v>16295</v>
      </c>
      <c r="C13300" s="427" t="s">
        <v>15712</v>
      </c>
      <c r="D13300" s="428">
        <v>157.55000000000001</v>
      </c>
    </row>
    <row r="13301" spans="2:4" x14ac:dyDescent="0.25">
      <c r="B13301" s="427" t="s">
        <v>16296</v>
      </c>
      <c r="C13301" s="427" t="s">
        <v>15712</v>
      </c>
      <c r="D13301" s="428">
        <v>157.55000000000001</v>
      </c>
    </row>
    <row r="13302" spans="2:4" x14ac:dyDescent="0.25">
      <c r="B13302" s="427" t="s">
        <v>16297</v>
      </c>
      <c r="C13302" s="427" t="s">
        <v>15712</v>
      </c>
      <c r="D13302" s="428">
        <v>157.55000000000001</v>
      </c>
    </row>
    <row r="13303" spans="2:4" x14ac:dyDescent="0.25">
      <c r="B13303" s="427" t="s">
        <v>16298</v>
      </c>
      <c r="C13303" s="427" t="s">
        <v>15712</v>
      </c>
      <c r="D13303" s="428">
        <v>157.55000000000001</v>
      </c>
    </row>
    <row r="13304" spans="2:4" x14ac:dyDescent="0.25">
      <c r="B13304" s="427" t="s">
        <v>16299</v>
      </c>
      <c r="C13304" s="427" t="s">
        <v>15712</v>
      </c>
      <c r="D13304" s="428">
        <v>157.55000000000001</v>
      </c>
    </row>
    <row r="13305" spans="2:4" x14ac:dyDescent="0.25">
      <c r="B13305" s="427" t="s">
        <v>16300</v>
      </c>
      <c r="C13305" s="427" t="s">
        <v>15712</v>
      </c>
      <c r="D13305" s="428">
        <v>157.55000000000001</v>
      </c>
    </row>
    <row r="13306" spans="2:4" x14ac:dyDescent="0.25">
      <c r="B13306" s="427" t="s">
        <v>16301</v>
      </c>
      <c r="C13306" s="427" t="s">
        <v>15712</v>
      </c>
      <c r="D13306" s="428">
        <v>157.55000000000001</v>
      </c>
    </row>
    <row r="13307" spans="2:4" x14ac:dyDescent="0.25">
      <c r="B13307" s="427" t="s">
        <v>16302</v>
      </c>
      <c r="C13307" s="427" t="s">
        <v>15712</v>
      </c>
      <c r="D13307" s="428">
        <v>157.55000000000001</v>
      </c>
    </row>
    <row r="13308" spans="2:4" x14ac:dyDescent="0.25">
      <c r="B13308" s="427" t="s">
        <v>16303</v>
      </c>
      <c r="C13308" s="427" t="s">
        <v>15712</v>
      </c>
      <c r="D13308" s="428">
        <v>157.55000000000001</v>
      </c>
    </row>
    <row r="13309" spans="2:4" x14ac:dyDescent="0.25">
      <c r="B13309" s="427" t="s">
        <v>16304</v>
      </c>
      <c r="C13309" s="427" t="s">
        <v>15712</v>
      </c>
      <c r="D13309" s="428">
        <v>157.55000000000001</v>
      </c>
    </row>
    <row r="13310" spans="2:4" x14ac:dyDescent="0.25">
      <c r="B13310" s="427" t="s">
        <v>16305</v>
      </c>
      <c r="C13310" s="427" t="s">
        <v>15712</v>
      </c>
      <c r="D13310" s="428">
        <v>157.55000000000001</v>
      </c>
    </row>
    <row r="13311" spans="2:4" x14ac:dyDescent="0.25">
      <c r="B13311" s="427" t="s">
        <v>16306</v>
      </c>
      <c r="C13311" s="427" t="s">
        <v>15712</v>
      </c>
      <c r="D13311" s="428">
        <v>157.55000000000001</v>
      </c>
    </row>
    <row r="13312" spans="2:4" x14ac:dyDescent="0.25">
      <c r="B13312" s="427" t="s">
        <v>16307</v>
      </c>
      <c r="C13312" s="427" t="s">
        <v>15712</v>
      </c>
      <c r="D13312" s="428">
        <v>157.55000000000001</v>
      </c>
    </row>
    <row r="13313" spans="2:4" x14ac:dyDescent="0.25">
      <c r="B13313" s="427" t="s">
        <v>16308</v>
      </c>
      <c r="C13313" s="427" t="s">
        <v>15712</v>
      </c>
      <c r="D13313" s="428">
        <v>157.55000000000001</v>
      </c>
    </row>
    <row r="13314" spans="2:4" x14ac:dyDescent="0.25">
      <c r="B13314" s="427" t="s">
        <v>16309</v>
      </c>
      <c r="C13314" s="427" t="s">
        <v>15712</v>
      </c>
      <c r="D13314" s="428">
        <v>157.55000000000001</v>
      </c>
    </row>
    <row r="13315" spans="2:4" x14ac:dyDescent="0.25">
      <c r="B13315" s="427" t="s">
        <v>16310</v>
      </c>
      <c r="C13315" s="427" t="s">
        <v>15712</v>
      </c>
      <c r="D13315" s="428">
        <v>157.55000000000001</v>
      </c>
    </row>
    <row r="13316" spans="2:4" x14ac:dyDescent="0.25">
      <c r="B13316" s="427" t="s">
        <v>16311</v>
      </c>
      <c r="C13316" s="427" t="s">
        <v>15712</v>
      </c>
      <c r="D13316" s="428">
        <v>157.55000000000001</v>
      </c>
    </row>
    <row r="13317" spans="2:4" x14ac:dyDescent="0.25">
      <c r="B13317" s="427" t="s">
        <v>16312</v>
      </c>
      <c r="C13317" s="427" t="s">
        <v>15712</v>
      </c>
      <c r="D13317" s="428">
        <v>157.55000000000001</v>
      </c>
    </row>
    <row r="13318" spans="2:4" x14ac:dyDescent="0.25">
      <c r="B13318" s="427" t="s">
        <v>16313</v>
      </c>
      <c r="C13318" s="427" t="s">
        <v>15712</v>
      </c>
      <c r="D13318" s="428">
        <v>157.55000000000001</v>
      </c>
    </row>
    <row r="13319" spans="2:4" x14ac:dyDescent="0.25">
      <c r="B13319" s="427" t="s">
        <v>16314</v>
      </c>
      <c r="C13319" s="427" t="s">
        <v>15712</v>
      </c>
      <c r="D13319" s="428">
        <v>157.55000000000001</v>
      </c>
    </row>
    <row r="13320" spans="2:4" x14ac:dyDescent="0.25">
      <c r="B13320" s="427" t="s">
        <v>16315</v>
      </c>
      <c r="C13320" s="427" t="s">
        <v>15712</v>
      </c>
      <c r="D13320" s="428">
        <v>157.55000000000001</v>
      </c>
    </row>
    <row r="13321" spans="2:4" x14ac:dyDescent="0.25">
      <c r="B13321" s="427" t="s">
        <v>16316</v>
      </c>
      <c r="C13321" s="427" t="s">
        <v>15712</v>
      </c>
      <c r="D13321" s="428">
        <v>157.55000000000001</v>
      </c>
    </row>
    <row r="13322" spans="2:4" x14ac:dyDescent="0.25">
      <c r="B13322" s="427" t="s">
        <v>16317</v>
      </c>
      <c r="C13322" s="427" t="s">
        <v>15712</v>
      </c>
      <c r="D13322" s="428">
        <v>157.55000000000001</v>
      </c>
    </row>
    <row r="13323" spans="2:4" x14ac:dyDescent="0.25">
      <c r="B13323" s="427" t="s">
        <v>16318</v>
      </c>
      <c r="C13323" s="427" t="s">
        <v>15712</v>
      </c>
      <c r="D13323" s="428">
        <v>157.55000000000001</v>
      </c>
    </row>
    <row r="13324" spans="2:4" x14ac:dyDescent="0.25">
      <c r="B13324" s="427" t="s">
        <v>16319</v>
      </c>
      <c r="C13324" s="427" t="s">
        <v>15712</v>
      </c>
      <c r="D13324" s="428">
        <v>157.55000000000001</v>
      </c>
    </row>
    <row r="13325" spans="2:4" x14ac:dyDescent="0.25">
      <c r="B13325" s="427" t="s">
        <v>16320</v>
      </c>
      <c r="C13325" s="427" t="s">
        <v>15712</v>
      </c>
      <c r="D13325" s="428">
        <v>157.55000000000001</v>
      </c>
    </row>
    <row r="13326" spans="2:4" x14ac:dyDescent="0.25">
      <c r="B13326" s="427" t="s">
        <v>16321</v>
      </c>
      <c r="C13326" s="427" t="s">
        <v>15712</v>
      </c>
      <c r="D13326" s="428">
        <v>157.55000000000001</v>
      </c>
    </row>
    <row r="13327" spans="2:4" x14ac:dyDescent="0.25">
      <c r="B13327" s="427" t="s">
        <v>16322</v>
      </c>
      <c r="C13327" s="427" t="s">
        <v>15712</v>
      </c>
      <c r="D13327" s="428">
        <v>157.55000000000001</v>
      </c>
    </row>
    <row r="13328" spans="2:4" x14ac:dyDescent="0.25">
      <c r="B13328" s="427" t="s">
        <v>16323</v>
      </c>
      <c r="C13328" s="427" t="s">
        <v>15712</v>
      </c>
      <c r="D13328" s="428">
        <v>157.55000000000001</v>
      </c>
    </row>
    <row r="13329" spans="2:4" x14ac:dyDescent="0.25">
      <c r="B13329" s="427" t="s">
        <v>16324</v>
      </c>
      <c r="C13329" s="427" t="s">
        <v>15712</v>
      </c>
      <c r="D13329" s="428">
        <v>157.55000000000001</v>
      </c>
    </row>
    <row r="13330" spans="2:4" x14ac:dyDescent="0.25">
      <c r="B13330" s="427" t="s">
        <v>16325</v>
      </c>
      <c r="C13330" s="427" t="s">
        <v>15712</v>
      </c>
      <c r="D13330" s="428">
        <v>157.55000000000001</v>
      </c>
    </row>
    <row r="13331" spans="2:4" x14ac:dyDescent="0.25">
      <c r="B13331" s="427" t="s">
        <v>16326</v>
      </c>
      <c r="C13331" s="427" t="s">
        <v>15712</v>
      </c>
      <c r="D13331" s="428">
        <v>157.55000000000001</v>
      </c>
    </row>
    <row r="13332" spans="2:4" x14ac:dyDescent="0.25">
      <c r="B13332" s="427" t="s">
        <v>16327</v>
      </c>
      <c r="C13332" s="427" t="s">
        <v>15712</v>
      </c>
      <c r="D13332" s="428">
        <v>157.55000000000001</v>
      </c>
    </row>
    <row r="13333" spans="2:4" x14ac:dyDescent="0.25">
      <c r="B13333" s="427" t="s">
        <v>16328</v>
      </c>
      <c r="C13333" s="427" t="s">
        <v>15712</v>
      </c>
      <c r="D13333" s="428">
        <v>157.55000000000001</v>
      </c>
    </row>
    <row r="13334" spans="2:4" x14ac:dyDescent="0.25">
      <c r="B13334" s="427" t="s">
        <v>16329</v>
      </c>
      <c r="C13334" s="427" t="s">
        <v>15712</v>
      </c>
      <c r="D13334" s="428">
        <v>157.55000000000001</v>
      </c>
    </row>
    <row r="13335" spans="2:4" x14ac:dyDescent="0.25">
      <c r="B13335" s="427" t="s">
        <v>16330</v>
      </c>
      <c r="C13335" s="427" t="s">
        <v>15712</v>
      </c>
      <c r="D13335" s="428">
        <v>157.55000000000001</v>
      </c>
    </row>
    <row r="13336" spans="2:4" x14ac:dyDescent="0.25">
      <c r="B13336" s="427" t="s">
        <v>16331</v>
      </c>
      <c r="C13336" s="427" t="s">
        <v>15712</v>
      </c>
      <c r="D13336" s="428">
        <v>157.55000000000001</v>
      </c>
    </row>
    <row r="13337" spans="2:4" x14ac:dyDescent="0.25">
      <c r="B13337" s="427" t="s">
        <v>16332</v>
      </c>
      <c r="C13337" s="427" t="s">
        <v>15712</v>
      </c>
      <c r="D13337" s="428">
        <v>157.55000000000001</v>
      </c>
    </row>
    <row r="13338" spans="2:4" x14ac:dyDescent="0.25">
      <c r="B13338" s="427" t="s">
        <v>16333</v>
      </c>
      <c r="C13338" s="427" t="s">
        <v>15712</v>
      </c>
      <c r="D13338" s="428">
        <v>157.55000000000001</v>
      </c>
    </row>
    <row r="13339" spans="2:4" x14ac:dyDescent="0.25">
      <c r="B13339" s="427" t="s">
        <v>16334</v>
      </c>
      <c r="C13339" s="427" t="s">
        <v>15712</v>
      </c>
      <c r="D13339" s="428">
        <v>157.55000000000001</v>
      </c>
    </row>
    <row r="13340" spans="2:4" x14ac:dyDescent="0.25">
      <c r="B13340" s="427" t="s">
        <v>16335</v>
      </c>
      <c r="C13340" s="427" t="s">
        <v>15712</v>
      </c>
      <c r="D13340" s="428">
        <v>157.55000000000001</v>
      </c>
    </row>
    <row r="13341" spans="2:4" x14ac:dyDescent="0.25">
      <c r="B13341" s="427" t="s">
        <v>16336</v>
      </c>
      <c r="C13341" s="427" t="s">
        <v>15712</v>
      </c>
      <c r="D13341" s="428">
        <v>157.55000000000001</v>
      </c>
    </row>
    <row r="13342" spans="2:4" x14ac:dyDescent="0.25">
      <c r="B13342" s="427" t="s">
        <v>16337</v>
      </c>
      <c r="C13342" s="427" t="s">
        <v>15712</v>
      </c>
      <c r="D13342" s="428">
        <v>157.55000000000001</v>
      </c>
    </row>
    <row r="13343" spans="2:4" x14ac:dyDescent="0.25">
      <c r="B13343" s="427" t="s">
        <v>16338</v>
      </c>
      <c r="C13343" s="427" t="s">
        <v>15712</v>
      </c>
      <c r="D13343" s="428">
        <v>157.55000000000001</v>
      </c>
    </row>
    <row r="13344" spans="2:4" x14ac:dyDescent="0.25">
      <c r="B13344" s="427" t="s">
        <v>16339</v>
      </c>
      <c r="C13344" s="427" t="s">
        <v>15712</v>
      </c>
      <c r="D13344" s="428">
        <v>157.55000000000001</v>
      </c>
    </row>
    <row r="13345" spans="2:4" x14ac:dyDescent="0.25">
      <c r="B13345" s="427" t="s">
        <v>16340</v>
      </c>
      <c r="C13345" s="427" t="s">
        <v>15712</v>
      </c>
      <c r="D13345" s="428">
        <v>157.55000000000001</v>
      </c>
    </row>
    <row r="13346" spans="2:4" x14ac:dyDescent="0.25">
      <c r="B13346" s="427" t="s">
        <v>16341</v>
      </c>
      <c r="C13346" s="427" t="s">
        <v>15712</v>
      </c>
      <c r="D13346" s="428">
        <v>157.55000000000001</v>
      </c>
    </row>
    <row r="13347" spans="2:4" x14ac:dyDescent="0.25">
      <c r="B13347" s="427" t="s">
        <v>16342</v>
      </c>
      <c r="C13347" s="427" t="s">
        <v>15712</v>
      </c>
      <c r="D13347" s="428">
        <v>157.55000000000001</v>
      </c>
    </row>
    <row r="13348" spans="2:4" x14ac:dyDescent="0.25">
      <c r="B13348" s="427" t="s">
        <v>16343</v>
      </c>
      <c r="C13348" s="427" t="s">
        <v>15712</v>
      </c>
      <c r="D13348" s="428">
        <v>157.55000000000001</v>
      </c>
    </row>
    <row r="13349" spans="2:4" x14ac:dyDescent="0.25">
      <c r="B13349" s="427" t="s">
        <v>16344</v>
      </c>
      <c r="C13349" s="427" t="s">
        <v>15712</v>
      </c>
      <c r="D13349" s="428">
        <v>157.55000000000001</v>
      </c>
    </row>
    <row r="13350" spans="2:4" x14ac:dyDescent="0.25">
      <c r="B13350" s="427" t="s">
        <v>16345</v>
      </c>
      <c r="C13350" s="427" t="s">
        <v>15712</v>
      </c>
      <c r="D13350" s="428">
        <v>157.55000000000001</v>
      </c>
    </row>
    <row r="13351" spans="2:4" x14ac:dyDescent="0.25">
      <c r="B13351" s="427" t="s">
        <v>16346</v>
      </c>
      <c r="C13351" s="427" t="s">
        <v>15712</v>
      </c>
      <c r="D13351" s="428">
        <v>157.55000000000001</v>
      </c>
    </row>
    <row r="13352" spans="2:4" x14ac:dyDescent="0.25">
      <c r="B13352" s="427" t="s">
        <v>16347</v>
      </c>
      <c r="C13352" s="427" t="s">
        <v>15712</v>
      </c>
      <c r="D13352" s="428">
        <v>157.55000000000001</v>
      </c>
    </row>
    <row r="13353" spans="2:4" x14ac:dyDescent="0.25">
      <c r="B13353" s="427" t="s">
        <v>16348</v>
      </c>
      <c r="C13353" s="427" t="s">
        <v>15712</v>
      </c>
      <c r="D13353" s="428">
        <v>157.55000000000001</v>
      </c>
    </row>
    <row r="13354" spans="2:4" x14ac:dyDescent="0.25">
      <c r="B13354" s="427" t="s">
        <v>16349</v>
      </c>
      <c r="C13354" s="427" t="s">
        <v>15712</v>
      </c>
      <c r="D13354" s="428">
        <v>157.55000000000001</v>
      </c>
    </row>
    <row r="13355" spans="2:4" x14ac:dyDescent="0.25">
      <c r="B13355" s="427" t="s">
        <v>16350</v>
      </c>
      <c r="C13355" s="427" t="s">
        <v>15712</v>
      </c>
      <c r="D13355" s="428">
        <v>157.55000000000001</v>
      </c>
    </row>
    <row r="13356" spans="2:4" x14ac:dyDescent="0.25">
      <c r="B13356" s="427" t="s">
        <v>16351</v>
      </c>
      <c r="C13356" s="427" t="s">
        <v>15712</v>
      </c>
      <c r="D13356" s="428">
        <v>157.55000000000001</v>
      </c>
    </row>
    <row r="13357" spans="2:4" x14ac:dyDescent="0.25">
      <c r="B13357" s="427" t="s">
        <v>16352</v>
      </c>
      <c r="C13357" s="427" t="s">
        <v>15712</v>
      </c>
      <c r="D13357" s="428">
        <v>157.55000000000001</v>
      </c>
    </row>
    <row r="13358" spans="2:4" x14ac:dyDescent="0.25">
      <c r="B13358" s="427" t="s">
        <v>16353</v>
      </c>
      <c r="C13358" s="427" t="s">
        <v>15712</v>
      </c>
      <c r="D13358" s="428">
        <v>157.55000000000001</v>
      </c>
    </row>
    <row r="13359" spans="2:4" x14ac:dyDescent="0.25">
      <c r="B13359" s="427" t="s">
        <v>16354</v>
      </c>
      <c r="C13359" s="427" t="s">
        <v>15712</v>
      </c>
      <c r="D13359" s="428">
        <v>157.55000000000001</v>
      </c>
    </row>
    <row r="13360" spans="2:4" x14ac:dyDescent="0.25">
      <c r="B13360" s="427" t="s">
        <v>16355</v>
      </c>
      <c r="C13360" s="427" t="s">
        <v>15712</v>
      </c>
      <c r="D13360" s="428">
        <v>157.55000000000001</v>
      </c>
    </row>
    <row r="13361" spans="2:4" x14ac:dyDescent="0.25">
      <c r="B13361" s="427" t="s">
        <v>16356</v>
      </c>
      <c r="C13361" s="427" t="s">
        <v>15712</v>
      </c>
      <c r="D13361" s="428">
        <v>157.55000000000001</v>
      </c>
    </row>
    <row r="13362" spans="2:4" x14ac:dyDescent="0.25">
      <c r="B13362" s="427" t="s">
        <v>16357</v>
      </c>
      <c r="C13362" s="427" t="s">
        <v>15712</v>
      </c>
      <c r="D13362" s="428">
        <v>157.55000000000001</v>
      </c>
    </row>
    <row r="13363" spans="2:4" x14ac:dyDescent="0.25">
      <c r="B13363" s="427" t="s">
        <v>16358</v>
      </c>
      <c r="C13363" s="427" t="s">
        <v>15712</v>
      </c>
      <c r="D13363" s="428">
        <v>157.55000000000001</v>
      </c>
    </row>
    <row r="13364" spans="2:4" x14ac:dyDescent="0.25">
      <c r="B13364" s="427" t="s">
        <v>16359</v>
      </c>
      <c r="C13364" s="427" t="s">
        <v>15712</v>
      </c>
      <c r="D13364" s="428">
        <v>157.55000000000001</v>
      </c>
    </row>
    <row r="13365" spans="2:4" x14ac:dyDescent="0.25">
      <c r="B13365" s="427" t="s">
        <v>16360</v>
      </c>
      <c r="C13365" s="427" t="s">
        <v>15712</v>
      </c>
      <c r="D13365" s="428">
        <v>157.55000000000001</v>
      </c>
    </row>
    <row r="13366" spans="2:4" x14ac:dyDescent="0.25">
      <c r="B13366" s="427" t="s">
        <v>16361</v>
      </c>
      <c r="C13366" s="427" t="s">
        <v>15712</v>
      </c>
      <c r="D13366" s="428">
        <v>157.55000000000001</v>
      </c>
    </row>
    <row r="13367" spans="2:4" x14ac:dyDescent="0.25">
      <c r="B13367" s="427" t="s">
        <v>16362</v>
      </c>
      <c r="C13367" s="427" t="s">
        <v>15712</v>
      </c>
      <c r="D13367" s="428">
        <v>157.55000000000001</v>
      </c>
    </row>
    <row r="13368" spans="2:4" x14ac:dyDescent="0.25">
      <c r="B13368" s="427" t="s">
        <v>16363</v>
      </c>
      <c r="C13368" s="427" t="s">
        <v>15712</v>
      </c>
      <c r="D13368" s="428">
        <v>157.55000000000001</v>
      </c>
    </row>
    <row r="13369" spans="2:4" x14ac:dyDescent="0.25">
      <c r="B13369" s="427" t="s">
        <v>16364</v>
      </c>
      <c r="C13369" s="427" t="s">
        <v>15712</v>
      </c>
      <c r="D13369" s="428">
        <v>157.55000000000001</v>
      </c>
    </row>
    <row r="13370" spans="2:4" x14ac:dyDescent="0.25">
      <c r="B13370" s="427" t="s">
        <v>16365</v>
      </c>
      <c r="C13370" s="427" t="s">
        <v>15712</v>
      </c>
      <c r="D13370" s="428">
        <v>157.55000000000001</v>
      </c>
    </row>
    <row r="13371" spans="2:4" x14ac:dyDescent="0.25">
      <c r="B13371" s="427" t="s">
        <v>16366</v>
      </c>
      <c r="C13371" s="427" t="s">
        <v>15712</v>
      </c>
      <c r="D13371" s="428">
        <v>157.55000000000001</v>
      </c>
    </row>
    <row r="13372" spans="2:4" x14ac:dyDescent="0.25">
      <c r="B13372" s="427" t="s">
        <v>16367</v>
      </c>
      <c r="C13372" s="427" t="s">
        <v>15712</v>
      </c>
      <c r="D13372" s="428">
        <v>157.55000000000001</v>
      </c>
    </row>
    <row r="13373" spans="2:4" x14ac:dyDescent="0.25">
      <c r="B13373" s="427" t="s">
        <v>16368</v>
      </c>
      <c r="C13373" s="427" t="s">
        <v>15712</v>
      </c>
      <c r="D13373" s="428">
        <v>157.55000000000001</v>
      </c>
    </row>
    <row r="13374" spans="2:4" x14ac:dyDescent="0.25">
      <c r="B13374" s="427" t="s">
        <v>16369</v>
      </c>
      <c r="C13374" s="427" t="s">
        <v>15712</v>
      </c>
      <c r="D13374" s="428">
        <v>157.55000000000001</v>
      </c>
    </row>
    <row r="13375" spans="2:4" x14ac:dyDescent="0.25">
      <c r="B13375" s="427" t="s">
        <v>16370</v>
      </c>
      <c r="C13375" s="427" t="s">
        <v>15712</v>
      </c>
      <c r="D13375" s="428">
        <v>157.55000000000001</v>
      </c>
    </row>
    <row r="13376" spans="2:4" x14ac:dyDescent="0.25">
      <c r="B13376" s="427" t="s">
        <v>16371</v>
      </c>
      <c r="C13376" s="427" t="s">
        <v>15712</v>
      </c>
      <c r="D13376" s="428">
        <v>157.55000000000001</v>
      </c>
    </row>
    <row r="13377" spans="2:4" x14ac:dyDescent="0.25">
      <c r="B13377" s="427" t="s">
        <v>16372</v>
      </c>
      <c r="C13377" s="427" t="s">
        <v>15712</v>
      </c>
      <c r="D13377" s="428">
        <v>157.55000000000001</v>
      </c>
    </row>
    <row r="13378" spans="2:4" x14ac:dyDescent="0.25">
      <c r="B13378" s="427" t="s">
        <v>16373</v>
      </c>
      <c r="C13378" s="427" t="s">
        <v>15712</v>
      </c>
      <c r="D13378" s="428">
        <v>157.55000000000001</v>
      </c>
    </row>
    <row r="13379" spans="2:4" x14ac:dyDescent="0.25">
      <c r="B13379" s="427" t="s">
        <v>16374</v>
      </c>
      <c r="C13379" s="427" t="s">
        <v>15712</v>
      </c>
      <c r="D13379" s="428">
        <v>157.55000000000001</v>
      </c>
    </row>
    <row r="13380" spans="2:4" x14ac:dyDescent="0.25">
      <c r="B13380" s="427" t="s">
        <v>16375</v>
      </c>
      <c r="C13380" s="427" t="s">
        <v>15712</v>
      </c>
      <c r="D13380" s="428">
        <v>157.55000000000001</v>
      </c>
    </row>
    <row r="13381" spans="2:4" x14ac:dyDescent="0.25">
      <c r="B13381" s="427" t="s">
        <v>16376</v>
      </c>
      <c r="C13381" s="427" t="s">
        <v>15712</v>
      </c>
      <c r="D13381" s="428">
        <v>157.55000000000001</v>
      </c>
    </row>
    <row r="13382" spans="2:4" x14ac:dyDescent="0.25">
      <c r="B13382" s="427" t="s">
        <v>16377</v>
      </c>
      <c r="C13382" s="427" t="s">
        <v>15712</v>
      </c>
      <c r="D13382" s="428">
        <v>157.55000000000001</v>
      </c>
    </row>
    <row r="13383" spans="2:4" x14ac:dyDescent="0.25">
      <c r="B13383" s="427" t="s">
        <v>16378</v>
      </c>
      <c r="C13383" s="427" t="s">
        <v>15712</v>
      </c>
      <c r="D13383" s="428">
        <v>157.55000000000001</v>
      </c>
    </row>
    <row r="13384" spans="2:4" x14ac:dyDescent="0.25">
      <c r="B13384" s="427" t="s">
        <v>16379</v>
      </c>
      <c r="C13384" s="427" t="s">
        <v>15712</v>
      </c>
      <c r="D13384" s="428">
        <v>157.55000000000001</v>
      </c>
    </row>
    <row r="13385" spans="2:4" x14ac:dyDescent="0.25">
      <c r="B13385" s="427" t="s">
        <v>16380</v>
      </c>
      <c r="C13385" s="427" t="s">
        <v>15712</v>
      </c>
      <c r="D13385" s="428">
        <v>157.55000000000001</v>
      </c>
    </row>
    <row r="13386" spans="2:4" x14ac:dyDescent="0.25">
      <c r="B13386" s="427" t="s">
        <v>16381</v>
      </c>
      <c r="C13386" s="427" t="s">
        <v>15712</v>
      </c>
      <c r="D13386" s="428">
        <v>157.55000000000001</v>
      </c>
    </row>
    <row r="13387" spans="2:4" x14ac:dyDescent="0.25">
      <c r="B13387" s="427" t="s">
        <v>16382</v>
      </c>
      <c r="C13387" s="427" t="s">
        <v>15712</v>
      </c>
      <c r="D13387" s="428">
        <v>157.55000000000001</v>
      </c>
    </row>
    <row r="13388" spans="2:4" x14ac:dyDescent="0.25">
      <c r="B13388" s="427" t="s">
        <v>16383</v>
      </c>
      <c r="C13388" s="427" t="s">
        <v>15712</v>
      </c>
      <c r="D13388" s="428">
        <v>157.55000000000001</v>
      </c>
    </row>
    <row r="13389" spans="2:4" x14ac:dyDescent="0.25">
      <c r="B13389" s="427" t="s">
        <v>16384</v>
      </c>
      <c r="C13389" s="427" t="s">
        <v>15712</v>
      </c>
      <c r="D13389" s="428">
        <v>157.55000000000001</v>
      </c>
    </row>
    <row r="13390" spans="2:4" x14ac:dyDescent="0.25">
      <c r="B13390" s="427" t="s">
        <v>16385</v>
      </c>
      <c r="C13390" s="427" t="s">
        <v>15712</v>
      </c>
      <c r="D13390" s="428">
        <v>157.55000000000001</v>
      </c>
    </row>
    <row r="13391" spans="2:4" x14ac:dyDescent="0.25">
      <c r="B13391" s="427" t="s">
        <v>16386</v>
      </c>
      <c r="C13391" s="427" t="s">
        <v>15712</v>
      </c>
      <c r="D13391" s="428">
        <v>157.55000000000001</v>
      </c>
    </row>
    <row r="13392" spans="2:4" x14ac:dyDescent="0.25">
      <c r="B13392" s="427" t="s">
        <v>16387</v>
      </c>
      <c r="C13392" s="427" t="s">
        <v>15712</v>
      </c>
      <c r="D13392" s="428">
        <v>157.55000000000001</v>
      </c>
    </row>
    <row r="13393" spans="2:4" x14ac:dyDescent="0.25">
      <c r="B13393" s="427" t="s">
        <v>16388</v>
      </c>
      <c r="C13393" s="427" t="s">
        <v>15712</v>
      </c>
      <c r="D13393" s="428">
        <v>157.55000000000001</v>
      </c>
    </row>
    <row r="13394" spans="2:4" x14ac:dyDescent="0.25">
      <c r="B13394" s="427" t="s">
        <v>16389</v>
      </c>
      <c r="C13394" s="427" t="s">
        <v>15712</v>
      </c>
      <c r="D13394" s="428">
        <v>157.55000000000001</v>
      </c>
    </row>
    <row r="13395" spans="2:4" x14ac:dyDescent="0.25">
      <c r="B13395" s="427" t="s">
        <v>16390</v>
      </c>
      <c r="C13395" s="427" t="s">
        <v>15712</v>
      </c>
      <c r="D13395" s="428">
        <v>157.55000000000001</v>
      </c>
    </row>
    <row r="13396" spans="2:4" x14ac:dyDescent="0.25">
      <c r="B13396" s="427" t="s">
        <v>16391</v>
      </c>
      <c r="C13396" s="427" t="s">
        <v>15712</v>
      </c>
      <c r="D13396" s="428">
        <v>157.55000000000001</v>
      </c>
    </row>
    <row r="13397" spans="2:4" x14ac:dyDescent="0.25">
      <c r="B13397" s="427" t="s">
        <v>16392</v>
      </c>
      <c r="C13397" s="427" t="s">
        <v>15712</v>
      </c>
      <c r="D13397" s="428">
        <v>157.55000000000001</v>
      </c>
    </row>
    <row r="13398" spans="2:4" x14ac:dyDescent="0.25">
      <c r="B13398" s="427" t="s">
        <v>16393</v>
      </c>
      <c r="C13398" s="427" t="s">
        <v>15712</v>
      </c>
      <c r="D13398" s="428">
        <v>157.55000000000001</v>
      </c>
    </row>
    <row r="13399" spans="2:4" x14ac:dyDescent="0.25">
      <c r="B13399" s="427" t="s">
        <v>16394</v>
      </c>
      <c r="C13399" s="427" t="s">
        <v>15712</v>
      </c>
      <c r="D13399" s="428">
        <v>157.55000000000001</v>
      </c>
    </row>
    <row r="13400" spans="2:4" x14ac:dyDescent="0.25">
      <c r="B13400" s="427" t="s">
        <v>16395</v>
      </c>
      <c r="C13400" s="427" t="s">
        <v>15712</v>
      </c>
      <c r="D13400" s="428">
        <v>157.55000000000001</v>
      </c>
    </row>
    <row r="13401" spans="2:4" x14ac:dyDescent="0.25">
      <c r="B13401" s="427" t="s">
        <v>16396</v>
      </c>
      <c r="C13401" s="427" t="s">
        <v>15712</v>
      </c>
      <c r="D13401" s="428">
        <v>157.55000000000001</v>
      </c>
    </row>
    <row r="13402" spans="2:4" x14ac:dyDescent="0.25">
      <c r="B13402" s="427" t="s">
        <v>16397</v>
      </c>
      <c r="C13402" s="427" t="s">
        <v>15712</v>
      </c>
      <c r="D13402" s="428">
        <v>157.55000000000001</v>
      </c>
    </row>
    <row r="13403" spans="2:4" x14ac:dyDescent="0.25">
      <c r="B13403" s="427" t="s">
        <v>16398</v>
      </c>
      <c r="C13403" s="427" t="s">
        <v>15712</v>
      </c>
      <c r="D13403" s="428">
        <v>157.55000000000001</v>
      </c>
    </row>
    <row r="13404" spans="2:4" x14ac:dyDescent="0.25">
      <c r="B13404" s="427" t="s">
        <v>16399</v>
      </c>
      <c r="C13404" s="427" t="s">
        <v>15712</v>
      </c>
      <c r="D13404" s="428">
        <v>157.55000000000001</v>
      </c>
    </row>
    <row r="13405" spans="2:4" x14ac:dyDescent="0.25">
      <c r="B13405" s="427" t="s">
        <v>16400</v>
      </c>
      <c r="C13405" s="427" t="s">
        <v>15712</v>
      </c>
      <c r="D13405" s="428">
        <v>157.55000000000001</v>
      </c>
    </row>
    <row r="13406" spans="2:4" x14ac:dyDescent="0.25">
      <c r="B13406" s="427" t="s">
        <v>16401</v>
      </c>
      <c r="C13406" s="427" t="s">
        <v>15712</v>
      </c>
      <c r="D13406" s="428">
        <v>157.55000000000001</v>
      </c>
    </row>
    <row r="13407" spans="2:4" x14ac:dyDescent="0.25">
      <c r="B13407" s="427" t="s">
        <v>16402</v>
      </c>
      <c r="C13407" s="427" t="s">
        <v>15712</v>
      </c>
      <c r="D13407" s="428">
        <v>157.55000000000001</v>
      </c>
    </row>
    <row r="13408" spans="2:4" x14ac:dyDescent="0.25">
      <c r="B13408" s="427" t="s">
        <v>16403</v>
      </c>
      <c r="C13408" s="427" t="s">
        <v>15712</v>
      </c>
      <c r="D13408" s="428">
        <v>157.55000000000001</v>
      </c>
    </row>
    <row r="13409" spans="2:4" x14ac:dyDescent="0.25">
      <c r="B13409" s="427" t="s">
        <v>16404</v>
      </c>
      <c r="C13409" s="427" t="s">
        <v>15712</v>
      </c>
      <c r="D13409" s="428">
        <v>157.55000000000001</v>
      </c>
    </row>
    <row r="13410" spans="2:4" x14ac:dyDescent="0.25">
      <c r="B13410" s="427" t="s">
        <v>16405</v>
      </c>
      <c r="C13410" s="427" t="s">
        <v>15712</v>
      </c>
      <c r="D13410" s="428">
        <v>157.55000000000001</v>
      </c>
    </row>
    <row r="13411" spans="2:4" x14ac:dyDescent="0.25">
      <c r="B13411" s="427" t="s">
        <v>16406</v>
      </c>
      <c r="C13411" s="427" t="s">
        <v>15712</v>
      </c>
      <c r="D13411" s="428">
        <v>157.55000000000001</v>
      </c>
    </row>
    <row r="13412" spans="2:4" x14ac:dyDescent="0.25">
      <c r="B13412" s="427" t="s">
        <v>16407</v>
      </c>
      <c r="C13412" s="427" t="s">
        <v>15712</v>
      </c>
      <c r="D13412" s="428">
        <v>157.55000000000001</v>
      </c>
    </row>
    <row r="13413" spans="2:4" x14ac:dyDescent="0.25">
      <c r="B13413" s="427" t="s">
        <v>16408</v>
      </c>
      <c r="C13413" s="427" t="s">
        <v>15712</v>
      </c>
      <c r="D13413" s="428">
        <v>157.55000000000001</v>
      </c>
    </row>
    <row r="13414" spans="2:4" x14ac:dyDescent="0.25">
      <c r="B13414" s="427" t="s">
        <v>16409</v>
      </c>
      <c r="C13414" s="427" t="s">
        <v>15712</v>
      </c>
      <c r="D13414" s="428">
        <v>157.55000000000001</v>
      </c>
    </row>
    <row r="13415" spans="2:4" x14ac:dyDescent="0.25">
      <c r="B13415" s="427" t="s">
        <v>16410</v>
      </c>
      <c r="C13415" s="427" t="s">
        <v>15712</v>
      </c>
      <c r="D13415" s="428">
        <v>157.55000000000001</v>
      </c>
    </row>
    <row r="13416" spans="2:4" x14ac:dyDescent="0.25">
      <c r="B13416" s="427" t="s">
        <v>16411</v>
      </c>
      <c r="C13416" s="427" t="s">
        <v>15712</v>
      </c>
      <c r="D13416" s="428">
        <v>157.55000000000001</v>
      </c>
    </row>
    <row r="13417" spans="2:4" x14ac:dyDescent="0.25">
      <c r="B13417" s="427" t="s">
        <v>16412</v>
      </c>
      <c r="C13417" s="427" t="s">
        <v>15712</v>
      </c>
      <c r="D13417" s="428">
        <v>157.55000000000001</v>
      </c>
    </row>
    <row r="13418" spans="2:4" x14ac:dyDescent="0.25">
      <c r="B13418" s="427" t="s">
        <v>16413</v>
      </c>
      <c r="C13418" s="427" t="s">
        <v>15712</v>
      </c>
      <c r="D13418" s="428">
        <v>157.55000000000001</v>
      </c>
    </row>
    <row r="13419" spans="2:4" x14ac:dyDescent="0.25">
      <c r="B13419" s="427" t="s">
        <v>16414</v>
      </c>
      <c r="C13419" s="427" t="s">
        <v>15712</v>
      </c>
      <c r="D13419" s="428">
        <v>157.55000000000001</v>
      </c>
    </row>
    <row r="13420" spans="2:4" x14ac:dyDescent="0.25">
      <c r="B13420" s="427" t="s">
        <v>16415</v>
      </c>
      <c r="C13420" s="427" t="s">
        <v>15712</v>
      </c>
      <c r="D13420" s="428">
        <v>157.55000000000001</v>
      </c>
    </row>
    <row r="13421" spans="2:4" x14ac:dyDescent="0.25">
      <c r="B13421" s="427" t="s">
        <v>16416</v>
      </c>
      <c r="C13421" s="427" t="s">
        <v>15712</v>
      </c>
      <c r="D13421" s="428">
        <v>157.55000000000001</v>
      </c>
    </row>
    <row r="13422" spans="2:4" x14ac:dyDescent="0.25">
      <c r="B13422" s="427" t="s">
        <v>16417</v>
      </c>
      <c r="C13422" s="427" t="s">
        <v>15712</v>
      </c>
      <c r="D13422" s="428">
        <v>157.55000000000001</v>
      </c>
    </row>
    <row r="13423" spans="2:4" x14ac:dyDescent="0.25">
      <c r="B13423" s="427" t="s">
        <v>16418</v>
      </c>
      <c r="C13423" s="427" t="s">
        <v>15712</v>
      </c>
      <c r="D13423" s="428">
        <v>157.55000000000001</v>
      </c>
    </row>
    <row r="13424" spans="2:4" x14ac:dyDescent="0.25">
      <c r="B13424" s="427" t="s">
        <v>16419</v>
      </c>
      <c r="C13424" s="427" t="s">
        <v>15712</v>
      </c>
      <c r="D13424" s="428">
        <v>157.55000000000001</v>
      </c>
    </row>
    <row r="13425" spans="2:4" x14ac:dyDescent="0.25">
      <c r="B13425" s="427" t="s">
        <v>16420</v>
      </c>
      <c r="C13425" s="427" t="s">
        <v>15712</v>
      </c>
      <c r="D13425" s="428">
        <v>157.55000000000001</v>
      </c>
    </row>
    <row r="13426" spans="2:4" x14ac:dyDescent="0.25">
      <c r="B13426" s="427" t="s">
        <v>16421</v>
      </c>
      <c r="C13426" s="427" t="s">
        <v>15712</v>
      </c>
      <c r="D13426" s="428">
        <v>157.55000000000001</v>
      </c>
    </row>
    <row r="13427" spans="2:4" x14ac:dyDescent="0.25">
      <c r="B13427" s="427" t="s">
        <v>16422</v>
      </c>
      <c r="C13427" s="427" t="s">
        <v>15712</v>
      </c>
      <c r="D13427" s="428">
        <v>157.55000000000001</v>
      </c>
    </row>
    <row r="13428" spans="2:4" x14ac:dyDescent="0.25">
      <c r="B13428" s="427" t="s">
        <v>16423</v>
      </c>
      <c r="C13428" s="427" t="s">
        <v>15712</v>
      </c>
      <c r="D13428" s="428">
        <v>157.55000000000001</v>
      </c>
    </row>
    <row r="13429" spans="2:4" x14ac:dyDescent="0.25">
      <c r="B13429" s="427" t="s">
        <v>16424</v>
      </c>
      <c r="C13429" s="427" t="s">
        <v>15712</v>
      </c>
      <c r="D13429" s="428">
        <v>157.55000000000001</v>
      </c>
    </row>
    <row r="13430" spans="2:4" x14ac:dyDescent="0.25">
      <c r="B13430" s="427" t="s">
        <v>16425</v>
      </c>
      <c r="C13430" s="427" t="s">
        <v>15712</v>
      </c>
      <c r="D13430" s="428">
        <v>157.55000000000001</v>
      </c>
    </row>
    <row r="13431" spans="2:4" x14ac:dyDescent="0.25">
      <c r="B13431" s="427" t="s">
        <v>16426</v>
      </c>
      <c r="C13431" s="427" t="s">
        <v>15712</v>
      </c>
      <c r="D13431" s="428">
        <v>157.55000000000001</v>
      </c>
    </row>
    <row r="13432" spans="2:4" x14ac:dyDescent="0.25">
      <c r="B13432" s="427" t="s">
        <v>16427</v>
      </c>
      <c r="C13432" s="427" t="s">
        <v>15712</v>
      </c>
      <c r="D13432" s="428">
        <v>157.55000000000001</v>
      </c>
    </row>
    <row r="13433" spans="2:4" x14ac:dyDescent="0.25">
      <c r="B13433" s="427" t="s">
        <v>16428</v>
      </c>
      <c r="C13433" s="427" t="s">
        <v>15712</v>
      </c>
      <c r="D13433" s="428">
        <v>157.55000000000001</v>
      </c>
    </row>
    <row r="13434" spans="2:4" x14ac:dyDescent="0.25">
      <c r="B13434" s="427" t="s">
        <v>16429</v>
      </c>
      <c r="C13434" s="427" t="s">
        <v>15712</v>
      </c>
      <c r="D13434" s="428">
        <v>157.55000000000001</v>
      </c>
    </row>
    <row r="13435" spans="2:4" x14ac:dyDescent="0.25">
      <c r="B13435" s="427" t="s">
        <v>16430</v>
      </c>
      <c r="C13435" s="427" t="s">
        <v>15712</v>
      </c>
      <c r="D13435" s="428">
        <v>157.55000000000001</v>
      </c>
    </row>
    <row r="13436" spans="2:4" x14ac:dyDescent="0.25">
      <c r="B13436" s="427" t="s">
        <v>16431</v>
      </c>
      <c r="C13436" s="427" t="s">
        <v>15712</v>
      </c>
      <c r="D13436" s="428">
        <v>157.55000000000001</v>
      </c>
    </row>
    <row r="13437" spans="2:4" x14ac:dyDescent="0.25">
      <c r="B13437" s="427" t="s">
        <v>16432</v>
      </c>
      <c r="C13437" s="427" t="s">
        <v>15712</v>
      </c>
      <c r="D13437" s="428">
        <v>157.55000000000001</v>
      </c>
    </row>
    <row r="13438" spans="2:4" x14ac:dyDescent="0.25">
      <c r="B13438" s="427" t="s">
        <v>16433</v>
      </c>
      <c r="C13438" s="427" t="s">
        <v>15712</v>
      </c>
      <c r="D13438" s="428">
        <v>157.55000000000001</v>
      </c>
    </row>
    <row r="13439" spans="2:4" x14ac:dyDescent="0.25">
      <c r="B13439" s="427" t="s">
        <v>16434</v>
      </c>
      <c r="C13439" s="427" t="s">
        <v>15712</v>
      </c>
      <c r="D13439" s="428">
        <v>157.55000000000001</v>
      </c>
    </row>
    <row r="13440" spans="2:4" x14ac:dyDescent="0.25">
      <c r="B13440" s="427" t="s">
        <v>16435</v>
      </c>
      <c r="C13440" s="427" t="s">
        <v>15712</v>
      </c>
      <c r="D13440" s="428">
        <v>157.55000000000001</v>
      </c>
    </row>
    <row r="13441" spans="2:4" x14ac:dyDescent="0.25">
      <c r="B13441" s="427" t="s">
        <v>16436</v>
      </c>
      <c r="C13441" s="427" t="s">
        <v>15712</v>
      </c>
      <c r="D13441" s="428">
        <v>157.55000000000001</v>
      </c>
    </row>
    <row r="13442" spans="2:4" x14ac:dyDescent="0.25">
      <c r="B13442" s="427" t="s">
        <v>16437</v>
      </c>
      <c r="C13442" s="427" t="s">
        <v>15712</v>
      </c>
      <c r="D13442" s="428">
        <v>157.55000000000001</v>
      </c>
    </row>
    <row r="13443" spans="2:4" x14ac:dyDescent="0.25">
      <c r="B13443" s="427" t="s">
        <v>16438</v>
      </c>
      <c r="C13443" s="427" t="s">
        <v>15712</v>
      </c>
      <c r="D13443" s="428">
        <v>157.55000000000001</v>
      </c>
    </row>
    <row r="13444" spans="2:4" x14ac:dyDescent="0.25">
      <c r="B13444" s="427" t="s">
        <v>16439</v>
      </c>
      <c r="C13444" s="427" t="s">
        <v>15712</v>
      </c>
      <c r="D13444" s="428">
        <v>157.55000000000001</v>
      </c>
    </row>
    <row r="13445" spans="2:4" x14ac:dyDescent="0.25">
      <c r="B13445" s="427" t="s">
        <v>16440</v>
      </c>
      <c r="C13445" s="427" t="s">
        <v>15712</v>
      </c>
      <c r="D13445" s="428">
        <v>157.55000000000001</v>
      </c>
    </row>
    <row r="13446" spans="2:4" x14ac:dyDescent="0.25">
      <c r="B13446" s="427" t="s">
        <v>16441</v>
      </c>
      <c r="C13446" s="427" t="s">
        <v>15712</v>
      </c>
      <c r="D13446" s="428">
        <v>157.55000000000001</v>
      </c>
    </row>
    <row r="13447" spans="2:4" x14ac:dyDescent="0.25">
      <c r="B13447" s="427" t="s">
        <v>16442</v>
      </c>
      <c r="C13447" s="427" t="s">
        <v>15712</v>
      </c>
      <c r="D13447" s="428">
        <v>157.55000000000001</v>
      </c>
    </row>
    <row r="13448" spans="2:4" x14ac:dyDescent="0.25">
      <c r="B13448" s="427" t="s">
        <v>16443</v>
      </c>
      <c r="C13448" s="427" t="s">
        <v>15712</v>
      </c>
      <c r="D13448" s="428">
        <v>157.55000000000001</v>
      </c>
    </row>
    <row r="13449" spans="2:4" x14ac:dyDescent="0.25">
      <c r="B13449" s="427" t="s">
        <v>16444</v>
      </c>
      <c r="C13449" s="427" t="s">
        <v>15712</v>
      </c>
      <c r="D13449" s="428">
        <v>157.55000000000001</v>
      </c>
    </row>
    <row r="13450" spans="2:4" x14ac:dyDescent="0.25">
      <c r="B13450" s="427" t="s">
        <v>16445</v>
      </c>
      <c r="C13450" s="427" t="s">
        <v>15712</v>
      </c>
      <c r="D13450" s="428">
        <v>157.55000000000001</v>
      </c>
    </row>
    <row r="13451" spans="2:4" x14ac:dyDescent="0.25">
      <c r="B13451" s="427" t="s">
        <v>16446</v>
      </c>
      <c r="C13451" s="427" t="s">
        <v>15712</v>
      </c>
      <c r="D13451" s="428">
        <v>157.55000000000001</v>
      </c>
    </row>
    <row r="13452" spans="2:4" x14ac:dyDescent="0.25">
      <c r="B13452" s="427" t="s">
        <v>16447</v>
      </c>
      <c r="C13452" s="427" t="s">
        <v>15712</v>
      </c>
      <c r="D13452" s="428">
        <v>157.55000000000001</v>
      </c>
    </row>
    <row r="13453" spans="2:4" x14ac:dyDescent="0.25">
      <c r="B13453" s="427" t="s">
        <v>16448</v>
      </c>
      <c r="C13453" s="427" t="s">
        <v>15712</v>
      </c>
      <c r="D13453" s="428">
        <v>157.55000000000001</v>
      </c>
    </row>
    <row r="13454" spans="2:4" x14ac:dyDescent="0.25">
      <c r="B13454" s="427" t="s">
        <v>16449</v>
      </c>
      <c r="C13454" s="427" t="s">
        <v>15712</v>
      </c>
      <c r="D13454" s="428">
        <v>157.55000000000001</v>
      </c>
    </row>
    <row r="13455" spans="2:4" x14ac:dyDescent="0.25">
      <c r="B13455" s="427" t="s">
        <v>16450</v>
      </c>
      <c r="C13455" s="427" t="s">
        <v>15712</v>
      </c>
      <c r="D13455" s="428">
        <v>157.55000000000001</v>
      </c>
    </row>
    <row r="13456" spans="2:4" x14ac:dyDescent="0.25">
      <c r="B13456" s="427" t="s">
        <v>16451</v>
      </c>
      <c r="C13456" s="427" t="s">
        <v>15712</v>
      </c>
      <c r="D13456" s="428">
        <v>157.55000000000001</v>
      </c>
    </row>
    <row r="13457" spans="2:4" x14ac:dyDescent="0.25">
      <c r="B13457" s="427" t="s">
        <v>16452</v>
      </c>
      <c r="C13457" s="427" t="s">
        <v>15712</v>
      </c>
      <c r="D13457" s="428">
        <v>157.55000000000001</v>
      </c>
    </row>
    <row r="13458" spans="2:4" x14ac:dyDescent="0.25">
      <c r="B13458" s="427" t="s">
        <v>16453</v>
      </c>
      <c r="C13458" s="427" t="s">
        <v>15712</v>
      </c>
      <c r="D13458" s="428">
        <v>157.55000000000001</v>
      </c>
    </row>
    <row r="13459" spans="2:4" x14ac:dyDescent="0.25">
      <c r="B13459" s="427" t="s">
        <v>16454</v>
      </c>
      <c r="C13459" s="427" t="s">
        <v>15712</v>
      </c>
      <c r="D13459" s="428">
        <v>157.55000000000001</v>
      </c>
    </row>
    <row r="13460" spans="2:4" x14ac:dyDescent="0.25">
      <c r="B13460" s="427" t="s">
        <v>16455</v>
      </c>
      <c r="C13460" s="427" t="s">
        <v>15712</v>
      </c>
      <c r="D13460" s="428">
        <v>157.55000000000001</v>
      </c>
    </row>
    <row r="13461" spans="2:4" x14ac:dyDescent="0.25">
      <c r="B13461" s="427" t="s">
        <v>16456</v>
      </c>
      <c r="C13461" s="427" t="s">
        <v>15712</v>
      </c>
      <c r="D13461" s="428">
        <v>157.55000000000001</v>
      </c>
    </row>
    <row r="13462" spans="2:4" x14ac:dyDescent="0.25">
      <c r="B13462" s="427" t="s">
        <v>16457</v>
      </c>
      <c r="C13462" s="427" t="s">
        <v>15712</v>
      </c>
      <c r="D13462" s="428">
        <v>157.55000000000001</v>
      </c>
    </row>
    <row r="13463" spans="2:4" x14ac:dyDescent="0.25">
      <c r="B13463" s="427" t="s">
        <v>16458</v>
      </c>
      <c r="C13463" s="427" t="s">
        <v>15712</v>
      </c>
      <c r="D13463" s="428">
        <v>157.55000000000001</v>
      </c>
    </row>
    <row r="13464" spans="2:4" x14ac:dyDescent="0.25">
      <c r="B13464" s="427" t="s">
        <v>16459</v>
      </c>
      <c r="C13464" s="427" t="s">
        <v>15712</v>
      </c>
      <c r="D13464" s="428">
        <v>157.55000000000001</v>
      </c>
    </row>
    <row r="13465" spans="2:4" x14ac:dyDescent="0.25">
      <c r="B13465" s="427" t="s">
        <v>16460</v>
      </c>
      <c r="C13465" s="427" t="s">
        <v>15712</v>
      </c>
      <c r="D13465" s="428">
        <v>157.55000000000001</v>
      </c>
    </row>
    <row r="13466" spans="2:4" x14ac:dyDescent="0.25">
      <c r="B13466" s="427" t="s">
        <v>16461</v>
      </c>
      <c r="C13466" s="427" t="s">
        <v>15712</v>
      </c>
      <c r="D13466" s="428">
        <v>157.55000000000001</v>
      </c>
    </row>
    <row r="13467" spans="2:4" x14ac:dyDescent="0.25">
      <c r="B13467" s="427" t="s">
        <v>16462</v>
      </c>
      <c r="C13467" s="427" t="s">
        <v>15712</v>
      </c>
      <c r="D13467" s="428">
        <v>157.55000000000001</v>
      </c>
    </row>
    <row r="13468" spans="2:4" x14ac:dyDescent="0.25">
      <c r="B13468" s="427" t="s">
        <v>16463</v>
      </c>
      <c r="C13468" s="427" t="s">
        <v>15712</v>
      </c>
      <c r="D13468" s="428">
        <v>157.55000000000001</v>
      </c>
    </row>
    <row r="13469" spans="2:4" x14ac:dyDescent="0.25">
      <c r="B13469" s="427" t="s">
        <v>16464</v>
      </c>
      <c r="C13469" s="427" t="s">
        <v>15712</v>
      </c>
      <c r="D13469" s="428">
        <v>157.55000000000001</v>
      </c>
    </row>
    <row r="13470" spans="2:4" x14ac:dyDescent="0.25">
      <c r="B13470" s="427" t="s">
        <v>16465</v>
      </c>
      <c r="C13470" s="427" t="s">
        <v>15712</v>
      </c>
      <c r="D13470" s="428">
        <v>157.55000000000001</v>
      </c>
    </row>
    <row r="13471" spans="2:4" x14ac:dyDescent="0.25">
      <c r="B13471" s="427" t="s">
        <v>16466</v>
      </c>
      <c r="C13471" s="427" t="s">
        <v>15712</v>
      </c>
      <c r="D13471" s="428">
        <v>157.55000000000001</v>
      </c>
    </row>
    <row r="13472" spans="2:4" x14ac:dyDescent="0.25">
      <c r="B13472" s="427" t="s">
        <v>16467</v>
      </c>
      <c r="C13472" s="427" t="s">
        <v>15712</v>
      </c>
      <c r="D13472" s="428">
        <v>157.55000000000001</v>
      </c>
    </row>
    <row r="13473" spans="2:4" x14ac:dyDescent="0.25">
      <c r="B13473" s="427" t="s">
        <v>16468</v>
      </c>
      <c r="C13473" s="427" t="s">
        <v>15712</v>
      </c>
      <c r="D13473" s="428">
        <v>157.55000000000001</v>
      </c>
    </row>
    <row r="13474" spans="2:4" x14ac:dyDescent="0.25">
      <c r="B13474" s="427" t="s">
        <v>16469</v>
      </c>
      <c r="C13474" s="427" t="s">
        <v>15712</v>
      </c>
      <c r="D13474" s="428">
        <v>157.55000000000001</v>
      </c>
    </row>
    <row r="13475" spans="2:4" x14ac:dyDescent="0.25">
      <c r="B13475" s="427" t="s">
        <v>16470</v>
      </c>
      <c r="C13475" s="427" t="s">
        <v>15712</v>
      </c>
      <c r="D13475" s="428">
        <v>157.55000000000001</v>
      </c>
    </row>
    <row r="13476" spans="2:4" x14ac:dyDescent="0.25">
      <c r="B13476" s="427" t="s">
        <v>16471</v>
      </c>
      <c r="C13476" s="427" t="s">
        <v>15712</v>
      </c>
      <c r="D13476" s="428">
        <v>157.55000000000001</v>
      </c>
    </row>
    <row r="13477" spans="2:4" x14ac:dyDescent="0.25">
      <c r="B13477" s="427" t="s">
        <v>16472</v>
      </c>
      <c r="C13477" s="427" t="s">
        <v>15712</v>
      </c>
      <c r="D13477" s="428">
        <v>157.55000000000001</v>
      </c>
    </row>
    <row r="13478" spans="2:4" x14ac:dyDescent="0.25">
      <c r="B13478" s="427" t="s">
        <v>16473</v>
      </c>
      <c r="C13478" s="427" t="s">
        <v>15712</v>
      </c>
      <c r="D13478" s="428">
        <v>157.55000000000001</v>
      </c>
    </row>
    <row r="13479" spans="2:4" x14ac:dyDescent="0.25">
      <c r="B13479" s="427" t="s">
        <v>16474</v>
      </c>
      <c r="C13479" s="427" t="s">
        <v>15712</v>
      </c>
      <c r="D13479" s="428">
        <v>157.55000000000001</v>
      </c>
    </row>
    <row r="13480" spans="2:4" x14ac:dyDescent="0.25">
      <c r="B13480" s="427" t="s">
        <v>16475</v>
      </c>
      <c r="C13480" s="427" t="s">
        <v>15712</v>
      </c>
      <c r="D13480" s="428">
        <v>157.55000000000001</v>
      </c>
    </row>
    <row r="13481" spans="2:4" x14ac:dyDescent="0.25">
      <c r="B13481" s="427" t="s">
        <v>16476</v>
      </c>
      <c r="C13481" s="427" t="s">
        <v>15712</v>
      </c>
      <c r="D13481" s="428">
        <v>157.55000000000001</v>
      </c>
    </row>
    <row r="13482" spans="2:4" x14ac:dyDescent="0.25">
      <c r="B13482" s="427" t="s">
        <v>16477</v>
      </c>
      <c r="C13482" s="427" t="s">
        <v>15712</v>
      </c>
      <c r="D13482" s="428">
        <v>157.55000000000001</v>
      </c>
    </row>
    <row r="13483" spans="2:4" x14ac:dyDescent="0.25">
      <c r="B13483" s="427" t="s">
        <v>16478</v>
      </c>
      <c r="C13483" s="427" t="s">
        <v>15712</v>
      </c>
      <c r="D13483" s="428">
        <v>157.55000000000001</v>
      </c>
    </row>
    <row r="13484" spans="2:4" x14ac:dyDescent="0.25">
      <c r="B13484" s="427" t="s">
        <v>16479</v>
      </c>
      <c r="C13484" s="427" t="s">
        <v>15712</v>
      </c>
      <c r="D13484" s="428">
        <v>157.55000000000001</v>
      </c>
    </row>
    <row r="13485" spans="2:4" x14ac:dyDescent="0.25">
      <c r="B13485" s="427" t="s">
        <v>16480</v>
      </c>
      <c r="C13485" s="427" t="s">
        <v>15712</v>
      </c>
      <c r="D13485" s="428">
        <v>157.55000000000001</v>
      </c>
    </row>
    <row r="13486" spans="2:4" x14ac:dyDescent="0.25">
      <c r="B13486" s="427" t="s">
        <v>16481</v>
      </c>
      <c r="C13486" s="427" t="s">
        <v>15712</v>
      </c>
      <c r="D13486" s="428">
        <v>157.55000000000001</v>
      </c>
    </row>
    <row r="13487" spans="2:4" x14ac:dyDescent="0.25">
      <c r="B13487" s="427" t="s">
        <v>16482</v>
      </c>
      <c r="C13487" s="427" t="s">
        <v>15712</v>
      </c>
      <c r="D13487" s="428">
        <v>157.55000000000001</v>
      </c>
    </row>
    <row r="13488" spans="2:4" x14ac:dyDescent="0.25">
      <c r="B13488" s="427" t="s">
        <v>16483</v>
      </c>
      <c r="C13488" s="427" t="s">
        <v>15712</v>
      </c>
      <c r="D13488" s="428">
        <v>157.55000000000001</v>
      </c>
    </row>
    <row r="13489" spans="2:4" x14ac:dyDescent="0.25">
      <c r="B13489" s="427" t="s">
        <v>16484</v>
      </c>
      <c r="C13489" s="427" t="s">
        <v>15712</v>
      </c>
      <c r="D13489" s="428">
        <v>157.55000000000001</v>
      </c>
    </row>
    <row r="13490" spans="2:4" x14ac:dyDescent="0.25">
      <c r="B13490" s="427" t="s">
        <v>16485</v>
      </c>
      <c r="C13490" s="427" t="s">
        <v>15712</v>
      </c>
      <c r="D13490" s="428">
        <v>157.55000000000001</v>
      </c>
    </row>
    <row r="13491" spans="2:4" x14ac:dyDescent="0.25">
      <c r="B13491" s="427" t="s">
        <v>16486</v>
      </c>
      <c r="C13491" s="427" t="s">
        <v>15712</v>
      </c>
      <c r="D13491" s="428">
        <v>157.55000000000001</v>
      </c>
    </row>
    <row r="13492" spans="2:4" x14ac:dyDescent="0.25">
      <c r="B13492" s="427" t="s">
        <v>16487</v>
      </c>
      <c r="C13492" s="427" t="s">
        <v>15712</v>
      </c>
      <c r="D13492" s="428">
        <v>157.55000000000001</v>
      </c>
    </row>
    <row r="13493" spans="2:4" x14ac:dyDescent="0.25">
      <c r="B13493" s="427" t="s">
        <v>16488</v>
      </c>
      <c r="C13493" s="427" t="s">
        <v>15712</v>
      </c>
      <c r="D13493" s="428">
        <v>157.55000000000001</v>
      </c>
    </row>
    <row r="13494" spans="2:4" x14ac:dyDescent="0.25">
      <c r="B13494" s="427" t="s">
        <v>16489</v>
      </c>
      <c r="C13494" s="427" t="s">
        <v>15712</v>
      </c>
      <c r="D13494" s="428">
        <v>157.55000000000001</v>
      </c>
    </row>
    <row r="13495" spans="2:4" x14ac:dyDescent="0.25">
      <c r="B13495" s="427" t="s">
        <v>16490</v>
      </c>
      <c r="C13495" s="427" t="s">
        <v>16491</v>
      </c>
      <c r="D13495" s="428">
        <v>157.55000000000001</v>
      </c>
    </row>
    <row r="13496" spans="2:4" x14ac:dyDescent="0.25">
      <c r="B13496" s="427" t="s">
        <v>16492</v>
      </c>
      <c r="C13496" s="427" t="s">
        <v>16493</v>
      </c>
      <c r="D13496" s="428">
        <v>203</v>
      </c>
    </row>
    <row r="13497" spans="2:4" x14ac:dyDescent="0.25">
      <c r="B13497" s="427" t="s">
        <v>16494</v>
      </c>
      <c r="C13497" s="427" t="s">
        <v>16493</v>
      </c>
      <c r="D13497" s="428">
        <v>203</v>
      </c>
    </row>
    <row r="13498" spans="2:4" x14ac:dyDescent="0.25">
      <c r="B13498" s="427" t="s">
        <v>16495</v>
      </c>
      <c r="C13498" s="427" t="s">
        <v>16493</v>
      </c>
      <c r="D13498" s="428">
        <v>203</v>
      </c>
    </row>
    <row r="13499" spans="2:4" x14ac:dyDescent="0.25">
      <c r="B13499" s="427" t="s">
        <v>16496</v>
      </c>
      <c r="C13499" s="427" t="s">
        <v>16493</v>
      </c>
      <c r="D13499" s="428">
        <v>203</v>
      </c>
    </row>
    <row r="13500" spans="2:4" x14ac:dyDescent="0.25">
      <c r="B13500" s="427" t="s">
        <v>16497</v>
      </c>
      <c r="C13500" s="427" t="s">
        <v>16493</v>
      </c>
      <c r="D13500" s="428">
        <v>203</v>
      </c>
    </row>
    <row r="13501" spans="2:4" x14ac:dyDescent="0.25">
      <c r="B13501" s="427" t="s">
        <v>16498</v>
      </c>
      <c r="C13501" s="427" t="s">
        <v>16493</v>
      </c>
      <c r="D13501" s="428">
        <v>203</v>
      </c>
    </row>
    <row r="13502" spans="2:4" x14ac:dyDescent="0.25">
      <c r="B13502" s="427" t="s">
        <v>16499</v>
      </c>
      <c r="C13502" s="427" t="s">
        <v>16493</v>
      </c>
      <c r="D13502" s="428">
        <v>203</v>
      </c>
    </row>
    <row r="13503" spans="2:4" x14ac:dyDescent="0.25">
      <c r="B13503" s="427" t="s">
        <v>16500</v>
      </c>
      <c r="C13503" s="427" t="s">
        <v>16501</v>
      </c>
      <c r="D13503" s="428">
        <v>387.55</v>
      </c>
    </row>
    <row r="13504" spans="2:4" x14ac:dyDescent="0.25">
      <c r="B13504" s="427" t="s">
        <v>16502</v>
      </c>
      <c r="C13504" s="427" t="s">
        <v>16501</v>
      </c>
      <c r="D13504" s="428">
        <v>387.55</v>
      </c>
    </row>
    <row r="13505" spans="2:4" x14ac:dyDescent="0.25">
      <c r="B13505" s="427" t="s">
        <v>16503</v>
      </c>
      <c r="C13505" s="427" t="s">
        <v>16501</v>
      </c>
      <c r="D13505" s="428">
        <v>387.55</v>
      </c>
    </row>
    <row r="13506" spans="2:4" x14ac:dyDescent="0.25">
      <c r="B13506" s="427" t="s">
        <v>16504</v>
      </c>
      <c r="C13506" s="427" t="s">
        <v>16501</v>
      </c>
      <c r="D13506" s="428">
        <v>224.25</v>
      </c>
    </row>
    <row r="13507" spans="2:4" x14ac:dyDescent="0.25">
      <c r="B13507" s="427" t="s">
        <v>16505</v>
      </c>
      <c r="C13507" s="427" t="s">
        <v>16501</v>
      </c>
      <c r="D13507" s="428">
        <v>224.25</v>
      </c>
    </row>
    <row r="13508" spans="2:4" x14ac:dyDescent="0.25">
      <c r="B13508" s="427" t="s">
        <v>16506</v>
      </c>
      <c r="C13508" s="427" t="s">
        <v>16501</v>
      </c>
      <c r="D13508" s="428">
        <v>224.25</v>
      </c>
    </row>
    <row r="13509" spans="2:4" x14ac:dyDescent="0.25">
      <c r="B13509" s="427" t="s">
        <v>16507</v>
      </c>
      <c r="C13509" s="427" t="s">
        <v>16501</v>
      </c>
      <c r="D13509" s="428">
        <v>387.55</v>
      </c>
    </row>
    <row r="13510" spans="2:4" x14ac:dyDescent="0.25">
      <c r="B13510" s="427" t="s">
        <v>16508</v>
      </c>
      <c r="C13510" s="427" t="s">
        <v>16501</v>
      </c>
      <c r="D13510" s="428">
        <v>387.55</v>
      </c>
    </row>
    <row r="13511" spans="2:4" x14ac:dyDescent="0.25">
      <c r="B13511" s="427" t="s">
        <v>16509</v>
      </c>
      <c r="C13511" s="427" t="s">
        <v>16501</v>
      </c>
      <c r="D13511" s="428">
        <v>387.55</v>
      </c>
    </row>
    <row r="13512" spans="2:4" x14ac:dyDescent="0.25">
      <c r="B13512" s="427" t="s">
        <v>16510</v>
      </c>
      <c r="C13512" s="427" t="s">
        <v>16501</v>
      </c>
      <c r="D13512" s="428">
        <v>387.55</v>
      </c>
    </row>
    <row r="13513" spans="2:4" x14ac:dyDescent="0.25">
      <c r="B13513" s="427" t="s">
        <v>16511</v>
      </c>
      <c r="C13513" s="427" t="s">
        <v>16501</v>
      </c>
      <c r="D13513" s="428">
        <v>387.55</v>
      </c>
    </row>
    <row r="13514" spans="2:4" x14ac:dyDescent="0.25">
      <c r="B13514" s="427" t="s">
        <v>16512</v>
      </c>
      <c r="C13514" s="427" t="s">
        <v>16501</v>
      </c>
      <c r="D13514" s="428">
        <v>387.55</v>
      </c>
    </row>
    <row r="13515" spans="2:4" x14ac:dyDescent="0.25">
      <c r="B13515" s="427" t="s">
        <v>16513</v>
      </c>
      <c r="C13515" s="427" t="s">
        <v>16501</v>
      </c>
      <c r="D13515" s="428">
        <v>387.55</v>
      </c>
    </row>
    <row r="13516" spans="2:4" x14ac:dyDescent="0.25">
      <c r="B13516" s="427" t="s">
        <v>16514</v>
      </c>
      <c r="C13516" s="427" t="s">
        <v>16501</v>
      </c>
      <c r="D13516" s="428">
        <v>224.25</v>
      </c>
    </row>
    <row r="13517" spans="2:4" x14ac:dyDescent="0.25">
      <c r="B13517" s="427" t="s">
        <v>16515</v>
      </c>
      <c r="C13517" s="427" t="s">
        <v>16501</v>
      </c>
      <c r="D13517" s="428">
        <v>224.25</v>
      </c>
    </row>
    <row r="13518" spans="2:4" x14ac:dyDescent="0.25">
      <c r="B13518" s="427" t="s">
        <v>16516</v>
      </c>
      <c r="C13518" s="427" t="s">
        <v>16501</v>
      </c>
      <c r="D13518" s="428">
        <v>224.25</v>
      </c>
    </row>
    <row r="13519" spans="2:4" x14ac:dyDescent="0.25">
      <c r="B13519" s="427" t="s">
        <v>16517</v>
      </c>
      <c r="C13519" s="427" t="s">
        <v>16501</v>
      </c>
      <c r="D13519" s="428">
        <v>224.25</v>
      </c>
    </row>
    <row r="13520" spans="2:4" x14ac:dyDescent="0.25">
      <c r="B13520" s="427" t="s">
        <v>16518</v>
      </c>
      <c r="C13520" s="427" t="s">
        <v>16501</v>
      </c>
      <c r="D13520" s="428">
        <v>224.25</v>
      </c>
    </row>
    <row r="13521" spans="2:4" x14ac:dyDescent="0.25">
      <c r="B13521" s="427" t="s">
        <v>16519</v>
      </c>
      <c r="C13521" s="427" t="s">
        <v>16501</v>
      </c>
      <c r="D13521" s="428">
        <v>387.55</v>
      </c>
    </row>
    <row r="13522" spans="2:4" x14ac:dyDescent="0.25">
      <c r="B13522" s="427" t="s">
        <v>16520</v>
      </c>
      <c r="C13522" s="427" t="s">
        <v>16501</v>
      </c>
      <c r="D13522" s="428">
        <v>387.55</v>
      </c>
    </row>
    <row r="13523" spans="2:4" x14ac:dyDescent="0.25">
      <c r="B13523" s="427" t="s">
        <v>16521</v>
      </c>
      <c r="C13523" s="427" t="s">
        <v>16501</v>
      </c>
      <c r="D13523" s="428">
        <v>387.55</v>
      </c>
    </row>
    <row r="13524" spans="2:4" x14ac:dyDescent="0.25">
      <c r="B13524" s="427" t="s">
        <v>16522</v>
      </c>
      <c r="C13524" s="427" t="s">
        <v>16501</v>
      </c>
      <c r="D13524" s="428">
        <v>224.25</v>
      </c>
    </row>
    <row r="13525" spans="2:4" x14ac:dyDescent="0.25">
      <c r="B13525" s="427" t="s">
        <v>16523</v>
      </c>
      <c r="C13525" s="427" t="s">
        <v>16501</v>
      </c>
      <c r="D13525" s="428">
        <v>224.25</v>
      </c>
    </row>
    <row r="13526" spans="2:4" x14ac:dyDescent="0.25">
      <c r="B13526" s="427" t="s">
        <v>16524</v>
      </c>
      <c r="C13526" s="427" t="s">
        <v>16501</v>
      </c>
      <c r="D13526" s="428">
        <v>224.25</v>
      </c>
    </row>
    <row r="13527" spans="2:4" x14ac:dyDescent="0.25">
      <c r="B13527" s="427" t="s">
        <v>16525</v>
      </c>
      <c r="C13527" s="427" t="s">
        <v>16501</v>
      </c>
      <c r="D13527" s="428">
        <v>224.25</v>
      </c>
    </row>
    <row r="13528" spans="2:4" x14ac:dyDescent="0.25">
      <c r="B13528" s="427" t="s">
        <v>16526</v>
      </c>
      <c r="C13528" s="427" t="s">
        <v>16501</v>
      </c>
      <c r="D13528" s="428">
        <v>224.25</v>
      </c>
    </row>
    <row r="13529" spans="2:4" x14ac:dyDescent="0.25">
      <c r="B13529" s="427" t="s">
        <v>16527</v>
      </c>
      <c r="C13529" s="427" t="s">
        <v>16501</v>
      </c>
      <c r="D13529" s="428">
        <v>224.25</v>
      </c>
    </row>
    <row r="13530" spans="2:4" x14ac:dyDescent="0.25">
      <c r="B13530" s="427">
        <v>6990</v>
      </c>
      <c r="C13530" s="427" t="s">
        <v>16501</v>
      </c>
      <c r="D13530" s="428">
        <v>387.55</v>
      </c>
    </row>
    <row r="13531" spans="2:4" x14ac:dyDescent="0.25">
      <c r="B13531" s="427" t="s">
        <v>16528</v>
      </c>
      <c r="C13531" s="427" t="s">
        <v>16501</v>
      </c>
      <c r="D13531" s="428">
        <v>387.55</v>
      </c>
    </row>
    <row r="13532" spans="2:4" x14ac:dyDescent="0.25">
      <c r="B13532" s="427" t="s">
        <v>16529</v>
      </c>
      <c r="C13532" s="427" t="s">
        <v>16501</v>
      </c>
      <c r="D13532" s="428">
        <v>387.55</v>
      </c>
    </row>
    <row r="13533" spans="2:4" x14ac:dyDescent="0.25">
      <c r="B13533" s="427" t="s">
        <v>16530</v>
      </c>
      <c r="C13533" s="427" t="s">
        <v>16501</v>
      </c>
      <c r="D13533" s="428">
        <v>224.25</v>
      </c>
    </row>
    <row r="13534" spans="2:4" x14ac:dyDescent="0.25">
      <c r="B13534" s="427" t="s">
        <v>16531</v>
      </c>
      <c r="C13534" s="427" t="s">
        <v>16501</v>
      </c>
      <c r="D13534" s="428">
        <v>224.25</v>
      </c>
    </row>
    <row r="13535" spans="2:4" x14ac:dyDescent="0.25">
      <c r="B13535" s="427" t="s">
        <v>16532</v>
      </c>
      <c r="C13535" s="427" t="s">
        <v>16501</v>
      </c>
      <c r="D13535" s="428">
        <v>387.55</v>
      </c>
    </row>
    <row r="13536" spans="2:4" x14ac:dyDescent="0.25">
      <c r="B13536" s="427" t="s">
        <v>16533</v>
      </c>
      <c r="C13536" s="427" t="s">
        <v>16501</v>
      </c>
      <c r="D13536" s="428">
        <v>387.55</v>
      </c>
    </row>
    <row r="13537" spans="2:4" x14ac:dyDescent="0.25">
      <c r="B13537" s="427" t="s">
        <v>16534</v>
      </c>
      <c r="C13537" s="427" t="s">
        <v>16501</v>
      </c>
      <c r="D13537" s="428">
        <v>224.25</v>
      </c>
    </row>
    <row r="13538" spans="2:4" x14ac:dyDescent="0.25">
      <c r="B13538" s="427" t="s">
        <v>16535</v>
      </c>
      <c r="C13538" s="427" t="s">
        <v>16501</v>
      </c>
      <c r="D13538" s="428">
        <v>224.25</v>
      </c>
    </row>
    <row r="13539" spans="2:4" x14ac:dyDescent="0.25">
      <c r="B13539" s="427" t="s">
        <v>16536</v>
      </c>
      <c r="C13539" s="427" t="s">
        <v>16501</v>
      </c>
      <c r="D13539" s="428">
        <v>224.25</v>
      </c>
    </row>
    <row r="13540" spans="2:4" x14ac:dyDescent="0.25">
      <c r="B13540" s="427" t="s">
        <v>16537</v>
      </c>
      <c r="C13540" s="427" t="s">
        <v>16501</v>
      </c>
      <c r="D13540" s="428">
        <v>224.25</v>
      </c>
    </row>
    <row r="13541" spans="2:4" x14ac:dyDescent="0.25">
      <c r="B13541" s="427" t="s">
        <v>16538</v>
      </c>
      <c r="C13541" s="427" t="s">
        <v>16501</v>
      </c>
      <c r="D13541" s="428">
        <v>224.25</v>
      </c>
    </row>
    <row r="13542" spans="2:4" x14ac:dyDescent="0.25">
      <c r="B13542" s="427" t="s">
        <v>16539</v>
      </c>
      <c r="C13542" s="427" t="s">
        <v>16501</v>
      </c>
      <c r="D13542" s="428">
        <v>224.25</v>
      </c>
    </row>
    <row r="13543" spans="2:4" x14ac:dyDescent="0.25">
      <c r="B13543" s="427" t="s">
        <v>16540</v>
      </c>
      <c r="C13543" s="427" t="s">
        <v>16501</v>
      </c>
      <c r="D13543" s="428">
        <v>224.25</v>
      </c>
    </row>
    <row r="13544" spans="2:4" x14ac:dyDescent="0.25">
      <c r="B13544" s="427" t="s">
        <v>16541</v>
      </c>
      <c r="C13544" s="427" t="s">
        <v>16501</v>
      </c>
      <c r="D13544" s="428">
        <v>387.55</v>
      </c>
    </row>
    <row r="13545" spans="2:4" x14ac:dyDescent="0.25">
      <c r="B13545" s="427" t="s">
        <v>16542</v>
      </c>
      <c r="C13545" s="427" t="s">
        <v>16543</v>
      </c>
      <c r="D13545" s="428">
        <v>224.25</v>
      </c>
    </row>
    <row r="13546" spans="2:4" x14ac:dyDescent="0.25">
      <c r="B13546" s="427" t="s">
        <v>16544</v>
      </c>
      <c r="C13546" s="427" t="s">
        <v>16545</v>
      </c>
      <c r="D13546" s="428">
        <v>93.99</v>
      </c>
    </row>
    <row r="13547" spans="2:4" x14ac:dyDescent="0.25">
      <c r="B13547" s="427" t="s">
        <v>16546</v>
      </c>
      <c r="C13547" s="427" t="s">
        <v>16547</v>
      </c>
      <c r="D13547" s="428">
        <v>246.01</v>
      </c>
    </row>
    <row r="13548" spans="2:4" x14ac:dyDescent="0.25">
      <c r="B13548" s="427" t="s">
        <v>16548</v>
      </c>
      <c r="C13548" s="427" t="s">
        <v>16549</v>
      </c>
      <c r="D13548" s="428">
        <v>1048.8</v>
      </c>
    </row>
    <row r="13549" spans="2:4" x14ac:dyDescent="0.25">
      <c r="B13549" s="427" t="s">
        <v>16550</v>
      </c>
      <c r="C13549" s="427" t="s">
        <v>16549</v>
      </c>
      <c r="D13549" s="428">
        <v>906.77</v>
      </c>
    </row>
    <row r="13550" spans="2:4" x14ac:dyDescent="0.25">
      <c r="B13550" s="427" t="s">
        <v>16551</v>
      </c>
      <c r="C13550" s="427" t="s">
        <v>16549</v>
      </c>
      <c r="D13550" s="428">
        <v>1074.1600000000001</v>
      </c>
    </row>
    <row r="13551" spans="2:4" x14ac:dyDescent="0.25">
      <c r="B13551" s="427" t="s">
        <v>16552</v>
      </c>
      <c r="C13551" s="427" t="s">
        <v>16549</v>
      </c>
      <c r="D13551" s="428">
        <v>517.5</v>
      </c>
    </row>
    <row r="13552" spans="2:4" x14ac:dyDescent="0.25">
      <c r="B13552" s="427" t="s">
        <v>16553</v>
      </c>
      <c r="C13552" s="427" t="s">
        <v>16549</v>
      </c>
      <c r="D13552" s="428">
        <v>432.4</v>
      </c>
    </row>
    <row r="13553" spans="2:4" x14ac:dyDescent="0.25">
      <c r="B13553" s="427" t="s">
        <v>16554</v>
      </c>
      <c r="C13553" s="427" t="s">
        <v>16549</v>
      </c>
      <c r="D13553" s="428">
        <v>763.6</v>
      </c>
    </row>
    <row r="13554" spans="2:4" x14ac:dyDescent="0.25">
      <c r="B13554" s="427" t="s">
        <v>16555</v>
      </c>
      <c r="C13554" s="427" t="s">
        <v>16549</v>
      </c>
      <c r="D13554" s="428">
        <v>759</v>
      </c>
    </row>
    <row r="13555" spans="2:4" x14ac:dyDescent="0.25">
      <c r="B13555" s="427" t="s">
        <v>16556</v>
      </c>
      <c r="C13555" s="427" t="s">
        <v>16549</v>
      </c>
      <c r="D13555" s="428">
        <v>759</v>
      </c>
    </row>
    <row r="13556" spans="2:4" x14ac:dyDescent="0.25">
      <c r="B13556" s="427" t="s">
        <v>16557</v>
      </c>
      <c r="C13556" s="427" t="s">
        <v>16549</v>
      </c>
      <c r="D13556" s="428">
        <v>759</v>
      </c>
    </row>
    <row r="13557" spans="2:4" x14ac:dyDescent="0.25">
      <c r="B13557" s="427" t="s">
        <v>16558</v>
      </c>
      <c r="C13557" s="427" t="s">
        <v>16549</v>
      </c>
      <c r="D13557" s="428">
        <v>506</v>
      </c>
    </row>
    <row r="13558" spans="2:4" x14ac:dyDescent="0.25">
      <c r="B13558" s="427" t="s">
        <v>16559</v>
      </c>
      <c r="C13558" s="427" t="s">
        <v>16549</v>
      </c>
      <c r="D13558" s="428">
        <v>432.4</v>
      </c>
    </row>
    <row r="13559" spans="2:4" x14ac:dyDescent="0.25">
      <c r="B13559" s="427" t="s">
        <v>16560</v>
      </c>
      <c r="C13559" s="427" t="s">
        <v>16549</v>
      </c>
      <c r="D13559" s="428">
        <v>1648.36</v>
      </c>
    </row>
    <row r="13560" spans="2:4" x14ac:dyDescent="0.25">
      <c r="B13560" s="427" t="s">
        <v>16561</v>
      </c>
      <c r="C13560" s="427" t="s">
        <v>16549</v>
      </c>
      <c r="D13560" s="428">
        <v>750</v>
      </c>
    </row>
    <row r="13561" spans="2:4" x14ac:dyDescent="0.25">
      <c r="B13561" s="427" t="s">
        <v>16562</v>
      </c>
      <c r="C13561" s="427" t="s">
        <v>16549</v>
      </c>
      <c r="D13561" s="428">
        <v>1085.5999999999999</v>
      </c>
    </row>
    <row r="13562" spans="2:4" x14ac:dyDescent="0.25">
      <c r="B13562" s="427" t="s">
        <v>16563</v>
      </c>
      <c r="C13562" s="427" t="s">
        <v>16549</v>
      </c>
      <c r="D13562" s="428">
        <v>759</v>
      </c>
    </row>
    <row r="13563" spans="2:4" x14ac:dyDescent="0.25">
      <c r="B13563" s="427" t="s">
        <v>16564</v>
      </c>
      <c r="C13563" s="427" t="s">
        <v>16549</v>
      </c>
      <c r="D13563" s="428">
        <v>782</v>
      </c>
    </row>
    <row r="13564" spans="2:4" x14ac:dyDescent="0.25">
      <c r="B13564" s="427" t="s">
        <v>16565</v>
      </c>
      <c r="C13564" s="427" t="s">
        <v>16549</v>
      </c>
      <c r="D13564" s="428">
        <v>506</v>
      </c>
    </row>
    <row r="13565" spans="2:4" x14ac:dyDescent="0.25">
      <c r="B13565" s="427" t="s">
        <v>16566</v>
      </c>
      <c r="C13565" s="427" t="s">
        <v>16549</v>
      </c>
      <c r="D13565" s="428">
        <v>506</v>
      </c>
    </row>
    <row r="13566" spans="2:4" x14ac:dyDescent="0.25">
      <c r="B13566" s="427" t="s">
        <v>16567</v>
      </c>
      <c r="C13566" s="427" t="s">
        <v>16549</v>
      </c>
      <c r="D13566" s="428">
        <v>763.6</v>
      </c>
    </row>
    <row r="13567" spans="2:4" x14ac:dyDescent="0.25">
      <c r="B13567" s="427" t="s">
        <v>16568</v>
      </c>
      <c r="C13567" s="427" t="s">
        <v>16549</v>
      </c>
      <c r="D13567" s="428">
        <v>763.6</v>
      </c>
    </row>
    <row r="13568" spans="2:4" x14ac:dyDescent="0.25">
      <c r="B13568" s="427" t="s">
        <v>16569</v>
      </c>
      <c r="C13568" s="427" t="s">
        <v>16549</v>
      </c>
      <c r="D13568" s="428">
        <v>763.6</v>
      </c>
    </row>
    <row r="13569" spans="2:4" x14ac:dyDescent="0.25">
      <c r="B13569" s="427" t="s">
        <v>16570</v>
      </c>
      <c r="C13569" s="427" t="s">
        <v>16549</v>
      </c>
      <c r="D13569" s="428">
        <v>763.6</v>
      </c>
    </row>
    <row r="13570" spans="2:4" x14ac:dyDescent="0.25">
      <c r="B13570" s="427" t="s">
        <v>16571</v>
      </c>
      <c r="C13570" s="427" t="s">
        <v>16549</v>
      </c>
      <c r="D13570" s="428">
        <v>763.6</v>
      </c>
    </row>
    <row r="13571" spans="2:4" x14ac:dyDescent="0.25">
      <c r="B13571" s="427" t="s">
        <v>16572</v>
      </c>
      <c r="C13571" s="427" t="s">
        <v>16549</v>
      </c>
      <c r="D13571" s="428">
        <v>763.6</v>
      </c>
    </row>
    <row r="13572" spans="2:4" x14ac:dyDescent="0.25">
      <c r="B13572" s="427" t="s">
        <v>16573</v>
      </c>
      <c r="C13572" s="427" t="s">
        <v>16549</v>
      </c>
      <c r="D13572" s="428">
        <v>763.6</v>
      </c>
    </row>
    <row r="13573" spans="2:4" x14ac:dyDescent="0.25">
      <c r="B13573" s="427" t="s">
        <v>16574</v>
      </c>
      <c r="C13573" s="427" t="s">
        <v>16549</v>
      </c>
      <c r="D13573" s="428">
        <v>763.6</v>
      </c>
    </row>
    <row r="13574" spans="2:4" x14ac:dyDescent="0.25">
      <c r="B13574" s="427" t="s">
        <v>16575</v>
      </c>
      <c r="C13574" s="427" t="s">
        <v>16549</v>
      </c>
      <c r="D13574" s="428">
        <v>763.6</v>
      </c>
    </row>
    <row r="13575" spans="2:4" x14ac:dyDescent="0.25">
      <c r="B13575" s="427" t="s">
        <v>16576</v>
      </c>
      <c r="C13575" s="427" t="s">
        <v>16549</v>
      </c>
      <c r="D13575" s="428">
        <v>763.6</v>
      </c>
    </row>
    <row r="13576" spans="2:4" x14ac:dyDescent="0.25">
      <c r="B13576" s="427" t="s">
        <v>16577</v>
      </c>
      <c r="C13576" s="427" t="s">
        <v>16549</v>
      </c>
      <c r="D13576" s="428">
        <v>763.6</v>
      </c>
    </row>
    <row r="13577" spans="2:4" x14ac:dyDescent="0.25">
      <c r="B13577" s="427" t="s">
        <v>16578</v>
      </c>
      <c r="C13577" s="427" t="s">
        <v>16549</v>
      </c>
      <c r="D13577" s="428">
        <v>763.6</v>
      </c>
    </row>
    <row r="13578" spans="2:4" x14ac:dyDescent="0.25">
      <c r="B13578" s="427" t="s">
        <v>16579</v>
      </c>
      <c r="C13578" s="427" t="s">
        <v>16549</v>
      </c>
      <c r="D13578" s="428">
        <v>763.6</v>
      </c>
    </row>
    <row r="13579" spans="2:4" x14ac:dyDescent="0.25">
      <c r="B13579" s="427" t="s">
        <v>16580</v>
      </c>
      <c r="C13579" s="427" t="s">
        <v>16549</v>
      </c>
      <c r="D13579" s="428">
        <v>763.6</v>
      </c>
    </row>
    <row r="13580" spans="2:4" x14ac:dyDescent="0.25">
      <c r="B13580" s="427" t="s">
        <v>16581</v>
      </c>
      <c r="C13580" s="427" t="s">
        <v>16549</v>
      </c>
      <c r="D13580" s="428">
        <v>763.6</v>
      </c>
    </row>
    <row r="13581" spans="2:4" x14ac:dyDescent="0.25">
      <c r="B13581" s="427" t="s">
        <v>16582</v>
      </c>
      <c r="C13581" s="427" t="s">
        <v>16549</v>
      </c>
      <c r="D13581" s="428">
        <v>763.6</v>
      </c>
    </row>
    <row r="13582" spans="2:4" x14ac:dyDescent="0.25">
      <c r="B13582" s="427" t="s">
        <v>16583</v>
      </c>
      <c r="C13582" s="427" t="s">
        <v>16549</v>
      </c>
      <c r="D13582" s="428">
        <v>763.6</v>
      </c>
    </row>
    <row r="13583" spans="2:4" x14ac:dyDescent="0.25">
      <c r="B13583" s="427" t="s">
        <v>16584</v>
      </c>
      <c r="C13583" s="427" t="s">
        <v>16549</v>
      </c>
      <c r="D13583" s="428">
        <v>763.6</v>
      </c>
    </row>
    <row r="13584" spans="2:4" x14ac:dyDescent="0.25">
      <c r="B13584" s="427" t="s">
        <v>16585</v>
      </c>
      <c r="C13584" s="427" t="s">
        <v>16549</v>
      </c>
      <c r="D13584" s="428">
        <v>763.6</v>
      </c>
    </row>
    <row r="13585" spans="2:4" x14ac:dyDescent="0.25">
      <c r="B13585" s="427" t="s">
        <v>16586</v>
      </c>
      <c r="C13585" s="427" t="s">
        <v>16549</v>
      </c>
      <c r="D13585" s="428">
        <v>763.6</v>
      </c>
    </row>
    <row r="13586" spans="2:4" x14ac:dyDescent="0.25">
      <c r="B13586" s="427" t="s">
        <v>16587</v>
      </c>
      <c r="C13586" s="427" t="s">
        <v>16549</v>
      </c>
      <c r="D13586" s="428">
        <v>763.6</v>
      </c>
    </row>
    <row r="13587" spans="2:4" x14ac:dyDescent="0.25">
      <c r="B13587" s="427" t="s">
        <v>16588</v>
      </c>
      <c r="C13587" s="427" t="s">
        <v>16549</v>
      </c>
      <c r="D13587" s="428">
        <v>763.6</v>
      </c>
    </row>
    <row r="13588" spans="2:4" x14ac:dyDescent="0.25">
      <c r="B13588" s="427" t="s">
        <v>16589</v>
      </c>
      <c r="C13588" s="427" t="s">
        <v>16549</v>
      </c>
      <c r="D13588" s="428">
        <v>763.6</v>
      </c>
    </row>
    <row r="13589" spans="2:4" x14ac:dyDescent="0.25">
      <c r="B13589" s="427" t="s">
        <v>16590</v>
      </c>
      <c r="C13589" s="427" t="s">
        <v>16549</v>
      </c>
      <c r="D13589" s="428">
        <v>763.6</v>
      </c>
    </row>
    <row r="13590" spans="2:4" x14ac:dyDescent="0.25">
      <c r="B13590" s="427" t="s">
        <v>16591</v>
      </c>
      <c r="C13590" s="427" t="s">
        <v>16549</v>
      </c>
      <c r="D13590" s="428">
        <v>763.6</v>
      </c>
    </row>
    <row r="13591" spans="2:4" x14ac:dyDescent="0.25">
      <c r="B13591" s="427" t="s">
        <v>16592</v>
      </c>
      <c r="C13591" s="427" t="s">
        <v>16549</v>
      </c>
      <c r="D13591" s="428">
        <v>402.5</v>
      </c>
    </row>
    <row r="13592" spans="2:4" x14ac:dyDescent="0.25">
      <c r="B13592" s="427" t="s">
        <v>16593</v>
      </c>
      <c r="C13592" s="427" t="s">
        <v>16549</v>
      </c>
      <c r="D13592" s="428">
        <v>402.5</v>
      </c>
    </row>
    <row r="13593" spans="2:4" x14ac:dyDescent="0.25">
      <c r="B13593" s="427" t="s">
        <v>16594</v>
      </c>
      <c r="C13593" s="427" t="s">
        <v>16549</v>
      </c>
      <c r="D13593" s="428">
        <v>355.98</v>
      </c>
    </row>
    <row r="13594" spans="2:4" x14ac:dyDescent="0.25">
      <c r="B13594" s="427" t="s">
        <v>16595</v>
      </c>
      <c r="C13594" s="427" t="s">
        <v>16549</v>
      </c>
      <c r="D13594" s="428">
        <v>355.98</v>
      </c>
    </row>
    <row r="13595" spans="2:4" x14ac:dyDescent="0.25">
      <c r="B13595" s="427" t="s">
        <v>16596</v>
      </c>
      <c r="C13595" s="427" t="s">
        <v>16549</v>
      </c>
      <c r="D13595" s="428">
        <v>355.98</v>
      </c>
    </row>
    <row r="13596" spans="2:4" x14ac:dyDescent="0.25">
      <c r="B13596" s="427" t="s">
        <v>16597</v>
      </c>
      <c r="C13596" s="427" t="s">
        <v>16549</v>
      </c>
      <c r="D13596" s="428">
        <v>355.98</v>
      </c>
    </row>
    <row r="13597" spans="2:4" x14ac:dyDescent="0.25">
      <c r="B13597" s="427" t="s">
        <v>16598</v>
      </c>
      <c r="C13597" s="427" t="s">
        <v>16549</v>
      </c>
      <c r="D13597" s="428">
        <v>1085.5999999999999</v>
      </c>
    </row>
    <row r="13598" spans="2:4" x14ac:dyDescent="0.25">
      <c r="B13598" s="427" t="s">
        <v>16599</v>
      </c>
      <c r="C13598" s="427" t="s">
        <v>16549</v>
      </c>
      <c r="D13598" s="428">
        <v>736</v>
      </c>
    </row>
    <row r="13599" spans="2:4" x14ac:dyDescent="0.25">
      <c r="B13599" s="427" t="s">
        <v>16600</v>
      </c>
      <c r="C13599" s="427" t="s">
        <v>16549</v>
      </c>
      <c r="D13599" s="428">
        <v>387.55</v>
      </c>
    </row>
    <row r="13600" spans="2:4" x14ac:dyDescent="0.25">
      <c r="B13600" s="427" t="s">
        <v>16601</v>
      </c>
      <c r="C13600" s="427" t="s">
        <v>16549</v>
      </c>
      <c r="D13600" s="428">
        <v>906.02</v>
      </c>
    </row>
    <row r="13601" spans="2:4" x14ac:dyDescent="0.25">
      <c r="B13601" s="427" t="s">
        <v>16602</v>
      </c>
      <c r="C13601" s="427" t="s">
        <v>16549</v>
      </c>
      <c r="D13601" s="428">
        <v>339.25</v>
      </c>
    </row>
    <row r="13602" spans="2:4" x14ac:dyDescent="0.25">
      <c r="B13602" s="427" t="s">
        <v>16603</v>
      </c>
      <c r="C13602" s="427" t="s">
        <v>16549</v>
      </c>
      <c r="D13602" s="428">
        <v>1085.5999999999999</v>
      </c>
    </row>
    <row r="13603" spans="2:4" x14ac:dyDescent="0.25">
      <c r="B13603" s="427" t="s">
        <v>16604</v>
      </c>
      <c r="C13603" s="427" t="s">
        <v>16549</v>
      </c>
      <c r="D13603" s="428">
        <v>553.15</v>
      </c>
    </row>
    <row r="13604" spans="2:4" x14ac:dyDescent="0.25">
      <c r="B13604" s="427" t="s">
        <v>16605</v>
      </c>
      <c r="C13604" s="427" t="s">
        <v>16549</v>
      </c>
      <c r="D13604" s="428">
        <v>1085.5999999999999</v>
      </c>
    </row>
    <row r="13605" spans="2:4" x14ac:dyDescent="0.25">
      <c r="B13605" s="427" t="s">
        <v>16606</v>
      </c>
      <c r="C13605" s="427" t="s">
        <v>16549</v>
      </c>
      <c r="D13605" s="428">
        <v>506</v>
      </c>
    </row>
    <row r="13606" spans="2:4" x14ac:dyDescent="0.25">
      <c r="B13606" s="427" t="s">
        <v>16607</v>
      </c>
      <c r="C13606" s="427" t="s">
        <v>16549</v>
      </c>
      <c r="D13606" s="428">
        <v>432.4</v>
      </c>
    </row>
    <row r="13607" spans="2:4" x14ac:dyDescent="0.25">
      <c r="B13607" s="427" t="s">
        <v>16608</v>
      </c>
      <c r="C13607" s="427" t="s">
        <v>16549</v>
      </c>
      <c r="D13607" s="428">
        <v>402.5</v>
      </c>
    </row>
    <row r="13608" spans="2:4" x14ac:dyDescent="0.25">
      <c r="B13608" s="427" t="s">
        <v>16609</v>
      </c>
      <c r="C13608" s="427" t="s">
        <v>16549</v>
      </c>
      <c r="D13608" s="428">
        <v>387.55</v>
      </c>
    </row>
    <row r="13609" spans="2:4" x14ac:dyDescent="0.25">
      <c r="B13609" s="427" t="s">
        <v>16610</v>
      </c>
      <c r="C13609" s="427" t="s">
        <v>16549</v>
      </c>
      <c r="D13609" s="428">
        <v>763.6</v>
      </c>
    </row>
    <row r="13610" spans="2:4" x14ac:dyDescent="0.25">
      <c r="B13610" s="427" t="s">
        <v>16611</v>
      </c>
      <c r="C13610" s="427" t="s">
        <v>16549</v>
      </c>
      <c r="D13610" s="428">
        <v>387.55</v>
      </c>
    </row>
    <row r="13611" spans="2:4" x14ac:dyDescent="0.25">
      <c r="B13611" s="427" t="s">
        <v>16612</v>
      </c>
      <c r="C13611" s="427" t="s">
        <v>16549</v>
      </c>
      <c r="D13611" s="428">
        <v>1020.8</v>
      </c>
    </row>
    <row r="13612" spans="2:4" x14ac:dyDescent="0.25">
      <c r="B13612" s="427" t="s">
        <v>16613</v>
      </c>
      <c r="C13612" s="427" t="s">
        <v>16549</v>
      </c>
      <c r="D13612" s="428">
        <v>402.5</v>
      </c>
    </row>
    <row r="13613" spans="2:4" x14ac:dyDescent="0.25">
      <c r="B13613" s="427" t="s">
        <v>16614</v>
      </c>
      <c r="C13613" s="427" t="s">
        <v>16549</v>
      </c>
      <c r="D13613" s="428">
        <v>1085.5999999999999</v>
      </c>
    </row>
    <row r="13614" spans="2:4" x14ac:dyDescent="0.25">
      <c r="B13614" s="427" t="s">
        <v>16615</v>
      </c>
      <c r="C13614" s="427" t="s">
        <v>16549</v>
      </c>
      <c r="D13614" s="428">
        <v>1021.98</v>
      </c>
    </row>
    <row r="13615" spans="2:4" x14ac:dyDescent="0.25">
      <c r="B13615" s="427" t="s">
        <v>16616</v>
      </c>
      <c r="C13615" s="427" t="s">
        <v>16549</v>
      </c>
      <c r="D13615" s="428">
        <v>497.09</v>
      </c>
    </row>
    <row r="13616" spans="2:4" x14ac:dyDescent="0.25">
      <c r="B13616" s="427" t="s">
        <v>16617</v>
      </c>
      <c r="C13616" s="427" t="s">
        <v>16549</v>
      </c>
      <c r="D13616" s="428">
        <v>782</v>
      </c>
    </row>
    <row r="13617" spans="2:4" x14ac:dyDescent="0.25">
      <c r="B13617" s="427" t="s">
        <v>16618</v>
      </c>
      <c r="C13617" s="427" t="s">
        <v>16549</v>
      </c>
      <c r="D13617" s="428">
        <v>517.5</v>
      </c>
    </row>
    <row r="13618" spans="2:4" x14ac:dyDescent="0.25">
      <c r="B13618" s="427" t="s">
        <v>16619</v>
      </c>
      <c r="C13618" s="427" t="s">
        <v>16549</v>
      </c>
      <c r="D13618" s="428">
        <v>782</v>
      </c>
    </row>
    <row r="13619" spans="2:4" x14ac:dyDescent="0.25">
      <c r="B13619" s="427" t="s">
        <v>16620</v>
      </c>
      <c r="C13619" s="427" t="s">
        <v>16549</v>
      </c>
      <c r="D13619" s="428">
        <v>759</v>
      </c>
    </row>
    <row r="13620" spans="2:4" x14ac:dyDescent="0.25">
      <c r="B13620" s="427" t="s">
        <v>16621</v>
      </c>
      <c r="C13620" s="427" t="s">
        <v>16549</v>
      </c>
      <c r="D13620" s="428">
        <v>763.6</v>
      </c>
    </row>
    <row r="13621" spans="2:4" x14ac:dyDescent="0.25">
      <c r="B13621" s="427" t="s">
        <v>16622</v>
      </c>
      <c r="C13621" s="427" t="s">
        <v>16549</v>
      </c>
      <c r="D13621" s="428">
        <v>506</v>
      </c>
    </row>
    <row r="13622" spans="2:4" x14ac:dyDescent="0.25">
      <c r="B13622" s="427" t="s">
        <v>16623</v>
      </c>
      <c r="C13622" s="427" t="s">
        <v>16549</v>
      </c>
      <c r="D13622" s="428">
        <v>1218</v>
      </c>
    </row>
    <row r="13623" spans="2:4" x14ac:dyDescent="0.25">
      <c r="B13623" s="427" t="s">
        <v>16624</v>
      </c>
      <c r="C13623" s="427" t="s">
        <v>16549</v>
      </c>
      <c r="D13623" s="428">
        <v>1218</v>
      </c>
    </row>
    <row r="13624" spans="2:4" x14ac:dyDescent="0.25">
      <c r="B13624" s="427" t="s">
        <v>16625</v>
      </c>
      <c r="C13624" s="427" t="s">
        <v>16549</v>
      </c>
      <c r="D13624" s="428">
        <v>1218</v>
      </c>
    </row>
    <row r="13625" spans="2:4" x14ac:dyDescent="0.25">
      <c r="B13625" s="427" t="s">
        <v>16626</v>
      </c>
      <c r="C13625" s="427" t="s">
        <v>16549</v>
      </c>
      <c r="D13625" s="428">
        <v>1218</v>
      </c>
    </row>
    <row r="13626" spans="2:4" x14ac:dyDescent="0.25">
      <c r="B13626" s="427" t="s">
        <v>16627</v>
      </c>
      <c r="C13626" s="427" t="s">
        <v>16549</v>
      </c>
      <c r="D13626" s="428">
        <v>1218</v>
      </c>
    </row>
    <row r="13627" spans="2:4" x14ac:dyDescent="0.25">
      <c r="B13627" s="427" t="s">
        <v>16628</v>
      </c>
      <c r="C13627" s="427" t="s">
        <v>16549</v>
      </c>
      <c r="D13627" s="428">
        <v>1218</v>
      </c>
    </row>
    <row r="13628" spans="2:4" x14ac:dyDescent="0.25">
      <c r="B13628" s="427" t="s">
        <v>16629</v>
      </c>
      <c r="C13628" s="427" t="s">
        <v>16549</v>
      </c>
      <c r="D13628" s="428">
        <v>1218</v>
      </c>
    </row>
    <row r="13629" spans="2:4" x14ac:dyDescent="0.25">
      <c r="B13629" s="427" t="s">
        <v>16630</v>
      </c>
      <c r="C13629" s="427" t="s">
        <v>16549</v>
      </c>
      <c r="D13629" s="428">
        <v>1218</v>
      </c>
    </row>
    <row r="13630" spans="2:4" x14ac:dyDescent="0.25">
      <c r="B13630" s="427" t="s">
        <v>16631</v>
      </c>
      <c r="C13630" s="427" t="s">
        <v>16549</v>
      </c>
      <c r="D13630" s="428">
        <v>1218</v>
      </c>
    </row>
    <row r="13631" spans="2:4" x14ac:dyDescent="0.25">
      <c r="B13631" s="427" t="s">
        <v>16632</v>
      </c>
      <c r="C13631" s="427" t="s">
        <v>16549</v>
      </c>
      <c r="D13631" s="428">
        <v>1218</v>
      </c>
    </row>
    <row r="13632" spans="2:4" x14ac:dyDescent="0.25">
      <c r="B13632" s="427" t="s">
        <v>16633</v>
      </c>
      <c r="C13632" s="427" t="s">
        <v>16549</v>
      </c>
      <c r="D13632" s="428">
        <v>1218</v>
      </c>
    </row>
    <row r="13633" spans="2:4" x14ac:dyDescent="0.25">
      <c r="B13633" s="427" t="s">
        <v>16634</v>
      </c>
      <c r="C13633" s="427" t="s">
        <v>16549</v>
      </c>
      <c r="D13633" s="428">
        <v>1218</v>
      </c>
    </row>
    <row r="13634" spans="2:4" x14ac:dyDescent="0.25">
      <c r="B13634" s="427" t="s">
        <v>16635</v>
      </c>
      <c r="C13634" s="427" t="s">
        <v>16549</v>
      </c>
      <c r="D13634" s="428">
        <v>1218</v>
      </c>
    </row>
    <row r="13635" spans="2:4" x14ac:dyDescent="0.25">
      <c r="B13635" s="427" t="s">
        <v>16636</v>
      </c>
      <c r="C13635" s="427" t="s">
        <v>16549</v>
      </c>
      <c r="D13635" s="428">
        <v>402.5</v>
      </c>
    </row>
    <row r="13636" spans="2:4" x14ac:dyDescent="0.25">
      <c r="B13636" s="427" t="s">
        <v>16637</v>
      </c>
      <c r="C13636" s="427" t="s">
        <v>16549</v>
      </c>
      <c r="D13636" s="428">
        <v>387.55</v>
      </c>
    </row>
    <row r="13637" spans="2:4" x14ac:dyDescent="0.25">
      <c r="B13637" s="427" t="s">
        <v>16638</v>
      </c>
      <c r="C13637" s="427" t="s">
        <v>16549</v>
      </c>
      <c r="D13637" s="428">
        <v>402.5</v>
      </c>
    </row>
    <row r="13638" spans="2:4" x14ac:dyDescent="0.25">
      <c r="B13638" s="427" t="s">
        <v>16639</v>
      </c>
      <c r="C13638" s="427" t="s">
        <v>16549</v>
      </c>
      <c r="D13638" s="428">
        <v>1085.5999999999999</v>
      </c>
    </row>
    <row r="13639" spans="2:4" x14ac:dyDescent="0.25">
      <c r="B13639" s="427" t="s">
        <v>16640</v>
      </c>
      <c r="C13639" s="427" t="s">
        <v>16549</v>
      </c>
      <c r="D13639" s="428">
        <v>759</v>
      </c>
    </row>
    <row r="13640" spans="2:4" x14ac:dyDescent="0.25">
      <c r="B13640" s="427" t="s">
        <v>16641</v>
      </c>
      <c r="C13640" s="427" t="s">
        <v>16549</v>
      </c>
      <c r="D13640" s="428">
        <v>402.5</v>
      </c>
    </row>
    <row r="13641" spans="2:4" x14ac:dyDescent="0.25">
      <c r="B13641" s="427" t="s">
        <v>16642</v>
      </c>
      <c r="C13641" s="427" t="s">
        <v>16549</v>
      </c>
      <c r="D13641" s="428">
        <v>387.55</v>
      </c>
    </row>
    <row r="13642" spans="2:4" x14ac:dyDescent="0.25">
      <c r="B13642" s="427" t="s">
        <v>16643</v>
      </c>
      <c r="C13642" s="427" t="s">
        <v>16549</v>
      </c>
      <c r="D13642" s="428">
        <v>517.5</v>
      </c>
    </row>
    <row r="13643" spans="2:4" x14ac:dyDescent="0.25">
      <c r="B13643" s="427" t="s">
        <v>16644</v>
      </c>
      <c r="C13643" s="427" t="s">
        <v>16549</v>
      </c>
      <c r="D13643" s="428">
        <v>517.5</v>
      </c>
    </row>
    <row r="13644" spans="2:4" x14ac:dyDescent="0.25">
      <c r="B13644" s="427" t="s">
        <v>16645</v>
      </c>
      <c r="C13644" s="427" t="s">
        <v>16549</v>
      </c>
      <c r="D13644" s="428">
        <v>387.55</v>
      </c>
    </row>
    <row r="13645" spans="2:4" x14ac:dyDescent="0.25">
      <c r="B13645" s="427" t="s">
        <v>16646</v>
      </c>
      <c r="C13645" s="427" t="s">
        <v>16549</v>
      </c>
      <c r="D13645" s="428">
        <v>387.55</v>
      </c>
    </row>
    <row r="13646" spans="2:4" x14ac:dyDescent="0.25">
      <c r="B13646" s="427" t="s">
        <v>16647</v>
      </c>
      <c r="C13646" s="427" t="s">
        <v>16549</v>
      </c>
      <c r="D13646" s="428">
        <v>763.6</v>
      </c>
    </row>
    <row r="13647" spans="2:4" x14ac:dyDescent="0.25">
      <c r="B13647" s="427" t="s">
        <v>16648</v>
      </c>
      <c r="C13647" s="427" t="s">
        <v>16549</v>
      </c>
      <c r="D13647" s="428">
        <v>759</v>
      </c>
    </row>
    <row r="13648" spans="2:4" x14ac:dyDescent="0.25">
      <c r="B13648" s="427" t="s">
        <v>16649</v>
      </c>
      <c r="C13648" s="427" t="s">
        <v>16549</v>
      </c>
      <c r="D13648" s="428">
        <v>432.4</v>
      </c>
    </row>
    <row r="13649" spans="2:4" x14ac:dyDescent="0.25">
      <c r="B13649" s="427" t="s">
        <v>16650</v>
      </c>
      <c r="C13649" s="427" t="s">
        <v>16549</v>
      </c>
      <c r="D13649" s="428">
        <v>1648.36</v>
      </c>
    </row>
    <row r="13650" spans="2:4" x14ac:dyDescent="0.25">
      <c r="B13650" s="427" t="s">
        <v>16651</v>
      </c>
      <c r="C13650" s="427" t="s">
        <v>16549</v>
      </c>
      <c r="D13650" s="428">
        <v>782</v>
      </c>
    </row>
    <row r="13651" spans="2:4" x14ac:dyDescent="0.25">
      <c r="B13651" s="427" t="s">
        <v>16652</v>
      </c>
      <c r="C13651" s="427" t="s">
        <v>16549</v>
      </c>
      <c r="D13651" s="428">
        <v>1085.5999999999999</v>
      </c>
    </row>
    <row r="13652" spans="2:4" x14ac:dyDescent="0.25">
      <c r="B13652" s="427" t="s">
        <v>16653</v>
      </c>
      <c r="C13652" s="427" t="s">
        <v>16549</v>
      </c>
      <c r="D13652" s="428">
        <v>1074.1600000000001</v>
      </c>
    </row>
    <row r="13653" spans="2:4" x14ac:dyDescent="0.25">
      <c r="B13653" s="427" t="s">
        <v>16654</v>
      </c>
      <c r="C13653" s="427" t="s">
        <v>16549</v>
      </c>
      <c r="D13653" s="428">
        <v>432.4</v>
      </c>
    </row>
    <row r="13654" spans="2:4" x14ac:dyDescent="0.25">
      <c r="B13654" s="427" t="s">
        <v>16655</v>
      </c>
      <c r="C13654" s="427" t="s">
        <v>16549</v>
      </c>
      <c r="D13654" s="428">
        <v>1658.8</v>
      </c>
    </row>
    <row r="13655" spans="2:4" x14ac:dyDescent="0.25">
      <c r="B13655" s="427" t="s">
        <v>16656</v>
      </c>
      <c r="C13655" s="427" t="s">
        <v>16549</v>
      </c>
      <c r="D13655" s="428">
        <v>1658.8</v>
      </c>
    </row>
    <row r="13656" spans="2:4" x14ac:dyDescent="0.25">
      <c r="B13656" s="427" t="s">
        <v>16657</v>
      </c>
      <c r="C13656" s="427" t="s">
        <v>16549</v>
      </c>
      <c r="D13656" s="428">
        <v>1658.8</v>
      </c>
    </row>
    <row r="13657" spans="2:4" x14ac:dyDescent="0.25">
      <c r="B13657" s="427" t="s">
        <v>16658</v>
      </c>
      <c r="C13657" s="427" t="s">
        <v>16549</v>
      </c>
      <c r="D13657" s="428">
        <v>1658.8</v>
      </c>
    </row>
    <row r="13658" spans="2:4" x14ac:dyDescent="0.25">
      <c r="B13658" s="427" t="s">
        <v>16659</v>
      </c>
      <c r="C13658" s="427" t="s">
        <v>16549</v>
      </c>
      <c r="D13658" s="428">
        <v>763.6</v>
      </c>
    </row>
    <row r="13659" spans="2:4" x14ac:dyDescent="0.25">
      <c r="B13659" s="427" t="s">
        <v>16660</v>
      </c>
      <c r="C13659" s="427" t="s">
        <v>16549</v>
      </c>
      <c r="D13659" s="428">
        <v>763.6</v>
      </c>
    </row>
    <row r="13660" spans="2:4" x14ac:dyDescent="0.25">
      <c r="B13660" s="427" t="s">
        <v>16661</v>
      </c>
      <c r="C13660" s="427" t="s">
        <v>16549</v>
      </c>
      <c r="D13660" s="428">
        <v>1648.36</v>
      </c>
    </row>
    <row r="13661" spans="2:4" x14ac:dyDescent="0.25">
      <c r="B13661" s="427" t="s">
        <v>16662</v>
      </c>
      <c r="C13661" s="427" t="s">
        <v>16549</v>
      </c>
      <c r="D13661" s="428">
        <v>506</v>
      </c>
    </row>
    <row r="13662" spans="2:4" x14ac:dyDescent="0.25">
      <c r="B13662" s="427" t="s">
        <v>16663</v>
      </c>
      <c r="C13662" s="427" t="s">
        <v>16549</v>
      </c>
      <c r="D13662" s="428">
        <v>517.5</v>
      </c>
    </row>
    <row r="13663" spans="2:4" x14ac:dyDescent="0.25">
      <c r="B13663" s="427" t="s">
        <v>16664</v>
      </c>
      <c r="C13663" s="427" t="s">
        <v>16549</v>
      </c>
      <c r="D13663" s="428">
        <v>432.4</v>
      </c>
    </row>
    <row r="13664" spans="2:4" x14ac:dyDescent="0.25">
      <c r="B13664" s="427" t="s">
        <v>16665</v>
      </c>
      <c r="C13664" s="427" t="s">
        <v>16549</v>
      </c>
      <c r="D13664" s="428">
        <v>517.5</v>
      </c>
    </row>
    <row r="13665" spans="2:4" x14ac:dyDescent="0.25">
      <c r="B13665" s="427" t="s">
        <v>16666</v>
      </c>
      <c r="C13665" s="427" t="s">
        <v>16549</v>
      </c>
      <c r="D13665" s="428">
        <v>906.02</v>
      </c>
    </row>
    <row r="13666" spans="2:4" x14ac:dyDescent="0.25">
      <c r="B13666" s="427" t="s">
        <v>16667</v>
      </c>
      <c r="C13666" s="427" t="s">
        <v>16549</v>
      </c>
      <c r="D13666" s="428">
        <v>782</v>
      </c>
    </row>
    <row r="13667" spans="2:4" x14ac:dyDescent="0.25">
      <c r="B13667" s="427" t="s">
        <v>16668</v>
      </c>
      <c r="C13667" s="427" t="s">
        <v>16549</v>
      </c>
      <c r="D13667" s="428">
        <v>782</v>
      </c>
    </row>
    <row r="13668" spans="2:4" x14ac:dyDescent="0.25">
      <c r="B13668" s="427" t="s">
        <v>16669</v>
      </c>
      <c r="C13668" s="427" t="s">
        <v>16549</v>
      </c>
      <c r="D13668" s="428">
        <v>782</v>
      </c>
    </row>
    <row r="13669" spans="2:4" x14ac:dyDescent="0.25">
      <c r="B13669" s="427" t="s">
        <v>16670</v>
      </c>
      <c r="C13669" s="427" t="s">
        <v>16549</v>
      </c>
      <c r="D13669" s="428">
        <v>782</v>
      </c>
    </row>
    <row r="13670" spans="2:4" x14ac:dyDescent="0.25">
      <c r="B13670" s="427" t="s">
        <v>16671</v>
      </c>
      <c r="C13670" s="427" t="s">
        <v>16549</v>
      </c>
      <c r="D13670" s="428">
        <v>782</v>
      </c>
    </row>
    <row r="13671" spans="2:4" x14ac:dyDescent="0.25">
      <c r="B13671" s="427" t="s">
        <v>16672</v>
      </c>
      <c r="C13671" s="427" t="s">
        <v>16549</v>
      </c>
      <c r="D13671" s="428">
        <v>782</v>
      </c>
    </row>
    <row r="13672" spans="2:4" x14ac:dyDescent="0.25">
      <c r="B13672" s="427" t="s">
        <v>16673</v>
      </c>
      <c r="C13672" s="427" t="s">
        <v>16549</v>
      </c>
      <c r="D13672" s="428">
        <v>782</v>
      </c>
    </row>
    <row r="13673" spans="2:4" x14ac:dyDescent="0.25">
      <c r="B13673" s="427" t="s">
        <v>16674</v>
      </c>
      <c r="C13673" s="427" t="s">
        <v>16549</v>
      </c>
      <c r="D13673" s="428">
        <v>782</v>
      </c>
    </row>
    <row r="13674" spans="2:4" x14ac:dyDescent="0.25">
      <c r="B13674" s="427" t="s">
        <v>16675</v>
      </c>
      <c r="C13674" s="427" t="s">
        <v>16549</v>
      </c>
      <c r="D13674" s="428">
        <v>782</v>
      </c>
    </row>
    <row r="13675" spans="2:4" x14ac:dyDescent="0.25">
      <c r="B13675" s="427" t="s">
        <v>16676</v>
      </c>
      <c r="C13675" s="427" t="s">
        <v>16549</v>
      </c>
      <c r="D13675" s="428">
        <v>782</v>
      </c>
    </row>
    <row r="13676" spans="2:4" x14ac:dyDescent="0.25">
      <c r="B13676" s="427" t="s">
        <v>16677</v>
      </c>
      <c r="C13676" s="427" t="s">
        <v>16549</v>
      </c>
      <c r="D13676" s="428">
        <v>759</v>
      </c>
    </row>
    <row r="13677" spans="2:4" x14ac:dyDescent="0.25">
      <c r="B13677" s="427" t="s">
        <v>16678</v>
      </c>
      <c r="C13677" s="427" t="s">
        <v>16549</v>
      </c>
      <c r="D13677" s="428">
        <v>782</v>
      </c>
    </row>
    <row r="13678" spans="2:4" x14ac:dyDescent="0.25">
      <c r="B13678" s="427" t="s">
        <v>16679</v>
      </c>
      <c r="C13678" s="427" t="s">
        <v>16549</v>
      </c>
      <c r="D13678" s="428">
        <v>782</v>
      </c>
    </row>
    <row r="13679" spans="2:4" x14ac:dyDescent="0.25">
      <c r="B13679" s="427" t="s">
        <v>16680</v>
      </c>
      <c r="C13679" s="427" t="s">
        <v>16549</v>
      </c>
      <c r="D13679" s="428">
        <v>506</v>
      </c>
    </row>
    <row r="13680" spans="2:4" x14ac:dyDescent="0.25">
      <c r="B13680" s="427" t="s">
        <v>16681</v>
      </c>
      <c r="C13680" s="427" t="s">
        <v>16549</v>
      </c>
      <c r="D13680" s="428">
        <v>763.6</v>
      </c>
    </row>
    <row r="13681" spans="2:4" x14ac:dyDescent="0.25">
      <c r="B13681" s="427" t="s">
        <v>16682</v>
      </c>
      <c r="C13681" s="427" t="s">
        <v>16549</v>
      </c>
      <c r="D13681" s="428">
        <v>1648.36</v>
      </c>
    </row>
    <row r="13682" spans="2:4" x14ac:dyDescent="0.25">
      <c r="B13682" s="427" t="s">
        <v>16683</v>
      </c>
      <c r="C13682" s="427" t="s">
        <v>16549</v>
      </c>
      <c r="D13682" s="428">
        <v>906.02</v>
      </c>
    </row>
    <row r="13683" spans="2:4" x14ac:dyDescent="0.25">
      <c r="B13683" s="427" t="s">
        <v>16684</v>
      </c>
      <c r="C13683" s="427" t="s">
        <v>16549</v>
      </c>
      <c r="D13683" s="428">
        <v>750</v>
      </c>
    </row>
    <row r="13684" spans="2:4" x14ac:dyDescent="0.25">
      <c r="B13684" s="427" t="s">
        <v>16685</v>
      </c>
      <c r="C13684" s="427" t="s">
        <v>16549</v>
      </c>
      <c r="D13684" s="428">
        <v>2182.16</v>
      </c>
    </row>
    <row r="13685" spans="2:4" x14ac:dyDescent="0.25">
      <c r="B13685" s="427" t="s">
        <v>16686</v>
      </c>
      <c r="C13685" s="427" t="s">
        <v>16549</v>
      </c>
      <c r="D13685" s="428">
        <v>1218</v>
      </c>
    </row>
    <row r="13686" spans="2:4" x14ac:dyDescent="0.25">
      <c r="B13686" s="427" t="s">
        <v>16687</v>
      </c>
      <c r="C13686" s="427" t="s">
        <v>16549</v>
      </c>
      <c r="D13686" s="428">
        <v>763.6</v>
      </c>
    </row>
    <row r="13687" spans="2:4" x14ac:dyDescent="0.25">
      <c r="B13687" s="427" t="s">
        <v>16688</v>
      </c>
      <c r="C13687" s="427" t="s">
        <v>16549</v>
      </c>
      <c r="D13687" s="428">
        <v>1085.5999999999999</v>
      </c>
    </row>
    <row r="13688" spans="2:4" x14ac:dyDescent="0.25">
      <c r="B13688" s="427" t="s">
        <v>16689</v>
      </c>
      <c r="C13688" s="427" t="s">
        <v>16549</v>
      </c>
      <c r="D13688" s="428">
        <v>506</v>
      </c>
    </row>
    <row r="13689" spans="2:4" x14ac:dyDescent="0.25">
      <c r="B13689" s="427" t="s">
        <v>16690</v>
      </c>
      <c r="C13689" s="427" t="s">
        <v>16549</v>
      </c>
      <c r="D13689" s="428">
        <v>1085.5999999999999</v>
      </c>
    </row>
    <row r="13690" spans="2:4" x14ac:dyDescent="0.25">
      <c r="B13690" s="427" t="s">
        <v>16691</v>
      </c>
      <c r="C13690" s="427" t="s">
        <v>16549</v>
      </c>
      <c r="D13690" s="428">
        <v>782</v>
      </c>
    </row>
    <row r="13691" spans="2:4" x14ac:dyDescent="0.25">
      <c r="B13691" s="427" t="s">
        <v>16692</v>
      </c>
      <c r="C13691" s="427" t="s">
        <v>16549</v>
      </c>
      <c r="D13691" s="428">
        <v>759</v>
      </c>
    </row>
    <row r="13692" spans="2:4" x14ac:dyDescent="0.25">
      <c r="B13692" s="427" t="s">
        <v>16693</v>
      </c>
      <c r="C13692" s="427" t="s">
        <v>16549</v>
      </c>
      <c r="D13692" s="428">
        <v>759</v>
      </c>
    </row>
    <row r="13693" spans="2:4" x14ac:dyDescent="0.25">
      <c r="B13693" s="427" t="s">
        <v>16694</v>
      </c>
      <c r="C13693" s="427" t="s">
        <v>16549</v>
      </c>
      <c r="D13693" s="428">
        <v>759</v>
      </c>
    </row>
    <row r="13694" spans="2:4" x14ac:dyDescent="0.25">
      <c r="B13694" s="427" t="s">
        <v>16695</v>
      </c>
      <c r="C13694" s="427" t="s">
        <v>16549</v>
      </c>
      <c r="D13694" s="428">
        <v>759</v>
      </c>
    </row>
    <row r="13695" spans="2:4" x14ac:dyDescent="0.25">
      <c r="B13695" s="427" t="s">
        <v>16696</v>
      </c>
      <c r="C13695" s="427" t="s">
        <v>16549</v>
      </c>
      <c r="D13695" s="428">
        <v>759</v>
      </c>
    </row>
    <row r="13696" spans="2:4" x14ac:dyDescent="0.25">
      <c r="B13696" s="427" t="s">
        <v>16697</v>
      </c>
      <c r="C13696" s="427" t="s">
        <v>16549</v>
      </c>
      <c r="D13696" s="428">
        <v>759</v>
      </c>
    </row>
    <row r="13697" spans="2:4" x14ac:dyDescent="0.25">
      <c r="B13697" s="427" t="s">
        <v>16698</v>
      </c>
      <c r="C13697" s="427" t="s">
        <v>16549</v>
      </c>
      <c r="D13697" s="428">
        <v>759</v>
      </c>
    </row>
    <row r="13698" spans="2:4" x14ac:dyDescent="0.25">
      <c r="B13698" s="427" t="s">
        <v>16699</v>
      </c>
      <c r="C13698" s="427" t="s">
        <v>16549</v>
      </c>
      <c r="D13698" s="428">
        <v>759</v>
      </c>
    </row>
    <row r="13699" spans="2:4" x14ac:dyDescent="0.25">
      <c r="B13699" s="427" t="s">
        <v>16700</v>
      </c>
      <c r="C13699" s="427" t="s">
        <v>16549</v>
      </c>
      <c r="D13699" s="428">
        <v>782</v>
      </c>
    </row>
    <row r="13700" spans="2:4" x14ac:dyDescent="0.25">
      <c r="B13700" s="427" t="s">
        <v>16701</v>
      </c>
      <c r="C13700" s="427" t="s">
        <v>16549</v>
      </c>
      <c r="D13700" s="428">
        <v>782</v>
      </c>
    </row>
    <row r="13701" spans="2:4" x14ac:dyDescent="0.25">
      <c r="B13701" s="427" t="s">
        <v>16702</v>
      </c>
      <c r="C13701" s="427" t="s">
        <v>16549</v>
      </c>
      <c r="D13701" s="428">
        <v>782</v>
      </c>
    </row>
    <row r="13702" spans="2:4" x14ac:dyDescent="0.25">
      <c r="B13702" s="427" t="s">
        <v>16703</v>
      </c>
      <c r="C13702" s="427" t="s">
        <v>16549</v>
      </c>
      <c r="D13702" s="428">
        <v>782</v>
      </c>
    </row>
    <row r="13703" spans="2:4" x14ac:dyDescent="0.25">
      <c r="B13703" s="427" t="s">
        <v>16704</v>
      </c>
      <c r="C13703" s="427" t="s">
        <v>16549</v>
      </c>
      <c r="D13703" s="428">
        <v>782</v>
      </c>
    </row>
    <row r="13704" spans="2:4" x14ac:dyDescent="0.25">
      <c r="B13704" s="427" t="s">
        <v>16705</v>
      </c>
      <c r="C13704" s="427" t="s">
        <v>16549</v>
      </c>
      <c r="D13704" s="428">
        <v>782</v>
      </c>
    </row>
    <row r="13705" spans="2:4" x14ac:dyDescent="0.25">
      <c r="B13705" s="427" t="s">
        <v>16706</v>
      </c>
      <c r="C13705" s="427" t="s">
        <v>16549</v>
      </c>
      <c r="D13705" s="428">
        <v>782</v>
      </c>
    </row>
    <row r="13706" spans="2:4" x14ac:dyDescent="0.25">
      <c r="B13706" s="427" t="s">
        <v>16707</v>
      </c>
      <c r="C13706" s="427" t="s">
        <v>16549</v>
      </c>
      <c r="D13706" s="428">
        <v>782</v>
      </c>
    </row>
    <row r="13707" spans="2:4" x14ac:dyDescent="0.25">
      <c r="B13707" s="427">
        <v>10163</v>
      </c>
      <c r="C13707" s="427" t="s">
        <v>16549</v>
      </c>
      <c r="D13707" s="428">
        <v>782</v>
      </c>
    </row>
    <row r="13708" spans="2:4" x14ac:dyDescent="0.25">
      <c r="B13708" s="427" t="s">
        <v>16708</v>
      </c>
      <c r="C13708" s="427" t="s">
        <v>16549</v>
      </c>
      <c r="D13708" s="428">
        <v>782</v>
      </c>
    </row>
    <row r="13709" spans="2:4" x14ac:dyDescent="0.25">
      <c r="B13709" s="427" t="s">
        <v>16709</v>
      </c>
      <c r="C13709" s="427" t="s">
        <v>16549</v>
      </c>
      <c r="D13709" s="428">
        <v>782</v>
      </c>
    </row>
    <row r="13710" spans="2:4" x14ac:dyDescent="0.25">
      <c r="B13710" s="427" t="s">
        <v>16710</v>
      </c>
      <c r="C13710" s="427" t="s">
        <v>16549</v>
      </c>
      <c r="D13710" s="428">
        <v>782</v>
      </c>
    </row>
    <row r="13711" spans="2:4" x14ac:dyDescent="0.25">
      <c r="B13711" s="427" t="s">
        <v>16711</v>
      </c>
      <c r="C13711" s="427" t="s">
        <v>16549</v>
      </c>
      <c r="D13711" s="428">
        <v>782</v>
      </c>
    </row>
    <row r="13712" spans="2:4" x14ac:dyDescent="0.25">
      <c r="B13712" s="427" t="s">
        <v>16712</v>
      </c>
      <c r="C13712" s="427" t="s">
        <v>16549</v>
      </c>
      <c r="D13712" s="428">
        <v>782</v>
      </c>
    </row>
    <row r="13713" spans="2:4" x14ac:dyDescent="0.25">
      <c r="B13713" s="427" t="s">
        <v>16713</v>
      </c>
      <c r="C13713" s="427" t="s">
        <v>16549</v>
      </c>
      <c r="D13713" s="428">
        <v>782</v>
      </c>
    </row>
    <row r="13714" spans="2:4" x14ac:dyDescent="0.25">
      <c r="B13714" s="427" t="s">
        <v>16714</v>
      </c>
      <c r="C13714" s="427" t="s">
        <v>16549</v>
      </c>
      <c r="D13714" s="428">
        <v>782</v>
      </c>
    </row>
    <row r="13715" spans="2:4" x14ac:dyDescent="0.25">
      <c r="B13715" s="427" t="s">
        <v>16715</v>
      </c>
      <c r="C13715" s="427" t="s">
        <v>16549</v>
      </c>
      <c r="D13715" s="428">
        <v>782</v>
      </c>
    </row>
    <row r="13716" spans="2:4" x14ac:dyDescent="0.25">
      <c r="B13716" s="427" t="s">
        <v>16716</v>
      </c>
      <c r="C13716" s="427" t="s">
        <v>16549</v>
      </c>
      <c r="D13716" s="428">
        <v>782</v>
      </c>
    </row>
    <row r="13717" spans="2:4" x14ac:dyDescent="0.25">
      <c r="B13717" s="427" t="s">
        <v>16717</v>
      </c>
      <c r="C13717" s="427" t="s">
        <v>16549</v>
      </c>
      <c r="D13717" s="428">
        <v>782</v>
      </c>
    </row>
    <row r="13718" spans="2:4" x14ac:dyDescent="0.25">
      <c r="B13718" s="427" t="s">
        <v>16718</v>
      </c>
      <c r="C13718" s="427" t="s">
        <v>16549</v>
      </c>
      <c r="D13718" s="428">
        <v>782</v>
      </c>
    </row>
    <row r="13719" spans="2:4" x14ac:dyDescent="0.25">
      <c r="B13719" s="427" t="s">
        <v>16719</v>
      </c>
      <c r="C13719" s="427" t="s">
        <v>16549</v>
      </c>
      <c r="D13719" s="428">
        <v>782</v>
      </c>
    </row>
    <row r="13720" spans="2:4" x14ac:dyDescent="0.25">
      <c r="B13720" s="427" t="s">
        <v>16720</v>
      </c>
      <c r="C13720" s="427" t="s">
        <v>16549</v>
      </c>
      <c r="D13720" s="428">
        <v>782</v>
      </c>
    </row>
    <row r="13721" spans="2:4" x14ac:dyDescent="0.25">
      <c r="B13721" s="427" t="s">
        <v>16721</v>
      </c>
      <c r="C13721" s="427" t="s">
        <v>16549</v>
      </c>
      <c r="D13721" s="428">
        <v>759</v>
      </c>
    </row>
    <row r="13722" spans="2:4" x14ac:dyDescent="0.25">
      <c r="B13722" s="427" t="s">
        <v>16722</v>
      </c>
      <c r="C13722" s="427" t="s">
        <v>16549</v>
      </c>
      <c r="D13722" s="428">
        <v>759</v>
      </c>
    </row>
    <row r="13723" spans="2:4" x14ac:dyDescent="0.25">
      <c r="B13723" s="427" t="s">
        <v>16723</v>
      </c>
      <c r="C13723" s="427" t="s">
        <v>16549</v>
      </c>
      <c r="D13723" s="428">
        <v>759</v>
      </c>
    </row>
    <row r="13724" spans="2:4" x14ac:dyDescent="0.25">
      <c r="B13724" s="427" t="s">
        <v>16724</v>
      </c>
      <c r="C13724" s="427" t="s">
        <v>16549</v>
      </c>
      <c r="D13724" s="428">
        <v>759</v>
      </c>
    </row>
    <row r="13725" spans="2:4" x14ac:dyDescent="0.25">
      <c r="B13725" s="427" t="s">
        <v>16725</v>
      </c>
      <c r="C13725" s="427" t="s">
        <v>16549</v>
      </c>
      <c r="D13725" s="428">
        <v>759</v>
      </c>
    </row>
    <row r="13726" spans="2:4" x14ac:dyDescent="0.25">
      <c r="B13726" s="427" t="s">
        <v>16726</v>
      </c>
      <c r="C13726" s="427" t="s">
        <v>16549</v>
      </c>
      <c r="D13726" s="428">
        <v>759</v>
      </c>
    </row>
    <row r="13727" spans="2:4" x14ac:dyDescent="0.25">
      <c r="B13727" s="427" t="s">
        <v>16727</v>
      </c>
      <c r="C13727" s="427" t="s">
        <v>16549</v>
      </c>
      <c r="D13727" s="428">
        <v>759</v>
      </c>
    </row>
    <row r="13728" spans="2:4" x14ac:dyDescent="0.25">
      <c r="B13728" s="427">
        <v>11255</v>
      </c>
      <c r="C13728" s="427" t="s">
        <v>16549</v>
      </c>
      <c r="D13728" s="428">
        <v>759</v>
      </c>
    </row>
    <row r="13729" spans="2:4" x14ac:dyDescent="0.25">
      <c r="B13729" s="427" t="s">
        <v>16728</v>
      </c>
      <c r="C13729" s="427" t="s">
        <v>16549</v>
      </c>
      <c r="D13729" s="428">
        <v>759</v>
      </c>
    </row>
    <row r="13730" spans="2:4" x14ac:dyDescent="0.25">
      <c r="B13730" s="427" t="s">
        <v>16729</v>
      </c>
      <c r="C13730" s="427" t="s">
        <v>16549</v>
      </c>
      <c r="D13730" s="428">
        <v>759</v>
      </c>
    </row>
    <row r="13731" spans="2:4" x14ac:dyDescent="0.25">
      <c r="B13731" s="427" t="s">
        <v>16730</v>
      </c>
      <c r="C13731" s="427" t="s">
        <v>16549</v>
      </c>
      <c r="D13731" s="428">
        <v>759</v>
      </c>
    </row>
    <row r="13732" spans="2:4" x14ac:dyDescent="0.25">
      <c r="B13732" s="427" t="s">
        <v>16731</v>
      </c>
      <c r="C13732" s="427" t="s">
        <v>16549</v>
      </c>
      <c r="D13732" s="428">
        <v>759</v>
      </c>
    </row>
    <row r="13733" spans="2:4" x14ac:dyDescent="0.25">
      <c r="B13733" s="427" t="s">
        <v>16732</v>
      </c>
      <c r="C13733" s="427" t="s">
        <v>16549</v>
      </c>
      <c r="D13733" s="428">
        <v>759</v>
      </c>
    </row>
    <row r="13734" spans="2:4" x14ac:dyDescent="0.25">
      <c r="B13734" s="427" t="s">
        <v>16733</v>
      </c>
      <c r="C13734" s="427" t="s">
        <v>16549</v>
      </c>
      <c r="D13734" s="428">
        <v>759</v>
      </c>
    </row>
    <row r="13735" spans="2:4" x14ac:dyDescent="0.25">
      <c r="B13735" s="427" t="s">
        <v>16734</v>
      </c>
      <c r="C13735" s="427" t="s">
        <v>16549</v>
      </c>
      <c r="D13735" s="428">
        <v>759</v>
      </c>
    </row>
    <row r="13736" spans="2:4" x14ac:dyDescent="0.25">
      <c r="B13736" s="427" t="s">
        <v>16735</v>
      </c>
      <c r="C13736" s="427" t="s">
        <v>16549</v>
      </c>
      <c r="D13736" s="428">
        <v>759</v>
      </c>
    </row>
    <row r="13737" spans="2:4" x14ac:dyDescent="0.25">
      <c r="B13737" s="427" t="s">
        <v>16736</v>
      </c>
      <c r="C13737" s="427" t="s">
        <v>16549</v>
      </c>
      <c r="D13737" s="428">
        <v>759</v>
      </c>
    </row>
    <row r="13738" spans="2:4" x14ac:dyDescent="0.25">
      <c r="B13738" s="427" t="s">
        <v>16737</v>
      </c>
      <c r="C13738" s="427" t="s">
        <v>16549</v>
      </c>
      <c r="D13738" s="428">
        <v>759</v>
      </c>
    </row>
    <row r="13739" spans="2:4" x14ac:dyDescent="0.25">
      <c r="B13739" s="427" t="s">
        <v>16738</v>
      </c>
      <c r="C13739" s="427" t="s">
        <v>16549</v>
      </c>
      <c r="D13739" s="428">
        <v>759</v>
      </c>
    </row>
    <row r="13740" spans="2:4" x14ac:dyDescent="0.25">
      <c r="B13740" s="427" t="s">
        <v>16739</v>
      </c>
      <c r="C13740" s="427" t="s">
        <v>16549</v>
      </c>
      <c r="D13740" s="428">
        <v>759</v>
      </c>
    </row>
    <row r="13741" spans="2:4" x14ac:dyDescent="0.25">
      <c r="B13741" s="427" t="s">
        <v>16740</v>
      </c>
      <c r="C13741" s="427" t="s">
        <v>16549</v>
      </c>
      <c r="D13741" s="428">
        <v>782</v>
      </c>
    </row>
    <row r="13742" spans="2:4" x14ac:dyDescent="0.25">
      <c r="B13742" s="427" t="s">
        <v>16741</v>
      </c>
      <c r="C13742" s="427" t="s">
        <v>16549</v>
      </c>
      <c r="D13742" s="428">
        <v>782</v>
      </c>
    </row>
    <row r="13743" spans="2:4" x14ac:dyDescent="0.25">
      <c r="B13743" s="427" t="s">
        <v>16742</v>
      </c>
      <c r="C13743" s="427" t="s">
        <v>16549</v>
      </c>
      <c r="D13743" s="428">
        <v>782</v>
      </c>
    </row>
    <row r="13744" spans="2:4" x14ac:dyDescent="0.25">
      <c r="B13744" s="427" t="s">
        <v>16743</v>
      </c>
      <c r="C13744" s="427" t="s">
        <v>16549</v>
      </c>
      <c r="D13744" s="428">
        <v>782</v>
      </c>
    </row>
    <row r="13745" spans="2:4" x14ac:dyDescent="0.25">
      <c r="B13745" s="427" t="s">
        <v>16744</v>
      </c>
      <c r="C13745" s="427" t="s">
        <v>16549</v>
      </c>
      <c r="D13745" s="428">
        <v>782</v>
      </c>
    </row>
    <row r="13746" spans="2:4" x14ac:dyDescent="0.25">
      <c r="B13746" s="427" t="s">
        <v>16745</v>
      </c>
      <c r="C13746" s="427" t="s">
        <v>16549</v>
      </c>
      <c r="D13746" s="428">
        <v>782</v>
      </c>
    </row>
    <row r="13747" spans="2:4" x14ac:dyDescent="0.25">
      <c r="B13747" s="427" t="s">
        <v>16746</v>
      </c>
      <c r="C13747" s="427" t="s">
        <v>16549</v>
      </c>
      <c r="D13747" s="428">
        <v>782</v>
      </c>
    </row>
    <row r="13748" spans="2:4" x14ac:dyDescent="0.25">
      <c r="B13748" s="427" t="s">
        <v>16747</v>
      </c>
      <c r="C13748" s="427" t="s">
        <v>16549</v>
      </c>
      <c r="D13748" s="428">
        <v>782</v>
      </c>
    </row>
    <row r="13749" spans="2:4" x14ac:dyDescent="0.25">
      <c r="B13749" s="427" t="s">
        <v>16748</v>
      </c>
      <c r="C13749" s="427" t="s">
        <v>16549</v>
      </c>
      <c r="D13749" s="428">
        <v>782</v>
      </c>
    </row>
    <row r="13750" spans="2:4" x14ac:dyDescent="0.25">
      <c r="B13750" s="427" t="s">
        <v>16749</v>
      </c>
      <c r="C13750" s="427" t="s">
        <v>16549</v>
      </c>
      <c r="D13750" s="428">
        <v>506</v>
      </c>
    </row>
    <row r="13751" spans="2:4" x14ac:dyDescent="0.25">
      <c r="B13751" s="427" t="s">
        <v>16750</v>
      </c>
      <c r="C13751" s="427" t="s">
        <v>16549</v>
      </c>
      <c r="D13751" s="428">
        <v>1648.36</v>
      </c>
    </row>
    <row r="13752" spans="2:4" x14ac:dyDescent="0.25">
      <c r="B13752" s="427" t="s">
        <v>16751</v>
      </c>
      <c r="C13752" s="427" t="s">
        <v>16549</v>
      </c>
      <c r="D13752" s="428">
        <v>1648.36</v>
      </c>
    </row>
    <row r="13753" spans="2:4" x14ac:dyDescent="0.25">
      <c r="B13753" s="427" t="s">
        <v>16752</v>
      </c>
      <c r="C13753" s="427" t="s">
        <v>16549</v>
      </c>
      <c r="D13753" s="428">
        <v>1218</v>
      </c>
    </row>
    <row r="13754" spans="2:4" x14ac:dyDescent="0.25">
      <c r="B13754" s="427" t="s">
        <v>16753</v>
      </c>
      <c r="C13754" s="427" t="s">
        <v>16549</v>
      </c>
      <c r="D13754" s="428">
        <v>506</v>
      </c>
    </row>
    <row r="13755" spans="2:4" x14ac:dyDescent="0.25">
      <c r="B13755" s="427" t="s">
        <v>16754</v>
      </c>
      <c r="C13755" s="427" t="s">
        <v>16549</v>
      </c>
      <c r="D13755" s="428">
        <v>1085.5999999999999</v>
      </c>
    </row>
    <row r="13756" spans="2:4" x14ac:dyDescent="0.25">
      <c r="B13756" s="427" t="s">
        <v>16755</v>
      </c>
      <c r="C13756" s="427" t="s">
        <v>16549</v>
      </c>
      <c r="D13756" s="428">
        <v>1648.36</v>
      </c>
    </row>
    <row r="13757" spans="2:4" x14ac:dyDescent="0.25">
      <c r="B13757" s="427" t="s">
        <v>16756</v>
      </c>
      <c r="C13757" s="427" t="s">
        <v>16549</v>
      </c>
      <c r="D13757" s="428">
        <v>763.6</v>
      </c>
    </row>
    <row r="13758" spans="2:4" x14ac:dyDescent="0.25">
      <c r="B13758" s="427" t="s">
        <v>16757</v>
      </c>
      <c r="C13758" s="427" t="s">
        <v>16549</v>
      </c>
      <c r="D13758" s="428">
        <v>1218</v>
      </c>
    </row>
    <row r="13759" spans="2:4" x14ac:dyDescent="0.25">
      <c r="B13759" s="427" t="s">
        <v>16758</v>
      </c>
      <c r="C13759" s="427" t="s">
        <v>16549</v>
      </c>
      <c r="D13759" s="428">
        <v>1048.8</v>
      </c>
    </row>
    <row r="13760" spans="2:4" x14ac:dyDescent="0.25">
      <c r="B13760" s="427" t="s">
        <v>16759</v>
      </c>
      <c r="C13760" s="427" t="s">
        <v>16549</v>
      </c>
      <c r="D13760" s="428">
        <v>387.55</v>
      </c>
    </row>
    <row r="13761" spans="2:4" x14ac:dyDescent="0.25">
      <c r="B13761" s="427" t="s">
        <v>16760</v>
      </c>
      <c r="C13761" s="427" t="s">
        <v>16549</v>
      </c>
      <c r="D13761" s="428">
        <v>506</v>
      </c>
    </row>
    <row r="13762" spans="2:4" x14ac:dyDescent="0.25">
      <c r="B13762" s="427" t="s">
        <v>16761</v>
      </c>
      <c r="C13762" s="427" t="s">
        <v>16549</v>
      </c>
      <c r="D13762" s="428">
        <v>750.01</v>
      </c>
    </row>
    <row r="13763" spans="2:4" x14ac:dyDescent="0.25">
      <c r="B13763" s="427" t="s">
        <v>16762</v>
      </c>
      <c r="C13763" s="427" t="s">
        <v>16549</v>
      </c>
      <c r="D13763" s="428">
        <v>2154.12</v>
      </c>
    </row>
    <row r="13764" spans="2:4" x14ac:dyDescent="0.25">
      <c r="B13764" s="427" t="s">
        <v>16763</v>
      </c>
      <c r="C13764" s="427" t="s">
        <v>16549</v>
      </c>
      <c r="D13764" s="428">
        <v>782</v>
      </c>
    </row>
    <row r="13765" spans="2:4" x14ac:dyDescent="0.25">
      <c r="B13765" s="427" t="s">
        <v>16764</v>
      </c>
      <c r="C13765" s="427" t="s">
        <v>16549</v>
      </c>
      <c r="D13765" s="428">
        <v>782</v>
      </c>
    </row>
    <row r="13766" spans="2:4" x14ac:dyDescent="0.25">
      <c r="B13766" s="427" t="s">
        <v>16765</v>
      </c>
      <c r="C13766" s="427" t="s">
        <v>16549</v>
      </c>
      <c r="D13766" s="428">
        <v>1648.36</v>
      </c>
    </row>
    <row r="13767" spans="2:4" x14ac:dyDescent="0.25">
      <c r="B13767" s="427" t="s">
        <v>16766</v>
      </c>
      <c r="C13767" s="427" t="s">
        <v>16549</v>
      </c>
      <c r="D13767" s="428">
        <v>517.5</v>
      </c>
    </row>
    <row r="13768" spans="2:4" x14ac:dyDescent="0.25">
      <c r="B13768" s="427" t="s">
        <v>16767</v>
      </c>
      <c r="C13768" s="427" t="s">
        <v>16549</v>
      </c>
      <c r="D13768" s="428">
        <v>339.25</v>
      </c>
    </row>
    <row r="13769" spans="2:4" x14ac:dyDescent="0.25">
      <c r="B13769" s="427" t="s">
        <v>16768</v>
      </c>
      <c r="C13769" s="427" t="s">
        <v>16549</v>
      </c>
      <c r="D13769" s="428">
        <v>402.5</v>
      </c>
    </row>
    <row r="13770" spans="2:4" x14ac:dyDescent="0.25">
      <c r="B13770" s="427" t="s">
        <v>16769</v>
      </c>
      <c r="C13770" s="427" t="s">
        <v>16549</v>
      </c>
      <c r="D13770" s="428">
        <v>506</v>
      </c>
    </row>
    <row r="13771" spans="2:4" x14ac:dyDescent="0.25">
      <c r="B13771" s="427" t="s">
        <v>16770</v>
      </c>
      <c r="C13771" s="427" t="s">
        <v>16549</v>
      </c>
      <c r="D13771" s="428">
        <v>506</v>
      </c>
    </row>
    <row r="13772" spans="2:4" x14ac:dyDescent="0.25">
      <c r="B13772" s="427" t="s">
        <v>16771</v>
      </c>
      <c r="C13772" s="427" t="s">
        <v>16549</v>
      </c>
      <c r="D13772" s="428">
        <v>517.5</v>
      </c>
    </row>
    <row r="13773" spans="2:4" x14ac:dyDescent="0.25">
      <c r="B13773" s="427" t="s">
        <v>16772</v>
      </c>
      <c r="C13773" s="427" t="s">
        <v>16549</v>
      </c>
      <c r="D13773" s="428">
        <v>506</v>
      </c>
    </row>
    <row r="13774" spans="2:4" x14ac:dyDescent="0.25">
      <c r="B13774" s="427" t="s">
        <v>16773</v>
      </c>
      <c r="C13774" s="427" t="s">
        <v>16549</v>
      </c>
      <c r="D13774" s="428">
        <v>517.5</v>
      </c>
    </row>
    <row r="13775" spans="2:4" x14ac:dyDescent="0.25">
      <c r="B13775" s="427" t="s">
        <v>16774</v>
      </c>
      <c r="C13775" s="427" t="s">
        <v>16549</v>
      </c>
      <c r="D13775" s="428">
        <v>506</v>
      </c>
    </row>
    <row r="13776" spans="2:4" x14ac:dyDescent="0.25">
      <c r="B13776" s="427" t="s">
        <v>16775</v>
      </c>
      <c r="C13776" s="427" t="s">
        <v>16549</v>
      </c>
      <c r="D13776" s="428">
        <v>1648.36</v>
      </c>
    </row>
    <row r="13777" spans="2:4" x14ac:dyDescent="0.25">
      <c r="B13777" s="427" t="s">
        <v>16776</v>
      </c>
      <c r="C13777" s="427" t="s">
        <v>16549</v>
      </c>
      <c r="D13777" s="428">
        <v>1648.36</v>
      </c>
    </row>
    <row r="13778" spans="2:4" x14ac:dyDescent="0.25">
      <c r="B13778" s="427" t="s">
        <v>16777</v>
      </c>
      <c r="C13778" s="427" t="s">
        <v>16549</v>
      </c>
      <c r="D13778" s="428">
        <v>0.12</v>
      </c>
    </row>
    <row r="13779" spans="2:4" x14ac:dyDescent="0.25">
      <c r="B13779" s="427" t="s">
        <v>16778</v>
      </c>
      <c r="C13779" s="427" t="s">
        <v>16549</v>
      </c>
      <c r="D13779" s="428">
        <v>1048.8</v>
      </c>
    </row>
    <row r="13780" spans="2:4" x14ac:dyDescent="0.25">
      <c r="B13780" s="427" t="s">
        <v>16779</v>
      </c>
      <c r="C13780" s="427" t="s">
        <v>16549</v>
      </c>
      <c r="D13780" s="428">
        <v>432.4</v>
      </c>
    </row>
    <row r="13781" spans="2:4" x14ac:dyDescent="0.25">
      <c r="B13781" s="427" t="s">
        <v>16780</v>
      </c>
      <c r="C13781" s="427" t="s">
        <v>16549</v>
      </c>
      <c r="D13781" s="428">
        <v>759</v>
      </c>
    </row>
    <row r="13782" spans="2:4" x14ac:dyDescent="0.25">
      <c r="B13782" s="427" t="s">
        <v>16781</v>
      </c>
      <c r="C13782" s="427" t="s">
        <v>16549</v>
      </c>
      <c r="D13782" s="428">
        <v>759</v>
      </c>
    </row>
    <row r="13783" spans="2:4" x14ac:dyDescent="0.25">
      <c r="B13783" s="427" t="s">
        <v>16782</v>
      </c>
      <c r="C13783" s="427" t="s">
        <v>16549</v>
      </c>
      <c r="D13783" s="428">
        <v>759</v>
      </c>
    </row>
    <row r="13784" spans="2:4" x14ac:dyDescent="0.25">
      <c r="B13784" s="427" t="s">
        <v>16783</v>
      </c>
      <c r="C13784" s="427" t="s">
        <v>16549</v>
      </c>
      <c r="D13784" s="428">
        <v>402.5</v>
      </c>
    </row>
    <row r="13785" spans="2:4" x14ac:dyDescent="0.25">
      <c r="B13785" s="427" t="s">
        <v>16784</v>
      </c>
      <c r="C13785" s="427" t="s">
        <v>16549</v>
      </c>
      <c r="D13785" s="428">
        <v>402.5</v>
      </c>
    </row>
    <row r="13786" spans="2:4" x14ac:dyDescent="0.25">
      <c r="B13786" s="427" t="s">
        <v>16785</v>
      </c>
      <c r="C13786" s="427" t="s">
        <v>16549</v>
      </c>
      <c r="D13786" s="428">
        <v>1648.36</v>
      </c>
    </row>
    <row r="13787" spans="2:4" x14ac:dyDescent="0.25">
      <c r="B13787" s="427" t="s">
        <v>16786</v>
      </c>
      <c r="C13787" s="427" t="s">
        <v>16549</v>
      </c>
      <c r="D13787" s="428">
        <v>1648.36</v>
      </c>
    </row>
    <row r="13788" spans="2:4" x14ac:dyDescent="0.25">
      <c r="B13788" s="427" t="s">
        <v>16787</v>
      </c>
      <c r="C13788" s="427" t="s">
        <v>16549</v>
      </c>
      <c r="D13788" s="428">
        <v>763.6</v>
      </c>
    </row>
    <row r="13789" spans="2:4" x14ac:dyDescent="0.25">
      <c r="B13789" s="427" t="s">
        <v>16788</v>
      </c>
      <c r="C13789" s="427" t="s">
        <v>16549</v>
      </c>
      <c r="D13789" s="428">
        <v>763.6</v>
      </c>
    </row>
    <row r="13790" spans="2:4" x14ac:dyDescent="0.25">
      <c r="B13790" s="427" t="s">
        <v>16789</v>
      </c>
      <c r="C13790" s="427" t="s">
        <v>16549</v>
      </c>
      <c r="D13790" s="428">
        <v>506</v>
      </c>
    </row>
    <row r="13791" spans="2:4" x14ac:dyDescent="0.25">
      <c r="B13791" s="427" t="s">
        <v>16790</v>
      </c>
      <c r="C13791" s="427" t="s">
        <v>16549</v>
      </c>
      <c r="D13791" s="428">
        <v>506</v>
      </c>
    </row>
    <row r="13792" spans="2:4" x14ac:dyDescent="0.25">
      <c r="B13792" s="427" t="s">
        <v>16791</v>
      </c>
      <c r="C13792" s="427" t="s">
        <v>16549</v>
      </c>
      <c r="D13792" s="428">
        <v>506</v>
      </c>
    </row>
    <row r="13793" spans="2:4" x14ac:dyDescent="0.25">
      <c r="B13793" s="427" t="s">
        <v>16792</v>
      </c>
      <c r="C13793" s="427" t="s">
        <v>16549</v>
      </c>
      <c r="D13793" s="428">
        <v>355.98</v>
      </c>
    </row>
    <row r="13794" spans="2:4" x14ac:dyDescent="0.25">
      <c r="B13794" s="427" t="s">
        <v>16793</v>
      </c>
      <c r="C13794" s="427" t="s">
        <v>16549</v>
      </c>
      <c r="D13794" s="428">
        <v>1466.24</v>
      </c>
    </row>
    <row r="13795" spans="2:4" x14ac:dyDescent="0.25">
      <c r="B13795" s="427" t="s">
        <v>16794</v>
      </c>
      <c r="C13795" s="427" t="s">
        <v>16549</v>
      </c>
      <c r="D13795" s="428">
        <v>1648.36</v>
      </c>
    </row>
    <row r="13796" spans="2:4" x14ac:dyDescent="0.25">
      <c r="B13796" s="427" t="s">
        <v>16795</v>
      </c>
      <c r="C13796" s="427" t="s">
        <v>16549</v>
      </c>
      <c r="D13796" s="428">
        <v>759</v>
      </c>
    </row>
    <row r="13797" spans="2:4" x14ac:dyDescent="0.25">
      <c r="B13797" s="427" t="s">
        <v>16796</v>
      </c>
      <c r="C13797" s="427" t="s">
        <v>16549</v>
      </c>
      <c r="D13797" s="428">
        <v>387.55</v>
      </c>
    </row>
    <row r="13798" spans="2:4" x14ac:dyDescent="0.25">
      <c r="B13798" s="427" t="s">
        <v>16797</v>
      </c>
      <c r="C13798" s="427" t="s">
        <v>16549</v>
      </c>
      <c r="D13798" s="428">
        <v>2090</v>
      </c>
    </row>
    <row r="13799" spans="2:4" x14ac:dyDescent="0.25">
      <c r="B13799" s="427" t="s">
        <v>16798</v>
      </c>
      <c r="C13799" s="427" t="s">
        <v>16799</v>
      </c>
      <c r="D13799" s="428">
        <v>906.02</v>
      </c>
    </row>
    <row r="13800" spans="2:4" x14ac:dyDescent="0.25">
      <c r="B13800" s="427" t="s">
        <v>16800</v>
      </c>
      <c r="C13800" s="427" t="s">
        <v>16799</v>
      </c>
      <c r="D13800" s="428">
        <v>906.02</v>
      </c>
    </row>
    <row r="13801" spans="2:4" x14ac:dyDescent="0.25">
      <c r="B13801" s="427" t="s">
        <v>16801</v>
      </c>
      <c r="C13801" s="427" t="s">
        <v>16802</v>
      </c>
      <c r="D13801" s="428">
        <v>432.4</v>
      </c>
    </row>
    <row r="13802" spans="2:4" x14ac:dyDescent="0.25">
      <c r="B13802" s="427" t="s">
        <v>16803</v>
      </c>
      <c r="C13802" s="427" t="s">
        <v>16802</v>
      </c>
      <c r="D13802" s="428">
        <v>331.2</v>
      </c>
    </row>
    <row r="13803" spans="2:4" x14ac:dyDescent="0.25">
      <c r="B13803" s="427" t="s">
        <v>16804</v>
      </c>
      <c r="C13803" s="427" t="s">
        <v>16805</v>
      </c>
      <c r="D13803" s="428">
        <v>526.70000000000005</v>
      </c>
    </row>
    <row r="13804" spans="2:4" x14ac:dyDescent="0.25">
      <c r="B13804" s="427" t="s">
        <v>16806</v>
      </c>
      <c r="C13804" s="427" t="s">
        <v>16805</v>
      </c>
      <c r="D13804" s="428">
        <v>526.70000000000005</v>
      </c>
    </row>
    <row r="13805" spans="2:4" x14ac:dyDescent="0.25">
      <c r="B13805" s="427" t="s">
        <v>16807</v>
      </c>
      <c r="C13805" s="427" t="s">
        <v>16805</v>
      </c>
      <c r="D13805" s="428">
        <v>526.70000000000005</v>
      </c>
    </row>
    <row r="13806" spans="2:4" x14ac:dyDescent="0.25">
      <c r="B13806" s="427" t="s">
        <v>16808</v>
      </c>
      <c r="C13806" s="427" t="s">
        <v>16805</v>
      </c>
      <c r="D13806" s="428">
        <v>526.70000000000005</v>
      </c>
    </row>
    <row r="13807" spans="2:4" x14ac:dyDescent="0.25">
      <c r="B13807" s="427" t="s">
        <v>16809</v>
      </c>
      <c r="C13807" s="427" t="s">
        <v>16805</v>
      </c>
      <c r="D13807" s="428">
        <v>526.70000000000005</v>
      </c>
    </row>
    <row r="13808" spans="2:4" x14ac:dyDescent="0.25">
      <c r="B13808" s="427" t="s">
        <v>16810</v>
      </c>
      <c r="C13808" s="427" t="s">
        <v>16805</v>
      </c>
      <c r="D13808" s="428">
        <v>526.70000000000005</v>
      </c>
    </row>
    <row r="13809" spans="2:4" x14ac:dyDescent="0.25">
      <c r="B13809" s="427" t="s">
        <v>16811</v>
      </c>
      <c r="C13809" s="427" t="s">
        <v>16805</v>
      </c>
      <c r="D13809" s="428">
        <v>526.70000000000005</v>
      </c>
    </row>
    <row r="13810" spans="2:4" x14ac:dyDescent="0.25">
      <c r="B13810" s="427" t="s">
        <v>16812</v>
      </c>
      <c r="C13810" s="427" t="s">
        <v>16805</v>
      </c>
      <c r="D13810" s="428">
        <v>526.70000000000005</v>
      </c>
    </row>
    <row r="13811" spans="2:4" x14ac:dyDescent="0.25">
      <c r="B13811" s="427" t="s">
        <v>16813</v>
      </c>
      <c r="C13811" s="427" t="s">
        <v>16805</v>
      </c>
      <c r="D13811" s="428">
        <v>526.70000000000005</v>
      </c>
    </row>
    <row r="13812" spans="2:4" x14ac:dyDescent="0.25">
      <c r="B13812" s="427" t="s">
        <v>16814</v>
      </c>
      <c r="C13812" s="427" t="s">
        <v>16805</v>
      </c>
      <c r="D13812" s="428">
        <v>526.70000000000005</v>
      </c>
    </row>
    <row r="13813" spans="2:4" x14ac:dyDescent="0.25">
      <c r="B13813" s="427" t="s">
        <v>16815</v>
      </c>
      <c r="C13813" s="427" t="s">
        <v>16805</v>
      </c>
      <c r="D13813" s="428">
        <v>526.70000000000005</v>
      </c>
    </row>
    <row r="13814" spans="2:4" x14ac:dyDescent="0.25">
      <c r="B13814" s="427" t="s">
        <v>16816</v>
      </c>
      <c r="C13814" s="427" t="s">
        <v>16805</v>
      </c>
      <c r="D13814" s="428">
        <v>526.70000000000005</v>
      </c>
    </row>
    <row r="13815" spans="2:4" x14ac:dyDescent="0.25">
      <c r="B13815" s="427" t="s">
        <v>16817</v>
      </c>
      <c r="C13815" s="427" t="s">
        <v>16805</v>
      </c>
      <c r="D13815" s="428">
        <v>526.70000000000005</v>
      </c>
    </row>
    <row r="13816" spans="2:4" x14ac:dyDescent="0.25">
      <c r="B13816" s="427" t="s">
        <v>16818</v>
      </c>
      <c r="C13816" s="427" t="s">
        <v>16805</v>
      </c>
      <c r="D13816" s="428">
        <v>526.70000000000005</v>
      </c>
    </row>
    <row r="13817" spans="2:4" x14ac:dyDescent="0.25">
      <c r="B13817" s="427" t="s">
        <v>16819</v>
      </c>
      <c r="C13817" s="427" t="s">
        <v>16805</v>
      </c>
      <c r="D13817" s="428">
        <v>526.70000000000005</v>
      </c>
    </row>
    <row r="13818" spans="2:4" x14ac:dyDescent="0.25">
      <c r="B13818" s="427" t="s">
        <v>16820</v>
      </c>
      <c r="C13818" s="427" t="s">
        <v>16805</v>
      </c>
      <c r="D13818" s="428">
        <v>526.70000000000005</v>
      </c>
    </row>
    <row r="13819" spans="2:4" x14ac:dyDescent="0.25">
      <c r="B13819" s="427" t="s">
        <v>16821</v>
      </c>
      <c r="C13819" s="427" t="s">
        <v>16805</v>
      </c>
      <c r="D13819" s="428">
        <v>526.70000000000005</v>
      </c>
    </row>
    <row r="13820" spans="2:4" x14ac:dyDescent="0.25">
      <c r="B13820" s="427" t="s">
        <v>16822</v>
      </c>
      <c r="C13820" s="427" t="s">
        <v>16805</v>
      </c>
      <c r="D13820" s="428">
        <v>526.70000000000005</v>
      </c>
    </row>
    <row r="13821" spans="2:4" x14ac:dyDescent="0.25">
      <c r="B13821" s="427" t="s">
        <v>16823</v>
      </c>
      <c r="C13821" s="427" t="s">
        <v>16805</v>
      </c>
      <c r="D13821" s="428">
        <v>526.70000000000005</v>
      </c>
    </row>
    <row r="13822" spans="2:4" x14ac:dyDescent="0.25">
      <c r="B13822" s="427" t="s">
        <v>16824</v>
      </c>
      <c r="C13822" s="427" t="s">
        <v>16805</v>
      </c>
      <c r="D13822" s="428">
        <v>526.70000000000005</v>
      </c>
    </row>
    <row r="13823" spans="2:4" x14ac:dyDescent="0.25">
      <c r="B13823" s="427" t="s">
        <v>16825</v>
      </c>
      <c r="C13823" s="427" t="s">
        <v>16805</v>
      </c>
      <c r="D13823" s="428">
        <v>526.70000000000005</v>
      </c>
    </row>
    <row r="13824" spans="2:4" x14ac:dyDescent="0.25">
      <c r="B13824" s="427" t="s">
        <v>16826</v>
      </c>
      <c r="C13824" s="427" t="s">
        <v>16805</v>
      </c>
      <c r="D13824" s="428">
        <v>526.70000000000005</v>
      </c>
    </row>
    <row r="13825" spans="2:4" x14ac:dyDescent="0.25">
      <c r="B13825" s="427" t="s">
        <v>16827</v>
      </c>
      <c r="C13825" s="427" t="s">
        <v>16805</v>
      </c>
      <c r="D13825" s="428">
        <v>526.70000000000005</v>
      </c>
    </row>
    <row r="13826" spans="2:4" x14ac:dyDescent="0.25">
      <c r="B13826" s="427" t="s">
        <v>16828</v>
      </c>
      <c r="C13826" s="427" t="s">
        <v>16805</v>
      </c>
      <c r="D13826" s="428">
        <v>526.70000000000005</v>
      </c>
    </row>
    <row r="13827" spans="2:4" x14ac:dyDescent="0.25">
      <c r="B13827" s="427" t="s">
        <v>16829</v>
      </c>
      <c r="C13827" s="427" t="s">
        <v>16805</v>
      </c>
      <c r="D13827" s="428">
        <v>526.70000000000005</v>
      </c>
    </row>
    <row r="13828" spans="2:4" x14ac:dyDescent="0.25">
      <c r="B13828" s="427" t="s">
        <v>16830</v>
      </c>
      <c r="C13828" s="427" t="s">
        <v>16831</v>
      </c>
      <c r="D13828" s="428">
        <v>1021.98</v>
      </c>
    </row>
    <row r="13829" spans="2:4" x14ac:dyDescent="0.25">
      <c r="B13829" s="427" t="s">
        <v>16832</v>
      </c>
      <c r="C13829" s="427" t="s">
        <v>16833</v>
      </c>
      <c r="D13829" s="428">
        <v>599</v>
      </c>
    </row>
    <row r="13830" spans="2:4" x14ac:dyDescent="0.25">
      <c r="B13830" s="427" t="s">
        <v>16834</v>
      </c>
      <c r="C13830" s="427" t="s">
        <v>16835</v>
      </c>
      <c r="D13830" s="428">
        <v>540.5</v>
      </c>
    </row>
    <row r="13831" spans="2:4" x14ac:dyDescent="0.25">
      <c r="B13831" s="427" t="s">
        <v>16836</v>
      </c>
      <c r="C13831" s="427" t="s">
        <v>16835</v>
      </c>
      <c r="D13831" s="428">
        <v>540.5</v>
      </c>
    </row>
    <row r="13832" spans="2:4" x14ac:dyDescent="0.25">
      <c r="B13832" s="427" t="s">
        <v>16837</v>
      </c>
      <c r="C13832" s="427" t="s">
        <v>16835</v>
      </c>
      <c r="D13832" s="428">
        <v>540.5</v>
      </c>
    </row>
    <row r="13833" spans="2:4" x14ac:dyDescent="0.25">
      <c r="B13833" s="427" t="s">
        <v>16838</v>
      </c>
      <c r="C13833" s="427" t="s">
        <v>16835</v>
      </c>
      <c r="D13833" s="428">
        <v>540.5</v>
      </c>
    </row>
    <row r="13834" spans="2:4" x14ac:dyDescent="0.25">
      <c r="B13834" s="427" t="s">
        <v>16839</v>
      </c>
      <c r="C13834" s="427" t="s">
        <v>16835</v>
      </c>
      <c r="D13834" s="428">
        <v>540.5</v>
      </c>
    </row>
    <row r="13835" spans="2:4" x14ac:dyDescent="0.25">
      <c r="B13835" s="427" t="s">
        <v>16840</v>
      </c>
      <c r="C13835" s="427" t="s">
        <v>16835</v>
      </c>
      <c r="D13835" s="428">
        <v>540.5</v>
      </c>
    </row>
    <row r="13836" spans="2:4" x14ac:dyDescent="0.25">
      <c r="B13836" s="427" t="s">
        <v>16841</v>
      </c>
      <c r="C13836" s="427" t="s">
        <v>16835</v>
      </c>
      <c r="D13836" s="428">
        <v>540.5</v>
      </c>
    </row>
    <row r="13837" spans="2:4" x14ac:dyDescent="0.25">
      <c r="B13837" s="427" t="s">
        <v>16842</v>
      </c>
      <c r="C13837" s="427" t="s">
        <v>16835</v>
      </c>
      <c r="D13837" s="428">
        <v>540.5</v>
      </c>
    </row>
    <row r="13838" spans="2:4" x14ac:dyDescent="0.25">
      <c r="B13838" s="427" t="s">
        <v>16843</v>
      </c>
      <c r="C13838" s="427" t="s">
        <v>16835</v>
      </c>
      <c r="D13838" s="428">
        <v>540.5</v>
      </c>
    </row>
    <row r="13839" spans="2:4" x14ac:dyDescent="0.25">
      <c r="B13839" s="427" t="s">
        <v>16844</v>
      </c>
      <c r="C13839" s="427" t="s">
        <v>16835</v>
      </c>
      <c r="D13839" s="428">
        <v>540.5</v>
      </c>
    </row>
    <row r="13840" spans="2:4" x14ac:dyDescent="0.25">
      <c r="B13840" s="427" t="s">
        <v>16845</v>
      </c>
      <c r="C13840" s="427" t="s">
        <v>16835</v>
      </c>
      <c r="D13840" s="428">
        <v>540.5</v>
      </c>
    </row>
    <row r="13841" spans="2:4" x14ac:dyDescent="0.25">
      <c r="B13841" s="427" t="s">
        <v>16846</v>
      </c>
      <c r="C13841" s="427" t="s">
        <v>16835</v>
      </c>
      <c r="D13841" s="428">
        <v>540.5</v>
      </c>
    </row>
    <row r="13842" spans="2:4" x14ac:dyDescent="0.25">
      <c r="B13842" s="427" t="s">
        <v>16847</v>
      </c>
      <c r="C13842" s="427" t="s">
        <v>16835</v>
      </c>
      <c r="D13842" s="428">
        <v>540.5</v>
      </c>
    </row>
    <row r="13843" spans="2:4" x14ac:dyDescent="0.25">
      <c r="B13843" s="427" t="s">
        <v>16848</v>
      </c>
      <c r="C13843" s="427" t="s">
        <v>16835</v>
      </c>
      <c r="D13843" s="428">
        <v>540.5</v>
      </c>
    </row>
    <row r="13844" spans="2:4" x14ac:dyDescent="0.25">
      <c r="B13844" s="427" t="s">
        <v>16849</v>
      </c>
      <c r="C13844" s="427" t="s">
        <v>16835</v>
      </c>
      <c r="D13844" s="428">
        <v>540.5</v>
      </c>
    </row>
    <row r="13845" spans="2:4" x14ac:dyDescent="0.25">
      <c r="B13845" s="427" t="s">
        <v>16850</v>
      </c>
      <c r="C13845" s="427" t="s">
        <v>16835</v>
      </c>
      <c r="D13845" s="428">
        <v>540.5</v>
      </c>
    </row>
    <row r="13846" spans="2:4" x14ac:dyDescent="0.25">
      <c r="B13846" s="427" t="s">
        <v>16851</v>
      </c>
      <c r="C13846" s="427" t="s">
        <v>16835</v>
      </c>
      <c r="D13846" s="428">
        <v>540.5</v>
      </c>
    </row>
    <row r="13847" spans="2:4" x14ac:dyDescent="0.25">
      <c r="B13847" s="427" t="s">
        <v>16852</v>
      </c>
      <c r="C13847" s="427" t="s">
        <v>16835</v>
      </c>
      <c r="D13847" s="428">
        <v>540.5</v>
      </c>
    </row>
    <row r="13848" spans="2:4" x14ac:dyDescent="0.25">
      <c r="B13848" s="427" t="s">
        <v>16853</v>
      </c>
      <c r="C13848" s="427" t="s">
        <v>16835</v>
      </c>
      <c r="D13848" s="428">
        <v>540.5</v>
      </c>
    </row>
    <row r="13849" spans="2:4" x14ac:dyDescent="0.25">
      <c r="B13849" s="427" t="s">
        <v>16854</v>
      </c>
      <c r="C13849" s="427" t="s">
        <v>16835</v>
      </c>
      <c r="D13849" s="428">
        <v>540.5</v>
      </c>
    </row>
    <row r="13850" spans="2:4" x14ac:dyDescent="0.25">
      <c r="B13850" s="427" t="s">
        <v>16855</v>
      </c>
      <c r="C13850" s="427" t="s">
        <v>16835</v>
      </c>
      <c r="D13850" s="428">
        <v>540.5</v>
      </c>
    </row>
    <row r="13851" spans="2:4" x14ac:dyDescent="0.25">
      <c r="B13851" s="427" t="s">
        <v>16856</v>
      </c>
      <c r="C13851" s="427" t="s">
        <v>16835</v>
      </c>
      <c r="D13851" s="428">
        <v>540.5</v>
      </c>
    </row>
    <row r="13852" spans="2:4" x14ac:dyDescent="0.25">
      <c r="B13852" s="427" t="s">
        <v>16857</v>
      </c>
      <c r="C13852" s="427" t="s">
        <v>16835</v>
      </c>
      <c r="D13852" s="428">
        <v>540.5</v>
      </c>
    </row>
    <row r="13853" spans="2:4" x14ac:dyDescent="0.25">
      <c r="B13853" s="427" t="s">
        <v>16858</v>
      </c>
      <c r="C13853" s="427" t="s">
        <v>16835</v>
      </c>
      <c r="D13853" s="428">
        <v>540.5</v>
      </c>
    </row>
    <row r="13854" spans="2:4" x14ac:dyDescent="0.25">
      <c r="B13854" s="427" t="s">
        <v>16859</v>
      </c>
      <c r="C13854" s="427" t="s">
        <v>16835</v>
      </c>
      <c r="D13854" s="428">
        <v>540.5</v>
      </c>
    </row>
    <row r="13855" spans="2:4" x14ac:dyDescent="0.25">
      <c r="B13855" s="427" t="s">
        <v>16860</v>
      </c>
      <c r="C13855" s="427" t="s">
        <v>16835</v>
      </c>
      <c r="D13855" s="428">
        <v>540.5</v>
      </c>
    </row>
    <row r="13856" spans="2:4" ht="28.5" x14ac:dyDescent="0.25">
      <c r="B13856" s="427" t="s">
        <v>16861</v>
      </c>
      <c r="C13856" s="427" t="s">
        <v>16862</v>
      </c>
      <c r="D13856" s="428">
        <v>1102</v>
      </c>
    </row>
    <row r="13857" spans="2:4" ht="28.5" x14ac:dyDescent="0.25">
      <c r="B13857" s="427" t="s">
        <v>16863</v>
      </c>
      <c r="C13857" s="427" t="s">
        <v>16862</v>
      </c>
      <c r="D13857" s="428">
        <v>1102</v>
      </c>
    </row>
    <row r="13858" spans="2:4" ht="28.5" x14ac:dyDescent="0.25">
      <c r="B13858" s="427" t="s">
        <v>16864</v>
      </c>
      <c r="C13858" s="427" t="s">
        <v>16862</v>
      </c>
      <c r="D13858" s="428">
        <v>1102</v>
      </c>
    </row>
    <row r="13859" spans="2:4" x14ac:dyDescent="0.25">
      <c r="B13859" s="427" t="s">
        <v>16865</v>
      </c>
      <c r="C13859" s="427" t="s">
        <v>16866</v>
      </c>
      <c r="D13859" s="428">
        <v>1044</v>
      </c>
    </row>
    <row r="13860" spans="2:4" x14ac:dyDescent="0.25">
      <c r="B13860" s="427" t="s">
        <v>16867</v>
      </c>
      <c r="C13860" s="427" t="s">
        <v>16866</v>
      </c>
      <c r="D13860" s="428">
        <v>1044</v>
      </c>
    </row>
    <row r="13861" spans="2:4" x14ac:dyDescent="0.25">
      <c r="B13861" s="427" t="s">
        <v>16868</v>
      </c>
      <c r="C13861" s="427" t="s">
        <v>16866</v>
      </c>
      <c r="D13861" s="428">
        <v>1044</v>
      </c>
    </row>
    <row r="13862" spans="2:4" x14ac:dyDescent="0.25">
      <c r="B13862" s="427" t="s">
        <v>16869</v>
      </c>
      <c r="C13862" s="427" t="s">
        <v>16866</v>
      </c>
      <c r="D13862" s="428">
        <v>1044</v>
      </c>
    </row>
    <row r="13863" spans="2:4" x14ac:dyDescent="0.25">
      <c r="B13863" s="427" t="s">
        <v>16870</v>
      </c>
      <c r="C13863" s="427" t="s">
        <v>16866</v>
      </c>
      <c r="D13863" s="428">
        <v>1044</v>
      </c>
    </row>
    <row r="13864" spans="2:4" x14ac:dyDescent="0.25">
      <c r="B13864" s="427" t="s">
        <v>16871</v>
      </c>
      <c r="C13864" s="427" t="s">
        <v>16872</v>
      </c>
      <c r="D13864" s="428">
        <v>1102</v>
      </c>
    </row>
    <row r="13865" spans="2:4" x14ac:dyDescent="0.25">
      <c r="B13865" s="427" t="s">
        <v>16873</v>
      </c>
      <c r="C13865" s="427" t="s">
        <v>16874</v>
      </c>
      <c r="D13865" s="428">
        <v>402.5</v>
      </c>
    </row>
    <row r="13866" spans="2:4" x14ac:dyDescent="0.25">
      <c r="B13866" s="427" t="s">
        <v>16875</v>
      </c>
      <c r="C13866" s="427" t="s">
        <v>16874</v>
      </c>
      <c r="D13866" s="428">
        <v>402.5</v>
      </c>
    </row>
    <row r="13867" spans="2:4" x14ac:dyDescent="0.25">
      <c r="B13867" s="427" t="s">
        <v>16876</v>
      </c>
      <c r="C13867" s="427" t="s">
        <v>16874</v>
      </c>
      <c r="D13867" s="428">
        <v>402.5</v>
      </c>
    </row>
    <row r="13868" spans="2:4" x14ac:dyDescent="0.25">
      <c r="B13868" s="427" t="s">
        <v>16877</v>
      </c>
      <c r="C13868" s="427" t="s">
        <v>16874</v>
      </c>
      <c r="D13868" s="428">
        <v>402.5</v>
      </c>
    </row>
    <row r="13869" spans="2:4" x14ac:dyDescent="0.25">
      <c r="B13869" s="427" t="s">
        <v>16878</v>
      </c>
      <c r="C13869" s="427" t="s">
        <v>16874</v>
      </c>
      <c r="D13869" s="428">
        <v>402.5</v>
      </c>
    </row>
    <row r="13870" spans="2:4" x14ac:dyDescent="0.25">
      <c r="B13870" s="427" t="s">
        <v>16879</v>
      </c>
      <c r="C13870" s="427" t="s">
        <v>16874</v>
      </c>
      <c r="D13870" s="428">
        <v>402.5</v>
      </c>
    </row>
    <row r="13871" spans="2:4" x14ac:dyDescent="0.25">
      <c r="B13871" s="427" t="s">
        <v>16880</v>
      </c>
      <c r="C13871" s="427" t="s">
        <v>16874</v>
      </c>
      <c r="D13871" s="428">
        <v>402.5</v>
      </c>
    </row>
    <row r="13872" spans="2:4" x14ac:dyDescent="0.25">
      <c r="B13872" s="427" t="s">
        <v>16881</v>
      </c>
      <c r="C13872" s="427" t="s">
        <v>16874</v>
      </c>
      <c r="D13872" s="428">
        <v>402.5</v>
      </c>
    </row>
    <row r="13873" spans="2:4" x14ac:dyDescent="0.25">
      <c r="B13873" s="427" t="s">
        <v>16882</v>
      </c>
      <c r="C13873" s="427" t="s">
        <v>16874</v>
      </c>
      <c r="D13873" s="428">
        <v>402.5</v>
      </c>
    </row>
    <row r="13874" spans="2:4" x14ac:dyDescent="0.25">
      <c r="B13874" s="427" t="s">
        <v>16883</v>
      </c>
      <c r="C13874" s="427" t="s">
        <v>16874</v>
      </c>
      <c r="D13874" s="428">
        <v>402.5</v>
      </c>
    </row>
    <row r="13875" spans="2:4" x14ac:dyDescent="0.25">
      <c r="B13875" s="427" t="s">
        <v>16884</v>
      </c>
      <c r="C13875" s="427" t="s">
        <v>16874</v>
      </c>
      <c r="D13875" s="428">
        <v>402.5</v>
      </c>
    </row>
    <row r="13876" spans="2:4" x14ac:dyDescent="0.25">
      <c r="B13876" s="427" t="s">
        <v>16885</v>
      </c>
      <c r="C13876" s="427" t="s">
        <v>16874</v>
      </c>
      <c r="D13876" s="428">
        <v>402.5</v>
      </c>
    </row>
    <row r="13877" spans="2:4" x14ac:dyDescent="0.25">
      <c r="B13877" s="427" t="s">
        <v>16886</v>
      </c>
      <c r="C13877" s="427" t="s">
        <v>16874</v>
      </c>
      <c r="D13877" s="428">
        <v>402.5</v>
      </c>
    </row>
    <row r="13878" spans="2:4" x14ac:dyDescent="0.25">
      <c r="B13878" s="427" t="s">
        <v>16887</v>
      </c>
      <c r="C13878" s="427" t="s">
        <v>16874</v>
      </c>
      <c r="D13878" s="428">
        <v>402.5</v>
      </c>
    </row>
    <row r="13879" spans="2:4" x14ac:dyDescent="0.25">
      <c r="B13879" s="427" t="s">
        <v>16888</v>
      </c>
      <c r="C13879" s="427" t="s">
        <v>16874</v>
      </c>
      <c r="D13879" s="428">
        <v>402.5</v>
      </c>
    </row>
    <row r="13880" spans="2:4" x14ac:dyDescent="0.25">
      <c r="B13880" s="427" t="s">
        <v>16889</v>
      </c>
      <c r="C13880" s="427" t="s">
        <v>16874</v>
      </c>
      <c r="D13880" s="428">
        <v>402.5</v>
      </c>
    </row>
    <row r="13881" spans="2:4" x14ac:dyDescent="0.25">
      <c r="B13881" s="427" t="s">
        <v>16890</v>
      </c>
      <c r="C13881" s="427" t="s">
        <v>16874</v>
      </c>
      <c r="D13881" s="428">
        <v>402.5</v>
      </c>
    </row>
    <row r="13882" spans="2:4" x14ac:dyDescent="0.25">
      <c r="B13882" s="427" t="s">
        <v>16891</v>
      </c>
      <c r="C13882" s="427" t="s">
        <v>16874</v>
      </c>
      <c r="D13882" s="428">
        <v>402.5</v>
      </c>
    </row>
    <row r="13883" spans="2:4" x14ac:dyDescent="0.25">
      <c r="B13883" s="427" t="s">
        <v>16892</v>
      </c>
      <c r="C13883" s="427" t="s">
        <v>16874</v>
      </c>
      <c r="D13883" s="428">
        <v>402.5</v>
      </c>
    </row>
    <row r="13884" spans="2:4" x14ac:dyDescent="0.25">
      <c r="B13884" s="427" t="s">
        <v>16893</v>
      </c>
      <c r="C13884" s="427" t="s">
        <v>16874</v>
      </c>
      <c r="D13884" s="428">
        <v>402.5</v>
      </c>
    </row>
    <row r="13885" spans="2:4" x14ac:dyDescent="0.25">
      <c r="B13885" s="427" t="s">
        <v>16894</v>
      </c>
      <c r="C13885" s="427" t="s">
        <v>16874</v>
      </c>
      <c r="D13885" s="428">
        <v>402.5</v>
      </c>
    </row>
    <row r="13886" spans="2:4" x14ac:dyDescent="0.25">
      <c r="B13886" s="427" t="s">
        <v>16895</v>
      </c>
      <c r="C13886" s="427" t="s">
        <v>16874</v>
      </c>
      <c r="D13886" s="428">
        <v>402.5</v>
      </c>
    </row>
    <row r="13887" spans="2:4" x14ac:dyDescent="0.25">
      <c r="B13887" s="427" t="s">
        <v>16896</v>
      </c>
      <c r="C13887" s="427" t="s">
        <v>16874</v>
      </c>
      <c r="D13887" s="428">
        <v>402.5</v>
      </c>
    </row>
    <row r="13888" spans="2:4" x14ac:dyDescent="0.25">
      <c r="B13888" s="427" t="s">
        <v>16897</v>
      </c>
      <c r="C13888" s="427" t="s">
        <v>16874</v>
      </c>
      <c r="D13888" s="428">
        <v>402.5</v>
      </c>
    </row>
    <row r="13889" spans="2:4" x14ac:dyDescent="0.25">
      <c r="B13889" s="427" t="s">
        <v>16898</v>
      </c>
      <c r="C13889" s="427" t="s">
        <v>16874</v>
      </c>
      <c r="D13889" s="428">
        <v>402.5</v>
      </c>
    </row>
    <row r="13890" spans="2:4" x14ac:dyDescent="0.25">
      <c r="B13890" s="427" t="s">
        <v>16899</v>
      </c>
      <c r="C13890" s="427" t="s">
        <v>16874</v>
      </c>
      <c r="D13890" s="428">
        <v>402.5</v>
      </c>
    </row>
    <row r="13891" spans="2:4" x14ac:dyDescent="0.25">
      <c r="B13891" s="427" t="s">
        <v>16900</v>
      </c>
      <c r="C13891" s="427" t="s">
        <v>16874</v>
      </c>
      <c r="D13891" s="428">
        <v>402.5</v>
      </c>
    </row>
    <row r="13892" spans="2:4" x14ac:dyDescent="0.25">
      <c r="B13892" s="427" t="s">
        <v>16901</v>
      </c>
      <c r="C13892" s="427" t="s">
        <v>16902</v>
      </c>
      <c r="D13892" s="428">
        <v>526.70000000000005</v>
      </c>
    </row>
    <row r="13893" spans="2:4" x14ac:dyDescent="0.25">
      <c r="B13893" s="427" t="s">
        <v>16903</v>
      </c>
      <c r="C13893" s="427" t="s">
        <v>16902</v>
      </c>
      <c r="D13893" s="428">
        <v>526.70000000000005</v>
      </c>
    </row>
    <row r="13894" spans="2:4" x14ac:dyDescent="0.25">
      <c r="B13894" s="427" t="s">
        <v>16904</v>
      </c>
      <c r="C13894" s="427" t="s">
        <v>16902</v>
      </c>
      <c r="D13894" s="428">
        <v>526.70000000000005</v>
      </c>
    </row>
    <row r="13895" spans="2:4" x14ac:dyDescent="0.25">
      <c r="B13895" s="427" t="s">
        <v>16905</v>
      </c>
      <c r="C13895" s="427" t="s">
        <v>16902</v>
      </c>
      <c r="D13895" s="428">
        <v>526.70000000000005</v>
      </c>
    </row>
    <row r="13896" spans="2:4" x14ac:dyDescent="0.25">
      <c r="B13896" s="427" t="s">
        <v>16906</v>
      </c>
      <c r="C13896" s="427" t="s">
        <v>16902</v>
      </c>
      <c r="D13896" s="428">
        <v>526.70000000000005</v>
      </c>
    </row>
    <row r="13897" spans="2:4" x14ac:dyDescent="0.25">
      <c r="B13897" s="427" t="s">
        <v>16907</v>
      </c>
      <c r="C13897" s="427" t="s">
        <v>16902</v>
      </c>
      <c r="D13897" s="428">
        <v>526.70000000000005</v>
      </c>
    </row>
    <row r="13898" spans="2:4" x14ac:dyDescent="0.25">
      <c r="B13898" s="427" t="s">
        <v>16908</v>
      </c>
      <c r="C13898" s="427" t="s">
        <v>16902</v>
      </c>
      <c r="D13898" s="428">
        <v>526.70000000000005</v>
      </c>
    </row>
    <row r="13899" spans="2:4" x14ac:dyDescent="0.25">
      <c r="B13899" s="427" t="s">
        <v>16909</v>
      </c>
      <c r="C13899" s="427" t="s">
        <v>16902</v>
      </c>
      <c r="D13899" s="428">
        <v>526.70000000000005</v>
      </c>
    </row>
    <row r="13900" spans="2:4" x14ac:dyDescent="0.25">
      <c r="B13900" s="427" t="s">
        <v>16910</v>
      </c>
      <c r="C13900" s="427" t="s">
        <v>16902</v>
      </c>
      <c r="D13900" s="428">
        <v>526.70000000000005</v>
      </c>
    </row>
    <row r="13901" spans="2:4" x14ac:dyDescent="0.25">
      <c r="B13901" s="427" t="s">
        <v>16911</v>
      </c>
      <c r="C13901" s="427" t="s">
        <v>16902</v>
      </c>
      <c r="D13901" s="428">
        <v>526.70000000000005</v>
      </c>
    </row>
    <row r="13902" spans="2:4" x14ac:dyDescent="0.25">
      <c r="B13902" s="427" t="s">
        <v>16912</v>
      </c>
      <c r="C13902" s="427" t="s">
        <v>16902</v>
      </c>
      <c r="D13902" s="428">
        <v>526.70000000000005</v>
      </c>
    </row>
    <row r="13903" spans="2:4" x14ac:dyDescent="0.25">
      <c r="B13903" s="427" t="s">
        <v>16913</v>
      </c>
      <c r="C13903" s="427" t="s">
        <v>16902</v>
      </c>
      <c r="D13903" s="428">
        <v>526.70000000000005</v>
      </c>
    </row>
    <row r="13904" spans="2:4" x14ac:dyDescent="0.25">
      <c r="B13904" s="427" t="s">
        <v>16914</v>
      </c>
      <c r="C13904" s="427" t="s">
        <v>16902</v>
      </c>
      <c r="D13904" s="428">
        <v>526.70000000000005</v>
      </c>
    </row>
    <row r="13905" spans="2:4" x14ac:dyDescent="0.25">
      <c r="B13905" s="427" t="s">
        <v>16915</v>
      </c>
      <c r="C13905" s="427" t="s">
        <v>16902</v>
      </c>
      <c r="D13905" s="428">
        <v>526.70000000000005</v>
      </c>
    </row>
    <row r="13906" spans="2:4" x14ac:dyDescent="0.25">
      <c r="B13906" s="427" t="s">
        <v>16916</v>
      </c>
      <c r="C13906" s="427" t="s">
        <v>16902</v>
      </c>
      <c r="D13906" s="428">
        <v>526.70000000000005</v>
      </c>
    </row>
    <row r="13907" spans="2:4" x14ac:dyDescent="0.25">
      <c r="B13907" s="427" t="s">
        <v>16917</v>
      </c>
      <c r="C13907" s="427" t="s">
        <v>16902</v>
      </c>
      <c r="D13907" s="428">
        <v>526.70000000000005</v>
      </c>
    </row>
    <row r="13908" spans="2:4" x14ac:dyDescent="0.25">
      <c r="B13908" s="427" t="s">
        <v>16918</v>
      </c>
      <c r="C13908" s="427" t="s">
        <v>16902</v>
      </c>
      <c r="D13908" s="428">
        <v>526.70000000000005</v>
      </c>
    </row>
    <row r="13909" spans="2:4" x14ac:dyDescent="0.25">
      <c r="B13909" s="427" t="s">
        <v>16919</v>
      </c>
      <c r="C13909" s="427" t="s">
        <v>16902</v>
      </c>
      <c r="D13909" s="428">
        <v>526.70000000000005</v>
      </c>
    </row>
    <row r="13910" spans="2:4" x14ac:dyDescent="0.25">
      <c r="B13910" s="427" t="s">
        <v>16920</v>
      </c>
      <c r="C13910" s="427" t="s">
        <v>16902</v>
      </c>
      <c r="D13910" s="428">
        <v>526.70000000000005</v>
      </c>
    </row>
    <row r="13911" spans="2:4" x14ac:dyDescent="0.25">
      <c r="B13911" s="427" t="s">
        <v>16921</v>
      </c>
      <c r="C13911" s="427" t="s">
        <v>16902</v>
      </c>
      <c r="D13911" s="428">
        <v>526.70000000000005</v>
      </c>
    </row>
    <row r="13912" spans="2:4" x14ac:dyDescent="0.25">
      <c r="B13912" s="427" t="s">
        <v>16922</v>
      </c>
      <c r="C13912" s="427" t="s">
        <v>16902</v>
      </c>
      <c r="D13912" s="428">
        <v>526.70000000000005</v>
      </c>
    </row>
    <row r="13913" spans="2:4" x14ac:dyDescent="0.25">
      <c r="B13913" s="427" t="s">
        <v>16923</v>
      </c>
      <c r="C13913" s="427" t="s">
        <v>16902</v>
      </c>
      <c r="D13913" s="428">
        <v>526.70000000000005</v>
      </c>
    </row>
    <row r="13914" spans="2:4" x14ac:dyDescent="0.25">
      <c r="B13914" s="427" t="s">
        <v>16924</v>
      </c>
      <c r="C13914" s="427" t="s">
        <v>16902</v>
      </c>
      <c r="D13914" s="428">
        <v>526.70000000000005</v>
      </c>
    </row>
    <row r="13915" spans="2:4" x14ac:dyDescent="0.25">
      <c r="B13915" s="427" t="s">
        <v>16925</v>
      </c>
      <c r="C13915" s="427" t="s">
        <v>16902</v>
      </c>
      <c r="D13915" s="428">
        <v>526.70000000000005</v>
      </c>
    </row>
    <row r="13916" spans="2:4" x14ac:dyDescent="0.25">
      <c r="B13916" s="427" t="s">
        <v>16926</v>
      </c>
      <c r="C13916" s="427" t="s">
        <v>16902</v>
      </c>
      <c r="D13916" s="428">
        <v>526.70000000000005</v>
      </c>
    </row>
    <row r="13917" spans="2:4" x14ac:dyDescent="0.25">
      <c r="B13917" s="427" t="s">
        <v>16927</v>
      </c>
      <c r="C13917" s="427" t="s">
        <v>16902</v>
      </c>
      <c r="D13917" s="428">
        <v>526.70000000000005</v>
      </c>
    </row>
    <row r="13918" spans="2:4" x14ac:dyDescent="0.25">
      <c r="B13918" s="427" t="s">
        <v>16928</v>
      </c>
      <c r="C13918" s="427" t="s">
        <v>16902</v>
      </c>
      <c r="D13918" s="428">
        <v>526.70000000000005</v>
      </c>
    </row>
    <row r="13919" spans="2:4" x14ac:dyDescent="0.25">
      <c r="B13919" s="427" t="s">
        <v>16929</v>
      </c>
      <c r="C13919" s="427" t="s">
        <v>16902</v>
      </c>
      <c r="D13919" s="428">
        <v>526.70000000000005</v>
      </c>
    </row>
    <row r="13920" spans="2:4" x14ac:dyDescent="0.25">
      <c r="B13920" s="427" t="s">
        <v>16930</v>
      </c>
      <c r="C13920" s="427" t="s">
        <v>16902</v>
      </c>
      <c r="D13920" s="428">
        <v>526.70000000000005</v>
      </c>
    </row>
    <row r="13921" spans="2:4" x14ac:dyDescent="0.25">
      <c r="B13921" s="427" t="s">
        <v>16931</v>
      </c>
      <c r="C13921" s="427" t="s">
        <v>16902</v>
      </c>
      <c r="D13921" s="428">
        <v>526.70000000000005</v>
      </c>
    </row>
    <row r="13922" spans="2:4" x14ac:dyDescent="0.25">
      <c r="B13922" s="427" t="s">
        <v>16932</v>
      </c>
      <c r="C13922" s="427" t="s">
        <v>16902</v>
      </c>
      <c r="D13922" s="428">
        <v>526.70000000000005</v>
      </c>
    </row>
    <row r="13923" spans="2:4" x14ac:dyDescent="0.25">
      <c r="B13923" s="427" t="s">
        <v>16933</v>
      </c>
      <c r="C13923" s="427" t="s">
        <v>16902</v>
      </c>
      <c r="D13923" s="428">
        <v>526.70000000000005</v>
      </c>
    </row>
    <row r="13924" spans="2:4" x14ac:dyDescent="0.25">
      <c r="B13924" s="427" t="s">
        <v>16934</v>
      </c>
      <c r="C13924" s="427" t="s">
        <v>16902</v>
      </c>
      <c r="D13924" s="428">
        <v>526.70000000000005</v>
      </c>
    </row>
    <row r="13925" spans="2:4" x14ac:dyDescent="0.25">
      <c r="B13925" s="427" t="s">
        <v>16935</v>
      </c>
      <c r="C13925" s="427" t="s">
        <v>16902</v>
      </c>
      <c r="D13925" s="428">
        <v>526.70000000000005</v>
      </c>
    </row>
    <row r="13926" spans="2:4" x14ac:dyDescent="0.25">
      <c r="B13926" s="427" t="s">
        <v>16936</v>
      </c>
      <c r="C13926" s="427" t="s">
        <v>16902</v>
      </c>
      <c r="D13926" s="428">
        <v>526.70000000000005</v>
      </c>
    </row>
    <row r="13927" spans="2:4" x14ac:dyDescent="0.25">
      <c r="B13927" s="427" t="s">
        <v>16937</v>
      </c>
      <c r="C13927" s="427" t="s">
        <v>16902</v>
      </c>
      <c r="D13927" s="428">
        <v>526.70000000000005</v>
      </c>
    </row>
    <row r="13928" spans="2:4" x14ac:dyDescent="0.25">
      <c r="B13928" s="427" t="s">
        <v>16938</v>
      </c>
      <c r="C13928" s="427" t="s">
        <v>16902</v>
      </c>
      <c r="D13928" s="428">
        <v>526.70000000000005</v>
      </c>
    </row>
    <row r="13929" spans="2:4" x14ac:dyDescent="0.25">
      <c r="B13929" s="427" t="s">
        <v>16939</v>
      </c>
      <c r="C13929" s="427" t="s">
        <v>16902</v>
      </c>
      <c r="D13929" s="428">
        <v>526.70000000000005</v>
      </c>
    </row>
    <row r="13930" spans="2:4" x14ac:dyDescent="0.25">
      <c r="B13930" s="427" t="s">
        <v>16940</v>
      </c>
      <c r="C13930" s="427" t="s">
        <v>16902</v>
      </c>
      <c r="D13930" s="428">
        <v>526.70000000000005</v>
      </c>
    </row>
    <row r="13931" spans="2:4" x14ac:dyDescent="0.25">
      <c r="B13931" s="427" t="s">
        <v>16941</v>
      </c>
      <c r="C13931" s="427" t="s">
        <v>16902</v>
      </c>
      <c r="D13931" s="428">
        <v>526.70000000000005</v>
      </c>
    </row>
    <row r="13932" spans="2:4" x14ac:dyDescent="0.25">
      <c r="B13932" s="427" t="s">
        <v>16942</v>
      </c>
      <c r="C13932" s="427" t="s">
        <v>16902</v>
      </c>
      <c r="D13932" s="428">
        <v>526.70000000000005</v>
      </c>
    </row>
    <row r="13933" spans="2:4" x14ac:dyDescent="0.25">
      <c r="B13933" s="427" t="s">
        <v>16943</v>
      </c>
      <c r="C13933" s="427" t="s">
        <v>16902</v>
      </c>
      <c r="D13933" s="428">
        <v>526.70000000000005</v>
      </c>
    </row>
    <row r="13934" spans="2:4" x14ac:dyDescent="0.25">
      <c r="B13934" s="427" t="s">
        <v>16944</v>
      </c>
      <c r="C13934" s="427" t="s">
        <v>16902</v>
      </c>
      <c r="D13934" s="428">
        <v>526.70000000000005</v>
      </c>
    </row>
    <row r="13935" spans="2:4" x14ac:dyDescent="0.25">
      <c r="B13935" s="427" t="s">
        <v>16945</v>
      </c>
      <c r="C13935" s="427" t="s">
        <v>16902</v>
      </c>
      <c r="D13935" s="428">
        <v>526.70000000000005</v>
      </c>
    </row>
    <row r="13936" spans="2:4" x14ac:dyDescent="0.25">
      <c r="B13936" s="427" t="s">
        <v>16946</v>
      </c>
      <c r="C13936" s="427" t="s">
        <v>16902</v>
      </c>
      <c r="D13936" s="428">
        <v>526.70000000000005</v>
      </c>
    </row>
    <row r="13937" spans="2:4" x14ac:dyDescent="0.25">
      <c r="B13937" s="427" t="s">
        <v>16947</v>
      </c>
      <c r="C13937" s="427" t="s">
        <v>16902</v>
      </c>
      <c r="D13937" s="428">
        <v>526.70000000000005</v>
      </c>
    </row>
    <row r="13938" spans="2:4" x14ac:dyDescent="0.25">
      <c r="B13938" s="427" t="s">
        <v>16948</v>
      </c>
      <c r="C13938" s="427" t="s">
        <v>16902</v>
      </c>
      <c r="D13938" s="428">
        <v>526.70000000000005</v>
      </c>
    </row>
    <row r="13939" spans="2:4" x14ac:dyDescent="0.25">
      <c r="B13939" s="427" t="s">
        <v>16949</v>
      </c>
      <c r="C13939" s="427" t="s">
        <v>16902</v>
      </c>
      <c r="D13939" s="428">
        <v>526.70000000000005</v>
      </c>
    </row>
    <row r="13940" spans="2:4" x14ac:dyDescent="0.25">
      <c r="B13940" s="427" t="s">
        <v>16950</v>
      </c>
      <c r="C13940" s="427" t="s">
        <v>16902</v>
      </c>
      <c r="D13940" s="428">
        <v>526.70000000000005</v>
      </c>
    </row>
    <row r="13941" spans="2:4" x14ac:dyDescent="0.25">
      <c r="B13941" s="427" t="s">
        <v>16951</v>
      </c>
      <c r="C13941" s="427" t="s">
        <v>16902</v>
      </c>
      <c r="D13941" s="428">
        <v>526.70000000000005</v>
      </c>
    </row>
    <row r="13942" spans="2:4" x14ac:dyDescent="0.25">
      <c r="B13942" s="427" t="s">
        <v>16952</v>
      </c>
      <c r="C13942" s="427" t="s">
        <v>16902</v>
      </c>
      <c r="D13942" s="428">
        <v>526.70000000000005</v>
      </c>
    </row>
    <row r="13943" spans="2:4" x14ac:dyDescent="0.25">
      <c r="B13943" s="427" t="s">
        <v>16953</v>
      </c>
      <c r="C13943" s="427" t="s">
        <v>16902</v>
      </c>
      <c r="D13943" s="428">
        <v>526.70000000000005</v>
      </c>
    </row>
    <row r="13944" spans="2:4" x14ac:dyDescent="0.25">
      <c r="B13944" s="427" t="s">
        <v>16954</v>
      </c>
      <c r="C13944" s="427" t="s">
        <v>16902</v>
      </c>
      <c r="D13944" s="428">
        <v>526.70000000000005</v>
      </c>
    </row>
    <row r="13945" spans="2:4" x14ac:dyDescent="0.25">
      <c r="B13945" s="427" t="s">
        <v>16955</v>
      </c>
      <c r="C13945" s="427" t="s">
        <v>16902</v>
      </c>
      <c r="D13945" s="428">
        <v>526.70000000000005</v>
      </c>
    </row>
    <row r="13946" spans="2:4" x14ac:dyDescent="0.25">
      <c r="B13946" s="427" t="s">
        <v>16956</v>
      </c>
      <c r="C13946" s="427" t="s">
        <v>16902</v>
      </c>
      <c r="D13946" s="428">
        <v>526.70000000000005</v>
      </c>
    </row>
    <row r="13947" spans="2:4" x14ac:dyDescent="0.25">
      <c r="B13947" s="427" t="s">
        <v>16957</v>
      </c>
      <c r="C13947" s="427" t="s">
        <v>16902</v>
      </c>
      <c r="D13947" s="428">
        <v>526.70000000000005</v>
      </c>
    </row>
    <row r="13948" spans="2:4" x14ac:dyDescent="0.25">
      <c r="B13948" s="427" t="s">
        <v>16958</v>
      </c>
      <c r="C13948" s="427" t="s">
        <v>16902</v>
      </c>
      <c r="D13948" s="428">
        <v>526.70000000000005</v>
      </c>
    </row>
    <row r="13949" spans="2:4" x14ac:dyDescent="0.25">
      <c r="B13949" s="427" t="s">
        <v>16959</v>
      </c>
      <c r="C13949" s="427" t="s">
        <v>16902</v>
      </c>
      <c r="D13949" s="428">
        <v>526.70000000000005</v>
      </c>
    </row>
    <row r="13950" spans="2:4" x14ac:dyDescent="0.25">
      <c r="B13950" s="427" t="s">
        <v>16960</v>
      </c>
      <c r="C13950" s="427" t="s">
        <v>16902</v>
      </c>
      <c r="D13950" s="428">
        <v>526.70000000000005</v>
      </c>
    </row>
    <row r="13951" spans="2:4" x14ac:dyDescent="0.25">
      <c r="B13951" s="427" t="s">
        <v>16961</v>
      </c>
      <c r="C13951" s="427" t="s">
        <v>16962</v>
      </c>
      <c r="D13951" s="428">
        <v>336.4</v>
      </c>
    </row>
    <row r="13952" spans="2:4" x14ac:dyDescent="0.25">
      <c r="B13952" s="427" t="s">
        <v>16963</v>
      </c>
      <c r="C13952" s="427" t="s">
        <v>16962</v>
      </c>
      <c r="D13952" s="428">
        <v>336.4</v>
      </c>
    </row>
    <row r="13953" spans="2:4" x14ac:dyDescent="0.25">
      <c r="B13953" s="427" t="s">
        <v>16964</v>
      </c>
      <c r="C13953" s="427" t="s">
        <v>16962</v>
      </c>
      <c r="D13953" s="428">
        <v>336.4</v>
      </c>
    </row>
    <row r="13954" spans="2:4" x14ac:dyDescent="0.25">
      <c r="B13954" s="427" t="s">
        <v>16965</v>
      </c>
      <c r="C13954" s="427" t="s">
        <v>16962</v>
      </c>
      <c r="D13954" s="428">
        <v>336.4</v>
      </c>
    </row>
    <row r="13955" spans="2:4" x14ac:dyDescent="0.25">
      <c r="B13955" s="427" t="s">
        <v>16966</v>
      </c>
      <c r="C13955" s="427" t="s">
        <v>16962</v>
      </c>
      <c r="D13955" s="428">
        <v>336.4</v>
      </c>
    </row>
    <row r="13956" spans="2:4" x14ac:dyDescent="0.25">
      <c r="B13956" s="427" t="s">
        <v>16967</v>
      </c>
      <c r="C13956" s="427" t="s">
        <v>16962</v>
      </c>
      <c r="D13956" s="428">
        <v>336.4</v>
      </c>
    </row>
    <row r="13957" spans="2:4" x14ac:dyDescent="0.25">
      <c r="B13957" s="427" t="s">
        <v>16968</v>
      </c>
      <c r="C13957" s="427" t="s">
        <v>16962</v>
      </c>
      <c r="D13957" s="428">
        <v>336.4</v>
      </c>
    </row>
    <row r="13958" spans="2:4" x14ac:dyDescent="0.25">
      <c r="B13958" s="427" t="s">
        <v>16969</v>
      </c>
      <c r="C13958" s="427" t="s">
        <v>16962</v>
      </c>
      <c r="D13958" s="428">
        <v>336.4</v>
      </c>
    </row>
    <row r="13959" spans="2:4" x14ac:dyDescent="0.25">
      <c r="B13959" s="427" t="s">
        <v>16970</v>
      </c>
      <c r="C13959" s="427" t="s">
        <v>16962</v>
      </c>
      <c r="D13959" s="428">
        <v>336.4</v>
      </c>
    </row>
    <row r="13960" spans="2:4" x14ac:dyDescent="0.25">
      <c r="B13960" s="427" t="s">
        <v>16971</v>
      </c>
      <c r="C13960" s="427" t="s">
        <v>16962</v>
      </c>
      <c r="D13960" s="428">
        <v>336.4</v>
      </c>
    </row>
    <row r="13961" spans="2:4" x14ac:dyDescent="0.25">
      <c r="B13961" s="427" t="s">
        <v>16972</v>
      </c>
      <c r="C13961" s="427" t="s">
        <v>16962</v>
      </c>
      <c r="D13961" s="428">
        <v>336.4</v>
      </c>
    </row>
    <row r="13962" spans="2:4" x14ac:dyDescent="0.25">
      <c r="B13962" s="427" t="s">
        <v>16973</v>
      </c>
      <c r="C13962" s="427" t="s">
        <v>16962</v>
      </c>
      <c r="D13962" s="428">
        <v>336.4</v>
      </c>
    </row>
    <row r="13963" spans="2:4" x14ac:dyDescent="0.25">
      <c r="B13963" s="427" t="s">
        <v>16974</v>
      </c>
      <c r="C13963" s="427" t="s">
        <v>16962</v>
      </c>
      <c r="D13963" s="428">
        <v>336.4</v>
      </c>
    </row>
    <row r="13964" spans="2:4" x14ac:dyDescent="0.25">
      <c r="B13964" s="427" t="s">
        <v>16975</v>
      </c>
      <c r="C13964" s="427" t="s">
        <v>16962</v>
      </c>
      <c r="D13964" s="428">
        <v>336.4</v>
      </c>
    </row>
    <row r="13965" spans="2:4" x14ac:dyDescent="0.25">
      <c r="B13965" s="427" t="s">
        <v>16976</v>
      </c>
      <c r="C13965" s="427" t="s">
        <v>16962</v>
      </c>
      <c r="D13965" s="428">
        <v>336.4</v>
      </c>
    </row>
    <row r="13966" spans="2:4" x14ac:dyDescent="0.25">
      <c r="B13966" s="427" t="s">
        <v>16977</v>
      </c>
      <c r="C13966" s="427" t="s">
        <v>16962</v>
      </c>
      <c r="D13966" s="428">
        <v>336.4</v>
      </c>
    </row>
    <row r="13967" spans="2:4" x14ac:dyDescent="0.25">
      <c r="B13967" s="427" t="s">
        <v>16978</v>
      </c>
      <c r="C13967" s="427" t="s">
        <v>16962</v>
      </c>
      <c r="D13967" s="428">
        <v>336.4</v>
      </c>
    </row>
    <row r="13968" spans="2:4" x14ac:dyDescent="0.25">
      <c r="B13968" s="427" t="s">
        <v>16979</v>
      </c>
      <c r="C13968" s="427" t="s">
        <v>16962</v>
      </c>
      <c r="D13968" s="428">
        <v>336.4</v>
      </c>
    </row>
    <row r="13969" spans="2:4" x14ac:dyDescent="0.25">
      <c r="B13969" s="427" t="s">
        <v>16980</v>
      </c>
      <c r="C13969" s="427" t="s">
        <v>16962</v>
      </c>
      <c r="D13969" s="428">
        <v>336.4</v>
      </c>
    </row>
    <row r="13970" spans="2:4" x14ac:dyDescent="0.25">
      <c r="B13970" s="427" t="s">
        <v>16981</v>
      </c>
      <c r="C13970" s="427" t="s">
        <v>16962</v>
      </c>
      <c r="D13970" s="428">
        <v>336.4</v>
      </c>
    </row>
    <row r="13971" spans="2:4" x14ac:dyDescent="0.25">
      <c r="B13971" s="427" t="s">
        <v>16982</v>
      </c>
      <c r="C13971" s="427" t="s">
        <v>16983</v>
      </c>
      <c r="D13971" s="428">
        <v>192.8</v>
      </c>
    </row>
    <row r="13972" spans="2:4" x14ac:dyDescent="0.25">
      <c r="B13972" s="427" t="s">
        <v>16984</v>
      </c>
      <c r="C13972" s="427" t="s">
        <v>16983</v>
      </c>
      <c r="D13972" s="428">
        <v>192.8</v>
      </c>
    </row>
    <row r="13973" spans="2:4" x14ac:dyDescent="0.25">
      <c r="B13973" s="427" t="s">
        <v>16985</v>
      </c>
      <c r="C13973" s="427" t="s">
        <v>16983</v>
      </c>
      <c r="D13973" s="428">
        <v>192.8</v>
      </c>
    </row>
    <row r="13974" spans="2:4" x14ac:dyDescent="0.25">
      <c r="B13974" s="427" t="s">
        <v>16986</v>
      </c>
      <c r="C13974" s="427" t="s">
        <v>16983</v>
      </c>
      <c r="D13974" s="428">
        <v>192.8</v>
      </c>
    </row>
    <row r="13975" spans="2:4" x14ac:dyDescent="0.25">
      <c r="B13975" s="427" t="s">
        <v>16987</v>
      </c>
      <c r="C13975" s="427" t="s">
        <v>16983</v>
      </c>
      <c r="D13975" s="428">
        <v>192.8</v>
      </c>
    </row>
    <row r="13976" spans="2:4" x14ac:dyDescent="0.25">
      <c r="B13976" s="427" t="s">
        <v>16988</v>
      </c>
      <c r="C13976" s="427" t="s">
        <v>16983</v>
      </c>
      <c r="D13976" s="428">
        <v>192.8</v>
      </c>
    </row>
    <row r="13977" spans="2:4" x14ac:dyDescent="0.25">
      <c r="B13977" s="427" t="s">
        <v>16989</v>
      </c>
      <c r="C13977" s="427" t="s">
        <v>16983</v>
      </c>
      <c r="D13977" s="428">
        <v>339.25</v>
      </c>
    </row>
    <row r="13978" spans="2:4" x14ac:dyDescent="0.25">
      <c r="B13978" s="427" t="s">
        <v>16990</v>
      </c>
      <c r="C13978" s="427" t="s">
        <v>16983</v>
      </c>
      <c r="D13978" s="428">
        <v>203.26</v>
      </c>
    </row>
    <row r="13979" spans="2:4" x14ac:dyDescent="0.25">
      <c r="B13979" s="427" t="s">
        <v>16991</v>
      </c>
      <c r="C13979" s="427" t="s">
        <v>16983</v>
      </c>
      <c r="D13979" s="428">
        <v>192.8</v>
      </c>
    </row>
    <row r="13980" spans="2:4" x14ac:dyDescent="0.25">
      <c r="B13980" s="427" t="s">
        <v>16992</v>
      </c>
      <c r="C13980" s="427" t="s">
        <v>16983</v>
      </c>
      <c r="D13980" s="428">
        <v>93.99</v>
      </c>
    </row>
    <row r="13981" spans="2:4" x14ac:dyDescent="0.25">
      <c r="B13981" s="427" t="s">
        <v>16993</v>
      </c>
      <c r="C13981" s="427" t="s">
        <v>16983</v>
      </c>
      <c r="D13981" s="428">
        <v>192.8</v>
      </c>
    </row>
    <row r="13982" spans="2:4" x14ac:dyDescent="0.25">
      <c r="B13982" s="427" t="s">
        <v>16994</v>
      </c>
      <c r="C13982" s="427" t="s">
        <v>16983</v>
      </c>
      <c r="D13982" s="428">
        <v>192.91</v>
      </c>
    </row>
    <row r="13983" spans="2:4" x14ac:dyDescent="0.25">
      <c r="B13983" s="427" t="s">
        <v>16995</v>
      </c>
      <c r="C13983" s="427" t="s">
        <v>16983</v>
      </c>
      <c r="D13983" s="428">
        <v>93.99</v>
      </c>
    </row>
    <row r="13984" spans="2:4" x14ac:dyDescent="0.25">
      <c r="B13984" s="427" t="s">
        <v>16996</v>
      </c>
      <c r="C13984" s="427" t="s">
        <v>16983</v>
      </c>
      <c r="D13984" s="428">
        <v>405.88</v>
      </c>
    </row>
    <row r="13985" spans="2:4" x14ac:dyDescent="0.25">
      <c r="B13985" s="427" t="s">
        <v>16997</v>
      </c>
      <c r="C13985" s="427" t="s">
        <v>16983</v>
      </c>
      <c r="D13985" s="428">
        <v>192.91</v>
      </c>
    </row>
    <row r="13986" spans="2:4" x14ac:dyDescent="0.25">
      <c r="B13986" s="427" t="s">
        <v>16998</v>
      </c>
      <c r="C13986" s="427" t="s">
        <v>16983</v>
      </c>
      <c r="D13986" s="428">
        <v>192.34</v>
      </c>
    </row>
    <row r="13987" spans="2:4" x14ac:dyDescent="0.25">
      <c r="B13987" s="427" t="s">
        <v>16999</v>
      </c>
      <c r="C13987" s="427" t="s">
        <v>16983</v>
      </c>
      <c r="D13987" s="428">
        <v>192.34</v>
      </c>
    </row>
    <row r="13988" spans="2:4" x14ac:dyDescent="0.25">
      <c r="B13988" s="427" t="s">
        <v>17000</v>
      </c>
      <c r="C13988" s="427" t="s">
        <v>16983</v>
      </c>
      <c r="D13988" s="428">
        <v>192.34</v>
      </c>
    </row>
    <row r="13989" spans="2:4" x14ac:dyDescent="0.25">
      <c r="B13989" s="427" t="s">
        <v>17001</v>
      </c>
      <c r="C13989" s="427" t="s">
        <v>16983</v>
      </c>
      <c r="D13989" s="428">
        <v>192.8</v>
      </c>
    </row>
    <row r="13990" spans="2:4" x14ac:dyDescent="0.25">
      <c r="B13990" s="427" t="s">
        <v>17002</v>
      </c>
      <c r="C13990" s="427" t="s">
        <v>16983</v>
      </c>
      <c r="D13990" s="428">
        <v>192.8</v>
      </c>
    </row>
    <row r="13991" spans="2:4" x14ac:dyDescent="0.25">
      <c r="B13991" s="427" t="s">
        <v>17003</v>
      </c>
      <c r="C13991" s="427" t="s">
        <v>16983</v>
      </c>
      <c r="D13991" s="428">
        <v>192.8</v>
      </c>
    </row>
    <row r="13992" spans="2:4" x14ac:dyDescent="0.25">
      <c r="B13992" s="427" t="s">
        <v>17004</v>
      </c>
      <c r="C13992" s="427" t="s">
        <v>16983</v>
      </c>
      <c r="D13992" s="428">
        <v>192.8</v>
      </c>
    </row>
    <row r="13993" spans="2:4" x14ac:dyDescent="0.25">
      <c r="B13993" s="427" t="s">
        <v>17005</v>
      </c>
      <c r="C13993" s="427" t="s">
        <v>16983</v>
      </c>
      <c r="D13993" s="428">
        <v>192.8</v>
      </c>
    </row>
    <row r="13994" spans="2:4" x14ac:dyDescent="0.25">
      <c r="B13994" s="427" t="s">
        <v>17006</v>
      </c>
      <c r="C13994" s="427" t="s">
        <v>16983</v>
      </c>
      <c r="D13994" s="428">
        <v>192.8</v>
      </c>
    </row>
    <row r="13995" spans="2:4" x14ac:dyDescent="0.25">
      <c r="B13995" s="427" t="s">
        <v>17007</v>
      </c>
      <c r="C13995" s="427" t="s">
        <v>16983</v>
      </c>
      <c r="D13995" s="428">
        <v>192.8</v>
      </c>
    </row>
    <row r="13996" spans="2:4" x14ac:dyDescent="0.25">
      <c r="B13996" s="427" t="s">
        <v>17008</v>
      </c>
      <c r="C13996" s="427" t="s">
        <v>16983</v>
      </c>
      <c r="D13996" s="428">
        <v>192.8</v>
      </c>
    </row>
    <row r="13997" spans="2:4" x14ac:dyDescent="0.25">
      <c r="B13997" s="427" t="s">
        <v>17009</v>
      </c>
      <c r="C13997" s="427" t="s">
        <v>16983</v>
      </c>
      <c r="D13997" s="428">
        <v>192.8</v>
      </c>
    </row>
    <row r="13998" spans="2:4" x14ac:dyDescent="0.25">
      <c r="B13998" s="427" t="s">
        <v>17010</v>
      </c>
      <c r="C13998" s="427" t="s">
        <v>16983</v>
      </c>
      <c r="D13998" s="428">
        <v>192.91</v>
      </c>
    </row>
    <row r="13999" spans="2:4" x14ac:dyDescent="0.25">
      <c r="B13999" s="427" t="s">
        <v>17011</v>
      </c>
      <c r="C13999" s="427" t="s">
        <v>16983</v>
      </c>
      <c r="D13999" s="428">
        <v>221.18</v>
      </c>
    </row>
    <row r="14000" spans="2:4" x14ac:dyDescent="0.25">
      <c r="B14000" s="427" t="s">
        <v>17012</v>
      </c>
      <c r="C14000" s="427" t="s">
        <v>16983</v>
      </c>
      <c r="D14000" s="428">
        <v>221.18</v>
      </c>
    </row>
    <row r="14001" spans="2:4" x14ac:dyDescent="0.25">
      <c r="B14001" s="427" t="s">
        <v>17013</v>
      </c>
      <c r="C14001" s="427" t="s">
        <v>16983</v>
      </c>
      <c r="D14001" s="428">
        <v>405.88</v>
      </c>
    </row>
    <row r="14002" spans="2:4" x14ac:dyDescent="0.25">
      <c r="B14002" s="427" t="s">
        <v>17014</v>
      </c>
      <c r="C14002" s="427" t="s">
        <v>16983</v>
      </c>
      <c r="D14002" s="428">
        <v>192.8</v>
      </c>
    </row>
    <row r="14003" spans="2:4" x14ac:dyDescent="0.25">
      <c r="B14003" s="427" t="s">
        <v>17015</v>
      </c>
      <c r="C14003" s="427" t="s">
        <v>16983</v>
      </c>
      <c r="D14003" s="428">
        <v>192.8</v>
      </c>
    </row>
    <row r="14004" spans="2:4" x14ac:dyDescent="0.25">
      <c r="B14004" s="427" t="s">
        <v>17016</v>
      </c>
      <c r="C14004" s="427" t="s">
        <v>16983</v>
      </c>
      <c r="D14004" s="428">
        <v>192.8</v>
      </c>
    </row>
    <row r="14005" spans="2:4" x14ac:dyDescent="0.25">
      <c r="B14005" s="427" t="s">
        <v>17017</v>
      </c>
      <c r="C14005" s="427" t="s">
        <v>16983</v>
      </c>
      <c r="D14005" s="428">
        <v>192.8</v>
      </c>
    </row>
    <row r="14006" spans="2:4" x14ac:dyDescent="0.25">
      <c r="B14006" s="427" t="s">
        <v>17018</v>
      </c>
      <c r="C14006" s="427" t="s">
        <v>16983</v>
      </c>
      <c r="D14006" s="428">
        <v>192.8</v>
      </c>
    </row>
    <row r="14007" spans="2:4" x14ac:dyDescent="0.25">
      <c r="B14007" s="427" t="s">
        <v>17019</v>
      </c>
      <c r="C14007" s="427" t="s">
        <v>16983</v>
      </c>
      <c r="D14007" s="428">
        <v>192.8</v>
      </c>
    </row>
    <row r="14008" spans="2:4" x14ac:dyDescent="0.25">
      <c r="B14008" s="427" t="s">
        <v>17020</v>
      </c>
      <c r="C14008" s="427" t="s">
        <v>16983</v>
      </c>
      <c r="D14008" s="428">
        <v>192.8</v>
      </c>
    </row>
    <row r="14009" spans="2:4" x14ac:dyDescent="0.25">
      <c r="B14009" s="427" t="s">
        <v>17021</v>
      </c>
      <c r="C14009" s="427" t="s">
        <v>16983</v>
      </c>
      <c r="D14009" s="428">
        <v>192.8</v>
      </c>
    </row>
    <row r="14010" spans="2:4" x14ac:dyDescent="0.25">
      <c r="B14010" s="427" t="s">
        <v>17022</v>
      </c>
      <c r="C14010" s="427" t="s">
        <v>16983</v>
      </c>
      <c r="D14010" s="428">
        <v>192.34</v>
      </c>
    </row>
    <row r="14011" spans="2:4" x14ac:dyDescent="0.25">
      <c r="B14011" s="427" t="s">
        <v>17023</v>
      </c>
      <c r="C14011" s="427" t="s">
        <v>16983</v>
      </c>
      <c r="D14011" s="428">
        <v>192.34</v>
      </c>
    </row>
    <row r="14012" spans="2:4" x14ac:dyDescent="0.25">
      <c r="B14012" s="427" t="s">
        <v>17024</v>
      </c>
      <c r="C14012" s="427" t="s">
        <v>16983</v>
      </c>
      <c r="D14012" s="428">
        <v>192.34</v>
      </c>
    </row>
    <row r="14013" spans="2:4" x14ac:dyDescent="0.25">
      <c r="B14013" s="427" t="s">
        <v>17025</v>
      </c>
      <c r="C14013" s="427" t="s">
        <v>16983</v>
      </c>
      <c r="D14013" s="428">
        <v>192.34</v>
      </c>
    </row>
    <row r="14014" spans="2:4" x14ac:dyDescent="0.25">
      <c r="B14014" s="427" t="s">
        <v>17026</v>
      </c>
      <c r="C14014" s="427" t="s">
        <v>16983</v>
      </c>
      <c r="D14014" s="428">
        <v>192.34</v>
      </c>
    </row>
    <row r="14015" spans="2:4" x14ac:dyDescent="0.25">
      <c r="B14015" s="427" t="s">
        <v>17027</v>
      </c>
      <c r="C14015" s="427" t="s">
        <v>16983</v>
      </c>
      <c r="D14015" s="428">
        <v>192.34</v>
      </c>
    </row>
    <row r="14016" spans="2:4" x14ac:dyDescent="0.25">
      <c r="B14016" s="427" t="s">
        <v>17028</v>
      </c>
      <c r="C14016" s="427" t="s">
        <v>16983</v>
      </c>
      <c r="D14016" s="428">
        <v>192.34</v>
      </c>
    </row>
    <row r="14017" spans="2:4" x14ac:dyDescent="0.25">
      <c r="B14017" s="427" t="s">
        <v>17029</v>
      </c>
      <c r="C14017" s="427" t="s">
        <v>16983</v>
      </c>
      <c r="D14017" s="428">
        <v>192.34</v>
      </c>
    </row>
    <row r="14018" spans="2:4" x14ac:dyDescent="0.25">
      <c r="B14018" s="427" t="s">
        <v>17030</v>
      </c>
      <c r="C14018" s="427" t="s">
        <v>16983</v>
      </c>
      <c r="D14018" s="428">
        <v>192.8</v>
      </c>
    </row>
    <row r="14019" spans="2:4" x14ac:dyDescent="0.25">
      <c r="B14019" s="427" t="s">
        <v>17031</v>
      </c>
      <c r="C14019" s="427" t="s">
        <v>16983</v>
      </c>
      <c r="D14019" s="428">
        <v>192.34</v>
      </c>
    </row>
    <row r="14020" spans="2:4" x14ac:dyDescent="0.25">
      <c r="B14020" s="427" t="s">
        <v>17032</v>
      </c>
      <c r="C14020" s="427" t="s">
        <v>16983</v>
      </c>
      <c r="D14020" s="428">
        <v>192.34</v>
      </c>
    </row>
    <row r="14021" spans="2:4" x14ac:dyDescent="0.25">
      <c r="B14021" s="427" t="s">
        <v>17033</v>
      </c>
      <c r="C14021" s="427" t="s">
        <v>16983</v>
      </c>
      <c r="D14021" s="428">
        <v>192.34</v>
      </c>
    </row>
    <row r="14022" spans="2:4" x14ac:dyDescent="0.25">
      <c r="B14022" s="427" t="s">
        <v>17034</v>
      </c>
      <c r="C14022" s="427" t="s">
        <v>16983</v>
      </c>
      <c r="D14022" s="428">
        <v>192.34</v>
      </c>
    </row>
    <row r="14023" spans="2:4" x14ac:dyDescent="0.25">
      <c r="B14023" s="427" t="s">
        <v>17035</v>
      </c>
      <c r="C14023" s="427" t="s">
        <v>16983</v>
      </c>
      <c r="D14023" s="428">
        <v>192.8</v>
      </c>
    </row>
    <row r="14024" spans="2:4" x14ac:dyDescent="0.25">
      <c r="B14024" s="427" t="s">
        <v>17036</v>
      </c>
      <c r="C14024" s="427" t="s">
        <v>16983</v>
      </c>
      <c r="D14024" s="428">
        <v>192.8</v>
      </c>
    </row>
    <row r="14025" spans="2:4" x14ac:dyDescent="0.25">
      <c r="B14025" s="427" t="s">
        <v>17037</v>
      </c>
      <c r="C14025" s="427" t="s">
        <v>16983</v>
      </c>
      <c r="D14025" s="428">
        <v>192.8</v>
      </c>
    </row>
    <row r="14026" spans="2:4" x14ac:dyDescent="0.25">
      <c r="B14026" s="427" t="s">
        <v>17038</v>
      </c>
      <c r="C14026" s="427" t="s">
        <v>16983</v>
      </c>
      <c r="D14026" s="428">
        <v>192.8</v>
      </c>
    </row>
    <row r="14027" spans="2:4" x14ac:dyDescent="0.25">
      <c r="B14027" s="427" t="s">
        <v>17039</v>
      </c>
      <c r="C14027" s="427" t="s">
        <v>16983</v>
      </c>
      <c r="D14027" s="428">
        <v>192.8</v>
      </c>
    </row>
    <row r="14028" spans="2:4" x14ac:dyDescent="0.25">
      <c r="B14028" s="427" t="s">
        <v>17040</v>
      </c>
      <c r="C14028" s="427" t="s">
        <v>16983</v>
      </c>
      <c r="D14028" s="428">
        <v>192.8</v>
      </c>
    </row>
    <row r="14029" spans="2:4" x14ac:dyDescent="0.25">
      <c r="B14029" s="427" t="s">
        <v>17041</v>
      </c>
      <c r="C14029" s="427" t="s">
        <v>16983</v>
      </c>
      <c r="D14029" s="428">
        <v>93.99</v>
      </c>
    </row>
    <row r="14030" spans="2:4" x14ac:dyDescent="0.25">
      <c r="B14030" s="427" t="s">
        <v>17042</v>
      </c>
      <c r="C14030" s="427" t="s">
        <v>16983</v>
      </c>
      <c r="D14030" s="428">
        <v>234.6</v>
      </c>
    </row>
    <row r="14031" spans="2:4" x14ac:dyDescent="0.25">
      <c r="B14031" s="427" t="s">
        <v>17043</v>
      </c>
      <c r="C14031" s="427" t="s">
        <v>16983</v>
      </c>
      <c r="D14031" s="428">
        <v>310.5</v>
      </c>
    </row>
    <row r="14032" spans="2:4" x14ac:dyDescent="0.25">
      <c r="B14032" s="427" t="s">
        <v>17044</v>
      </c>
      <c r="C14032" s="427" t="s">
        <v>16983</v>
      </c>
      <c r="D14032" s="428">
        <v>405.88</v>
      </c>
    </row>
    <row r="14033" spans="2:4" x14ac:dyDescent="0.25">
      <c r="B14033" s="427" t="s">
        <v>17045</v>
      </c>
      <c r="C14033" s="427" t="s">
        <v>16983</v>
      </c>
      <c r="D14033" s="428">
        <v>405.88</v>
      </c>
    </row>
    <row r="14034" spans="2:4" x14ac:dyDescent="0.25">
      <c r="B14034" s="427" t="s">
        <v>17046</v>
      </c>
      <c r="C14034" s="427" t="s">
        <v>16983</v>
      </c>
      <c r="D14034" s="428">
        <v>100.99</v>
      </c>
    </row>
    <row r="14035" spans="2:4" x14ac:dyDescent="0.25">
      <c r="B14035" s="427" t="s">
        <v>17047</v>
      </c>
      <c r="C14035" s="427" t="s">
        <v>16983</v>
      </c>
      <c r="D14035" s="428">
        <v>110.17</v>
      </c>
    </row>
    <row r="14036" spans="2:4" x14ac:dyDescent="0.25">
      <c r="B14036" s="427" t="s">
        <v>17048</v>
      </c>
      <c r="C14036" s="427" t="s">
        <v>16983</v>
      </c>
      <c r="D14036" s="428">
        <v>192.8</v>
      </c>
    </row>
    <row r="14037" spans="2:4" x14ac:dyDescent="0.25">
      <c r="B14037" s="427" t="s">
        <v>17049</v>
      </c>
      <c r="C14037" s="427" t="s">
        <v>16983</v>
      </c>
      <c r="D14037" s="428">
        <v>192.8</v>
      </c>
    </row>
    <row r="14038" spans="2:4" x14ac:dyDescent="0.25">
      <c r="B14038" s="427" t="s">
        <v>17050</v>
      </c>
      <c r="C14038" s="427" t="s">
        <v>16983</v>
      </c>
      <c r="D14038" s="428">
        <v>167.65</v>
      </c>
    </row>
    <row r="14039" spans="2:4" x14ac:dyDescent="0.25">
      <c r="B14039" s="427" t="s">
        <v>17051</v>
      </c>
      <c r="C14039" s="427" t="s">
        <v>16983</v>
      </c>
      <c r="D14039" s="428">
        <v>93.99</v>
      </c>
    </row>
    <row r="14040" spans="2:4" x14ac:dyDescent="0.25">
      <c r="B14040" s="427" t="s">
        <v>17052</v>
      </c>
      <c r="C14040" s="427" t="s">
        <v>16983</v>
      </c>
      <c r="D14040" s="428">
        <v>147.49</v>
      </c>
    </row>
    <row r="14041" spans="2:4" x14ac:dyDescent="0.25">
      <c r="B14041" s="427" t="s">
        <v>17053</v>
      </c>
      <c r="C14041" s="427" t="s">
        <v>16983</v>
      </c>
      <c r="D14041" s="428">
        <v>147.49</v>
      </c>
    </row>
    <row r="14042" spans="2:4" x14ac:dyDescent="0.25">
      <c r="B14042" s="427" t="s">
        <v>17054</v>
      </c>
      <c r="C14042" s="427" t="s">
        <v>16983</v>
      </c>
      <c r="D14042" s="428">
        <v>405.88</v>
      </c>
    </row>
    <row r="14043" spans="2:4" x14ac:dyDescent="0.25">
      <c r="B14043" s="427" t="s">
        <v>17055</v>
      </c>
      <c r="C14043" s="427" t="s">
        <v>16983</v>
      </c>
      <c r="D14043" s="428">
        <v>224.25</v>
      </c>
    </row>
    <row r="14044" spans="2:4" x14ac:dyDescent="0.25">
      <c r="B14044" s="427" t="s">
        <v>17056</v>
      </c>
      <c r="C14044" s="427" t="s">
        <v>16983</v>
      </c>
      <c r="D14044" s="428">
        <v>192.8</v>
      </c>
    </row>
    <row r="14045" spans="2:4" x14ac:dyDescent="0.25">
      <c r="B14045" s="427" t="s">
        <v>17057</v>
      </c>
      <c r="C14045" s="427" t="s">
        <v>16983</v>
      </c>
      <c r="D14045" s="428">
        <v>405.88</v>
      </c>
    </row>
    <row r="14046" spans="2:4" x14ac:dyDescent="0.25">
      <c r="B14046" s="427" t="s">
        <v>17058</v>
      </c>
      <c r="C14046" s="427" t="s">
        <v>16983</v>
      </c>
      <c r="D14046" s="428">
        <v>192.8</v>
      </c>
    </row>
    <row r="14047" spans="2:4" x14ac:dyDescent="0.25">
      <c r="B14047" s="427" t="s">
        <v>17059</v>
      </c>
      <c r="C14047" s="427" t="s">
        <v>16983</v>
      </c>
      <c r="D14047" s="428">
        <v>192.8</v>
      </c>
    </row>
    <row r="14048" spans="2:4" x14ac:dyDescent="0.25">
      <c r="B14048" s="427" t="s">
        <v>17060</v>
      </c>
      <c r="C14048" s="427" t="s">
        <v>16983</v>
      </c>
      <c r="D14048" s="428">
        <v>192.8</v>
      </c>
    </row>
    <row r="14049" spans="2:4" x14ac:dyDescent="0.25">
      <c r="B14049" s="427" t="s">
        <v>17061</v>
      </c>
      <c r="C14049" s="427" t="s">
        <v>16983</v>
      </c>
      <c r="D14049" s="428">
        <v>224.25</v>
      </c>
    </row>
    <row r="14050" spans="2:4" x14ac:dyDescent="0.25">
      <c r="B14050" s="427" t="s">
        <v>17062</v>
      </c>
      <c r="C14050" s="427" t="s">
        <v>16983</v>
      </c>
      <c r="D14050" s="428">
        <v>224.25</v>
      </c>
    </row>
    <row r="14051" spans="2:4" x14ac:dyDescent="0.25">
      <c r="B14051" s="427" t="s">
        <v>17063</v>
      </c>
      <c r="C14051" s="427" t="s">
        <v>16983</v>
      </c>
      <c r="D14051" s="428">
        <v>224.25</v>
      </c>
    </row>
    <row r="14052" spans="2:4" x14ac:dyDescent="0.25">
      <c r="B14052" s="427" t="s">
        <v>17064</v>
      </c>
      <c r="C14052" s="427" t="s">
        <v>16983</v>
      </c>
      <c r="D14052" s="428">
        <v>224.25</v>
      </c>
    </row>
    <row r="14053" spans="2:4" x14ac:dyDescent="0.25">
      <c r="B14053" s="427" t="s">
        <v>17065</v>
      </c>
      <c r="C14053" s="427" t="s">
        <v>16983</v>
      </c>
      <c r="D14053" s="428">
        <v>224.25</v>
      </c>
    </row>
    <row r="14054" spans="2:4" x14ac:dyDescent="0.25">
      <c r="B14054" s="427" t="s">
        <v>17066</v>
      </c>
      <c r="C14054" s="427" t="s">
        <v>16983</v>
      </c>
      <c r="D14054" s="428">
        <v>259.99</v>
      </c>
    </row>
    <row r="14055" spans="2:4" x14ac:dyDescent="0.25">
      <c r="B14055" s="427" t="s">
        <v>17067</v>
      </c>
      <c r="C14055" s="427" t="s">
        <v>16983</v>
      </c>
      <c r="D14055" s="428">
        <v>192.91</v>
      </c>
    </row>
    <row r="14056" spans="2:4" x14ac:dyDescent="0.25">
      <c r="B14056" s="427" t="s">
        <v>17068</v>
      </c>
      <c r="C14056" s="427" t="s">
        <v>16983</v>
      </c>
      <c r="D14056" s="428">
        <v>405.88</v>
      </c>
    </row>
    <row r="14057" spans="2:4" x14ac:dyDescent="0.25">
      <c r="B14057" s="427" t="s">
        <v>17069</v>
      </c>
      <c r="C14057" s="427" t="s">
        <v>16983</v>
      </c>
      <c r="D14057" s="428">
        <v>192.8</v>
      </c>
    </row>
    <row r="14058" spans="2:4" x14ac:dyDescent="0.25">
      <c r="B14058" s="427" t="s">
        <v>17070</v>
      </c>
      <c r="C14058" s="427" t="s">
        <v>16983</v>
      </c>
      <c r="D14058" s="428">
        <v>192.8</v>
      </c>
    </row>
    <row r="14059" spans="2:4" x14ac:dyDescent="0.25">
      <c r="B14059" s="427" t="s">
        <v>17071</v>
      </c>
      <c r="C14059" s="427" t="s">
        <v>16983</v>
      </c>
      <c r="D14059" s="428">
        <v>192.8</v>
      </c>
    </row>
    <row r="14060" spans="2:4" x14ac:dyDescent="0.25">
      <c r="B14060" s="427" t="s">
        <v>17072</v>
      </c>
      <c r="C14060" s="427" t="s">
        <v>16983</v>
      </c>
      <c r="D14060" s="428">
        <v>192.8</v>
      </c>
    </row>
    <row r="14061" spans="2:4" x14ac:dyDescent="0.25">
      <c r="B14061" s="427" t="s">
        <v>17073</v>
      </c>
      <c r="C14061" s="427" t="s">
        <v>16983</v>
      </c>
      <c r="D14061" s="428">
        <v>224.25</v>
      </c>
    </row>
    <row r="14062" spans="2:4" x14ac:dyDescent="0.25">
      <c r="B14062" s="427" t="s">
        <v>17074</v>
      </c>
      <c r="C14062" s="427" t="s">
        <v>16983</v>
      </c>
      <c r="D14062" s="428">
        <v>224.25</v>
      </c>
    </row>
    <row r="14063" spans="2:4" x14ac:dyDescent="0.25">
      <c r="B14063" s="427" t="s">
        <v>17075</v>
      </c>
      <c r="C14063" s="427" t="s">
        <v>16983</v>
      </c>
      <c r="D14063" s="428">
        <v>224.25</v>
      </c>
    </row>
    <row r="14064" spans="2:4" x14ac:dyDescent="0.25">
      <c r="B14064" s="427" t="s">
        <v>17076</v>
      </c>
      <c r="C14064" s="427" t="s">
        <v>16983</v>
      </c>
      <c r="D14064" s="428">
        <v>224.25</v>
      </c>
    </row>
    <row r="14065" spans="2:4" x14ac:dyDescent="0.25">
      <c r="B14065" s="427" t="s">
        <v>17077</v>
      </c>
      <c r="C14065" s="427" t="s">
        <v>16983</v>
      </c>
      <c r="D14065" s="428">
        <v>224.25</v>
      </c>
    </row>
    <row r="14066" spans="2:4" x14ac:dyDescent="0.25">
      <c r="B14066" s="427" t="s">
        <v>17078</v>
      </c>
      <c r="C14066" s="427" t="s">
        <v>16983</v>
      </c>
      <c r="D14066" s="428">
        <v>224.25</v>
      </c>
    </row>
    <row r="14067" spans="2:4" x14ac:dyDescent="0.25">
      <c r="B14067" s="427" t="s">
        <v>17079</v>
      </c>
      <c r="C14067" s="427" t="s">
        <v>16983</v>
      </c>
      <c r="D14067" s="428">
        <v>224.25</v>
      </c>
    </row>
    <row r="14068" spans="2:4" x14ac:dyDescent="0.25">
      <c r="B14068" s="427" t="s">
        <v>17080</v>
      </c>
      <c r="C14068" s="427" t="s">
        <v>16983</v>
      </c>
      <c r="D14068" s="428">
        <v>192.8</v>
      </c>
    </row>
    <row r="14069" spans="2:4" x14ac:dyDescent="0.25">
      <c r="B14069" s="427" t="s">
        <v>17081</v>
      </c>
      <c r="C14069" s="427" t="s">
        <v>16983</v>
      </c>
      <c r="D14069" s="428">
        <v>192.8</v>
      </c>
    </row>
    <row r="14070" spans="2:4" x14ac:dyDescent="0.25">
      <c r="B14070" s="427" t="s">
        <v>17082</v>
      </c>
      <c r="C14070" s="427" t="s">
        <v>16983</v>
      </c>
      <c r="D14070" s="428">
        <v>192.8</v>
      </c>
    </row>
    <row r="14071" spans="2:4" x14ac:dyDescent="0.25">
      <c r="B14071" s="427" t="s">
        <v>17083</v>
      </c>
      <c r="C14071" s="427" t="s">
        <v>16983</v>
      </c>
      <c r="D14071" s="428">
        <v>192.8</v>
      </c>
    </row>
    <row r="14072" spans="2:4" x14ac:dyDescent="0.25">
      <c r="B14072" s="427" t="s">
        <v>17084</v>
      </c>
      <c r="C14072" s="427" t="s">
        <v>16983</v>
      </c>
      <c r="D14072" s="428">
        <v>193.14</v>
      </c>
    </row>
    <row r="14073" spans="2:4" x14ac:dyDescent="0.25">
      <c r="B14073" s="427" t="s">
        <v>17085</v>
      </c>
      <c r="C14073" s="427" t="s">
        <v>16983</v>
      </c>
      <c r="D14073" s="428">
        <v>432.4</v>
      </c>
    </row>
    <row r="14074" spans="2:4" x14ac:dyDescent="0.25">
      <c r="B14074" s="427" t="s">
        <v>17086</v>
      </c>
      <c r="C14074" s="427" t="s">
        <v>16983</v>
      </c>
      <c r="D14074" s="428">
        <v>224.25</v>
      </c>
    </row>
    <row r="14075" spans="2:4" x14ac:dyDescent="0.25">
      <c r="B14075" s="427" t="s">
        <v>17087</v>
      </c>
      <c r="C14075" s="427" t="s">
        <v>16983</v>
      </c>
      <c r="D14075" s="428">
        <v>192.8</v>
      </c>
    </row>
    <row r="14076" spans="2:4" x14ac:dyDescent="0.25">
      <c r="B14076" s="427" t="s">
        <v>17088</v>
      </c>
      <c r="C14076" s="427" t="s">
        <v>16983</v>
      </c>
      <c r="D14076" s="428">
        <v>192.8</v>
      </c>
    </row>
    <row r="14077" spans="2:4" x14ac:dyDescent="0.25">
      <c r="B14077" s="427" t="s">
        <v>17089</v>
      </c>
      <c r="C14077" s="427" t="s">
        <v>16983</v>
      </c>
      <c r="D14077" s="428">
        <v>405.88</v>
      </c>
    </row>
    <row r="14078" spans="2:4" x14ac:dyDescent="0.25">
      <c r="B14078" s="427" t="s">
        <v>17090</v>
      </c>
      <c r="C14078" s="427" t="s">
        <v>16983</v>
      </c>
      <c r="D14078" s="428">
        <v>192.8</v>
      </c>
    </row>
    <row r="14079" spans="2:4" x14ac:dyDescent="0.25">
      <c r="B14079" s="427" t="s">
        <v>17091</v>
      </c>
      <c r="C14079" s="427" t="s">
        <v>16983</v>
      </c>
      <c r="D14079" s="428">
        <v>192.8</v>
      </c>
    </row>
    <row r="14080" spans="2:4" x14ac:dyDescent="0.25">
      <c r="B14080" s="427" t="s">
        <v>17092</v>
      </c>
      <c r="C14080" s="427" t="s">
        <v>16983</v>
      </c>
      <c r="D14080" s="428">
        <v>192.8</v>
      </c>
    </row>
    <row r="14081" spans="2:4" x14ac:dyDescent="0.25">
      <c r="B14081" s="427" t="s">
        <v>17093</v>
      </c>
      <c r="C14081" s="427" t="s">
        <v>16983</v>
      </c>
      <c r="D14081" s="428">
        <v>192.8</v>
      </c>
    </row>
    <row r="14082" spans="2:4" x14ac:dyDescent="0.25">
      <c r="B14082" s="427" t="s">
        <v>17094</v>
      </c>
      <c r="C14082" s="427" t="s">
        <v>16983</v>
      </c>
      <c r="D14082" s="428">
        <v>192.8</v>
      </c>
    </row>
    <row r="14083" spans="2:4" x14ac:dyDescent="0.25">
      <c r="B14083" s="427" t="s">
        <v>17095</v>
      </c>
      <c r="C14083" s="427" t="s">
        <v>16983</v>
      </c>
      <c r="D14083" s="428">
        <v>192.8</v>
      </c>
    </row>
    <row r="14084" spans="2:4" x14ac:dyDescent="0.25">
      <c r="B14084" s="427" t="s">
        <v>17096</v>
      </c>
      <c r="C14084" s="427" t="s">
        <v>16983</v>
      </c>
      <c r="D14084" s="428">
        <v>224.25</v>
      </c>
    </row>
    <row r="14085" spans="2:4" x14ac:dyDescent="0.25">
      <c r="B14085" s="427" t="s">
        <v>17097</v>
      </c>
      <c r="C14085" s="427" t="s">
        <v>16983</v>
      </c>
      <c r="D14085" s="428">
        <v>405.88</v>
      </c>
    </row>
    <row r="14086" spans="2:4" x14ac:dyDescent="0.25">
      <c r="B14086" s="427" t="s">
        <v>17098</v>
      </c>
      <c r="C14086" s="427" t="s">
        <v>16983</v>
      </c>
      <c r="D14086" s="428">
        <v>224.25</v>
      </c>
    </row>
    <row r="14087" spans="2:4" x14ac:dyDescent="0.25">
      <c r="B14087" s="427" t="s">
        <v>17099</v>
      </c>
      <c r="C14087" s="427" t="s">
        <v>16983</v>
      </c>
      <c r="D14087" s="428">
        <v>224.25</v>
      </c>
    </row>
    <row r="14088" spans="2:4" x14ac:dyDescent="0.25">
      <c r="B14088" s="427" t="s">
        <v>17100</v>
      </c>
      <c r="C14088" s="427" t="s">
        <v>16983</v>
      </c>
      <c r="D14088" s="428">
        <v>224.25</v>
      </c>
    </row>
    <row r="14089" spans="2:4" x14ac:dyDescent="0.25">
      <c r="B14089" s="427" t="s">
        <v>17101</v>
      </c>
      <c r="C14089" s="427" t="s">
        <v>16983</v>
      </c>
      <c r="D14089" s="428">
        <v>224.25</v>
      </c>
    </row>
    <row r="14090" spans="2:4" x14ac:dyDescent="0.25">
      <c r="B14090" s="427" t="s">
        <v>17102</v>
      </c>
      <c r="C14090" s="427" t="s">
        <v>16983</v>
      </c>
      <c r="D14090" s="428">
        <v>259.99</v>
      </c>
    </row>
    <row r="14091" spans="2:4" x14ac:dyDescent="0.25">
      <c r="B14091" s="427" t="s">
        <v>17103</v>
      </c>
      <c r="C14091" s="427" t="s">
        <v>16983</v>
      </c>
      <c r="D14091" s="428">
        <v>259.99</v>
      </c>
    </row>
    <row r="14092" spans="2:4" x14ac:dyDescent="0.25">
      <c r="B14092" s="427" t="s">
        <v>17104</v>
      </c>
      <c r="C14092" s="427" t="s">
        <v>16983</v>
      </c>
      <c r="D14092" s="428">
        <v>192.8</v>
      </c>
    </row>
    <row r="14093" spans="2:4" x14ac:dyDescent="0.25">
      <c r="B14093" s="427" t="s">
        <v>17105</v>
      </c>
      <c r="C14093" s="427" t="s">
        <v>16983</v>
      </c>
      <c r="D14093" s="428">
        <v>192.8</v>
      </c>
    </row>
    <row r="14094" spans="2:4" x14ac:dyDescent="0.25">
      <c r="B14094" s="427" t="s">
        <v>17106</v>
      </c>
      <c r="C14094" s="427" t="s">
        <v>16983</v>
      </c>
      <c r="D14094" s="428">
        <v>192.8</v>
      </c>
    </row>
    <row r="14095" spans="2:4" x14ac:dyDescent="0.25">
      <c r="B14095" s="427" t="s">
        <v>17107</v>
      </c>
      <c r="C14095" s="427" t="s">
        <v>16983</v>
      </c>
      <c r="D14095" s="428">
        <v>100.99</v>
      </c>
    </row>
    <row r="14096" spans="2:4" x14ac:dyDescent="0.25">
      <c r="B14096" s="427" t="s">
        <v>17108</v>
      </c>
      <c r="C14096" s="427" t="s">
        <v>16983</v>
      </c>
      <c r="D14096" s="428">
        <v>100.99</v>
      </c>
    </row>
    <row r="14097" spans="2:4" x14ac:dyDescent="0.25">
      <c r="B14097" s="427" t="s">
        <v>17109</v>
      </c>
      <c r="C14097" s="427" t="s">
        <v>16983</v>
      </c>
      <c r="D14097" s="428">
        <v>93.99</v>
      </c>
    </row>
    <row r="14098" spans="2:4" x14ac:dyDescent="0.25">
      <c r="B14098" s="427" t="s">
        <v>17110</v>
      </c>
      <c r="C14098" s="427" t="s">
        <v>16983</v>
      </c>
      <c r="D14098" s="428">
        <v>192.8</v>
      </c>
    </row>
    <row r="14099" spans="2:4" x14ac:dyDescent="0.25">
      <c r="B14099" s="427" t="s">
        <v>17111</v>
      </c>
      <c r="C14099" s="427" t="s">
        <v>16983</v>
      </c>
      <c r="D14099" s="428">
        <v>154.94999999999999</v>
      </c>
    </row>
    <row r="14100" spans="2:4" x14ac:dyDescent="0.25">
      <c r="B14100" s="427" t="s">
        <v>17112</v>
      </c>
      <c r="C14100" s="427" t="s">
        <v>16983</v>
      </c>
      <c r="D14100" s="428">
        <v>192.8</v>
      </c>
    </row>
    <row r="14101" spans="2:4" x14ac:dyDescent="0.25">
      <c r="B14101" s="427" t="s">
        <v>17113</v>
      </c>
      <c r="C14101" s="427" t="s">
        <v>16983</v>
      </c>
      <c r="D14101" s="428">
        <v>100.99</v>
      </c>
    </row>
    <row r="14102" spans="2:4" x14ac:dyDescent="0.25">
      <c r="B14102" s="427" t="s">
        <v>17114</v>
      </c>
      <c r="C14102" s="427" t="s">
        <v>16983</v>
      </c>
      <c r="D14102" s="428">
        <v>100.99</v>
      </c>
    </row>
    <row r="14103" spans="2:4" x14ac:dyDescent="0.25">
      <c r="B14103" s="427" t="s">
        <v>17115</v>
      </c>
      <c r="C14103" s="427" t="s">
        <v>16983</v>
      </c>
      <c r="D14103" s="428">
        <v>100.99</v>
      </c>
    </row>
    <row r="14104" spans="2:4" x14ac:dyDescent="0.25">
      <c r="B14104" s="427" t="s">
        <v>17116</v>
      </c>
      <c r="C14104" s="427" t="s">
        <v>16983</v>
      </c>
      <c r="D14104" s="428">
        <v>100.99</v>
      </c>
    </row>
    <row r="14105" spans="2:4" x14ac:dyDescent="0.25">
      <c r="B14105" s="427" t="s">
        <v>17117</v>
      </c>
      <c r="C14105" s="427" t="s">
        <v>16983</v>
      </c>
      <c r="D14105" s="428">
        <v>100.99</v>
      </c>
    </row>
    <row r="14106" spans="2:4" x14ac:dyDescent="0.25">
      <c r="B14106" s="427" t="s">
        <v>17118</v>
      </c>
      <c r="C14106" s="427" t="s">
        <v>16983</v>
      </c>
      <c r="D14106" s="428">
        <v>100.99</v>
      </c>
    </row>
    <row r="14107" spans="2:4" x14ac:dyDescent="0.25">
      <c r="B14107" s="427" t="s">
        <v>17119</v>
      </c>
      <c r="C14107" s="427" t="s">
        <v>16983</v>
      </c>
      <c r="D14107" s="428">
        <v>93.99</v>
      </c>
    </row>
    <row r="14108" spans="2:4" x14ac:dyDescent="0.25">
      <c r="B14108" s="427" t="s">
        <v>17120</v>
      </c>
      <c r="C14108" s="427" t="s">
        <v>16983</v>
      </c>
      <c r="D14108" s="428">
        <v>192.8</v>
      </c>
    </row>
    <row r="14109" spans="2:4" x14ac:dyDescent="0.25">
      <c r="B14109" s="427" t="s">
        <v>17121</v>
      </c>
      <c r="C14109" s="427" t="s">
        <v>16983</v>
      </c>
      <c r="D14109" s="428">
        <v>192.8</v>
      </c>
    </row>
    <row r="14110" spans="2:4" x14ac:dyDescent="0.25">
      <c r="B14110" s="427" t="s">
        <v>17122</v>
      </c>
      <c r="C14110" s="427" t="s">
        <v>16983</v>
      </c>
      <c r="D14110" s="428">
        <v>192.8</v>
      </c>
    </row>
    <row r="14111" spans="2:4" x14ac:dyDescent="0.25">
      <c r="B14111" s="427" t="s">
        <v>17123</v>
      </c>
      <c r="C14111" s="427" t="s">
        <v>16983</v>
      </c>
      <c r="D14111" s="428">
        <v>147.78</v>
      </c>
    </row>
    <row r="14112" spans="2:4" x14ac:dyDescent="0.25">
      <c r="B14112" s="427" t="s">
        <v>17124</v>
      </c>
      <c r="C14112" s="427" t="s">
        <v>16983</v>
      </c>
      <c r="D14112" s="428">
        <v>192.62</v>
      </c>
    </row>
    <row r="14113" spans="2:4" x14ac:dyDescent="0.25">
      <c r="B14113" s="427" t="s">
        <v>17125</v>
      </c>
      <c r="C14113" s="427" t="s">
        <v>16983</v>
      </c>
      <c r="D14113" s="428">
        <v>192.63</v>
      </c>
    </row>
    <row r="14114" spans="2:4" x14ac:dyDescent="0.25">
      <c r="B14114" s="427" t="s">
        <v>17126</v>
      </c>
      <c r="C14114" s="427" t="s">
        <v>16983</v>
      </c>
      <c r="D14114" s="428">
        <v>192.63</v>
      </c>
    </row>
    <row r="14115" spans="2:4" x14ac:dyDescent="0.25">
      <c r="B14115" s="427" t="s">
        <v>17127</v>
      </c>
      <c r="C14115" s="427" t="s">
        <v>16983</v>
      </c>
      <c r="D14115" s="428">
        <v>221.18</v>
      </c>
    </row>
    <row r="14116" spans="2:4" x14ac:dyDescent="0.25">
      <c r="B14116" s="427" t="s">
        <v>17128</v>
      </c>
      <c r="C14116" s="427" t="s">
        <v>16983</v>
      </c>
      <c r="D14116" s="428">
        <v>192.8</v>
      </c>
    </row>
    <row r="14117" spans="2:4" x14ac:dyDescent="0.25">
      <c r="B14117" s="427" t="s">
        <v>17129</v>
      </c>
      <c r="C14117" s="427" t="s">
        <v>16983</v>
      </c>
      <c r="D14117" s="428">
        <v>192.8</v>
      </c>
    </row>
    <row r="14118" spans="2:4" x14ac:dyDescent="0.25">
      <c r="B14118" s="427" t="s">
        <v>17130</v>
      </c>
      <c r="C14118" s="427" t="s">
        <v>16983</v>
      </c>
      <c r="D14118" s="428">
        <v>192.8</v>
      </c>
    </row>
    <row r="14119" spans="2:4" x14ac:dyDescent="0.25">
      <c r="B14119" s="427" t="s">
        <v>17131</v>
      </c>
      <c r="C14119" s="427" t="s">
        <v>16983</v>
      </c>
      <c r="D14119" s="428">
        <v>100.99</v>
      </c>
    </row>
    <row r="14120" spans="2:4" x14ac:dyDescent="0.25">
      <c r="B14120" s="427" t="s">
        <v>17132</v>
      </c>
      <c r="C14120" s="427" t="s">
        <v>16983</v>
      </c>
      <c r="D14120" s="428">
        <v>100.99</v>
      </c>
    </row>
    <row r="14121" spans="2:4" x14ac:dyDescent="0.25">
      <c r="B14121" s="427" t="s">
        <v>17133</v>
      </c>
      <c r="C14121" s="427" t="s">
        <v>16983</v>
      </c>
      <c r="D14121" s="428">
        <v>100.99</v>
      </c>
    </row>
    <row r="14122" spans="2:4" x14ac:dyDescent="0.25">
      <c r="B14122" s="427" t="s">
        <v>17134</v>
      </c>
      <c r="C14122" s="427" t="s">
        <v>16983</v>
      </c>
      <c r="D14122" s="428">
        <v>93.99</v>
      </c>
    </row>
    <row r="14123" spans="2:4" x14ac:dyDescent="0.25">
      <c r="B14123" s="427" t="s">
        <v>17135</v>
      </c>
      <c r="C14123" s="427" t="s">
        <v>16983</v>
      </c>
      <c r="D14123" s="428">
        <v>147.77000000000001</v>
      </c>
    </row>
    <row r="14124" spans="2:4" x14ac:dyDescent="0.25">
      <c r="B14124" s="427" t="s">
        <v>17136</v>
      </c>
      <c r="C14124" s="427" t="s">
        <v>16983</v>
      </c>
      <c r="D14124" s="428">
        <v>192.8</v>
      </c>
    </row>
    <row r="14125" spans="2:4" x14ac:dyDescent="0.25">
      <c r="B14125" s="427" t="s">
        <v>17137</v>
      </c>
      <c r="C14125" s="427" t="s">
        <v>16983</v>
      </c>
      <c r="D14125" s="428">
        <v>553.15</v>
      </c>
    </row>
    <row r="14126" spans="2:4" x14ac:dyDescent="0.25">
      <c r="B14126" s="427" t="s">
        <v>17138</v>
      </c>
      <c r="C14126" s="427" t="s">
        <v>16983</v>
      </c>
      <c r="D14126" s="428">
        <v>147.49</v>
      </c>
    </row>
    <row r="14127" spans="2:4" x14ac:dyDescent="0.25">
      <c r="B14127" s="427" t="s">
        <v>17139</v>
      </c>
      <c r="C14127" s="427" t="s">
        <v>16983</v>
      </c>
      <c r="D14127" s="428">
        <v>192.8</v>
      </c>
    </row>
    <row r="14128" spans="2:4" x14ac:dyDescent="0.25">
      <c r="B14128" s="427" t="s">
        <v>17140</v>
      </c>
      <c r="C14128" s="427" t="s">
        <v>16983</v>
      </c>
      <c r="D14128" s="428">
        <v>192.8</v>
      </c>
    </row>
    <row r="14129" spans="2:4" x14ac:dyDescent="0.25">
      <c r="B14129" s="427" t="s">
        <v>17141</v>
      </c>
      <c r="C14129" s="427" t="s">
        <v>16983</v>
      </c>
      <c r="D14129" s="428">
        <v>93.99</v>
      </c>
    </row>
    <row r="14130" spans="2:4" x14ac:dyDescent="0.25">
      <c r="B14130" s="427" t="s">
        <v>17142</v>
      </c>
      <c r="C14130" s="427" t="s">
        <v>16983</v>
      </c>
      <c r="D14130" s="428">
        <v>192.8</v>
      </c>
    </row>
    <row r="14131" spans="2:4" x14ac:dyDescent="0.25">
      <c r="B14131" s="427" t="s">
        <v>17143</v>
      </c>
      <c r="C14131" s="427" t="s">
        <v>16983</v>
      </c>
      <c r="D14131" s="428">
        <v>192.8</v>
      </c>
    </row>
    <row r="14132" spans="2:4" x14ac:dyDescent="0.25">
      <c r="B14132" s="427" t="s">
        <v>17144</v>
      </c>
      <c r="C14132" s="427" t="s">
        <v>16983</v>
      </c>
      <c r="D14132" s="428">
        <v>405.88</v>
      </c>
    </row>
    <row r="14133" spans="2:4" x14ac:dyDescent="0.25">
      <c r="B14133" s="427" t="s">
        <v>17145</v>
      </c>
      <c r="C14133" s="427" t="s">
        <v>16983</v>
      </c>
      <c r="D14133" s="428">
        <v>192.8</v>
      </c>
    </row>
    <row r="14134" spans="2:4" x14ac:dyDescent="0.25">
      <c r="B14134" s="427" t="s">
        <v>17146</v>
      </c>
      <c r="C14134" s="427" t="s">
        <v>16983</v>
      </c>
      <c r="D14134" s="428">
        <v>93.99</v>
      </c>
    </row>
    <row r="14135" spans="2:4" x14ac:dyDescent="0.25">
      <c r="B14135" s="427" t="s">
        <v>17147</v>
      </c>
      <c r="C14135" s="427" t="s">
        <v>16983</v>
      </c>
      <c r="D14135" s="428">
        <v>192.8</v>
      </c>
    </row>
    <row r="14136" spans="2:4" x14ac:dyDescent="0.25">
      <c r="B14136" s="427" t="s">
        <v>17148</v>
      </c>
      <c r="C14136" s="427" t="s">
        <v>16983</v>
      </c>
      <c r="D14136" s="428">
        <v>553.15</v>
      </c>
    </row>
    <row r="14137" spans="2:4" x14ac:dyDescent="0.25">
      <c r="B14137" s="427" t="s">
        <v>17149</v>
      </c>
      <c r="C14137" s="427" t="s">
        <v>16983</v>
      </c>
      <c r="D14137" s="428">
        <v>192.8</v>
      </c>
    </row>
    <row r="14138" spans="2:4" x14ac:dyDescent="0.25">
      <c r="B14138" s="427" t="s">
        <v>17150</v>
      </c>
      <c r="C14138" s="427" t="s">
        <v>16983</v>
      </c>
      <c r="D14138" s="428">
        <v>192.34</v>
      </c>
    </row>
    <row r="14139" spans="2:4" x14ac:dyDescent="0.25">
      <c r="B14139" s="427" t="s">
        <v>17151</v>
      </c>
      <c r="C14139" s="427" t="s">
        <v>16983</v>
      </c>
      <c r="D14139" s="428">
        <v>192.8</v>
      </c>
    </row>
    <row r="14140" spans="2:4" x14ac:dyDescent="0.25">
      <c r="B14140" s="427" t="s">
        <v>17152</v>
      </c>
      <c r="C14140" s="427" t="s">
        <v>16983</v>
      </c>
      <c r="D14140" s="428">
        <v>221.18</v>
      </c>
    </row>
    <row r="14141" spans="2:4" x14ac:dyDescent="0.25">
      <c r="B14141" s="427" t="s">
        <v>17153</v>
      </c>
      <c r="C14141" s="427" t="s">
        <v>16983</v>
      </c>
      <c r="D14141" s="428">
        <v>221.18</v>
      </c>
    </row>
    <row r="14142" spans="2:4" x14ac:dyDescent="0.25">
      <c r="B14142" s="427" t="s">
        <v>17154</v>
      </c>
      <c r="C14142" s="427" t="s">
        <v>16983</v>
      </c>
      <c r="D14142" s="428">
        <v>221.18</v>
      </c>
    </row>
    <row r="14143" spans="2:4" x14ac:dyDescent="0.25">
      <c r="B14143" s="427" t="s">
        <v>17155</v>
      </c>
      <c r="C14143" s="427" t="s">
        <v>16983</v>
      </c>
      <c r="D14143" s="428">
        <v>221.18</v>
      </c>
    </row>
    <row r="14144" spans="2:4" x14ac:dyDescent="0.25">
      <c r="B14144" s="427" t="s">
        <v>17156</v>
      </c>
      <c r="C14144" s="427" t="s">
        <v>16983</v>
      </c>
      <c r="D14144" s="428">
        <v>192.8</v>
      </c>
    </row>
    <row r="14145" spans="2:4" x14ac:dyDescent="0.25">
      <c r="B14145" s="427" t="s">
        <v>17157</v>
      </c>
      <c r="C14145" s="427" t="s">
        <v>16983</v>
      </c>
      <c r="D14145" s="428">
        <v>192.91</v>
      </c>
    </row>
    <row r="14146" spans="2:4" x14ac:dyDescent="0.25">
      <c r="B14146" s="427" t="s">
        <v>17158</v>
      </c>
      <c r="C14146" s="427" t="s">
        <v>16983</v>
      </c>
      <c r="D14146" s="428">
        <v>192.91</v>
      </c>
    </row>
    <row r="14147" spans="2:4" x14ac:dyDescent="0.25">
      <c r="B14147" s="427" t="s">
        <v>17159</v>
      </c>
      <c r="C14147" s="427" t="s">
        <v>16983</v>
      </c>
      <c r="D14147" s="428">
        <v>192.63</v>
      </c>
    </row>
    <row r="14148" spans="2:4" x14ac:dyDescent="0.25">
      <c r="B14148" s="427" t="s">
        <v>17160</v>
      </c>
      <c r="C14148" s="427" t="s">
        <v>16983</v>
      </c>
      <c r="D14148" s="428">
        <v>192.8</v>
      </c>
    </row>
    <row r="14149" spans="2:4" x14ac:dyDescent="0.25">
      <c r="B14149" s="427" t="s">
        <v>17161</v>
      </c>
      <c r="C14149" s="427" t="s">
        <v>16983</v>
      </c>
      <c r="D14149" s="428">
        <v>192.8</v>
      </c>
    </row>
    <row r="14150" spans="2:4" x14ac:dyDescent="0.25">
      <c r="B14150" s="427" t="s">
        <v>17162</v>
      </c>
      <c r="C14150" s="427" t="s">
        <v>16983</v>
      </c>
      <c r="D14150" s="428">
        <v>192.8</v>
      </c>
    </row>
    <row r="14151" spans="2:4" x14ac:dyDescent="0.25">
      <c r="B14151" s="427" t="s">
        <v>17163</v>
      </c>
      <c r="C14151" s="427" t="s">
        <v>16983</v>
      </c>
      <c r="D14151" s="428">
        <v>221.18</v>
      </c>
    </row>
    <row r="14152" spans="2:4" x14ac:dyDescent="0.25">
      <c r="B14152" s="427" t="s">
        <v>17164</v>
      </c>
      <c r="C14152" s="427" t="s">
        <v>16983</v>
      </c>
      <c r="D14152" s="428">
        <v>221.18</v>
      </c>
    </row>
    <row r="14153" spans="2:4" x14ac:dyDescent="0.25">
      <c r="B14153" s="427" t="s">
        <v>17165</v>
      </c>
      <c r="C14153" s="427" t="s">
        <v>16983</v>
      </c>
      <c r="D14153" s="428">
        <v>221.18</v>
      </c>
    </row>
    <row r="14154" spans="2:4" x14ac:dyDescent="0.25">
      <c r="B14154" s="427" t="s">
        <v>17166</v>
      </c>
      <c r="C14154" s="427" t="s">
        <v>16983</v>
      </c>
      <c r="D14154" s="428">
        <v>553.15</v>
      </c>
    </row>
    <row r="14155" spans="2:4" x14ac:dyDescent="0.25">
      <c r="B14155" s="427" t="s">
        <v>17167</v>
      </c>
      <c r="C14155" s="427" t="s">
        <v>16983</v>
      </c>
      <c r="D14155" s="428">
        <v>93.99</v>
      </c>
    </row>
    <row r="14156" spans="2:4" x14ac:dyDescent="0.25">
      <c r="B14156" s="427" t="s">
        <v>17168</v>
      </c>
      <c r="C14156" s="427" t="s">
        <v>16983</v>
      </c>
      <c r="D14156" s="428">
        <v>93.99</v>
      </c>
    </row>
    <row r="14157" spans="2:4" x14ac:dyDescent="0.25">
      <c r="B14157" s="427" t="s">
        <v>17169</v>
      </c>
      <c r="C14157" s="427" t="s">
        <v>16983</v>
      </c>
      <c r="D14157" s="428">
        <v>553.15</v>
      </c>
    </row>
    <row r="14158" spans="2:4" x14ac:dyDescent="0.25">
      <c r="B14158" s="427" t="s">
        <v>17170</v>
      </c>
      <c r="C14158" s="427" t="s">
        <v>16983</v>
      </c>
      <c r="D14158" s="428">
        <v>202.4</v>
      </c>
    </row>
    <row r="14159" spans="2:4" x14ac:dyDescent="0.25">
      <c r="B14159" s="427" t="s">
        <v>17171</v>
      </c>
      <c r="C14159" s="427" t="s">
        <v>16983</v>
      </c>
      <c r="D14159" s="428">
        <v>192.8</v>
      </c>
    </row>
    <row r="14160" spans="2:4" x14ac:dyDescent="0.25">
      <c r="B14160" s="427" t="s">
        <v>17172</v>
      </c>
      <c r="C14160" s="427" t="s">
        <v>16983</v>
      </c>
      <c r="D14160" s="428">
        <v>147.49</v>
      </c>
    </row>
    <row r="14161" spans="2:4" x14ac:dyDescent="0.25">
      <c r="B14161" s="427" t="s">
        <v>17173</v>
      </c>
      <c r="C14161" s="427" t="s">
        <v>16983</v>
      </c>
      <c r="D14161" s="428">
        <v>93.99</v>
      </c>
    </row>
    <row r="14162" spans="2:4" x14ac:dyDescent="0.25">
      <c r="B14162" s="427" t="s">
        <v>17174</v>
      </c>
      <c r="C14162" s="427" t="s">
        <v>16983</v>
      </c>
      <c r="D14162" s="428">
        <v>192.34</v>
      </c>
    </row>
    <row r="14163" spans="2:4" x14ac:dyDescent="0.25">
      <c r="B14163" s="427" t="s">
        <v>17175</v>
      </c>
      <c r="C14163" s="427" t="s">
        <v>16983</v>
      </c>
      <c r="D14163" s="428">
        <v>405.88</v>
      </c>
    </row>
    <row r="14164" spans="2:4" x14ac:dyDescent="0.25">
      <c r="B14164" s="427" t="s">
        <v>17176</v>
      </c>
      <c r="C14164" s="427" t="s">
        <v>16983</v>
      </c>
      <c r="D14164" s="428">
        <v>260.01</v>
      </c>
    </row>
    <row r="14165" spans="2:4" x14ac:dyDescent="0.25">
      <c r="B14165" s="427" t="s">
        <v>17177</v>
      </c>
      <c r="C14165" s="427" t="s">
        <v>16983</v>
      </c>
      <c r="D14165" s="428">
        <v>259.91000000000003</v>
      </c>
    </row>
    <row r="14166" spans="2:4" x14ac:dyDescent="0.25">
      <c r="B14166" s="427" t="s">
        <v>17178</v>
      </c>
      <c r="C14166" s="427" t="s">
        <v>16983</v>
      </c>
      <c r="D14166" s="428">
        <v>260.01</v>
      </c>
    </row>
    <row r="14167" spans="2:4" x14ac:dyDescent="0.25">
      <c r="B14167" s="427" t="s">
        <v>17179</v>
      </c>
      <c r="C14167" s="427" t="s">
        <v>16983</v>
      </c>
      <c r="D14167" s="428">
        <v>147.49</v>
      </c>
    </row>
    <row r="14168" spans="2:4" x14ac:dyDescent="0.25">
      <c r="B14168" s="427" t="s">
        <v>17180</v>
      </c>
      <c r="C14168" s="427" t="s">
        <v>16983</v>
      </c>
      <c r="D14168" s="428">
        <v>192.8</v>
      </c>
    </row>
    <row r="14169" spans="2:4" x14ac:dyDescent="0.25">
      <c r="B14169" s="427" t="s">
        <v>17181</v>
      </c>
      <c r="C14169" s="427" t="s">
        <v>16983</v>
      </c>
      <c r="D14169" s="428">
        <v>221.18</v>
      </c>
    </row>
    <row r="14170" spans="2:4" x14ac:dyDescent="0.25">
      <c r="B14170" s="427" t="s">
        <v>17182</v>
      </c>
      <c r="C14170" s="427" t="s">
        <v>16983</v>
      </c>
      <c r="D14170" s="428">
        <v>221.18</v>
      </c>
    </row>
    <row r="14171" spans="2:4" x14ac:dyDescent="0.25">
      <c r="B14171" s="427" t="s">
        <v>17183</v>
      </c>
      <c r="C14171" s="427" t="s">
        <v>16983</v>
      </c>
      <c r="D14171" s="428">
        <v>192.8</v>
      </c>
    </row>
    <row r="14172" spans="2:4" x14ac:dyDescent="0.25">
      <c r="B14172" s="427" t="s">
        <v>17184</v>
      </c>
      <c r="C14172" s="427" t="s">
        <v>16983</v>
      </c>
      <c r="D14172" s="428">
        <v>221.18</v>
      </c>
    </row>
    <row r="14173" spans="2:4" x14ac:dyDescent="0.25">
      <c r="B14173" s="427" t="s">
        <v>17185</v>
      </c>
      <c r="C14173" s="427" t="s">
        <v>16983</v>
      </c>
      <c r="D14173" s="428">
        <v>93.99</v>
      </c>
    </row>
    <row r="14174" spans="2:4" x14ac:dyDescent="0.25">
      <c r="B14174" s="427" t="s">
        <v>17186</v>
      </c>
      <c r="C14174" s="427" t="s">
        <v>16983</v>
      </c>
      <c r="D14174" s="428">
        <v>100.99</v>
      </c>
    </row>
    <row r="14175" spans="2:4" x14ac:dyDescent="0.25">
      <c r="B14175" s="427" t="s">
        <v>17187</v>
      </c>
      <c r="C14175" s="427" t="s">
        <v>16983</v>
      </c>
      <c r="D14175" s="428">
        <v>553.15</v>
      </c>
    </row>
    <row r="14176" spans="2:4" x14ac:dyDescent="0.25">
      <c r="B14176" s="427" t="s">
        <v>17188</v>
      </c>
      <c r="C14176" s="427" t="s">
        <v>16983</v>
      </c>
      <c r="D14176" s="428">
        <v>317.39999999999998</v>
      </c>
    </row>
    <row r="14177" spans="2:4" x14ac:dyDescent="0.25">
      <c r="B14177" s="427" t="s">
        <v>17189</v>
      </c>
      <c r="C14177" s="427" t="s">
        <v>16983</v>
      </c>
      <c r="D14177" s="428">
        <v>202.4</v>
      </c>
    </row>
    <row r="14178" spans="2:4" x14ac:dyDescent="0.25">
      <c r="B14178" s="427" t="s">
        <v>17190</v>
      </c>
      <c r="C14178" s="427" t="s">
        <v>16983</v>
      </c>
      <c r="D14178" s="428">
        <v>192.8</v>
      </c>
    </row>
    <row r="14179" spans="2:4" x14ac:dyDescent="0.25">
      <c r="B14179" s="427" t="s">
        <v>17191</v>
      </c>
      <c r="C14179" s="427" t="s">
        <v>16983</v>
      </c>
      <c r="D14179" s="428">
        <v>93.99</v>
      </c>
    </row>
    <row r="14180" spans="2:4" x14ac:dyDescent="0.25">
      <c r="B14180" s="427" t="s">
        <v>17192</v>
      </c>
      <c r="C14180" s="427" t="s">
        <v>16983</v>
      </c>
      <c r="D14180" s="428">
        <v>192.8</v>
      </c>
    </row>
    <row r="14181" spans="2:4" x14ac:dyDescent="0.25">
      <c r="B14181" s="427" t="s">
        <v>17193</v>
      </c>
      <c r="C14181" s="427" t="s">
        <v>16983</v>
      </c>
      <c r="D14181" s="428">
        <v>93.99</v>
      </c>
    </row>
    <row r="14182" spans="2:4" x14ac:dyDescent="0.25">
      <c r="B14182" s="427" t="s">
        <v>17194</v>
      </c>
      <c r="C14182" s="427" t="s">
        <v>16983</v>
      </c>
      <c r="D14182" s="428">
        <v>93.99</v>
      </c>
    </row>
    <row r="14183" spans="2:4" x14ac:dyDescent="0.25">
      <c r="B14183" s="427" t="s">
        <v>17195</v>
      </c>
      <c r="C14183" s="427" t="s">
        <v>16983</v>
      </c>
      <c r="D14183" s="428">
        <v>93.99</v>
      </c>
    </row>
    <row r="14184" spans="2:4" x14ac:dyDescent="0.25">
      <c r="B14184" s="427" t="s">
        <v>17196</v>
      </c>
      <c r="C14184" s="427" t="s">
        <v>16983</v>
      </c>
      <c r="D14184" s="428">
        <v>93.99</v>
      </c>
    </row>
    <row r="14185" spans="2:4" x14ac:dyDescent="0.25">
      <c r="B14185" s="427" t="s">
        <v>17197</v>
      </c>
      <c r="C14185" s="427" t="s">
        <v>16983</v>
      </c>
      <c r="D14185" s="428">
        <v>93.99</v>
      </c>
    </row>
    <row r="14186" spans="2:4" x14ac:dyDescent="0.25">
      <c r="B14186" s="427" t="s">
        <v>17198</v>
      </c>
      <c r="C14186" s="427" t="s">
        <v>16983</v>
      </c>
      <c r="D14186" s="428">
        <v>93.99</v>
      </c>
    </row>
    <row r="14187" spans="2:4" x14ac:dyDescent="0.25">
      <c r="B14187" s="427" t="s">
        <v>17199</v>
      </c>
      <c r="C14187" s="427" t="s">
        <v>16983</v>
      </c>
      <c r="D14187" s="428">
        <v>192.91</v>
      </c>
    </row>
    <row r="14188" spans="2:4" x14ac:dyDescent="0.25">
      <c r="B14188" s="427" t="s">
        <v>17200</v>
      </c>
      <c r="C14188" s="427" t="s">
        <v>16983</v>
      </c>
      <c r="D14188" s="428">
        <v>221.18</v>
      </c>
    </row>
    <row r="14189" spans="2:4" x14ac:dyDescent="0.25">
      <c r="B14189" s="427" t="s">
        <v>17201</v>
      </c>
      <c r="C14189" s="427" t="s">
        <v>16983</v>
      </c>
      <c r="D14189" s="428">
        <v>93.99</v>
      </c>
    </row>
    <row r="14190" spans="2:4" x14ac:dyDescent="0.25">
      <c r="B14190" s="427" t="s">
        <v>17202</v>
      </c>
      <c r="C14190" s="427" t="s">
        <v>16983</v>
      </c>
      <c r="D14190" s="428">
        <v>260.02</v>
      </c>
    </row>
    <row r="14191" spans="2:4" x14ac:dyDescent="0.25">
      <c r="B14191" s="427" t="s">
        <v>17203</v>
      </c>
      <c r="C14191" s="427" t="s">
        <v>16983</v>
      </c>
      <c r="D14191" s="428">
        <v>260.01</v>
      </c>
    </row>
    <row r="14192" spans="2:4" x14ac:dyDescent="0.25">
      <c r="B14192" s="427" t="s">
        <v>17204</v>
      </c>
      <c r="C14192" s="427" t="s">
        <v>16983</v>
      </c>
      <c r="D14192" s="428">
        <v>93.99</v>
      </c>
    </row>
    <row r="14193" spans="2:4" x14ac:dyDescent="0.25">
      <c r="B14193" s="427" t="s">
        <v>17205</v>
      </c>
      <c r="C14193" s="427" t="s">
        <v>16983</v>
      </c>
      <c r="D14193" s="428">
        <v>553.15</v>
      </c>
    </row>
    <row r="14194" spans="2:4" x14ac:dyDescent="0.25">
      <c r="B14194" s="427" t="s">
        <v>17206</v>
      </c>
      <c r="C14194" s="427" t="s">
        <v>16983</v>
      </c>
      <c r="D14194" s="428">
        <v>192.8</v>
      </c>
    </row>
    <row r="14195" spans="2:4" x14ac:dyDescent="0.25">
      <c r="B14195" s="427" t="s">
        <v>17207</v>
      </c>
      <c r="C14195" s="427" t="s">
        <v>16983</v>
      </c>
      <c r="D14195" s="428">
        <v>110.4</v>
      </c>
    </row>
    <row r="14196" spans="2:4" x14ac:dyDescent="0.25">
      <c r="B14196" s="427" t="s">
        <v>17208</v>
      </c>
      <c r="C14196" s="427" t="s">
        <v>16983</v>
      </c>
      <c r="D14196" s="428">
        <v>192.8</v>
      </c>
    </row>
    <row r="14197" spans="2:4" x14ac:dyDescent="0.25">
      <c r="B14197" s="427" t="s">
        <v>17209</v>
      </c>
      <c r="C14197" s="427" t="s">
        <v>16983</v>
      </c>
      <c r="D14197" s="428">
        <v>192.8</v>
      </c>
    </row>
    <row r="14198" spans="2:4" x14ac:dyDescent="0.25">
      <c r="B14198" s="427" t="s">
        <v>17210</v>
      </c>
      <c r="C14198" s="427" t="s">
        <v>16983</v>
      </c>
      <c r="D14198" s="428">
        <v>192.8</v>
      </c>
    </row>
    <row r="14199" spans="2:4" x14ac:dyDescent="0.25">
      <c r="B14199" s="427" t="s">
        <v>17211</v>
      </c>
      <c r="C14199" s="427" t="s">
        <v>16983</v>
      </c>
      <c r="D14199" s="428">
        <v>202.4</v>
      </c>
    </row>
    <row r="14200" spans="2:4" x14ac:dyDescent="0.25">
      <c r="B14200" s="427" t="s">
        <v>17212</v>
      </c>
      <c r="C14200" s="427" t="s">
        <v>16983</v>
      </c>
      <c r="D14200" s="428">
        <v>259.99</v>
      </c>
    </row>
    <row r="14201" spans="2:4" x14ac:dyDescent="0.25">
      <c r="B14201" s="427" t="s">
        <v>17213</v>
      </c>
      <c r="C14201" s="427" t="s">
        <v>16983</v>
      </c>
      <c r="D14201" s="428">
        <v>259.99</v>
      </c>
    </row>
    <row r="14202" spans="2:4" x14ac:dyDescent="0.25">
      <c r="B14202" s="427" t="s">
        <v>17214</v>
      </c>
      <c r="C14202" s="427" t="s">
        <v>16983</v>
      </c>
      <c r="D14202" s="428">
        <v>192.91</v>
      </c>
    </row>
    <row r="14203" spans="2:4" x14ac:dyDescent="0.25">
      <c r="B14203" s="427" t="s">
        <v>17215</v>
      </c>
      <c r="C14203" s="427" t="s">
        <v>16983</v>
      </c>
      <c r="D14203" s="428">
        <v>192.91</v>
      </c>
    </row>
    <row r="14204" spans="2:4" x14ac:dyDescent="0.25">
      <c r="B14204" s="427" t="s">
        <v>17216</v>
      </c>
      <c r="C14204" s="427" t="s">
        <v>16983</v>
      </c>
      <c r="D14204" s="428">
        <v>147.49</v>
      </c>
    </row>
    <row r="14205" spans="2:4" x14ac:dyDescent="0.25">
      <c r="B14205" s="427" t="s">
        <v>17217</v>
      </c>
      <c r="C14205" s="427" t="s">
        <v>16983</v>
      </c>
      <c r="D14205" s="428">
        <v>154.94999999999999</v>
      </c>
    </row>
    <row r="14206" spans="2:4" x14ac:dyDescent="0.25">
      <c r="B14206" s="427" t="s">
        <v>17218</v>
      </c>
      <c r="C14206" s="427" t="s">
        <v>16983</v>
      </c>
      <c r="D14206" s="428">
        <v>636.12</v>
      </c>
    </row>
    <row r="14207" spans="2:4" x14ac:dyDescent="0.25">
      <c r="B14207" s="427" t="s">
        <v>17219</v>
      </c>
      <c r="C14207" s="427" t="s">
        <v>16983</v>
      </c>
      <c r="D14207" s="428">
        <v>192.8</v>
      </c>
    </row>
    <row r="14208" spans="2:4" x14ac:dyDescent="0.25">
      <c r="B14208" s="427" t="s">
        <v>17220</v>
      </c>
      <c r="C14208" s="427" t="s">
        <v>16983</v>
      </c>
      <c r="D14208" s="428">
        <v>192.91</v>
      </c>
    </row>
    <row r="14209" spans="2:4" x14ac:dyDescent="0.25">
      <c r="B14209" s="427" t="s">
        <v>17221</v>
      </c>
      <c r="C14209" s="427" t="s">
        <v>16983</v>
      </c>
      <c r="D14209" s="428">
        <v>192.91</v>
      </c>
    </row>
    <row r="14210" spans="2:4" x14ac:dyDescent="0.25">
      <c r="B14210" s="427" t="s">
        <v>17222</v>
      </c>
      <c r="C14210" s="427" t="s">
        <v>16983</v>
      </c>
      <c r="D14210" s="428">
        <v>192.91</v>
      </c>
    </row>
    <row r="14211" spans="2:4" x14ac:dyDescent="0.25">
      <c r="B14211" s="427" t="s">
        <v>17223</v>
      </c>
      <c r="C14211" s="427" t="s">
        <v>16983</v>
      </c>
      <c r="D14211" s="428">
        <v>192.91</v>
      </c>
    </row>
    <row r="14212" spans="2:4" x14ac:dyDescent="0.25">
      <c r="B14212" s="427" t="s">
        <v>17224</v>
      </c>
      <c r="C14212" s="427" t="s">
        <v>16983</v>
      </c>
      <c r="D14212" s="428">
        <v>192.91</v>
      </c>
    </row>
    <row r="14213" spans="2:4" x14ac:dyDescent="0.25">
      <c r="B14213" s="427" t="s">
        <v>17225</v>
      </c>
      <c r="C14213" s="427" t="s">
        <v>16983</v>
      </c>
      <c r="D14213" s="428">
        <v>553.15</v>
      </c>
    </row>
    <row r="14214" spans="2:4" x14ac:dyDescent="0.25">
      <c r="B14214" s="427" t="s">
        <v>17226</v>
      </c>
      <c r="C14214" s="427" t="s">
        <v>16983</v>
      </c>
      <c r="D14214" s="428">
        <v>405.88</v>
      </c>
    </row>
    <row r="14215" spans="2:4" x14ac:dyDescent="0.25">
      <c r="B14215" s="427" t="s">
        <v>17227</v>
      </c>
      <c r="C14215" s="427" t="s">
        <v>16983</v>
      </c>
      <c r="D14215" s="428">
        <v>192.34</v>
      </c>
    </row>
    <row r="14216" spans="2:4" x14ac:dyDescent="0.25">
      <c r="B14216" s="427" t="s">
        <v>17228</v>
      </c>
      <c r="C14216" s="427" t="s">
        <v>16983</v>
      </c>
      <c r="D14216" s="428">
        <v>192.34</v>
      </c>
    </row>
    <row r="14217" spans="2:4" x14ac:dyDescent="0.25">
      <c r="B14217" s="427" t="s">
        <v>17229</v>
      </c>
      <c r="C14217" s="427" t="s">
        <v>16983</v>
      </c>
      <c r="D14217" s="428">
        <v>259.99</v>
      </c>
    </row>
    <row r="14218" spans="2:4" x14ac:dyDescent="0.25">
      <c r="B14218" s="427" t="s">
        <v>17230</v>
      </c>
      <c r="C14218" s="427" t="s">
        <v>16983</v>
      </c>
      <c r="D14218" s="428">
        <v>259.99</v>
      </c>
    </row>
    <row r="14219" spans="2:4" x14ac:dyDescent="0.25">
      <c r="B14219" s="427" t="s">
        <v>17231</v>
      </c>
      <c r="C14219" s="427" t="s">
        <v>16983</v>
      </c>
      <c r="D14219" s="428">
        <v>259.99</v>
      </c>
    </row>
    <row r="14220" spans="2:4" x14ac:dyDescent="0.25">
      <c r="B14220" s="427" t="s">
        <v>17232</v>
      </c>
      <c r="C14220" s="427" t="s">
        <v>16983</v>
      </c>
      <c r="D14220" s="428">
        <v>221.18</v>
      </c>
    </row>
    <row r="14221" spans="2:4" x14ac:dyDescent="0.25">
      <c r="B14221" s="427" t="s">
        <v>17233</v>
      </c>
      <c r="C14221" s="427" t="s">
        <v>16983</v>
      </c>
      <c r="D14221" s="428">
        <v>260.01</v>
      </c>
    </row>
    <row r="14222" spans="2:4" x14ac:dyDescent="0.25">
      <c r="B14222" s="427" t="s">
        <v>17234</v>
      </c>
      <c r="C14222" s="427" t="s">
        <v>16983</v>
      </c>
      <c r="D14222" s="428">
        <v>553.15</v>
      </c>
    </row>
    <row r="14223" spans="2:4" x14ac:dyDescent="0.25">
      <c r="B14223" s="427" t="s">
        <v>17235</v>
      </c>
      <c r="C14223" s="427" t="s">
        <v>16983</v>
      </c>
      <c r="D14223" s="428">
        <v>192.91</v>
      </c>
    </row>
    <row r="14224" spans="2:4" x14ac:dyDescent="0.25">
      <c r="B14224" s="427" t="s">
        <v>17236</v>
      </c>
      <c r="C14224" s="427" t="s">
        <v>16983</v>
      </c>
      <c r="D14224" s="428">
        <v>553.15</v>
      </c>
    </row>
    <row r="14225" spans="2:4" x14ac:dyDescent="0.25">
      <c r="B14225" s="427" t="s">
        <v>17237</v>
      </c>
      <c r="C14225" s="427" t="s">
        <v>16983</v>
      </c>
      <c r="D14225" s="428">
        <v>553.15</v>
      </c>
    </row>
    <row r="14226" spans="2:4" x14ac:dyDescent="0.25">
      <c r="B14226" s="427" t="s">
        <v>17238</v>
      </c>
      <c r="C14226" s="427" t="s">
        <v>16983</v>
      </c>
      <c r="D14226" s="428">
        <v>192.91</v>
      </c>
    </row>
    <row r="14227" spans="2:4" x14ac:dyDescent="0.25">
      <c r="B14227" s="427" t="s">
        <v>17239</v>
      </c>
      <c r="C14227" s="427" t="s">
        <v>16983</v>
      </c>
      <c r="D14227" s="428">
        <v>202.4</v>
      </c>
    </row>
    <row r="14228" spans="2:4" x14ac:dyDescent="0.25">
      <c r="B14228" s="427" t="s">
        <v>17240</v>
      </c>
      <c r="C14228" s="427" t="s">
        <v>16983</v>
      </c>
      <c r="D14228" s="428">
        <v>192.8</v>
      </c>
    </row>
    <row r="14229" spans="2:4" x14ac:dyDescent="0.25">
      <c r="B14229" s="427" t="s">
        <v>17241</v>
      </c>
      <c r="C14229" s="427" t="s">
        <v>16983</v>
      </c>
      <c r="D14229" s="428">
        <v>192.8</v>
      </c>
    </row>
    <row r="14230" spans="2:4" x14ac:dyDescent="0.25">
      <c r="B14230" s="427" t="s">
        <v>17242</v>
      </c>
      <c r="C14230" s="427" t="s">
        <v>16983</v>
      </c>
      <c r="D14230" s="428">
        <v>192.8</v>
      </c>
    </row>
    <row r="14231" spans="2:4" x14ac:dyDescent="0.25">
      <c r="B14231" s="427" t="s">
        <v>17243</v>
      </c>
      <c r="C14231" s="427" t="s">
        <v>16983</v>
      </c>
      <c r="D14231" s="428">
        <v>224.25</v>
      </c>
    </row>
    <row r="14232" spans="2:4" x14ac:dyDescent="0.25">
      <c r="B14232" s="427" t="s">
        <v>17244</v>
      </c>
      <c r="C14232" s="427" t="s">
        <v>16983</v>
      </c>
      <c r="D14232" s="428">
        <v>192.8</v>
      </c>
    </row>
    <row r="14233" spans="2:4" x14ac:dyDescent="0.25">
      <c r="B14233" s="427" t="s">
        <v>17245</v>
      </c>
      <c r="C14233" s="427" t="s">
        <v>16983</v>
      </c>
      <c r="D14233" s="428">
        <v>192.91</v>
      </c>
    </row>
    <row r="14234" spans="2:4" x14ac:dyDescent="0.25">
      <c r="B14234" s="427" t="s">
        <v>17246</v>
      </c>
      <c r="C14234" s="427" t="s">
        <v>16983</v>
      </c>
      <c r="D14234" s="428">
        <v>192.8</v>
      </c>
    </row>
    <row r="14235" spans="2:4" x14ac:dyDescent="0.25">
      <c r="B14235" s="427" t="s">
        <v>17247</v>
      </c>
      <c r="C14235" s="427" t="s">
        <v>16983</v>
      </c>
      <c r="D14235" s="428">
        <v>192.8</v>
      </c>
    </row>
    <row r="14236" spans="2:4" x14ac:dyDescent="0.25">
      <c r="B14236" s="427" t="s">
        <v>17248</v>
      </c>
      <c r="C14236" s="427" t="s">
        <v>16983</v>
      </c>
      <c r="D14236" s="428">
        <v>192.8</v>
      </c>
    </row>
    <row r="14237" spans="2:4" x14ac:dyDescent="0.25">
      <c r="B14237" s="427" t="s">
        <v>17249</v>
      </c>
      <c r="C14237" s="427" t="s">
        <v>16983</v>
      </c>
      <c r="D14237" s="428">
        <v>93.99</v>
      </c>
    </row>
    <row r="14238" spans="2:4" x14ac:dyDescent="0.25">
      <c r="B14238" s="427" t="s">
        <v>17250</v>
      </c>
      <c r="C14238" s="427" t="s">
        <v>16983</v>
      </c>
      <c r="D14238" s="428">
        <v>192.8</v>
      </c>
    </row>
    <row r="14239" spans="2:4" x14ac:dyDescent="0.25">
      <c r="B14239" s="427" t="s">
        <v>17251</v>
      </c>
      <c r="C14239" s="427" t="s">
        <v>16983</v>
      </c>
      <c r="D14239" s="428">
        <v>402.5</v>
      </c>
    </row>
    <row r="14240" spans="2:4" x14ac:dyDescent="0.25">
      <c r="B14240" s="427" t="s">
        <v>17252</v>
      </c>
      <c r="C14240" s="427" t="s">
        <v>16983</v>
      </c>
      <c r="D14240" s="428">
        <v>154.94999999999999</v>
      </c>
    </row>
    <row r="14241" spans="2:4" x14ac:dyDescent="0.25">
      <c r="B14241" s="427" t="s">
        <v>17253</v>
      </c>
      <c r="C14241" s="427" t="s">
        <v>16983</v>
      </c>
      <c r="D14241" s="428">
        <v>192.8</v>
      </c>
    </row>
    <row r="14242" spans="2:4" x14ac:dyDescent="0.25">
      <c r="B14242" s="427" t="s">
        <v>17254</v>
      </c>
      <c r="C14242" s="427" t="s">
        <v>16983</v>
      </c>
      <c r="D14242" s="428">
        <v>192.8</v>
      </c>
    </row>
    <row r="14243" spans="2:4" x14ac:dyDescent="0.25">
      <c r="B14243" s="427" t="s">
        <v>17255</v>
      </c>
      <c r="C14243" s="427" t="s">
        <v>16983</v>
      </c>
      <c r="D14243" s="428">
        <v>208.15</v>
      </c>
    </row>
    <row r="14244" spans="2:4" x14ac:dyDescent="0.25">
      <c r="B14244" s="427" t="s">
        <v>17256</v>
      </c>
      <c r="C14244" s="427" t="s">
        <v>16983</v>
      </c>
      <c r="D14244" s="428">
        <v>192.8</v>
      </c>
    </row>
    <row r="14245" spans="2:4" x14ac:dyDescent="0.25">
      <c r="B14245" s="427" t="s">
        <v>17257</v>
      </c>
      <c r="C14245" s="427" t="s">
        <v>16983</v>
      </c>
      <c r="D14245" s="428">
        <v>208.15</v>
      </c>
    </row>
    <row r="14246" spans="2:4" x14ac:dyDescent="0.25">
      <c r="B14246" s="427" t="s">
        <v>17258</v>
      </c>
      <c r="C14246" s="427" t="s">
        <v>16983</v>
      </c>
      <c r="D14246" s="428">
        <v>221.18</v>
      </c>
    </row>
    <row r="14247" spans="2:4" x14ac:dyDescent="0.25">
      <c r="B14247" s="427" t="s">
        <v>17259</v>
      </c>
      <c r="C14247" s="427" t="s">
        <v>16983</v>
      </c>
      <c r="D14247" s="428">
        <v>192.8</v>
      </c>
    </row>
    <row r="14248" spans="2:4" x14ac:dyDescent="0.25">
      <c r="B14248" s="427" t="s">
        <v>17260</v>
      </c>
      <c r="C14248" s="427" t="s">
        <v>16983</v>
      </c>
      <c r="D14248" s="428">
        <v>192.8</v>
      </c>
    </row>
    <row r="14249" spans="2:4" x14ac:dyDescent="0.25">
      <c r="B14249" s="427" t="s">
        <v>17261</v>
      </c>
      <c r="C14249" s="427" t="s">
        <v>16983</v>
      </c>
      <c r="D14249" s="428">
        <v>192.8</v>
      </c>
    </row>
    <row r="14250" spans="2:4" x14ac:dyDescent="0.25">
      <c r="B14250" s="427" t="s">
        <v>17262</v>
      </c>
      <c r="C14250" s="427" t="s">
        <v>16983</v>
      </c>
      <c r="D14250" s="428">
        <v>192.8</v>
      </c>
    </row>
    <row r="14251" spans="2:4" x14ac:dyDescent="0.25">
      <c r="B14251" s="427" t="s">
        <v>17263</v>
      </c>
      <c r="C14251" s="427" t="s">
        <v>16983</v>
      </c>
      <c r="D14251" s="428">
        <v>93.99</v>
      </c>
    </row>
    <row r="14252" spans="2:4" x14ac:dyDescent="0.25">
      <c r="B14252" s="427" t="s">
        <v>17264</v>
      </c>
      <c r="C14252" s="427" t="s">
        <v>16983</v>
      </c>
      <c r="D14252" s="428">
        <v>553.15</v>
      </c>
    </row>
    <row r="14253" spans="2:4" x14ac:dyDescent="0.25">
      <c r="B14253" s="427" t="s">
        <v>17265</v>
      </c>
      <c r="C14253" s="427" t="s">
        <v>16983</v>
      </c>
      <c r="D14253" s="428">
        <v>147.49</v>
      </c>
    </row>
    <row r="14254" spans="2:4" x14ac:dyDescent="0.25">
      <c r="B14254" s="427" t="s">
        <v>17266</v>
      </c>
      <c r="C14254" s="427" t="s">
        <v>16983</v>
      </c>
      <c r="D14254" s="428">
        <v>192.8</v>
      </c>
    </row>
    <row r="14255" spans="2:4" x14ac:dyDescent="0.25">
      <c r="B14255" s="427" t="s">
        <v>17267</v>
      </c>
      <c r="C14255" s="427" t="s">
        <v>16983</v>
      </c>
      <c r="D14255" s="428">
        <v>317.39999999999998</v>
      </c>
    </row>
    <row r="14256" spans="2:4" x14ac:dyDescent="0.25">
      <c r="B14256" s="427" t="s">
        <v>17268</v>
      </c>
      <c r="C14256" s="427" t="s">
        <v>16983</v>
      </c>
      <c r="D14256" s="428">
        <v>154.94999999999999</v>
      </c>
    </row>
    <row r="14257" spans="2:4" x14ac:dyDescent="0.25">
      <c r="B14257" s="427" t="s">
        <v>17269</v>
      </c>
      <c r="C14257" s="427" t="s">
        <v>16983</v>
      </c>
      <c r="D14257" s="428">
        <v>154.94999999999999</v>
      </c>
    </row>
    <row r="14258" spans="2:4" x14ac:dyDescent="0.25">
      <c r="B14258" s="427" t="s">
        <v>17270</v>
      </c>
      <c r="C14258" s="427" t="s">
        <v>16983</v>
      </c>
      <c r="D14258" s="428">
        <v>192.8</v>
      </c>
    </row>
    <row r="14259" spans="2:4" x14ac:dyDescent="0.25">
      <c r="B14259" s="427" t="s">
        <v>17271</v>
      </c>
      <c r="C14259" s="427" t="s">
        <v>16983</v>
      </c>
      <c r="D14259" s="428">
        <v>93.99</v>
      </c>
    </row>
    <row r="14260" spans="2:4" x14ac:dyDescent="0.25">
      <c r="B14260" s="427" t="s">
        <v>17272</v>
      </c>
      <c r="C14260" s="427" t="s">
        <v>16983</v>
      </c>
      <c r="D14260" s="428">
        <v>192.8</v>
      </c>
    </row>
    <row r="14261" spans="2:4" x14ac:dyDescent="0.25">
      <c r="B14261" s="427" t="s">
        <v>17273</v>
      </c>
      <c r="C14261" s="427" t="s">
        <v>16983</v>
      </c>
      <c r="D14261" s="428">
        <v>192.8</v>
      </c>
    </row>
    <row r="14262" spans="2:4" x14ac:dyDescent="0.25">
      <c r="B14262" s="427" t="s">
        <v>17274</v>
      </c>
      <c r="C14262" s="427" t="s">
        <v>16983</v>
      </c>
      <c r="D14262" s="428">
        <v>154.94999999999999</v>
      </c>
    </row>
    <row r="14263" spans="2:4" x14ac:dyDescent="0.25">
      <c r="B14263" s="427" t="s">
        <v>17275</v>
      </c>
      <c r="C14263" s="427" t="s">
        <v>16983</v>
      </c>
      <c r="D14263" s="428">
        <v>202.4</v>
      </c>
    </row>
    <row r="14264" spans="2:4" x14ac:dyDescent="0.25">
      <c r="B14264" s="427" t="s">
        <v>17276</v>
      </c>
      <c r="C14264" s="427" t="s">
        <v>16983</v>
      </c>
      <c r="D14264" s="428">
        <v>192.8</v>
      </c>
    </row>
    <row r="14265" spans="2:4" x14ac:dyDescent="0.25">
      <c r="B14265" s="427" t="s">
        <v>17277</v>
      </c>
      <c r="C14265" s="427" t="s">
        <v>16983</v>
      </c>
      <c r="D14265" s="428">
        <v>553.15</v>
      </c>
    </row>
    <row r="14266" spans="2:4" x14ac:dyDescent="0.25">
      <c r="B14266" s="427" t="s">
        <v>17278</v>
      </c>
      <c r="C14266" s="427" t="s">
        <v>16983</v>
      </c>
      <c r="D14266" s="428">
        <v>192.8</v>
      </c>
    </row>
    <row r="14267" spans="2:4" x14ac:dyDescent="0.25">
      <c r="B14267" s="427" t="s">
        <v>17279</v>
      </c>
      <c r="C14267" s="427" t="s">
        <v>16983</v>
      </c>
      <c r="D14267" s="428">
        <v>309</v>
      </c>
    </row>
    <row r="14268" spans="2:4" x14ac:dyDescent="0.25">
      <c r="B14268" s="427" t="s">
        <v>17280</v>
      </c>
      <c r="C14268" s="427" t="s">
        <v>16983</v>
      </c>
      <c r="D14268" s="428">
        <v>202.4</v>
      </c>
    </row>
    <row r="14269" spans="2:4" x14ac:dyDescent="0.25">
      <c r="B14269" s="427" t="s">
        <v>17281</v>
      </c>
      <c r="C14269" s="427" t="s">
        <v>16983</v>
      </c>
      <c r="D14269" s="428">
        <v>93.99</v>
      </c>
    </row>
    <row r="14270" spans="2:4" x14ac:dyDescent="0.25">
      <c r="B14270" s="427" t="s">
        <v>17282</v>
      </c>
      <c r="C14270" s="427" t="s">
        <v>16983</v>
      </c>
      <c r="D14270" s="428">
        <v>93.99</v>
      </c>
    </row>
    <row r="14271" spans="2:4" x14ac:dyDescent="0.25">
      <c r="B14271" s="427" t="s">
        <v>17283</v>
      </c>
      <c r="C14271" s="427" t="s">
        <v>16983</v>
      </c>
      <c r="D14271" s="428">
        <v>192.8</v>
      </c>
    </row>
    <row r="14272" spans="2:4" x14ac:dyDescent="0.25">
      <c r="B14272" s="427" t="s">
        <v>17284</v>
      </c>
      <c r="C14272" s="427" t="s">
        <v>16983</v>
      </c>
      <c r="D14272" s="428">
        <v>93.99</v>
      </c>
    </row>
    <row r="14273" spans="2:4" x14ac:dyDescent="0.25">
      <c r="B14273" s="427" t="s">
        <v>17285</v>
      </c>
      <c r="C14273" s="427" t="s">
        <v>16983</v>
      </c>
      <c r="D14273" s="428">
        <v>93.99</v>
      </c>
    </row>
    <row r="14274" spans="2:4" x14ac:dyDescent="0.25">
      <c r="B14274" s="427" t="s">
        <v>17286</v>
      </c>
      <c r="C14274" s="427" t="s">
        <v>16983</v>
      </c>
      <c r="D14274" s="428">
        <v>221.18</v>
      </c>
    </row>
    <row r="14275" spans="2:4" x14ac:dyDescent="0.25">
      <c r="B14275" s="427" t="s">
        <v>17287</v>
      </c>
      <c r="C14275" s="427" t="s">
        <v>16983</v>
      </c>
      <c r="D14275" s="428">
        <v>100.99</v>
      </c>
    </row>
    <row r="14276" spans="2:4" x14ac:dyDescent="0.25">
      <c r="B14276" s="427" t="s">
        <v>17288</v>
      </c>
      <c r="C14276" s="427" t="s">
        <v>16983</v>
      </c>
      <c r="D14276" s="428">
        <v>147.49</v>
      </c>
    </row>
    <row r="14277" spans="2:4" x14ac:dyDescent="0.25">
      <c r="B14277" s="427" t="s">
        <v>17289</v>
      </c>
      <c r="C14277" s="427" t="s">
        <v>16983</v>
      </c>
      <c r="D14277" s="428">
        <v>553.15</v>
      </c>
    </row>
    <row r="14278" spans="2:4" x14ac:dyDescent="0.25">
      <c r="B14278" s="427" t="s">
        <v>17290</v>
      </c>
      <c r="C14278" s="427" t="s">
        <v>16983</v>
      </c>
      <c r="D14278" s="428">
        <v>553.15</v>
      </c>
    </row>
    <row r="14279" spans="2:4" x14ac:dyDescent="0.25">
      <c r="B14279" s="427" t="s">
        <v>17291</v>
      </c>
      <c r="C14279" s="427" t="s">
        <v>16983</v>
      </c>
      <c r="D14279" s="428">
        <v>147.49</v>
      </c>
    </row>
    <row r="14280" spans="2:4" x14ac:dyDescent="0.25">
      <c r="B14280" s="427" t="s">
        <v>17292</v>
      </c>
      <c r="C14280" s="427" t="s">
        <v>16983</v>
      </c>
      <c r="D14280" s="428">
        <v>192.8</v>
      </c>
    </row>
    <row r="14281" spans="2:4" x14ac:dyDescent="0.25">
      <c r="B14281" s="427" t="s">
        <v>17293</v>
      </c>
      <c r="C14281" s="427" t="s">
        <v>16983</v>
      </c>
      <c r="D14281" s="428">
        <v>192.8</v>
      </c>
    </row>
    <row r="14282" spans="2:4" x14ac:dyDescent="0.25">
      <c r="B14282" s="427" t="s">
        <v>17294</v>
      </c>
      <c r="C14282" s="427" t="s">
        <v>16983</v>
      </c>
      <c r="D14282" s="428">
        <v>147.49</v>
      </c>
    </row>
    <row r="14283" spans="2:4" x14ac:dyDescent="0.25">
      <c r="B14283" s="427" t="s">
        <v>17295</v>
      </c>
      <c r="C14283" s="427" t="s">
        <v>16983</v>
      </c>
      <c r="D14283" s="428">
        <v>192.8</v>
      </c>
    </row>
    <row r="14284" spans="2:4" x14ac:dyDescent="0.25">
      <c r="B14284" s="427" t="s">
        <v>17296</v>
      </c>
      <c r="C14284" s="427" t="s">
        <v>16983</v>
      </c>
      <c r="D14284" s="428">
        <v>0.01</v>
      </c>
    </row>
    <row r="14285" spans="2:4" x14ac:dyDescent="0.25">
      <c r="B14285" s="427" t="s">
        <v>17297</v>
      </c>
      <c r="C14285" s="427" t="s">
        <v>16983</v>
      </c>
      <c r="D14285" s="428">
        <v>192.8</v>
      </c>
    </row>
    <row r="14286" spans="2:4" x14ac:dyDescent="0.25">
      <c r="B14286" s="427" t="s">
        <v>17298</v>
      </c>
      <c r="C14286" s="427" t="s">
        <v>17299</v>
      </c>
      <c r="D14286" s="428">
        <v>202.4</v>
      </c>
    </row>
    <row r="14287" spans="2:4" x14ac:dyDescent="0.25">
      <c r="B14287" s="427" t="s">
        <v>17300</v>
      </c>
      <c r="C14287" s="427" t="s">
        <v>17299</v>
      </c>
      <c r="D14287" s="428">
        <v>202.4</v>
      </c>
    </row>
    <row r="14288" spans="2:4" x14ac:dyDescent="0.25">
      <c r="B14288" s="427" t="s">
        <v>17301</v>
      </c>
      <c r="C14288" s="427" t="s">
        <v>17299</v>
      </c>
      <c r="D14288" s="428">
        <v>410.55</v>
      </c>
    </row>
    <row r="14289" spans="2:4" x14ac:dyDescent="0.25">
      <c r="B14289" s="427" t="s">
        <v>17302</v>
      </c>
      <c r="C14289" s="427" t="s">
        <v>17299</v>
      </c>
      <c r="D14289" s="428">
        <v>553.15</v>
      </c>
    </row>
    <row r="14290" spans="2:4" x14ac:dyDescent="0.25">
      <c r="B14290" s="427" t="s">
        <v>17303</v>
      </c>
      <c r="C14290" s="427" t="s">
        <v>17299</v>
      </c>
      <c r="D14290" s="428">
        <v>410.55</v>
      </c>
    </row>
    <row r="14291" spans="2:4" x14ac:dyDescent="0.25">
      <c r="B14291" s="427" t="s">
        <v>17304</v>
      </c>
      <c r="C14291" s="427" t="s">
        <v>17299</v>
      </c>
      <c r="D14291" s="428">
        <v>410.55</v>
      </c>
    </row>
    <row r="14292" spans="2:4" x14ac:dyDescent="0.25">
      <c r="B14292" s="427" t="s">
        <v>17305</v>
      </c>
      <c r="C14292" s="427" t="s">
        <v>17299</v>
      </c>
      <c r="D14292" s="428">
        <v>410.55</v>
      </c>
    </row>
    <row r="14293" spans="2:4" x14ac:dyDescent="0.25">
      <c r="B14293" s="427" t="s">
        <v>17306</v>
      </c>
      <c r="C14293" s="427" t="s">
        <v>17299</v>
      </c>
      <c r="D14293" s="428">
        <v>410.55</v>
      </c>
    </row>
    <row r="14294" spans="2:4" x14ac:dyDescent="0.25">
      <c r="B14294" s="427" t="s">
        <v>17307</v>
      </c>
      <c r="C14294" s="427" t="s">
        <v>17299</v>
      </c>
      <c r="D14294" s="428">
        <v>553.15</v>
      </c>
    </row>
    <row r="14295" spans="2:4" x14ac:dyDescent="0.25">
      <c r="B14295" s="427" t="s">
        <v>17308</v>
      </c>
      <c r="C14295" s="427" t="s">
        <v>17299</v>
      </c>
      <c r="D14295" s="428">
        <v>553.15</v>
      </c>
    </row>
    <row r="14296" spans="2:4" x14ac:dyDescent="0.25">
      <c r="B14296" s="427" t="s">
        <v>17309</v>
      </c>
      <c r="C14296" s="427" t="s">
        <v>17299</v>
      </c>
      <c r="D14296" s="428">
        <v>410.55</v>
      </c>
    </row>
    <row r="14297" spans="2:4" x14ac:dyDescent="0.25">
      <c r="B14297" s="427" t="s">
        <v>17310</v>
      </c>
      <c r="C14297" s="427" t="s">
        <v>17299</v>
      </c>
      <c r="D14297" s="428">
        <v>553.15</v>
      </c>
    </row>
    <row r="14298" spans="2:4" x14ac:dyDescent="0.25">
      <c r="B14298" s="427" t="s">
        <v>17311</v>
      </c>
      <c r="C14298" s="427" t="s">
        <v>17312</v>
      </c>
      <c r="D14298" s="428">
        <v>470.01</v>
      </c>
    </row>
    <row r="14299" spans="2:4" x14ac:dyDescent="0.25">
      <c r="B14299" s="427" t="s">
        <v>17313</v>
      </c>
      <c r="C14299" s="427" t="s">
        <v>17312</v>
      </c>
      <c r="D14299" s="428">
        <v>470.01</v>
      </c>
    </row>
    <row r="14300" spans="2:4" x14ac:dyDescent="0.25">
      <c r="B14300" s="427" t="s">
        <v>17314</v>
      </c>
      <c r="C14300" s="427" t="s">
        <v>17312</v>
      </c>
      <c r="D14300" s="428">
        <v>470.02</v>
      </c>
    </row>
    <row r="14301" spans="2:4" x14ac:dyDescent="0.25">
      <c r="B14301" s="427" t="s">
        <v>17315</v>
      </c>
      <c r="C14301" s="427" t="s">
        <v>17312</v>
      </c>
      <c r="D14301" s="428">
        <v>470.01</v>
      </c>
    </row>
    <row r="14302" spans="2:4" x14ac:dyDescent="0.25">
      <c r="B14302" s="427" t="s">
        <v>17316</v>
      </c>
      <c r="C14302" s="427" t="s">
        <v>17312</v>
      </c>
      <c r="D14302" s="428">
        <v>470.01</v>
      </c>
    </row>
    <row r="14303" spans="2:4" x14ac:dyDescent="0.25">
      <c r="B14303" s="427" t="s">
        <v>17317</v>
      </c>
      <c r="C14303" s="427" t="s">
        <v>17312</v>
      </c>
      <c r="D14303" s="428">
        <v>470.01</v>
      </c>
    </row>
    <row r="14304" spans="2:4" x14ac:dyDescent="0.25">
      <c r="B14304" s="427" t="s">
        <v>17318</v>
      </c>
      <c r="C14304" s="427" t="s">
        <v>17312</v>
      </c>
      <c r="D14304" s="428">
        <v>470.01</v>
      </c>
    </row>
    <row r="14305" spans="2:4" x14ac:dyDescent="0.25">
      <c r="B14305" s="427" t="s">
        <v>17319</v>
      </c>
      <c r="C14305" s="427" t="s">
        <v>17320</v>
      </c>
      <c r="D14305" s="428">
        <v>178.25</v>
      </c>
    </row>
    <row r="14306" spans="2:4" x14ac:dyDescent="0.25">
      <c r="B14306" s="427" t="s">
        <v>17321</v>
      </c>
      <c r="C14306" s="427" t="s">
        <v>17320</v>
      </c>
      <c r="D14306" s="428">
        <v>380.01</v>
      </c>
    </row>
    <row r="14307" spans="2:4" x14ac:dyDescent="0.25">
      <c r="B14307" s="427" t="s">
        <v>17322</v>
      </c>
      <c r="C14307" s="427" t="s">
        <v>17320</v>
      </c>
      <c r="D14307" s="428">
        <v>469.99</v>
      </c>
    </row>
    <row r="14308" spans="2:4" x14ac:dyDescent="0.25">
      <c r="B14308" s="427" t="s">
        <v>17323</v>
      </c>
      <c r="C14308" s="427" t="s">
        <v>17320</v>
      </c>
      <c r="D14308" s="428">
        <v>469.99</v>
      </c>
    </row>
    <row r="14309" spans="2:4" x14ac:dyDescent="0.25">
      <c r="B14309" s="427" t="s">
        <v>17324</v>
      </c>
      <c r="C14309" s="427" t="s">
        <v>17320</v>
      </c>
      <c r="D14309" s="428">
        <v>380.01</v>
      </c>
    </row>
    <row r="14310" spans="2:4" x14ac:dyDescent="0.25">
      <c r="B14310" s="427" t="s">
        <v>17325</v>
      </c>
      <c r="C14310" s="427" t="s">
        <v>17320</v>
      </c>
      <c r="D14310" s="428">
        <v>178.25</v>
      </c>
    </row>
    <row r="14311" spans="2:4" x14ac:dyDescent="0.25">
      <c r="B14311" s="427" t="s">
        <v>17326</v>
      </c>
      <c r="C14311" s="427" t="s">
        <v>17320</v>
      </c>
      <c r="D14311" s="428">
        <v>178.25</v>
      </c>
    </row>
    <row r="14312" spans="2:4" x14ac:dyDescent="0.25">
      <c r="B14312" s="427" t="s">
        <v>17327</v>
      </c>
      <c r="C14312" s="427" t="s">
        <v>17320</v>
      </c>
      <c r="D14312" s="428">
        <v>178.25</v>
      </c>
    </row>
    <row r="14313" spans="2:4" x14ac:dyDescent="0.25">
      <c r="B14313" s="427" t="s">
        <v>17328</v>
      </c>
      <c r="C14313" s="427" t="s">
        <v>17320</v>
      </c>
      <c r="D14313" s="428">
        <v>178.25</v>
      </c>
    </row>
    <row r="14314" spans="2:4" x14ac:dyDescent="0.25">
      <c r="B14314" s="427" t="s">
        <v>17329</v>
      </c>
      <c r="C14314" s="427" t="s">
        <v>17320</v>
      </c>
      <c r="D14314" s="428">
        <v>178.25</v>
      </c>
    </row>
    <row r="14315" spans="2:4" x14ac:dyDescent="0.25">
      <c r="B14315" s="427" t="s">
        <v>17330</v>
      </c>
      <c r="C14315" s="427" t="s">
        <v>17320</v>
      </c>
      <c r="D14315" s="428">
        <v>178.25</v>
      </c>
    </row>
    <row r="14316" spans="2:4" x14ac:dyDescent="0.25">
      <c r="B14316" s="427" t="s">
        <v>17331</v>
      </c>
      <c r="C14316" s="427" t="s">
        <v>17320</v>
      </c>
      <c r="D14316" s="428">
        <v>178.25</v>
      </c>
    </row>
    <row r="14317" spans="2:4" x14ac:dyDescent="0.25">
      <c r="B14317" s="427" t="s">
        <v>17332</v>
      </c>
      <c r="C14317" s="427" t="s">
        <v>17320</v>
      </c>
      <c r="D14317" s="428">
        <v>178.25</v>
      </c>
    </row>
    <row r="14318" spans="2:4" x14ac:dyDescent="0.25">
      <c r="B14318" s="427" t="s">
        <v>17333</v>
      </c>
      <c r="C14318" s="427" t="s">
        <v>17320</v>
      </c>
      <c r="D14318" s="428">
        <v>178.25</v>
      </c>
    </row>
    <row r="14319" spans="2:4" x14ac:dyDescent="0.25">
      <c r="B14319" s="427" t="s">
        <v>17334</v>
      </c>
      <c r="C14319" s="427" t="s">
        <v>17320</v>
      </c>
      <c r="D14319" s="428">
        <v>469.99</v>
      </c>
    </row>
    <row r="14320" spans="2:4" x14ac:dyDescent="0.25">
      <c r="B14320" s="427" t="s">
        <v>17335</v>
      </c>
      <c r="C14320" s="427" t="s">
        <v>17320</v>
      </c>
      <c r="D14320" s="428">
        <v>469.99</v>
      </c>
    </row>
    <row r="14321" spans="2:4" x14ac:dyDescent="0.25">
      <c r="B14321" s="427" t="s">
        <v>17336</v>
      </c>
      <c r="C14321" s="427" t="s">
        <v>17320</v>
      </c>
      <c r="D14321" s="428">
        <v>469.99</v>
      </c>
    </row>
    <row r="14322" spans="2:4" x14ac:dyDescent="0.25">
      <c r="B14322" s="427" t="s">
        <v>17337</v>
      </c>
      <c r="C14322" s="427" t="s">
        <v>17320</v>
      </c>
      <c r="D14322" s="428">
        <v>178.25</v>
      </c>
    </row>
    <row r="14323" spans="2:4" x14ac:dyDescent="0.25">
      <c r="B14323" s="427" t="s">
        <v>17338</v>
      </c>
      <c r="C14323" s="427" t="s">
        <v>17320</v>
      </c>
      <c r="D14323" s="428">
        <v>178.25</v>
      </c>
    </row>
    <row r="14324" spans="2:4" x14ac:dyDescent="0.25">
      <c r="B14324" s="427" t="s">
        <v>17339</v>
      </c>
      <c r="C14324" s="427" t="s">
        <v>17320</v>
      </c>
      <c r="D14324" s="428">
        <v>469.99</v>
      </c>
    </row>
    <row r="14325" spans="2:4" x14ac:dyDescent="0.25">
      <c r="B14325" s="427" t="s">
        <v>17340</v>
      </c>
      <c r="C14325" s="427" t="s">
        <v>17320</v>
      </c>
      <c r="D14325" s="428">
        <v>178.25</v>
      </c>
    </row>
    <row r="14326" spans="2:4" x14ac:dyDescent="0.25">
      <c r="B14326" s="427" t="s">
        <v>17341</v>
      </c>
      <c r="C14326" s="427" t="s">
        <v>17320</v>
      </c>
      <c r="D14326" s="428">
        <v>469.99</v>
      </c>
    </row>
    <row r="14327" spans="2:4" x14ac:dyDescent="0.25">
      <c r="B14327" s="427" t="s">
        <v>17342</v>
      </c>
      <c r="C14327" s="427" t="s">
        <v>17320</v>
      </c>
      <c r="D14327" s="428">
        <v>178.25</v>
      </c>
    </row>
    <row r="14328" spans="2:4" x14ac:dyDescent="0.25">
      <c r="B14328" s="427" t="s">
        <v>17343</v>
      </c>
      <c r="C14328" s="427" t="s">
        <v>17320</v>
      </c>
      <c r="D14328" s="428">
        <v>469.99</v>
      </c>
    </row>
    <row r="14329" spans="2:4" x14ac:dyDescent="0.25">
      <c r="B14329" s="427" t="s">
        <v>17344</v>
      </c>
      <c r="C14329" s="427" t="s">
        <v>17320</v>
      </c>
      <c r="D14329" s="428">
        <v>178.25</v>
      </c>
    </row>
    <row r="14330" spans="2:4" x14ac:dyDescent="0.25">
      <c r="B14330" s="427" t="s">
        <v>17345</v>
      </c>
      <c r="C14330" s="427" t="s">
        <v>17320</v>
      </c>
      <c r="D14330" s="428">
        <v>469.99</v>
      </c>
    </row>
    <row r="14331" spans="2:4" x14ac:dyDescent="0.25">
      <c r="B14331" s="427" t="s">
        <v>17346</v>
      </c>
      <c r="C14331" s="427" t="s">
        <v>17320</v>
      </c>
      <c r="D14331" s="428">
        <v>178.25</v>
      </c>
    </row>
    <row r="14332" spans="2:4" x14ac:dyDescent="0.25">
      <c r="B14332" s="427" t="s">
        <v>17347</v>
      </c>
      <c r="C14332" s="427" t="s">
        <v>17320</v>
      </c>
      <c r="D14332" s="428">
        <v>470.01</v>
      </c>
    </row>
    <row r="14333" spans="2:4" x14ac:dyDescent="0.25">
      <c r="B14333" s="427" t="s">
        <v>17348</v>
      </c>
      <c r="C14333" s="427" t="s">
        <v>17320</v>
      </c>
      <c r="D14333" s="428">
        <v>380.01</v>
      </c>
    </row>
    <row r="14334" spans="2:4" x14ac:dyDescent="0.25">
      <c r="B14334" s="427" t="s">
        <v>17349</v>
      </c>
      <c r="C14334" s="427" t="s">
        <v>17320</v>
      </c>
      <c r="D14334" s="428">
        <v>380.01</v>
      </c>
    </row>
    <row r="14335" spans="2:4" x14ac:dyDescent="0.25">
      <c r="B14335" s="427" t="s">
        <v>17350</v>
      </c>
      <c r="C14335" s="427" t="s">
        <v>17320</v>
      </c>
      <c r="D14335" s="428">
        <v>469.99</v>
      </c>
    </row>
    <row r="14336" spans="2:4" x14ac:dyDescent="0.25">
      <c r="B14336" s="427" t="s">
        <v>17351</v>
      </c>
      <c r="C14336" s="427" t="s">
        <v>17320</v>
      </c>
      <c r="D14336" s="428">
        <v>469.99</v>
      </c>
    </row>
    <row r="14337" spans="2:4" x14ac:dyDescent="0.25">
      <c r="B14337" s="427" t="s">
        <v>17352</v>
      </c>
      <c r="C14337" s="427" t="s">
        <v>17320</v>
      </c>
      <c r="D14337" s="428">
        <v>469.99</v>
      </c>
    </row>
    <row r="14338" spans="2:4" x14ac:dyDescent="0.25">
      <c r="B14338" s="427" t="s">
        <v>17353</v>
      </c>
      <c r="C14338" s="427" t="s">
        <v>17320</v>
      </c>
      <c r="D14338" s="428">
        <v>469.99</v>
      </c>
    </row>
    <row r="14339" spans="2:4" x14ac:dyDescent="0.25">
      <c r="B14339" s="427" t="s">
        <v>17354</v>
      </c>
      <c r="C14339" s="427" t="s">
        <v>17320</v>
      </c>
      <c r="D14339" s="428">
        <v>469.99</v>
      </c>
    </row>
    <row r="14340" spans="2:4" x14ac:dyDescent="0.25">
      <c r="B14340" s="427" t="s">
        <v>17355</v>
      </c>
      <c r="C14340" s="427" t="s">
        <v>17320</v>
      </c>
      <c r="D14340" s="428">
        <v>178.25</v>
      </c>
    </row>
    <row r="14341" spans="2:4" x14ac:dyDescent="0.25">
      <c r="B14341" s="427" t="s">
        <v>17356</v>
      </c>
      <c r="C14341" s="427" t="s">
        <v>17320</v>
      </c>
      <c r="D14341" s="428">
        <v>178.25</v>
      </c>
    </row>
    <row r="14342" spans="2:4" x14ac:dyDescent="0.25">
      <c r="B14342" s="427" t="s">
        <v>17357</v>
      </c>
      <c r="C14342" s="427" t="s">
        <v>17320</v>
      </c>
      <c r="D14342" s="428">
        <v>470.01</v>
      </c>
    </row>
    <row r="14343" spans="2:4" x14ac:dyDescent="0.25">
      <c r="B14343" s="427" t="s">
        <v>17358</v>
      </c>
      <c r="C14343" s="427" t="s">
        <v>17359</v>
      </c>
      <c r="D14343" s="428">
        <v>336.4</v>
      </c>
    </row>
    <row r="14344" spans="2:4" x14ac:dyDescent="0.25">
      <c r="B14344" s="427" t="s">
        <v>17360</v>
      </c>
      <c r="C14344" s="427" t="s">
        <v>17359</v>
      </c>
      <c r="D14344" s="428">
        <v>336.4</v>
      </c>
    </row>
    <row r="14345" spans="2:4" x14ac:dyDescent="0.25">
      <c r="B14345" s="427" t="s">
        <v>17361</v>
      </c>
      <c r="C14345" s="427" t="s">
        <v>17359</v>
      </c>
      <c r="D14345" s="428">
        <v>336.4</v>
      </c>
    </row>
    <row r="14346" spans="2:4" x14ac:dyDescent="0.25">
      <c r="B14346" s="427" t="s">
        <v>17362</v>
      </c>
      <c r="C14346" s="427" t="s">
        <v>17359</v>
      </c>
      <c r="D14346" s="428">
        <v>336.4</v>
      </c>
    </row>
    <row r="14347" spans="2:4" x14ac:dyDescent="0.25">
      <c r="B14347" s="427" t="s">
        <v>17363</v>
      </c>
      <c r="C14347" s="427" t="s">
        <v>17359</v>
      </c>
      <c r="D14347" s="428">
        <v>336.4</v>
      </c>
    </row>
    <row r="14348" spans="2:4" x14ac:dyDescent="0.25">
      <c r="B14348" s="427" t="s">
        <v>17364</v>
      </c>
      <c r="C14348" s="427" t="s">
        <v>17359</v>
      </c>
      <c r="D14348" s="428">
        <v>336.4</v>
      </c>
    </row>
    <row r="14349" spans="2:4" x14ac:dyDescent="0.25">
      <c r="B14349" s="427" t="s">
        <v>17365</v>
      </c>
      <c r="C14349" s="427" t="s">
        <v>17359</v>
      </c>
      <c r="D14349" s="428">
        <v>336.4</v>
      </c>
    </row>
    <row r="14350" spans="2:4" x14ac:dyDescent="0.25">
      <c r="B14350" s="427" t="s">
        <v>17366</v>
      </c>
      <c r="C14350" s="427" t="s">
        <v>17359</v>
      </c>
      <c r="D14350" s="428">
        <v>336.4</v>
      </c>
    </row>
    <row r="14351" spans="2:4" x14ac:dyDescent="0.25">
      <c r="B14351" s="427" t="s">
        <v>17367</v>
      </c>
      <c r="C14351" s="427" t="s">
        <v>17359</v>
      </c>
      <c r="D14351" s="428">
        <v>336.4</v>
      </c>
    </row>
    <row r="14352" spans="2:4" x14ac:dyDescent="0.25">
      <c r="B14352" s="427" t="s">
        <v>17368</v>
      </c>
      <c r="C14352" s="427" t="s">
        <v>17359</v>
      </c>
      <c r="D14352" s="428">
        <v>336.4</v>
      </c>
    </row>
    <row r="14353" spans="2:4" x14ac:dyDescent="0.25">
      <c r="B14353" s="427" t="s">
        <v>17369</v>
      </c>
      <c r="C14353" s="427" t="s">
        <v>17370</v>
      </c>
      <c r="D14353" s="428">
        <v>154.94999999999999</v>
      </c>
    </row>
    <row r="14354" spans="2:4" x14ac:dyDescent="0.25">
      <c r="B14354" s="427" t="s">
        <v>17371</v>
      </c>
      <c r="C14354" s="427" t="s">
        <v>17370</v>
      </c>
      <c r="D14354" s="428">
        <v>317.39999999999998</v>
      </c>
    </row>
    <row r="14355" spans="2:4" x14ac:dyDescent="0.25">
      <c r="B14355" s="427" t="s">
        <v>17372</v>
      </c>
      <c r="C14355" s="427" t="s">
        <v>17370</v>
      </c>
      <c r="D14355" s="428">
        <v>154.94999999999999</v>
      </c>
    </row>
    <row r="14356" spans="2:4" x14ac:dyDescent="0.25">
      <c r="B14356" s="427" t="s">
        <v>17373</v>
      </c>
      <c r="C14356" s="427" t="s">
        <v>17370</v>
      </c>
      <c r="D14356" s="428">
        <v>317.39999999999998</v>
      </c>
    </row>
    <row r="14357" spans="2:4" x14ac:dyDescent="0.25">
      <c r="B14357" s="427" t="s">
        <v>17374</v>
      </c>
      <c r="C14357" s="427" t="s">
        <v>17370</v>
      </c>
      <c r="D14357" s="428">
        <v>154.94999999999999</v>
      </c>
    </row>
    <row r="14358" spans="2:4" x14ac:dyDescent="0.25">
      <c r="B14358" s="427" t="s">
        <v>17375</v>
      </c>
      <c r="C14358" s="427" t="s">
        <v>17376</v>
      </c>
      <c r="D14358" s="428">
        <v>341.04</v>
      </c>
    </row>
    <row r="14359" spans="2:4" x14ac:dyDescent="0.25">
      <c r="B14359" s="427" t="s">
        <v>17377</v>
      </c>
      <c r="C14359" s="427" t="s">
        <v>17376</v>
      </c>
      <c r="D14359" s="428">
        <v>341.04</v>
      </c>
    </row>
    <row r="14360" spans="2:4" x14ac:dyDescent="0.25">
      <c r="B14360" s="427" t="s">
        <v>17378</v>
      </c>
      <c r="C14360" s="427" t="s">
        <v>17376</v>
      </c>
      <c r="D14360" s="428">
        <v>341.04</v>
      </c>
    </row>
    <row r="14361" spans="2:4" x14ac:dyDescent="0.25">
      <c r="B14361" s="427" t="s">
        <v>17379</v>
      </c>
      <c r="C14361" s="427" t="s">
        <v>17376</v>
      </c>
      <c r="D14361" s="428">
        <v>341.04</v>
      </c>
    </row>
    <row r="14362" spans="2:4" x14ac:dyDescent="0.25">
      <c r="B14362" s="427" t="s">
        <v>17380</v>
      </c>
      <c r="C14362" s="427" t="s">
        <v>17376</v>
      </c>
      <c r="D14362" s="428">
        <v>341.04</v>
      </c>
    </row>
    <row r="14363" spans="2:4" x14ac:dyDescent="0.25">
      <c r="B14363" s="427" t="s">
        <v>17381</v>
      </c>
      <c r="C14363" s="427" t="s">
        <v>17376</v>
      </c>
      <c r="D14363" s="428">
        <v>341.04</v>
      </c>
    </row>
    <row r="14364" spans="2:4" x14ac:dyDescent="0.25">
      <c r="B14364" s="427" t="s">
        <v>17382</v>
      </c>
      <c r="C14364" s="427" t="s">
        <v>17376</v>
      </c>
      <c r="D14364" s="428">
        <v>341.04</v>
      </c>
    </row>
    <row r="14365" spans="2:4" x14ac:dyDescent="0.25">
      <c r="B14365" s="427" t="s">
        <v>17383</v>
      </c>
      <c r="C14365" s="427" t="s">
        <v>17376</v>
      </c>
      <c r="D14365" s="428">
        <v>341.04</v>
      </c>
    </row>
    <row r="14366" spans="2:4" x14ac:dyDescent="0.25">
      <c r="B14366" s="427" t="s">
        <v>17384</v>
      </c>
      <c r="C14366" s="427" t="s">
        <v>17376</v>
      </c>
      <c r="D14366" s="428">
        <v>341.04</v>
      </c>
    </row>
    <row r="14367" spans="2:4" x14ac:dyDescent="0.25">
      <c r="B14367" s="427" t="s">
        <v>17385</v>
      </c>
      <c r="C14367" s="427" t="s">
        <v>17376</v>
      </c>
      <c r="D14367" s="428">
        <v>341.04</v>
      </c>
    </row>
    <row r="14368" spans="2:4" x14ac:dyDescent="0.25">
      <c r="B14368" s="427" t="s">
        <v>17386</v>
      </c>
      <c r="C14368" s="427" t="s">
        <v>17376</v>
      </c>
      <c r="D14368" s="428">
        <v>341.04</v>
      </c>
    </row>
    <row r="14369" spans="2:4" x14ac:dyDescent="0.25">
      <c r="B14369" s="427" t="s">
        <v>17387</v>
      </c>
      <c r="C14369" s="427" t="s">
        <v>17376</v>
      </c>
      <c r="D14369" s="428">
        <v>341.04</v>
      </c>
    </row>
    <row r="14370" spans="2:4" x14ac:dyDescent="0.25">
      <c r="B14370" s="427" t="s">
        <v>17388</v>
      </c>
      <c r="C14370" s="427" t="s">
        <v>17376</v>
      </c>
      <c r="D14370" s="428">
        <v>341.04</v>
      </c>
    </row>
    <row r="14371" spans="2:4" x14ac:dyDescent="0.25">
      <c r="B14371" s="427" t="s">
        <v>17389</v>
      </c>
      <c r="C14371" s="427" t="s">
        <v>17376</v>
      </c>
      <c r="D14371" s="428">
        <v>341.04</v>
      </c>
    </row>
    <row r="14372" spans="2:4" x14ac:dyDescent="0.25">
      <c r="B14372" s="427" t="s">
        <v>17390</v>
      </c>
      <c r="C14372" s="427" t="s">
        <v>17376</v>
      </c>
      <c r="D14372" s="428">
        <v>341.04</v>
      </c>
    </row>
    <row r="14373" spans="2:4" x14ac:dyDescent="0.25">
      <c r="B14373" s="427" t="s">
        <v>17391</v>
      </c>
      <c r="C14373" s="427" t="s">
        <v>17376</v>
      </c>
      <c r="D14373" s="428">
        <v>341.04</v>
      </c>
    </row>
    <row r="14374" spans="2:4" x14ac:dyDescent="0.25">
      <c r="B14374" s="427" t="s">
        <v>17392</v>
      </c>
      <c r="C14374" s="427" t="s">
        <v>17376</v>
      </c>
      <c r="D14374" s="428">
        <v>341.04</v>
      </c>
    </row>
    <row r="14375" spans="2:4" x14ac:dyDescent="0.25">
      <c r="B14375" s="427" t="s">
        <v>17393</v>
      </c>
      <c r="C14375" s="427" t="s">
        <v>17376</v>
      </c>
      <c r="D14375" s="428">
        <v>341.04</v>
      </c>
    </row>
    <row r="14376" spans="2:4" x14ac:dyDescent="0.25">
      <c r="B14376" s="427">
        <v>2281</v>
      </c>
      <c r="C14376" s="427" t="s">
        <v>17376</v>
      </c>
      <c r="D14376" s="428">
        <v>341.04</v>
      </c>
    </row>
    <row r="14377" spans="2:4" x14ac:dyDescent="0.25">
      <c r="B14377" s="427" t="s">
        <v>17394</v>
      </c>
      <c r="C14377" s="427" t="s">
        <v>17376</v>
      </c>
      <c r="D14377" s="428">
        <v>341.04</v>
      </c>
    </row>
    <row r="14378" spans="2:4" x14ac:dyDescent="0.25">
      <c r="B14378" s="427" t="s">
        <v>17395</v>
      </c>
      <c r="C14378" s="427" t="s">
        <v>17376</v>
      </c>
      <c r="D14378" s="428">
        <v>341.04</v>
      </c>
    </row>
    <row r="14379" spans="2:4" x14ac:dyDescent="0.25">
      <c r="B14379" s="427" t="s">
        <v>17396</v>
      </c>
      <c r="C14379" s="427" t="s">
        <v>17376</v>
      </c>
      <c r="D14379" s="428">
        <v>341.04</v>
      </c>
    </row>
    <row r="14380" spans="2:4" x14ac:dyDescent="0.25">
      <c r="B14380" s="427" t="s">
        <v>17397</v>
      </c>
      <c r="C14380" s="427" t="s">
        <v>17376</v>
      </c>
      <c r="D14380" s="428">
        <v>341.04</v>
      </c>
    </row>
    <row r="14381" spans="2:4" x14ac:dyDescent="0.25">
      <c r="B14381" s="427" t="s">
        <v>17398</v>
      </c>
      <c r="C14381" s="427" t="s">
        <v>17376</v>
      </c>
      <c r="D14381" s="428">
        <v>341.04</v>
      </c>
    </row>
    <row r="14382" spans="2:4" x14ac:dyDescent="0.25">
      <c r="B14382" s="427" t="s">
        <v>17399</v>
      </c>
      <c r="C14382" s="427" t="s">
        <v>17376</v>
      </c>
      <c r="D14382" s="428">
        <v>341.04</v>
      </c>
    </row>
    <row r="14383" spans="2:4" x14ac:dyDescent="0.25">
      <c r="B14383" s="427" t="s">
        <v>17400</v>
      </c>
      <c r="C14383" s="427" t="s">
        <v>17376</v>
      </c>
      <c r="D14383" s="428">
        <v>341.04</v>
      </c>
    </row>
    <row r="14384" spans="2:4" x14ac:dyDescent="0.25">
      <c r="B14384" s="427" t="s">
        <v>17401</v>
      </c>
      <c r="C14384" s="427" t="s">
        <v>17376</v>
      </c>
      <c r="D14384" s="428">
        <v>341.04</v>
      </c>
    </row>
    <row r="14385" spans="2:4" x14ac:dyDescent="0.25">
      <c r="B14385" s="427" t="s">
        <v>17402</v>
      </c>
      <c r="C14385" s="427" t="s">
        <v>17376</v>
      </c>
      <c r="D14385" s="428">
        <v>341.04</v>
      </c>
    </row>
    <row r="14386" spans="2:4" x14ac:dyDescent="0.25">
      <c r="B14386" s="427" t="s">
        <v>17403</v>
      </c>
      <c r="C14386" s="427" t="s">
        <v>17376</v>
      </c>
      <c r="D14386" s="428">
        <v>341.04</v>
      </c>
    </row>
    <row r="14387" spans="2:4" x14ac:dyDescent="0.25">
      <c r="B14387" s="427" t="s">
        <v>17404</v>
      </c>
      <c r="C14387" s="427" t="s">
        <v>17376</v>
      </c>
      <c r="D14387" s="428">
        <v>341.04</v>
      </c>
    </row>
    <row r="14388" spans="2:4" x14ac:dyDescent="0.25">
      <c r="B14388" s="427" t="s">
        <v>17405</v>
      </c>
      <c r="C14388" s="427" t="s">
        <v>17376</v>
      </c>
      <c r="D14388" s="428">
        <v>341.04</v>
      </c>
    </row>
    <row r="14389" spans="2:4" x14ac:dyDescent="0.25">
      <c r="B14389" s="427" t="s">
        <v>17406</v>
      </c>
      <c r="C14389" s="427" t="s">
        <v>17376</v>
      </c>
      <c r="D14389" s="428">
        <v>341.04</v>
      </c>
    </row>
    <row r="14390" spans="2:4" x14ac:dyDescent="0.25">
      <c r="B14390" s="427" t="s">
        <v>17407</v>
      </c>
      <c r="C14390" s="427" t="s">
        <v>17376</v>
      </c>
      <c r="D14390" s="428">
        <v>341.04</v>
      </c>
    </row>
    <row r="14391" spans="2:4" x14ac:dyDescent="0.25">
      <c r="B14391" s="427" t="s">
        <v>17408</v>
      </c>
      <c r="C14391" s="427" t="s">
        <v>17376</v>
      </c>
      <c r="D14391" s="428">
        <v>341.04</v>
      </c>
    </row>
    <row r="14392" spans="2:4" x14ac:dyDescent="0.25">
      <c r="B14392" s="427" t="s">
        <v>17409</v>
      </c>
      <c r="C14392" s="427" t="s">
        <v>17376</v>
      </c>
      <c r="D14392" s="428">
        <v>341.04</v>
      </c>
    </row>
    <row r="14393" spans="2:4" x14ac:dyDescent="0.25">
      <c r="B14393" s="427" t="s">
        <v>17410</v>
      </c>
      <c r="C14393" s="427" t="s">
        <v>17376</v>
      </c>
      <c r="D14393" s="428">
        <v>341.04</v>
      </c>
    </row>
    <row r="14394" spans="2:4" x14ac:dyDescent="0.25">
      <c r="B14394" s="427" t="s">
        <v>17411</v>
      </c>
      <c r="C14394" s="427" t="s">
        <v>17376</v>
      </c>
      <c r="D14394" s="428">
        <v>341.04</v>
      </c>
    </row>
    <row r="14395" spans="2:4" x14ac:dyDescent="0.25">
      <c r="B14395" s="427" t="s">
        <v>17412</v>
      </c>
      <c r="C14395" s="427" t="s">
        <v>17376</v>
      </c>
      <c r="D14395" s="428">
        <v>341.04</v>
      </c>
    </row>
    <row r="14396" spans="2:4" x14ac:dyDescent="0.25">
      <c r="B14396" s="427" t="s">
        <v>17413</v>
      </c>
      <c r="C14396" s="427" t="s">
        <v>17376</v>
      </c>
      <c r="D14396" s="428">
        <v>341.04</v>
      </c>
    </row>
    <row r="14397" spans="2:4" x14ac:dyDescent="0.25">
      <c r="B14397" s="427" t="s">
        <v>17414</v>
      </c>
      <c r="C14397" s="427" t="s">
        <v>17376</v>
      </c>
      <c r="D14397" s="428">
        <v>341.04</v>
      </c>
    </row>
    <row r="14398" spans="2:4" x14ac:dyDescent="0.25">
      <c r="B14398" s="427" t="s">
        <v>17415</v>
      </c>
      <c r="C14398" s="427" t="s">
        <v>17376</v>
      </c>
      <c r="D14398" s="428">
        <v>341.04</v>
      </c>
    </row>
    <row r="14399" spans="2:4" x14ac:dyDescent="0.25">
      <c r="B14399" s="427" t="s">
        <v>17416</v>
      </c>
      <c r="C14399" s="427" t="s">
        <v>17376</v>
      </c>
      <c r="D14399" s="428">
        <v>341.04</v>
      </c>
    </row>
    <row r="14400" spans="2:4" x14ac:dyDescent="0.25">
      <c r="B14400" s="427" t="s">
        <v>17417</v>
      </c>
      <c r="C14400" s="427" t="s">
        <v>17376</v>
      </c>
      <c r="D14400" s="428">
        <v>341.04</v>
      </c>
    </row>
    <row r="14401" spans="2:4" x14ac:dyDescent="0.25">
      <c r="B14401" s="427" t="s">
        <v>17418</v>
      </c>
      <c r="C14401" s="427" t="s">
        <v>17376</v>
      </c>
      <c r="D14401" s="428">
        <v>341.04</v>
      </c>
    </row>
    <row r="14402" spans="2:4" x14ac:dyDescent="0.25">
      <c r="B14402" s="427" t="s">
        <v>17419</v>
      </c>
      <c r="C14402" s="427" t="s">
        <v>17376</v>
      </c>
      <c r="D14402" s="428">
        <v>341.04</v>
      </c>
    </row>
    <row r="14403" spans="2:4" x14ac:dyDescent="0.25">
      <c r="B14403" s="427" t="s">
        <v>17420</v>
      </c>
      <c r="C14403" s="427" t="s">
        <v>17376</v>
      </c>
      <c r="D14403" s="428">
        <v>341.04</v>
      </c>
    </row>
    <row r="14404" spans="2:4" x14ac:dyDescent="0.25">
      <c r="B14404" s="427" t="s">
        <v>17421</v>
      </c>
      <c r="C14404" s="427" t="s">
        <v>17376</v>
      </c>
      <c r="D14404" s="428">
        <v>341.04</v>
      </c>
    </row>
    <row r="14405" spans="2:4" x14ac:dyDescent="0.25">
      <c r="B14405" s="427" t="s">
        <v>17422</v>
      </c>
      <c r="C14405" s="427" t="s">
        <v>17376</v>
      </c>
      <c r="D14405" s="428">
        <v>341.04</v>
      </c>
    </row>
    <row r="14406" spans="2:4" x14ac:dyDescent="0.25">
      <c r="B14406" s="427" t="s">
        <v>17423</v>
      </c>
      <c r="C14406" s="427" t="s">
        <v>17376</v>
      </c>
      <c r="D14406" s="428">
        <v>341.04</v>
      </c>
    </row>
    <row r="14407" spans="2:4" x14ac:dyDescent="0.25">
      <c r="B14407" s="427" t="s">
        <v>17424</v>
      </c>
      <c r="C14407" s="427" t="s">
        <v>17376</v>
      </c>
      <c r="D14407" s="428">
        <v>341.04</v>
      </c>
    </row>
    <row r="14408" spans="2:4" x14ac:dyDescent="0.25">
      <c r="B14408" s="427" t="s">
        <v>17425</v>
      </c>
      <c r="C14408" s="427" t="s">
        <v>17376</v>
      </c>
      <c r="D14408" s="428">
        <v>341.04</v>
      </c>
    </row>
    <row r="14409" spans="2:4" x14ac:dyDescent="0.25">
      <c r="B14409" s="427" t="s">
        <v>17426</v>
      </c>
      <c r="C14409" s="427" t="s">
        <v>17376</v>
      </c>
      <c r="D14409" s="428">
        <v>341.04</v>
      </c>
    </row>
    <row r="14410" spans="2:4" x14ac:dyDescent="0.25">
      <c r="B14410" s="427" t="s">
        <v>17427</v>
      </c>
      <c r="C14410" s="427" t="s">
        <v>17376</v>
      </c>
      <c r="D14410" s="428">
        <v>341.04</v>
      </c>
    </row>
    <row r="14411" spans="2:4" x14ac:dyDescent="0.25">
      <c r="B14411" s="427" t="s">
        <v>17428</v>
      </c>
      <c r="C14411" s="427" t="s">
        <v>17376</v>
      </c>
      <c r="D14411" s="428">
        <v>341.04</v>
      </c>
    </row>
    <row r="14412" spans="2:4" x14ac:dyDescent="0.25">
      <c r="B14412" s="427" t="s">
        <v>17429</v>
      </c>
      <c r="C14412" s="427" t="s">
        <v>17376</v>
      </c>
      <c r="D14412" s="428">
        <v>341.04</v>
      </c>
    </row>
    <row r="14413" spans="2:4" x14ac:dyDescent="0.25">
      <c r="B14413" s="427" t="s">
        <v>17430</v>
      </c>
      <c r="C14413" s="427" t="s">
        <v>17376</v>
      </c>
      <c r="D14413" s="428">
        <v>341.04</v>
      </c>
    </row>
    <row r="14414" spans="2:4" x14ac:dyDescent="0.25">
      <c r="B14414" s="427" t="s">
        <v>17431</v>
      </c>
      <c r="C14414" s="427" t="s">
        <v>17376</v>
      </c>
      <c r="D14414" s="428">
        <v>341.04</v>
      </c>
    </row>
    <row r="14415" spans="2:4" x14ac:dyDescent="0.25">
      <c r="B14415" s="427" t="s">
        <v>17432</v>
      </c>
      <c r="C14415" s="427" t="s">
        <v>17376</v>
      </c>
      <c r="D14415" s="428">
        <v>341.04</v>
      </c>
    </row>
    <row r="14416" spans="2:4" x14ac:dyDescent="0.25">
      <c r="B14416" s="427" t="s">
        <v>17433</v>
      </c>
      <c r="C14416" s="427" t="s">
        <v>17376</v>
      </c>
      <c r="D14416" s="428">
        <v>341.04</v>
      </c>
    </row>
    <row r="14417" spans="2:4" x14ac:dyDescent="0.25">
      <c r="B14417" s="427" t="s">
        <v>17434</v>
      </c>
      <c r="C14417" s="427" t="s">
        <v>17376</v>
      </c>
      <c r="D14417" s="428">
        <v>341.04</v>
      </c>
    </row>
    <row r="14418" spans="2:4" x14ac:dyDescent="0.25">
      <c r="B14418" s="427" t="s">
        <v>17435</v>
      </c>
      <c r="C14418" s="427" t="s">
        <v>17376</v>
      </c>
      <c r="D14418" s="428">
        <v>341.04</v>
      </c>
    </row>
    <row r="14419" spans="2:4" x14ac:dyDescent="0.25">
      <c r="B14419" s="427" t="s">
        <v>17436</v>
      </c>
      <c r="C14419" s="427" t="s">
        <v>17376</v>
      </c>
      <c r="D14419" s="428">
        <v>341.04</v>
      </c>
    </row>
    <row r="14420" spans="2:4" x14ac:dyDescent="0.25">
      <c r="B14420" s="427" t="s">
        <v>17437</v>
      </c>
      <c r="C14420" s="427" t="s">
        <v>17376</v>
      </c>
      <c r="D14420" s="428">
        <v>341.04</v>
      </c>
    </row>
    <row r="14421" spans="2:4" x14ac:dyDescent="0.25">
      <c r="B14421" s="427" t="s">
        <v>17438</v>
      </c>
      <c r="C14421" s="427" t="s">
        <v>17376</v>
      </c>
      <c r="D14421" s="428">
        <v>341.04</v>
      </c>
    </row>
    <row r="14422" spans="2:4" x14ac:dyDescent="0.25">
      <c r="B14422" s="427" t="s">
        <v>17439</v>
      </c>
      <c r="C14422" s="427" t="s">
        <v>17376</v>
      </c>
      <c r="D14422" s="428">
        <v>341.04</v>
      </c>
    </row>
    <row r="14423" spans="2:4" x14ac:dyDescent="0.25">
      <c r="B14423" s="427" t="s">
        <v>17440</v>
      </c>
      <c r="C14423" s="427" t="s">
        <v>17376</v>
      </c>
      <c r="D14423" s="428">
        <v>341.04</v>
      </c>
    </row>
    <row r="14424" spans="2:4" x14ac:dyDescent="0.25">
      <c r="B14424" s="427" t="s">
        <v>17441</v>
      </c>
      <c r="C14424" s="427" t="s">
        <v>17376</v>
      </c>
      <c r="D14424" s="428">
        <v>341.04</v>
      </c>
    </row>
    <row r="14425" spans="2:4" x14ac:dyDescent="0.25">
      <c r="B14425" s="427" t="s">
        <v>17442</v>
      </c>
      <c r="C14425" s="427" t="s">
        <v>17376</v>
      </c>
      <c r="D14425" s="428">
        <v>341.04</v>
      </c>
    </row>
    <row r="14426" spans="2:4" x14ac:dyDescent="0.25">
      <c r="B14426" s="427" t="s">
        <v>17443</v>
      </c>
      <c r="C14426" s="427" t="s">
        <v>17376</v>
      </c>
      <c r="D14426" s="428">
        <v>341.04</v>
      </c>
    </row>
    <row r="14427" spans="2:4" x14ac:dyDescent="0.25">
      <c r="B14427" s="427" t="s">
        <v>17444</v>
      </c>
      <c r="C14427" s="427" t="s">
        <v>17376</v>
      </c>
      <c r="D14427" s="428">
        <v>341.04</v>
      </c>
    </row>
    <row r="14428" spans="2:4" x14ac:dyDescent="0.25">
      <c r="B14428" s="427" t="s">
        <v>17445</v>
      </c>
      <c r="C14428" s="427" t="s">
        <v>17376</v>
      </c>
      <c r="D14428" s="428">
        <v>341.04</v>
      </c>
    </row>
    <row r="14429" spans="2:4" x14ac:dyDescent="0.25">
      <c r="B14429" s="427" t="s">
        <v>17446</v>
      </c>
      <c r="C14429" s="427" t="s">
        <v>17376</v>
      </c>
      <c r="D14429" s="428">
        <v>341.04</v>
      </c>
    </row>
    <row r="14430" spans="2:4" x14ac:dyDescent="0.25">
      <c r="B14430" s="427" t="s">
        <v>17447</v>
      </c>
      <c r="C14430" s="427" t="s">
        <v>17376</v>
      </c>
      <c r="D14430" s="428">
        <v>341.04</v>
      </c>
    </row>
    <row r="14431" spans="2:4" x14ac:dyDescent="0.25">
      <c r="B14431" s="427" t="s">
        <v>17448</v>
      </c>
      <c r="C14431" s="427" t="s">
        <v>17376</v>
      </c>
      <c r="D14431" s="428">
        <v>341.04</v>
      </c>
    </row>
    <row r="14432" spans="2:4" x14ac:dyDescent="0.25">
      <c r="B14432" s="427" t="s">
        <v>17449</v>
      </c>
      <c r="C14432" s="427" t="s">
        <v>17376</v>
      </c>
      <c r="D14432" s="428">
        <v>341.04</v>
      </c>
    </row>
    <row r="14433" spans="2:4" x14ac:dyDescent="0.25">
      <c r="B14433" s="427" t="s">
        <v>17450</v>
      </c>
      <c r="C14433" s="427" t="s">
        <v>17376</v>
      </c>
      <c r="D14433" s="428">
        <v>341.04</v>
      </c>
    </row>
    <row r="14434" spans="2:4" x14ac:dyDescent="0.25">
      <c r="B14434" s="427" t="s">
        <v>17451</v>
      </c>
      <c r="C14434" s="427" t="s">
        <v>17376</v>
      </c>
      <c r="D14434" s="428">
        <v>341.04</v>
      </c>
    </row>
    <row r="14435" spans="2:4" x14ac:dyDescent="0.25">
      <c r="B14435" s="427" t="s">
        <v>17452</v>
      </c>
      <c r="C14435" s="427" t="s">
        <v>17376</v>
      </c>
      <c r="D14435" s="428">
        <v>341.04</v>
      </c>
    </row>
    <row r="14436" spans="2:4" x14ac:dyDescent="0.25">
      <c r="B14436" s="427" t="s">
        <v>17453</v>
      </c>
      <c r="C14436" s="427" t="s">
        <v>17376</v>
      </c>
      <c r="D14436" s="428">
        <v>341.04</v>
      </c>
    </row>
    <row r="14437" spans="2:4" x14ac:dyDescent="0.25">
      <c r="B14437" s="427" t="s">
        <v>17454</v>
      </c>
      <c r="C14437" s="427" t="s">
        <v>17376</v>
      </c>
      <c r="D14437" s="428">
        <v>341.04</v>
      </c>
    </row>
    <row r="14438" spans="2:4" x14ac:dyDescent="0.25">
      <c r="B14438" s="427" t="s">
        <v>17455</v>
      </c>
      <c r="C14438" s="427" t="s">
        <v>17376</v>
      </c>
      <c r="D14438" s="428">
        <v>341.04</v>
      </c>
    </row>
    <row r="14439" spans="2:4" x14ac:dyDescent="0.25">
      <c r="B14439" s="427" t="s">
        <v>17456</v>
      </c>
      <c r="C14439" s="427" t="s">
        <v>17376</v>
      </c>
      <c r="D14439" s="428">
        <v>341.04</v>
      </c>
    </row>
    <row r="14440" spans="2:4" x14ac:dyDescent="0.25">
      <c r="B14440" s="427" t="s">
        <v>17457</v>
      </c>
      <c r="C14440" s="427" t="s">
        <v>17376</v>
      </c>
      <c r="D14440" s="428">
        <v>341.04</v>
      </c>
    </row>
    <row r="14441" spans="2:4" x14ac:dyDescent="0.25">
      <c r="B14441" s="427" t="s">
        <v>17458</v>
      </c>
      <c r="C14441" s="427" t="s">
        <v>17376</v>
      </c>
      <c r="D14441" s="428">
        <v>341.04</v>
      </c>
    </row>
    <row r="14442" spans="2:4" x14ac:dyDescent="0.25">
      <c r="B14442" s="427" t="s">
        <v>17459</v>
      </c>
      <c r="C14442" s="427" t="s">
        <v>17376</v>
      </c>
      <c r="D14442" s="428">
        <v>341.04</v>
      </c>
    </row>
    <row r="14443" spans="2:4" x14ac:dyDescent="0.25">
      <c r="B14443" s="427" t="s">
        <v>17460</v>
      </c>
      <c r="C14443" s="427" t="s">
        <v>17376</v>
      </c>
      <c r="D14443" s="428">
        <v>341.04</v>
      </c>
    </row>
    <row r="14444" spans="2:4" x14ac:dyDescent="0.25">
      <c r="B14444" s="427" t="s">
        <v>17461</v>
      </c>
      <c r="C14444" s="427" t="s">
        <v>17376</v>
      </c>
      <c r="D14444" s="428">
        <v>341.04</v>
      </c>
    </row>
    <row r="14445" spans="2:4" x14ac:dyDescent="0.25">
      <c r="B14445" s="427" t="s">
        <v>17462</v>
      </c>
      <c r="C14445" s="427" t="s">
        <v>17376</v>
      </c>
      <c r="D14445" s="428">
        <v>341.04</v>
      </c>
    </row>
    <row r="14446" spans="2:4" x14ac:dyDescent="0.25">
      <c r="B14446" s="427" t="s">
        <v>17463</v>
      </c>
      <c r="C14446" s="427" t="s">
        <v>17376</v>
      </c>
      <c r="D14446" s="428">
        <v>341.04</v>
      </c>
    </row>
    <row r="14447" spans="2:4" x14ac:dyDescent="0.25">
      <c r="B14447" s="427" t="s">
        <v>17464</v>
      </c>
      <c r="C14447" s="427" t="s">
        <v>17376</v>
      </c>
      <c r="D14447" s="428">
        <v>341.04</v>
      </c>
    </row>
    <row r="14448" spans="2:4" x14ac:dyDescent="0.25">
      <c r="B14448" s="427" t="s">
        <v>17465</v>
      </c>
      <c r="C14448" s="427" t="s">
        <v>17376</v>
      </c>
      <c r="D14448" s="428">
        <v>341.04</v>
      </c>
    </row>
    <row r="14449" spans="2:4" x14ac:dyDescent="0.25">
      <c r="B14449" s="427" t="s">
        <v>17466</v>
      </c>
      <c r="C14449" s="427" t="s">
        <v>17376</v>
      </c>
      <c r="D14449" s="428">
        <v>341.04</v>
      </c>
    </row>
    <row r="14450" spans="2:4" x14ac:dyDescent="0.25">
      <c r="B14450" s="427" t="s">
        <v>17467</v>
      </c>
      <c r="C14450" s="427" t="s">
        <v>17376</v>
      </c>
      <c r="D14450" s="428">
        <v>341.04</v>
      </c>
    </row>
    <row r="14451" spans="2:4" x14ac:dyDescent="0.25">
      <c r="B14451" s="427" t="s">
        <v>17468</v>
      </c>
      <c r="C14451" s="427" t="s">
        <v>17376</v>
      </c>
      <c r="D14451" s="428">
        <v>341.04</v>
      </c>
    </row>
    <row r="14452" spans="2:4" x14ac:dyDescent="0.25">
      <c r="B14452" s="427" t="s">
        <v>17469</v>
      </c>
      <c r="C14452" s="427" t="s">
        <v>17376</v>
      </c>
      <c r="D14452" s="428">
        <v>341.04</v>
      </c>
    </row>
    <row r="14453" spans="2:4" x14ac:dyDescent="0.25">
      <c r="B14453" s="427" t="s">
        <v>17470</v>
      </c>
      <c r="C14453" s="427" t="s">
        <v>17376</v>
      </c>
      <c r="D14453" s="428">
        <v>341.04</v>
      </c>
    </row>
    <row r="14454" spans="2:4" x14ac:dyDescent="0.25">
      <c r="B14454" s="427" t="s">
        <v>17471</v>
      </c>
      <c r="C14454" s="427" t="s">
        <v>17376</v>
      </c>
      <c r="D14454" s="428">
        <v>341.04</v>
      </c>
    </row>
    <row r="14455" spans="2:4" x14ac:dyDescent="0.25">
      <c r="B14455" s="427" t="s">
        <v>17472</v>
      </c>
      <c r="C14455" s="427" t="s">
        <v>17376</v>
      </c>
      <c r="D14455" s="428">
        <v>341.04</v>
      </c>
    </row>
    <row r="14456" spans="2:4" x14ac:dyDescent="0.25">
      <c r="B14456" s="427" t="s">
        <v>17473</v>
      </c>
      <c r="C14456" s="427" t="s">
        <v>17376</v>
      </c>
      <c r="D14456" s="428">
        <v>341.04</v>
      </c>
    </row>
    <row r="14457" spans="2:4" x14ac:dyDescent="0.25">
      <c r="B14457" s="427" t="s">
        <v>17474</v>
      </c>
      <c r="C14457" s="427" t="s">
        <v>17376</v>
      </c>
      <c r="D14457" s="428">
        <v>341.04</v>
      </c>
    </row>
    <row r="14458" spans="2:4" x14ac:dyDescent="0.25">
      <c r="B14458" s="427" t="s">
        <v>17475</v>
      </c>
      <c r="C14458" s="427" t="s">
        <v>17376</v>
      </c>
      <c r="D14458" s="428">
        <v>341.04</v>
      </c>
    </row>
    <row r="14459" spans="2:4" x14ac:dyDescent="0.25">
      <c r="B14459" s="427" t="s">
        <v>17476</v>
      </c>
      <c r="C14459" s="427" t="s">
        <v>17376</v>
      </c>
      <c r="D14459" s="428">
        <v>341.04</v>
      </c>
    </row>
    <row r="14460" spans="2:4" x14ac:dyDescent="0.25">
      <c r="B14460" s="427" t="s">
        <v>17477</v>
      </c>
      <c r="C14460" s="427" t="s">
        <v>17376</v>
      </c>
      <c r="D14460" s="428">
        <v>341.04</v>
      </c>
    </row>
    <row r="14461" spans="2:4" x14ac:dyDescent="0.25">
      <c r="B14461" s="427" t="s">
        <v>17478</v>
      </c>
      <c r="C14461" s="427" t="s">
        <v>17376</v>
      </c>
      <c r="D14461" s="428">
        <v>341.04</v>
      </c>
    </row>
    <row r="14462" spans="2:4" x14ac:dyDescent="0.25">
      <c r="B14462" s="427" t="s">
        <v>17479</v>
      </c>
      <c r="C14462" s="427" t="s">
        <v>17376</v>
      </c>
      <c r="D14462" s="428">
        <v>341.04</v>
      </c>
    </row>
    <row r="14463" spans="2:4" x14ac:dyDescent="0.25">
      <c r="B14463" s="427" t="s">
        <v>17480</v>
      </c>
      <c r="C14463" s="427" t="s">
        <v>17376</v>
      </c>
      <c r="D14463" s="428">
        <v>341.04</v>
      </c>
    </row>
    <row r="14464" spans="2:4" x14ac:dyDescent="0.25">
      <c r="B14464" s="427" t="s">
        <v>17481</v>
      </c>
      <c r="C14464" s="427" t="s">
        <v>17376</v>
      </c>
      <c r="D14464" s="428">
        <v>341.04</v>
      </c>
    </row>
    <row r="14465" spans="2:4" x14ac:dyDescent="0.25">
      <c r="B14465" s="427" t="s">
        <v>17482</v>
      </c>
      <c r="C14465" s="427" t="s">
        <v>17376</v>
      </c>
      <c r="D14465" s="428">
        <v>341.04</v>
      </c>
    </row>
    <row r="14466" spans="2:4" x14ac:dyDescent="0.25">
      <c r="B14466" s="427" t="s">
        <v>17483</v>
      </c>
      <c r="C14466" s="427" t="s">
        <v>17376</v>
      </c>
      <c r="D14466" s="428">
        <v>341.04</v>
      </c>
    </row>
    <row r="14467" spans="2:4" x14ac:dyDescent="0.25">
      <c r="B14467" s="427" t="s">
        <v>17484</v>
      </c>
      <c r="C14467" s="427" t="s">
        <v>17376</v>
      </c>
      <c r="D14467" s="428">
        <v>341.04</v>
      </c>
    </row>
    <row r="14468" spans="2:4" x14ac:dyDescent="0.25">
      <c r="B14468" s="427" t="s">
        <v>17485</v>
      </c>
      <c r="C14468" s="427" t="s">
        <v>17376</v>
      </c>
      <c r="D14468" s="428">
        <v>341.04</v>
      </c>
    </row>
    <row r="14469" spans="2:4" x14ac:dyDescent="0.25">
      <c r="B14469" s="427" t="s">
        <v>17486</v>
      </c>
      <c r="C14469" s="427" t="s">
        <v>17376</v>
      </c>
      <c r="D14469" s="428">
        <v>341.04</v>
      </c>
    </row>
    <row r="14470" spans="2:4" x14ac:dyDescent="0.25">
      <c r="B14470" s="427" t="s">
        <v>17487</v>
      </c>
      <c r="C14470" s="427" t="s">
        <v>17376</v>
      </c>
      <c r="D14470" s="428">
        <v>341.04</v>
      </c>
    </row>
    <row r="14471" spans="2:4" x14ac:dyDescent="0.25">
      <c r="B14471" s="427" t="s">
        <v>17488</v>
      </c>
      <c r="C14471" s="427" t="s">
        <v>17376</v>
      </c>
      <c r="D14471" s="428">
        <v>341.04</v>
      </c>
    </row>
    <row r="14472" spans="2:4" x14ac:dyDescent="0.25">
      <c r="B14472" s="427" t="s">
        <v>17489</v>
      </c>
      <c r="C14472" s="427" t="s">
        <v>17376</v>
      </c>
      <c r="D14472" s="428">
        <v>341.04</v>
      </c>
    </row>
    <row r="14473" spans="2:4" x14ac:dyDescent="0.25">
      <c r="B14473" s="427" t="s">
        <v>17490</v>
      </c>
      <c r="C14473" s="427" t="s">
        <v>17376</v>
      </c>
      <c r="D14473" s="428">
        <v>341.04</v>
      </c>
    </row>
    <row r="14474" spans="2:4" x14ac:dyDescent="0.25">
      <c r="B14474" s="427">
        <v>12417</v>
      </c>
      <c r="C14474" s="427" t="s">
        <v>17376</v>
      </c>
      <c r="D14474" s="428">
        <v>341.04</v>
      </c>
    </row>
    <row r="14475" spans="2:4" x14ac:dyDescent="0.25">
      <c r="B14475" s="427" t="s">
        <v>17491</v>
      </c>
      <c r="C14475" s="427" t="s">
        <v>17376</v>
      </c>
      <c r="D14475" s="428">
        <v>341.04</v>
      </c>
    </row>
    <row r="14476" spans="2:4" x14ac:dyDescent="0.25">
      <c r="B14476" s="427" t="s">
        <v>17492</v>
      </c>
      <c r="C14476" s="427" t="s">
        <v>17376</v>
      </c>
      <c r="D14476" s="428">
        <v>341.04</v>
      </c>
    </row>
    <row r="14477" spans="2:4" x14ac:dyDescent="0.25">
      <c r="B14477" s="427" t="s">
        <v>17493</v>
      </c>
      <c r="C14477" s="427" t="s">
        <v>17376</v>
      </c>
      <c r="D14477" s="428">
        <v>341.04</v>
      </c>
    </row>
    <row r="14478" spans="2:4" x14ac:dyDescent="0.25">
      <c r="B14478" s="427" t="s">
        <v>17494</v>
      </c>
      <c r="C14478" s="427" t="s">
        <v>17376</v>
      </c>
      <c r="D14478" s="428">
        <v>341.04</v>
      </c>
    </row>
    <row r="14479" spans="2:4" x14ac:dyDescent="0.25">
      <c r="B14479" s="427" t="s">
        <v>17495</v>
      </c>
      <c r="C14479" s="427" t="s">
        <v>17376</v>
      </c>
      <c r="D14479" s="428">
        <v>341.04</v>
      </c>
    </row>
    <row r="14480" spans="2:4" x14ac:dyDescent="0.25">
      <c r="B14480" s="427" t="s">
        <v>17496</v>
      </c>
      <c r="C14480" s="427" t="s">
        <v>17376</v>
      </c>
      <c r="D14480" s="428">
        <v>341.04</v>
      </c>
    </row>
    <row r="14481" spans="2:4" x14ac:dyDescent="0.25">
      <c r="B14481" s="427" t="s">
        <v>17497</v>
      </c>
      <c r="C14481" s="427" t="s">
        <v>17376</v>
      </c>
      <c r="D14481" s="428">
        <v>341.04</v>
      </c>
    </row>
    <row r="14482" spans="2:4" x14ac:dyDescent="0.25">
      <c r="B14482" s="427" t="s">
        <v>17498</v>
      </c>
      <c r="C14482" s="427" t="s">
        <v>17376</v>
      </c>
      <c r="D14482" s="428">
        <v>341.04</v>
      </c>
    </row>
    <row r="14483" spans="2:4" x14ac:dyDescent="0.25">
      <c r="B14483" s="427" t="s">
        <v>17499</v>
      </c>
      <c r="C14483" s="427" t="s">
        <v>17376</v>
      </c>
      <c r="D14483" s="428">
        <v>341.04</v>
      </c>
    </row>
    <row r="14484" spans="2:4" x14ac:dyDescent="0.25">
      <c r="B14484" s="427" t="s">
        <v>17500</v>
      </c>
      <c r="C14484" s="427" t="s">
        <v>17376</v>
      </c>
      <c r="D14484" s="428">
        <v>341.04</v>
      </c>
    </row>
    <row r="14485" spans="2:4" x14ac:dyDescent="0.25">
      <c r="B14485" s="427" t="s">
        <v>17501</v>
      </c>
      <c r="C14485" s="427" t="s">
        <v>17376</v>
      </c>
      <c r="D14485" s="428">
        <v>341.04</v>
      </c>
    </row>
    <row r="14486" spans="2:4" x14ac:dyDescent="0.25">
      <c r="B14486" s="427" t="s">
        <v>17502</v>
      </c>
      <c r="C14486" s="427" t="s">
        <v>17376</v>
      </c>
      <c r="D14486" s="428">
        <v>341.04</v>
      </c>
    </row>
    <row r="14487" spans="2:4" x14ac:dyDescent="0.25">
      <c r="B14487" s="427" t="s">
        <v>17503</v>
      </c>
      <c r="C14487" s="427" t="s">
        <v>17376</v>
      </c>
      <c r="D14487" s="428">
        <v>341.04</v>
      </c>
    </row>
    <row r="14488" spans="2:4" x14ac:dyDescent="0.25">
      <c r="B14488" s="427" t="s">
        <v>17504</v>
      </c>
      <c r="C14488" s="427" t="s">
        <v>17376</v>
      </c>
      <c r="D14488" s="428">
        <v>341.04</v>
      </c>
    </row>
    <row r="14489" spans="2:4" x14ac:dyDescent="0.25">
      <c r="B14489" s="427" t="s">
        <v>17505</v>
      </c>
      <c r="C14489" s="427" t="s">
        <v>17376</v>
      </c>
      <c r="D14489" s="428">
        <v>341.04</v>
      </c>
    </row>
    <row r="14490" spans="2:4" x14ac:dyDescent="0.25">
      <c r="B14490" s="427" t="s">
        <v>17506</v>
      </c>
      <c r="C14490" s="427" t="s">
        <v>17376</v>
      </c>
      <c r="D14490" s="428">
        <v>341.04</v>
      </c>
    </row>
    <row r="14491" spans="2:4" x14ac:dyDescent="0.25">
      <c r="B14491" s="427" t="s">
        <v>17507</v>
      </c>
      <c r="C14491" s="427" t="s">
        <v>17376</v>
      </c>
      <c r="D14491" s="428">
        <v>341.04</v>
      </c>
    </row>
    <row r="14492" spans="2:4" x14ac:dyDescent="0.25">
      <c r="B14492" s="427" t="s">
        <v>17508</v>
      </c>
      <c r="C14492" s="427" t="s">
        <v>17376</v>
      </c>
      <c r="D14492" s="428">
        <v>341.04</v>
      </c>
    </row>
    <row r="14493" spans="2:4" x14ac:dyDescent="0.25">
      <c r="B14493" s="427" t="s">
        <v>17509</v>
      </c>
      <c r="C14493" s="427" t="s">
        <v>17376</v>
      </c>
      <c r="D14493" s="428">
        <v>341.04</v>
      </c>
    </row>
    <row r="14494" spans="2:4" x14ac:dyDescent="0.25">
      <c r="B14494" s="427" t="s">
        <v>17510</v>
      </c>
      <c r="C14494" s="427" t="s">
        <v>17376</v>
      </c>
      <c r="D14494" s="428">
        <v>341.04</v>
      </c>
    </row>
    <row r="14495" spans="2:4" x14ac:dyDescent="0.25">
      <c r="B14495" s="427" t="s">
        <v>17511</v>
      </c>
      <c r="C14495" s="427" t="s">
        <v>17376</v>
      </c>
      <c r="D14495" s="428">
        <v>341.04</v>
      </c>
    </row>
    <row r="14496" spans="2:4" x14ac:dyDescent="0.25">
      <c r="B14496" s="427" t="s">
        <v>17512</v>
      </c>
      <c r="C14496" s="427" t="s">
        <v>17376</v>
      </c>
      <c r="D14496" s="428">
        <v>341.04</v>
      </c>
    </row>
    <row r="14497" spans="2:4" x14ac:dyDescent="0.25">
      <c r="B14497" s="427" t="s">
        <v>17513</v>
      </c>
      <c r="C14497" s="427" t="s">
        <v>17376</v>
      </c>
      <c r="D14497" s="428">
        <v>341.04</v>
      </c>
    </row>
    <row r="14498" spans="2:4" x14ac:dyDescent="0.25">
      <c r="B14498" s="427" t="s">
        <v>17514</v>
      </c>
      <c r="C14498" s="427" t="s">
        <v>17376</v>
      </c>
      <c r="D14498" s="428">
        <v>0</v>
      </c>
    </row>
    <row r="14499" spans="2:4" x14ac:dyDescent="0.25">
      <c r="B14499" s="427" t="s">
        <v>17515</v>
      </c>
      <c r="C14499" s="427" t="s">
        <v>17376</v>
      </c>
      <c r="D14499" s="428">
        <v>341.04</v>
      </c>
    </row>
    <row r="14500" spans="2:4" x14ac:dyDescent="0.25">
      <c r="B14500" s="427" t="s">
        <v>17516</v>
      </c>
      <c r="C14500" s="427" t="s">
        <v>17376</v>
      </c>
      <c r="D14500" s="428">
        <v>341.04</v>
      </c>
    </row>
    <row r="14501" spans="2:4" x14ac:dyDescent="0.25">
      <c r="B14501" s="427" t="s">
        <v>17517</v>
      </c>
      <c r="C14501" s="427" t="s">
        <v>17376</v>
      </c>
      <c r="D14501" s="428">
        <v>341.04</v>
      </c>
    </row>
    <row r="14502" spans="2:4" x14ac:dyDescent="0.25">
      <c r="B14502" s="427" t="s">
        <v>17518</v>
      </c>
      <c r="C14502" s="427" t="s">
        <v>17376</v>
      </c>
      <c r="D14502" s="428">
        <v>341.04</v>
      </c>
    </row>
    <row r="14503" spans="2:4" x14ac:dyDescent="0.25">
      <c r="B14503" s="427" t="s">
        <v>17519</v>
      </c>
      <c r="C14503" s="427" t="s">
        <v>17376</v>
      </c>
      <c r="D14503" s="428">
        <v>341.04</v>
      </c>
    </row>
    <row r="14504" spans="2:4" x14ac:dyDescent="0.25">
      <c r="B14504" s="427" t="s">
        <v>17520</v>
      </c>
      <c r="C14504" s="427" t="s">
        <v>17376</v>
      </c>
      <c r="D14504" s="428">
        <v>341.04</v>
      </c>
    </row>
    <row r="14505" spans="2:4" x14ac:dyDescent="0.25">
      <c r="B14505" s="427" t="s">
        <v>17521</v>
      </c>
      <c r="C14505" s="427" t="s">
        <v>17376</v>
      </c>
      <c r="D14505" s="428">
        <v>341.04</v>
      </c>
    </row>
    <row r="14506" spans="2:4" x14ac:dyDescent="0.25">
      <c r="B14506" s="427" t="s">
        <v>17522</v>
      </c>
      <c r="C14506" s="427" t="s">
        <v>17376</v>
      </c>
      <c r="D14506" s="428">
        <v>341.04</v>
      </c>
    </row>
    <row r="14507" spans="2:4" x14ac:dyDescent="0.25">
      <c r="B14507" s="427" t="s">
        <v>17523</v>
      </c>
      <c r="C14507" s="427" t="s">
        <v>17376</v>
      </c>
      <c r="D14507" s="428">
        <v>341.04</v>
      </c>
    </row>
    <row r="14508" spans="2:4" x14ac:dyDescent="0.25">
      <c r="B14508" s="427" t="s">
        <v>17524</v>
      </c>
      <c r="C14508" s="427" t="s">
        <v>17376</v>
      </c>
      <c r="D14508" s="428">
        <v>341.04</v>
      </c>
    </row>
    <row r="14509" spans="2:4" x14ac:dyDescent="0.25">
      <c r="B14509" s="427" t="s">
        <v>17525</v>
      </c>
      <c r="C14509" s="427" t="s">
        <v>17376</v>
      </c>
      <c r="D14509" s="428">
        <v>341.04</v>
      </c>
    </row>
    <row r="14510" spans="2:4" x14ac:dyDescent="0.25">
      <c r="B14510" s="427" t="s">
        <v>17526</v>
      </c>
      <c r="C14510" s="427" t="s">
        <v>17376</v>
      </c>
      <c r="D14510" s="428">
        <v>341.04</v>
      </c>
    </row>
    <row r="14511" spans="2:4" x14ac:dyDescent="0.25">
      <c r="B14511" s="427" t="s">
        <v>17527</v>
      </c>
      <c r="C14511" s="427" t="s">
        <v>17376</v>
      </c>
      <c r="D14511" s="428">
        <v>341.04</v>
      </c>
    </row>
    <row r="14512" spans="2:4" x14ac:dyDescent="0.25">
      <c r="B14512" s="427" t="s">
        <v>17528</v>
      </c>
      <c r="C14512" s="427" t="s">
        <v>17376</v>
      </c>
      <c r="D14512" s="428">
        <v>341.04</v>
      </c>
    </row>
    <row r="14513" spans="2:4" x14ac:dyDescent="0.25">
      <c r="B14513" s="427" t="s">
        <v>17529</v>
      </c>
      <c r="C14513" s="427" t="s">
        <v>17376</v>
      </c>
      <c r="D14513" s="428">
        <v>341.04</v>
      </c>
    </row>
    <row r="14514" spans="2:4" x14ac:dyDescent="0.25">
      <c r="B14514" s="427" t="s">
        <v>17530</v>
      </c>
      <c r="C14514" s="427" t="s">
        <v>17376</v>
      </c>
      <c r="D14514" s="428">
        <v>341.04</v>
      </c>
    </row>
    <row r="14515" spans="2:4" x14ac:dyDescent="0.25">
      <c r="B14515" s="427" t="s">
        <v>17531</v>
      </c>
      <c r="C14515" s="427" t="s">
        <v>17376</v>
      </c>
      <c r="D14515" s="428">
        <v>341.04</v>
      </c>
    </row>
    <row r="14516" spans="2:4" x14ac:dyDescent="0.25">
      <c r="B14516" s="427" t="s">
        <v>17532</v>
      </c>
      <c r="C14516" s="427" t="s">
        <v>17376</v>
      </c>
      <c r="D14516" s="428">
        <v>341.04</v>
      </c>
    </row>
    <row r="14517" spans="2:4" x14ac:dyDescent="0.25">
      <c r="B14517" s="427" t="s">
        <v>17533</v>
      </c>
      <c r="C14517" s="427" t="s">
        <v>17376</v>
      </c>
      <c r="D14517" s="428">
        <v>341.04</v>
      </c>
    </row>
    <row r="14518" spans="2:4" x14ac:dyDescent="0.25">
      <c r="B14518" s="427" t="s">
        <v>17534</v>
      </c>
      <c r="C14518" s="427" t="s">
        <v>17376</v>
      </c>
      <c r="D14518" s="428">
        <v>341.04</v>
      </c>
    </row>
    <row r="14519" spans="2:4" x14ac:dyDescent="0.25">
      <c r="B14519" s="427" t="s">
        <v>17535</v>
      </c>
      <c r="C14519" s="427" t="s">
        <v>17376</v>
      </c>
      <c r="D14519" s="428">
        <v>341.04</v>
      </c>
    </row>
    <row r="14520" spans="2:4" x14ac:dyDescent="0.25">
      <c r="B14520" s="427" t="s">
        <v>17536</v>
      </c>
      <c r="C14520" s="427" t="s">
        <v>17376</v>
      </c>
      <c r="D14520" s="428">
        <v>341.04</v>
      </c>
    </row>
    <row r="14521" spans="2:4" x14ac:dyDescent="0.25">
      <c r="B14521" s="427" t="s">
        <v>17537</v>
      </c>
      <c r="C14521" s="427" t="s">
        <v>17376</v>
      </c>
      <c r="D14521" s="428">
        <v>341.04</v>
      </c>
    </row>
    <row r="14522" spans="2:4" x14ac:dyDescent="0.25">
      <c r="B14522" s="427" t="s">
        <v>17538</v>
      </c>
      <c r="C14522" s="427" t="s">
        <v>17376</v>
      </c>
      <c r="D14522" s="428">
        <v>341.04</v>
      </c>
    </row>
    <row r="14523" spans="2:4" x14ac:dyDescent="0.25">
      <c r="B14523" s="427" t="s">
        <v>17539</v>
      </c>
      <c r="C14523" s="427" t="s">
        <v>17376</v>
      </c>
      <c r="D14523" s="428">
        <v>341.04</v>
      </c>
    </row>
    <row r="14524" spans="2:4" x14ac:dyDescent="0.25">
      <c r="B14524" s="427" t="s">
        <v>17540</v>
      </c>
      <c r="C14524" s="427" t="s">
        <v>17376</v>
      </c>
      <c r="D14524" s="428">
        <v>341.04</v>
      </c>
    </row>
    <row r="14525" spans="2:4" x14ac:dyDescent="0.25">
      <c r="B14525" s="427" t="s">
        <v>17541</v>
      </c>
      <c r="C14525" s="427" t="s">
        <v>17376</v>
      </c>
      <c r="D14525" s="428">
        <v>341.04</v>
      </c>
    </row>
    <row r="14526" spans="2:4" x14ac:dyDescent="0.25">
      <c r="B14526" s="427" t="s">
        <v>17542</v>
      </c>
      <c r="C14526" s="427" t="s">
        <v>17376</v>
      </c>
      <c r="D14526" s="428">
        <v>341.04</v>
      </c>
    </row>
    <row r="14527" spans="2:4" x14ac:dyDescent="0.25">
      <c r="B14527" s="427" t="s">
        <v>17543</v>
      </c>
      <c r="C14527" s="427" t="s">
        <v>17376</v>
      </c>
      <c r="D14527" s="428">
        <v>341.04</v>
      </c>
    </row>
    <row r="14528" spans="2:4" x14ac:dyDescent="0.25">
      <c r="B14528" s="427" t="s">
        <v>17544</v>
      </c>
      <c r="C14528" s="427" t="s">
        <v>17376</v>
      </c>
      <c r="D14528" s="428">
        <v>341.04</v>
      </c>
    </row>
    <row r="14529" spans="2:4" x14ac:dyDescent="0.25">
      <c r="B14529" s="427" t="s">
        <v>17545</v>
      </c>
      <c r="C14529" s="427" t="s">
        <v>17376</v>
      </c>
      <c r="D14529" s="428">
        <v>341.04</v>
      </c>
    </row>
    <row r="14530" spans="2:4" x14ac:dyDescent="0.25">
      <c r="B14530" s="427" t="s">
        <v>17546</v>
      </c>
      <c r="C14530" s="427" t="s">
        <v>17376</v>
      </c>
      <c r="D14530" s="428">
        <v>341.04</v>
      </c>
    </row>
    <row r="14531" spans="2:4" x14ac:dyDescent="0.25">
      <c r="B14531" s="427" t="s">
        <v>17547</v>
      </c>
      <c r="C14531" s="427" t="s">
        <v>17376</v>
      </c>
      <c r="D14531" s="428">
        <v>341.04</v>
      </c>
    </row>
    <row r="14532" spans="2:4" x14ac:dyDescent="0.25">
      <c r="B14532" s="427" t="s">
        <v>17548</v>
      </c>
      <c r="C14532" s="427" t="s">
        <v>17376</v>
      </c>
      <c r="D14532" s="428">
        <v>341.04</v>
      </c>
    </row>
    <row r="14533" spans="2:4" x14ac:dyDescent="0.25">
      <c r="B14533" s="427" t="s">
        <v>17549</v>
      </c>
      <c r="C14533" s="427" t="s">
        <v>17376</v>
      </c>
      <c r="D14533" s="428">
        <v>341.04</v>
      </c>
    </row>
    <row r="14534" spans="2:4" x14ac:dyDescent="0.25">
      <c r="B14534" s="427" t="s">
        <v>17550</v>
      </c>
      <c r="C14534" s="427" t="s">
        <v>17376</v>
      </c>
      <c r="D14534" s="428">
        <v>341.04</v>
      </c>
    </row>
    <row r="14535" spans="2:4" x14ac:dyDescent="0.25">
      <c r="B14535" s="427" t="s">
        <v>17551</v>
      </c>
      <c r="C14535" s="427" t="s">
        <v>17376</v>
      </c>
      <c r="D14535" s="428">
        <v>341.04</v>
      </c>
    </row>
    <row r="14536" spans="2:4" x14ac:dyDescent="0.25">
      <c r="B14536" s="427" t="s">
        <v>17552</v>
      </c>
      <c r="C14536" s="427" t="s">
        <v>17376</v>
      </c>
      <c r="D14536" s="428">
        <v>341.04</v>
      </c>
    </row>
    <row r="14537" spans="2:4" x14ac:dyDescent="0.25">
      <c r="B14537" s="427" t="s">
        <v>17553</v>
      </c>
      <c r="C14537" s="427" t="s">
        <v>17376</v>
      </c>
      <c r="D14537" s="428">
        <v>341.04</v>
      </c>
    </row>
    <row r="14538" spans="2:4" x14ac:dyDescent="0.25">
      <c r="B14538" s="427" t="s">
        <v>17554</v>
      </c>
      <c r="C14538" s="427" t="s">
        <v>17376</v>
      </c>
      <c r="D14538" s="428">
        <v>341.04</v>
      </c>
    </row>
    <row r="14539" spans="2:4" x14ac:dyDescent="0.25">
      <c r="B14539" s="427" t="s">
        <v>17555</v>
      </c>
      <c r="C14539" s="427" t="s">
        <v>17376</v>
      </c>
      <c r="D14539" s="428">
        <v>341.04</v>
      </c>
    </row>
    <row r="14540" spans="2:4" x14ac:dyDescent="0.25">
      <c r="B14540" s="427" t="s">
        <v>17556</v>
      </c>
      <c r="C14540" s="427" t="s">
        <v>17376</v>
      </c>
      <c r="D14540" s="428">
        <v>341.04</v>
      </c>
    </row>
    <row r="14541" spans="2:4" x14ac:dyDescent="0.25">
      <c r="B14541" s="427" t="s">
        <v>17557</v>
      </c>
      <c r="C14541" s="427" t="s">
        <v>17376</v>
      </c>
      <c r="D14541" s="428">
        <v>341.04</v>
      </c>
    </row>
    <row r="14542" spans="2:4" x14ac:dyDescent="0.25">
      <c r="B14542" s="427" t="s">
        <v>17558</v>
      </c>
      <c r="C14542" s="427" t="s">
        <v>17376</v>
      </c>
      <c r="D14542" s="428">
        <v>341.04</v>
      </c>
    </row>
    <row r="14543" spans="2:4" x14ac:dyDescent="0.25">
      <c r="B14543" s="427" t="s">
        <v>17559</v>
      </c>
      <c r="C14543" s="427" t="s">
        <v>17376</v>
      </c>
      <c r="D14543" s="428">
        <v>341.04</v>
      </c>
    </row>
    <row r="14544" spans="2:4" x14ac:dyDescent="0.25">
      <c r="B14544" s="427" t="s">
        <v>17560</v>
      </c>
      <c r="C14544" s="427" t="s">
        <v>17376</v>
      </c>
      <c r="D14544" s="428">
        <v>341.04</v>
      </c>
    </row>
    <row r="14545" spans="2:4" x14ac:dyDescent="0.25">
      <c r="B14545" s="427" t="s">
        <v>17561</v>
      </c>
      <c r="C14545" s="427" t="s">
        <v>17376</v>
      </c>
      <c r="D14545" s="428">
        <v>341.04</v>
      </c>
    </row>
    <row r="14546" spans="2:4" x14ac:dyDescent="0.25">
      <c r="B14546" s="427" t="s">
        <v>17562</v>
      </c>
      <c r="C14546" s="427" t="s">
        <v>17376</v>
      </c>
      <c r="D14546" s="428">
        <v>341.04</v>
      </c>
    </row>
    <row r="14547" spans="2:4" x14ac:dyDescent="0.25">
      <c r="B14547" s="427" t="s">
        <v>17563</v>
      </c>
      <c r="C14547" s="427" t="s">
        <v>17376</v>
      </c>
      <c r="D14547" s="428">
        <v>341.04</v>
      </c>
    </row>
    <row r="14548" spans="2:4" x14ac:dyDescent="0.25">
      <c r="B14548" s="427" t="s">
        <v>17564</v>
      </c>
      <c r="C14548" s="427" t="s">
        <v>17376</v>
      </c>
      <c r="D14548" s="428">
        <v>341.04</v>
      </c>
    </row>
    <row r="14549" spans="2:4" x14ac:dyDescent="0.25">
      <c r="B14549" s="427" t="s">
        <v>17565</v>
      </c>
      <c r="C14549" s="427" t="s">
        <v>17376</v>
      </c>
      <c r="D14549" s="428">
        <v>341.04</v>
      </c>
    </row>
    <row r="14550" spans="2:4" x14ac:dyDescent="0.25">
      <c r="B14550" s="427" t="s">
        <v>17566</v>
      </c>
      <c r="C14550" s="427" t="s">
        <v>17376</v>
      </c>
      <c r="D14550" s="428">
        <v>341.04</v>
      </c>
    </row>
    <row r="14551" spans="2:4" x14ac:dyDescent="0.25">
      <c r="B14551" s="427" t="s">
        <v>17567</v>
      </c>
      <c r="C14551" s="427" t="s">
        <v>17376</v>
      </c>
      <c r="D14551" s="428">
        <v>341.04</v>
      </c>
    </row>
    <row r="14552" spans="2:4" x14ac:dyDescent="0.25">
      <c r="B14552" s="427" t="s">
        <v>17568</v>
      </c>
      <c r="C14552" s="427" t="s">
        <v>17376</v>
      </c>
      <c r="D14552" s="428">
        <v>341.04</v>
      </c>
    </row>
    <row r="14553" spans="2:4" x14ac:dyDescent="0.25">
      <c r="B14553" s="427" t="s">
        <v>17569</v>
      </c>
      <c r="C14553" s="427" t="s">
        <v>17376</v>
      </c>
      <c r="D14553" s="428">
        <v>341.04</v>
      </c>
    </row>
    <row r="14554" spans="2:4" x14ac:dyDescent="0.25">
      <c r="B14554" s="427" t="s">
        <v>17570</v>
      </c>
      <c r="C14554" s="427" t="s">
        <v>17376</v>
      </c>
      <c r="D14554" s="428">
        <v>341.04</v>
      </c>
    </row>
    <row r="14555" spans="2:4" x14ac:dyDescent="0.25">
      <c r="B14555" s="427" t="s">
        <v>17571</v>
      </c>
      <c r="C14555" s="427" t="s">
        <v>17376</v>
      </c>
      <c r="D14555" s="428">
        <v>341.04</v>
      </c>
    </row>
    <row r="14556" spans="2:4" x14ac:dyDescent="0.25">
      <c r="B14556" s="427" t="s">
        <v>17572</v>
      </c>
      <c r="C14556" s="427" t="s">
        <v>17376</v>
      </c>
      <c r="D14556" s="428">
        <v>341.04</v>
      </c>
    </row>
    <row r="14557" spans="2:4" x14ac:dyDescent="0.25">
      <c r="B14557" s="427" t="s">
        <v>17573</v>
      </c>
      <c r="C14557" s="427" t="s">
        <v>17376</v>
      </c>
      <c r="D14557" s="428">
        <v>341.04</v>
      </c>
    </row>
    <row r="14558" spans="2:4" x14ac:dyDescent="0.25">
      <c r="B14558" s="427" t="s">
        <v>17574</v>
      </c>
      <c r="C14558" s="427" t="s">
        <v>17376</v>
      </c>
      <c r="D14558" s="428">
        <v>341.04</v>
      </c>
    </row>
    <row r="14559" spans="2:4" x14ac:dyDescent="0.25">
      <c r="B14559" s="427" t="s">
        <v>17575</v>
      </c>
      <c r="C14559" s="427" t="s">
        <v>17376</v>
      </c>
      <c r="D14559" s="428">
        <v>341.04</v>
      </c>
    </row>
    <row r="14560" spans="2:4" x14ac:dyDescent="0.25">
      <c r="B14560" s="427" t="s">
        <v>17576</v>
      </c>
      <c r="C14560" s="427" t="s">
        <v>17376</v>
      </c>
      <c r="D14560" s="428">
        <v>341.04</v>
      </c>
    </row>
    <row r="14561" spans="2:4" x14ac:dyDescent="0.25">
      <c r="B14561" s="427" t="s">
        <v>17577</v>
      </c>
      <c r="C14561" s="427" t="s">
        <v>17376</v>
      </c>
      <c r="D14561" s="428">
        <v>341.04</v>
      </c>
    </row>
    <row r="14562" spans="2:4" x14ac:dyDescent="0.25">
      <c r="B14562" s="427" t="s">
        <v>17578</v>
      </c>
      <c r="C14562" s="427" t="s">
        <v>17376</v>
      </c>
      <c r="D14562" s="428">
        <v>341.04</v>
      </c>
    </row>
    <row r="14563" spans="2:4" x14ac:dyDescent="0.25">
      <c r="B14563" s="427" t="s">
        <v>17579</v>
      </c>
      <c r="C14563" s="427" t="s">
        <v>17376</v>
      </c>
      <c r="D14563" s="428">
        <v>341.04</v>
      </c>
    </row>
    <row r="14564" spans="2:4" x14ac:dyDescent="0.25">
      <c r="B14564" s="427" t="s">
        <v>17580</v>
      </c>
      <c r="C14564" s="427" t="s">
        <v>17581</v>
      </c>
      <c r="D14564" s="428">
        <v>1339.75</v>
      </c>
    </row>
    <row r="14565" spans="2:4" x14ac:dyDescent="0.25">
      <c r="B14565" s="427" t="s">
        <v>17582</v>
      </c>
      <c r="C14565" s="427" t="s">
        <v>17583</v>
      </c>
      <c r="D14565" s="428">
        <v>4499.83</v>
      </c>
    </row>
    <row r="14566" spans="2:4" x14ac:dyDescent="0.25">
      <c r="B14566" s="427" t="s">
        <v>17584</v>
      </c>
      <c r="C14566" s="427" t="s">
        <v>17585</v>
      </c>
      <c r="D14566" s="428">
        <v>7608.18</v>
      </c>
    </row>
    <row r="14567" spans="2:4" x14ac:dyDescent="0.25">
      <c r="B14567" s="427" t="s">
        <v>17586</v>
      </c>
      <c r="C14567" s="427" t="s">
        <v>17587</v>
      </c>
      <c r="D14567" s="428">
        <v>4204.1400000000003</v>
      </c>
    </row>
    <row r="14568" spans="2:4" x14ac:dyDescent="0.25">
      <c r="B14568" s="427" t="s">
        <v>17588</v>
      </c>
      <c r="C14568" s="427" t="s">
        <v>17589</v>
      </c>
      <c r="D14568" s="428">
        <v>1217.8499999999999</v>
      </c>
    </row>
    <row r="14569" spans="2:4" x14ac:dyDescent="0.25">
      <c r="B14569" s="427" t="s">
        <v>17590</v>
      </c>
      <c r="C14569" s="427" t="s">
        <v>17589</v>
      </c>
      <c r="D14569" s="428">
        <v>1217.8499999999999</v>
      </c>
    </row>
    <row r="14570" spans="2:4" x14ac:dyDescent="0.25">
      <c r="B14570" s="427" t="s">
        <v>17591</v>
      </c>
      <c r="C14570" s="427" t="s">
        <v>17589</v>
      </c>
      <c r="D14570" s="428">
        <v>1217.8499999999999</v>
      </c>
    </row>
    <row r="14571" spans="2:4" x14ac:dyDescent="0.25">
      <c r="B14571" s="427" t="s">
        <v>17592</v>
      </c>
      <c r="C14571" s="427" t="s">
        <v>17589</v>
      </c>
      <c r="D14571" s="428">
        <v>1217.8499999999999</v>
      </c>
    </row>
    <row r="14572" spans="2:4" x14ac:dyDescent="0.25">
      <c r="B14572" s="427" t="s">
        <v>17593</v>
      </c>
      <c r="C14572" s="427" t="s">
        <v>17589</v>
      </c>
      <c r="D14572" s="428">
        <v>1217.8499999999999</v>
      </c>
    </row>
    <row r="14573" spans="2:4" x14ac:dyDescent="0.25">
      <c r="B14573" s="427" t="s">
        <v>17594</v>
      </c>
      <c r="C14573" s="427" t="s">
        <v>17589</v>
      </c>
      <c r="D14573" s="428">
        <v>1217.8499999999999</v>
      </c>
    </row>
    <row r="14574" spans="2:4" x14ac:dyDescent="0.25">
      <c r="B14574" s="427" t="s">
        <v>17595</v>
      </c>
      <c r="C14574" s="427" t="s">
        <v>17589</v>
      </c>
      <c r="D14574" s="428">
        <v>1217.8499999999999</v>
      </c>
    </row>
    <row r="14575" spans="2:4" x14ac:dyDescent="0.25">
      <c r="B14575" s="427" t="s">
        <v>17596</v>
      </c>
      <c r="C14575" s="427" t="s">
        <v>17589</v>
      </c>
      <c r="D14575" s="428">
        <v>1217.8499999999999</v>
      </c>
    </row>
    <row r="14576" spans="2:4" x14ac:dyDescent="0.25">
      <c r="B14576" s="427" t="s">
        <v>17597</v>
      </c>
      <c r="C14576" s="427" t="s">
        <v>17589</v>
      </c>
      <c r="D14576" s="428">
        <v>1217.8499999999999</v>
      </c>
    </row>
    <row r="14577" spans="2:4" x14ac:dyDescent="0.25">
      <c r="B14577" s="427" t="s">
        <v>17598</v>
      </c>
      <c r="C14577" s="427" t="s">
        <v>17589</v>
      </c>
      <c r="D14577" s="428">
        <v>1217.8499999999999</v>
      </c>
    </row>
    <row r="14578" spans="2:4" x14ac:dyDescent="0.25">
      <c r="B14578" s="427" t="s">
        <v>17599</v>
      </c>
      <c r="C14578" s="427" t="s">
        <v>17589</v>
      </c>
      <c r="D14578" s="428">
        <v>1217.8499999999999</v>
      </c>
    </row>
    <row r="14579" spans="2:4" x14ac:dyDescent="0.25">
      <c r="B14579" s="427" t="s">
        <v>17600</v>
      </c>
      <c r="C14579" s="427" t="s">
        <v>17589</v>
      </c>
      <c r="D14579" s="428">
        <v>1217.8499999999999</v>
      </c>
    </row>
    <row r="14580" spans="2:4" x14ac:dyDescent="0.25">
      <c r="B14580" s="427" t="s">
        <v>17601</v>
      </c>
      <c r="C14580" s="427" t="s">
        <v>17589</v>
      </c>
      <c r="D14580" s="428">
        <v>1217.8499999999999</v>
      </c>
    </row>
    <row r="14581" spans="2:4" x14ac:dyDescent="0.25">
      <c r="B14581" s="427" t="s">
        <v>17602</v>
      </c>
      <c r="C14581" s="427" t="s">
        <v>17589</v>
      </c>
      <c r="D14581" s="428">
        <v>1217.8499999999999</v>
      </c>
    </row>
    <row r="14582" spans="2:4" x14ac:dyDescent="0.25">
      <c r="B14582" s="427" t="s">
        <v>17603</v>
      </c>
      <c r="C14582" s="427" t="s">
        <v>17589</v>
      </c>
      <c r="D14582" s="428">
        <v>1217.8499999999999</v>
      </c>
    </row>
    <row r="14583" spans="2:4" x14ac:dyDescent="0.25">
      <c r="B14583" s="427" t="s">
        <v>17604</v>
      </c>
      <c r="C14583" s="427" t="s">
        <v>17589</v>
      </c>
      <c r="D14583" s="428">
        <v>1217.8499999999999</v>
      </c>
    </row>
    <row r="14584" spans="2:4" x14ac:dyDescent="0.25">
      <c r="B14584" s="427" t="s">
        <v>17605</v>
      </c>
      <c r="C14584" s="427" t="s">
        <v>17589</v>
      </c>
      <c r="D14584" s="428">
        <v>1217.8499999999999</v>
      </c>
    </row>
    <row r="14585" spans="2:4" x14ac:dyDescent="0.25">
      <c r="B14585" s="427" t="s">
        <v>17606</v>
      </c>
      <c r="C14585" s="427" t="s">
        <v>17589</v>
      </c>
      <c r="D14585" s="428">
        <v>1217.8499999999999</v>
      </c>
    </row>
    <row r="14586" spans="2:4" x14ac:dyDescent="0.25">
      <c r="B14586" s="427" t="s">
        <v>17607</v>
      </c>
      <c r="C14586" s="427" t="s">
        <v>17589</v>
      </c>
      <c r="D14586" s="428">
        <v>1217.8499999999999</v>
      </c>
    </row>
    <row r="14587" spans="2:4" x14ac:dyDescent="0.25">
      <c r="B14587" s="427" t="s">
        <v>17608</v>
      </c>
      <c r="C14587" s="427" t="s">
        <v>17609</v>
      </c>
      <c r="D14587" s="428">
        <v>1217.8499999999999</v>
      </c>
    </row>
    <row r="14588" spans="2:4" x14ac:dyDescent="0.25">
      <c r="B14588" s="427" t="s">
        <v>17610</v>
      </c>
      <c r="C14588" s="427" t="s">
        <v>17609</v>
      </c>
      <c r="D14588" s="428">
        <v>1217.8499999999999</v>
      </c>
    </row>
    <row r="14589" spans="2:4" x14ac:dyDescent="0.25">
      <c r="B14589" s="427" t="s">
        <v>17611</v>
      </c>
      <c r="C14589" s="427" t="s">
        <v>17609</v>
      </c>
      <c r="D14589" s="428">
        <v>1217.8499999999999</v>
      </c>
    </row>
    <row r="14590" spans="2:4" x14ac:dyDescent="0.25">
      <c r="B14590" s="427" t="s">
        <v>17612</v>
      </c>
      <c r="C14590" s="427" t="s">
        <v>17609</v>
      </c>
      <c r="D14590" s="428">
        <v>1217.8499999999999</v>
      </c>
    </row>
    <row r="14591" spans="2:4" x14ac:dyDescent="0.25">
      <c r="B14591" s="427" t="s">
        <v>17613</v>
      </c>
      <c r="C14591" s="427" t="s">
        <v>17609</v>
      </c>
      <c r="D14591" s="428">
        <v>1217.8499999999999</v>
      </c>
    </row>
    <row r="14592" spans="2:4" x14ac:dyDescent="0.25">
      <c r="B14592" s="427" t="s">
        <v>17614</v>
      </c>
      <c r="C14592" s="427" t="s">
        <v>17615</v>
      </c>
      <c r="D14592" s="428">
        <v>1305.25</v>
      </c>
    </row>
    <row r="14593" spans="2:4" x14ac:dyDescent="0.25">
      <c r="B14593" s="427" t="s">
        <v>17616</v>
      </c>
      <c r="C14593" s="427" t="s">
        <v>17617</v>
      </c>
      <c r="D14593" s="428">
        <v>818.8</v>
      </c>
    </row>
    <row r="14594" spans="2:4" x14ac:dyDescent="0.25">
      <c r="B14594" s="427" t="s">
        <v>17618</v>
      </c>
      <c r="C14594" s="427" t="s">
        <v>17619</v>
      </c>
      <c r="D14594" s="428">
        <v>2202.9</v>
      </c>
    </row>
    <row r="14595" spans="2:4" x14ac:dyDescent="0.25">
      <c r="B14595" s="427" t="s">
        <v>17620</v>
      </c>
      <c r="C14595" s="427" t="s">
        <v>17619</v>
      </c>
      <c r="D14595" s="428">
        <v>2202.9</v>
      </c>
    </row>
    <row r="14596" spans="2:4" x14ac:dyDescent="0.25">
      <c r="B14596" s="427" t="s">
        <v>17621</v>
      </c>
      <c r="C14596" s="427" t="s">
        <v>17619</v>
      </c>
      <c r="D14596" s="428">
        <v>2202.9</v>
      </c>
    </row>
    <row r="14597" spans="2:4" x14ac:dyDescent="0.25">
      <c r="B14597" s="427" t="s">
        <v>17622</v>
      </c>
      <c r="C14597" s="427" t="s">
        <v>17619</v>
      </c>
      <c r="D14597" s="428">
        <v>2202.9</v>
      </c>
    </row>
    <row r="14598" spans="2:4" x14ac:dyDescent="0.25">
      <c r="B14598" s="427" t="s">
        <v>17623</v>
      </c>
      <c r="C14598" s="427" t="s">
        <v>17619</v>
      </c>
      <c r="D14598" s="428">
        <v>2202.9</v>
      </c>
    </row>
    <row r="14599" spans="2:4" x14ac:dyDescent="0.25">
      <c r="B14599" s="427" t="s">
        <v>17624</v>
      </c>
      <c r="C14599" s="427" t="s">
        <v>17625</v>
      </c>
      <c r="D14599" s="428">
        <v>4314.8</v>
      </c>
    </row>
    <row r="14600" spans="2:4" x14ac:dyDescent="0.25">
      <c r="B14600" s="427" t="s">
        <v>17626</v>
      </c>
      <c r="C14600" s="427" t="s">
        <v>17625</v>
      </c>
      <c r="D14600" s="428">
        <v>4314.8</v>
      </c>
    </row>
    <row r="14601" spans="2:4" x14ac:dyDescent="0.25">
      <c r="B14601" s="427" t="s">
        <v>17627</v>
      </c>
      <c r="C14601" s="427" t="s">
        <v>17628</v>
      </c>
      <c r="D14601" s="428">
        <v>562.35</v>
      </c>
    </row>
    <row r="14602" spans="2:4" x14ac:dyDescent="0.25">
      <c r="B14602" s="427" t="s">
        <v>17629</v>
      </c>
      <c r="C14602" s="427" t="s">
        <v>17628</v>
      </c>
      <c r="D14602" s="428">
        <v>562.35</v>
      </c>
    </row>
    <row r="14603" spans="2:4" x14ac:dyDescent="0.25">
      <c r="B14603" s="427" t="s">
        <v>17630</v>
      </c>
      <c r="C14603" s="427" t="s">
        <v>17628</v>
      </c>
      <c r="D14603" s="428">
        <v>851.92</v>
      </c>
    </row>
    <row r="14604" spans="2:4" x14ac:dyDescent="0.25">
      <c r="B14604" s="427" t="s">
        <v>17631</v>
      </c>
      <c r="C14604" s="427" t="s">
        <v>17628</v>
      </c>
      <c r="D14604" s="428">
        <v>562.35</v>
      </c>
    </row>
    <row r="14605" spans="2:4" x14ac:dyDescent="0.25">
      <c r="B14605" s="427" t="s">
        <v>17632</v>
      </c>
      <c r="C14605" s="427" t="s">
        <v>17628</v>
      </c>
      <c r="D14605" s="428">
        <v>562.35</v>
      </c>
    </row>
    <row r="14606" spans="2:4" x14ac:dyDescent="0.25">
      <c r="B14606" s="427" t="s">
        <v>17633</v>
      </c>
      <c r="C14606" s="427" t="s">
        <v>17628</v>
      </c>
      <c r="D14606" s="428">
        <v>562.35</v>
      </c>
    </row>
    <row r="14607" spans="2:4" x14ac:dyDescent="0.25">
      <c r="B14607" s="427" t="s">
        <v>17634</v>
      </c>
      <c r="C14607" s="427" t="s">
        <v>17628</v>
      </c>
      <c r="D14607" s="428">
        <v>13468.8</v>
      </c>
    </row>
    <row r="14608" spans="2:4" x14ac:dyDescent="0.25">
      <c r="B14608" s="427" t="s">
        <v>17635</v>
      </c>
      <c r="C14608" s="427" t="s">
        <v>17628</v>
      </c>
      <c r="D14608" s="428">
        <v>562.35</v>
      </c>
    </row>
    <row r="14609" spans="2:4" x14ac:dyDescent="0.25">
      <c r="B14609" s="427" t="s">
        <v>17636</v>
      </c>
      <c r="C14609" s="427" t="s">
        <v>17628</v>
      </c>
      <c r="D14609" s="428">
        <v>4974.08</v>
      </c>
    </row>
    <row r="14610" spans="2:4" x14ac:dyDescent="0.25">
      <c r="B14610" s="427" t="s">
        <v>17637</v>
      </c>
      <c r="C14610" s="427" t="s">
        <v>17628</v>
      </c>
      <c r="D14610" s="428">
        <v>562.35</v>
      </c>
    </row>
    <row r="14611" spans="2:4" x14ac:dyDescent="0.25">
      <c r="B14611" s="427" t="s">
        <v>17638</v>
      </c>
      <c r="C14611" s="427" t="s">
        <v>17628</v>
      </c>
      <c r="D14611" s="428">
        <v>2070</v>
      </c>
    </row>
    <row r="14612" spans="2:4" x14ac:dyDescent="0.25">
      <c r="B14612" s="427" t="s">
        <v>17639</v>
      </c>
      <c r="C14612" s="427" t="s">
        <v>17628</v>
      </c>
      <c r="D14612" s="428">
        <v>851.92</v>
      </c>
    </row>
    <row r="14613" spans="2:4" x14ac:dyDescent="0.25">
      <c r="B14613" s="427" t="s">
        <v>17640</v>
      </c>
      <c r="C14613" s="427" t="s">
        <v>17628</v>
      </c>
      <c r="D14613" s="428">
        <v>4274.6000000000004</v>
      </c>
    </row>
    <row r="14614" spans="2:4" x14ac:dyDescent="0.25">
      <c r="B14614" s="427" t="s">
        <v>17641</v>
      </c>
      <c r="C14614" s="427" t="s">
        <v>17628</v>
      </c>
      <c r="D14614" s="428">
        <v>2070</v>
      </c>
    </row>
    <row r="14615" spans="2:4" x14ac:dyDescent="0.25">
      <c r="B14615" s="427" t="s">
        <v>17642</v>
      </c>
      <c r="C14615" s="427" t="s">
        <v>17628</v>
      </c>
      <c r="D14615" s="428">
        <v>851.92</v>
      </c>
    </row>
    <row r="14616" spans="2:4" x14ac:dyDescent="0.25">
      <c r="B14616" s="427">
        <v>7530</v>
      </c>
      <c r="C14616" s="427" t="s">
        <v>17628</v>
      </c>
      <c r="D14616" s="428">
        <v>851.92</v>
      </c>
    </row>
    <row r="14617" spans="2:4" x14ac:dyDescent="0.25">
      <c r="B14617" s="427" t="s">
        <v>17643</v>
      </c>
      <c r="C14617" s="427" t="s">
        <v>17628</v>
      </c>
      <c r="D14617" s="428">
        <v>275.18</v>
      </c>
    </row>
    <row r="14618" spans="2:4" x14ac:dyDescent="0.25">
      <c r="B14618" s="427" t="s">
        <v>17644</v>
      </c>
      <c r="C14618" s="427" t="s">
        <v>17628</v>
      </c>
      <c r="D14618" s="428">
        <v>562.35</v>
      </c>
    </row>
    <row r="14619" spans="2:4" x14ac:dyDescent="0.25">
      <c r="B14619" s="427" t="s">
        <v>17645</v>
      </c>
      <c r="C14619" s="427" t="s">
        <v>17628</v>
      </c>
      <c r="D14619" s="428">
        <v>1815.4</v>
      </c>
    </row>
    <row r="14620" spans="2:4" x14ac:dyDescent="0.25">
      <c r="B14620" s="427" t="s">
        <v>17646</v>
      </c>
      <c r="C14620" s="427" t="s">
        <v>17628</v>
      </c>
      <c r="D14620" s="428">
        <v>1815.4</v>
      </c>
    </row>
    <row r="14621" spans="2:4" x14ac:dyDescent="0.25">
      <c r="B14621" s="427" t="s">
        <v>17647</v>
      </c>
      <c r="C14621" s="427" t="s">
        <v>17628</v>
      </c>
      <c r="D14621" s="428">
        <v>2070</v>
      </c>
    </row>
    <row r="14622" spans="2:4" x14ac:dyDescent="0.25">
      <c r="B14622" s="427" t="s">
        <v>17648</v>
      </c>
      <c r="C14622" s="427" t="s">
        <v>17628</v>
      </c>
      <c r="D14622" s="428">
        <v>4274.6000000000004</v>
      </c>
    </row>
    <row r="14623" spans="2:4" x14ac:dyDescent="0.25">
      <c r="B14623" s="427" t="s">
        <v>17649</v>
      </c>
      <c r="C14623" s="427" t="s">
        <v>17628</v>
      </c>
      <c r="D14623" s="428">
        <v>552</v>
      </c>
    </row>
    <row r="14624" spans="2:4" x14ac:dyDescent="0.25">
      <c r="B14624" s="427" t="s">
        <v>17650</v>
      </c>
      <c r="C14624" s="427" t="s">
        <v>17628</v>
      </c>
      <c r="D14624" s="428">
        <v>3990.4</v>
      </c>
    </row>
    <row r="14625" spans="2:4" x14ac:dyDescent="0.25">
      <c r="B14625" s="427" t="s">
        <v>17651</v>
      </c>
      <c r="C14625" s="427" t="s">
        <v>17628</v>
      </c>
      <c r="D14625" s="428">
        <v>562.35</v>
      </c>
    </row>
    <row r="14626" spans="2:4" x14ac:dyDescent="0.25">
      <c r="B14626" s="427" t="s">
        <v>17652</v>
      </c>
      <c r="C14626" s="427" t="s">
        <v>17628</v>
      </c>
      <c r="D14626" s="428">
        <v>851</v>
      </c>
    </row>
    <row r="14627" spans="2:4" x14ac:dyDescent="0.25">
      <c r="B14627" s="427" t="s">
        <v>17653</v>
      </c>
      <c r="C14627" s="427" t="s">
        <v>17628</v>
      </c>
      <c r="D14627" s="428">
        <v>851.92</v>
      </c>
    </row>
    <row r="14628" spans="2:4" x14ac:dyDescent="0.25">
      <c r="B14628" s="427" t="s">
        <v>17654</v>
      </c>
      <c r="C14628" s="427" t="s">
        <v>17628</v>
      </c>
      <c r="D14628" s="428">
        <v>851</v>
      </c>
    </row>
    <row r="14629" spans="2:4" x14ac:dyDescent="0.25">
      <c r="B14629" s="427" t="s">
        <v>17655</v>
      </c>
      <c r="C14629" s="427" t="s">
        <v>17628</v>
      </c>
      <c r="D14629" s="428">
        <v>275.18</v>
      </c>
    </row>
    <row r="14630" spans="2:4" x14ac:dyDescent="0.25">
      <c r="B14630" s="427" t="s">
        <v>17656</v>
      </c>
      <c r="C14630" s="427" t="s">
        <v>17628</v>
      </c>
      <c r="D14630" s="428">
        <v>435.85</v>
      </c>
    </row>
    <row r="14631" spans="2:4" x14ac:dyDescent="0.25">
      <c r="B14631" s="427" t="s">
        <v>17657</v>
      </c>
      <c r="C14631" s="427" t="s">
        <v>17628</v>
      </c>
      <c r="D14631" s="428">
        <v>562.35</v>
      </c>
    </row>
    <row r="14632" spans="2:4" x14ac:dyDescent="0.25">
      <c r="B14632" s="427" t="s">
        <v>17658</v>
      </c>
      <c r="C14632" s="427" t="s">
        <v>17628</v>
      </c>
      <c r="D14632" s="428">
        <v>275.18</v>
      </c>
    </row>
    <row r="14633" spans="2:4" x14ac:dyDescent="0.25">
      <c r="B14633" s="427" t="s">
        <v>17659</v>
      </c>
      <c r="C14633" s="427" t="s">
        <v>17628</v>
      </c>
      <c r="D14633" s="428">
        <v>562.35</v>
      </c>
    </row>
    <row r="14634" spans="2:4" x14ac:dyDescent="0.25">
      <c r="B14634" s="427" t="s">
        <v>17660</v>
      </c>
      <c r="C14634" s="427" t="s">
        <v>17661</v>
      </c>
      <c r="D14634" s="428">
        <v>1472.91</v>
      </c>
    </row>
    <row r="14635" spans="2:4" x14ac:dyDescent="0.25">
      <c r="B14635" s="427" t="s">
        <v>17662</v>
      </c>
      <c r="C14635" s="427" t="s">
        <v>17661</v>
      </c>
      <c r="D14635" s="428">
        <v>1472.91</v>
      </c>
    </row>
    <row r="14636" spans="2:4" x14ac:dyDescent="0.25">
      <c r="B14636" s="427" t="s">
        <v>17663</v>
      </c>
      <c r="C14636" s="427" t="s">
        <v>17661</v>
      </c>
      <c r="D14636" s="428">
        <v>3583.4</v>
      </c>
    </row>
    <row r="14637" spans="2:4" x14ac:dyDescent="0.25">
      <c r="B14637" s="427" t="s">
        <v>17664</v>
      </c>
      <c r="C14637" s="427" t="s">
        <v>17661</v>
      </c>
      <c r="D14637" s="428">
        <v>3583.4</v>
      </c>
    </row>
    <row r="14638" spans="2:4" x14ac:dyDescent="0.25">
      <c r="B14638" s="427" t="s">
        <v>17665</v>
      </c>
      <c r="C14638" s="427" t="s">
        <v>17666</v>
      </c>
      <c r="D14638" s="428">
        <v>1035</v>
      </c>
    </row>
    <row r="14639" spans="2:4" x14ac:dyDescent="0.25">
      <c r="B14639" s="427" t="s">
        <v>17667</v>
      </c>
      <c r="C14639" s="427" t="s">
        <v>17668</v>
      </c>
      <c r="D14639" s="428">
        <v>2110.02</v>
      </c>
    </row>
    <row r="14640" spans="2:4" x14ac:dyDescent="0.25">
      <c r="B14640" s="427" t="s">
        <v>17669</v>
      </c>
      <c r="C14640" s="427" t="s">
        <v>17668</v>
      </c>
      <c r="D14640" s="428">
        <v>2110.02</v>
      </c>
    </row>
    <row r="14641" spans="2:4" x14ac:dyDescent="0.25">
      <c r="B14641" s="427" t="s">
        <v>17670</v>
      </c>
      <c r="C14641" s="427" t="s">
        <v>17668</v>
      </c>
      <c r="D14641" s="428">
        <v>2110.02</v>
      </c>
    </row>
    <row r="14642" spans="2:4" x14ac:dyDescent="0.25">
      <c r="B14642" s="427" t="s">
        <v>17671</v>
      </c>
      <c r="C14642" s="427" t="s">
        <v>17668</v>
      </c>
      <c r="D14642" s="428">
        <v>2110.02</v>
      </c>
    </row>
    <row r="14643" spans="2:4" x14ac:dyDescent="0.25">
      <c r="B14643" s="427" t="s">
        <v>17672</v>
      </c>
      <c r="C14643" s="427" t="s">
        <v>17673</v>
      </c>
      <c r="D14643" s="428">
        <v>990.15</v>
      </c>
    </row>
    <row r="14644" spans="2:4" x14ac:dyDescent="0.25">
      <c r="B14644" s="427" t="s">
        <v>17674</v>
      </c>
      <c r="C14644" s="427" t="s">
        <v>17673</v>
      </c>
      <c r="D14644" s="428">
        <v>990.15</v>
      </c>
    </row>
    <row r="14645" spans="2:4" x14ac:dyDescent="0.25">
      <c r="B14645" s="427" t="s">
        <v>17675</v>
      </c>
      <c r="C14645" s="427" t="s">
        <v>17676</v>
      </c>
      <c r="D14645" s="428">
        <v>1564.84</v>
      </c>
    </row>
    <row r="14646" spans="2:4" x14ac:dyDescent="0.25">
      <c r="B14646" s="427" t="s">
        <v>17677</v>
      </c>
      <c r="C14646" s="427" t="s">
        <v>17678</v>
      </c>
      <c r="D14646" s="428">
        <v>1380.4</v>
      </c>
    </row>
    <row r="14647" spans="2:4" x14ac:dyDescent="0.25">
      <c r="B14647" s="427" t="s">
        <v>17679</v>
      </c>
      <c r="C14647" s="427" t="s">
        <v>17678</v>
      </c>
      <c r="D14647" s="428">
        <v>1380.4</v>
      </c>
    </row>
    <row r="14648" spans="2:4" x14ac:dyDescent="0.25">
      <c r="B14648" s="427" t="s">
        <v>17680</v>
      </c>
      <c r="C14648" s="427" t="s">
        <v>17678</v>
      </c>
      <c r="D14648" s="428">
        <v>1380.4</v>
      </c>
    </row>
    <row r="14649" spans="2:4" x14ac:dyDescent="0.25">
      <c r="B14649" s="427" t="s">
        <v>17681</v>
      </c>
      <c r="C14649" s="427" t="s">
        <v>17678</v>
      </c>
      <c r="D14649" s="428">
        <v>1380.4</v>
      </c>
    </row>
    <row r="14650" spans="2:4" x14ac:dyDescent="0.25">
      <c r="B14650" s="427" t="s">
        <v>17682</v>
      </c>
      <c r="C14650" s="427" t="s">
        <v>17678</v>
      </c>
      <c r="D14650" s="428">
        <v>1380.4</v>
      </c>
    </row>
    <row r="14651" spans="2:4" x14ac:dyDescent="0.25">
      <c r="B14651" s="427" t="s">
        <v>17683</v>
      </c>
      <c r="C14651" s="427" t="s">
        <v>17678</v>
      </c>
      <c r="D14651" s="428">
        <v>1380.4</v>
      </c>
    </row>
    <row r="14652" spans="2:4" x14ac:dyDescent="0.25">
      <c r="B14652" s="427" t="s">
        <v>17684</v>
      </c>
      <c r="C14652" s="427" t="s">
        <v>17678</v>
      </c>
      <c r="D14652" s="428">
        <v>1380.4</v>
      </c>
    </row>
    <row r="14653" spans="2:4" x14ac:dyDescent="0.25">
      <c r="B14653" s="427" t="s">
        <v>17685</v>
      </c>
      <c r="C14653" s="427" t="s">
        <v>17686</v>
      </c>
      <c r="D14653" s="428">
        <v>1380.4</v>
      </c>
    </row>
    <row r="14654" spans="2:4" x14ac:dyDescent="0.25">
      <c r="B14654" s="427" t="s">
        <v>17687</v>
      </c>
      <c r="C14654" s="427" t="s">
        <v>17686</v>
      </c>
      <c r="D14654" s="428">
        <v>1380.4</v>
      </c>
    </row>
    <row r="14655" spans="2:4" x14ac:dyDescent="0.25">
      <c r="B14655" s="427" t="s">
        <v>17688</v>
      </c>
      <c r="C14655" s="427" t="s">
        <v>17686</v>
      </c>
      <c r="D14655" s="428">
        <v>1380.4</v>
      </c>
    </row>
    <row r="14656" spans="2:4" x14ac:dyDescent="0.25">
      <c r="B14656" s="427" t="s">
        <v>17689</v>
      </c>
      <c r="C14656" s="427" t="s">
        <v>17686</v>
      </c>
      <c r="D14656" s="428">
        <v>1380.4</v>
      </c>
    </row>
    <row r="14657" spans="2:4" x14ac:dyDescent="0.25">
      <c r="B14657" s="427" t="s">
        <v>17690</v>
      </c>
      <c r="C14657" s="427" t="s">
        <v>17686</v>
      </c>
      <c r="D14657" s="428">
        <v>1380.4</v>
      </c>
    </row>
    <row r="14658" spans="2:4" x14ac:dyDescent="0.25">
      <c r="B14658" s="427" t="s">
        <v>17691</v>
      </c>
      <c r="C14658" s="427" t="s">
        <v>17686</v>
      </c>
      <c r="D14658" s="428">
        <v>1380.4</v>
      </c>
    </row>
    <row r="14659" spans="2:4" x14ac:dyDescent="0.25">
      <c r="B14659" s="427" t="s">
        <v>17692</v>
      </c>
      <c r="C14659" s="427" t="s">
        <v>17686</v>
      </c>
      <c r="D14659" s="428">
        <v>1380.4</v>
      </c>
    </row>
    <row r="14660" spans="2:4" x14ac:dyDescent="0.25">
      <c r="B14660" s="427" t="s">
        <v>17693</v>
      </c>
      <c r="C14660" s="427" t="s">
        <v>17686</v>
      </c>
      <c r="D14660" s="428">
        <v>1380.4</v>
      </c>
    </row>
    <row r="14661" spans="2:4" x14ac:dyDescent="0.25">
      <c r="B14661" s="427" t="s">
        <v>17694</v>
      </c>
      <c r="C14661" s="427" t="s">
        <v>17686</v>
      </c>
      <c r="D14661" s="428">
        <v>1380.4</v>
      </c>
    </row>
    <row r="14662" spans="2:4" x14ac:dyDescent="0.25">
      <c r="B14662" s="427" t="s">
        <v>17695</v>
      </c>
      <c r="C14662" s="427" t="s">
        <v>17686</v>
      </c>
      <c r="D14662" s="428">
        <v>1380.4</v>
      </c>
    </row>
    <row r="14663" spans="2:4" x14ac:dyDescent="0.25">
      <c r="B14663" s="427" t="s">
        <v>17696</v>
      </c>
      <c r="C14663" s="427" t="s">
        <v>17686</v>
      </c>
      <c r="D14663" s="428">
        <v>1380.4</v>
      </c>
    </row>
    <row r="14664" spans="2:4" x14ac:dyDescent="0.25">
      <c r="B14664" s="427" t="s">
        <v>17697</v>
      </c>
      <c r="C14664" s="427" t="s">
        <v>17686</v>
      </c>
      <c r="D14664" s="428">
        <v>1380.4</v>
      </c>
    </row>
    <row r="14665" spans="2:4" x14ac:dyDescent="0.25">
      <c r="B14665" s="427" t="s">
        <v>17698</v>
      </c>
      <c r="C14665" s="427" t="s">
        <v>17686</v>
      </c>
      <c r="D14665" s="428">
        <v>1380.4</v>
      </c>
    </row>
    <row r="14666" spans="2:4" x14ac:dyDescent="0.25">
      <c r="B14666" s="427" t="s">
        <v>17699</v>
      </c>
      <c r="C14666" s="427" t="s">
        <v>17686</v>
      </c>
      <c r="D14666" s="428">
        <v>1380.4</v>
      </c>
    </row>
    <row r="14667" spans="2:4" x14ac:dyDescent="0.25">
      <c r="B14667" s="427" t="s">
        <v>17700</v>
      </c>
      <c r="C14667" s="427" t="s">
        <v>17686</v>
      </c>
      <c r="D14667" s="428">
        <v>1380.4</v>
      </c>
    </row>
    <row r="14668" spans="2:4" x14ac:dyDescent="0.25">
      <c r="B14668" s="427" t="s">
        <v>17701</v>
      </c>
      <c r="C14668" s="427" t="s">
        <v>17686</v>
      </c>
      <c r="D14668" s="428">
        <v>1380.4</v>
      </c>
    </row>
    <row r="14669" spans="2:4" x14ac:dyDescent="0.25">
      <c r="B14669" s="427" t="s">
        <v>17702</v>
      </c>
      <c r="C14669" s="427" t="s">
        <v>17686</v>
      </c>
      <c r="D14669" s="428">
        <v>1380.4</v>
      </c>
    </row>
    <row r="14670" spans="2:4" x14ac:dyDescent="0.25">
      <c r="B14670" s="427" t="s">
        <v>17703</v>
      </c>
      <c r="C14670" s="427" t="s">
        <v>17686</v>
      </c>
      <c r="D14670" s="428">
        <v>1380.4</v>
      </c>
    </row>
    <row r="14671" spans="2:4" x14ac:dyDescent="0.25">
      <c r="B14671" s="427" t="s">
        <v>17704</v>
      </c>
      <c r="C14671" s="427" t="s">
        <v>17686</v>
      </c>
      <c r="D14671" s="428">
        <v>1380.4</v>
      </c>
    </row>
    <row r="14672" spans="2:4" x14ac:dyDescent="0.25">
      <c r="B14672" s="427" t="s">
        <v>17705</v>
      </c>
      <c r="C14672" s="427" t="s">
        <v>17686</v>
      </c>
      <c r="D14672" s="428">
        <v>1380.4</v>
      </c>
    </row>
    <row r="14673" spans="2:4" x14ac:dyDescent="0.25">
      <c r="B14673" s="427" t="s">
        <v>17706</v>
      </c>
      <c r="C14673" s="427" t="s">
        <v>17686</v>
      </c>
      <c r="D14673" s="428">
        <v>1380.4</v>
      </c>
    </row>
    <row r="14674" spans="2:4" x14ac:dyDescent="0.25">
      <c r="B14674" s="427" t="s">
        <v>17707</v>
      </c>
      <c r="C14674" s="427" t="s">
        <v>17686</v>
      </c>
      <c r="D14674" s="428">
        <v>1380.4</v>
      </c>
    </row>
    <row r="14675" spans="2:4" x14ac:dyDescent="0.25">
      <c r="B14675" s="427" t="s">
        <v>17708</v>
      </c>
      <c r="C14675" s="427" t="s">
        <v>17709</v>
      </c>
      <c r="D14675" s="428">
        <v>562.35</v>
      </c>
    </row>
    <row r="14676" spans="2:4" ht="28.5" x14ac:dyDescent="0.25">
      <c r="B14676" s="427" t="s">
        <v>17710</v>
      </c>
      <c r="C14676" s="427" t="s">
        <v>17711</v>
      </c>
      <c r="D14676" s="428">
        <v>3386.85</v>
      </c>
    </row>
    <row r="14677" spans="2:4" x14ac:dyDescent="0.25">
      <c r="B14677" s="427" t="s">
        <v>17712</v>
      </c>
      <c r="C14677" s="427" t="s">
        <v>17713</v>
      </c>
      <c r="D14677" s="428">
        <v>2000</v>
      </c>
    </row>
    <row r="14678" spans="2:4" x14ac:dyDescent="0.25">
      <c r="B14678" s="427" t="s">
        <v>17714</v>
      </c>
      <c r="C14678" s="427" t="s">
        <v>17713</v>
      </c>
      <c r="D14678" s="428">
        <v>1483.5</v>
      </c>
    </row>
    <row r="14679" spans="2:4" x14ac:dyDescent="0.25">
      <c r="B14679" s="427" t="s">
        <v>17715</v>
      </c>
      <c r="C14679" s="427" t="s">
        <v>17713</v>
      </c>
      <c r="D14679" s="428">
        <v>1483.5</v>
      </c>
    </row>
    <row r="14680" spans="2:4" x14ac:dyDescent="0.25">
      <c r="B14680" s="427" t="s">
        <v>17716</v>
      </c>
      <c r="C14680" s="427" t="s">
        <v>17713</v>
      </c>
      <c r="D14680" s="428">
        <v>1483.5</v>
      </c>
    </row>
    <row r="14681" spans="2:4" x14ac:dyDescent="0.25">
      <c r="B14681" s="427" t="s">
        <v>17717</v>
      </c>
      <c r="C14681" s="427" t="s">
        <v>17713</v>
      </c>
      <c r="D14681" s="428">
        <v>2070</v>
      </c>
    </row>
    <row r="14682" spans="2:4" x14ac:dyDescent="0.25">
      <c r="B14682" s="427" t="s">
        <v>17718</v>
      </c>
      <c r="C14682" s="427" t="s">
        <v>17713</v>
      </c>
      <c r="D14682" s="428">
        <v>2070</v>
      </c>
    </row>
    <row r="14683" spans="2:4" x14ac:dyDescent="0.25">
      <c r="B14683" s="427" t="s">
        <v>17719</v>
      </c>
      <c r="C14683" s="427" t="s">
        <v>17713</v>
      </c>
      <c r="D14683" s="428">
        <v>1483.5</v>
      </c>
    </row>
    <row r="14684" spans="2:4" x14ac:dyDescent="0.25">
      <c r="B14684" s="427" t="s">
        <v>17720</v>
      </c>
      <c r="C14684" s="427" t="s">
        <v>17713</v>
      </c>
      <c r="D14684" s="428">
        <v>1483.5</v>
      </c>
    </row>
    <row r="14685" spans="2:4" x14ac:dyDescent="0.25">
      <c r="B14685" s="427" t="s">
        <v>17718</v>
      </c>
      <c r="C14685" s="427" t="s">
        <v>17713</v>
      </c>
      <c r="D14685" s="428">
        <v>2070</v>
      </c>
    </row>
    <row r="14686" spans="2:4" x14ac:dyDescent="0.25">
      <c r="B14686" s="427" t="s">
        <v>17721</v>
      </c>
      <c r="C14686" s="427" t="s">
        <v>17722</v>
      </c>
      <c r="D14686" s="428">
        <v>562.35</v>
      </c>
    </row>
    <row r="14687" spans="2:4" x14ac:dyDescent="0.25">
      <c r="B14687" s="427" t="s">
        <v>17723</v>
      </c>
      <c r="C14687" s="427" t="s">
        <v>17722</v>
      </c>
      <c r="D14687" s="428">
        <v>1482.48</v>
      </c>
    </row>
    <row r="14688" spans="2:4" x14ac:dyDescent="0.25">
      <c r="B14688" s="427" t="s">
        <v>17724</v>
      </c>
      <c r="C14688" s="427" t="s">
        <v>17722</v>
      </c>
      <c r="D14688" s="428">
        <v>562.35</v>
      </c>
    </row>
    <row r="14689" spans="2:4" x14ac:dyDescent="0.25">
      <c r="B14689" s="427" t="s">
        <v>17725</v>
      </c>
      <c r="C14689" s="427" t="s">
        <v>17722</v>
      </c>
      <c r="D14689" s="428">
        <v>562.35</v>
      </c>
    </row>
    <row r="14690" spans="2:4" x14ac:dyDescent="0.25">
      <c r="B14690" s="427" t="s">
        <v>17726</v>
      </c>
      <c r="C14690" s="427" t="s">
        <v>17722</v>
      </c>
      <c r="D14690" s="428">
        <v>562.35</v>
      </c>
    </row>
    <row r="14691" spans="2:4" x14ac:dyDescent="0.25">
      <c r="B14691" s="427" t="s">
        <v>17727</v>
      </c>
      <c r="C14691" s="427" t="s">
        <v>17722</v>
      </c>
      <c r="D14691" s="428">
        <v>562.35</v>
      </c>
    </row>
    <row r="14692" spans="2:4" x14ac:dyDescent="0.25">
      <c r="B14692" s="427" t="s">
        <v>17728</v>
      </c>
      <c r="C14692" s="427" t="s">
        <v>17729</v>
      </c>
      <c r="D14692" s="428">
        <v>1250.83</v>
      </c>
    </row>
    <row r="14693" spans="2:4" x14ac:dyDescent="0.25">
      <c r="B14693" s="427" t="s">
        <v>17730</v>
      </c>
      <c r="C14693" s="427" t="s">
        <v>17729</v>
      </c>
      <c r="D14693" s="428">
        <v>1250.83</v>
      </c>
    </row>
    <row r="14694" spans="2:4" ht="28.5" x14ac:dyDescent="0.25">
      <c r="B14694" s="427" t="s">
        <v>17731</v>
      </c>
      <c r="C14694" s="427" t="s">
        <v>17732</v>
      </c>
      <c r="D14694" s="428">
        <v>1482.48</v>
      </c>
    </row>
    <row r="14695" spans="2:4" x14ac:dyDescent="0.25">
      <c r="B14695" s="427" t="s">
        <v>17733</v>
      </c>
      <c r="C14695" s="427" t="s">
        <v>17734</v>
      </c>
      <c r="D14695" s="428">
        <v>2070</v>
      </c>
    </row>
    <row r="14696" spans="2:4" x14ac:dyDescent="0.25">
      <c r="B14696" s="427" t="s">
        <v>17735</v>
      </c>
      <c r="C14696" s="427" t="s">
        <v>17736</v>
      </c>
      <c r="D14696" s="428">
        <v>5233.99</v>
      </c>
    </row>
    <row r="14697" spans="2:4" x14ac:dyDescent="0.25">
      <c r="B14697" s="427" t="s">
        <v>17737</v>
      </c>
      <c r="C14697" s="427" t="s">
        <v>17738</v>
      </c>
      <c r="D14697" s="428">
        <v>1380</v>
      </c>
    </row>
    <row r="14698" spans="2:4" x14ac:dyDescent="0.25">
      <c r="B14698" s="427" t="s">
        <v>17739</v>
      </c>
      <c r="C14698" s="427" t="s">
        <v>17738</v>
      </c>
      <c r="D14698" s="428">
        <v>1380</v>
      </c>
    </row>
    <row r="14699" spans="2:4" x14ac:dyDescent="0.25">
      <c r="B14699" s="427" t="s">
        <v>17740</v>
      </c>
      <c r="C14699" s="427" t="s">
        <v>17738</v>
      </c>
      <c r="D14699" s="428">
        <v>1380</v>
      </c>
    </row>
    <row r="14700" spans="2:4" x14ac:dyDescent="0.25">
      <c r="B14700" s="427" t="s">
        <v>17741</v>
      </c>
      <c r="C14700" s="427" t="s">
        <v>17738</v>
      </c>
      <c r="D14700" s="428">
        <v>1380</v>
      </c>
    </row>
    <row r="14701" spans="2:4" x14ac:dyDescent="0.25">
      <c r="B14701" s="427" t="s">
        <v>17742</v>
      </c>
      <c r="C14701" s="427" t="s">
        <v>17738</v>
      </c>
      <c r="D14701" s="428">
        <v>1380</v>
      </c>
    </row>
    <row r="14702" spans="2:4" x14ac:dyDescent="0.25">
      <c r="B14702" s="427" t="s">
        <v>17743</v>
      </c>
      <c r="C14702" s="427" t="s">
        <v>17738</v>
      </c>
      <c r="D14702" s="428">
        <v>1380</v>
      </c>
    </row>
    <row r="14703" spans="2:4" x14ac:dyDescent="0.25">
      <c r="B14703" s="427" t="s">
        <v>17744</v>
      </c>
      <c r="C14703" s="427" t="s">
        <v>17738</v>
      </c>
      <c r="D14703" s="428">
        <v>1380</v>
      </c>
    </row>
    <row r="14704" spans="2:4" x14ac:dyDescent="0.25">
      <c r="B14704" s="427" t="s">
        <v>17745</v>
      </c>
      <c r="C14704" s="427" t="s">
        <v>17738</v>
      </c>
      <c r="D14704" s="428">
        <v>1380</v>
      </c>
    </row>
    <row r="14705" spans="2:4" x14ac:dyDescent="0.25">
      <c r="B14705" s="427" t="s">
        <v>17746</v>
      </c>
      <c r="C14705" s="427" t="s">
        <v>17738</v>
      </c>
      <c r="D14705" s="428">
        <v>1380</v>
      </c>
    </row>
    <row r="14706" spans="2:4" x14ac:dyDescent="0.25">
      <c r="B14706" s="427" t="s">
        <v>17747</v>
      </c>
      <c r="C14706" s="427" t="s">
        <v>17738</v>
      </c>
      <c r="D14706" s="428">
        <v>1380</v>
      </c>
    </row>
    <row r="14707" spans="2:4" x14ac:dyDescent="0.25">
      <c r="B14707" s="427" t="s">
        <v>17748</v>
      </c>
      <c r="C14707" s="427" t="s">
        <v>17738</v>
      </c>
      <c r="D14707" s="428">
        <v>1380</v>
      </c>
    </row>
    <row r="14708" spans="2:4" x14ac:dyDescent="0.25">
      <c r="B14708" s="427" t="s">
        <v>17749</v>
      </c>
      <c r="C14708" s="427" t="s">
        <v>17738</v>
      </c>
      <c r="D14708" s="428">
        <v>1380</v>
      </c>
    </row>
    <row r="14709" spans="2:4" x14ac:dyDescent="0.25">
      <c r="B14709" s="427" t="s">
        <v>17750</v>
      </c>
      <c r="C14709" s="427" t="s">
        <v>17738</v>
      </c>
      <c r="D14709" s="428">
        <v>1380</v>
      </c>
    </row>
    <row r="14710" spans="2:4" x14ac:dyDescent="0.25">
      <c r="B14710" s="427" t="s">
        <v>17751</v>
      </c>
      <c r="C14710" s="427" t="s">
        <v>17738</v>
      </c>
      <c r="D14710" s="428">
        <v>1380</v>
      </c>
    </row>
    <row r="14711" spans="2:4" x14ac:dyDescent="0.25">
      <c r="B14711" s="427" t="s">
        <v>17752</v>
      </c>
      <c r="C14711" s="427" t="s">
        <v>17738</v>
      </c>
      <c r="D14711" s="428">
        <v>1380</v>
      </c>
    </row>
    <row r="14712" spans="2:4" x14ac:dyDescent="0.25">
      <c r="B14712" s="427" t="s">
        <v>17753</v>
      </c>
      <c r="C14712" s="427" t="s">
        <v>17754</v>
      </c>
      <c r="D14712" s="428">
        <v>18271.84</v>
      </c>
    </row>
    <row r="14713" spans="2:4" x14ac:dyDescent="0.25">
      <c r="B14713" s="427" t="s">
        <v>17755</v>
      </c>
      <c r="C14713" s="427" t="s">
        <v>17756</v>
      </c>
      <c r="D14713" s="428">
        <v>91160.5</v>
      </c>
    </row>
    <row r="14714" spans="2:4" x14ac:dyDescent="0.25">
      <c r="B14714" s="427" t="s">
        <v>17757</v>
      </c>
      <c r="C14714" s="427" t="s">
        <v>17758</v>
      </c>
      <c r="D14714" s="428">
        <v>77766.11</v>
      </c>
    </row>
    <row r="14715" spans="2:4" x14ac:dyDescent="0.25">
      <c r="B14715" s="427" t="s">
        <v>17759</v>
      </c>
      <c r="C14715" s="427" t="s">
        <v>17760</v>
      </c>
      <c r="D14715" s="428">
        <v>9459.99</v>
      </c>
    </row>
    <row r="14716" spans="2:4" x14ac:dyDescent="0.25">
      <c r="B14716" s="427" t="s">
        <v>17761</v>
      </c>
      <c r="C14716" s="427" t="s">
        <v>17762</v>
      </c>
      <c r="D14716" s="428">
        <v>1540</v>
      </c>
    </row>
    <row r="14717" spans="2:4" x14ac:dyDescent="0.25">
      <c r="B14717" s="427" t="s">
        <v>17763</v>
      </c>
      <c r="C14717" s="427" t="s">
        <v>17764</v>
      </c>
      <c r="D14717" s="428">
        <v>15681.81</v>
      </c>
    </row>
    <row r="14718" spans="2:4" x14ac:dyDescent="0.25">
      <c r="B14718" s="427" t="s">
        <v>17765</v>
      </c>
      <c r="C14718" s="427" t="s">
        <v>17764</v>
      </c>
      <c r="D14718" s="428">
        <v>15681.81</v>
      </c>
    </row>
    <row r="14719" spans="2:4" x14ac:dyDescent="0.25">
      <c r="B14719" s="427" t="s">
        <v>17766</v>
      </c>
      <c r="C14719" s="427" t="s">
        <v>17764</v>
      </c>
      <c r="D14719" s="428">
        <v>15681.81</v>
      </c>
    </row>
    <row r="14720" spans="2:4" x14ac:dyDescent="0.25">
      <c r="B14720" s="427" t="s">
        <v>17767</v>
      </c>
      <c r="C14720" s="427" t="s">
        <v>17764</v>
      </c>
      <c r="D14720" s="428">
        <v>15681.81</v>
      </c>
    </row>
    <row r="14721" spans="2:4" x14ac:dyDescent="0.25">
      <c r="B14721" s="427" t="s">
        <v>17768</v>
      </c>
      <c r="C14721" s="427" t="s">
        <v>17764</v>
      </c>
      <c r="D14721" s="428">
        <v>15681.81</v>
      </c>
    </row>
    <row r="14722" spans="2:4" x14ac:dyDescent="0.25">
      <c r="B14722" s="427" t="s">
        <v>17769</v>
      </c>
      <c r="C14722" s="427" t="s">
        <v>17770</v>
      </c>
      <c r="D14722" s="428">
        <v>26617.9</v>
      </c>
    </row>
    <row r="14723" spans="2:4" x14ac:dyDescent="0.25">
      <c r="B14723" s="427" t="s">
        <v>17771</v>
      </c>
      <c r="C14723" s="427" t="s">
        <v>17772</v>
      </c>
      <c r="D14723" s="428">
        <v>24988.720000000001</v>
      </c>
    </row>
    <row r="14724" spans="2:4" x14ac:dyDescent="0.25">
      <c r="B14724" s="427" t="s">
        <v>17773</v>
      </c>
      <c r="C14724" s="427" t="s">
        <v>17774</v>
      </c>
      <c r="D14724" s="428">
        <v>27262.18</v>
      </c>
    </row>
    <row r="14725" spans="2:4" x14ac:dyDescent="0.25">
      <c r="B14725" s="427" t="s">
        <v>17775</v>
      </c>
      <c r="C14725" s="427" t="s">
        <v>17776</v>
      </c>
      <c r="D14725" s="428">
        <v>10699.02</v>
      </c>
    </row>
    <row r="14726" spans="2:4" ht="28.5" x14ac:dyDescent="0.25">
      <c r="B14726" s="427" t="s">
        <v>17777</v>
      </c>
      <c r="C14726" s="427" t="s">
        <v>17778</v>
      </c>
      <c r="D14726" s="428">
        <v>28275</v>
      </c>
    </row>
    <row r="14727" spans="2:4" ht="28.5" x14ac:dyDescent="0.25">
      <c r="B14727" s="427" t="s">
        <v>17779</v>
      </c>
      <c r="C14727" s="427" t="s">
        <v>17780</v>
      </c>
      <c r="D14727" s="428">
        <v>719980.45</v>
      </c>
    </row>
    <row r="14728" spans="2:4" ht="28.5" x14ac:dyDescent="0.25">
      <c r="B14728" s="427" t="s">
        <v>17781</v>
      </c>
      <c r="C14728" s="427" t="s">
        <v>17782</v>
      </c>
      <c r="D14728" s="428">
        <v>338204.96</v>
      </c>
    </row>
    <row r="14729" spans="2:4" x14ac:dyDescent="0.25">
      <c r="B14729" s="427" t="s">
        <v>17783</v>
      </c>
      <c r="C14729" s="427" t="s">
        <v>17784</v>
      </c>
      <c r="D14729" s="428">
        <v>26225.75</v>
      </c>
    </row>
    <row r="14730" spans="2:4" x14ac:dyDescent="0.25">
      <c r="B14730" s="427" t="s">
        <v>17785</v>
      </c>
      <c r="C14730" s="427" t="s">
        <v>17786</v>
      </c>
      <c r="D14730" s="428">
        <v>19926.02</v>
      </c>
    </row>
    <row r="14731" spans="2:4" ht="28.5" x14ac:dyDescent="0.25">
      <c r="B14731" s="427" t="s">
        <v>17787</v>
      </c>
      <c r="C14731" s="427" t="s">
        <v>17788</v>
      </c>
      <c r="D14731" s="428">
        <v>33604.15</v>
      </c>
    </row>
    <row r="14732" spans="2:4" ht="28.5" x14ac:dyDescent="0.25">
      <c r="B14732" s="427" t="s">
        <v>17789</v>
      </c>
      <c r="C14732" s="427" t="s">
        <v>17788</v>
      </c>
      <c r="D14732" s="428">
        <v>33604.15</v>
      </c>
    </row>
    <row r="14733" spans="2:4" x14ac:dyDescent="0.25">
      <c r="B14733" s="427" t="s">
        <v>17790</v>
      </c>
      <c r="C14733" s="427" t="s">
        <v>17791</v>
      </c>
      <c r="D14733" s="428">
        <v>14210</v>
      </c>
    </row>
    <row r="14734" spans="2:4" x14ac:dyDescent="0.25">
      <c r="B14734" s="427" t="s">
        <v>17792</v>
      </c>
      <c r="C14734" s="427" t="s">
        <v>17793</v>
      </c>
      <c r="D14734" s="428">
        <v>5280</v>
      </c>
    </row>
    <row r="14735" spans="2:4" x14ac:dyDescent="0.25">
      <c r="B14735" s="427" t="s">
        <v>17794</v>
      </c>
      <c r="C14735" s="427" t="s">
        <v>17795</v>
      </c>
      <c r="D14735" s="428">
        <v>48576</v>
      </c>
    </row>
    <row r="14736" spans="2:4" x14ac:dyDescent="0.25">
      <c r="B14736" s="427" t="s">
        <v>17796</v>
      </c>
      <c r="C14736" s="427" t="s">
        <v>17797</v>
      </c>
      <c r="D14736" s="428">
        <v>30508.35</v>
      </c>
    </row>
    <row r="14737" spans="2:4" ht="28.5" x14ac:dyDescent="0.25">
      <c r="B14737" s="427" t="s">
        <v>17798</v>
      </c>
      <c r="C14737" s="427" t="s">
        <v>17799</v>
      </c>
      <c r="D14737" s="428">
        <v>1611</v>
      </c>
    </row>
    <row r="14738" spans="2:4" x14ac:dyDescent="0.25">
      <c r="B14738" s="427" t="s">
        <v>17800</v>
      </c>
      <c r="C14738" s="427" t="s">
        <v>17801</v>
      </c>
      <c r="D14738" s="428">
        <v>2472.17</v>
      </c>
    </row>
    <row r="14739" spans="2:4" x14ac:dyDescent="0.25">
      <c r="B14739" s="427" t="s">
        <v>17802</v>
      </c>
      <c r="C14739" s="427" t="s">
        <v>17803</v>
      </c>
      <c r="D14739" s="428">
        <v>2173.5</v>
      </c>
    </row>
    <row r="14740" spans="2:4" x14ac:dyDescent="0.25">
      <c r="B14740" s="427" t="s">
        <v>17804</v>
      </c>
      <c r="C14740" s="427" t="s">
        <v>17803</v>
      </c>
      <c r="D14740" s="428">
        <v>2173.5</v>
      </c>
    </row>
    <row r="14741" spans="2:4" x14ac:dyDescent="0.25">
      <c r="B14741" s="427" t="s">
        <v>17805</v>
      </c>
      <c r="C14741" s="427" t="s">
        <v>17803</v>
      </c>
      <c r="D14741" s="428">
        <v>2173.5</v>
      </c>
    </row>
    <row r="14742" spans="2:4" x14ac:dyDescent="0.25">
      <c r="B14742" s="427" t="s">
        <v>17806</v>
      </c>
      <c r="C14742" s="427" t="s">
        <v>17807</v>
      </c>
      <c r="D14742" s="428">
        <v>818.8</v>
      </c>
    </row>
    <row r="14743" spans="2:4" x14ac:dyDescent="0.25">
      <c r="B14743" s="427" t="s">
        <v>17808</v>
      </c>
      <c r="C14743" s="427" t="s">
        <v>17809</v>
      </c>
      <c r="D14743" s="428">
        <v>3450</v>
      </c>
    </row>
    <row r="14744" spans="2:4" x14ac:dyDescent="0.25">
      <c r="B14744" s="427" t="s">
        <v>17810</v>
      </c>
      <c r="C14744" s="427" t="s">
        <v>17809</v>
      </c>
      <c r="D14744" s="428">
        <v>3450</v>
      </c>
    </row>
    <row r="14745" spans="2:4" x14ac:dyDescent="0.25">
      <c r="B14745" s="427" t="s">
        <v>17811</v>
      </c>
      <c r="C14745" s="427" t="s">
        <v>17809</v>
      </c>
      <c r="D14745" s="428">
        <v>3450</v>
      </c>
    </row>
    <row r="14746" spans="2:4" x14ac:dyDescent="0.25">
      <c r="B14746" s="427" t="s">
        <v>17812</v>
      </c>
      <c r="C14746" s="427" t="s">
        <v>17813</v>
      </c>
      <c r="D14746" s="428">
        <v>3910</v>
      </c>
    </row>
    <row r="14747" spans="2:4" x14ac:dyDescent="0.25">
      <c r="B14747" s="427" t="s">
        <v>17814</v>
      </c>
      <c r="C14747" s="427" t="s">
        <v>17815</v>
      </c>
      <c r="D14747" s="428">
        <v>786.89</v>
      </c>
    </row>
    <row r="14748" spans="2:4" x14ac:dyDescent="0.25">
      <c r="B14748" s="427" t="s">
        <v>17816</v>
      </c>
      <c r="C14748" s="427" t="s">
        <v>17817</v>
      </c>
      <c r="D14748" s="428">
        <v>811.66</v>
      </c>
    </row>
    <row r="14749" spans="2:4" x14ac:dyDescent="0.25">
      <c r="B14749" s="427" t="s">
        <v>17818</v>
      </c>
      <c r="C14749" s="427" t="s">
        <v>17817</v>
      </c>
      <c r="D14749" s="428">
        <v>3367.2</v>
      </c>
    </row>
    <row r="14750" spans="2:4" x14ac:dyDescent="0.25">
      <c r="B14750" s="427" t="s">
        <v>17819</v>
      </c>
      <c r="C14750" s="427" t="s">
        <v>17817</v>
      </c>
      <c r="D14750" s="428">
        <v>818.8</v>
      </c>
    </row>
    <row r="14751" spans="2:4" x14ac:dyDescent="0.25">
      <c r="B14751" s="427" t="s">
        <v>17820</v>
      </c>
      <c r="C14751" s="427" t="s">
        <v>17817</v>
      </c>
      <c r="D14751" s="428">
        <v>811.66</v>
      </c>
    </row>
    <row r="14752" spans="2:4" x14ac:dyDescent="0.25">
      <c r="B14752" s="427" t="s">
        <v>17821</v>
      </c>
      <c r="C14752" s="427" t="s">
        <v>17817</v>
      </c>
      <c r="D14752" s="428">
        <v>818.8</v>
      </c>
    </row>
    <row r="14753" spans="2:4" x14ac:dyDescent="0.25">
      <c r="B14753" s="427" t="s">
        <v>17822</v>
      </c>
      <c r="C14753" s="427" t="s">
        <v>17817</v>
      </c>
      <c r="D14753" s="428">
        <v>818.8</v>
      </c>
    </row>
    <row r="14754" spans="2:4" x14ac:dyDescent="0.25">
      <c r="B14754" s="427" t="s">
        <v>17823</v>
      </c>
      <c r="C14754" s="427" t="s">
        <v>17817</v>
      </c>
      <c r="D14754" s="428">
        <v>818.8</v>
      </c>
    </row>
    <row r="14755" spans="2:4" x14ac:dyDescent="0.25">
      <c r="B14755" s="427" t="s">
        <v>17824</v>
      </c>
      <c r="C14755" s="427" t="s">
        <v>17817</v>
      </c>
      <c r="D14755" s="428">
        <v>811.66</v>
      </c>
    </row>
    <row r="14756" spans="2:4" x14ac:dyDescent="0.25">
      <c r="B14756" s="427" t="s">
        <v>17825</v>
      </c>
      <c r="C14756" s="427" t="s">
        <v>17817</v>
      </c>
      <c r="D14756" s="428">
        <v>3367.2</v>
      </c>
    </row>
    <row r="14757" spans="2:4" x14ac:dyDescent="0.25">
      <c r="B14757" s="427" t="s">
        <v>17826</v>
      </c>
      <c r="C14757" s="427" t="s">
        <v>17817</v>
      </c>
      <c r="D14757" s="428">
        <v>1656</v>
      </c>
    </row>
    <row r="14758" spans="2:4" x14ac:dyDescent="0.25">
      <c r="B14758" s="427" t="s">
        <v>17827</v>
      </c>
      <c r="C14758" s="427" t="s">
        <v>17817</v>
      </c>
      <c r="D14758" s="428">
        <v>1656</v>
      </c>
    </row>
    <row r="14759" spans="2:4" x14ac:dyDescent="0.25">
      <c r="B14759" s="427" t="s">
        <v>17828</v>
      </c>
      <c r="C14759" s="427" t="s">
        <v>17817</v>
      </c>
      <c r="D14759" s="428">
        <v>3367.2</v>
      </c>
    </row>
    <row r="14760" spans="2:4" x14ac:dyDescent="0.25">
      <c r="B14760" s="427" t="s">
        <v>17829</v>
      </c>
      <c r="C14760" s="427" t="s">
        <v>17817</v>
      </c>
      <c r="D14760" s="428">
        <v>3367.2</v>
      </c>
    </row>
    <row r="14761" spans="2:4" x14ac:dyDescent="0.25">
      <c r="B14761" s="427" t="s">
        <v>17830</v>
      </c>
      <c r="C14761" s="427" t="s">
        <v>17831</v>
      </c>
      <c r="D14761" s="428">
        <v>2536.06</v>
      </c>
    </row>
    <row r="14762" spans="2:4" x14ac:dyDescent="0.25">
      <c r="B14762" s="427" t="s">
        <v>17832</v>
      </c>
      <c r="C14762" s="427" t="s">
        <v>17831</v>
      </c>
      <c r="D14762" s="428">
        <v>2536.06</v>
      </c>
    </row>
    <row r="14763" spans="2:4" x14ac:dyDescent="0.25">
      <c r="B14763" s="427" t="s">
        <v>17833</v>
      </c>
      <c r="C14763" s="427" t="s">
        <v>17831</v>
      </c>
      <c r="D14763" s="428">
        <v>2536.06</v>
      </c>
    </row>
    <row r="14764" spans="2:4" x14ac:dyDescent="0.25">
      <c r="B14764" s="427" t="s">
        <v>17834</v>
      </c>
      <c r="C14764" s="427" t="s">
        <v>17835</v>
      </c>
      <c r="D14764" s="428">
        <v>9742.5</v>
      </c>
    </row>
    <row r="14765" spans="2:4" x14ac:dyDescent="0.25">
      <c r="B14765" s="427" t="s">
        <v>17836</v>
      </c>
      <c r="C14765" s="427" t="s">
        <v>17837</v>
      </c>
      <c r="D14765" s="428">
        <v>10269.5</v>
      </c>
    </row>
    <row r="14766" spans="2:4" x14ac:dyDescent="0.25">
      <c r="B14766" s="427" t="s">
        <v>17838</v>
      </c>
      <c r="C14766" s="427" t="s">
        <v>17837</v>
      </c>
      <c r="D14766" s="428">
        <v>10269.5</v>
      </c>
    </row>
    <row r="14767" spans="2:4" x14ac:dyDescent="0.25">
      <c r="B14767" s="427" t="s">
        <v>17839</v>
      </c>
      <c r="C14767" s="427" t="s">
        <v>17837</v>
      </c>
      <c r="D14767" s="428">
        <v>10269.5</v>
      </c>
    </row>
    <row r="14768" spans="2:4" x14ac:dyDescent="0.25">
      <c r="B14768" s="427" t="s">
        <v>17840</v>
      </c>
      <c r="C14768" s="427" t="s">
        <v>17841</v>
      </c>
      <c r="D14768" s="428">
        <v>50473.5</v>
      </c>
    </row>
    <row r="14769" spans="2:4" x14ac:dyDescent="0.25">
      <c r="B14769" s="427" t="s">
        <v>17842</v>
      </c>
      <c r="C14769" s="427" t="s">
        <v>17843</v>
      </c>
      <c r="D14769" s="428">
        <v>50473.5</v>
      </c>
    </row>
    <row r="14770" spans="2:4" x14ac:dyDescent="0.25">
      <c r="B14770" s="427" t="s">
        <v>17844</v>
      </c>
      <c r="C14770" s="427" t="s">
        <v>17845</v>
      </c>
      <c r="D14770" s="428">
        <v>10097.16</v>
      </c>
    </row>
    <row r="14771" spans="2:4" x14ac:dyDescent="0.25">
      <c r="B14771" s="427" t="s">
        <v>17846</v>
      </c>
      <c r="C14771" s="427" t="s">
        <v>17847</v>
      </c>
      <c r="D14771" s="428">
        <v>3043.29</v>
      </c>
    </row>
    <row r="14772" spans="2:4" x14ac:dyDescent="0.25">
      <c r="B14772" s="427" t="s">
        <v>17848</v>
      </c>
      <c r="C14772" s="427" t="s">
        <v>17849</v>
      </c>
      <c r="D14772" s="428">
        <v>37823.5</v>
      </c>
    </row>
    <row r="14773" spans="2:4" x14ac:dyDescent="0.25">
      <c r="B14773" s="427" t="s">
        <v>17850</v>
      </c>
      <c r="C14773" s="427" t="s">
        <v>17851</v>
      </c>
      <c r="D14773" s="428">
        <v>22275.5</v>
      </c>
    </row>
    <row r="14774" spans="2:4" x14ac:dyDescent="0.25">
      <c r="B14774" s="427" t="s">
        <v>17852</v>
      </c>
      <c r="C14774" s="427" t="s">
        <v>17853</v>
      </c>
      <c r="D14774" s="428">
        <v>23007.07</v>
      </c>
    </row>
    <row r="14775" spans="2:4" ht="28.5" x14ac:dyDescent="0.25">
      <c r="B14775" s="427" t="s">
        <v>17854</v>
      </c>
      <c r="C14775" s="427" t="s">
        <v>17855</v>
      </c>
      <c r="D14775" s="428">
        <v>1822.29</v>
      </c>
    </row>
    <row r="14776" spans="2:4" ht="28.5" x14ac:dyDescent="0.25">
      <c r="B14776" s="427" t="s">
        <v>17856</v>
      </c>
      <c r="C14776" s="427" t="s">
        <v>17857</v>
      </c>
      <c r="D14776" s="428">
        <v>1181.6300000000001</v>
      </c>
    </row>
    <row r="14777" spans="2:4" x14ac:dyDescent="0.25">
      <c r="B14777" s="427" t="s">
        <v>17858</v>
      </c>
      <c r="C14777" s="427" t="s">
        <v>17859</v>
      </c>
      <c r="D14777" s="428">
        <v>95703</v>
      </c>
    </row>
    <row r="14778" spans="2:4" x14ac:dyDescent="0.25">
      <c r="B14778" s="427" t="s">
        <v>17860</v>
      </c>
      <c r="C14778" s="427" t="s">
        <v>17861</v>
      </c>
      <c r="D14778" s="428">
        <v>1378.85</v>
      </c>
    </row>
    <row r="14779" spans="2:4" x14ac:dyDescent="0.25">
      <c r="B14779" s="427" t="s">
        <v>17862</v>
      </c>
      <c r="C14779" s="427" t="s">
        <v>17863</v>
      </c>
      <c r="D14779" s="428">
        <v>12069.25</v>
      </c>
    </row>
    <row r="14780" spans="2:4" ht="28.5" x14ac:dyDescent="0.25">
      <c r="B14780" s="427" t="s">
        <v>17864</v>
      </c>
      <c r="C14780" s="427" t="s">
        <v>17865</v>
      </c>
      <c r="D14780" s="428">
        <v>23478.49</v>
      </c>
    </row>
    <row r="14781" spans="2:4" ht="28.5" x14ac:dyDescent="0.25">
      <c r="B14781" s="427" t="s">
        <v>17866</v>
      </c>
      <c r="C14781" s="427" t="s">
        <v>17867</v>
      </c>
      <c r="D14781" s="428">
        <v>40532.79</v>
      </c>
    </row>
    <row r="14782" spans="2:4" ht="42.75" x14ac:dyDescent="0.25">
      <c r="B14782" s="427" t="s">
        <v>17868</v>
      </c>
      <c r="C14782" s="427" t="s">
        <v>17869</v>
      </c>
      <c r="D14782" s="428">
        <v>16129.24</v>
      </c>
    </row>
    <row r="14783" spans="2:4" ht="42.75" x14ac:dyDescent="0.25">
      <c r="B14783" s="427" t="s">
        <v>17870</v>
      </c>
      <c r="C14783" s="427" t="s">
        <v>17869</v>
      </c>
      <c r="D14783" s="428">
        <v>16129.24</v>
      </c>
    </row>
    <row r="14784" spans="2:4" x14ac:dyDescent="0.25">
      <c r="B14784" s="427" t="s">
        <v>17871</v>
      </c>
      <c r="C14784" s="427" t="s">
        <v>17872</v>
      </c>
      <c r="D14784" s="428">
        <v>8860.58</v>
      </c>
    </row>
    <row r="14785" spans="2:4" x14ac:dyDescent="0.25">
      <c r="B14785" s="427" t="s">
        <v>17873</v>
      </c>
      <c r="C14785" s="427" t="s">
        <v>17874</v>
      </c>
      <c r="D14785" s="428">
        <v>12753.41</v>
      </c>
    </row>
    <row r="14786" spans="2:4" x14ac:dyDescent="0.25">
      <c r="B14786" s="427" t="s">
        <v>17875</v>
      </c>
      <c r="C14786" s="427" t="s">
        <v>17876</v>
      </c>
      <c r="D14786" s="428">
        <v>7780.99</v>
      </c>
    </row>
    <row r="14787" spans="2:4" x14ac:dyDescent="0.25">
      <c r="B14787" s="427" t="s">
        <v>17877</v>
      </c>
      <c r="C14787" s="427" t="s">
        <v>17878</v>
      </c>
      <c r="D14787" s="428">
        <v>3423.69</v>
      </c>
    </row>
    <row r="14788" spans="2:4" x14ac:dyDescent="0.25">
      <c r="B14788" s="427" t="s">
        <v>17879</v>
      </c>
      <c r="C14788" s="427" t="s">
        <v>17880</v>
      </c>
      <c r="D14788" s="428">
        <v>11713.51</v>
      </c>
    </row>
    <row r="14789" spans="2:4" x14ac:dyDescent="0.25">
      <c r="B14789" s="427" t="s">
        <v>17881</v>
      </c>
      <c r="C14789" s="427" t="s">
        <v>17880</v>
      </c>
      <c r="D14789" s="428">
        <v>11713.51</v>
      </c>
    </row>
    <row r="14790" spans="2:4" x14ac:dyDescent="0.25">
      <c r="B14790" s="427" t="s">
        <v>17882</v>
      </c>
      <c r="C14790" s="427" t="s">
        <v>17880</v>
      </c>
      <c r="D14790" s="428">
        <v>11713.51</v>
      </c>
    </row>
    <row r="14791" spans="2:4" x14ac:dyDescent="0.25">
      <c r="B14791" s="427" t="s">
        <v>17883</v>
      </c>
      <c r="C14791" s="427" t="s">
        <v>17880</v>
      </c>
      <c r="D14791" s="428">
        <v>11713.51</v>
      </c>
    </row>
    <row r="14792" spans="2:4" x14ac:dyDescent="0.25">
      <c r="B14792" s="427" t="s">
        <v>17884</v>
      </c>
      <c r="C14792" s="427" t="s">
        <v>17880</v>
      </c>
      <c r="D14792" s="428">
        <v>11713.51</v>
      </c>
    </row>
    <row r="14793" spans="2:4" x14ac:dyDescent="0.25">
      <c r="B14793" s="427" t="s">
        <v>17885</v>
      </c>
      <c r="C14793" s="427" t="s">
        <v>17880</v>
      </c>
      <c r="D14793" s="428">
        <v>11713.51</v>
      </c>
    </row>
    <row r="14794" spans="2:4" x14ac:dyDescent="0.25">
      <c r="B14794" s="427" t="s">
        <v>17886</v>
      </c>
      <c r="C14794" s="427" t="s">
        <v>17887</v>
      </c>
      <c r="D14794" s="428">
        <v>978.65</v>
      </c>
    </row>
    <row r="14795" spans="2:4" x14ac:dyDescent="0.25">
      <c r="B14795" s="427" t="s">
        <v>17888</v>
      </c>
      <c r="C14795" s="427" t="s">
        <v>17889</v>
      </c>
      <c r="D14795" s="428">
        <v>1366.48</v>
      </c>
    </row>
    <row r="14796" spans="2:4" x14ac:dyDescent="0.25">
      <c r="B14796" s="427" t="s">
        <v>17890</v>
      </c>
      <c r="C14796" s="427" t="s">
        <v>17889</v>
      </c>
      <c r="D14796" s="428">
        <v>1366.48</v>
      </c>
    </row>
    <row r="14797" spans="2:4" x14ac:dyDescent="0.25">
      <c r="B14797" s="427" t="s">
        <v>17891</v>
      </c>
      <c r="C14797" s="427" t="s">
        <v>17892</v>
      </c>
      <c r="D14797" s="428">
        <v>74.75</v>
      </c>
    </row>
    <row r="14798" spans="2:4" x14ac:dyDescent="0.25">
      <c r="B14798" s="427" t="s">
        <v>17893</v>
      </c>
      <c r="C14798" s="427" t="s">
        <v>17894</v>
      </c>
      <c r="D14798" s="428">
        <v>751.41</v>
      </c>
    </row>
    <row r="14799" spans="2:4" x14ac:dyDescent="0.25">
      <c r="B14799" s="427" t="s">
        <v>17895</v>
      </c>
      <c r="C14799" s="427" t="s">
        <v>17894</v>
      </c>
      <c r="D14799" s="428">
        <v>751.41</v>
      </c>
    </row>
    <row r="14800" spans="2:4" x14ac:dyDescent="0.25">
      <c r="B14800" s="427" t="s">
        <v>17896</v>
      </c>
      <c r="C14800" s="427" t="s">
        <v>17897</v>
      </c>
      <c r="D14800" s="428">
        <v>1591.17</v>
      </c>
    </row>
    <row r="14801" spans="2:4" x14ac:dyDescent="0.25">
      <c r="B14801" s="427" t="s">
        <v>17898</v>
      </c>
      <c r="C14801" s="427" t="s">
        <v>17897</v>
      </c>
      <c r="D14801" s="428">
        <v>1591.17</v>
      </c>
    </row>
    <row r="14802" spans="2:4" x14ac:dyDescent="0.25">
      <c r="B14802" s="427" t="s">
        <v>17899</v>
      </c>
      <c r="C14802" s="427" t="s">
        <v>17897</v>
      </c>
      <c r="D14802" s="428">
        <v>1591.17</v>
      </c>
    </row>
    <row r="14803" spans="2:4" x14ac:dyDescent="0.25">
      <c r="B14803" s="427" t="s">
        <v>17900</v>
      </c>
      <c r="C14803" s="427" t="s">
        <v>17897</v>
      </c>
      <c r="D14803" s="428">
        <v>1591.17</v>
      </c>
    </row>
    <row r="14804" spans="2:4" x14ac:dyDescent="0.25">
      <c r="B14804" s="427" t="s">
        <v>17901</v>
      </c>
      <c r="C14804" s="427" t="s">
        <v>17902</v>
      </c>
      <c r="D14804" s="428">
        <v>1178.56</v>
      </c>
    </row>
    <row r="14805" spans="2:4" x14ac:dyDescent="0.25">
      <c r="B14805" s="427" t="s">
        <v>17903</v>
      </c>
      <c r="C14805" s="427" t="s">
        <v>17902</v>
      </c>
      <c r="D14805" s="428">
        <v>1178.56</v>
      </c>
    </row>
    <row r="14806" spans="2:4" x14ac:dyDescent="0.25">
      <c r="B14806" s="427" t="s">
        <v>17904</v>
      </c>
      <c r="C14806" s="427" t="s">
        <v>17905</v>
      </c>
      <c r="D14806" s="428">
        <v>18655.73</v>
      </c>
    </row>
    <row r="14807" spans="2:4" x14ac:dyDescent="0.25">
      <c r="B14807" s="427" t="s">
        <v>17906</v>
      </c>
      <c r="C14807" s="427" t="s">
        <v>17907</v>
      </c>
      <c r="D14807" s="428">
        <v>9790.52</v>
      </c>
    </row>
    <row r="14808" spans="2:4" x14ac:dyDescent="0.25">
      <c r="B14808" s="427" t="s">
        <v>17908</v>
      </c>
      <c r="C14808" s="427" t="s">
        <v>17909</v>
      </c>
      <c r="D14808" s="428">
        <v>613</v>
      </c>
    </row>
    <row r="14809" spans="2:4" x14ac:dyDescent="0.25">
      <c r="B14809" s="427" t="s">
        <v>17910</v>
      </c>
      <c r="C14809" s="427" t="s">
        <v>17911</v>
      </c>
      <c r="D14809" s="428">
        <v>949999.99</v>
      </c>
    </row>
    <row r="14810" spans="2:4" x14ac:dyDescent="0.25">
      <c r="B14810" s="427" t="s">
        <v>17912</v>
      </c>
      <c r="C14810" s="427" t="s">
        <v>17913</v>
      </c>
      <c r="D14810" s="428">
        <v>292000</v>
      </c>
    </row>
    <row r="14811" spans="2:4" x14ac:dyDescent="0.25">
      <c r="B14811" s="427" t="s">
        <v>17914</v>
      </c>
      <c r="C14811" s="427" t="s">
        <v>17915</v>
      </c>
      <c r="D14811" s="428">
        <v>519.79999999999995</v>
      </c>
    </row>
    <row r="14812" spans="2:4" x14ac:dyDescent="0.25">
      <c r="B14812" s="427" t="s">
        <v>17916</v>
      </c>
      <c r="C14812" s="427" t="s">
        <v>17917</v>
      </c>
      <c r="D14812" s="428">
        <v>108.1</v>
      </c>
    </row>
    <row r="14813" spans="2:4" x14ac:dyDescent="0.25">
      <c r="B14813" s="427" t="s">
        <v>17918</v>
      </c>
      <c r="C14813" s="427" t="s">
        <v>17919</v>
      </c>
      <c r="D14813" s="428">
        <v>1023.5</v>
      </c>
    </row>
    <row r="14814" spans="2:4" x14ac:dyDescent="0.25">
      <c r="B14814" s="427" t="s">
        <v>17920</v>
      </c>
      <c r="C14814" s="427" t="s">
        <v>17921</v>
      </c>
      <c r="D14814" s="428">
        <v>2494</v>
      </c>
    </row>
    <row r="14815" spans="2:4" x14ac:dyDescent="0.25">
      <c r="B14815" s="427" t="s">
        <v>17922</v>
      </c>
      <c r="C14815" s="427" t="s">
        <v>17923</v>
      </c>
      <c r="D14815" s="428">
        <v>3372.54</v>
      </c>
    </row>
    <row r="14816" spans="2:4" x14ac:dyDescent="0.25">
      <c r="B14816" s="427" t="s">
        <v>17924</v>
      </c>
      <c r="C14816" s="427" t="s">
        <v>17923</v>
      </c>
      <c r="D14816" s="428">
        <v>3372.54</v>
      </c>
    </row>
    <row r="14817" spans="2:4" x14ac:dyDescent="0.25">
      <c r="B14817" s="427" t="s">
        <v>17925</v>
      </c>
      <c r="C14817" s="427" t="s">
        <v>17926</v>
      </c>
      <c r="D14817" s="428">
        <v>14165.37</v>
      </c>
    </row>
    <row r="14818" spans="2:4" x14ac:dyDescent="0.25">
      <c r="B14818" s="427" t="s">
        <v>17927</v>
      </c>
      <c r="C14818" s="427" t="s">
        <v>17928</v>
      </c>
      <c r="D14818" s="428">
        <v>13231.74</v>
      </c>
    </row>
    <row r="14819" spans="2:4" x14ac:dyDescent="0.25">
      <c r="B14819" s="427" t="s">
        <v>17929</v>
      </c>
      <c r="C14819" s="427" t="s">
        <v>17928</v>
      </c>
      <c r="D14819" s="428">
        <v>13231.74</v>
      </c>
    </row>
    <row r="14820" spans="2:4" x14ac:dyDescent="0.25">
      <c r="B14820" s="427" t="s">
        <v>17930</v>
      </c>
      <c r="C14820" s="427" t="s">
        <v>17928</v>
      </c>
      <c r="D14820" s="428">
        <v>13231.74</v>
      </c>
    </row>
    <row r="14821" spans="2:4" x14ac:dyDescent="0.25">
      <c r="B14821" s="427" t="s">
        <v>17931</v>
      </c>
      <c r="C14821" s="427" t="s">
        <v>17928</v>
      </c>
      <c r="D14821" s="428">
        <v>13231.74</v>
      </c>
    </row>
    <row r="14822" spans="2:4" x14ac:dyDescent="0.25">
      <c r="B14822" s="427" t="s">
        <v>17932</v>
      </c>
      <c r="C14822" s="427" t="s">
        <v>17928</v>
      </c>
      <c r="D14822" s="428">
        <v>13231.74</v>
      </c>
    </row>
    <row r="14823" spans="2:4" x14ac:dyDescent="0.25">
      <c r="B14823" s="427" t="s">
        <v>17933</v>
      </c>
      <c r="C14823" s="427" t="s">
        <v>17928</v>
      </c>
      <c r="D14823" s="428">
        <v>13231.74</v>
      </c>
    </row>
    <row r="14824" spans="2:4" x14ac:dyDescent="0.25">
      <c r="B14824" s="427" t="s">
        <v>17934</v>
      </c>
      <c r="C14824" s="427" t="s">
        <v>17928</v>
      </c>
      <c r="D14824" s="428">
        <v>13231.74</v>
      </c>
    </row>
    <row r="14825" spans="2:4" x14ac:dyDescent="0.25">
      <c r="B14825" s="427" t="s">
        <v>17935</v>
      </c>
      <c r="C14825" s="427" t="s">
        <v>17928</v>
      </c>
      <c r="D14825" s="428">
        <v>13231.74</v>
      </c>
    </row>
    <row r="14826" spans="2:4" x14ac:dyDescent="0.25">
      <c r="B14826" s="427" t="s">
        <v>17936</v>
      </c>
      <c r="C14826" s="427" t="s">
        <v>17928</v>
      </c>
      <c r="D14826" s="428">
        <v>13231.74</v>
      </c>
    </row>
    <row r="14827" spans="2:4" x14ac:dyDescent="0.25">
      <c r="B14827" s="427" t="s">
        <v>17937</v>
      </c>
      <c r="C14827" s="427" t="s">
        <v>17938</v>
      </c>
      <c r="D14827" s="428">
        <v>13231.74</v>
      </c>
    </row>
    <row r="14828" spans="2:4" x14ac:dyDescent="0.25">
      <c r="B14828" s="427" t="s">
        <v>17939</v>
      </c>
      <c r="C14828" s="427" t="s">
        <v>17940</v>
      </c>
      <c r="D14828" s="428">
        <v>32553.3</v>
      </c>
    </row>
    <row r="14829" spans="2:4" x14ac:dyDescent="0.25">
      <c r="B14829" s="427" t="s">
        <v>17941</v>
      </c>
      <c r="C14829" s="427" t="s">
        <v>17940</v>
      </c>
      <c r="D14829" s="428">
        <v>25963.15</v>
      </c>
    </row>
    <row r="14830" spans="2:4" x14ac:dyDescent="0.25">
      <c r="B14830" s="427" t="s">
        <v>17942</v>
      </c>
      <c r="C14830" s="427" t="s">
        <v>17940</v>
      </c>
      <c r="D14830" s="428">
        <v>25963.15</v>
      </c>
    </row>
    <row r="14831" spans="2:4" x14ac:dyDescent="0.25">
      <c r="B14831" s="427" t="s">
        <v>17943</v>
      </c>
      <c r="C14831" s="427" t="s">
        <v>17944</v>
      </c>
      <c r="D14831" s="428">
        <v>24868.07</v>
      </c>
    </row>
    <row r="14832" spans="2:4" ht="28.5" x14ac:dyDescent="0.25">
      <c r="B14832" s="427" t="s">
        <v>17945</v>
      </c>
      <c r="C14832" s="427" t="s">
        <v>17946</v>
      </c>
      <c r="D14832" s="428">
        <v>35514.559999999998</v>
      </c>
    </row>
    <row r="14833" spans="2:4" x14ac:dyDescent="0.25">
      <c r="B14833" s="427" t="s">
        <v>17947</v>
      </c>
      <c r="C14833" s="427" t="s">
        <v>17948</v>
      </c>
      <c r="D14833" s="428">
        <v>10499.5</v>
      </c>
    </row>
    <row r="14834" spans="2:4" ht="28.5" x14ac:dyDescent="0.25">
      <c r="B14834" s="427" t="s">
        <v>17949</v>
      </c>
      <c r="C14834" s="427" t="s">
        <v>17950</v>
      </c>
      <c r="D14834" s="428">
        <v>18727.04</v>
      </c>
    </row>
    <row r="14835" spans="2:4" x14ac:dyDescent="0.25">
      <c r="B14835" s="427" t="s">
        <v>17951</v>
      </c>
      <c r="C14835" s="427" t="s">
        <v>17952</v>
      </c>
      <c r="D14835" s="428">
        <v>16762.150000000001</v>
      </c>
    </row>
    <row r="14836" spans="2:4" x14ac:dyDescent="0.25">
      <c r="B14836" s="427" t="s">
        <v>17953</v>
      </c>
      <c r="C14836" s="427" t="s">
        <v>17954</v>
      </c>
      <c r="D14836" s="428">
        <v>1075.25</v>
      </c>
    </row>
    <row r="14837" spans="2:4" x14ac:dyDescent="0.25">
      <c r="B14837" s="427" t="s">
        <v>17955</v>
      </c>
      <c r="C14837" s="427" t="s">
        <v>17956</v>
      </c>
      <c r="D14837" s="428">
        <v>42114.15</v>
      </c>
    </row>
    <row r="14838" spans="2:4" x14ac:dyDescent="0.25">
      <c r="B14838" s="427" t="s">
        <v>17957</v>
      </c>
      <c r="C14838" s="427" t="s">
        <v>17958</v>
      </c>
      <c r="D14838" s="428">
        <v>5825.95</v>
      </c>
    </row>
    <row r="14839" spans="2:4" x14ac:dyDescent="0.25">
      <c r="B14839" s="427" t="s">
        <v>17959</v>
      </c>
      <c r="C14839" s="427" t="s">
        <v>17958</v>
      </c>
      <c r="D14839" s="428">
        <v>5825.95</v>
      </c>
    </row>
    <row r="14840" spans="2:4" x14ac:dyDescent="0.25">
      <c r="B14840" s="427" t="s">
        <v>17960</v>
      </c>
      <c r="C14840" s="427" t="s">
        <v>17958</v>
      </c>
      <c r="D14840" s="428">
        <v>5825.95</v>
      </c>
    </row>
    <row r="14841" spans="2:4" x14ac:dyDescent="0.25">
      <c r="B14841" s="427" t="s">
        <v>17961</v>
      </c>
      <c r="C14841" s="427" t="s">
        <v>17962</v>
      </c>
      <c r="D14841" s="428">
        <v>21135.71</v>
      </c>
    </row>
    <row r="14842" spans="2:4" x14ac:dyDescent="0.25">
      <c r="B14842" s="427" t="s">
        <v>17963</v>
      </c>
      <c r="C14842" s="427" t="s">
        <v>17964</v>
      </c>
      <c r="D14842" s="428">
        <v>46561.03</v>
      </c>
    </row>
    <row r="14843" spans="2:4" x14ac:dyDescent="0.25">
      <c r="B14843" s="427" t="s">
        <v>17965</v>
      </c>
      <c r="C14843" s="427" t="s">
        <v>17966</v>
      </c>
      <c r="D14843" s="428">
        <v>30019.599999999999</v>
      </c>
    </row>
    <row r="14844" spans="2:4" x14ac:dyDescent="0.25">
      <c r="B14844" s="427" t="s">
        <v>17967</v>
      </c>
      <c r="C14844" s="427" t="s">
        <v>17968</v>
      </c>
      <c r="D14844" s="428">
        <v>24484.12</v>
      </c>
    </row>
    <row r="14845" spans="2:4" x14ac:dyDescent="0.25">
      <c r="B14845" s="427" t="s">
        <v>17969</v>
      </c>
      <c r="C14845" s="427" t="s">
        <v>17968</v>
      </c>
      <c r="D14845" s="428">
        <v>24484.12</v>
      </c>
    </row>
    <row r="14846" spans="2:4" x14ac:dyDescent="0.25">
      <c r="B14846" s="427" t="s">
        <v>17970</v>
      </c>
      <c r="C14846" s="427" t="s">
        <v>17971</v>
      </c>
      <c r="D14846" s="428">
        <v>2410.4</v>
      </c>
    </row>
    <row r="14847" spans="2:4" x14ac:dyDescent="0.25">
      <c r="B14847" s="427" t="s">
        <v>17972</v>
      </c>
      <c r="C14847" s="427" t="s">
        <v>17973</v>
      </c>
      <c r="D14847" s="428">
        <v>12930.9</v>
      </c>
    </row>
    <row r="14848" spans="2:4" x14ac:dyDescent="0.25">
      <c r="B14848" s="427" t="s">
        <v>17974</v>
      </c>
      <c r="C14848" s="427" t="s">
        <v>17973</v>
      </c>
      <c r="D14848" s="428">
        <v>12930.9</v>
      </c>
    </row>
    <row r="14849" spans="2:4" x14ac:dyDescent="0.25">
      <c r="B14849" s="427" t="s">
        <v>17975</v>
      </c>
      <c r="C14849" s="427" t="s">
        <v>17973</v>
      </c>
      <c r="D14849" s="428">
        <v>12930.9</v>
      </c>
    </row>
    <row r="14850" spans="2:4" x14ac:dyDescent="0.25">
      <c r="B14850" s="427" t="s">
        <v>17976</v>
      </c>
      <c r="C14850" s="427" t="s">
        <v>17973</v>
      </c>
      <c r="D14850" s="428">
        <v>12930.9</v>
      </c>
    </row>
    <row r="14851" spans="2:4" x14ac:dyDescent="0.25">
      <c r="B14851" s="427" t="s">
        <v>17977</v>
      </c>
      <c r="C14851" s="427" t="s">
        <v>17973</v>
      </c>
      <c r="D14851" s="428">
        <v>12930.9</v>
      </c>
    </row>
    <row r="14852" spans="2:4" x14ac:dyDescent="0.25">
      <c r="B14852" s="427" t="s">
        <v>17978</v>
      </c>
      <c r="C14852" s="427" t="s">
        <v>17979</v>
      </c>
      <c r="D14852" s="428">
        <v>8707.52</v>
      </c>
    </row>
    <row r="14853" spans="2:4" x14ac:dyDescent="0.25">
      <c r="B14853" s="427" t="s">
        <v>17980</v>
      </c>
      <c r="C14853" s="427" t="s">
        <v>17979</v>
      </c>
      <c r="D14853" s="428">
        <v>8707.52</v>
      </c>
    </row>
    <row r="14854" spans="2:4" x14ac:dyDescent="0.25">
      <c r="B14854" s="427" t="s">
        <v>17981</v>
      </c>
      <c r="C14854" s="427" t="s">
        <v>17982</v>
      </c>
      <c r="D14854" s="428">
        <v>16939.02</v>
      </c>
    </row>
    <row r="14855" spans="2:4" x14ac:dyDescent="0.25">
      <c r="B14855" s="427" t="s">
        <v>17983</v>
      </c>
      <c r="C14855" s="427" t="s">
        <v>17982</v>
      </c>
      <c r="D14855" s="428">
        <v>16939.02</v>
      </c>
    </row>
    <row r="14856" spans="2:4" x14ac:dyDescent="0.25">
      <c r="B14856" s="427" t="s">
        <v>17984</v>
      </c>
      <c r="C14856" s="427" t="s">
        <v>17985</v>
      </c>
      <c r="D14856" s="428">
        <v>8174.14</v>
      </c>
    </row>
    <row r="14857" spans="2:4" x14ac:dyDescent="0.25">
      <c r="B14857" s="427" t="s">
        <v>17986</v>
      </c>
      <c r="C14857" s="427" t="s">
        <v>17985</v>
      </c>
      <c r="D14857" s="428">
        <v>8174.14</v>
      </c>
    </row>
    <row r="14858" spans="2:4" x14ac:dyDescent="0.25">
      <c r="B14858" s="427" t="s">
        <v>17987</v>
      </c>
      <c r="C14858" s="427" t="s">
        <v>17985</v>
      </c>
      <c r="D14858" s="428">
        <v>8174.14</v>
      </c>
    </row>
    <row r="14859" spans="2:4" x14ac:dyDescent="0.25">
      <c r="B14859" s="427" t="s">
        <v>17988</v>
      </c>
      <c r="C14859" s="427" t="s">
        <v>17989</v>
      </c>
      <c r="D14859" s="428">
        <v>10053.34</v>
      </c>
    </row>
    <row r="14860" spans="2:4" x14ac:dyDescent="0.25">
      <c r="B14860" s="427" t="s">
        <v>17990</v>
      </c>
      <c r="C14860" s="427" t="s">
        <v>17989</v>
      </c>
      <c r="D14860" s="428">
        <v>10053.34</v>
      </c>
    </row>
    <row r="14861" spans="2:4" x14ac:dyDescent="0.25">
      <c r="B14861" s="427" t="s">
        <v>17991</v>
      </c>
      <c r="C14861" s="427" t="s">
        <v>17992</v>
      </c>
      <c r="D14861" s="428">
        <v>15238.54</v>
      </c>
    </row>
    <row r="14862" spans="2:4" x14ac:dyDescent="0.25">
      <c r="B14862" s="427" t="s">
        <v>17993</v>
      </c>
      <c r="C14862" s="427" t="s">
        <v>17992</v>
      </c>
      <c r="D14862" s="428">
        <v>15238.54</v>
      </c>
    </row>
    <row r="14863" spans="2:4" x14ac:dyDescent="0.25">
      <c r="B14863" s="427" t="s">
        <v>17994</v>
      </c>
      <c r="C14863" s="427" t="s">
        <v>17992</v>
      </c>
      <c r="D14863" s="428">
        <v>15238.54</v>
      </c>
    </row>
    <row r="14864" spans="2:4" x14ac:dyDescent="0.25">
      <c r="B14864" s="427" t="s">
        <v>17995</v>
      </c>
      <c r="C14864" s="427" t="s">
        <v>17992</v>
      </c>
      <c r="D14864" s="428">
        <v>15238.54</v>
      </c>
    </row>
    <row r="14865" spans="2:4" x14ac:dyDescent="0.25">
      <c r="B14865" s="427" t="s">
        <v>17996</v>
      </c>
      <c r="C14865" s="427" t="s">
        <v>17992</v>
      </c>
      <c r="D14865" s="428">
        <v>15238.54</v>
      </c>
    </row>
    <row r="14866" spans="2:4" x14ac:dyDescent="0.25">
      <c r="B14866" s="427" t="s">
        <v>17997</v>
      </c>
      <c r="C14866" s="427" t="s">
        <v>17992</v>
      </c>
      <c r="D14866" s="428">
        <v>15238.54</v>
      </c>
    </row>
    <row r="14867" spans="2:4" x14ac:dyDescent="0.25">
      <c r="B14867" s="427" t="s">
        <v>17998</v>
      </c>
      <c r="C14867" s="427" t="s">
        <v>17992</v>
      </c>
      <c r="D14867" s="428">
        <v>15238.54</v>
      </c>
    </row>
    <row r="14868" spans="2:4" x14ac:dyDescent="0.25">
      <c r="B14868" s="427" t="s">
        <v>17999</v>
      </c>
      <c r="C14868" s="427" t="s">
        <v>18000</v>
      </c>
      <c r="D14868" s="428">
        <v>5733.61</v>
      </c>
    </row>
    <row r="14869" spans="2:4" x14ac:dyDescent="0.25">
      <c r="B14869" s="427" t="s">
        <v>18001</v>
      </c>
      <c r="C14869" s="427" t="s">
        <v>18000</v>
      </c>
      <c r="D14869" s="428">
        <v>5733.61</v>
      </c>
    </row>
    <row r="14870" spans="2:4" x14ac:dyDescent="0.25">
      <c r="B14870" s="427" t="s">
        <v>18002</v>
      </c>
      <c r="C14870" s="427" t="s">
        <v>18000</v>
      </c>
      <c r="D14870" s="428">
        <v>5733.61</v>
      </c>
    </row>
    <row r="14871" spans="2:4" x14ac:dyDescent="0.25">
      <c r="B14871" s="427" t="s">
        <v>18003</v>
      </c>
      <c r="C14871" s="427" t="s">
        <v>18000</v>
      </c>
      <c r="D14871" s="428">
        <v>5733.61</v>
      </c>
    </row>
    <row r="14872" spans="2:4" x14ac:dyDescent="0.25">
      <c r="B14872" s="427" t="s">
        <v>18004</v>
      </c>
      <c r="C14872" s="427" t="s">
        <v>18000</v>
      </c>
      <c r="D14872" s="428">
        <v>5733.61</v>
      </c>
    </row>
    <row r="14873" spans="2:4" x14ac:dyDescent="0.25">
      <c r="B14873" s="427" t="s">
        <v>18005</v>
      </c>
      <c r="C14873" s="427" t="s">
        <v>18000</v>
      </c>
      <c r="D14873" s="428">
        <v>5733.61</v>
      </c>
    </row>
    <row r="14874" spans="2:4" x14ac:dyDescent="0.25">
      <c r="B14874" s="427" t="s">
        <v>18006</v>
      </c>
      <c r="C14874" s="427" t="s">
        <v>18000</v>
      </c>
      <c r="D14874" s="428">
        <v>5733.61</v>
      </c>
    </row>
    <row r="14875" spans="2:4" x14ac:dyDescent="0.25">
      <c r="B14875" s="427" t="s">
        <v>18007</v>
      </c>
      <c r="C14875" s="427" t="s">
        <v>18000</v>
      </c>
      <c r="D14875" s="428">
        <v>5733.61</v>
      </c>
    </row>
    <row r="14876" spans="2:4" x14ac:dyDescent="0.25">
      <c r="B14876" s="427" t="s">
        <v>18008</v>
      </c>
      <c r="C14876" s="427" t="s">
        <v>18000</v>
      </c>
      <c r="D14876" s="428">
        <v>5733.61</v>
      </c>
    </row>
    <row r="14877" spans="2:4" x14ac:dyDescent="0.25">
      <c r="B14877" s="427" t="s">
        <v>18009</v>
      </c>
      <c r="C14877" s="427" t="s">
        <v>18000</v>
      </c>
      <c r="D14877" s="428">
        <v>5733.61</v>
      </c>
    </row>
    <row r="14878" spans="2:4" x14ac:dyDescent="0.25">
      <c r="B14878" s="427" t="s">
        <v>18010</v>
      </c>
      <c r="C14878" s="427" t="s">
        <v>18000</v>
      </c>
      <c r="D14878" s="428">
        <v>5733.61</v>
      </c>
    </row>
    <row r="14879" spans="2:4" x14ac:dyDescent="0.25">
      <c r="B14879" s="427" t="s">
        <v>18011</v>
      </c>
      <c r="C14879" s="427" t="s">
        <v>18000</v>
      </c>
      <c r="D14879" s="428">
        <v>5733.61</v>
      </c>
    </row>
    <row r="14880" spans="2:4" x14ac:dyDescent="0.25">
      <c r="B14880" s="427" t="s">
        <v>18012</v>
      </c>
      <c r="C14880" s="427" t="s">
        <v>18013</v>
      </c>
      <c r="D14880" s="428">
        <v>42915.360000000001</v>
      </c>
    </row>
    <row r="14881" spans="2:4" x14ac:dyDescent="0.25">
      <c r="B14881" s="427" t="s">
        <v>18014</v>
      </c>
      <c r="C14881" s="427" t="s">
        <v>18015</v>
      </c>
      <c r="D14881" s="428">
        <v>118076.4</v>
      </c>
    </row>
    <row r="14882" spans="2:4" x14ac:dyDescent="0.25">
      <c r="B14882" s="427" t="s">
        <v>18016</v>
      </c>
      <c r="C14882" s="427" t="s">
        <v>18017</v>
      </c>
      <c r="D14882" s="428">
        <v>90828</v>
      </c>
    </row>
    <row r="14883" spans="2:4" x14ac:dyDescent="0.25">
      <c r="B14883" s="427" t="s">
        <v>18018</v>
      </c>
      <c r="C14883" s="427" t="s">
        <v>18017</v>
      </c>
      <c r="D14883" s="428">
        <v>90828</v>
      </c>
    </row>
    <row r="14884" spans="2:4" x14ac:dyDescent="0.25">
      <c r="B14884" s="427" t="s">
        <v>18019</v>
      </c>
      <c r="C14884" s="427" t="s">
        <v>18020</v>
      </c>
      <c r="D14884" s="428">
        <v>1035</v>
      </c>
    </row>
    <row r="14885" spans="2:4" x14ac:dyDescent="0.25">
      <c r="B14885" s="427" t="s">
        <v>18021</v>
      </c>
      <c r="C14885" s="427" t="s">
        <v>18022</v>
      </c>
      <c r="D14885" s="428">
        <v>5390.05</v>
      </c>
    </row>
    <row r="14886" spans="2:4" x14ac:dyDescent="0.25">
      <c r="B14886" s="427" t="s">
        <v>18023</v>
      </c>
      <c r="C14886" s="427" t="s">
        <v>18024</v>
      </c>
      <c r="D14886" s="428">
        <v>5309.55</v>
      </c>
    </row>
    <row r="14887" spans="2:4" x14ac:dyDescent="0.25">
      <c r="B14887" s="427" t="s">
        <v>18025</v>
      </c>
      <c r="C14887" s="427" t="s">
        <v>18024</v>
      </c>
      <c r="D14887" s="428">
        <v>5390.05</v>
      </c>
    </row>
    <row r="14888" spans="2:4" x14ac:dyDescent="0.25">
      <c r="B14888" s="427" t="s">
        <v>18026</v>
      </c>
      <c r="C14888" s="427" t="s">
        <v>18024</v>
      </c>
      <c r="D14888" s="428">
        <v>5390.05</v>
      </c>
    </row>
    <row r="14889" spans="2:4" x14ac:dyDescent="0.25">
      <c r="B14889" s="427" t="s">
        <v>18027</v>
      </c>
      <c r="C14889" s="427" t="s">
        <v>18024</v>
      </c>
      <c r="D14889" s="428">
        <v>5785.01</v>
      </c>
    </row>
    <row r="14890" spans="2:4" x14ac:dyDescent="0.25">
      <c r="B14890" s="427" t="s">
        <v>18028</v>
      </c>
      <c r="C14890" s="427" t="s">
        <v>18024</v>
      </c>
      <c r="D14890" s="428">
        <v>5390.05</v>
      </c>
    </row>
    <row r="14891" spans="2:4" x14ac:dyDescent="0.25">
      <c r="B14891" s="427" t="s">
        <v>18029</v>
      </c>
      <c r="C14891" s="427" t="s">
        <v>18024</v>
      </c>
      <c r="D14891" s="428">
        <v>5487.8</v>
      </c>
    </row>
    <row r="14892" spans="2:4" x14ac:dyDescent="0.25">
      <c r="B14892" s="427" t="s">
        <v>18030</v>
      </c>
      <c r="C14892" s="427" t="s">
        <v>18031</v>
      </c>
      <c r="D14892" s="428">
        <v>5390.05</v>
      </c>
    </row>
    <row r="14893" spans="2:4" x14ac:dyDescent="0.25">
      <c r="B14893" s="427" t="s">
        <v>18032</v>
      </c>
      <c r="C14893" s="427" t="s">
        <v>18033</v>
      </c>
      <c r="D14893" s="428">
        <v>30798</v>
      </c>
    </row>
    <row r="14894" spans="2:4" x14ac:dyDescent="0.25">
      <c r="B14894" s="427" t="s">
        <v>18034</v>
      </c>
      <c r="C14894" s="427" t="s">
        <v>18035</v>
      </c>
      <c r="D14894" s="428">
        <v>14826.88</v>
      </c>
    </row>
    <row r="14895" spans="2:4" x14ac:dyDescent="0.25">
      <c r="B14895" s="427" t="s">
        <v>18036</v>
      </c>
      <c r="C14895" s="427" t="s">
        <v>18037</v>
      </c>
      <c r="D14895" s="428">
        <v>104746.31</v>
      </c>
    </row>
    <row r="14896" spans="2:4" x14ac:dyDescent="0.25">
      <c r="B14896" s="427" t="s">
        <v>18038</v>
      </c>
      <c r="C14896" s="427" t="s">
        <v>18037</v>
      </c>
      <c r="D14896" s="428">
        <v>104746.31</v>
      </c>
    </row>
    <row r="14897" spans="2:4" x14ac:dyDescent="0.25">
      <c r="B14897" s="427" t="s">
        <v>18039</v>
      </c>
      <c r="C14897" s="427" t="s">
        <v>18037</v>
      </c>
      <c r="D14897" s="428">
        <v>104746.31</v>
      </c>
    </row>
    <row r="14898" spans="2:4" x14ac:dyDescent="0.25">
      <c r="B14898" s="427" t="s">
        <v>18040</v>
      </c>
      <c r="C14898" s="427" t="s">
        <v>18037</v>
      </c>
      <c r="D14898" s="428">
        <v>120408.1</v>
      </c>
    </row>
    <row r="14899" spans="2:4" x14ac:dyDescent="0.25">
      <c r="B14899" s="427" t="s">
        <v>18041</v>
      </c>
      <c r="C14899" s="427" t="s">
        <v>18042</v>
      </c>
      <c r="D14899" s="428">
        <v>188695.71</v>
      </c>
    </row>
    <row r="14900" spans="2:4" x14ac:dyDescent="0.25">
      <c r="B14900" s="427" t="s">
        <v>18043</v>
      </c>
      <c r="C14900" s="427" t="s">
        <v>18044</v>
      </c>
      <c r="D14900" s="428">
        <v>1995</v>
      </c>
    </row>
    <row r="14901" spans="2:4" x14ac:dyDescent="0.25">
      <c r="B14901" s="427" t="s">
        <v>18045</v>
      </c>
      <c r="C14901" s="427" t="s">
        <v>18046</v>
      </c>
      <c r="D14901" s="428">
        <v>1650</v>
      </c>
    </row>
    <row r="14902" spans="2:4" x14ac:dyDescent="0.25">
      <c r="B14902" s="427" t="s">
        <v>18047</v>
      </c>
      <c r="C14902" s="427" t="s">
        <v>18048</v>
      </c>
      <c r="D14902" s="428">
        <v>2499</v>
      </c>
    </row>
    <row r="14903" spans="2:4" x14ac:dyDescent="0.25">
      <c r="B14903" s="427" t="s">
        <v>18049</v>
      </c>
      <c r="C14903" s="427" t="s">
        <v>18048</v>
      </c>
      <c r="D14903" s="428">
        <v>2499</v>
      </c>
    </row>
    <row r="14904" spans="2:4" x14ac:dyDescent="0.25">
      <c r="B14904" s="427" t="s">
        <v>18050</v>
      </c>
      <c r="C14904" s="427" t="s">
        <v>18051</v>
      </c>
      <c r="D14904" s="428">
        <v>2797.83</v>
      </c>
    </row>
    <row r="14905" spans="2:4" x14ac:dyDescent="0.25">
      <c r="B14905" s="427" t="s">
        <v>18052</v>
      </c>
      <c r="C14905" s="427" t="s">
        <v>18053</v>
      </c>
      <c r="D14905" s="428">
        <v>1999</v>
      </c>
    </row>
    <row r="14906" spans="2:4" x14ac:dyDescent="0.25">
      <c r="B14906" s="427" t="s">
        <v>18054</v>
      </c>
      <c r="C14906" s="427" t="s">
        <v>18055</v>
      </c>
      <c r="D14906" s="428">
        <v>812</v>
      </c>
    </row>
    <row r="14907" spans="2:4" x14ac:dyDescent="0.25">
      <c r="B14907" s="427" t="s">
        <v>18056</v>
      </c>
      <c r="C14907" s="427" t="s">
        <v>18057</v>
      </c>
      <c r="D14907" s="428">
        <v>1999</v>
      </c>
    </row>
    <row r="14908" spans="2:4" x14ac:dyDescent="0.25">
      <c r="B14908" s="427" t="s">
        <v>18058</v>
      </c>
      <c r="C14908" s="427" t="s">
        <v>18059</v>
      </c>
      <c r="D14908" s="428">
        <v>8999.2800000000007</v>
      </c>
    </row>
    <row r="14909" spans="2:4" x14ac:dyDescent="0.25">
      <c r="B14909" s="427" t="s">
        <v>18060</v>
      </c>
      <c r="C14909" s="427" t="s">
        <v>18061</v>
      </c>
      <c r="D14909" s="428">
        <v>3541.06</v>
      </c>
    </row>
    <row r="14910" spans="2:4" x14ac:dyDescent="0.25">
      <c r="B14910" s="427" t="s">
        <v>18062</v>
      </c>
      <c r="C14910" s="427" t="s">
        <v>18063</v>
      </c>
      <c r="D14910" s="428">
        <v>3572.97</v>
      </c>
    </row>
    <row r="14911" spans="2:4" x14ac:dyDescent="0.25">
      <c r="B14911" s="427" t="s">
        <v>18064</v>
      </c>
      <c r="C14911" s="427" t="s">
        <v>18065</v>
      </c>
      <c r="D14911" s="428">
        <v>6799</v>
      </c>
    </row>
    <row r="14912" spans="2:4" x14ac:dyDescent="0.25">
      <c r="B14912" s="427" t="s">
        <v>18066</v>
      </c>
      <c r="C14912" s="427" t="s">
        <v>18067</v>
      </c>
      <c r="D14912" s="428">
        <v>9043.24</v>
      </c>
    </row>
    <row r="14913" spans="2:4" x14ac:dyDescent="0.25">
      <c r="B14913" s="427" t="s">
        <v>18068</v>
      </c>
      <c r="C14913" s="427" t="s">
        <v>18069</v>
      </c>
      <c r="D14913" s="428">
        <v>586.5</v>
      </c>
    </row>
    <row r="14914" spans="2:4" x14ac:dyDescent="0.25">
      <c r="B14914" s="427" t="s">
        <v>18070</v>
      </c>
      <c r="C14914" s="427" t="s">
        <v>18071</v>
      </c>
      <c r="D14914" s="428">
        <v>322</v>
      </c>
    </row>
    <row r="14915" spans="2:4" x14ac:dyDescent="0.25">
      <c r="B14915" s="427" t="s">
        <v>18072</v>
      </c>
      <c r="C14915" s="427" t="s">
        <v>18073</v>
      </c>
      <c r="D14915" s="428">
        <v>632.5</v>
      </c>
    </row>
    <row r="14916" spans="2:4" x14ac:dyDescent="0.25">
      <c r="B14916" s="427" t="s">
        <v>18074</v>
      </c>
      <c r="C14916" s="427" t="s">
        <v>18075</v>
      </c>
      <c r="D14916" s="428">
        <v>586.5</v>
      </c>
    </row>
    <row r="14917" spans="2:4" x14ac:dyDescent="0.25">
      <c r="B14917" s="427" t="s">
        <v>18076</v>
      </c>
      <c r="C14917" s="427" t="s">
        <v>18075</v>
      </c>
      <c r="D14917" s="428">
        <v>586.5</v>
      </c>
    </row>
    <row r="14918" spans="2:4" x14ac:dyDescent="0.25">
      <c r="B14918" s="427" t="s">
        <v>18077</v>
      </c>
      <c r="C14918" s="427" t="s">
        <v>18075</v>
      </c>
      <c r="D14918" s="428">
        <v>586.5</v>
      </c>
    </row>
    <row r="14919" spans="2:4" x14ac:dyDescent="0.25">
      <c r="B14919" s="427" t="s">
        <v>18078</v>
      </c>
      <c r="C14919" s="427" t="s">
        <v>18075</v>
      </c>
      <c r="D14919" s="428">
        <v>586.5</v>
      </c>
    </row>
    <row r="14920" spans="2:4" x14ac:dyDescent="0.25">
      <c r="B14920" s="427" t="s">
        <v>18079</v>
      </c>
      <c r="C14920" s="427" t="s">
        <v>18075</v>
      </c>
      <c r="D14920" s="428">
        <v>586.5</v>
      </c>
    </row>
    <row r="14921" spans="2:4" x14ac:dyDescent="0.25">
      <c r="B14921" s="427" t="s">
        <v>18080</v>
      </c>
      <c r="C14921" s="427" t="s">
        <v>18075</v>
      </c>
      <c r="D14921" s="428">
        <v>586.5</v>
      </c>
    </row>
    <row r="14922" spans="2:4" x14ac:dyDescent="0.25">
      <c r="B14922" s="427" t="s">
        <v>18081</v>
      </c>
      <c r="C14922" s="427" t="s">
        <v>18075</v>
      </c>
      <c r="D14922" s="428">
        <v>586.5</v>
      </c>
    </row>
    <row r="14923" spans="2:4" x14ac:dyDescent="0.25">
      <c r="B14923" s="427" t="s">
        <v>18082</v>
      </c>
      <c r="C14923" s="427" t="s">
        <v>18075</v>
      </c>
      <c r="D14923" s="428">
        <v>586.5</v>
      </c>
    </row>
    <row r="14924" spans="2:4" x14ac:dyDescent="0.25">
      <c r="B14924" s="427" t="s">
        <v>18083</v>
      </c>
      <c r="C14924" s="427" t="s">
        <v>18075</v>
      </c>
      <c r="D14924" s="428">
        <v>586.5</v>
      </c>
    </row>
    <row r="14925" spans="2:4" x14ac:dyDescent="0.25">
      <c r="B14925" s="427" t="s">
        <v>18084</v>
      </c>
      <c r="C14925" s="427" t="s">
        <v>18075</v>
      </c>
      <c r="D14925" s="428">
        <v>586.5</v>
      </c>
    </row>
    <row r="14926" spans="2:4" x14ac:dyDescent="0.25">
      <c r="B14926" s="427" t="s">
        <v>18085</v>
      </c>
      <c r="C14926" s="427" t="s">
        <v>18075</v>
      </c>
      <c r="D14926" s="428">
        <v>586.5</v>
      </c>
    </row>
    <row r="14927" spans="2:4" x14ac:dyDescent="0.25">
      <c r="B14927" s="427" t="s">
        <v>18086</v>
      </c>
      <c r="C14927" s="427" t="s">
        <v>18075</v>
      </c>
      <c r="D14927" s="428">
        <v>586.5</v>
      </c>
    </row>
    <row r="14928" spans="2:4" x14ac:dyDescent="0.25">
      <c r="B14928" s="427" t="s">
        <v>18087</v>
      </c>
      <c r="C14928" s="427" t="s">
        <v>18075</v>
      </c>
      <c r="D14928" s="428">
        <v>586.5</v>
      </c>
    </row>
    <row r="14929" spans="2:4" x14ac:dyDescent="0.25">
      <c r="B14929" s="427" t="s">
        <v>18088</v>
      </c>
      <c r="C14929" s="427" t="s">
        <v>18075</v>
      </c>
      <c r="D14929" s="428">
        <v>586.5</v>
      </c>
    </row>
    <row r="14930" spans="2:4" x14ac:dyDescent="0.25">
      <c r="B14930" s="427" t="s">
        <v>18089</v>
      </c>
      <c r="C14930" s="427" t="s">
        <v>18075</v>
      </c>
      <c r="D14930" s="428">
        <v>586.5</v>
      </c>
    </row>
    <row r="14931" spans="2:4" x14ac:dyDescent="0.25">
      <c r="B14931" s="427" t="s">
        <v>18090</v>
      </c>
      <c r="C14931" s="427" t="s">
        <v>18075</v>
      </c>
      <c r="D14931" s="428">
        <v>586.5</v>
      </c>
    </row>
    <row r="14932" spans="2:4" x14ac:dyDescent="0.25">
      <c r="B14932" s="427" t="s">
        <v>18091</v>
      </c>
      <c r="C14932" s="427" t="s">
        <v>18075</v>
      </c>
      <c r="D14932" s="428">
        <v>586.5</v>
      </c>
    </row>
    <row r="14933" spans="2:4" x14ac:dyDescent="0.25">
      <c r="B14933" s="427" t="s">
        <v>18092</v>
      </c>
      <c r="C14933" s="427" t="s">
        <v>18075</v>
      </c>
      <c r="D14933" s="428">
        <v>586.5</v>
      </c>
    </row>
    <row r="14934" spans="2:4" x14ac:dyDescent="0.25">
      <c r="B14934" s="427" t="s">
        <v>18093</v>
      </c>
      <c r="C14934" s="427" t="s">
        <v>18075</v>
      </c>
      <c r="D14934" s="428">
        <v>586.5</v>
      </c>
    </row>
    <row r="14935" spans="2:4" x14ac:dyDescent="0.25">
      <c r="B14935" s="427" t="s">
        <v>18094</v>
      </c>
      <c r="C14935" s="427" t="s">
        <v>18075</v>
      </c>
      <c r="D14935" s="428">
        <v>586.5</v>
      </c>
    </row>
    <row r="14936" spans="2:4" x14ac:dyDescent="0.25">
      <c r="B14936" s="427" t="s">
        <v>18095</v>
      </c>
      <c r="C14936" s="427" t="s">
        <v>18075</v>
      </c>
      <c r="D14936" s="428">
        <v>586.5</v>
      </c>
    </row>
    <row r="14937" spans="2:4" x14ac:dyDescent="0.25">
      <c r="B14937" s="427" t="s">
        <v>18096</v>
      </c>
      <c r="C14937" s="427" t="s">
        <v>18075</v>
      </c>
      <c r="D14937" s="428">
        <v>586.5</v>
      </c>
    </row>
    <row r="14938" spans="2:4" x14ac:dyDescent="0.25">
      <c r="B14938" s="427" t="s">
        <v>18097</v>
      </c>
      <c r="C14938" s="427" t="s">
        <v>18098</v>
      </c>
      <c r="D14938" s="428">
        <v>586.5</v>
      </c>
    </row>
    <row r="14939" spans="2:4" x14ac:dyDescent="0.25">
      <c r="B14939" s="427" t="s">
        <v>18099</v>
      </c>
      <c r="C14939" s="427" t="s">
        <v>18098</v>
      </c>
      <c r="D14939" s="428">
        <v>586.5</v>
      </c>
    </row>
    <row r="14940" spans="2:4" x14ac:dyDescent="0.25">
      <c r="B14940" s="427" t="s">
        <v>18100</v>
      </c>
      <c r="C14940" s="427" t="s">
        <v>18098</v>
      </c>
      <c r="D14940" s="428">
        <v>586.5</v>
      </c>
    </row>
    <row r="14941" spans="2:4" x14ac:dyDescent="0.25">
      <c r="B14941" s="427" t="s">
        <v>18101</v>
      </c>
      <c r="C14941" s="427" t="s">
        <v>18098</v>
      </c>
      <c r="D14941" s="428">
        <v>586.5</v>
      </c>
    </row>
    <row r="14942" spans="2:4" x14ac:dyDescent="0.25">
      <c r="B14942" s="427" t="s">
        <v>18102</v>
      </c>
      <c r="C14942" s="427" t="s">
        <v>18098</v>
      </c>
      <c r="D14942" s="428">
        <v>586.5</v>
      </c>
    </row>
    <row r="14943" spans="2:4" x14ac:dyDescent="0.25">
      <c r="B14943" s="427" t="s">
        <v>18103</v>
      </c>
      <c r="C14943" s="427" t="s">
        <v>18098</v>
      </c>
      <c r="D14943" s="428">
        <v>586.5</v>
      </c>
    </row>
    <row r="14944" spans="2:4" x14ac:dyDescent="0.25">
      <c r="B14944" s="427" t="s">
        <v>18104</v>
      </c>
      <c r="C14944" s="427" t="s">
        <v>18098</v>
      </c>
      <c r="D14944" s="428">
        <v>586.5</v>
      </c>
    </row>
    <row r="14945" spans="2:4" x14ac:dyDescent="0.25">
      <c r="B14945" s="427" t="s">
        <v>18105</v>
      </c>
      <c r="C14945" s="427" t="s">
        <v>18098</v>
      </c>
      <c r="D14945" s="428">
        <v>586.5</v>
      </c>
    </row>
    <row r="14946" spans="2:4" x14ac:dyDescent="0.25">
      <c r="B14946" s="427" t="s">
        <v>18106</v>
      </c>
      <c r="C14946" s="427" t="s">
        <v>18098</v>
      </c>
      <c r="D14946" s="428">
        <v>586.5</v>
      </c>
    </row>
    <row r="14947" spans="2:4" x14ac:dyDescent="0.25">
      <c r="B14947" s="427" t="s">
        <v>18107</v>
      </c>
      <c r="C14947" s="427" t="s">
        <v>18098</v>
      </c>
      <c r="D14947" s="428">
        <v>586.5</v>
      </c>
    </row>
    <row r="14948" spans="2:4" x14ac:dyDescent="0.25">
      <c r="B14948" s="427" t="s">
        <v>18108</v>
      </c>
      <c r="C14948" s="427" t="s">
        <v>18098</v>
      </c>
      <c r="D14948" s="428">
        <v>586.5</v>
      </c>
    </row>
    <row r="14949" spans="2:4" x14ac:dyDescent="0.25">
      <c r="B14949" s="427" t="s">
        <v>18109</v>
      </c>
      <c r="C14949" s="427" t="s">
        <v>18098</v>
      </c>
      <c r="D14949" s="428">
        <v>632.5</v>
      </c>
    </row>
    <row r="14950" spans="2:4" x14ac:dyDescent="0.25">
      <c r="B14950" s="427" t="s">
        <v>18110</v>
      </c>
      <c r="C14950" s="427" t="s">
        <v>18098</v>
      </c>
      <c r="D14950" s="428">
        <v>586.5</v>
      </c>
    </row>
    <row r="14951" spans="2:4" x14ac:dyDescent="0.25">
      <c r="B14951" s="427" t="s">
        <v>18111</v>
      </c>
      <c r="C14951" s="427" t="s">
        <v>18098</v>
      </c>
      <c r="D14951" s="428">
        <v>586.5</v>
      </c>
    </row>
    <row r="14952" spans="2:4" x14ac:dyDescent="0.25">
      <c r="B14952" s="427" t="s">
        <v>18112</v>
      </c>
      <c r="C14952" s="427" t="s">
        <v>18113</v>
      </c>
      <c r="D14952" s="428">
        <v>632.5</v>
      </c>
    </row>
    <row r="14953" spans="2:4" x14ac:dyDescent="0.25">
      <c r="B14953" s="427" t="s">
        <v>18114</v>
      </c>
      <c r="C14953" s="427" t="s">
        <v>18113</v>
      </c>
      <c r="D14953" s="428">
        <v>632.5</v>
      </c>
    </row>
    <row r="14954" spans="2:4" x14ac:dyDescent="0.25">
      <c r="B14954" s="427" t="s">
        <v>18115</v>
      </c>
      <c r="C14954" s="427" t="s">
        <v>18113</v>
      </c>
      <c r="D14954" s="428">
        <v>632.5</v>
      </c>
    </row>
    <row r="14955" spans="2:4" x14ac:dyDescent="0.25">
      <c r="B14955" s="427" t="s">
        <v>18116</v>
      </c>
      <c r="C14955" s="427" t="s">
        <v>18117</v>
      </c>
      <c r="D14955" s="428">
        <v>632.5</v>
      </c>
    </row>
    <row r="14956" spans="2:4" x14ac:dyDescent="0.25">
      <c r="B14956" s="427" t="s">
        <v>18118</v>
      </c>
      <c r="C14956" s="427" t="s">
        <v>18117</v>
      </c>
      <c r="D14956" s="428">
        <v>586.5</v>
      </c>
    </row>
    <row r="14957" spans="2:4" x14ac:dyDescent="0.25">
      <c r="B14957" s="427" t="s">
        <v>18119</v>
      </c>
      <c r="C14957" s="427" t="s">
        <v>18120</v>
      </c>
      <c r="D14957" s="428">
        <v>777.28</v>
      </c>
    </row>
    <row r="14958" spans="2:4" x14ac:dyDescent="0.25">
      <c r="B14958" s="427" t="s">
        <v>18121</v>
      </c>
      <c r="C14958" s="427" t="s">
        <v>18120</v>
      </c>
      <c r="D14958" s="428">
        <v>777.28</v>
      </c>
    </row>
    <row r="14959" spans="2:4" x14ac:dyDescent="0.25">
      <c r="B14959" s="427" t="s">
        <v>18122</v>
      </c>
      <c r="C14959" s="427" t="s">
        <v>18120</v>
      </c>
      <c r="D14959" s="428">
        <v>777.28</v>
      </c>
    </row>
    <row r="14960" spans="2:4" x14ac:dyDescent="0.25">
      <c r="B14960" s="427" t="s">
        <v>18123</v>
      </c>
      <c r="C14960" s="427" t="s">
        <v>18120</v>
      </c>
      <c r="D14960" s="428">
        <v>777.28</v>
      </c>
    </row>
    <row r="14961" spans="2:4" x14ac:dyDescent="0.25">
      <c r="B14961" s="427" t="s">
        <v>18124</v>
      </c>
      <c r="C14961" s="427" t="s">
        <v>18120</v>
      </c>
      <c r="D14961" s="428">
        <v>777.28</v>
      </c>
    </row>
    <row r="14962" spans="2:4" x14ac:dyDescent="0.25">
      <c r="B14962" s="427" t="s">
        <v>18125</v>
      </c>
      <c r="C14962" s="427" t="s">
        <v>18120</v>
      </c>
      <c r="D14962" s="428">
        <v>777.28</v>
      </c>
    </row>
    <row r="14963" spans="2:4" x14ac:dyDescent="0.25">
      <c r="B14963" s="427" t="s">
        <v>18126</v>
      </c>
      <c r="C14963" s="427" t="s">
        <v>18120</v>
      </c>
      <c r="D14963" s="428">
        <v>777.28</v>
      </c>
    </row>
    <row r="14964" spans="2:4" x14ac:dyDescent="0.25">
      <c r="B14964" s="427" t="s">
        <v>18127</v>
      </c>
      <c r="C14964" s="427" t="s">
        <v>18120</v>
      </c>
      <c r="D14964" s="428">
        <v>777.28</v>
      </c>
    </row>
    <row r="14965" spans="2:4" x14ac:dyDescent="0.25">
      <c r="B14965" s="427" t="s">
        <v>18128</v>
      </c>
      <c r="C14965" s="427" t="s">
        <v>18120</v>
      </c>
      <c r="D14965" s="428">
        <v>777.28</v>
      </c>
    </row>
    <row r="14966" spans="2:4" x14ac:dyDescent="0.25">
      <c r="B14966" s="427" t="s">
        <v>18129</v>
      </c>
      <c r="C14966" s="427" t="s">
        <v>18120</v>
      </c>
      <c r="D14966" s="428">
        <v>777.28</v>
      </c>
    </row>
    <row r="14967" spans="2:4" x14ac:dyDescent="0.25">
      <c r="B14967" s="427" t="s">
        <v>18130</v>
      </c>
      <c r="C14967" s="427" t="s">
        <v>18120</v>
      </c>
      <c r="D14967" s="428">
        <v>777.28</v>
      </c>
    </row>
    <row r="14968" spans="2:4" x14ac:dyDescent="0.25">
      <c r="B14968" s="427" t="s">
        <v>18131</v>
      </c>
      <c r="C14968" s="427" t="s">
        <v>18120</v>
      </c>
      <c r="D14968" s="428">
        <v>777.28</v>
      </c>
    </row>
    <row r="14969" spans="2:4" x14ac:dyDescent="0.25">
      <c r="B14969" s="427" t="s">
        <v>18132</v>
      </c>
      <c r="C14969" s="427" t="s">
        <v>18120</v>
      </c>
      <c r="D14969" s="428">
        <v>777.28</v>
      </c>
    </row>
    <row r="14970" spans="2:4" x14ac:dyDescent="0.25">
      <c r="B14970" s="427" t="s">
        <v>18133</v>
      </c>
      <c r="C14970" s="427" t="s">
        <v>18134</v>
      </c>
      <c r="D14970" s="428">
        <v>7251.58</v>
      </c>
    </row>
    <row r="14971" spans="2:4" x14ac:dyDescent="0.25">
      <c r="B14971" s="427" t="s">
        <v>18135</v>
      </c>
      <c r="C14971" s="427" t="s">
        <v>18136</v>
      </c>
      <c r="D14971" s="428">
        <v>3151</v>
      </c>
    </row>
    <row r="14972" spans="2:4" x14ac:dyDescent="0.25">
      <c r="B14972" s="427" t="s">
        <v>18137</v>
      </c>
      <c r="C14972" s="427" t="s">
        <v>18138</v>
      </c>
      <c r="D14972" s="428">
        <v>0.12</v>
      </c>
    </row>
    <row r="14973" spans="2:4" x14ac:dyDescent="0.25">
      <c r="B14973" s="427" t="s">
        <v>18139</v>
      </c>
      <c r="C14973" s="427" t="s">
        <v>18140</v>
      </c>
      <c r="D14973" s="428">
        <v>1626.1</v>
      </c>
    </row>
    <row r="14974" spans="2:4" x14ac:dyDescent="0.25">
      <c r="B14974" s="427" t="s">
        <v>18141</v>
      </c>
      <c r="C14974" s="427" t="s">
        <v>18142</v>
      </c>
      <c r="D14974" s="428">
        <v>24921.78</v>
      </c>
    </row>
    <row r="14975" spans="2:4" x14ac:dyDescent="0.25">
      <c r="B14975" s="427" t="s">
        <v>18143</v>
      </c>
      <c r="C14975" s="427" t="s">
        <v>18144</v>
      </c>
      <c r="D14975" s="428">
        <v>6178.03</v>
      </c>
    </row>
    <row r="14976" spans="2:4" x14ac:dyDescent="0.25">
      <c r="B14976" s="427" t="s">
        <v>18145</v>
      </c>
      <c r="C14976" s="427" t="s">
        <v>18146</v>
      </c>
      <c r="D14976" s="428">
        <v>81859.649999999994</v>
      </c>
    </row>
    <row r="14977" spans="2:4" x14ac:dyDescent="0.25">
      <c r="B14977" s="427" t="s">
        <v>18147</v>
      </c>
      <c r="C14977" s="427" t="s">
        <v>18148</v>
      </c>
      <c r="D14977" s="428">
        <v>2155.2800000000002</v>
      </c>
    </row>
    <row r="14978" spans="2:4" x14ac:dyDescent="0.25">
      <c r="B14978" s="427" t="s">
        <v>18149</v>
      </c>
      <c r="C14978" s="427" t="s">
        <v>18150</v>
      </c>
      <c r="D14978" s="428">
        <v>3693.15</v>
      </c>
    </row>
    <row r="14979" spans="2:4" x14ac:dyDescent="0.25">
      <c r="B14979" s="427" t="s">
        <v>18151</v>
      </c>
      <c r="C14979" s="427" t="s">
        <v>18152</v>
      </c>
      <c r="D14979" s="428">
        <v>4000.84</v>
      </c>
    </row>
    <row r="14980" spans="2:4" x14ac:dyDescent="0.25">
      <c r="B14980" s="427" t="s">
        <v>18153</v>
      </c>
      <c r="C14980" s="427" t="s">
        <v>18152</v>
      </c>
      <c r="D14980" s="428">
        <v>4000.84</v>
      </c>
    </row>
    <row r="14981" spans="2:4" x14ac:dyDescent="0.25">
      <c r="B14981" s="427" t="s">
        <v>18154</v>
      </c>
      <c r="C14981" s="427" t="s">
        <v>18155</v>
      </c>
      <c r="D14981" s="428">
        <v>6481.5</v>
      </c>
    </row>
    <row r="14982" spans="2:4" x14ac:dyDescent="0.25">
      <c r="B14982" s="427" t="s">
        <v>18156</v>
      </c>
      <c r="C14982" s="427" t="s">
        <v>18155</v>
      </c>
      <c r="D14982" s="428">
        <v>6481.5</v>
      </c>
    </row>
    <row r="14983" spans="2:4" x14ac:dyDescent="0.25">
      <c r="B14983" s="427" t="s">
        <v>18157</v>
      </c>
      <c r="C14983" s="427" t="s">
        <v>18158</v>
      </c>
      <c r="D14983" s="428">
        <v>2900</v>
      </c>
    </row>
    <row r="14984" spans="2:4" x14ac:dyDescent="0.25">
      <c r="B14984" s="427" t="s">
        <v>18159</v>
      </c>
      <c r="C14984" s="427" t="s">
        <v>18158</v>
      </c>
      <c r="D14984" s="428">
        <v>2900</v>
      </c>
    </row>
    <row r="14985" spans="2:4" x14ac:dyDescent="0.25">
      <c r="B14985" s="427" t="s">
        <v>18160</v>
      </c>
      <c r="C14985" s="427" t="s">
        <v>18158</v>
      </c>
      <c r="D14985" s="428">
        <v>2900</v>
      </c>
    </row>
    <row r="14986" spans="2:4" x14ac:dyDescent="0.25">
      <c r="B14986" s="427" t="s">
        <v>18161</v>
      </c>
      <c r="C14986" s="427" t="s">
        <v>18162</v>
      </c>
      <c r="D14986" s="428">
        <v>1426.8</v>
      </c>
    </row>
    <row r="14987" spans="2:4" x14ac:dyDescent="0.25">
      <c r="B14987" s="427" t="s">
        <v>18163</v>
      </c>
      <c r="C14987" s="427" t="s">
        <v>18162</v>
      </c>
      <c r="D14987" s="428">
        <v>1426.8</v>
      </c>
    </row>
    <row r="14988" spans="2:4" x14ac:dyDescent="0.25">
      <c r="B14988" s="427" t="s">
        <v>18164</v>
      </c>
      <c r="C14988" s="427" t="s">
        <v>18162</v>
      </c>
      <c r="D14988" s="428">
        <v>1426.8</v>
      </c>
    </row>
    <row r="14989" spans="2:4" x14ac:dyDescent="0.25">
      <c r="B14989" s="427" t="s">
        <v>18165</v>
      </c>
      <c r="C14989" s="427" t="s">
        <v>18166</v>
      </c>
      <c r="D14989" s="428">
        <v>2750.8</v>
      </c>
    </row>
    <row r="14990" spans="2:4" ht="28.5" x14ac:dyDescent="0.25">
      <c r="B14990" s="427" t="s">
        <v>18167</v>
      </c>
      <c r="C14990" s="427" t="s">
        <v>18168</v>
      </c>
      <c r="D14990" s="428">
        <v>554.29999999999995</v>
      </c>
    </row>
    <row r="14991" spans="2:4" x14ac:dyDescent="0.25">
      <c r="B14991" s="427" t="s">
        <v>18169</v>
      </c>
      <c r="C14991" s="427" t="s">
        <v>18170</v>
      </c>
      <c r="D14991" s="428">
        <v>11452.17</v>
      </c>
    </row>
    <row r="14992" spans="2:4" x14ac:dyDescent="0.25">
      <c r="B14992" s="427" t="s">
        <v>18171</v>
      </c>
      <c r="C14992" s="427" t="s">
        <v>18172</v>
      </c>
      <c r="D14992" s="428">
        <v>5796.31</v>
      </c>
    </row>
    <row r="14993" spans="2:4" x14ac:dyDescent="0.25">
      <c r="B14993" s="427" t="s">
        <v>18173</v>
      </c>
      <c r="C14993" s="427" t="s">
        <v>18174</v>
      </c>
      <c r="D14993" s="428">
        <v>5796.31</v>
      </c>
    </row>
    <row r="14994" spans="2:4" x14ac:dyDescent="0.25">
      <c r="B14994" s="427" t="s">
        <v>18175</v>
      </c>
      <c r="C14994" s="427" t="s">
        <v>18176</v>
      </c>
      <c r="D14994" s="428">
        <v>11814.6</v>
      </c>
    </row>
    <row r="14995" spans="2:4" x14ac:dyDescent="0.25">
      <c r="B14995" s="427" t="s">
        <v>18177</v>
      </c>
      <c r="C14995" s="427" t="s">
        <v>18178</v>
      </c>
      <c r="D14995" s="428">
        <v>1463</v>
      </c>
    </row>
    <row r="14996" spans="2:4" x14ac:dyDescent="0.25">
      <c r="B14996" s="427" t="s">
        <v>18179</v>
      </c>
      <c r="C14996" s="427" t="s">
        <v>18180</v>
      </c>
      <c r="D14996" s="428">
        <v>2817.5</v>
      </c>
    </row>
    <row r="14997" spans="2:4" x14ac:dyDescent="0.25">
      <c r="B14997" s="427" t="s">
        <v>18181</v>
      </c>
      <c r="C14997" s="427" t="s">
        <v>18182</v>
      </c>
      <c r="D14997" s="428">
        <v>1932</v>
      </c>
    </row>
    <row r="14998" spans="2:4" x14ac:dyDescent="0.25">
      <c r="B14998" s="427" t="s">
        <v>18183</v>
      </c>
      <c r="C14998" s="427" t="s">
        <v>18184</v>
      </c>
      <c r="D14998" s="428">
        <v>3033.45</v>
      </c>
    </row>
    <row r="14999" spans="2:4" x14ac:dyDescent="0.25">
      <c r="B14999" s="427" t="s">
        <v>18185</v>
      </c>
      <c r="C14999" s="427" t="s">
        <v>18184</v>
      </c>
      <c r="D14999" s="428">
        <v>3033.45</v>
      </c>
    </row>
    <row r="15000" spans="2:4" x14ac:dyDescent="0.25">
      <c r="B15000" s="427" t="s">
        <v>18186</v>
      </c>
      <c r="C15000" s="427" t="s">
        <v>18187</v>
      </c>
      <c r="D15000" s="428">
        <v>26611.56</v>
      </c>
    </row>
    <row r="15001" spans="2:4" x14ac:dyDescent="0.25">
      <c r="B15001" s="427" t="s">
        <v>18188</v>
      </c>
      <c r="C15001" s="427" t="s">
        <v>18189</v>
      </c>
      <c r="D15001" s="428">
        <v>4519.5</v>
      </c>
    </row>
    <row r="15002" spans="2:4" x14ac:dyDescent="0.25">
      <c r="B15002" s="427" t="s">
        <v>18190</v>
      </c>
      <c r="C15002" s="427" t="s">
        <v>18191</v>
      </c>
      <c r="D15002" s="428">
        <v>8746.4</v>
      </c>
    </row>
    <row r="15003" spans="2:4" x14ac:dyDescent="0.25">
      <c r="B15003" s="427" t="s">
        <v>18192</v>
      </c>
      <c r="C15003" s="427" t="s">
        <v>18191</v>
      </c>
      <c r="D15003" s="428">
        <v>8746.4</v>
      </c>
    </row>
    <row r="15004" spans="2:4" x14ac:dyDescent="0.25">
      <c r="B15004" s="427" t="s">
        <v>18193</v>
      </c>
      <c r="C15004" s="427" t="s">
        <v>18191</v>
      </c>
      <c r="D15004" s="428">
        <v>8746.4</v>
      </c>
    </row>
    <row r="15005" spans="2:4" x14ac:dyDescent="0.25">
      <c r="B15005" s="427" t="s">
        <v>18194</v>
      </c>
      <c r="C15005" s="427" t="s">
        <v>18191</v>
      </c>
      <c r="D15005" s="428">
        <v>8746.4</v>
      </c>
    </row>
    <row r="15006" spans="2:4" x14ac:dyDescent="0.25">
      <c r="B15006" s="427" t="s">
        <v>18195</v>
      </c>
      <c r="C15006" s="427" t="s">
        <v>18191</v>
      </c>
      <c r="D15006" s="428">
        <v>8746.4</v>
      </c>
    </row>
    <row r="15007" spans="2:4" x14ac:dyDescent="0.25">
      <c r="B15007" s="427" t="s">
        <v>18196</v>
      </c>
      <c r="C15007" s="427" t="s">
        <v>18191</v>
      </c>
      <c r="D15007" s="428">
        <v>8746.4</v>
      </c>
    </row>
    <row r="15008" spans="2:4" x14ac:dyDescent="0.25">
      <c r="B15008" s="427" t="s">
        <v>18197</v>
      </c>
      <c r="C15008" s="427" t="s">
        <v>18191</v>
      </c>
      <c r="D15008" s="428">
        <v>8746.4</v>
      </c>
    </row>
    <row r="15009" spans="2:4" x14ac:dyDescent="0.25">
      <c r="B15009" s="427" t="s">
        <v>18198</v>
      </c>
      <c r="C15009" s="427" t="s">
        <v>18191</v>
      </c>
      <c r="D15009" s="428">
        <v>8746.4</v>
      </c>
    </row>
    <row r="15010" spans="2:4" x14ac:dyDescent="0.25">
      <c r="B15010" s="427" t="s">
        <v>18199</v>
      </c>
      <c r="C15010" s="427" t="s">
        <v>18200</v>
      </c>
      <c r="D15010" s="428">
        <v>1201.75</v>
      </c>
    </row>
    <row r="15011" spans="2:4" x14ac:dyDescent="0.25">
      <c r="B15011" s="427" t="s">
        <v>18201</v>
      </c>
      <c r="C15011" s="427" t="s">
        <v>18202</v>
      </c>
      <c r="D15011" s="428">
        <v>124847.45</v>
      </c>
    </row>
    <row r="15012" spans="2:4" x14ac:dyDescent="0.25">
      <c r="B15012" s="427" t="s">
        <v>18203</v>
      </c>
      <c r="C15012" s="427" t="s">
        <v>18202</v>
      </c>
      <c r="D15012" s="428">
        <v>124847.45</v>
      </c>
    </row>
    <row r="15013" spans="2:4" ht="28.5" x14ac:dyDescent="0.25">
      <c r="B15013" s="427" t="s">
        <v>18204</v>
      </c>
      <c r="C15013" s="427" t="s">
        <v>18205</v>
      </c>
      <c r="D15013" s="428">
        <v>3415.62</v>
      </c>
    </row>
    <row r="15014" spans="2:4" ht="28.5" x14ac:dyDescent="0.25">
      <c r="B15014" s="427" t="s">
        <v>18206</v>
      </c>
      <c r="C15014" s="427" t="s">
        <v>18205</v>
      </c>
      <c r="D15014" s="428">
        <v>3415.62</v>
      </c>
    </row>
    <row r="15015" spans="2:4" x14ac:dyDescent="0.25">
      <c r="B15015" s="427" t="s">
        <v>18207</v>
      </c>
      <c r="C15015" s="427" t="s">
        <v>18208</v>
      </c>
      <c r="D15015" s="428">
        <v>499</v>
      </c>
    </row>
    <row r="15016" spans="2:4" x14ac:dyDescent="0.25">
      <c r="B15016" s="427" t="s">
        <v>18209</v>
      </c>
      <c r="C15016" s="427" t="s">
        <v>18210</v>
      </c>
      <c r="D15016" s="428">
        <v>499</v>
      </c>
    </row>
    <row r="15017" spans="2:4" x14ac:dyDescent="0.25">
      <c r="B15017" s="427" t="s">
        <v>18211</v>
      </c>
      <c r="C15017" s="427" t="s">
        <v>18212</v>
      </c>
      <c r="D15017" s="428">
        <v>9999</v>
      </c>
    </row>
    <row r="15018" spans="2:4" x14ac:dyDescent="0.25">
      <c r="B15018" s="427" t="s">
        <v>18213</v>
      </c>
      <c r="C15018" s="427" t="s">
        <v>18214</v>
      </c>
      <c r="D15018" s="428">
        <v>3339</v>
      </c>
    </row>
    <row r="15019" spans="2:4" x14ac:dyDescent="0.25">
      <c r="B15019" s="427" t="s">
        <v>18215</v>
      </c>
      <c r="C15019" s="427" t="s">
        <v>18216</v>
      </c>
      <c r="D15019" s="428">
        <v>25843.37</v>
      </c>
    </row>
    <row r="15020" spans="2:4" x14ac:dyDescent="0.25">
      <c r="B15020" s="427" t="s">
        <v>18217</v>
      </c>
      <c r="C15020" s="427" t="s">
        <v>18218</v>
      </c>
      <c r="D15020" s="428">
        <v>3278.53</v>
      </c>
    </row>
    <row r="15021" spans="2:4" x14ac:dyDescent="0.25">
      <c r="B15021" s="427" t="s">
        <v>18219</v>
      </c>
      <c r="C15021" s="427" t="s">
        <v>18218</v>
      </c>
      <c r="D15021" s="428">
        <v>3278.53</v>
      </c>
    </row>
    <row r="15022" spans="2:4" x14ac:dyDescent="0.25">
      <c r="B15022" s="427" t="s">
        <v>18220</v>
      </c>
      <c r="C15022" s="427" t="s">
        <v>18221</v>
      </c>
      <c r="D15022" s="428">
        <v>3943.13</v>
      </c>
    </row>
    <row r="15023" spans="2:4" x14ac:dyDescent="0.25">
      <c r="B15023" s="427" t="s">
        <v>18222</v>
      </c>
      <c r="C15023" s="427" t="s">
        <v>18221</v>
      </c>
      <c r="D15023" s="428">
        <v>3931.63</v>
      </c>
    </row>
    <row r="15024" spans="2:4" x14ac:dyDescent="0.25">
      <c r="B15024" s="427" t="s">
        <v>18223</v>
      </c>
      <c r="C15024" s="427" t="s">
        <v>18224</v>
      </c>
      <c r="D15024" s="428">
        <v>3263.7</v>
      </c>
    </row>
    <row r="15025" spans="2:4" x14ac:dyDescent="0.25">
      <c r="B15025" s="427" t="s">
        <v>18225</v>
      </c>
      <c r="C15025" s="427" t="s">
        <v>18226</v>
      </c>
      <c r="D15025" s="428">
        <v>4286.17</v>
      </c>
    </row>
    <row r="15026" spans="2:4" x14ac:dyDescent="0.25">
      <c r="B15026" s="427" t="s">
        <v>18227</v>
      </c>
      <c r="C15026" s="427" t="s">
        <v>18226</v>
      </c>
      <c r="D15026" s="428">
        <v>4323.45</v>
      </c>
    </row>
    <row r="15027" spans="2:4" x14ac:dyDescent="0.25">
      <c r="B15027" s="427" t="s">
        <v>18228</v>
      </c>
      <c r="C15027" s="427" t="s">
        <v>18229</v>
      </c>
      <c r="D15027" s="428">
        <v>3092.35</v>
      </c>
    </row>
    <row r="15028" spans="2:4" x14ac:dyDescent="0.25">
      <c r="B15028" s="427" t="s">
        <v>18230</v>
      </c>
      <c r="C15028" s="427" t="s">
        <v>18229</v>
      </c>
      <c r="D15028" s="428">
        <v>4010.34</v>
      </c>
    </row>
    <row r="15029" spans="2:4" x14ac:dyDescent="0.25">
      <c r="B15029" s="427" t="s">
        <v>18231</v>
      </c>
      <c r="C15029" s="427" t="s">
        <v>18229</v>
      </c>
      <c r="D15029" s="428">
        <v>3092.35</v>
      </c>
    </row>
    <row r="15030" spans="2:4" x14ac:dyDescent="0.25">
      <c r="B15030" s="427" t="s">
        <v>18232</v>
      </c>
      <c r="C15030" s="427" t="s">
        <v>18233</v>
      </c>
      <c r="D15030" s="428">
        <v>3263.7</v>
      </c>
    </row>
    <row r="15031" spans="2:4" x14ac:dyDescent="0.25">
      <c r="B15031" s="427" t="s">
        <v>18234</v>
      </c>
      <c r="C15031" s="427" t="s">
        <v>18233</v>
      </c>
      <c r="D15031" s="428">
        <v>3092.35</v>
      </c>
    </row>
    <row r="15032" spans="2:4" x14ac:dyDescent="0.25">
      <c r="B15032" s="427" t="s">
        <v>18235</v>
      </c>
      <c r="C15032" s="427" t="s">
        <v>18236</v>
      </c>
      <c r="D15032" s="428">
        <v>3352.37</v>
      </c>
    </row>
    <row r="15033" spans="2:4" x14ac:dyDescent="0.25">
      <c r="B15033" s="427" t="s">
        <v>18237</v>
      </c>
      <c r="C15033" s="427" t="s">
        <v>18236</v>
      </c>
      <c r="D15033" s="428">
        <v>3263.7</v>
      </c>
    </row>
    <row r="15034" spans="2:4" x14ac:dyDescent="0.25">
      <c r="B15034" s="427" t="s">
        <v>18238</v>
      </c>
      <c r="C15034" s="427" t="s">
        <v>18239</v>
      </c>
      <c r="D15034" s="428">
        <v>3891.6</v>
      </c>
    </row>
    <row r="15035" spans="2:4" x14ac:dyDescent="0.25">
      <c r="B15035" s="427" t="s">
        <v>18240</v>
      </c>
      <c r="C15035" s="427" t="s">
        <v>18241</v>
      </c>
      <c r="D15035" s="428">
        <v>3263.7</v>
      </c>
    </row>
    <row r="15036" spans="2:4" x14ac:dyDescent="0.25">
      <c r="B15036" s="427" t="s">
        <v>18242</v>
      </c>
      <c r="C15036" s="427" t="s">
        <v>18243</v>
      </c>
      <c r="D15036" s="428">
        <v>3092.35</v>
      </c>
    </row>
    <row r="15037" spans="2:4" x14ac:dyDescent="0.25">
      <c r="B15037" s="427" t="s">
        <v>18244</v>
      </c>
      <c r="C15037" s="427" t="s">
        <v>18245</v>
      </c>
      <c r="D15037" s="428">
        <v>3943.12</v>
      </c>
    </row>
    <row r="15038" spans="2:4" x14ac:dyDescent="0.25">
      <c r="B15038" s="427" t="s">
        <v>18246</v>
      </c>
      <c r="C15038" s="427" t="s">
        <v>18247</v>
      </c>
      <c r="D15038" s="428">
        <v>4010.34</v>
      </c>
    </row>
    <row r="15039" spans="2:4" x14ac:dyDescent="0.25">
      <c r="B15039" s="427" t="s">
        <v>18248</v>
      </c>
      <c r="C15039" s="427" t="s">
        <v>18249</v>
      </c>
      <c r="D15039" s="428">
        <v>3891.6</v>
      </c>
    </row>
    <row r="15040" spans="2:4" x14ac:dyDescent="0.25">
      <c r="B15040" s="427" t="s">
        <v>18250</v>
      </c>
      <c r="C15040" s="427" t="s">
        <v>18249</v>
      </c>
      <c r="D15040" s="428">
        <v>3092.35</v>
      </c>
    </row>
    <row r="15041" spans="2:4" x14ac:dyDescent="0.25">
      <c r="B15041" s="427" t="s">
        <v>18251</v>
      </c>
      <c r="C15041" s="427" t="s">
        <v>18249</v>
      </c>
      <c r="D15041" s="428">
        <v>3092.35</v>
      </c>
    </row>
    <row r="15042" spans="2:4" x14ac:dyDescent="0.25">
      <c r="B15042" s="427" t="s">
        <v>18252</v>
      </c>
      <c r="C15042" s="427" t="s">
        <v>18249</v>
      </c>
      <c r="D15042" s="428">
        <v>3352.37</v>
      </c>
    </row>
    <row r="15043" spans="2:4" x14ac:dyDescent="0.25">
      <c r="B15043" s="427" t="s">
        <v>18253</v>
      </c>
      <c r="C15043" s="427" t="s">
        <v>18249</v>
      </c>
      <c r="D15043" s="428">
        <v>3263.7</v>
      </c>
    </row>
    <row r="15044" spans="2:4" x14ac:dyDescent="0.25">
      <c r="B15044" s="427" t="s">
        <v>18254</v>
      </c>
      <c r="C15044" s="427" t="s">
        <v>18249</v>
      </c>
      <c r="D15044" s="428">
        <v>3092.35</v>
      </c>
    </row>
    <row r="15045" spans="2:4" x14ac:dyDescent="0.25">
      <c r="B15045" s="427" t="s">
        <v>18255</v>
      </c>
      <c r="C15045" s="427" t="s">
        <v>18249</v>
      </c>
      <c r="D15045" s="428">
        <v>3891.6</v>
      </c>
    </row>
    <row r="15046" spans="2:4" x14ac:dyDescent="0.25">
      <c r="B15046" s="427" t="s">
        <v>18256</v>
      </c>
      <c r="C15046" s="427" t="s">
        <v>18249</v>
      </c>
      <c r="D15046" s="428">
        <v>3352.36</v>
      </c>
    </row>
    <row r="15047" spans="2:4" x14ac:dyDescent="0.25">
      <c r="B15047" s="427" t="s">
        <v>18257</v>
      </c>
      <c r="C15047" s="427" t="s">
        <v>18249</v>
      </c>
      <c r="D15047" s="428">
        <v>3891.6</v>
      </c>
    </row>
    <row r="15048" spans="2:4" x14ac:dyDescent="0.25">
      <c r="B15048" s="427" t="s">
        <v>18258</v>
      </c>
      <c r="C15048" s="427" t="s">
        <v>18249</v>
      </c>
      <c r="D15048" s="428">
        <v>3352.37</v>
      </c>
    </row>
    <row r="15049" spans="2:4" x14ac:dyDescent="0.25">
      <c r="B15049" s="427" t="s">
        <v>18259</v>
      </c>
      <c r="C15049" s="427" t="s">
        <v>18249</v>
      </c>
      <c r="D15049" s="428">
        <v>3891.6</v>
      </c>
    </row>
    <row r="15050" spans="2:4" x14ac:dyDescent="0.25">
      <c r="B15050" s="427" t="s">
        <v>18260</v>
      </c>
      <c r="C15050" s="427" t="s">
        <v>18249</v>
      </c>
      <c r="D15050" s="428">
        <v>3891.6</v>
      </c>
    </row>
    <row r="15051" spans="2:4" x14ac:dyDescent="0.25">
      <c r="B15051" s="427" t="s">
        <v>18261</v>
      </c>
      <c r="C15051" s="427" t="s">
        <v>18249</v>
      </c>
      <c r="D15051" s="428">
        <v>3891.6</v>
      </c>
    </row>
    <row r="15052" spans="2:4" x14ac:dyDescent="0.25">
      <c r="B15052" s="427" t="s">
        <v>18262</v>
      </c>
      <c r="C15052" s="427" t="s">
        <v>18249</v>
      </c>
      <c r="D15052" s="428">
        <v>3092.35</v>
      </c>
    </row>
    <row r="15053" spans="2:4" ht="28.5" x14ac:dyDescent="0.25">
      <c r="B15053" s="427" t="s">
        <v>18263</v>
      </c>
      <c r="C15053" s="427" t="s">
        <v>18264</v>
      </c>
      <c r="D15053" s="428">
        <v>4017.32</v>
      </c>
    </row>
    <row r="15054" spans="2:4" ht="28.5" x14ac:dyDescent="0.25">
      <c r="B15054" s="427" t="s">
        <v>18265</v>
      </c>
      <c r="C15054" s="427" t="s">
        <v>18264</v>
      </c>
      <c r="D15054" s="428">
        <v>4017.32</v>
      </c>
    </row>
    <row r="15055" spans="2:4" ht="28.5" x14ac:dyDescent="0.25">
      <c r="B15055" s="427" t="s">
        <v>18266</v>
      </c>
      <c r="C15055" s="427" t="s">
        <v>18264</v>
      </c>
      <c r="D15055" s="428">
        <v>4017.32</v>
      </c>
    </row>
    <row r="15056" spans="2:4" ht="28.5" x14ac:dyDescent="0.25">
      <c r="B15056" s="427" t="s">
        <v>18267</v>
      </c>
      <c r="C15056" s="427" t="s">
        <v>18264</v>
      </c>
      <c r="D15056" s="428">
        <v>4017.32</v>
      </c>
    </row>
    <row r="15057" spans="2:4" ht="28.5" x14ac:dyDescent="0.25">
      <c r="B15057" s="427" t="s">
        <v>18268</v>
      </c>
      <c r="C15057" s="427" t="s">
        <v>18264</v>
      </c>
      <c r="D15057" s="428">
        <v>4017.32</v>
      </c>
    </row>
    <row r="15058" spans="2:4" ht="28.5" x14ac:dyDescent="0.25">
      <c r="B15058" s="427" t="s">
        <v>18269</v>
      </c>
      <c r="C15058" s="427" t="s">
        <v>18270</v>
      </c>
      <c r="D15058" s="428">
        <v>4393.57</v>
      </c>
    </row>
    <row r="15059" spans="2:4" x14ac:dyDescent="0.25">
      <c r="B15059" s="427" t="s">
        <v>18271</v>
      </c>
      <c r="C15059" s="427" t="s">
        <v>18272</v>
      </c>
      <c r="D15059" s="428">
        <v>2691.78</v>
      </c>
    </row>
    <row r="15060" spans="2:4" x14ac:dyDescent="0.25">
      <c r="B15060" s="427" t="s">
        <v>18273</v>
      </c>
      <c r="C15060" s="427" t="s">
        <v>18274</v>
      </c>
      <c r="D15060" s="428">
        <v>1539</v>
      </c>
    </row>
    <row r="15061" spans="2:4" x14ac:dyDescent="0.25">
      <c r="B15061" s="427" t="s">
        <v>18275</v>
      </c>
      <c r="C15061" s="427" t="s">
        <v>18276</v>
      </c>
      <c r="D15061" s="428">
        <v>3293.22</v>
      </c>
    </row>
    <row r="15062" spans="2:4" x14ac:dyDescent="0.25">
      <c r="B15062" s="427" t="s">
        <v>18277</v>
      </c>
      <c r="C15062" s="427" t="s">
        <v>18278</v>
      </c>
      <c r="D15062" s="428">
        <v>3339</v>
      </c>
    </row>
    <row r="15063" spans="2:4" x14ac:dyDescent="0.25">
      <c r="B15063" s="427" t="s">
        <v>18279</v>
      </c>
      <c r="C15063" s="427" t="s">
        <v>18280</v>
      </c>
      <c r="D15063" s="428">
        <v>359</v>
      </c>
    </row>
    <row r="15064" spans="2:4" x14ac:dyDescent="0.25">
      <c r="B15064" s="427" t="s">
        <v>18281</v>
      </c>
      <c r="C15064" s="427" t="s">
        <v>18282</v>
      </c>
      <c r="D15064" s="428">
        <v>4939</v>
      </c>
    </row>
    <row r="15065" spans="2:4" x14ac:dyDescent="0.25">
      <c r="B15065" s="427" t="s">
        <v>18283</v>
      </c>
      <c r="C15065" s="427" t="s">
        <v>18284</v>
      </c>
      <c r="D15065" s="428">
        <v>3109.81</v>
      </c>
    </row>
    <row r="15066" spans="2:4" x14ac:dyDescent="0.25">
      <c r="B15066" s="427" t="s">
        <v>18285</v>
      </c>
      <c r="C15066" s="427" t="s">
        <v>18286</v>
      </c>
      <c r="D15066" s="428">
        <v>4759.03</v>
      </c>
    </row>
    <row r="15067" spans="2:4" x14ac:dyDescent="0.25">
      <c r="B15067" s="427" t="s">
        <v>18287</v>
      </c>
      <c r="C15067" s="427" t="s">
        <v>18288</v>
      </c>
      <c r="D15067" s="428">
        <v>3109.81</v>
      </c>
    </row>
    <row r="15068" spans="2:4" x14ac:dyDescent="0.25">
      <c r="B15068" s="427" t="s">
        <v>18289</v>
      </c>
      <c r="C15068" s="427" t="s">
        <v>18288</v>
      </c>
      <c r="D15068" s="428">
        <v>3109.81</v>
      </c>
    </row>
    <row r="15069" spans="2:4" x14ac:dyDescent="0.25">
      <c r="B15069" s="427" t="s">
        <v>18290</v>
      </c>
      <c r="C15069" s="427" t="s">
        <v>18291</v>
      </c>
      <c r="D15069" s="428">
        <v>3109.81</v>
      </c>
    </row>
    <row r="15070" spans="2:4" x14ac:dyDescent="0.25">
      <c r="B15070" s="427" t="s">
        <v>18292</v>
      </c>
      <c r="C15070" s="427" t="s">
        <v>18291</v>
      </c>
      <c r="D15070" s="428">
        <v>3109.81</v>
      </c>
    </row>
    <row r="15071" spans="2:4" x14ac:dyDescent="0.25">
      <c r="B15071" s="427" t="s">
        <v>18293</v>
      </c>
      <c r="C15071" s="427" t="s">
        <v>18291</v>
      </c>
      <c r="D15071" s="428">
        <v>3109.81</v>
      </c>
    </row>
    <row r="15072" spans="2:4" x14ac:dyDescent="0.25">
      <c r="B15072" s="427" t="s">
        <v>18294</v>
      </c>
      <c r="C15072" s="427" t="s">
        <v>18291</v>
      </c>
      <c r="D15072" s="428">
        <v>3109.81</v>
      </c>
    </row>
    <row r="15073" spans="2:4" x14ac:dyDescent="0.25">
      <c r="B15073" s="427" t="s">
        <v>18295</v>
      </c>
      <c r="C15073" s="427" t="s">
        <v>18296</v>
      </c>
      <c r="D15073" s="428">
        <v>5952.18</v>
      </c>
    </row>
    <row r="15074" spans="2:4" x14ac:dyDescent="0.25">
      <c r="B15074" s="427" t="s">
        <v>18297</v>
      </c>
      <c r="C15074" s="427" t="s">
        <v>18296</v>
      </c>
      <c r="D15074" s="428">
        <v>6003.94</v>
      </c>
    </row>
    <row r="15075" spans="2:4" x14ac:dyDescent="0.25">
      <c r="B15075" s="427" t="s">
        <v>18298</v>
      </c>
      <c r="C15075" s="427" t="s">
        <v>18299</v>
      </c>
      <c r="D15075" s="428">
        <v>3109.81</v>
      </c>
    </row>
    <row r="15076" spans="2:4" x14ac:dyDescent="0.25">
      <c r="B15076" s="427" t="s">
        <v>18300</v>
      </c>
      <c r="C15076" s="427" t="s">
        <v>18299</v>
      </c>
      <c r="D15076" s="428">
        <v>3109.81</v>
      </c>
    </row>
    <row r="15077" spans="2:4" x14ac:dyDescent="0.25">
      <c r="B15077" s="427" t="s">
        <v>18301</v>
      </c>
      <c r="C15077" s="427" t="s">
        <v>18299</v>
      </c>
      <c r="D15077" s="428">
        <v>3109.81</v>
      </c>
    </row>
    <row r="15078" spans="2:4" x14ac:dyDescent="0.25">
      <c r="B15078" s="427" t="s">
        <v>18302</v>
      </c>
      <c r="C15078" s="427" t="s">
        <v>18299</v>
      </c>
      <c r="D15078" s="428">
        <v>3109.81</v>
      </c>
    </row>
    <row r="15079" spans="2:4" x14ac:dyDescent="0.25">
      <c r="B15079" s="427" t="s">
        <v>18303</v>
      </c>
      <c r="C15079" s="427" t="s">
        <v>18299</v>
      </c>
      <c r="D15079" s="428">
        <v>3109.81</v>
      </c>
    </row>
    <row r="15080" spans="2:4" x14ac:dyDescent="0.25">
      <c r="B15080" s="427" t="s">
        <v>18304</v>
      </c>
      <c r="C15080" s="427" t="s">
        <v>18305</v>
      </c>
      <c r="D15080" s="428">
        <v>3475.58</v>
      </c>
    </row>
    <row r="15081" spans="2:4" x14ac:dyDescent="0.25">
      <c r="B15081" s="427" t="s">
        <v>18306</v>
      </c>
      <c r="C15081" s="427" t="s">
        <v>18305</v>
      </c>
      <c r="D15081" s="428">
        <v>3475.58</v>
      </c>
    </row>
    <row r="15082" spans="2:4" x14ac:dyDescent="0.25">
      <c r="B15082" s="427" t="s">
        <v>18307</v>
      </c>
      <c r="C15082" s="427" t="s">
        <v>18305</v>
      </c>
      <c r="D15082" s="428">
        <v>3475.58</v>
      </c>
    </row>
    <row r="15083" spans="2:4" x14ac:dyDescent="0.25">
      <c r="B15083" s="427" t="s">
        <v>18308</v>
      </c>
      <c r="C15083" s="427" t="s">
        <v>18305</v>
      </c>
      <c r="D15083" s="428">
        <v>3440.77</v>
      </c>
    </row>
    <row r="15084" spans="2:4" x14ac:dyDescent="0.25">
      <c r="B15084" s="427" t="s">
        <v>18309</v>
      </c>
      <c r="C15084" s="427" t="s">
        <v>18310</v>
      </c>
      <c r="D15084" s="428">
        <v>3352.36</v>
      </c>
    </row>
    <row r="15085" spans="2:4" x14ac:dyDescent="0.25">
      <c r="B15085" s="427" t="s">
        <v>18311</v>
      </c>
      <c r="C15085" s="427" t="s">
        <v>18310</v>
      </c>
      <c r="D15085" s="428">
        <v>3352.36</v>
      </c>
    </row>
    <row r="15086" spans="2:4" x14ac:dyDescent="0.25">
      <c r="B15086" s="427" t="s">
        <v>18312</v>
      </c>
      <c r="C15086" s="427" t="s">
        <v>18310</v>
      </c>
      <c r="D15086" s="428">
        <v>3352.37</v>
      </c>
    </row>
    <row r="15087" spans="2:4" x14ac:dyDescent="0.25">
      <c r="B15087" s="427" t="s">
        <v>18313</v>
      </c>
      <c r="C15087" s="427" t="s">
        <v>18310</v>
      </c>
      <c r="D15087" s="428">
        <v>3352.37</v>
      </c>
    </row>
    <row r="15088" spans="2:4" x14ac:dyDescent="0.25">
      <c r="B15088" s="427" t="s">
        <v>18314</v>
      </c>
      <c r="C15088" s="427" t="s">
        <v>18310</v>
      </c>
      <c r="D15088" s="428">
        <v>3352.36</v>
      </c>
    </row>
    <row r="15089" spans="2:4" x14ac:dyDescent="0.25">
      <c r="B15089" s="427" t="s">
        <v>18315</v>
      </c>
      <c r="C15089" s="427" t="s">
        <v>18316</v>
      </c>
      <c r="D15089" s="428">
        <v>3352.36</v>
      </c>
    </row>
    <row r="15090" spans="2:4" x14ac:dyDescent="0.25">
      <c r="B15090" s="427" t="s">
        <v>18317</v>
      </c>
      <c r="C15090" s="427" t="s">
        <v>18318</v>
      </c>
      <c r="D15090" s="428">
        <v>11305.13</v>
      </c>
    </row>
    <row r="15091" spans="2:4" x14ac:dyDescent="0.25">
      <c r="B15091" s="427" t="s">
        <v>18319</v>
      </c>
      <c r="C15091" s="427" t="s">
        <v>18318</v>
      </c>
      <c r="D15091" s="428">
        <v>11305.13</v>
      </c>
    </row>
    <row r="15092" spans="2:4" x14ac:dyDescent="0.25">
      <c r="B15092" s="427" t="s">
        <v>18320</v>
      </c>
      <c r="C15092" s="427" t="s">
        <v>18321</v>
      </c>
      <c r="D15092" s="428">
        <v>145</v>
      </c>
    </row>
    <row r="15093" spans="2:4" x14ac:dyDescent="0.25">
      <c r="B15093" s="427" t="s">
        <v>18322</v>
      </c>
      <c r="C15093" s="427" t="s">
        <v>18321</v>
      </c>
      <c r="D15093" s="428">
        <v>355.01</v>
      </c>
    </row>
    <row r="15094" spans="2:4" x14ac:dyDescent="0.25">
      <c r="B15094" s="427" t="s">
        <v>18323</v>
      </c>
      <c r="C15094" s="427" t="s">
        <v>18324</v>
      </c>
      <c r="D15094" s="428">
        <v>4587.3500000000004</v>
      </c>
    </row>
    <row r="15095" spans="2:4" x14ac:dyDescent="0.25">
      <c r="B15095" s="427" t="s">
        <v>18325</v>
      </c>
      <c r="C15095" s="427" t="s">
        <v>18326</v>
      </c>
      <c r="D15095" s="428">
        <v>10350</v>
      </c>
    </row>
    <row r="15096" spans="2:4" x14ac:dyDescent="0.25">
      <c r="B15096" s="427" t="s">
        <v>18327</v>
      </c>
      <c r="C15096" s="427" t="s">
        <v>18328</v>
      </c>
      <c r="D15096" s="428">
        <v>2995</v>
      </c>
    </row>
    <row r="15097" spans="2:4" x14ac:dyDescent="0.25">
      <c r="B15097" s="427" t="s">
        <v>18329</v>
      </c>
      <c r="C15097" s="427" t="s">
        <v>18330</v>
      </c>
      <c r="D15097" s="428">
        <v>5058.8500000000004</v>
      </c>
    </row>
    <row r="15098" spans="2:4" x14ac:dyDescent="0.25">
      <c r="B15098" s="427" t="s">
        <v>18331</v>
      </c>
      <c r="C15098" s="427" t="s">
        <v>18332</v>
      </c>
      <c r="D15098" s="428">
        <v>4750.01</v>
      </c>
    </row>
    <row r="15099" spans="2:4" x14ac:dyDescent="0.25">
      <c r="B15099" s="427" t="s">
        <v>18333</v>
      </c>
      <c r="C15099" s="427" t="s">
        <v>18332</v>
      </c>
      <c r="D15099" s="428">
        <v>4750.01</v>
      </c>
    </row>
    <row r="15100" spans="2:4" x14ac:dyDescent="0.25">
      <c r="B15100" s="427" t="s">
        <v>18334</v>
      </c>
      <c r="C15100" s="427" t="s">
        <v>18332</v>
      </c>
      <c r="D15100" s="428">
        <v>4750.01</v>
      </c>
    </row>
    <row r="15101" spans="2:4" x14ac:dyDescent="0.25">
      <c r="B15101" s="427" t="s">
        <v>18335</v>
      </c>
      <c r="C15101" s="427" t="s">
        <v>18332</v>
      </c>
      <c r="D15101" s="428">
        <v>4750.01</v>
      </c>
    </row>
    <row r="15102" spans="2:4" x14ac:dyDescent="0.25">
      <c r="B15102" s="427">
        <v>920</v>
      </c>
      <c r="C15102" s="427" t="s">
        <v>18332</v>
      </c>
      <c r="D15102" s="428">
        <v>4750.01</v>
      </c>
    </row>
    <row r="15103" spans="2:4" x14ac:dyDescent="0.25">
      <c r="B15103" s="427" t="s">
        <v>18336</v>
      </c>
      <c r="C15103" s="427" t="s">
        <v>18332</v>
      </c>
      <c r="D15103" s="428">
        <v>4750.01</v>
      </c>
    </row>
    <row r="15104" spans="2:4" x14ac:dyDescent="0.25">
      <c r="B15104" s="427" t="s">
        <v>18337</v>
      </c>
      <c r="C15104" s="427" t="s">
        <v>18332</v>
      </c>
      <c r="D15104" s="428">
        <v>4750.01</v>
      </c>
    </row>
    <row r="15105" spans="2:4" x14ac:dyDescent="0.25">
      <c r="B15105" s="427" t="s">
        <v>18338</v>
      </c>
      <c r="C15105" s="427" t="s">
        <v>18339</v>
      </c>
      <c r="D15105" s="428">
        <v>2818.8</v>
      </c>
    </row>
    <row r="15106" spans="2:4" x14ac:dyDescent="0.25">
      <c r="B15106" s="427" t="s">
        <v>18340</v>
      </c>
      <c r="C15106" s="427" t="s">
        <v>18339</v>
      </c>
      <c r="D15106" s="428">
        <v>2818.8</v>
      </c>
    </row>
    <row r="15107" spans="2:4" x14ac:dyDescent="0.25">
      <c r="B15107" s="427" t="s">
        <v>18341</v>
      </c>
      <c r="C15107" s="427" t="s">
        <v>18339</v>
      </c>
      <c r="D15107" s="428">
        <v>2818.8</v>
      </c>
    </row>
    <row r="15108" spans="2:4" x14ac:dyDescent="0.25">
      <c r="B15108" s="427" t="s">
        <v>18342</v>
      </c>
      <c r="C15108" s="427" t="s">
        <v>18339</v>
      </c>
      <c r="D15108" s="428">
        <v>2818.8</v>
      </c>
    </row>
    <row r="15109" spans="2:4" x14ac:dyDescent="0.25">
      <c r="B15109" s="427" t="s">
        <v>18343</v>
      </c>
      <c r="C15109" s="427" t="s">
        <v>18339</v>
      </c>
      <c r="D15109" s="428">
        <v>2818.8</v>
      </c>
    </row>
    <row r="15110" spans="2:4" x14ac:dyDescent="0.25">
      <c r="B15110" s="427" t="s">
        <v>18344</v>
      </c>
      <c r="C15110" s="427" t="s">
        <v>18339</v>
      </c>
      <c r="D15110" s="428">
        <v>2818.8</v>
      </c>
    </row>
    <row r="15111" spans="2:4" x14ac:dyDescent="0.25">
      <c r="B15111" s="427" t="s">
        <v>18345</v>
      </c>
      <c r="C15111" s="427" t="s">
        <v>18339</v>
      </c>
      <c r="D15111" s="428">
        <v>2818.8</v>
      </c>
    </row>
    <row r="15112" spans="2:4" x14ac:dyDescent="0.25">
      <c r="B15112" s="427" t="s">
        <v>18346</v>
      </c>
      <c r="C15112" s="427" t="s">
        <v>18339</v>
      </c>
      <c r="D15112" s="428">
        <v>2818.8</v>
      </c>
    </row>
    <row r="15113" spans="2:4" x14ac:dyDescent="0.25">
      <c r="B15113" s="427" t="s">
        <v>18347</v>
      </c>
      <c r="C15113" s="427" t="s">
        <v>18348</v>
      </c>
      <c r="D15113" s="428">
        <v>5187.6499999999996</v>
      </c>
    </row>
    <row r="15114" spans="2:4" x14ac:dyDescent="0.25">
      <c r="B15114" s="427" t="s">
        <v>18349</v>
      </c>
      <c r="C15114" s="427" t="s">
        <v>18350</v>
      </c>
      <c r="D15114" s="428">
        <v>38837.58</v>
      </c>
    </row>
    <row r="15115" spans="2:4" x14ac:dyDescent="0.25">
      <c r="B15115" s="427" t="s">
        <v>18351</v>
      </c>
      <c r="C15115" s="427" t="s">
        <v>18352</v>
      </c>
      <c r="D15115" s="428">
        <v>4449.01</v>
      </c>
    </row>
    <row r="15116" spans="2:4" x14ac:dyDescent="0.25">
      <c r="B15116" s="427" t="s">
        <v>18353</v>
      </c>
      <c r="C15116" s="427" t="s">
        <v>18352</v>
      </c>
      <c r="D15116" s="428">
        <v>4449.01</v>
      </c>
    </row>
    <row r="15117" spans="2:4" x14ac:dyDescent="0.25">
      <c r="B15117" s="427" t="s">
        <v>18354</v>
      </c>
      <c r="C15117" s="427" t="s">
        <v>18355</v>
      </c>
      <c r="D15117" s="428">
        <v>20640.75</v>
      </c>
    </row>
    <row r="15118" spans="2:4" x14ac:dyDescent="0.25">
      <c r="B15118" s="427" t="s">
        <v>18356</v>
      </c>
      <c r="C15118" s="427" t="s">
        <v>18355</v>
      </c>
      <c r="D15118" s="428">
        <v>20640.75</v>
      </c>
    </row>
    <row r="15119" spans="2:4" x14ac:dyDescent="0.25">
      <c r="B15119" s="427" t="s">
        <v>18357</v>
      </c>
      <c r="C15119" s="427" t="s">
        <v>18355</v>
      </c>
      <c r="D15119" s="428">
        <v>20640.75</v>
      </c>
    </row>
    <row r="15120" spans="2:4" x14ac:dyDescent="0.25">
      <c r="B15120" s="427" t="s">
        <v>18358</v>
      </c>
      <c r="C15120" s="427" t="s">
        <v>18355</v>
      </c>
      <c r="D15120" s="428">
        <v>20640.75</v>
      </c>
    </row>
    <row r="15121" spans="2:4" x14ac:dyDescent="0.25">
      <c r="B15121" s="427" t="s">
        <v>18359</v>
      </c>
      <c r="C15121" s="427" t="s">
        <v>18360</v>
      </c>
      <c r="D15121" s="428">
        <v>2965.08</v>
      </c>
    </row>
    <row r="15122" spans="2:4" x14ac:dyDescent="0.25">
      <c r="B15122" s="427" t="s">
        <v>18361</v>
      </c>
      <c r="C15122" s="427" t="s">
        <v>18362</v>
      </c>
      <c r="D15122" s="428">
        <v>8688.4</v>
      </c>
    </row>
    <row r="15123" spans="2:4" x14ac:dyDescent="0.25">
      <c r="B15123" s="427" t="s">
        <v>18363</v>
      </c>
      <c r="C15123" s="427" t="s">
        <v>18364</v>
      </c>
      <c r="D15123" s="428">
        <v>0</v>
      </c>
    </row>
    <row r="15124" spans="2:4" x14ac:dyDescent="0.25">
      <c r="B15124" s="427" t="s">
        <v>18365</v>
      </c>
      <c r="C15124" s="427" t="s">
        <v>18366</v>
      </c>
      <c r="D15124" s="428">
        <v>4090.55</v>
      </c>
    </row>
    <row r="15125" spans="2:4" x14ac:dyDescent="0.25">
      <c r="B15125" s="427" t="s">
        <v>18367</v>
      </c>
      <c r="C15125" s="427" t="s">
        <v>18368</v>
      </c>
      <c r="D15125" s="428">
        <v>2763.45</v>
      </c>
    </row>
    <row r="15126" spans="2:4" x14ac:dyDescent="0.25">
      <c r="B15126" s="427" t="s">
        <v>18369</v>
      </c>
      <c r="C15126" s="427" t="s">
        <v>18370</v>
      </c>
      <c r="D15126" s="428">
        <v>1690.5</v>
      </c>
    </row>
    <row r="15127" spans="2:4" x14ac:dyDescent="0.25">
      <c r="B15127" s="427" t="s">
        <v>18371</v>
      </c>
      <c r="C15127" s="427" t="s">
        <v>18372</v>
      </c>
      <c r="D15127" s="428">
        <v>5514.64</v>
      </c>
    </row>
    <row r="15128" spans="2:4" x14ac:dyDescent="0.25">
      <c r="B15128" s="427" t="s">
        <v>18373</v>
      </c>
      <c r="C15128" s="427" t="s">
        <v>18372</v>
      </c>
      <c r="D15128" s="428">
        <v>5514.64</v>
      </c>
    </row>
    <row r="15129" spans="2:4" x14ac:dyDescent="0.25">
      <c r="B15129" s="427" t="s">
        <v>18374</v>
      </c>
      <c r="C15129" s="427" t="s">
        <v>18375</v>
      </c>
      <c r="D15129" s="428">
        <v>3864</v>
      </c>
    </row>
    <row r="15130" spans="2:4" x14ac:dyDescent="0.25">
      <c r="B15130" s="427" t="s">
        <v>18376</v>
      </c>
      <c r="C15130" s="427" t="s">
        <v>18377</v>
      </c>
      <c r="D15130" s="428">
        <v>1897.5</v>
      </c>
    </row>
    <row r="15131" spans="2:4" x14ac:dyDescent="0.25">
      <c r="B15131" s="427" t="s">
        <v>18378</v>
      </c>
      <c r="C15131" s="427" t="s">
        <v>18377</v>
      </c>
      <c r="D15131" s="428">
        <v>1897.5</v>
      </c>
    </row>
    <row r="15132" spans="2:4" x14ac:dyDescent="0.25">
      <c r="B15132" s="427" t="s">
        <v>18379</v>
      </c>
      <c r="C15132" s="427" t="s">
        <v>18377</v>
      </c>
      <c r="D15132" s="428">
        <v>1897.5</v>
      </c>
    </row>
    <row r="15133" spans="2:4" x14ac:dyDescent="0.25">
      <c r="B15133" s="427" t="s">
        <v>18380</v>
      </c>
      <c r="C15133" s="427" t="s">
        <v>18377</v>
      </c>
      <c r="D15133" s="428">
        <v>1897.5</v>
      </c>
    </row>
    <row r="15134" spans="2:4" x14ac:dyDescent="0.25">
      <c r="B15134" s="427" t="s">
        <v>18381</v>
      </c>
      <c r="C15134" s="427" t="s">
        <v>18377</v>
      </c>
      <c r="D15134" s="428">
        <v>1897.5</v>
      </c>
    </row>
    <row r="15135" spans="2:4" x14ac:dyDescent="0.25">
      <c r="B15135" s="427" t="s">
        <v>18382</v>
      </c>
      <c r="C15135" s="427" t="s">
        <v>18377</v>
      </c>
      <c r="D15135" s="428">
        <v>1897.5</v>
      </c>
    </row>
    <row r="15136" spans="2:4" x14ac:dyDescent="0.25">
      <c r="B15136" s="427" t="s">
        <v>18383</v>
      </c>
      <c r="C15136" s="427" t="s">
        <v>18384</v>
      </c>
      <c r="D15136" s="428">
        <v>1380</v>
      </c>
    </row>
    <row r="15137" spans="2:4" x14ac:dyDescent="0.25">
      <c r="B15137" s="427" t="s">
        <v>18385</v>
      </c>
      <c r="C15137" s="427" t="s">
        <v>18386</v>
      </c>
      <c r="D15137" s="428">
        <v>1840.92</v>
      </c>
    </row>
    <row r="15138" spans="2:4" x14ac:dyDescent="0.25">
      <c r="B15138" s="427" t="s">
        <v>18387</v>
      </c>
      <c r="C15138" s="427" t="s">
        <v>18388</v>
      </c>
      <c r="D15138" s="428">
        <v>4509.1400000000003</v>
      </c>
    </row>
    <row r="15139" spans="2:4" x14ac:dyDescent="0.25">
      <c r="B15139" s="427" t="s">
        <v>18389</v>
      </c>
      <c r="C15139" s="427" t="s">
        <v>18390</v>
      </c>
      <c r="D15139" s="428">
        <v>10296.280000000001</v>
      </c>
    </row>
    <row r="15140" spans="2:4" x14ac:dyDescent="0.25">
      <c r="B15140" s="427" t="s">
        <v>18391</v>
      </c>
      <c r="C15140" s="427" t="s">
        <v>18392</v>
      </c>
      <c r="D15140" s="428">
        <v>7089.92</v>
      </c>
    </row>
    <row r="15141" spans="2:4" x14ac:dyDescent="0.25">
      <c r="B15141" s="427" t="s">
        <v>18393</v>
      </c>
      <c r="C15141" s="427" t="s">
        <v>18394</v>
      </c>
      <c r="D15141" s="428">
        <v>13313.55</v>
      </c>
    </row>
    <row r="15142" spans="2:4" x14ac:dyDescent="0.25">
      <c r="B15142" s="427" t="s">
        <v>18395</v>
      </c>
      <c r="C15142" s="427" t="s">
        <v>18396</v>
      </c>
      <c r="D15142" s="428">
        <v>2332</v>
      </c>
    </row>
    <row r="15143" spans="2:4" x14ac:dyDescent="0.25">
      <c r="B15143" s="427" t="s">
        <v>18397</v>
      </c>
      <c r="C15143" s="427" t="s">
        <v>18398</v>
      </c>
      <c r="D15143" s="428">
        <v>1508</v>
      </c>
    </row>
    <row r="15144" spans="2:4" x14ac:dyDescent="0.25">
      <c r="B15144" s="427" t="s">
        <v>18399</v>
      </c>
      <c r="C15144" s="427" t="s">
        <v>18400</v>
      </c>
      <c r="D15144" s="428">
        <v>3462.6</v>
      </c>
    </row>
    <row r="15145" spans="2:4" x14ac:dyDescent="0.25">
      <c r="B15145" s="427" t="s">
        <v>18401</v>
      </c>
      <c r="C15145" s="427" t="s">
        <v>18400</v>
      </c>
      <c r="D15145" s="428">
        <v>3462.6</v>
      </c>
    </row>
    <row r="15146" spans="2:4" x14ac:dyDescent="0.25">
      <c r="B15146" s="427" t="s">
        <v>18402</v>
      </c>
      <c r="C15146" s="427" t="s">
        <v>18403</v>
      </c>
      <c r="D15146" s="428">
        <v>1512.25</v>
      </c>
    </row>
    <row r="15147" spans="2:4" x14ac:dyDescent="0.25">
      <c r="B15147" s="427" t="s">
        <v>18404</v>
      </c>
      <c r="C15147" s="427" t="s">
        <v>18405</v>
      </c>
      <c r="D15147" s="428">
        <v>2033.2</v>
      </c>
    </row>
    <row r="15148" spans="2:4" x14ac:dyDescent="0.25">
      <c r="B15148" s="427" t="s">
        <v>18406</v>
      </c>
      <c r="C15148" s="427" t="s">
        <v>18407</v>
      </c>
      <c r="D15148" s="428">
        <v>2371.3000000000002</v>
      </c>
    </row>
    <row r="15149" spans="2:4" x14ac:dyDescent="0.25">
      <c r="B15149" s="427" t="s">
        <v>18408</v>
      </c>
      <c r="C15149" s="427" t="s">
        <v>18409</v>
      </c>
      <c r="D15149" s="428">
        <v>101900</v>
      </c>
    </row>
    <row r="15150" spans="2:4" x14ac:dyDescent="0.25">
      <c r="B15150" s="427" t="s">
        <v>18410</v>
      </c>
      <c r="C15150" s="427" t="s">
        <v>18409</v>
      </c>
      <c r="D15150" s="428">
        <v>101900</v>
      </c>
    </row>
    <row r="15151" spans="2:4" x14ac:dyDescent="0.25">
      <c r="B15151" s="427" t="s">
        <v>18411</v>
      </c>
      <c r="C15151" s="427" t="s">
        <v>18412</v>
      </c>
      <c r="D15151" s="428">
        <v>22105.91</v>
      </c>
    </row>
    <row r="15152" spans="2:4" x14ac:dyDescent="0.25">
      <c r="B15152" s="427" t="s">
        <v>18413</v>
      </c>
      <c r="C15152" s="427" t="s">
        <v>18414</v>
      </c>
      <c r="D15152" s="428">
        <v>92404.4</v>
      </c>
    </row>
    <row r="15153" spans="2:4" x14ac:dyDescent="0.25">
      <c r="B15153" s="427" t="s">
        <v>18415</v>
      </c>
      <c r="C15153" s="427" t="s">
        <v>18416</v>
      </c>
      <c r="D15153" s="428">
        <v>44892.55</v>
      </c>
    </row>
    <row r="15154" spans="2:4" x14ac:dyDescent="0.25">
      <c r="B15154" s="427" t="s">
        <v>18417</v>
      </c>
      <c r="C15154" s="427" t="s">
        <v>18416</v>
      </c>
      <c r="D15154" s="428">
        <v>44892.55</v>
      </c>
    </row>
    <row r="15155" spans="2:4" x14ac:dyDescent="0.25">
      <c r="B15155" s="427" t="s">
        <v>18418</v>
      </c>
      <c r="C15155" s="427" t="s">
        <v>18419</v>
      </c>
      <c r="D15155" s="428">
        <v>52632.95</v>
      </c>
    </row>
    <row r="15156" spans="2:4" x14ac:dyDescent="0.25">
      <c r="B15156" s="427" t="s">
        <v>18420</v>
      </c>
      <c r="C15156" s="427" t="s">
        <v>18421</v>
      </c>
      <c r="D15156" s="428">
        <v>27912.31</v>
      </c>
    </row>
    <row r="15157" spans="2:4" x14ac:dyDescent="0.25">
      <c r="B15157" s="427" t="s">
        <v>18422</v>
      </c>
      <c r="C15157" s="427" t="s">
        <v>18421</v>
      </c>
      <c r="D15157" s="428">
        <v>27912.31</v>
      </c>
    </row>
    <row r="15158" spans="2:4" x14ac:dyDescent="0.25">
      <c r="B15158" s="427" t="s">
        <v>18423</v>
      </c>
      <c r="C15158" s="427" t="s">
        <v>18421</v>
      </c>
      <c r="D15158" s="428">
        <v>27912.31</v>
      </c>
    </row>
    <row r="15159" spans="2:4" x14ac:dyDescent="0.25">
      <c r="B15159" s="427" t="s">
        <v>18424</v>
      </c>
      <c r="C15159" s="427" t="s">
        <v>18421</v>
      </c>
      <c r="D15159" s="428">
        <v>27912.31</v>
      </c>
    </row>
    <row r="15160" spans="2:4" x14ac:dyDescent="0.25">
      <c r="B15160" s="427" t="s">
        <v>18425</v>
      </c>
      <c r="C15160" s="427" t="s">
        <v>18426</v>
      </c>
      <c r="D15160" s="428">
        <v>10444.450000000001</v>
      </c>
    </row>
    <row r="15161" spans="2:4" x14ac:dyDescent="0.25">
      <c r="B15161" s="427" t="s">
        <v>18427</v>
      </c>
      <c r="C15161" s="427" t="s">
        <v>18428</v>
      </c>
      <c r="D15161" s="428">
        <v>12100.19</v>
      </c>
    </row>
    <row r="15162" spans="2:4" x14ac:dyDescent="0.25">
      <c r="B15162" s="427" t="s">
        <v>18429</v>
      </c>
      <c r="C15162" s="427" t="s">
        <v>18430</v>
      </c>
      <c r="D15162" s="428">
        <v>758.26</v>
      </c>
    </row>
    <row r="15163" spans="2:4" x14ac:dyDescent="0.25">
      <c r="B15163" s="427" t="s">
        <v>18431</v>
      </c>
      <c r="C15163" s="427" t="s">
        <v>18432</v>
      </c>
      <c r="D15163" s="428">
        <v>32483.48</v>
      </c>
    </row>
    <row r="15164" spans="2:4" x14ac:dyDescent="0.25">
      <c r="B15164" s="427" t="s">
        <v>18433</v>
      </c>
      <c r="C15164" s="427" t="s">
        <v>18434</v>
      </c>
      <c r="D15164" s="428">
        <v>13363.33</v>
      </c>
    </row>
    <row r="15165" spans="2:4" x14ac:dyDescent="0.25">
      <c r="B15165" s="427" t="s">
        <v>18435</v>
      </c>
      <c r="C15165" s="427" t="s">
        <v>18436</v>
      </c>
      <c r="D15165" s="428">
        <v>5064.3900000000003</v>
      </c>
    </row>
    <row r="15166" spans="2:4" x14ac:dyDescent="0.25">
      <c r="B15166" s="427" t="s">
        <v>18437</v>
      </c>
      <c r="C15166" s="427" t="s">
        <v>18438</v>
      </c>
      <c r="D15166" s="428">
        <v>1762.85</v>
      </c>
    </row>
    <row r="15167" spans="2:4" x14ac:dyDescent="0.25">
      <c r="B15167" s="427" t="s">
        <v>18439</v>
      </c>
      <c r="C15167" s="427" t="s">
        <v>18440</v>
      </c>
      <c r="D15167" s="428">
        <v>3381.25</v>
      </c>
    </row>
    <row r="15168" spans="2:4" x14ac:dyDescent="0.25">
      <c r="B15168" s="427" t="s">
        <v>18441</v>
      </c>
      <c r="C15168" s="427" t="s">
        <v>18442</v>
      </c>
      <c r="D15168" s="428">
        <v>4997.87</v>
      </c>
    </row>
    <row r="15169" spans="2:4" x14ac:dyDescent="0.25">
      <c r="B15169" s="427" t="s">
        <v>18443</v>
      </c>
      <c r="C15169" s="427" t="s">
        <v>18444</v>
      </c>
      <c r="D15169" s="428">
        <v>2759.69</v>
      </c>
    </row>
    <row r="15170" spans="2:4" x14ac:dyDescent="0.25">
      <c r="B15170" s="427" t="s">
        <v>18445</v>
      </c>
      <c r="C15170" s="427" t="s">
        <v>18446</v>
      </c>
      <c r="D15170" s="428">
        <v>6147.07</v>
      </c>
    </row>
    <row r="15171" spans="2:4" x14ac:dyDescent="0.25">
      <c r="B15171" s="427" t="s">
        <v>18447</v>
      </c>
      <c r="C15171" s="427" t="s">
        <v>18448</v>
      </c>
      <c r="D15171" s="428">
        <v>8474.17</v>
      </c>
    </row>
    <row r="15172" spans="2:4" x14ac:dyDescent="0.25">
      <c r="B15172" s="427" t="s">
        <v>18449</v>
      </c>
      <c r="C15172" s="427" t="s">
        <v>18448</v>
      </c>
      <c r="D15172" s="428">
        <v>8474.17</v>
      </c>
    </row>
    <row r="15173" spans="2:4" x14ac:dyDescent="0.25">
      <c r="B15173" s="427" t="s">
        <v>18450</v>
      </c>
      <c r="C15173" s="427" t="s">
        <v>18451</v>
      </c>
      <c r="D15173" s="428">
        <v>5867.41</v>
      </c>
    </row>
    <row r="15174" spans="2:4" x14ac:dyDescent="0.25">
      <c r="B15174" s="427" t="s">
        <v>18452</v>
      </c>
      <c r="C15174" s="427" t="s">
        <v>18453</v>
      </c>
      <c r="D15174" s="428">
        <v>2971.06</v>
      </c>
    </row>
    <row r="15175" spans="2:4" x14ac:dyDescent="0.25">
      <c r="B15175" s="427" t="s">
        <v>18454</v>
      </c>
      <c r="C15175" s="427" t="s">
        <v>18455</v>
      </c>
      <c r="D15175" s="428">
        <v>10325.64</v>
      </c>
    </row>
    <row r="15176" spans="2:4" x14ac:dyDescent="0.25">
      <c r="B15176" s="427" t="s">
        <v>18456</v>
      </c>
      <c r="C15176" s="427" t="s">
        <v>18455</v>
      </c>
      <c r="D15176" s="428">
        <v>10325.64</v>
      </c>
    </row>
    <row r="15177" spans="2:4" x14ac:dyDescent="0.25">
      <c r="B15177" s="427" t="s">
        <v>18457</v>
      </c>
      <c r="C15177" s="427" t="s">
        <v>18458</v>
      </c>
      <c r="D15177" s="428">
        <v>5177.4799999999996</v>
      </c>
    </row>
    <row r="15178" spans="2:4" x14ac:dyDescent="0.25">
      <c r="B15178" s="427" t="s">
        <v>18459</v>
      </c>
      <c r="C15178" s="427" t="s">
        <v>18460</v>
      </c>
      <c r="D15178" s="428">
        <v>0</v>
      </c>
    </row>
    <row r="15179" spans="2:4" x14ac:dyDescent="0.25">
      <c r="B15179" s="427" t="s">
        <v>18461</v>
      </c>
      <c r="C15179" s="427" t="s">
        <v>18462</v>
      </c>
      <c r="D15179" s="428">
        <v>2019.41</v>
      </c>
    </row>
    <row r="15180" spans="2:4" x14ac:dyDescent="0.25">
      <c r="B15180" s="427" t="s">
        <v>18463</v>
      </c>
      <c r="C15180" s="427" t="s">
        <v>18464</v>
      </c>
      <c r="D15180" s="428">
        <v>75526.61</v>
      </c>
    </row>
    <row r="15181" spans="2:4" ht="28.5" x14ac:dyDescent="0.25">
      <c r="B15181" s="427" t="s">
        <v>18465</v>
      </c>
      <c r="C15181" s="427" t="s">
        <v>18466</v>
      </c>
      <c r="D15181" s="428">
        <v>2875</v>
      </c>
    </row>
    <row r="15182" spans="2:4" ht="28.5" x14ac:dyDescent="0.25">
      <c r="B15182" s="427" t="s">
        <v>18467</v>
      </c>
      <c r="C15182" s="427" t="s">
        <v>18466</v>
      </c>
      <c r="D15182" s="428">
        <v>2875</v>
      </c>
    </row>
    <row r="15183" spans="2:4" ht="28.5" x14ac:dyDescent="0.25">
      <c r="B15183" s="427" t="s">
        <v>18468</v>
      </c>
      <c r="C15183" s="427" t="s">
        <v>18466</v>
      </c>
      <c r="D15183" s="428">
        <v>2875</v>
      </c>
    </row>
    <row r="15184" spans="2:4" x14ac:dyDescent="0.25">
      <c r="B15184" s="427" t="s">
        <v>18469</v>
      </c>
      <c r="C15184" s="427" t="s">
        <v>18470</v>
      </c>
      <c r="D15184" s="428">
        <v>13524</v>
      </c>
    </row>
    <row r="15185" spans="2:4" x14ac:dyDescent="0.25">
      <c r="B15185" s="427" t="s">
        <v>18471</v>
      </c>
      <c r="C15185" s="427" t="s">
        <v>18470</v>
      </c>
      <c r="D15185" s="428">
        <v>13524</v>
      </c>
    </row>
    <row r="15186" spans="2:4" ht="28.5" x14ac:dyDescent="0.25">
      <c r="B15186" s="427" t="s">
        <v>18472</v>
      </c>
      <c r="C15186" s="427" t="s">
        <v>18473</v>
      </c>
      <c r="D15186" s="428">
        <v>12535</v>
      </c>
    </row>
    <row r="15187" spans="2:4" ht="28.5" x14ac:dyDescent="0.25">
      <c r="B15187" s="427" t="s">
        <v>18474</v>
      </c>
      <c r="C15187" s="427" t="s">
        <v>18473</v>
      </c>
      <c r="D15187" s="428">
        <v>12535</v>
      </c>
    </row>
    <row r="15188" spans="2:4" ht="28.5" x14ac:dyDescent="0.25">
      <c r="B15188" s="427" t="s">
        <v>18475</v>
      </c>
      <c r="C15188" s="427" t="s">
        <v>18473</v>
      </c>
      <c r="D15188" s="428">
        <v>12535</v>
      </c>
    </row>
    <row r="15189" spans="2:4" x14ac:dyDescent="0.25">
      <c r="B15189" s="427" t="s">
        <v>18476</v>
      </c>
      <c r="C15189" s="427" t="s">
        <v>18477</v>
      </c>
      <c r="D15189" s="428">
        <v>1999</v>
      </c>
    </row>
    <row r="15190" spans="2:4" x14ac:dyDescent="0.25">
      <c r="B15190" s="427" t="s">
        <v>18478</v>
      </c>
      <c r="C15190" s="427" t="s">
        <v>18479</v>
      </c>
      <c r="D15190" s="428">
        <v>2196.6799999999998</v>
      </c>
    </row>
    <row r="15191" spans="2:4" x14ac:dyDescent="0.25">
      <c r="B15191" s="427" t="s">
        <v>18480</v>
      </c>
      <c r="C15191" s="427" t="s">
        <v>18481</v>
      </c>
      <c r="D15191" s="428">
        <v>1415.78</v>
      </c>
    </row>
    <row r="15192" spans="2:4" x14ac:dyDescent="0.25">
      <c r="B15192" s="427" t="s">
        <v>18482</v>
      </c>
      <c r="C15192" s="427" t="s">
        <v>18483</v>
      </c>
      <c r="D15192" s="428">
        <v>2299</v>
      </c>
    </row>
    <row r="15193" spans="2:4" x14ac:dyDescent="0.25">
      <c r="B15193" s="427" t="s">
        <v>18484</v>
      </c>
      <c r="C15193" s="427" t="s">
        <v>18485</v>
      </c>
      <c r="D15193" s="428">
        <v>3364</v>
      </c>
    </row>
    <row r="15194" spans="2:4" x14ac:dyDescent="0.25">
      <c r="B15194" s="427" t="s">
        <v>18486</v>
      </c>
      <c r="C15194" s="427" t="s">
        <v>18485</v>
      </c>
      <c r="D15194" s="428">
        <v>5865</v>
      </c>
    </row>
    <row r="15195" spans="2:4" x14ac:dyDescent="0.25">
      <c r="B15195" s="427" t="s">
        <v>18487</v>
      </c>
      <c r="C15195" s="427" t="s">
        <v>18485</v>
      </c>
      <c r="D15195" s="428">
        <v>5865</v>
      </c>
    </row>
    <row r="15196" spans="2:4" x14ac:dyDescent="0.25">
      <c r="B15196" s="427" t="s">
        <v>18488</v>
      </c>
      <c r="C15196" s="427" t="s">
        <v>18489</v>
      </c>
      <c r="D15196" s="428">
        <v>28200.01</v>
      </c>
    </row>
    <row r="15197" spans="2:4" x14ac:dyDescent="0.25">
      <c r="B15197" s="427" t="s">
        <v>18490</v>
      </c>
      <c r="C15197" s="427" t="s">
        <v>18491</v>
      </c>
      <c r="D15197" s="428">
        <v>3631.95</v>
      </c>
    </row>
    <row r="15198" spans="2:4" x14ac:dyDescent="0.25">
      <c r="B15198" s="427" t="s">
        <v>18492</v>
      </c>
      <c r="C15198" s="427" t="s">
        <v>18491</v>
      </c>
      <c r="D15198" s="428">
        <v>3631.95</v>
      </c>
    </row>
    <row r="15199" spans="2:4" x14ac:dyDescent="0.25">
      <c r="B15199" s="427" t="s">
        <v>18493</v>
      </c>
      <c r="C15199" s="427" t="s">
        <v>18494</v>
      </c>
      <c r="D15199" s="428">
        <v>1290.5999999999999</v>
      </c>
    </row>
    <row r="15200" spans="2:4" x14ac:dyDescent="0.25">
      <c r="B15200" s="427" t="s">
        <v>18495</v>
      </c>
      <c r="C15200" s="427" t="s">
        <v>18494</v>
      </c>
      <c r="D15200" s="428">
        <v>1290.5999999999999</v>
      </c>
    </row>
    <row r="15201" spans="2:4" ht="28.5" x14ac:dyDescent="0.25">
      <c r="B15201" s="427" t="s">
        <v>18496</v>
      </c>
      <c r="C15201" s="427" t="s">
        <v>18497</v>
      </c>
      <c r="D15201" s="428">
        <v>58010.9</v>
      </c>
    </row>
    <row r="15202" spans="2:4" x14ac:dyDescent="0.25">
      <c r="B15202" s="427" t="s">
        <v>18498</v>
      </c>
      <c r="C15202" s="427" t="s">
        <v>18499</v>
      </c>
      <c r="D15202" s="428">
        <v>0</v>
      </c>
    </row>
    <row r="15203" spans="2:4" x14ac:dyDescent="0.25">
      <c r="B15203" s="427" t="s">
        <v>18500</v>
      </c>
      <c r="C15203" s="427" t="s">
        <v>18501</v>
      </c>
      <c r="D15203" s="428">
        <v>221042.06</v>
      </c>
    </row>
    <row r="15204" spans="2:4" ht="28.5" x14ac:dyDescent="0.25">
      <c r="B15204" s="427" t="s">
        <v>18502</v>
      </c>
      <c r="C15204" s="427" t="s">
        <v>18503</v>
      </c>
      <c r="D15204" s="428">
        <v>70180</v>
      </c>
    </row>
    <row r="15205" spans="2:4" x14ac:dyDescent="0.25">
      <c r="B15205" s="427" t="s">
        <v>18504</v>
      </c>
      <c r="C15205" s="427" t="s">
        <v>18505</v>
      </c>
      <c r="D15205" s="428">
        <v>15394.34</v>
      </c>
    </row>
    <row r="15206" spans="2:4" x14ac:dyDescent="0.25">
      <c r="B15206" s="427" t="s">
        <v>18506</v>
      </c>
      <c r="C15206" s="427" t="s">
        <v>18507</v>
      </c>
      <c r="D15206" s="428">
        <v>13728.14</v>
      </c>
    </row>
    <row r="15207" spans="2:4" x14ac:dyDescent="0.25">
      <c r="B15207" s="427" t="s">
        <v>18508</v>
      </c>
      <c r="C15207" s="427" t="s">
        <v>18509</v>
      </c>
      <c r="D15207" s="428">
        <v>14917.1</v>
      </c>
    </row>
    <row r="15208" spans="2:4" x14ac:dyDescent="0.25">
      <c r="B15208" s="427" t="s">
        <v>18510</v>
      </c>
      <c r="C15208" s="427" t="s">
        <v>18511</v>
      </c>
      <c r="D15208" s="428">
        <v>5977.96</v>
      </c>
    </row>
    <row r="15209" spans="2:4" x14ac:dyDescent="0.25">
      <c r="B15209" s="427" t="s">
        <v>18512</v>
      </c>
      <c r="C15209" s="427" t="s">
        <v>18513</v>
      </c>
      <c r="D15209" s="428">
        <v>2343.6999999999998</v>
      </c>
    </row>
    <row r="15210" spans="2:4" x14ac:dyDescent="0.25">
      <c r="B15210" s="427" t="s">
        <v>18514</v>
      </c>
      <c r="C15210" s="427" t="s">
        <v>18515</v>
      </c>
      <c r="D15210" s="428">
        <v>868.58</v>
      </c>
    </row>
    <row r="15211" spans="2:4" x14ac:dyDescent="0.25">
      <c r="B15211" s="427" t="s">
        <v>18516</v>
      </c>
      <c r="C15211" s="427" t="s">
        <v>18517</v>
      </c>
      <c r="D15211" s="428">
        <v>2343.6999999999998</v>
      </c>
    </row>
    <row r="15212" spans="2:4" x14ac:dyDescent="0.25">
      <c r="B15212" s="427" t="s">
        <v>18518</v>
      </c>
      <c r="C15212" s="427" t="s">
        <v>18519</v>
      </c>
      <c r="D15212" s="428">
        <v>2343.6999999999998</v>
      </c>
    </row>
    <row r="15213" spans="2:4" x14ac:dyDescent="0.25">
      <c r="B15213" s="427" t="s">
        <v>18520</v>
      </c>
      <c r="C15213" s="427" t="s">
        <v>18519</v>
      </c>
      <c r="D15213" s="428">
        <v>2343.6999999999998</v>
      </c>
    </row>
    <row r="15214" spans="2:4" x14ac:dyDescent="0.25">
      <c r="B15214" s="427" t="s">
        <v>18521</v>
      </c>
      <c r="C15214" s="427" t="s">
        <v>18522</v>
      </c>
      <c r="D15214" s="428">
        <v>2343.6999999999998</v>
      </c>
    </row>
    <row r="15215" spans="2:4" x14ac:dyDescent="0.25">
      <c r="B15215" s="427" t="s">
        <v>18523</v>
      </c>
      <c r="C15215" s="427" t="s">
        <v>18524</v>
      </c>
      <c r="D15215" s="428">
        <v>14547.5</v>
      </c>
    </row>
    <row r="15216" spans="2:4" x14ac:dyDescent="0.25">
      <c r="B15216" s="427" t="s">
        <v>18525</v>
      </c>
      <c r="C15216" s="427" t="s">
        <v>18526</v>
      </c>
      <c r="D15216" s="428">
        <v>0.12</v>
      </c>
    </row>
    <row r="15217" spans="2:4" x14ac:dyDescent="0.25">
      <c r="B15217" s="427" t="s">
        <v>18527</v>
      </c>
      <c r="C15217" s="427" t="s">
        <v>18528</v>
      </c>
      <c r="D15217" s="428">
        <v>2298.85</v>
      </c>
    </row>
    <row r="15218" spans="2:4" x14ac:dyDescent="0.25">
      <c r="B15218" s="427" t="s">
        <v>18529</v>
      </c>
      <c r="C15218" s="427" t="s">
        <v>18530</v>
      </c>
      <c r="D15218" s="428">
        <v>1318.77</v>
      </c>
    </row>
    <row r="15219" spans="2:4" x14ac:dyDescent="0.25">
      <c r="B15219" s="427" t="s">
        <v>18531</v>
      </c>
      <c r="C15219" s="427" t="s">
        <v>18530</v>
      </c>
      <c r="D15219" s="428">
        <v>1667.5</v>
      </c>
    </row>
    <row r="15220" spans="2:4" x14ac:dyDescent="0.25">
      <c r="B15220" s="427" t="s">
        <v>18532</v>
      </c>
      <c r="C15220" s="427" t="s">
        <v>18533</v>
      </c>
      <c r="D15220" s="428">
        <v>2300</v>
      </c>
    </row>
    <row r="15221" spans="2:4" x14ac:dyDescent="0.25">
      <c r="B15221" s="427" t="s">
        <v>18534</v>
      </c>
      <c r="C15221" s="427" t="s">
        <v>18535</v>
      </c>
      <c r="D15221" s="428">
        <v>2932.5</v>
      </c>
    </row>
    <row r="15222" spans="2:4" x14ac:dyDescent="0.25">
      <c r="B15222" s="427" t="s">
        <v>18536</v>
      </c>
      <c r="C15222" s="427" t="s">
        <v>18537</v>
      </c>
      <c r="D15222" s="428">
        <v>1265</v>
      </c>
    </row>
    <row r="15223" spans="2:4" x14ac:dyDescent="0.25">
      <c r="B15223" s="427" t="s">
        <v>18538</v>
      </c>
      <c r="C15223" s="427" t="s">
        <v>18539</v>
      </c>
      <c r="D15223" s="428">
        <v>3847.14</v>
      </c>
    </row>
    <row r="15224" spans="2:4" x14ac:dyDescent="0.25">
      <c r="B15224" s="427" t="s">
        <v>18540</v>
      </c>
      <c r="C15224" s="427" t="s">
        <v>18541</v>
      </c>
      <c r="D15224" s="428">
        <v>1979.25</v>
      </c>
    </row>
    <row r="15225" spans="2:4" x14ac:dyDescent="0.25">
      <c r="B15225" s="427" t="s">
        <v>18542</v>
      </c>
      <c r="C15225" s="427" t="s">
        <v>18541</v>
      </c>
      <c r="D15225" s="428">
        <v>1979.25</v>
      </c>
    </row>
    <row r="15226" spans="2:4" x14ac:dyDescent="0.25">
      <c r="B15226" s="427" t="s">
        <v>18543</v>
      </c>
      <c r="C15226" s="427" t="s">
        <v>18541</v>
      </c>
      <c r="D15226" s="428">
        <v>1979.25</v>
      </c>
    </row>
    <row r="15227" spans="2:4" x14ac:dyDescent="0.25">
      <c r="B15227" s="427" t="s">
        <v>18544</v>
      </c>
      <c r="C15227" s="427" t="s">
        <v>18541</v>
      </c>
      <c r="D15227" s="428">
        <v>1979.25</v>
      </c>
    </row>
    <row r="15228" spans="2:4" x14ac:dyDescent="0.25">
      <c r="B15228" s="427" t="s">
        <v>18545</v>
      </c>
      <c r="C15228" s="427" t="s">
        <v>18541</v>
      </c>
      <c r="D15228" s="428">
        <v>1979.25</v>
      </c>
    </row>
    <row r="15229" spans="2:4" x14ac:dyDescent="0.25">
      <c r="B15229" s="427" t="s">
        <v>18546</v>
      </c>
      <c r="C15229" s="427" t="s">
        <v>18541</v>
      </c>
      <c r="D15229" s="428">
        <v>1979.25</v>
      </c>
    </row>
    <row r="15230" spans="2:4" x14ac:dyDescent="0.25">
      <c r="B15230" s="427" t="s">
        <v>18547</v>
      </c>
      <c r="C15230" s="427" t="s">
        <v>18541</v>
      </c>
      <c r="D15230" s="428">
        <v>1979.25</v>
      </c>
    </row>
    <row r="15231" spans="2:4" x14ac:dyDescent="0.25">
      <c r="B15231" s="427" t="s">
        <v>18548</v>
      </c>
      <c r="C15231" s="427" t="s">
        <v>18541</v>
      </c>
      <c r="D15231" s="428">
        <v>1979.25</v>
      </c>
    </row>
    <row r="15232" spans="2:4" x14ac:dyDescent="0.25">
      <c r="B15232" s="427" t="s">
        <v>18549</v>
      </c>
      <c r="C15232" s="427" t="s">
        <v>18541</v>
      </c>
      <c r="D15232" s="428">
        <v>1979.25</v>
      </c>
    </row>
    <row r="15233" spans="2:4" x14ac:dyDescent="0.25">
      <c r="B15233" s="427" t="s">
        <v>18550</v>
      </c>
      <c r="C15233" s="427" t="s">
        <v>18541</v>
      </c>
      <c r="D15233" s="428">
        <v>1979.25</v>
      </c>
    </row>
    <row r="15234" spans="2:4" x14ac:dyDescent="0.25">
      <c r="B15234" s="427" t="s">
        <v>18551</v>
      </c>
      <c r="C15234" s="427" t="s">
        <v>18552</v>
      </c>
      <c r="D15234" s="428">
        <v>4025</v>
      </c>
    </row>
    <row r="15235" spans="2:4" x14ac:dyDescent="0.25">
      <c r="B15235" s="427" t="s">
        <v>18553</v>
      </c>
      <c r="C15235" s="427" t="s">
        <v>18554</v>
      </c>
      <c r="D15235" s="428">
        <v>508170</v>
      </c>
    </row>
    <row r="15236" spans="2:4" x14ac:dyDescent="0.25">
      <c r="B15236" s="427" t="s">
        <v>18555</v>
      </c>
      <c r="C15236" s="427" t="s">
        <v>18556</v>
      </c>
      <c r="D15236" s="428">
        <v>5254.12</v>
      </c>
    </row>
    <row r="15237" spans="2:4" x14ac:dyDescent="0.25">
      <c r="B15237" s="427" t="s">
        <v>18557</v>
      </c>
      <c r="C15237" s="427" t="s">
        <v>18558</v>
      </c>
      <c r="D15237" s="428">
        <v>6819.5</v>
      </c>
    </row>
    <row r="15238" spans="2:4" x14ac:dyDescent="0.25">
      <c r="B15238" s="427" t="s">
        <v>18559</v>
      </c>
      <c r="C15238" s="427" t="s">
        <v>18560</v>
      </c>
      <c r="D15238" s="428">
        <v>17956.48</v>
      </c>
    </row>
    <row r="15239" spans="2:4" x14ac:dyDescent="0.25">
      <c r="B15239" s="427" t="s">
        <v>18561</v>
      </c>
      <c r="C15239" s="427" t="s">
        <v>18560</v>
      </c>
      <c r="D15239" s="428">
        <v>17956.48</v>
      </c>
    </row>
    <row r="15240" spans="2:4" x14ac:dyDescent="0.25">
      <c r="B15240" s="427" t="s">
        <v>18562</v>
      </c>
      <c r="C15240" s="427" t="s">
        <v>18563</v>
      </c>
      <c r="D15240" s="428">
        <v>999</v>
      </c>
    </row>
    <row r="15241" spans="2:4" x14ac:dyDescent="0.25">
      <c r="B15241" s="427" t="s">
        <v>18564</v>
      </c>
      <c r="C15241" s="427" t="s">
        <v>18563</v>
      </c>
      <c r="D15241" s="428">
        <v>999</v>
      </c>
    </row>
    <row r="15242" spans="2:4" x14ac:dyDescent="0.25">
      <c r="B15242" s="427" t="s">
        <v>18565</v>
      </c>
      <c r="C15242" s="427" t="s">
        <v>18563</v>
      </c>
      <c r="D15242" s="428">
        <v>389.01</v>
      </c>
    </row>
    <row r="15243" spans="2:4" x14ac:dyDescent="0.25">
      <c r="B15243" s="427" t="s">
        <v>18566</v>
      </c>
      <c r="C15243" s="427" t="s">
        <v>18563</v>
      </c>
      <c r="D15243" s="428">
        <v>1099</v>
      </c>
    </row>
    <row r="15244" spans="2:4" x14ac:dyDescent="0.25">
      <c r="B15244" s="427" t="s">
        <v>18567</v>
      </c>
      <c r="C15244" s="427" t="s">
        <v>18563</v>
      </c>
      <c r="D15244" s="428">
        <v>1533.49</v>
      </c>
    </row>
    <row r="15245" spans="2:4" x14ac:dyDescent="0.25">
      <c r="B15245" s="427" t="s">
        <v>18568</v>
      </c>
      <c r="C15245" s="427" t="s">
        <v>18563</v>
      </c>
      <c r="D15245" s="428">
        <v>1802.64</v>
      </c>
    </row>
    <row r="15246" spans="2:4" x14ac:dyDescent="0.25">
      <c r="B15246" s="427" t="s">
        <v>18569</v>
      </c>
      <c r="C15246" s="427" t="s">
        <v>18563</v>
      </c>
      <c r="D15246" s="428">
        <v>2164.56</v>
      </c>
    </row>
    <row r="15247" spans="2:4" x14ac:dyDescent="0.25">
      <c r="B15247" s="427" t="s">
        <v>18570</v>
      </c>
      <c r="C15247" s="427" t="s">
        <v>18571</v>
      </c>
      <c r="D15247" s="428">
        <v>870</v>
      </c>
    </row>
    <row r="15248" spans="2:4" x14ac:dyDescent="0.25">
      <c r="B15248" s="427" t="s">
        <v>18572</v>
      </c>
      <c r="C15248" s="427" t="s">
        <v>18573</v>
      </c>
      <c r="D15248" s="428">
        <v>789</v>
      </c>
    </row>
    <row r="15249" spans="2:4" x14ac:dyDescent="0.25">
      <c r="B15249" s="427" t="s">
        <v>18574</v>
      </c>
      <c r="C15249" s="427" t="s">
        <v>18575</v>
      </c>
      <c r="D15249" s="428">
        <v>769</v>
      </c>
    </row>
    <row r="15250" spans="2:4" x14ac:dyDescent="0.25">
      <c r="B15250" s="427" t="s">
        <v>18576</v>
      </c>
      <c r="C15250" s="427" t="s">
        <v>18575</v>
      </c>
      <c r="D15250" s="428">
        <v>499.01</v>
      </c>
    </row>
    <row r="15251" spans="2:4" x14ac:dyDescent="0.25">
      <c r="B15251" s="427" t="s">
        <v>18577</v>
      </c>
      <c r="C15251" s="427" t="s">
        <v>18575</v>
      </c>
      <c r="D15251" s="428">
        <v>379</v>
      </c>
    </row>
    <row r="15252" spans="2:4" x14ac:dyDescent="0.25">
      <c r="B15252" s="427" t="s">
        <v>18578</v>
      </c>
      <c r="C15252" s="427" t="s">
        <v>18579</v>
      </c>
      <c r="D15252" s="428">
        <v>378</v>
      </c>
    </row>
    <row r="15253" spans="2:4" x14ac:dyDescent="0.25">
      <c r="B15253" s="427" t="s">
        <v>18580</v>
      </c>
      <c r="C15253" s="427" t="s">
        <v>18579</v>
      </c>
      <c r="D15253" s="428">
        <v>378</v>
      </c>
    </row>
    <row r="15254" spans="2:4" x14ac:dyDescent="0.25">
      <c r="B15254" s="427" t="s">
        <v>18581</v>
      </c>
      <c r="C15254" s="427" t="s">
        <v>18579</v>
      </c>
      <c r="D15254" s="428">
        <v>378</v>
      </c>
    </row>
    <row r="15255" spans="2:4" x14ac:dyDescent="0.25">
      <c r="B15255" s="427" t="s">
        <v>18582</v>
      </c>
      <c r="C15255" s="427" t="s">
        <v>18579</v>
      </c>
      <c r="D15255" s="428">
        <v>378</v>
      </c>
    </row>
    <row r="15256" spans="2:4" x14ac:dyDescent="0.25">
      <c r="B15256" s="427" t="s">
        <v>18583</v>
      </c>
      <c r="C15256" s="427" t="s">
        <v>18579</v>
      </c>
      <c r="D15256" s="428">
        <v>378</v>
      </c>
    </row>
    <row r="15257" spans="2:4" x14ac:dyDescent="0.25">
      <c r="B15257" s="427" t="s">
        <v>18584</v>
      </c>
      <c r="C15257" s="427" t="s">
        <v>18579</v>
      </c>
      <c r="D15257" s="428">
        <v>378</v>
      </c>
    </row>
    <row r="15258" spans="2:4" x14ac:dyDescent="0.25">
      <c r="B15258" s="427" t="s">
        <v>18585</v>
      </c>
      <c r="C15258" s="427" t="s">
        <v>18579</v>
      </c>
      <c r="D15258" s="428">
        <v>490.01</v>
      </c>
    </row>
    <row r="15259" spans="2:4" x14ac:dyDescent="0.25">
      <c r="B15259" s="427" t="s">
        <v>18586</v>
      </c>
      <c r="C15259" s="427" t="s">
        <v>18587</v>
      </c>
      <c r="D15259" s="428">
        <v>164</v>
      </c>
    </row>
    <row r="15260" spans="2:4" x14ac:dyDescent="0.25">
      <c r="B15260" s="427" t="s">
        <v>18588</v>
      </c>
      <c r="C15260" s="427" t="s">
        <v>18589</v>
      </c>
      <c r="D15260" s="428">
        <v>793.5</v>
      </c>
    </row>
    <row r="15261" spans="2:4" x14ac:dyDescent="0.25">
      <c r="B15261" s="427" t="s">
        <v>18590</v>
      </c>
      <c r="C15261" s="427" t="s">
        <v>18591</v>
      </c>
      <c r="D15261" s="428">
        <v>803.34</v>
      </c>
    </row>
    <row r="15262" spans="2:4" x14ac:dyDescent="0.25">
      <c r="B15262" s="427" t="s">
        <v>18592</v>
      </c>
      <c r="C15262" s="427" t="s">
        <v>18593</v>
      </c>
      <c r="D15262" s="428">
        <v>793.5</v>
      </c>
    </row>
    <row r="15263" spans="2:4" x14ac:dyDescent="0.25">
      <c r="B15263" s="427" t="s">
        <v>18594</v>
      </c>
      <c r="C15263" s="427" t="s">
        <v>18595</v>
      </c>
      <c r="D15263" s="428">
        <v>678.5</v>
      </c>
    </row>
    <row r="15264" spans="2:4" x14ac:dyDescent="0.25">
      <c r="B15264" s="427" t="s">
        <v>18596</v>
      </c>
      <c r="C15264" s="427" t="s">
        <v>18595</v>
      </c>
      <c r="D15264" s="428">
        <v>919.14</v>
      </c>
    </row>
    <row r="15265" spans="2:4" x14ac:dyDescent="0.25">
      <c r="B15265" s="427" t="s">
        <v>18597</v>
      </c>
      <c r="C15265" s="427" t="s">
        <v>18598</v>
      </c>
      <c r="D15265" s="428">
        <v>897</v>
      </c>
    </row>
    <row r="15266" spans="2:4" x14ac:dyDescent="0.25">
      <c r="B15266" s="427" t="s">
        <v>18599</v>
      </c>
      <c r="C15266" s="427" t="s">
        <v>18600</v>
      </c>
      <c r="D15266" s="428">
        <v>164</v>
      </c>
    </row>
    <row r="15267" spans="2:4" x14ac:dyDescent="0.25">
      <c r="B15267" s="427" t="s">
        <v>18601</v>
      </c>
      <c r="C15267" s="427" t="s">
        <v>18602</v>
      </c>
      <c r="D15267" s="428">
        <v>1976.66</v>
      </c>
    </row>
    <row r="15268" spans="2:4" x14ac:dyDescent="0.25">
      <c r="B15268" s="427" t="s">
        <v>18603</v>
      </c>
      <c r="C15268" s="427" t="s">
        <v>18602</v>
      </c>
      <c r="D15268" s="428">
        <v>399.01</v>
      </c>
    </row>
    <row r="15269" spans="2:4" x14ac:dyDescent="0.25">
      <c r="B15269" s="427" t="s">
        <v>18604</v>
      </c>
      <c r="C15269" s="427" t="s">
        <v>18602</v>
      </c>
      <c r="D15269" s="428">
        <v>399.01</v>
      </c>
    </row>
    <row r="15270" spans="2:4" x14ac:dyDescent="0.25">
      <c r="B15270" s="427" t="s">
        <v>18605</v>
      </c>
      <c r="C15270" s="427" t="s">
        <v>18602</v>
      </c>
      <c r="D15270" s="428">
        <v>499</v>
      </c>
    </row>
    <row r="15271" spans="2:4" x14ac:dyDescent="0.25">
      <c r="B15271" s="427" t="s">
        <v>18606</v>
      </c>
      <c r="C15271" s="427" t="s">
        <v>18602</v>
      </c>
      <c r="D15271" s="428">
        <v>2019</v>
      </c>
    </row>
    <row r="15272" spans="2:4" x14ac:dyDescent="0.25">
      <c r="B15272" s="427" t="s">
        <v>18607</v>
      </c>
      <c r="C15272" s="427" t="s">
        <v>18608</v>
      </c>
      <c r="D15272" s="428">
        <v>980.99</v>
      </c>
    </row>
    <row r="15273" spans="2:4" x14ac:dyDescent="0.25">
      <c r="B15273" s="427" t="s">
        <v>18609</v>
      </c>
      <c r="C15273" s="427" t="s">
        <v>18610</v>
      </c>
      <c r="D15273" s="428">
        <v>699</v>
      </c>
    </row>
    <row r="15274" spans="2:4" x14ac:dyDescent="0.25">
      <c r="B15274" s="427" t="s">
        <v>18611</v>
      </c>
      <c r="C15274" s="427" t="s">
        <v>18612</v>
      </c>
      <c r="D15274" s="428">
        <v>1096.99</v>
      </c>
    </row>
    <row r="15275" spans="2:4" x14ac:dyDescent="0.25">
      <c r="B15275" s="427" t="s">
        <v>18613</v>
      </c>
      <c r="C15275" s="427" t="s">
        <v>18614</v>
      </c>
      <c r="D15275" s="428">
        <v>349</v>
      </c>
    </row>
    <row r="15276" spans="2:4" x14ac:dyDescent="0.25">
      <c r="B15276" s="427" t="s">
        <v>18615</v>
      </c>
      <c r="C15276" s="427" t="s">
        <v>18616</v>
      </c>
      <c r="D15276" s="428">
        <v>399.01</v>
      </c>
    </row>
    <row r="15277" spans="2:4" x14ac:dyDescent="0.25">
      <c r="B15277" s="427" t="s">
        <v>18617</v>
      </c>
      <c r="C15277" s="427" t="s">
        <v>18618</v>
      </c>
      <c r="D15277" s="428">
        <v>345</v>
      </c>
    </row>
    <row r="15278" spans="2:4" x14ac:dyDescent="0.25">
      <c r="B15278" s="427" t="s">
        <v>18619</v>
      </c>
      <c r="C15278" s="427" t="s">
        <v>18618</v>
      </c>
      <c r="D15278" s="428">
        <v>345</v>
      </c>
    </row>
    <row r="15279" spans="2:4" x14ac:dyDescent="0.25">
      <c r="B15279" s="427" t="s">
        <v>18620</v>
      </c>
      <c r="C15279" s="427" t="s">
        <v>18618</v>
      </c>
      <c r="D15279" s="428">
        <v>345</v>
      </c>
    </row>
    <row r="15280" spans="2:4" x14ac:dyDescent="0.25">
      <c r="B15280" s="427" t="s">
        <v>18621</v>
      </c>
      <c r="C15280" s="427" t="s">
        <v>18622</v>
      </c>
      <c r="D15280" s="428">
        <v>599</v>
      </c>
    </row>
    <row r="15281" spans="2:4" x14ac:dyDescent="0.25">
      <c r="B15281" s="427" t="s">
        <v>18623</v>
      </c>
      <c r="C15281" s="427" t="s">
        <v>18622</v>
      </c>
      <c r="D15281" s="428">
        <v>599</v>
      </c>
    </row>
    <row r="15282" spans="2:4" x14ac:dyDescent="0.25">
      <c r="B15282" s="427" t="s">
        <v>18624</v>
      </c>
      <c r="C15282" s="427" t="s">
        <v>18622</v>
      </c>
      <c r="D15282" s="428">
        <v>599</v>
      </c>
    </row>
    <row r="15283" spans="2:4" x14ac:dyDescent="0.25">
      <c r="B15283" s="427" t="s">
        <v>18625</v>
      </c>
      <c r="C15283" s="427" t="s">
        <v>18626</v>
      </c>
      <c r="D15283" s="428">
        <v>799.25</v>
      </c>
    </row>
    <row r="15284" spans="2:4" x14ac:dyDescent="0.25">
      <c r="B15284" s="427" t="s">
        <v>18627</v>
      </c>
      <c r="C15284" s="427" t="s">
        <v>18628</v>
      </c>
      <c r="D15284" s="428">
        <v>164</v>
      </c>
    </row>
    <row r="15285" spans="2:4" x14ac:dyDescent="0.25">
      <c r="B15285" s="427" t="s">
        <v>18629</v>
      </c>
      <c r="C15285" s="427" t="s">
        <v>18630</v>
      </c>
      <c r="D15285" s="428">
        <v>164</v>
      </c>
    </row>
    <row r="15286" spans="2:4" x14ac:dyDescent="0.25">
      <c r="B15286" s="427" t="s">
        <v>18631</v>
      </c>
      <c r="C15286" s="427" t="s">
        <v>18632</v>
      </c>
      <c r="D15286" s="428">
        <v>803.85</v>
      </c>
    </row>
    <row r="15287" spans="2:4" x14ac:dyDescent="0.25">
      <c r="B15287" s="427" t="s">
        <v>18633</v>
      </c>
      <c r="C15287" s="427" t="s">
        <v>18634</v>
      </c>
      <c r="D15287" s="428">
        <v>701.5</v>
      </c>
    </row>
    <row r="15288" spans="2:4" x14ac:dyDescent="0.25">
      <c r="B15288" s="427" t="s">
        <v>18635</v>
      </c>
      <c r="C15288" s="427" t="s">
        <v>18636</v>
      </c>
      <c r="D15288" s="428">
        <v>678.5</v>
      </c>
    </row>
    <row r="15289" spans="2:4" x14ac:dyDescent="0.25">
      <c r="B15289" s="427" t="s">
        <v>18637</v>
      </c>
      <c r="C15289" s="427" t="s">
        <v>18638</v>
      </c>
      <c r="D15289" s="428">
        <v>299</v>
      </c>
    </row>
    <row r="15290" spans="2:4" x14ac:dyDescent="0.25">
      <c r="B15290" s="427" t="s">
        <v>18639</v>
      </c>
      <c r="C15290" s="427" t="s">
        <v>18640</v>
      </c>
      <c r="D15290" s="428">
        <v>701.5</v>
      </c>
    </row>
    <row r="15291" spans="2:4" x14ac:dyDescent="0.25">
      <c r="B15291" s="427" t="s">
        <v>18641</v>
      </c>
      <c r="C15291" s="427" t="s">
        <v>18642</v>
      </c>
      <c r="D15291" s="428">
        <v>245</v>
      </c>
    </row>
    <row r="15292" spans="2:4" x14ac:dyDescent="0.25">
      <c r="B15292" s="427" t="s">
        <v>18643</v>
      </c>
      <c r="C15292" s="427" t="s">
        <v>18644</v>
      </c>
      <c r="D15292" s="428">
        <v>399.01</v>
      </c>
    </row>
    <row r="15293" spans="2:4" x14ac:dyDescent="0.25">
      <c r="B15293" s="427" t="s">
        <v>18645</v>
      </c>
      <c r="C15293" s="427" t="s">
        <v>18644</v>
      </c>
      <c r="D15293" s="428">
        <v>399.01</v>
      </c>
    </row>
    <row r="15294" spans="2:4" x14ac:dyDescent="0.25">
      <c r="B15294" s="427" t="s">
        <v>18646</v>
      </c>
      <c r="C15294" s="427" t="s">
        <v>18647</v>
      </c>
      <c r="D15294" s="428">
        <v>800</v>
      </c>
    </row>
    <row r="15295" spans="2:4" x14ac:dyDescent="0.25">
      <c r="B15295" s="427" t="s">
        <v>18648</v>
      </c>
      <c r="C15295" s="427" t="s">
        <v>18649</v>
      </c>
      <c r="D15295" s="428">
        <v>164</v>
      </c>
    </row>
    <row r="15296" spans="2:4" x14ac:dyDescent="0.25">
      <c r="B15296" s="427" t="s">
        <v>18650</v>
      </c>
      <c r="C15296" s="427" t="s">
        <v>18651</v>
      </c>
      <c r="D15296" s="428">
        <v>919.14</v>
      </c>
    </row>
    <row r="15297" spans="2:4" x14ac:dyDescent="0.25">
      <c r="B15297" s="427" t="s">
        <v>18652</v>
      </c>
      <c r="C15297" s="427" t="s">
        <v>18653</v>
      </c>
      <c r="D15297" s="428">
        <v>678.48</v>
      </c>
    </row>
    <row r="15298" spans="2:4" x14ac:dyDescent="0.25">
      <c r="B15298" s="427" t="s">
        <v>18654</v>
      </c>
      <c r="C15298" s="427" t="s">
        <v>18653</v>
      </c>
      <c r="D15298" s="428">
        <v>793.5</v>
      </c>
    </row>
    <row r="15299" spans="2:4" x14ac:dyDescent="0.25">
      <c r="B15299" s="427" t="s">
        <v>18655</v>
      </c>
      <c r="C15299" s="427" t="s">
        <v>18656</v>
      </c>
      <c r="D15299" s="428">
        <v>752.84</v>
      </c>
    </row>
    <row r="15300" spans="2:4" x14ac:dyDescent="0.25">
      <c r="B15300" s="427" t="s">
        <v>18657</v>
      </c>
      <c r="C15300" s="427" t="s">
        <v>18656</v>
      </c>
      <c r="D15300" s="428">
        <v>752.84</v>
      </c>
    </row>
    <row r="15301" spans="2:4" x14ac:dyDescent="0.25">
      <c r="B15301" s="427" t="s">
        <v>18658</v>
      </c>
      <c r="C15301" s="427" t="s">
        <v>18656</v>
      </c>
      <c r="D15301" s="428">
        <v>752.84</v>
      </c>
    </row>
    <row r="15302" spans="2:4" x14ac:dyDescent="0.25">
      <c r="B15302" s="427" t="s">
        <v>18659</v>
      </c>
      <c r="C15302" s="427" t="s">
        <v>18660</v>
      </c>
      <c r="D15302" s="428">
        <v>295</v>
      </c>
    </row>
    <row r="15303" spans="2:4" x14ac:dyDescent="0.25">
      <c r="B15303" s="427" t="s">
        <v>18661</v>
      </c>
      <c r="C15303" s="427" t="s">
        <v>18662</v>
      </c>
      <c r="D15303" s="428">
        <v>1227.28</v>
      </c>
    </row>
    <row r="15304" spans="2:4" x14ac:dyDescent="0.25">
      <c r="B15304" s="427" t="s">
        <v>18663</v>
      </c>
      <c r="C15304" s="427" t="s">
        <v>18662</v>
      </c>
      <c r="D15304" s="428">
        <v>1227.28</v>
      </c>
    </row>
    <row r="15305" spans="2:4" x14ac:dyDescent="0.25">
      <c r="B15305" s="427" t="s">
        <v>18664</v>
      </c>
      <c r="C15305" s="427" t="s">
        <v>18662</v>
      </c>
      <c r="D15305" s="428">
        <v>1227.28</v>
      </c>
    </row>
    <row r="15306" spans="2:4" x14ac:dyDescent="0.25">
      <c r="B15306" s="427" t="s">
        <v>18665</v>
      </c>
      <c r="C15306" s="427" t="s">
        <v>18662</v>
      </c>
      <c r="D15306" s="428">
        <v>2164.56</v>
      </c>
    </row>
    <row r="15307" spans="2:4" x14ac:dyDescent="0.25">
      <c r="B15307" s="427" t="s">
        <v>18666</v>
      </c>
      <c r="C15307" s="427" t="s">
        <v>18667</v>
      </c>
      <c r="D15307" s="428">
        <v>899</v>
      </c>
    </row>
    <row r="15308" spans="2:4" x14ac:dyDescent="0.25">
      <c r="B15308" s="427" t="s">
        <v>18668</v>
      </c>
      <c r="C15308" s="427" t="s">
        <v>18667</v>
      </c>
      <c r="D15308" s="428">
        <v>899</v>
      </c>
    </row>
    <row r="15309" spans="2:4" x14ac:dyDescent="0.25">
      <c r="B15309" s="427" t="s">
        <v>18669</v>
      </c>
      <c r="C15309" s="427" t="s">
        <v>18667</v>
      </c>
      <c r="D15309" s="428">
        <v>899</v>
      </c>
    </row>
    <row r="15310" spans="2:4" x14ac:dyDescent="0.25">
      <c r="B15310" s="427" t="s">
        <v>18670</v>
      </c>
      <c r="C15310" s="427" t="s">
        <v>18671</v>
      </c>
      <c r="D15310" s="428">
        <v>1299</v>
      </c>
    </row>
    <row r="15311" spans="2:4" x14ac:dyDescent="0.25">
      <c r="B15311" s="427" t="s">
        <v>18672</v>
      </c>
      <c r="C15311" s="427" t="s">
        <v>18671</v>
      </c>
      <c r="D15311" s="428">
        <v>1299</v>
      </c>
    </row>
    <row r="15312" spans="2:4" x14ac:dyDescent="0.25">
      <c r="B15312" s="427" t="s">
        <v>18673</v>
      </c>
      <c r="C15312" s="427" t="s">
        <v>18674</v>
      </c>
      <c r="D15312" s="428">
        <v>0.01</v>
      </c>
    </row>
    <row r="15313" spans="2:4" x14ac:dyDescent="0.25">
      <c r="B15313" s="427" t="s">
        <v>18675</v>
      </c>
      <c r="C15313" s="427" t="s">
        <v>18676</v>
      </c>
      <c r="D15313" s="428">
        <v>919.14</v>
      </c>
    </row>
    <row r="15314" spans="2:4" x14ac:dyDescent="0.25">
      <c r="B15314" s="427" t="s">
        <v>18677</v>
      </c>
      <c r="C15314" s="427" t="s">
        <v>18678</v>
      </c>
      <c r="D15314" s="428">
        <v>1649.48</v>
      </c>
    </row>
    <row r="15315" spans="2:4" x14ac:dyDescent="0.25">
      <c r="B15315" s="427" t="s">
        <v>18679</v>
      </c>
      <c r="C15315" s="427" t="s">
        <v>18678</v>
      </c>
      <c r="D15315" s="428">
        <v>1649.48</v>
      </c>
    </row>
    <row r="15316" spans="2:4" x14ac:dyDescent="0.25">
      <c r="B15316" s="427" t="s">
        <v>18680</v>
      </c>
      <c r="C15316" s="427" t="s">
        <v>18678</v>
      </c>
      <c r="D15316" s="428">
        <v>1649.48</v>
      </c>
    </row>
    <row r="15317" spans="2:4" x14ac:dyDescent="0.25">
      <c r="B15317" s="427" t="s">
        <v>18681</v>
      </c>
      <c r="C15317" s="427" t="s">
        <v>18678</v>
      </c>
      <c r="D15317" s="428">
        <v>1649.48</v>
      </c>
    </row>
    <row r="15318" spans="2:4" x14ac:dyDescent="0.25">
      <c r="B15318" s="427" t="s">
        <v>18682</v>
      </c>
      <c r="C15318" s="427" t="s">
        <v>18678</v>
      </c>
      <c r="D15318" s="428">
        <v>1649.48</v>
      </c>
    </row>
    <row r="15319" spans="2:4" x14ac:dyDescent="0.25">
      <c r="B15319" s="427" t="s">
        <v>18683</v>
      </c>
      <c r="C15319" s="427" t="s">
        <v>18678</v>
      </c>
      <c r="D15319" s="428">
        <v>1649.48</v>
      </c>
    </row>
    <row r="15320" spans="2:4" x14ac:dyDescent="0.25">
      <c r="B15320" s="427" t="s">
        <v>18684</v>
      </c>
      <c r="C15320" s="427" t="s">
        <v>18678</v>
      </c>
      <c r="D15320" s="428">
        <v>1649.48</v>
      </c>
    </row>
    <row r="15321" spans="2:4" x14ac:dyDescent="0.25">
      <c r="B15321" s="427" t="s">
        <v>18685</v>
      </c>
      <c r="C15321" s="427" t="s">
        <v>18678</v>
      </c>
      <c r="D15321" s="428">
        <v>1649.48</v>
      </c>
    </row>
    <row r="15322" spans="2:4" x14ac:dyDescent="0.25">
      <c r="B15322" s="427" t="s">
        <v>18686</v>
      </c>
      <c r="C15322" s="427" t="s">
        <v>18678</v>
      </c>
      <c r="D15322" s="428">
        <v>1649.48</v>
      </c>
    </row>
    <row r="15323" spans="2:4" x14ac:dyDescent="0.25">
      <c r="B15323" s="427" t="s">
        <v>18687</v>
      </c>
      <c r="C15323" s="427" t="s">
        <v>18678</v>
      </c>
      <c r="D15323" s="428">
        <v>1649.48</v>
      </c>
    </row>
    <row r="15324" spans="2:4" x14ac:dyDescent="0.25">
      <c r="B15324" s="427" t="s">
        <v>18688</v>
      </c>
      <c r="C15324" s="427" t="s">
        <v>18689</v>
      </c>
      <c r="D15324" s="428">
        <v>473.7</v>
      </c>
    </row>
    <row r="15325" spans="2:4" x14ac:dyDescent="0.25">
      <c r="B15325" s="427" t="s">
        <v>18690</v>
      </c>
      <c r="C15325" s="427" t="s">
        <v>18689</v>
      </c>
      <c r="D15325" s="428">
        <v>473.7</v>
      </c>
    </row>
    <row r="15326" spans="2:4" x14ac:dyDescent="0.25">
      <c r="B15326" s="427" t="s">
        <v>18691</v>
      </c>
      <c r="C15326" s="427" t="s">
        <v>18689</v>
      </c>
      <c r="D15326" s="428">
        <v>473.7</v>
      </c>
    </row>
    <row r="15327" spans="2:4" x14ac:dyDescent="0.25">
      <c r="B15327" s="427" t="s">
        <v>18692</v>
      </c>
      <c r="C15327" s="427" t="s">
        <v>18689</v>
      </c>
      <c r="D15327" s="428">
        <v>473.7</v>
      </c>
    </row>
    <row r="15328" spans="2:4" x14ac:dyDescent="0.25">
      <c r="B15328" s="427" t="s">
        <v>18693</v>
      </c>
      <c r="C15328" s="427" t="s">
        <v>18689</v>
      </c>
      <c r="D15328" s="428">
        <v>473.7</v>
      </c>
    </row>
    <row r="15329" spans="2:4" x14ac:dyDescent="0.25">
      <c r="B15329" s="427" t="s">
        <v>18694</v>
      </c>
      <c r="C15329" s="427" t="s">
        <v>18689</v>
      </c>
      <c r="D15329" s="428">
        <v>473.7</v>
      </c>
    </row>
    <row r="15330" spans="2:4" x14ac:dyDescent="0.25">
      <c r="B15330" s="427" t="s">
        <v>18695</v>
      </c>
      <c r="C15330" s="427" t="s">
        <v>18689</v>
      </c>
      <c r="D15330" s="428">
        <v>473.7</v>
      </c>
    </row>
    <row r="15331" spans="2:4" x14ac:dyDescent="0.25">
      <c r="B15331" s="427" t="s">
        <v>18696</v>
      </c>
      <c r="C15331" s="427" t="s">
        <v>18689</v>
      </c>
      <c r="D15331" s="428">
        <v>473.7</v>
      </c>
    </row>
    <row r="15332" spans="2:4" x14ac:dyDescent="0.25">
      <c r="B15332" s="427" t="s">
        <v>18697</v>
      </c>
      <c r="C15332" s="427" t="s">
        <v>18689</v>
      </c>
      <c r="D15332" s="428">
        <v>473.7</v>
      </c>
    </row>
    <row r="15333" spans="2:4" x14ac:dyDescent="0.25">
      <c r="B15333" s="427" t="s">
        <v>18698</v>
      </c>
      <c r="C15333" s="427" t="s">
        <v>18689</v>
      </c>
      <c r="D15333" s="428">
        <v>473.7</v>
      </c>
    </row>
    <row r="15334" spans="2:4" x14ac:dyDescent="0.25">
      <c r="B15334" s="427" t="s">
        <v>18699</v>
      </c>
      <c r="C15334" s="427" t="s">
        <v>18689</v>
      </c>
      <c r="D15334" s="428">
        <v>473.7</v>
      </c>
    </row>
    <row r="15335" spans="2:4" ht="28.5" x14ac:dyDescent="0.25">
      <c r="B15335" s="427" t="s">
        <v>18700</v>
      </c>
      <c r="C15335" s="427" t="s">
        <v>18701</v>
      </c>
      <c r="D15335" s="428">
        <v>2403.5</v>
      </c>
    </row>
    <row r="15336" spans="2:4" x14ac:dyDescent="0.25">
      <c r="B15336" s="427" t="s">
        <v>18702</v>
      </c>
      <c r="C15336" s="427" t="s">
        <v>18703</v>
      </c>
      <c r="D15336" s="428">
        <v>9200.01</v>
      </c>
    </row>
    <row r="15337" spans="2:4" x14ac:dyDescent="0.25">
      <c r="B15337" s="427" t="s">
        <v>18704</v>
      </c>
      <c r="C15337" s="427" t="s">
        <v>18705</v>
      </c>
      <c r="D15337" s="428">
        <v>7499.01</v>
      </c>
    </row>
    <row r="15338" spans="2:4" ht="28.5" x14ac:dyDescent="0.25">
      <c r="B15338" s="427" t="s">
        <v>18706</v>
      </c>
      <c r="C15338" s="427" t="s">
        <v>18707</v>
      </c>
      <c r="D15338" s="428">
        <v>175079.54</v>
      </c>
    </row>
    <row r="15339" spans="2:4" x14ac:dyDescent="0.25">
      <c r="B15339" s="427" t="s">
        <v>18708</v>
      </c>
      <c r="C15339" s="427" t="s">
        <v>18709</v>
      </c>
      <c r="D15339" s="428">
        <v>29900</v>
      </c>
    </row>
    <row r="15340" spans="2:4" x14ac:dyDescent="0.25">
      <c r="B15340" s="427" t="s">
        <v>18710</v>
      </c>
      <c r="C15340" s="427" t="s">
        <v>18711</v>
      </c>
      <c r="D15340" s="428">
        <v>6194.62</v>
      </c>
    </row>
    <row r="15341" spans="2:4" x14ac:dyDescent="0.25">
      <c r="B15341" s="427" t="s">
        <v>18712</v>
      </c>
      <c r="C15341" s="427" t="s">
        <v>18713</v>
      </c>
      <c r="D15341" s="428">
        <v>6194.62</v>
      </c>
    </row>
    <row r="15342" spans="2:4" x14ac:dyDescent="0.25">
      <c r="B15342" s="427" t="s">
        <v>18714</v>
      </c>
      <c r="C15342" s="427" t="s">
        <v>18715</v>
      </c>
      <c r="D15342" s="428">
        <v>11172.88</v>
      </c>
    </row>
    <row r="15343" spans="2:4" x14ac:dyDescent="0.25">
      <c r="B15343" s="427" t="s">
        <v>18716</v>
      </c>
      <c r="C15343" s="427" t="s">
        <v>18717</v>
      </c>
      <c r="D15343" s="428">
        <v>7480.75</v>
      </c>
    </row>
    <row r="15344" spans="2:4" x14ac:dyDescent="0.25">
      <c r="B15344" s="427" t="s">
        <v>18718</v>
      </c>
      <c r="C15344" s="427" t="s">
        <v>18719</v>
      </c>
      <c r="D15344" s="428">
        <v>4370</v>
      </c>
    </row>
    <row r="15345" spans="2:4" x14ac:dyDescent="0.25">
      <c r="B15345" s="427" t="s">
        <v>18720</v>
      </c>
      <c r="C15345" s="427" t="s">
        <v>18721</v>
      </c>
      <c r="D15345" s="428">
        <v>4999</v>
      </c>
    </row>
    <row r="15346" spans="2:4" x14ac:dyDescent="0.25">
      <c r="B15346" s="427" t="s">
        <v>18722</v>
      </c>
      <c r="C15346" s="427" t="s">
        <v>18723</v>
      </c>
      <c r="D15346" s="428">
        <v>20125</v>
      </c>
    </row>
    <row r="15347" spans="2:4" x14ac:dyDescent="0.25">
      <c r="B15347" s="427" t="s">
        <v>18724</v>
      </c>
      <c r="C15347" s="427" t="s">
        <v>18725</v>
      </c>
      <c r="D15347" s="428">
        <v>1299.01</v>
      </c>
    </row>
    <row r="15348" spans="2:4" x14ac:dyDescent="0.25">
      <c r="B15348" s="427" t="s">
        <v>18726</v>
      </c>
      <c r="C15348" s="427" t="s">
        <v>18727</v>
      </c>
      <c r="D15348" s="428">
        <v>58153.2</v>
      </c>
    </row>
    <row r="15349" spans="2:4" x14ac:dyDescent="0.25">
      <c r="B15349" s="427" t="s">
        <v>18728</v>
      </c>
      <c r="C15349" s="427" t="s">
        <v>18729</v>
      </c>
      <c r="D15349" s="428">
        <v>1552.5</v>
      </c>
    </row>
    <row r="15350" spans="2:4" x14ac:dyDescent="0.25">
      <c r="B15350" s="427" t="s">
        <v>18730</v>
      </c>
      <c r="C15350" s="427" t="s">
        <v>18731</v>
      </c>
      <c r="D15350" s="428">
        <v>1265</v>
      </c>
    </row>
    <row r="15351" spans="2:4" x14ac:dyDescent="0.25">
      <c r="B15351" s="427" t="s">
        <v>18732</v>
      </c>
      <c r="C15351" s="427" t="s">
        <v>18733</v>
      </c>
      <c r="D15351" s="428">
        <v>6103</v>
      </c>
    </row>
    <row r="15352" spans="2:4" x14ac:dyDescent="0.25">
      <c r="B15352" s="427" t="s">
        <v>18734</v>
      </c>
      <c r="C15352" s="427" t="s">
        <v>18733</v>
      </c>
      <c r="D15352" s="428">
        <v>6103</v>
      </c>
    </row>
    <row r="15353" spans="2:4" x14ac:dyDescent="0.25">
      <c r="B15353" s="427" t="s">
        <v>18735</v>
      </c>
      <c r="C15353" s="427" t="s">
        <v>18733</v>
      </c>
      <c r="D15353" s="428">
        <v>6103</v>
      </c>
    </row>
    <row r="15354" spans="2:4" x14ac:dyDescent="0.25">
      <c r="B15354" s="427" t="s">
        <v>18736</v>
      </c>
      <c r="C15354" s="427" t="s">
        <v>18733</v>
      </c>
      <c r="D15354" s="428">
        <v>6103</v>
      </c>
    </row>
    <row r="15355" spans="2:4" x14ac:dyDescent="0.25">
      <c r="B15355" s="427" t="s">
        <v>18737</v>
      </c>
      <c r="C15355" s="427" t="s">
        <v>18733</v>
      </c>
      <c r="D15355" s="428">
        <v>6103</v>
      </c>
    </row>
    <row r="15356" spans="2:4" x14ac:dyDescent="0.25">
      <c r="B15356" s="427" t="s">
        <v>18738</v>
      </c>
      <c r="C15356" s="427" t="s">
        <v>18733</v>
      </c>
      <c r="D15356" s="428">
        <v>6103</v>
      </c>
    </row>
    <row r="15357" spans="2:4" x14ac:dyDescent="0.25">
      <c r="B15357" s="427" t="s">
        <v>18739</v>
      </c>
      <c r="C15357" s="427" t="s">
        <v>18733</v>
      </c>
      <c r="D15357" s="428">
        <v>6103</v>
      </c>
    </row>
    <row r="15358" spans="2:4" x14ac:dyDescent="0.25">
      <c r="B15358" s="427" t="s">
        <v>18740</v>
      </c>
      <c r="C15358" s="427" t="s">
        <v>18733</v>
      </c>
      <c r="D15358" s="428">
        <v>6103</v>
      </c>
    </row>
    <row r="15359" spans="2:4" x14ac:dyDescent="0.25">
      <c r="B15359" s="427" t="s">
        <v>18741</v>
      </c>
      <c r="C15359" s="427" t="s">
        <v>18733</v>
      </c>
      <c r="D15359" s="428">
        <v>6103</v>
      </c>
    </row>
    <row r="15360" spans="2:4" x14ac:dyDescent="0.25">
      <c r="B15360" s="427" t="s">
        <v>18742</v>
      </c>
      <c r="C15360" s="427" t="s">
        <v>18733</v>
      </c>
      <c r="D15360" s="428">
        <v>6103</v>
      </c>
    </row>
    <row r="15361" spans="2:4" x14ac:dyDescent="0.25">
      <c r="B15361" s="427" t="s">
        <v>18743</v>
      </c>
      <c r="C15361" s="427" t="s">
        <v>18733</v>
      </c>
      <c r="D15361" s="428">
        <v>6103</v>
      </c>
    </row>
    <row r="15362" spans="2:4" x14ac:dyDescent="0.25">
      <c r="B15362" s="427" t="s">
        <v>18744</v>
      </c>
      <c r="C15362" s="427" t="s">
        <v>18733</v>
      </c>
      <c r="D15362" s="428">
        <v>6103</v>
      </c>
    </row>
    <row r="15363" spans="2:4" x14ac:dyDescent="0.25">
      <c r="B15363" s="427" t="s">
        <v>18745</v>
      </c>
      <c r="C15363" s="427" t="s">
        <v>18733</v>
      </c>
      <c r="D15363" s="428">
        <v>6103</v>
      </c>
    </row>
    <row r="15364" spans="2:4" x14ac:dyDescent="0.25">
      <c r="B15364" s="427" t="s">
        <v>18746</v>
      </c>
      <c r="C15364" s="427" t="s">
        <v>18733</v>
      </c>
      <c r="D15364" s="428">
        <v>6103</v>
      </c>
    </row>
    <row r="15365" spans="2:4" x14ac:dyDescent="0.25">
      <c r="B15365" s="427" t="s">
        <v>18747</v>
      </c>
      <c r="C15365" s="427" t="s">
        <v>18733</v>
      </c>
      <c r="D15365" s="428">
        <v>6103</v>
      </c>
    </row>
    <row r="15366" spans="2:4" x14ac:dyDescent="0.25">
      <c r="B15366" s="427" t="s">
        <v>18748</v>
      </c>
      <c r="C15366" s="427" t="s">
        <v>18733</v>
      </c>
      <c r="D15366" s="428">
        <v>6103</v>
      </c>
    </row>
    <row r="15367" spans="2:4" x14ac:dyDescent="0.25">
      <c r="B15367" s="427" t="s">
        <v>18749</v>
      </c>
      <c r="C15367" s="427" t="s">
        <v>18733</v>
      </c>
      <c r="D15367" s="428">
        <v>6103</v>
      </c>
    </row>
    <row r="15368" spans="2:4" x14ac:dyDescent="0.25">
      <c r="B15368" s="427" t="s">
        <v>18750</v>
      </c>
      <c r="C15368" s="427" t="s">
        <v>18733</v>
      </c>
      <c r="D15368" s="428">
        <v>6103</v>
      </c>
    </row>
    <row r="15369" spans="2:4" x14ac:dyDescent="0.25">
      <c r="B15369" s="427" t="s">
        <v>18751</v>
      </c>
      <c r="C15369" s="427" t="s">
        <v>18733</v>
      </c>
      <c r="D15369" s="428">
        <v>6103</v>
      </c>
    </row>
    <row r="15370" spans="2:4" x14ac:dyDescent="0.25">
      <c r="B15370" s="427" t="s">
        <v>18752</v>
      </c>
      <c r="C15370" s="427" t="s">
        <v>18733</v>
      </c>
      <c r="D15370" s="428">
        <v>6103</v>
      </c>
    </row>
    <row r="15371" spans="2:4" x14ac:dyDescent="0.25">
      <c r="B15371" s="427" t="s">
        <v>18753</v>
      </c>
      <c r="C15371" s="427" t="s">
        <v>18733</v>
      </c>
      <c r="D15371" s="428">
        <v>6103</v>
      </c>
    </row>
    <row r="15372" spans="2:4" x14ac:dyDescent="0.25">
      <c r="B15372" s="427" t="s">
        <v>18754</v>
      </c>
      <c r="C15372" s="427" t="s">
        <v>18733</v>
      </c>
      <c r="D15372" s="428">
        <v>6103</v>
      </c>
    </row>
    <row r="15373" spans="2:4" x14ac:dyDescent="0.25">
      <c r="B15373" s="427" t="s">
        <v>18755</v>
      </c>
      <c r="C15373" s="427" t="s">
        <v>18733</v>
      </c>
      <c r="D15373" s="428">
        <v>6103</v>
      </c>
    </row>
    <row r="15374" spans="2:4" x14ac:dyDescent="0.25">
      <c r="B15374" s="427" t="s">
        <v>18756</v>
      </c>
      <c r="C15374" s="427" t="s">
        <v>18733</v>
      </c>
      <c r="D15374" s="428">
        <v>5957.7</v>
      </c>
    </row>
    <row r="15375" spans="2:4" x14ac:dyDescent="0.25">
      <c r="B15375" s="427" t="s">
        <v>18757</v>
      </c>
      <c r="C15375" s="427" t="s">
        <v>18733</v>
      </c>
      <c r="D15375" s="428">
        <v>5957.7</v>
      </c>
    </row>
    <row r="15376" spans="2:4" x14ac:dyDescent="0.25">
      <c r="B15376" s="427" t="s">
        <v>18758</v>
      </c>
      <c r="C15376" s="427" t="s">
        <v>18733</v>
      </c>
      <c r="D15376" s="428">
        <v>10531.25</v>
      </c>
    </row>
    <row r="15377" spans="2:4" x14ac:dyDescent="0.25">
      <c r="B15377" s="427" t="s">
        <v>18759</v>
      </c>
      <c r="C15377" s="427" t="s">
        <v>18733</v>
      </c>
      <c r="D15377" s="428">
        <v>10531.25</v>
      </c>
    </row>
    <row r="15378" spans="2:4" x14ac:dyDescent="0.25">
      <c r="B15378" s="427" t="s">
        <v>18760</v>
      </c>
      <c r="C15378" s="427" t="s">
        <v>18733</v>
      </c>
      <c r="D15378" s="428">
        <v>10531.25</v>
      </c>
    </row>
    <row r="15379" spans="2:4" x14ac:dyDescent="0.25">
      <c r="B15379" s="427" t="s">
        <v>18761</v>
      </c>
      <c r="C15379" s="427" t="s">
        <v>18733</v>
      </c>
      <c r="D15379" s="428">
        <v>10531.25</v>
      </c>
    </row>
    <row r="15380" spans="2:4" x14ac:dyDescent="0.25">
      <c r="B15380" s="427" t="s">
        <v>18762</v>
      </c>
      <c r="C15380" s="427" t="s">
        <v>18733</v>
      </c>
      <c r="D15380" s="428">
        <v>10531.25</v>
      </c>
    </row>
    <row r="15381" spans="2:4" x14ac:dyDescent="0.25">
      <c r="B15381" s="427" t="s">
        <v>18763</v>
      </c>
      <c r="C15381" s="427" t="s">
        <v>18733</v>
      </c>
      <c r="D15381" s="428">
        <v>10531.25</v>
      </c>
    </row>
    <row r="15382" spans="2:4" x14ac:dyDescent="0.25">
      <c r="B15382" s="427" t="s">
        <v>18764</v>
      </c>
      <c r="C15382" s="427" t="s">
        <v>18733</v>
      </c>
      <c r="D15382" s="428">
        <v>10531.25</v>
      </c>
    </row>
    <row r="15383" spans="2:4" x14ac:dyDescent="0.25">
      <c r="B15383" s="427" t="s">
        <v>18765</v>
      </c>
      <c r="C15383" s="427" t="s">
        <v>18733</v>
      </c>
      <c r="D15383" s="428">
        <v>10531.25</v>
      </c>
    </row>
    <row r="15384" spans="2:4" x14ac:dyDescent="0.25">
      <c r="B15384" s="427" t="s">
        <v>18766</v>
      </c>
      <c r="C15384" s="427" t="s">
        <v>18733</v>
      </c>
      <c r="D15384" s="428">
        <v>10531.25</v>
      </c>
    </row>
    <row r="15385" spans="2:4" x14ac:dyDescent="0.25">
      <c r="B15385" s="427" t="s">
        <v>18767</v>
      </c>
      <c r="C15385" s="427" t="s">
        <v>18733</v>
      </c>
      <c r="D15385" s="428">
        <v>10531.25</v>
      </c>
    </row>
    <row r="15386" spans="2:4" x14ac:dyDescent="0.25">
      <c r="B15386" s="427" t="s">
        <v>18768</v>
      </c>
      <c r="C15386" s="427" t="s">
        <v>18733</v>
      </c>
      <c r="D15386" s="428">
        <v>10531.25</v>
      </c>
    </row>
    <row r="15387" spans="2:4" x14ac:dyDescent="0.25">
      <c r="B15387" s="427" t="s">
        <v>18769</v>
      </c>
      <c r="C15387" s="427" t="s">
        <v>18733</v>
      </c>
      <c r="D15387" s="428">
        <v>10531.25</v>
      </c>
    </row>
    <row r="15388" spans="2:4" x14ac:dyDescent="0.25">
      <c r="B15388" s="427" t="s">
        <v>18770</v>
      </c>
      <c r="C15388" s="427" t="s">
        <v>18733</v>
      </c>
      <c r="D15388" s="428">
        <v>10531.25</v>
      </c>
    </row>
    <row r="15389" spans="2:4" x14ac:dyDescent="0.25">
      <c r="B15389" s="427" t="s">
        <v>18771</v>
      </c>
      <c r="C15389" s="427" t="s">
        <v>18733</v>
      </c>
      <c r="D15389" s="428">
        <v>10531.25</v>
      </c>
    </row>
    <row r="15390" spans="2:4" x14ac:dyDescent="0.25">
      <c r="B15390" s="427" t="s">
        <v>18772</v>
      </c>
      <c r="C15390" s="427" t="s">
        <v>18733</v>
      </c>
      <c r="D15390" s="428">
        <v>10531.25</v>
      </c>
    </row>
    <row r="15391" spans="2:4" x14ac:dyDescent="0.25">
      <c r="B15391" s="427" t="s">
        <v>18773</v>
      </c>
      <c r="C15391" s="427" t="s">
        <v>18733</v>
      </c>
      <c r="D15391" s="428">
        <v>10531.25</v>
      </c>
    </row>
    <row r="15392" spans="2:4" x14ac:dyDescent="0.25">
      <c r="B15392" s="427" t="s">
        <v>18774</v>
      </c>
      <c r="C15392" s="427" t="s">
        <v>18733</v>
      </c>
      <c r="D15392" s="428">
        <v>10531.25</v>
      </c>
    </row>
    <row r="15393" spans="2:4" x14ac:dyDescent="0.25">
      <c r="B15393" s="427" t="s">
        <v>18775</v>
      </c>
      <c r="C15393" s="427" t="s">
        <v>18733</v>
      </c>
      <c r="D15393" s="428">
        <v>10531.25</v>
      </c>
    </row>
    <row r="15394" spans="2:4" x14ac:dyDescent="0.25">
      <c r="B15394" s="427" t="s">
        <v>18776</v>
      </c>
      <c r="C15394" s="427" t="s">
        <v>18733</v>
      </c>
      <c r="D15394" s="428">
        <v>10531.25</v>
      </c>
    </row>
    <row r="15395" spans="2:4" x14ac:dyDescent="0.25">
      <c r="B15395" s="427" t="s">
        <v>18777</v>
      </c>
      <c r="C15395" s="427" t="s">
        <v>18733</v>
      </c>
      <c r="D15395" s="428">
        <v>10531.25</v>
      </c>
    </row>
    <row r="15396" spans="2:4" x14ac:dyDescent="0.25">
      <c r="B15396" s="427" t="s">
        <v>18778</v>
      </c>
      <c r="C15396" s="427" t="s">
        <v>18733</v>
      </c>
      <c r="D15396" s="428">
        <v>10531.25</v>
      </c>
    </row>
    <row r="15397" spans="2:4" x14ac:dyDescent="0.25">
      <c r="B15397" s="427" t="s">
        <v>18779</v>
      </c>
      <c r="C15397" s="427" t="s">
        <v>18733</v>
      </c>
      <c r="D15397" s="428">
        <v>10531.25</v>
      </c>
    </row>
    <row r="15398" spans="2:4" x14ac:dyDescent="0.25">
      <c r="B15398" s="427" t="s">
        <v>18780</v>
      </c>
      <c r="C15398" s="427" t="s">
        <v>18733</v>
      </c>
      <c r="D15398" s="428">
        <v>10531.25</v>
      </c>
    </row>
    <row r="15399" spans="2:4" x14ac:dyDescent="0.25">
      <c r="B15399" s="427" t="s">
        <v>18781</v>
      </c>
      <c r="C15399" s="427" t="s">
        <v>18733</v>
      </c>
      <c r="D15399" s="428">
        <v>10531.25</v>
      </c>
    </row>
    <row r="15400" spans="2:4" x14ac:dyDescent="0.25">
      <c r="B15400" s="427" t="s">
        <v>18782</v>
      </c>
      <c r="C15400" s="427" t="s">
        <v>18733</v>
      </c>
      <c r="D15400" s="428">
        <v>10531.25</v>
      </c>
    </row>
    <row r="15401" spans="2:4" x14ac:dyDescent="0.25">
      <c r="B15401" s="427" t="s">
        <v>18783</v>
      </c>
      <c r="C15401" s="427" t="s">
        <v>18733</v>
      </c>
      <c r="D15401" s="428">
        <v>5957.7</v>
      </c>
    </row>
    <row r="15402" spans="2:4" x14ac:dyDescent="0.25">
      <c r="B15402" s="427" t="s">
        <v>18784</v>
      </c>
      <c r="C15402" s="427" t="s">
        <v>18733</v>
      </c>
      <c r="D15402" s="428">
        <v>6103</v>
      </c>
    </row>
    <row r="15403" spans="2:4" x14ac:dyDescent="0.25">
      <c r="B15403" s="427" t="s">
        <v>18785</v>
      </c>
      <c r="C15403" s="427" t="s">
        <v>18733</v>
      </c>
      <c r="D15403" s="428">
        <v>6103</v>
      </c>
    </row>
    <row r="15404" spans="2:4" x14ac:dyDescent="0.25">
      <c r="B15404" s="427" t="s">
        <v>18786</v>
      </c>
      <c r="C15404" s="427" t="s">
        <v>18733</v>
      </c>
      <c r="D15404" s="428">
        <v>6103</v>
      </c>
    </row>
    <row r="15405" spans="2:4" x14ac:dyDescent="0.25">
      <c r="B15405" s="427" t="s">
        <v>18787</v>
      </c>
      <c r="C15405" s="427" t="s">
        <v>18733</v>
      </c>
      <c r="D15405" s="428">
        <v>6103</v>
      </c>
    </row>
    <row r="15406" spans="2:4" x14ac:dyDescent="0.25">
      <c r="B15406" s="427" t="s">
        <v>18788</v>
      </c>
      <c r="C15406" s="427" t="s">
        <v>18733</v>
      </c>
      <c r="D15406" s="428">
        <v>6103</v>
      </c>
    </row>
    <row r="15407" spans="2:4" x14ac:dyDescent="0.25">
      <c r="B15407" s="427" t="s">
        <v>18789</v>
      </c>
      <c r="C15407" s="427" t="s">
        <v>18733</v>
      </c>
      <c r="D15407" s="428">
        <v>6103</v>
      </c>
    </row>
    <row r="15408" spans="2:4" x14ac:dyDescent="0.25">
      <c r="B15408" s="427" t="s">
        <v>18790</v>
      </c>
      <c r="C15408" s="427" t="s">
        <v>18733</v>
      </c>
      <c r="D15408" s="428">
        <v>6103</v>
      </c>
    </row>
    <row r="15409" spans="2:4" x14ac:dyDescent="0.25">
      <c r="B15409" s="427" t="s">
        <v>18791</v>
      </c>
      <c r="C15409" s="427" t="s">
        <v>18733</v>
      </c>
      <c r="D15409" s="428">
        <v>6103</v>
      </c>
    </row>
    <row r="15410" spans="2:4" x14ac:dyDescent="0.25">
      <c r="B15410" s="427" t="s">
        <v>18792</v>
      </c>
      <c r="C15410" s="427" t="s">
        <v>18733</v>
      </c>
      <c r="D15410" s="428">
        <v>6103</v>
      </c>
    </row>
    <row r="15411" spans="2:4" x14ac:dyDescent="0.25">
      <c r="B15411" s="427" t="s">
        <v>18793</v>
      </c>
      <c r="C15411" s="427" t="s">
        <v>18733</v>
      </c>
      <c r="D15411" s="428">
        <v>6103</v>
      </c>
    </row>
    <row r="15412" spans="2:4" x14ac:dyDescent="0.25">
      <c r="B15412" s="427" t="s">
        <v>18794</v>
      </c>
      <c r="C15412" s="427" t="s">
        <v>18733</v>
      </c>
      <c r="D15412" s="428">
        <v>6103</v>
      </c>
    </row>
    <row r="15413" spans="2:4" x14ac:dyDescent="0.25">
      <c r="B15413" s="427" t="s">
        <v>18795</v>
      </c>
      <c r="C15413" s="427" t="s">
        <v>18733</v>
      </c>
      <c r="D15413" s="428">
        <v>6103</v>
      </c>
    </row>
    <row r="15414" spans="2:4" x14ac:dyDescent="0.25">
      <c r="B15414" s="427" t="s">
        <v>18796</v>
      </c>
      <c r="C15414" s="427" t="s">
        <v>18733</v>
      </c>
      <c r="D15414" s="428">
        <v>6103</v>
      </c>
    </row>
    <row r="15415" spans="2:4" x14ac:dyDescent="0.25">
      <c r="B15415" s="427" t="s">
        <v>18797</v>
      </c>
      <c r="C15415" s="427" t="s">
        <v>18733</v>
      </c>
      <c r="D15415" s="428">
        <v>6103</v>
      </c>
    </row>
    <row r="15416" spans="2:4" x14ac:dyDescent="0.25">
      <c r="B15416" s="427" t="s">
        <v>18798</v>
      </c>
      <c r="C15416" s="427" t="s">
        <v>18733</v>
      </c>
      <c r="D15416" s="428">
        <v>6103</v>
      </c>
    </row>
    <row r="15417" spans="2:4" x14ac:dyDescent="0.25">
      <c r="B15417" s="427" t="s">
        <v>18799</v>
      </c>
      <c r="C15417" s="427" t="s">
        <v>18733</v>
      </c>
      <c r="D15417" s="428">
        <v>6103</v>
      </c>
    </row>
    <row r="15418" spans="2:4" x14ac:dyDescent="0.25">
      <c r="B15418" s="427" t="s">
        <v>18800</v>
      </c>
      <c r="C15418" s="427" t="s">
        <v>18733</v>
      </c>
      <c r="D15418" s="428">
        <v>6103</v>
      </c>
    </row>
    <row r="15419" spans="2:4" x14ac:dyDescent="0.25">
      <c r="B15419" s="427" t="s">
        <v>18801</v>
      </c>
      <c r="C15419" s="427" t="s">
        <v>18733</v>
      </c>
      <c r="D15419" s="428">
        <v>6103</v>
      </c>
    </row>
    <row r="15420" spans="2:4" x14ac:dyDescent="0.25">
      <c r="B15420" s="427" t="s">
        <v>18802</v>
      </c>
      <c r="C15420" s="427" t="s">
        <v>18733</v>
      </c>
      <c r="D15420" s="428">
        <v>6103</v>
      </c>
    </row>
    <row r="15421" spans="2:4" x14ac:dyDescent="0.25">
      <c r="B15421" s="427" t="s">
        <v>18803</v>
      </c>
      <c r="C15421" s="427" t="s">
        <v>18733</v>
      </c>
      <c r="D15421" s="428">
        <v>6103</v>
      </c>
    </row>
    <row r="15422" spans="2:4" x14ac:dyDescent="0.25">
      <c r="B15422" s="427" t="s">
        <v>18804</v>
      </c>
      <c r="C15422" s="427" t="s">
        <v>18733</v>
      </c>
      <c r="D15422" s="428">
        <v>6103</v>
      </c>
    </row>
    <row r="15423" spans="2:4" x14ac:dyDescent="0.25">
      <c r="B15423" s="427" t="s">
        <v>18805</v>
      </c>
      <c r="C15423" s="427" t="s">
        <v>18733</v>
      </c>
      <c r="D15423" s="428">
        <v>6103</v>
      </c>
    </row>
    <row r="15424" spans="2:4" x14ac:dyDescent="0.25">
      <c r="B15424" s="427" t="s">
        <v>18806</v>
      </c>
      <c r="C15424" s="427" t="s">
        <v>18733</v>
      </c>
      <c r="D15424" s="428">
        <v>6103</v>
      </c>
    </row>
    <row r="15425" spans="2:4" x14ac:dyDescent="0.25">
      <c r="B15425" s="427" t="s">
        <v>18807</v>
      </c>
      <c r="C15425" s="427" t="s">
        <v>18733</v>
      </c>
      <c r="D15425" s="428">
        <v>6103</v>
      </c>
    </row>
    <row r="15426" spans="2:4" x14ac:dyDescent="0.25">
      <c r="B15426" s="427" t="s">
        <v>18808</v>
      </c>
      <c r="C15426" s="427" t="s">
        <v>18733</v>
      </c>
      <c r="D15426" s="428">
        <v>6103</v>
      </c>
    </row>
    <row r="15427" spans="2:4" x14ac:dyDescent="0.25">
      <c r="B15427" s="427" t="s">
        <v>18809</v>
      </c>
      <c r="C15427" s="427" t="s">
        <v>18733</v>
      </c>
      <c r="D15427" s="428">
        <v>6103</v>
      </c>
    </row>
    <row r="15428" spans="2:4" x14ac:dyDescent="0.25">
      <c r="B15428" s="427" t="s">
        <v>18810</v>
      </c>
      <c r="C15428" s="427" t="s">
        <v>18733</v>
      </c>
      <c r="D15428" s="428">
        <v>6103</v>
      </c>
    </row>
    <row r="15429" spans="2:4" x14ac:dyDescent="0.25">
      <c r="B15429" s="427" t="s">
        <v>18811</v>
      </c>
      <c r="C15429" s="427" t="s">
        <v>18733</v>
      </c>
      <c r="D15429" s="428">
        <v>6103</v>
      </c>
    </row>
    <row r="15430" spans="2:4" x14ac:dyDescent="0.25">
      <c r="B15430" s="427" t="s">
        <v>18812</v>
      </c>
      <c r="C15430" s="427" t="s">
        <v>18733</v>
      </c>
      <c r="D15430" s="428">
        <v>6103</v>
      </c>
    </row>
    <row r="15431" spans="2:4" x14ac:dyDescent="0.25">
      <c r="B15431" s="427" t="s">
        <v>18813</v>
      </c>
      <c r="C15431" s="427" t="s">
        <v>18733</v>
      </c>
      <c r="D15431" s="428">
        <v>6103</v>
      </c>
    </row>
    <row r="15432" spans="2:4" x14ac:dyDescent="0.25">
      <c r="B15432" s="427" t="s">
        <v>18814</v>
      </c>
      <c r="C15432" s="427" t="s">
        <v>18733</v>
      </c>
      <c r="D15432" s="428">
        <v>6103</v>
      </c>
    </row>
    <row r="15433" spans="2:4" x14ac:dyDescent="0.25">
      <c r="B15433" s="427" t="s">
        <v>18815</v>
      </c>
      <c r="C15433" s="427" t="s">
        <v>18733</v>
      </c>
      <c r="D15433" s="428">
        <v>6103</v>
      </c>
    </row>
    <row r="15434" spans="2:4" x14ac:dyDescent="0.25">
      <c r="B15434" s="427" t="s">
        <v>18816</v>
      </c>
      <c r="C15434" s="427" t="s">
        <v>18733</v>
      </c>
      <c r="D15434" s="428">
        <v>6103</v>
      </c>
    </row>
    <row r="15435" spans="2:4" x14ac:dyDescent="0.25">
      <c r="B15435" s="427" t="s">
        <v>18817</v>
      </c>
      <c r="C15435" s="427" t="s">
        <v>18733</v>
      </c>
      <c r="D15435" s="428">
        <v>6103</v>
      </c>
    </row>
    <row r="15436" spans="2:4" x14ac:dyDescent="0.25">
      <c r="B15436" s="427" t="s">
        <v>18818</v>
      </c>
      <c r="C15436" s="427" t="s">
        <v>18733</v>
      </c>
      <c r="D15436" s="428">
        <v>6103</v>
      </c>
    </row>
    <row r="15437" spans="2:4" x14ac:dyDescent="0.25">
      <c r="B15437" s="427" t="s">
        <v>18819</v>
      </c>
      <c r="C15437" s="427" t="s">
        <v>18733</v>
      </c>
      <c r="D15437" s="428">
        <v>6103</v>
      </c>
    </row>
    <row r="15438" spans="2:4" x14ac:dyDescent="0.25">
      <c r="B15438" s="427" t="s">
        <v>18820</v>
      </c>
      <c r="C15438" s="427" t="s">
        <v>18733</v>
      </c>
      <c r="D15438" s="428">
        <v>6103</v>
      </c>
    </row>
    <row r="15439" spans="2:4" x14ac:dyDescent="0.25">
      <c r="B15439" s="427" t="s">
        <v>18821</v>
      </c>
      <c r="C15439" s="427" t="s">
        <v>18733</v>
      </c>
      <c r="D15439" s="428">
        <v>6103</v>
      </c>
    </row>
    <row r="15440" spans="2:4" x14ac:dyDescent="0.25">
      <c r="B15440" s="427" t="s">
        <v>18822</v>
      </c>
      <c r="C15440" s="427" t="s">
        <v>18733</v>
      </c>
      <c r="D15440" s="428">
        <v>6103</v>
      </c>
    </row>
    <row r="15441" spans="2:4" x14ac:dyDescent="0.25">
      <c r="B15441" s="427" t="s">
        <v>18823</v>
      </c>
      <c r="C15441" s="427" t="s">
        <v>18733</v>
      </c>
      <c r="D15441" s="428">
        <v>6103</v>
      </c>
    </row>
    <row r="15442" spans="2:4" x14ac:dyDescent="0.25">
      <c r="B15442" s="427" t="s">
        <v>18824</v>
      </c>
      <c r="C15442" s="427" t="s">
        <v>18733</v>
      </c>
      <c r="D15442" s="428">
        <v>6103</v>
      </c>
    </row>
    <row r="15443" spans="2:4" x14ac:dyDescent="0.25">
      <c r="B15443" s="427" t="s">
        <v>18825</v>
      </c>
      <c r="C15443" s="427" t="s">
        <v>18733</v>
      </c>
      <c r="D15443" s="428">
        <v>6103</v>
      </c>
    </row>
    <row r="15444" spans="2:4" x14ac:dyDescent="0.25">
      <c r="B15444" s="427" t="s">
        <v>18826</v>
      </c>
      <c r="C15444" s="427" t="s">
        <v>18733</v>
      </c>
      <c r="D15444" s="428">
        <v>6103</v>
      </c>
    </row>
    <row r="15445" spans="2:4" x14ac:dyDescent="0.25">
      <c r="B15445" s="427" t="s">
        <v>18827</v>
      </c>
      <c r="C15445" s="427" t="s">
        <v>18733</v>
      </c>
      <c r="D15445" s="428">
        <v>6103</v>
      </c>
    </row>
    <row r="15446" spans="2:4" x14ac:dyDescent="0.25">
      <c r="B15446" s="427" t="s">
        <v>18828</v>
      </c>
      <c r="C15446" s="427" t="s">
        <v>18733</v>
      </c>
      <c r="D15446" s="428">
        <v>6103</v>
      </c>
    </row>
    <row r="15447" spans="2:4" x14ac:dyDescent="0.25">
      <c r="B15447" s="427" t="s">
        <v>18829</v>
      </c>
      <c r="C15447" s="427" t="s">
        <v>18733</v>
      </c>
      <c r="D15447" s="428">
        <v>6274.44</v>
      </c>
    </row>
    <row r="15448" spans="2:4" x14ac:dyDescent="0.25">
      <c r="B15448" s="427" t="s">
        <v>18830</v>
      </c>
      <c r="C15448" s="427" t="s">
        <v>18733</v>
      </c>
      <c r="D15448" s="428">
        <v>6274.44</v>
      </c>
    </row>
    <row r="15449" spans="2:4" x14ac:dyDescent="0.25">
      <c r="B15449" s="427" t="s">
        <v>18831</v>
      </c>
      <c r="C15449" s="427" t="s">
        <v>18733</v>
      </c>
      <c r="D15449" s="428">
        <v>6103</v>
      </c>
    </row>
    <row r="15450" spans="2:4" x14ac:dyDescent="0.25">
      <c r="B15450" s="427" t="s">
        <v>18832</v>
      </c>
      <c r="C15450" s="427" t="s">
        <v>18733</v>
      </c>
      <c r="D15450" s="428">
        <v>6103</v>
      </c>
    </row>
    <row r="15451" spans="2:4" x14ac:dyDescent="0.25">
      <c r="B15451" s="427" t="s">
        <v>18833</v>
      </c>
      <c r="C15451" s="427" t="s">
        <v>18733</v>
      </c>
      <c r="D15451" s="428">
        <v>6103</v>
      </c>
    </row>
    <row r="15452" spans="2:4" x14ac:dyDescent="0.25">
      <c r="B15452" s="427" t="s">
        <v>18834</v>
      </c>
      <c r="C15452" s="427" t="s">
        <v>18733</v>
      </c>
      <c r="D15452" s="428">
        <v>6103</v>
      </c>
    </row>
    <row r="15453" spans="2:4" x14ac:dyDescent="0.25">
      <c r="B15453" s="427" t="s">
        <v>18835</v>
      </c>
      <c r="C15453" s="427" t="s">
        <v>18733</v>
      </c>
      <c r="D15453" s="428">
        <v>6103</v>
      </c>
    </row>
    <row r="15454" spans="2:4" x14ac:dyDescent="0.25">
      <c r="B15454" s="427" t="s">
        <v>18836</v>
      </c>
      <c r="C15454" s="427" t="s">
        <v>18733</v>
      </c>
      <c r="D15454" s="428">
        <v>6103</v>
      </c>
    </row>
    <row r="15455" spans="2:4" x14ac:dyDescent="0.25">
      <c r="B15455" s="427" t="s">
        <v>18837</v>
      </c>
      <c r="C15455" s="427" t="s">
        <v>18733</v>
      </c>
      <c r="D15455" s="428">
        <v>6103</v>
      </c>
    </row>
    <row r="15456" spans="2:4" x14ac:dyDescent="0.25">
      <c r="B15456" s="427" t="s">
        <v>18838</v>
      </c>
      <c r="C15456" s="427" t="s">
        <v>18733</v>
      </c>
      <c r="D15456" s="428">
        <v>6103</v>
      </c>
    </row>
    <row r="15457" spans="2:4" x14ac:dyDescent="0.25">
      <c r="B15457" s="427" t="s">
        <v>18839</v>
      </c>
      <c r="C15457" s="427" t="s">
        <v>18733</v>
      </c>
      <c r="D15457" s="428">
        <v>6103</v>
      </c>
    </row>
    <row r="15458" spans="2:4" x14ac:dyDescent="0.25">
      <c r="B15458" s="427" t="s">
        <v>18840</v>
      </c>
      <c r="C15458" s="427" t="s">
        <v>18733</v>
      </c>
      <c r="D15458" s="428">
        <v>4466</v>
      </c>
    </row>
    <row r="15459" spans="2:4" x14ac:dyDescent="0.25">
      <c r="B15459" s="427" t="s">
        <v>18841</v>
      </c>
      <c r="C15459" s="427" t="s">
        <v>18733</v>
      </c>
      <c r="D15459" s="428">
        <v>6103</v>
      </c>
    </row>
    <row r="15460" spans="2:4" x14ac:dyDescent="0.25">
      <c r="B15460" s="427" t="s">
        <v>18842</v>
      </c>
      <c r="C15460" s="427" t="s">
        <v>18733</v>
      </c>
      <c r="D15460" s="428">
        <v>9894.7999999999993</v>
      </c>
    </row>
    <row r="15461" spans="2:4" x14ac:dyDescent="0.25">
      <c r="B15461" s="427" t="s">
        <v>18843</v>
      </c>
      <c r="C15461" s="427" t="s">
        <v>18844</v>
      </c>
      <c r="D15461" s="428">
        <v>6194.62</v>
      </c>
    </row>
    <row r="15462" spans="2:4" x14ac:dyDescent="0.25">
      <c r="B15462" s="427" t="s">
        <v>18845</v>
      </c>
      <c r="C15462" s="427" t="s">
        <v>18844</v>
      </c>
      <c r="D15462" s="428">
        <v>6194.62</v>
      </c>
    </row>
    <row r="15463" spans="2:4" x14ac:dyDescent="0.25">
      <c r="B15463" s="427" t="s">
        <v>18846</v>
      </c>
      <c r="C15463" s="427" t="s">
        <v>18844</v>
      </c>
      <c r="D15463" s="428">
        <v>6194.62</v>
      </c>
    </row>
    <row r="15464" spans="2:4" x14ac:dyDescent="0.25">
      <c r="B15464" s="427" t="s">
        <v>18847</v>
      </c>
      <c r="C15464" s="427" t="s">
        <v>18848</v>
      </c>
      <c r="D15464" s="428">
        <v>9200</v>
      </c>
    </row>
    <row r="15465" spans="2:4" x14ac:dyDescent="0.25">
      <c r="B15465" s="427" t="s">
        <v>18849</v>
      </c>
      <c r="C15465" s="427" t="s">
        <v>18848</v>
      </c>
      <c r="D15465" s="428">
        <v>9200</v>
      </c>
    </row>
    <row r="15466" spans="2:4" x14ac:dyDescent="0.25">
      <c r="B15466" s="427" t="s">
        <v>18850</v>
      </c>
      <c r="C15466" s="427" t="s">
        <v>18848</v>
      </c>
      <c r="D15466" s="428">
        <v>9200</v>
      </c>
    </row>
    <row r="15467" spans="2:4" x14ac:dyDescent="0.25">
      <c r="B15467" s="427" t="s">
        <v>18851</v>
      </c>
      <c r="C15467" s="427" t="s">
        <v>18848</v>
      </c>
      <c r="D15467" s="428">
        <v>9200</v>
      </c>
    </row>
    <row r="15468" spans="2:4" x14ac:dyDescent="0.25">
      <c r="B15468" s="427" t="s">
        <v>18852</v>
      </c>
      <c r="C15468" s="427" t="s">
        <v>18853</v>
      </c>
      <c r="D15468" s="428">
        <v>7399</v>
      </c>
    </row>
    <row r="15469" spans="2:4" x14ac:dyDescent="0.25">
      <c r="B15469" s="427" t="s">
        <v>18854</v>
      </c>
      <c r="C15469" s="427" t="s">
        <v>18855</v>
      </c>
      <c r="D15469" s="428">
        <v>5653.84</v>
      </c>
    </row>
    <row r="15470" spans="2:4" x14ac:dyDescent="0.25">
      <c r="B15470" s="427" t="s">
        <v>18856</v>
      </c>
      <c r="C15470" s="427" t="s">
        <v>18855</v>
      </c>
      <c r="D15470" s="428">
        <v>5653.84</v>
      </c>
    </row>
    <row r="15471" spans="2:4" x14ac:dyDescent="0.25">
      <c r="B15471" s="427" t="s">
        <v>18857</v>
      </c>
      <c r="C15471" s="427" t="s">
        <v>18858</v>
      </c>
      <c r="D15471" s="428">
        <v>11982.52</v>
      </c>
    </row>
    <row r="15472" spans="2:4" x14ac:dyDescent="0.25">
      <c r="B15472" s="427" t="s">
        <v>18859</v>
      </c>
      <c r="C15472" s="427" t="s">
        <v>18860</v>
      </c>
      <c r="D15472" s="428">
        <v>5594.58</v>
      </c>
    </row>
    <row r="15473" spans="2:4" x14ac:dyDescent="0.25">
      <c r="B15473" s="427" t="s">
        <v>18861</v>
      </c>
      <c r="C15473" s="427" t="s">
        <v>18862</v>
      </c>
      <c r="D15473" s="428">
        <v>7806.2</v>
      </c>
    </row>
    <row r="15474" spans="2:4" x14ac:dyDescent="0.25">
      <c r="B15474" s="427" t="s">
        <v>18863</v>
      </c>
      <c r="C15474" s="427" t="s">
        <v>18862</v>
      </c>
      <c r="D15474" s="428">
        <v>7806.2</v>
      </c>
    </row>
    <row r="15475" spans="2:4" x14ac:dyDescent="0.25">
      <c r="B15475" s="427" t="s">
        <v>18864</v>
      </c>
      <c r="C15475" s="427" t="s">
        <v>18862</v>
      </c>
      <c r="D15475" s="428">
        <v>7806.2</v>
      </c>
    </row>
    <row r="15476" spans="2:4" x14ac:dyDescent="0.25">
      <c r="B15476" s="427" t="s">
        <v>18865</v>
      </c>
      <c r="C15476" s="427" t="s">
        <v>18862</v>
      </c>
      <c r="D15476" s="428">
        <v>7806.2</v>
      </c>
    </row>
    <row r="15477" spans="2:4" x14ac:dyDescent="0.25">
      <c r="B15477" s="427" t="s">
        <v>18866</v>
      </c>
      <c r="C15477" s="427" t="s">
        <v>18862</v>
      </c>
      <c r="D15477" s="428">
        <v>7806.2</v>
      </c>
    </row>
    <row r="15478" spans="2:4" x14ac:dyDescent="0.25">
      <c r="B15478" s="427" t="s">
        <v>18867</v>
      </c>
      <c r="C15478" s="427" t="s">
        <v>18862</v>
      </c>
      <c r="D15478" s="428">
        <v>7806.2</v>
      </c>
    </row>
    <row r="15479" spans="2:4" x14ac:dyDescent="0.25">
      <c r="B15479" s="427" t="s">
        <v>18868</v>
      </c>
      <c r="C15479" s="427" t="s">
        <v>18862</v>
      </c>
      <c r="D15479" s="428">
        <v>7806.2</v>
      </c>
    </row>
    <row r="15480" spans="2:4" x14ac:dyDescent="0.25">
      <c r="B15480" s="427" t="s">
        <v>18869</v>
      </c>
      <c r="C15480" s="427" t="s">
        <v>18862</v>
      </c>
      <c r="D15480" s="428">
        <v>7806.2</v>
      </c>
    </row>
    <row r="15481" spans="2:4" x14ac:dyDescent="0.25">
      <c r="B15481" s="427" t="s">
        <v>18870</v>
      </c>
      <c r="C15481" s="427" t="s">
        <v>18862</v>
      </c>
      <c r="D15481" s="428">
        <v>7806.2</v>
      </c>
    </row>
    <row r="15482" spans="2:4" x14ac:dyDescent="0.25">
      <c r="B15482" s="427" t="s">
        <v>18871</v>
      </c>
      <c r="C15482" s="427" t="s">
        <v>18862</v>
      </c>
      <c r="D15482" s="428">
        <v>7806.2</v>
      </c>
    </row>
    <row r="15483" spans="2:4" x14ac:dyDescent="0.25">
      <c r="B15483" s="427" t="s">
        <v>18872</v>
      </c>
      <c r="C15483" s="427" t="s">
        <v>18873</v>
      </c>
      <c r="D15483" s="428">
        <v>8481.25</v>
      </c>
    </row>
    <row r="15484" spans="2:4" x14ac:dyDescent="0.25">
      <c r="B15484" s="427" t="s">
        <v>18874</v>
      </c>
      <c r="C15484" s="427" t="s">
        <v>18875</v>
      </c>
      <c r="D15484" s="428">
        <v>6451.9</v>
      </c>
    </row>
    <row r="15485" spans="2:4" x14ac:dyDescent="0.25">
      <c r="B15485" s="427" t="s">
        <v>18876</v>
      </c>
      <c r="C15485" s="427" t="s">
        <v>18877</v>
      </c>
      <c r="D15485" s="428">
        <v>9519.7000000000007</v>
      </c>
    </row>
    <row r="15486" spans="2:4" x14ac:dyDescent="0.25">
      <c r="B15486" s="427" t="s">
        <v>18878</v>
      </c>
      <c r="C15486" s="427" t="s">
        <v>18879</v>
      </c>
      <c r="D15486" s="428">
        <v>31326</v>
      </c>
    </row>
    <row r="15487" spans="2:4" x14ac:dyDescent="0.25">
      <c r="B15487" s="427" t="s">
        <v>18880</v>
      </c>
      <c r="C15487" s="427" t="s">
        <v>18881</v>
      </c>
      <c r="D15487" s="428">
        <v>11385</v>
      </c>
    </row>
    <row r="15488" spans="2:4" x14ac:dyDescent="0.25">
      <c r="B15488" s="427" t="s">
        <v>18882</v>
      </c>
      <c r="C15488" s="427" t="s">
        <v>18881</v>
      </c>
      <c r="D15488" s="428">
        <v>11385</v>
      </c>
    </row>
    <row r="15489" spans="2:4" x14ac:dyDescent="0.25">
      <c r="B15489" s="427" t="s">
        <v>18883</v>
      </c>
      <c r="C15489" s="427" t="s">
        <v>18881</v>
      </c>
      <c r="D15489" s="428">
        <v>11385</v>
      </c>
    </row>
    <row r="15490" spans="2:4" x14ac:dyDescent="0.25">
      <c r="B15490" s="427" t="s">
        <v>18884</v>
      </c>
      <c r="C15490" s="427" t="s">
        <v>18881</v>
      </c>
      <c r="D15490" s="428">
        <v>11385</v>
      </c>
    </row>
    <row r="15491" spans="2:4" x14ac:dyDescent="0.25">
      <c r="B15491" s="427" t="s">
        <v>18885</v>
      </c>
      <c r="C15491" s="427" t="s">
        <v>18881</v>
      </c>
      <c r="D15491" s="428">
        <v>11385</v>
      </c>
    </row>
    <row r="15492" spans="2:4" x14ac:dyDescent="0.25">
      <c r="B15492" s="427" t="s">
        <v>18886</v>
      </c>
      <c r="C15492" s="427" t="s">
        <v>18881</v>
      </c>
      <c r="D15492" s="428">
        <v>11385</v>
      </c>
    </row>
    <row r="15493" spans="2:4" x14ac:dyDescent="0.25">
      <c r="B15493" s="427" t="s">
        <v>18887</v>
      </c>
      <c r="C15493" s="427" t="s">
        <v>18881</v>
      </c>
      <c r="D15493" s="428">
        <v>11385</v>
      </c>
    </row>
    <row r="15494" spans="2:4" x14ac:dyDescent="0.25">
      <c r="B15494" s="427" t="s">
        <v>18888</v>
      </c>
      <c r="C15494" s="427" t="s">
        <v>18881</v>
      </c>
      <c r="D15494" s="428">
        <v>11385</v>
      </c>
    </row>
    <row r="15495" spans="2:4" x14ac:dyDescent="0.25">
      <c r="B15495" s="427" t="s">
        <v>18889</v>
      </c>
      <c r="C15495" s="427" t="s">
        <v>18881</v>
      </c>
      <c r="D15495" s="428">
        <v>11385</v>
      </c>
    </row>
    <row r="15496" spans="2:4" x14ac:dyDescent="0.25">
      <c r="B15496" s="427" t="s">
        <v>18890</v>
      </c>
      <c r="C15496" s="427" t="s">
        <v>18891</v>
      </c>
      <c r="D15496" s="428">
        <v>8029.23</v>
      </c>
    </row>
    <row r="15497" spans="2:4" x14ac:dyDescent="0.25">
      <c r="B15497" s="427" t="s">
        <v>18892</v>
      </c>
      <c r="C15497" s="427" t="s">
        <v>18893</v>
      </c>
      <c r="D15497" s="428">
        <v>11399</v>
      </c>
    </row>
    <row r="15498" spans="2:4" x14ac:dyDescent="0.25">
      <c r="B15498" s="427" t="s">
        <v>18894</v>
      </c>
      <c r="C15498" s="427" t="s">
        <v>18895</v>
      </c>
      <c r="D15498" s="428">
        <v>11500</v>
      </c>
    </row>
    <row r="15499" spans="2:4" x14ac:dyDescent="0.25">
      <c r="B15499" s="427" t="s">
        <v>18896</v>
      </c>
      <c r="C15499" s="427" t="s">
        <v>18895</v>
      </c>
      <c r="D15499" s="428">
        <v>11500</v>
      </c>
    </row>
    <row r="15500" spans="2:4" x14ac:dyDescent="0.25">
      <c r="B15500" s="427" t="s">
        <v>18897</v>
      </c>
      <c r="C15500" s="427" t="s">
        <v>18898</v>
      </c>
      <c r="D15500" s="428">
        <v>6609.68</v>
      </c>
    </row>
    <row r="15501" spans="2:4" x14ac:dyDescent="0.25">
      <c r="B15501" s="427" t="s">
        <v>18899</v>
      </c>
      <c r="C15501" s="427" t="s">
        <v>18900</v>
      </c>
      <c r="D15501" s="428">
        <v>6292.66</v>
      </c>
    </row>
    <row r="15502" spans="2:4" x14ac:dyDescent="0.25">
      <c r="B15502" s="427" t="s">
        <v>18901</v>
      </c>
      <c r="C15502" s="427" t="s">
        <v>18902</v>
      </c>
      <c r="D15502" s="428">
        <v>6046.72</v>
      </c>
    </row>
    <row r="15503" spans="2:4" x14ac:dyDescent="0.25">
      <c r="B15503" s="427" t="s">
        <v>18903</v>
      </c>
      <c r="C15503" s="427" t="s">
        <v>18902</v>
      </c>
      <c r="D15503" s="428">
        <v>6046.72</v>
      </c>
    </row>
    <row r="15504" spans="2:4" x14ac:dyDescent="0.25">
      <c r="B15504" s="427" t="s">
        <v>18904</v>
      </c>
      <c r="C15504" s="427" t="s">
        <v>18902</v>
      </c>
      <c r="D15504" s="428">
        <v>6046.72</v>
      </c>
    </row>
    <row r="15505" spans="2:4" x14ac:dyDescent="0.25">
      <c r="B15505" s="427" t="s">
        <v>18905</v>
      </c>
      <c r="C15505" s="427" t="s">
        <v>18902</v>
      </c>
      <c r="D15505" s="428">
        <v>6046.72</v>
      </c>
    </row>
    <row r="15506" spans="2:4" x14ac:dyDescent="0.25">
      <c r="B15506" s="427" t="s">
        <v>18906</v>
      </c>
      <c r="C15506" s="427" t="s">
        <v>18902</v>
      </c>
      <c r="D15506" s="428">
        <v>6046.72</v>
      </c>
    </row>
    <row r="15507" spans="2:4" x14ac:dyDescent="0.25">
      <c r="B15507" s="427" t="s">
        <v>18907</v>
      </c>
      <c r="C15507" s="427" t="s">
        <v>18902</v>
      </c>
      <c r="D15507" s="428">
        <v>6046.72</v>
      </c>
    </row>
    <row r="15508" spans="2:4" x14ac:dyDescent="0.25">
      <c r="B15508" s="427" t="s">
        <v>18908</v>
      </c>
      <c r="C15508" s="427" t="s">
        <v>18902</v>
      </c>
      <c r="D15508" s="428">
        <v>6046.72</v>
      </c>
    </row>
    <row r="15509" spans="2:4" x14ac:dyDescent="0.25">
      <c r="B15509" s="427" t="s">
        <v>18909</v>
      </c>
      <c r="C15509" s="427" t="s">
        <v>18902</v>
      </c>
      <c r="D15509" s="428">
        <v>6046.72</v>
      </c>
    </row>
    <row r="15510" spans="2:4" x14ac:dyDescent="0.25">
      <c r="B15510" s="427" t="s">
        <v>18910</v>
      </c>
      <c r="C15510" s="427" t="s">
        <v>18902</v>
      </c>
      <c r="D15510" s="428">
        <v>6046.72</v>
      </c>
    </row>
    <row r="15511" spans="2:4" x14ac:dyDescent="0.25">
      <c r="B15511" s="427" t="s">
        <v>18911</v>
      </c>
      <c r="C15511" s="427" t="s">
        <v>18902</v>
      </c>
      <c r="D15511" s="428">
        <v>6046.72</v>
      </c>
    </row>
    <row r="15512" spans="2:4" x14ac:dyDescent="0.25">
      <c r="B15512" s="427" t="s">
        <v>18912</v>
      </c>
      <c r="C15512" s="427" t="s">
        <v>18913</v>
      </c>
      <c r="D15512" s="428">
        <v>8930</v>
      </c>
    </row>
    <row r="15513" spans="2:4" x14ac:dyDescent="0.25">
      <c r="B15513" s="427" t="s">
        <v>18914</v>
      </c>
      <c r="C15513" s="427" t="s">
        <v>18915</v>
      </c>
      <c r="D15513" s="428">
        <v>9519.7000000000007</v>
      </c>
    </row>
    <row r="15514" spans="2:4" x14ac:dyDescent="0.25">
      <c r="B15514" s="427" t="s">
        <v>18916</v>
      </c>
      <c r="C15514" s="427" t="s">
        <v>18917</v>
      </c>
      <c r="D15514" s="428">
        <v>5612.08</v>
      </c>
    </row>
    <row r="15515" spans="2:4" x14ac:dyDescent="0.25">
      <c r="B15515" s="427" t="s">
        <v>18918</v>
      </c>
      <c r="C15515" s="427" t="s">
        <v>18917</v>
      </c>
      <c r="D15515" s="428">
        <v>5612.08</v>
      </c>
    </row>
    <row r="15516" spans="2:4" x14ac:dyDescent="0.25">
      <c r="B15516" s="427" t="s">
        <v>18919</v>
      </c>
      <c r="C15516" s="427" t="s">
        <v>18920</v>
      </c>
      <c r="D15516" s="428">
        <v>6334.76</v>
      </c>
    </row>
    <row r="15517" spans="2:4" x14ac:dyDescent="0.25">
      <c r="B15517" s="427" t="s">
        <v>18921</v>
      </c>
      <c r="C15517" s="427" t="s">
        <v>18920</v>
      </c>
      <c r="D15517" s="428">
        <v>6446.89</v>
      </c>
    </row>
    <row r="15518" spans="2:4" x14ac:dyDescent="0.25">
      <c r="B15518" s="427" t="s">
        <v>18922</v>
      </c>
      <c r="C15518" s="427" t="s">
        <v>18923</v>
      </c>
      <c r="D15518" s="428">
        <v>6609.68</v>
      </c>
    </row>
    <row r="15519" spans="2:4" x14ac:dyDescent="0.25">
      <c r="B15519" s="427" t="s">
        <v>18924</v>
      </c>
      <c r="C15519" s="427" t="s">
        <v>18923</v>
      </c>
      <c r="D15519" s="428">
        <v>6609.68</v>
      </c>
    </row>
    <row r="15520" spans="2:4" x14ac:dyDescent="0.25">
      <c r="B15520" s="427" t="s">
        <v>18925</v>
      </c>
      <c r="C15520" s="427" t="s">
        <v>18923</v>
      </c>
      <c r="D15520" s="428">
        <v>6609.68</v>
      </c>
    </row>
    <row r="15521" spans="2:4" x14ac:dyDescent="0.25">
      <c r="B15521" s="427" t="s">
        <v>18926</v>
      </c>
      <c r="C15521" s="427" t="s">
        <v>18923</v>
      </c>
      <c r="D15521" s="428">
        <v>6609.68</v>
      </c>
    </row>
    <row r="15522" spans="2:4" x14ac:dyDescent="0.25">
      <c r="B15522" s="427" t="s">
        <v>18927</v>
      </c>
      <c r="C15522" s="427" t="s">
        <v>18923</v>
      </c>
      <c r="D15522" s="428">
        <v>6609.68</v>
      </c>
    </row>
    <row r="15523" spans="2:4" x14ac:dyDescent="0.25">
      <c r="B15523" s="427" t="s">
        <v>18928</v>
      </c>
      <c r="C15523" s="427" t="s">
        <v>18923</v>
      </c>
      <c r="D15523" s="428">
        <v>6609.68</v>
      </c>
    </row>
    <row r="15524" spans="2:4" x14ac:dyDescent="0.25">
      <c r="B15524" s="427" t="s">
        <v>18929</v>
      </c>
      <c r="C15524" s="427" t="s">
        <v>18923</v>
      </c>
      <c r="D15524" s="428">
        <v>6609.68</v>
      </c>
    </row>
    <row r="15525" spans="2:4" x14ac:dyDescent="0.25">
      <c r="B15525" s="427" t="s">
        <v>18930</v>
      </c>
      <c r="C15525" s="427" t="s">
        <v>18931</v>
      </c>
      <c r="D15525" s="428">
        <v>6609.68</v>
      </c>
    </row>
    <row r="15526" spans="2:4" x14ac:dyDescent="0.25">
      <c r="B15526" s="427" t="s">
        <v>18932</v>
      </c>
      <c r="C15526" s="427" t="s">
        <v>18933</v>
      </c>
      <c r="D15526" s="428">
        <v>6609.68</v>
      </c>
    </row>
    <row r="15527" spans="2:4" x14ac:dyDescent="0.25">
      <c r="B15527" s="427" t="s">
        <v>18934</v>
      </c>
      <c r="C15527" s="427" t="s">
        <v>18935</v>
      </c>
      <c r="D15527" s="428">
        <v>1439.99</v>
      </c>
    </row>
    <row r="15528" spans="2:4" x14ac:dyDescent="0.25">
      <c r="B15528" s="427" t="s">
        <v>18936</v>
      </c>
      <c r="C15528" s="427" t="s">
        <v>18935</v>
      </c>
      <c r="D15528" s="428">
        <v>1439.99</v>
      </c>
    </row>
    <row r="15529" spans="2:4" x14ac:dyDescent="0.25">
      <c r="B15529" s="427" t="s">
        <v>18937</v>
      </c>
      <c r="C15529" s="427" t="s">
        <v>18938</v>
      </c>
      <c r="D15529" s="428">
        <v>2300</v>
      </c>
    </row>
    <row r="15530" spans="2:4" x14ac:dyDescent="0.25">
      <c r="B15530" s="427" t="s">
        <v>18939</v>
      </c>
      <c r="C15530" s="427" t="s">
        <v>18940</v>
      </c>
      <c r="D15530" s="428">
        <v>29911.5</v>
      </c>
    </row>
    <row r="15531" spans="2:4" x14ac:dyDescent="0.25">
      <c r="B15531" s="427" t="s">
        <v>18941</v>
      </c>
      <c r="C15531" s="427" t="s">
        <v>18942</v>
      </c>
      <c r="D15531" s="428">
        <v>20407.8</v>
      </c>
    </row>
    <row r="15532" spans="2:4" x14ac:dyDescent="0.25">
      <c r="B15532" s="427" t="s">
        <v>18943</v>
      </c>
      <c r="C15532" s="427" t="s">
        <v>18944</v>
      </c>
      <c r="D15532" s="428">
        <v>62367.06</v>
      </c>
    </row>
    <row r="15533" spans="2:4" x14ac:dyDescent="0.25">
      <c r="B15533" s="427" t="s">
        <v>18945</v>
      </c>
      <c r="C15533" s="427" t="s">
        <v>18946</v>
      </c>
      <c r="D15533" s="428">
        <v>121589.98</v>
      </c>
    </row>
    <row r="15534" spans="2:4" x14ac:dyDescent="0.25">
      <c r="B15534" s="427" t="s">
        <v>18947</v>
      </c>
      <c r="C15534" s="427" t="s">
        <v>18948</v>
      </c>
      <c r="D15534" s="428">
        <v>53360</v>
      </c>
    </row>
    <row r="15535" spans="2:4" x14ac:dyDescent="0.25">
      <c r="B15535" s="427" t="s">
        <v>18949</v>
      </c>
      <c r="C15535" s="427" t="s">
        <v>18950</v>
      </c>
      <c r="D15535" s="428">
        <v>1621.5</v>
      </c>
    </row>
    <row r="15536" spans="2:4" x14ac:dyDescent="0.25">
      <c r="B15536" s="427" t="s">
        <v>18951</v>
      </c>
      <c r="C15536" s="427" t="s">
        <v>18952</v>
      </c>
      <c r="D15536" s="428">
        <v>4266.4799999999996</v>
      </c>
    </row>
    <row r="15537" spans="2:4" x14ac:dyDescent="0.25">
      <c r="B15537" s="427" t="s">
        <v>18953</v>
      </c>
      <c r="C15537" s="427" t="s">
        <v>18952</v>
      </c>
      <c r="D15537" s="428">
        <v>4266.4799999999996</v>
      </c>
    </row>
    <row r="15538" spans="2:4" x14ac:dyDescent="0.25">
      <c r="B15538" s="427" t="s">
        <v>18954</v>
      </c>
      <c r="C15538" s="427" t="s">
        <v>18955</v>
      </c>
      <c r="D15538" s="428">
        <v>12109.5</v>
      </c>
    </row>
    <row r="15539" spans="2:4" x14ac:dyDescent="0.25">
      <c r="B15539" s="427" t="s">
        <v>18956</v>
      </c>
      <c r="C15539" s="427" t="s">
        <v>18957</v>
      </c>
      <c r="D15539" s="428">
        <v>9773.91</v>
      </c>
    </row>
    <row r="15540" spans="2:4" x14ac:dyDescent="0.25">
      <c r="B15540" s="427" t="s">
        <v>18958</v>
      </c>
      <c r="C15540" s="427" t="s">
        <v>18959</v>
      </c>
      <c r="D15540" s="428">
        <v>9773.91</v>
      </c>
    </row>
    <row r="15541" spans="2:4" x14ac:dyDescent="0.25">
      <c r="B15541" s="427" t="s">
        <v>18960</v>
      </c>
      <c r="C15541" s="427" t="s">
        <v>18961</v>
      </c>
      <c r="D15541" s="428">
        <v>2585.67</v>
      </c>
    </row>
    <row r="15542" spans="2:4" x14ac:dyDescent="0.25">
      <c r="B15542" s="427" t="s">
        <v>18962</v>
      </c>
      <c r="C15542" s="427" t="s">
        <v>18963</v>
      </c>
      <c r="D15542" s="428">
        <v>1933.06</v>
      </c>
    </row>
    <row r="15543" spans="2:4" x14ac:dyDescent="0.25">
      <c r="B15543" s="427" t="s">
        <v>18964</v>
      </c>
      <c r="C15543" s="427" t="s">
        <v>18965</v>
      </c>
      <c r="D15543" s="428">
        <v>2154.89</v>
      </c>
    </row>
    <row r="15544" spans="2:4" x14ac:dyDescent="0.25">
      <c r="B15544" s="427" t="s">
        <v>18966</v>
      </c>
      <c r="C15544" s="427" t="s">
        <v>18967</v>
      </c>
      <c r="D15544" s="428">
        <v>2154.89</v>
      </c>
    </row>
    <row r="15545" spans="2:4" x14ac:dyDescent="0.25">
      <c r="B15545" s="427" t="s">
        <v>18968</v>
      </c>
      <c r="C15545" s="427" t="s">
        <v>18969</v>
      </c>
      <c r="D15545" s="428">
        <v>1933.06</v>
      </c>
    </row>
    <row r="15546" spans="2:4" x14ac:dyDescent="0.25">
      <c r="B15546" s="427" t="s">
        <v>18970</v>
      </c>
      <c r="C15546" s="427" t="s">
        <v>18971</v>
      </c>
      <c r="D15546" s="428">
        <v>2154.88</v>
      </c>
    </row>
    <row r="15547" spans="2:4" x14ac:dyDescent="0.25">
      <c r="B15547" s="427" t="s">
        <v>18972</v>
      </c>
      <c r="C15547" s="427" t="s">
        <v>18971</v>
      </c>
      <c r="D15547" s="428">
        <v>2154.88</v>
      </c>
    </row>
    <row r="15548" spans="2:4" x14ac:dyDescent="0.25">
      <c r="B15548" s="427" t="s">
        <v>18973</v>
      </c>
      <c r="C15548" s="427" t="s">
        <v>18974</v>
      </c>
      <c r="D15548" s="428">
        <v>799</v>
      </c>
    </row>
    <row r="15549" spans="2:4" x14ac:dyDescent="0.25">
      <c r="B15549" s="427" t="s">
        <v>18975</v>
      </c>
      <c r="C15549" s="427" t="s">
        <v>18976</v>
      </c>
      <c r="D15549" s="428">
        <v>34104</v>
      </c>
    </row>
    <row r="15550" spans="2:4" x14ac:dyDescent="0.25">
      <c r="B15550" s="427" t="s">
        <v>19506</v>
      </c>
      <c r="C15550" s="427" t="s">
        <v>19504</v>
      </c>
      <c r="D15550" s="428">
        <f>24700*1.16</f>
        <v>28651.999999999996</v>
      </c>
    </row>
    <row r="15551" spans="2:4" x14ac:dyDescent="0.25">
      <c r="B15551" s="427" t="s">
        <v>19507</v>
      </c>
      <c r="C15551" s="427" t="s">
        <v>19504</v>
      </c>
      <c r="D15551" s="428">
        <f t="shared" ref="D15551:D15552" si="0">24700*1.16</f>
        <v>28651.999999999996</v>
      </c>
    </row>
    <row r="15552" spans="2:4" x14ac:dyDescent="0.25">
      <c r="B15552" s="427" t="s">
        <v>19508</v>
      </c>
      <c r="C15552" s="427" t="s">
        <v>19504</v>
      </c>
      <c r="D15552" s="428">
        <f t="shared" si="0"/>
        <v>28651.999999999996</v>
      </c>
    </row>
    <row r="15553" spans="2:4" x14ac:dyDescent="0.25">
      <c r="B15553" s="427" t="s">
        <v>19509</v>
      </c>
      <c r="C15553" s="427" t="s">
        <v>19505</v>
      </c>
      <c r="D15553" s="428">
        <f>5092*1.16</f>
        <v>5906.7199999999993</v>
      </c>
    </row>
    <row r="15554" spans="2:4" x14ac:dyDescent="0.25">
      <c r="B15554" s="427" t="s">
        <v>18977</v>
      </c>
      <c r="C15554" s="427" t="s">
        <v>18978</v>
      </c>
      <c r="D15554" s="428">
        <v>8332.0400000000009</v>
      </c>
    </row>
    <row r="15555" spans="2:4" x14ac:dyDescent="0.25">
      <c r="B15555" s="427" t="s">
        <v>18979</v>
      </c>
      <c r="C15555" s="427" t="s">
        <v>18978</v>
      </c>
      <c r="D15555" s="428">
        <v>8332.0400000000009</v>
      </c>
    </row>
    <row r="15556" spans="2:4" x14ac:dyDescent="0.25">
      <c r="B15556" s="427" t="s">
        <v>18980</v>
      </c>
      <c r="C15556" s="427" t="s">
        <v>18981</v>
      </c>
      <c r="D15556" s="428">
        <v>15265.6</v>
      </c>
    </row>
    <row r="15557" spans="2:4" x14ac:dyDescent="0.25">
      <c r="B15557" s="427" t="s">
        <v>18982</v>
      </c>
      <c r="C15557" s="427" t="s">
        <v>18983</v>
      </c>
      <c r="D15557" s="428">
        <v>7888</v>
      </c>
    </row>
    <row r="15558" spans="2:4" x14ac:dyDescent="0.25">
      <c r="B15558" s="427" t="s">
        <v>18984</v>
      </c>
      <c r="C15558" s="427" t="s">
        <v>18985</v>
      </c>
      <c r="D15558" s="428">
        <v>9278.84</v>
      </c>
    </row>
    <row r="15559" spans="2:4" x14ac:dyDescent="0.25">
      <c r="B15559" s="427" t="s">
        <v>18986</v>
      </c>
      <c r="C15559" s="427" t="s">
        <v>18987</v>
      </c>
      <c r="D15559" s="428">
        <v>6728</v>
      </c>
    </row>
    <row r="15560" spans="2:4" x14ac:dyDescent="0.25">
      <c r="B15560" s="427" t="s">
        <v>18988</v>
      </c>
      <c r="C15560" s="427" t="s">
        <v>18989</v>
      </c>
      <c r="D15560" s="428">
        <v>7122.6</v>
      </c>
    </row>
    <row r="15561" spans="2:4" x14ac:dyDescent="0.25">
      <c r="B15561" s="427" t="s">
        <v>18990</v>
      </c>
      <c r="C15561" s="427" t="s">
        <v>18989</v>
      </c>
      <c r="D15561" s="428">
        <v>39235.019999999997</v>
      </c>
    </row>
    <row r="15562" spans="2:4" x14ac:dyDescent="0.25">
      <c r="B15562" s="427" t="s">
        <v>18991</v>
      </c>
      <c r="C15562" s="427" t="s">
        <v>18989</v>
      </c>
      <c r="D15562" s="428">
        <v>76861.600000000006</v>
      </c>
    </row>
    <row r="15563" spans="2:4" ht="85.5" x14ac:dyDescent="0.25">
      <c r="B15563" s="427" t="s">
        <v>19228</v>
      </c>
      <c r="C15563" s="427" t="s">
        <v>18992</v>
      </c>
      <c r="D15563" s="428">
        <v>2633724.23</v>
      </c>
    </row>
    <row r="15564" spans="2:4" x14ac:dyDescent="0.25">
      <c r="B15564" s="427" t="s">
        <v>19229</v>
      </c>
      <c r="C15564" s="427" t="s">
        <v>19230</v>
      </c>
      <c r="D15564" s="428">
        <v>104814.81</v>
      </c>
    </row>
    <row r="15565" spans="2:4" x14ac:dyDescent="0.25">
      <c r="B15565" s="429" t="s">
        <v>19231</v>
      </c>
      <c r="C15565" s="429" t="s">
        <v>7121</v>
      </c>
      <c r="D15565" s="428">
        <v>980.2</v>
      </c>
    </row>
    <row r="15566" spans="2:4" x14ac:dyDescent="0.25">
      <c r="B15566" s="429" t="s">
        <v>19232</v>
      </c>
      <c r="C15566" s="429" t="s">
        <v>7121</v>
      </c>
      <c r="D15566" s="430">
        <v>980.2</v>
      </c>
    </row>
    <row r="15567" spans="2:4" ht="32.25" customHeight="1" x14ac:dyDescent="0.25">
      <c r="B15567" s="429" t="s">
        <v>19233</v>
      </c>
      <c r="C15567" s="429" t="s">
        <v>7121</v>
      </c>
      <c r="D15567" s="430">
        <v>980.2</v>
      </c>
    </row>
    <row r="15568" spans="2:4" ht="32.25" customHeight="1" x14ac:dyDescent="0.25">
      <c r="B15568" s="429" t="s">
        <v>19234</v>
      </c>
      <c r="C15568" s="429" t="s">
        <v>7121</v>
      </c>
      <c r="D15568" s="430">
        <v>980.2</v>
      </c>
    </row>
    <row r="15569" spans="2:4" x14ac:dyDescent="0.25">
      <c r="B15569" s="429" t="s">
        <v>19235</v>
      </c>
      <c r="C15569" s="429" t="s">
        <v>7121</v>
      </c>
      <c r="D15569" s="430">
        <v>980.2</v>
      </c>
    </row>
    <row r="15570" spans="2:4" x14ac:dyDescent="0.25">
      <c r="B15570" s="429" t="s">
        <v>19236</v>
      </c>
      <c r="C15570" s="429" t="s">
        <v>7121</v>
      </c>
      <c r="D15570" s="430">
        <v>980.2</v>
      </c>
    </row>
    <row r="15571" spans="2:4" x14ac:dyDescent="0.25">
      <c r="B15571" s="429" t="s">
        <v>19237</v>
      </c>
      <c r="C15571" s="429" t="s">
        <v>7121</v>
      </c>
      <c r="D15571" s="430">
        <v>980.2</v>
      </c>
    </row>
    <row r="15572" spans="2:4" x14ac:dyDescent="0.25">
      <c r="B15572" s="429" t="s">
        <v>19238</v>
      </c>
      <c r="C15572" s="429" t="s">
        <v>7121</v>
      </c>
      <c r="D15572" s="430">
        <v>980.2</v>
      </c>
    </row>
    <row r="15573" spans="2:4" x14ac:dyDescent="0.25">
      <c r="B15573" s="429" t="s">
        <v>19239</v>
      </c>
      <c r="C15573" s="429" t="s">
        <v>7121</v>
      </c>
      <c r="D15573" s="430">
        <v>980.2</v>
      </c>
    </row>
    <row r="15574" spans="2:4" x14ac:dyDescent="0.25">
      <c r="B15574" s="429" t="s">
        <v>19240</v>
      </c>
      <c r="C15574" s="429" t="s">
        <v>7121</v>
      </c>
      <c r="D15574" s="430">
        <v>980.2</v>
      </c>
    </row>
    <row r="15575" spans="2:4" x14ac:dyDescent="0.25">
      <c r="B15575" s="429" t="s">
        <v>19241</v>
      </c>
      <c r="C15575" s="429" t="s">
        <v>7121</v>
      </c>
      <c r="D15575" s="430">
        <v>980.2</v>
      </c>
    </row>
    <row r="15576" spans="2:4" x14ac:dyDescent="0.25">
      <c r="B15576" s="429" t="s">
        <v>19242</v>
      </c>
      <c r="C15576" s="429" t="s">
        <v>7121</v>
      </c>
      <c r="D15576" s="430">
        <v>980.2</v>
      </c>
    </row>
    <row r="15577" spans="2:4" x14ac:dyDescent="0.25">
      <c r="B15577" s="429" t="s">
        <v>19243</v>
      </c>
      <c r="C15577" s="429" t="s">
        <v>7121</v>
      </c>
      <c r="D15577" s="430">
        <v>980.2</v>
      </c>
    </row>
    <row r="15578" spans="2:4" x14ac:dyDescent="0.25">
      <c r="B15578" s="429" t="s">
        <v>19244</v>
      </c>
      <c r="C15578" s="429" t="s">
        <v>7121</v>
      </c>
      <c r="D15578" s="430">
        <v>980.2</v>
      </c>
    </row>
    <row r="15579" spans="2:4" x14ac:dyDescent="0.25">
      <c r="B15579" s="429" t="s">
        <v>19245</v>
      </c>
      <c r="C15579" s="429" t="s">
        <v>7121</v>
      </c>
      <c r="D15579" s="430">
        <v>980.2</v>
      </c>
    </row>
    <row r="15580" spans="2:4" x14ac:dyDescent="0.25">
      <c r="B15580" s="429" t="s">
        <v>19246</v>
      </c>
      <c r="C15580" s="429" t="s">
        <v>7121</v>
      </c>
      <c r="D15580" s="430">
        <v>980.2</v>
      </c>
    </row>
    <row r="15581" spans="2:4" x14ac:dyDescent="0.25">
      <c r="B15581" s="429" t="s">
        <v>19247</v>
      </c>
      <c r="C15581" s="429" t="s">
        <v>7121</v>
      </c>
      <c r="D15581" s="430">
        <v>980.2</v>
      </c>
    </row>
    <row r="15582" spans="2:4" x14ac:dyDescent="0.25">
      <c r="B15582" s="429" t="s">
        <v>19248</v>
      </c>
      <c r="C15582" s="429" t="s">
        <v>7121</v>
      </c>
      <c r="D15582" s="430">
        <v>980.2</v>
      </c>
    </row>
    <row r="15583" spans="2:4" x14ac:dyDescent="0.25">
      <c r="B15583" s="429" t="s">
        <v>19249</v>
      </c>
      <c r="C15583" s="429" t="s">
        <v>7121</v>
      </c>
      <c r="D15583" s="430">
        <v>980.2</v>
      </c>
    </row>
    <row r="15584" spans="2:4" x14ac:dyDescent="0.25">
      <c r="B15584" s="429" t="s">
        <v>19250</v>
      </c>
      <c r="C15584" s="429" t="s">
        <v>7121</v>
      </c>
      <c r="D15584" s="430">
        <v>980.2</v>
      </c>
    </row>
    <row r="15585" spans="2:4" x14ac:dyDescent="0.25">
      <c r="B15585" s="429" t="s">
        <v>19251</v>
      </c>
      <c r="C15585" s="429" t="s">
        <v>7121</v>
      </c>
      <c r="D15585" s="430">
        <v>980.2</v>
      </c>
    </row>
    <row r="15586" spans="2:4" x14ac:dyDescent="0.25">
      <c r="B15586" s="429" t="s">
        <v>19252</v>
      </c>
      <c r="C15586" s="429" t="s">
        <v>7121</v>
      </c>
      <c r="D15586" s="430">
        <v>980.2</v>
      </c>
    </row>
    <row r="15587" spans="2:4" x14ac:dyDescent="0.25">
      <c r="B15587" s="429" t="s">
        <v>19253</v>
      </c>
      <c r="C15587" s="429" t="s">
        <v>7121</v>
      </c>
      <c r="D15587" s="430">
        <v>980.2</v>
      </c>
    </row>
    <row r="15588" spans="2:4" x14ac:dyDescent="0.25">
      <c r="B15588" s="429" t="s">
        <v>19254</v>
      </c>
      <c r="C15588" s="429" t="s">
        <v>7121</v>
      </c>
      <c r="D15588" s="430">
        <v>980.2</v>
      </c>
    </row>
    <row r="15589" spans="2:4" x14ac:dyDescent="0.25">
      <c r="B15589" s="429" t="s">
        <v>19255</v>
      </c>
      <c r="C15589" s="429" t="s">
        <v>7121</v>
      </c>
      <c r="D15589" s="430">
        <v>980.2</v>
      </c>
    </row>
    <row r="15590" spans="2:4" x14ac:dyDescent="0.25">
      <c r="B15590" s="429" t="s">
        <v>19256</v>
      </c>
      <c r="C15590" s="429" t="s">
        <v>7121</v>
      </c>
      <c r="D15590" s="430">
        <v>980.2</v>
      </c>
    </row>
    <row r="15591" spans="2:4" x14ac:dyDescent="0.25">
      <c r="B15591" s="429" t="s">
        <v>19257</v>
      </c>
      <c r="C15591" s="429" t="s">
        <v>7121</v>
      </c>
      <c r="D15591" s="430">
        <v>980.2</v>
      </c>
    </row>
    <row r="15592" spans="2:4" x14ac:dyDescent="0.25">
      <c r="B15592" s="429" t="s">
        <v>19258</v>
      </c>
      <c r="C15592" s="429" t="s">
        <v>7121</v>
      </c>
      <c r="D15592" s="430">
        <v>980.2</v>
      </c>
    </row>
    <row r="15593" spans="2:4" x14ac:dyDescent="0.25">
      <c r="B15593" s="429" t="s">
        <v>19259</v>
      </c>
      <c r="C15593" s="429" t="s">
        <v>7121</v>
      </c>
      <c r="D15593" s="430">
        <v>980.2</v>
      </c>
    </row>
    <row r="15594" spans="2:4" x14ac:dyDescent="0.25">
      <c r="B15594" s="429" t="s">
        <v>19260</v>
      </c>
      <c r="C15594" s="429" t="s">
        <v>7121</v>
      </c>
      <c r="D15594" s="430">
        <v>980.2</v>
      </c>
    </row>
    <row r="15595" spans="2:4" x14ac:dyDescent="0.25">
      <c r="B15595" s="429" t="s">
        <v>19261</v>
      </c>
      <c r="C15595" s="429" t="s">
        <v>7121</v>
      </c>
      <c r="D15595" s="430">
        <v>980.2</v>
      </c>
    </row>
    <row r="15596" spans="2:4" x14ac:dyDescent="0.25">
      <c r="B15596" s="429" t="s">
        <v>19262</v>
      </c>
      <c r="C15596" s="429" t="s">
        <v>7121</v>
      </c>
      <c r="D15596" s="430">
        <v>980.2</v>
      </c>
    </row>
    <row r="15597" spans="2:4" x14ac:dyDescent="0.25">
      <c r="B15597" s="429" t="s">
        <v>19263</v>
      </c>
      <c r="C15597" s="429" t="s">
        <v>7121</v>
      </c>
      <c r="D15597" s="430">
        <v>980.2</v>
      </c>
    </row>
    <row r="15598" spans="2:4" x14ac:dyDescent="0.25">
      <c r="B15598" s="429" t="s">
        <v>19264</v>
      </c>
      <c r="C15598" s="429" t="s">
        <v>7121</v>
      </c>
      <c r="D15598" s="430">
        <v>980.2</v>
      </c>
    </row>
    <row r="15599" spans="2:4" x14ac:dyDescent="0.25">
      <c r="B15599" s="429" t="s">
        <v>19265</v>
      </c>
      <c r="C15599" s="429" t="s">
        <v>7121</v>
      </c>
      <c r="D15599" s="430">
        <v>980.2</v>
      </c>
    </row>
    <row r="15600" spans="2:4" x14ac:dyDescent="0.25">
      <c r="B15600" s="429" t="s">
        <v>19266</v>
      </c>
      <c r="C15600" s="429" t="s">
        <v>7121</v>
      </c>
      <c r="D15600" s="430">
        <v>980.2</v>
      </c>
    </row>
    <row r="15601" spans="2:4" x14ac:dyDescent="0.25">
      <c r="B15601" s="429" t="s">
        <v>19267</v>
      </c>
      <c r="C15601" s="429" t="s">
        <v>7121</v>
      </c>
      <c r="D15601" s="430">
        <v>980.2</v>
      </c>
    </row>
    <row r="15602" spans="2:4" x14ac:dyDescent="0.25">
      <c r="B15602" s="429" t="s">
        <v>19268</v>
      </c>
      <c r="C15602" s="429" t="s">
        <v>7121</v>
      </c>
      <c r="D15602" s="430">
        <v>980.2</v>
      </c>
    </row>
    <row r="15603" spans="2:4" x14ac:dyDescent="0.25">
      <c r="B15603" s="429" t="s">
        <v>19269</v>
      </c>
      <c r="C15603" s="429" t="s">
        <v>7121</v>
      </c>
      <c r="D15603" s="430">
        <v>980.2</v>
      </c>
    </row>
    <row r="15604" spans="2:4" x14ac:dyDescent="0.25">
      <c r="B15604" s="429" t="s">
        <v>19270</v>
      </c>
      <c r="C15604" s="429" t="s">
        <v>7121</v>
      </c>
      <c r="D15604" s="430">
        <v>980.2</v>
      </c>
    </row>
    <row r="15605" spans="2:4" x14ac:dyDescent="0.25">
      <c r="B15605" s="429" t="s">
        <v>19271</v>
      </c>
      <c r="C15605" s="429" t="s">
        <v>7121</v>
      </c>
      <c r="D15605" s="430">
        <v>980.2</v>
      </c>
    </row>
    <row r="15606" spans="2:4" x14ac:dyDescent="0.25">
      <c r="B15606" s="429" t="s">
        <v>19272</v>
      </c>
      <c r="C15606" s="429" t="s">
        <v>7121</v>
      </c>
      <c r="D15606" s="430">
        <v>980.2</v>
      </c>
    </row>
    <row r="15607" spans="2:4" x14ac:dyDescent="0.25">
      <c r="B15607" s="429" t="s">
        <v>19273</v>
      </c>
      <c r="C15607" s="429" t="s">
        <v>7121</v>
      </c>
      <c r="D15607" s="430">
        <v>980.2</v>
      </c>
    </row>
    <row r="15608" spans="2:4" x14ac:dyDescent="0.25">
      <c r="B15608" s="429" t="s">
        <v>19274</v>
      </c>
      <c r="C15608" s="429" t="s">
        <v>7121</v>
      </c>
      <c r="D15608" s="430">
        <v>980.2</v>
      </c>
    </row>
    <row r="15609" spans="2:4" x14ac:dyDescent="0.25">
      <c r="B15609" s="429" t="s">
        <v>19275</v>
      </c>
      <c r="C15609" s="429" t="s">
        <v>7121</v>
      </c>
      <c r="D15609" s="430">
        <v>980.2</v>
      </c>
    </row>
    <row r="15610" spans="2:4" x14ac:dyDescent="0.25">
      <c r="B15610" s="429" t="s">
        <v>19276</v>
      </c>
      <c r="C15610" s="429" t="s">
        <v>7121</v>
      </c>
      <c r="D15610" s="430">
        <v>980.2</v>
      </c>
    </row>
    <row r="15611" spans="2:4" x14ac:dyDescent="0.25">
      <c r="B15611" s="429" t="s">
        <v>19277</v>
      </c>
      <c r="C15611" s="429" t="s">
        <v>7121</v>
      </c>
      <c r="D15611" s="430">
        <v>980.2</v>
      </c>
    </row>
    <row r="15612" spans="2:4" x14ac:dyDescent="0.25">
      <c r="B15612" s="429" t="s">
        <v>19278</v>
      </c>
      <c r="C15612" s="429" t="s">
        <v>7121</v>
      </c>
      <c r="D15612" s="430">
        <v>980.2</v>
      </c>
    </row>
    <row r="15613" spans="2:4" x14ac:dyDescent="0.25">
      <c r="B15613" s="429" t="s">
        <v>19279</v>
      </c>
      <c r="C15613" s="429" t="s">
        <v>7121</v>
      </c>
      <c r="D15613" s="430">
        <v>980.2</v>
      </c>
    </row>
    <row r="15614" spans="2:4" x14ac:dyDescent="0.25">
      <c r="B15614" s="429" t="s">
        <v>19280</v>
      </c>
      <c r="C15614" s="429" t="s">
        <v>7121</v>
      </c>
      <c r="D15614" s="430">
        <v>980.2</v>
      </c>
    </row>
    <row r="15615" spans="2:4" x14ac:dyDescent="0.25">
      <c r="B15615" s="429" t="s">
        <v>19281</v>
      </c>
      <c r="C15615" s="429" t="s">
        <v>7121</v>
      </c>
      <c r="D15615" s="430">
        <v>980.2</v>
      </c>
    </row>
    <row r="15616" spans="2:4" x14ac:dyDescent="0.25">
      <c r="B15616" s="429" t="s">
        <v>19282</v>
      </c>
      <c r="C15616" s="429" t="s">
        <v>7121</v>
      </c>
      <c r="D15616" s="430">
        <v>980.2</v>
      </c>
    </row>
    <row r="15617" spans="2:4" x14ac:dyDescent="0.25">
      <c r="B15617" s="429" t="s">
        <v>19283</v>
      </c>
      <c r="C15617" s="429" t="s">
        <v>7121</v>
      </c>
      <c r="D15617" s="430">
        <v>980.2</v>
      </c>
    </row>
    <row r="15618" spans="2:4" x14ac:dyDescent="0.25">
      <c r="B15618" s="429" t="s">
        <v>19284</v>
      </c>
      <c r="C15618" s="429" t="s">
        <v>7121</v>
      </c>
      <c r="D15618" s="430">
        <v>980.2</v>
      </c>
    </row>
    <row r="15619" spans="2:4" x14ac:dyDescent="0.25">
      <c r="B15619" s="429" t="s">
        <v>19285</v>
      </c>
      <c r="C15619" s="429" t="s">
        <v>7121</v>
      </c>
      <c r="D15619" s="430">
        <v>980.2</v>
      </c>
    </row>
    <row r="15620" spans="2:4" x14ac:dyDescent="0.25">
      <c r="B15620" s="429" t="s">
        <v>19286</v>
      </c>
      <c r="C15620" s="429" t="s">
        <v>7121</v>
      </c>
      <c r="D15620" s="430">
        <v>980.2</v>
      </c>
    </row>
    <row r="15621" spans="2:4" x14ac:dyDescent="0.25">
      <c r="B15621" s="429" t="s">
        <v>19287</v>
      </c>
      <c r="C15621" s="429" t="s">
        <v>7121</v>
      </c>
      <c r="D15621" s="430">
        <v>980.2</v>
      </c>
    </row>
    <row r="15622" spans="2:4" x14ac:dyDescent="0.25">
      <c r="B15622" s="429" t="s">
        <v>19288</v>
      </c>
      <c r="C15622" s="429" t="s">
        <v>7121</v>
      </c>
      <c r="D15622" s="430">
        <v>980.2</v>
      </c>
    </row>
    <row r="15623" spans="2:4" x14ac:dyDescent="0.25">
      <c r="B15623" s="429" t="s">
        <v>19289</v>
      </c>
      <c r="C15623" s="429" t="s">
        <v>7121</v>
      </c>
      <c r="D15623" s="430">
        <v>980.2</v>
      </c>
    </row>
    <row r="15624" spans="2:4" x14ac:dyDescent="0.25">
      <c r="B15624" s="429" t="s">
        <v>19290</v>
      </c>
      <c r="C15624" s="429" t="s">
        <v>7121</v>
      </c>
      <c r="D15624" s="430">
        <v>980.2</v>
      </c>
    </row>
    <row r="15625" spans="2:4" x14ac:dyDescent="0.25">
      <c r="B15625" s="429" t="s">
        <v>19291</v>
      </c>
      <c r="C15625" s="429" t="s">
        <v>7121</v>
      </c>
      <c r="D15625" s="430">
        <v>980.2</v>
      </c>
    </row>
    <row r="15626" spans="2:4" x14ac:dyDescent="0.25">
      <c r="B15626" s="429" t="s">
        <v>19292</v>
      </c>
      <c r="C15626" s="429" t="s">
        <v>7121</v>
      </c>
      <c r="D15626" s="430">
        <v>980.2</v>
      </c>
    </row>
    <row r="15627" spans="2:4" x14ac:dyDescent="0.25">
      <c r="B15627" s="429" t="s">
        <v>19293</v>
      </c>
      <c r="C15627" s="429" t="s">
        <v>7121</v>
      </c>
      <c r="D15627" s="430">
        <v>980.2</v>
      </c>
    </row>
    <row r="15628" spans="2:4" x14ac:dyDescent="0.25">
      <c r="B15628" s="429" t="s">
        <v>19294</v>
      </c>
      <c r="C15628" s="429" t="s">
        <v>7121</v>
      </c>
      <c r="D15628" s="430">
        <v>980.2</v>
      </c>
    </row>
    <row r="15629" spans="2:4" x14ac:dyDescent="0.25">
      <c r="B15629" s="429" t="s">
        <v>19295</v>
      </c>
      <c r="C15629" s="429" t="s">
        <v>7121</v>
      </c>
      <c r="D15629" s="430">
        <v>980.2</v>
      </c>
    </row>
    <row r="15630" spans="2:4" x14ac:dyDescent="0.25">
      <c r="B15630" s="429" t="s">
        <v>19296</v>
      </c>
      <c r="C15630" s="429" t="s">
        <v>7121</v>
      </c>
      <c r="D15630" s="430">
        <v>980.2</v>
      </c>
    </row>
    <row r="15631" spans="2:4" x14ac:dyDescent="0.25">
      <c r="B15631" s="429" t="s">
        <v>19297</v>
      </c>
      <c r="C15631" s="429" t="s">
        <v>7121</v>
      </c>
      <c r="D15631" s="430">
        <v>980.2</v>
      </c>
    </row>
    <row r="15632" spans="2:4" x14ac:dyDescent="0.25">
      <c r="B15632" s="429" t="s">
        <v>19298</v>
      </c>
      <c r="C15632" s="429" t="s">
        <v>7121</v>
      </c>
      <c r="D15632" s="430">
        <v>980.2</v>
      </c>
    </row>
    <row r="15633" spans="2:4" x14ac:dyDescent="0.25">
      <c r="B15633" s="429" t="s">
        <v>19299</v>
      </c>
      <c r="C15633" s="429" t="s">
        <v>7121</v>
      </c>
      <c r="D15633" s="430">
        <v>980.2</v>
      </c>
    </row>
    <row r="15634" spans="2:4" x14ac:dyDescent="0.25">
      <c r="B15634" s="429" t="s">
        <v>19300</v>
      </c>
      <c r="C15634" s="429" t="s">
        <v>7121</v>
      </c>
      <c r="D15634" s="430">
        <v>980.2</v>
      </c>
    </row>
    <row r="15635" spans="2:4" x14ac:dyDescent="0.25">
      <c r="B15635" s="429" t="s">
        <v>19301</v>
      </c>
      <c r="C15635" s="429" t="s">
        <v>7121</v>
      </c>
      <c r="D15635" s="430">
        <v>980.2</v>
      </c>
    </row>
    <row r="15636" spans="2:4" x14ac:dyDescent="0.25">
      <c r="B15636" s="429" t="s">
        <v>19302</v>
      </c>
      <c r="C15636" s="429" t="s">
        <v>7121</v>
      </c>
      <c r="D15636" s="430">
        <v>980.2</v>
      </c>
    </row>
    <row r="15637" spans="2:4" x14ac:dyDescent="0.25">
      <c r="B15637" s="429" t="s">
        <v>19303</v>
      </c>
      <c r="C15637" s="429" t="s">
        <v>7121</v>
      </c>
      <c r="D15637" s="430">
        <v>980.2</v>
      </c>
    </row>
    <row r="15638" spans="2:4" x14ac:dyDescent="0.25">
      <c r="B15638" s="429" t="s">
        <v>19304</v>
      </c>
      <c r="C15638" s="429" t="s">
        <v>7121</v>
      </c>
      <c r="D15638" s="430">
        <v>980.2</v>
      </c>
    </row>
    <row r="15639" spans="2:4" x14ac:dyDescent="0.25">
      <c r="B15639" s="429" t="s">
        <v>19305</v>
      </c>
      <c r="C15639" s="429" t="s">
        <v>7121</v>
      </c>
      <c r="D15639" s="430">
        <v>980.2</v>
      </c>
    </row>
    <row r="15640" spans="2:4" x14ac:dyDescent="0.25">
      <c r="B15640" s="429" t="s">
        <v>19306</v>
      </c>
      <c r="C15640" s="429" t="s">
        <v>7121</v>
      </c>
      <c r="D15640" s="430">
        <v>980.2</v>
      </c>
    </row>
    <row r="15641" spans="2:4" x14ac:dyDescent="0.25">
      <c r="B15641" s="429" t="s">
        <v>19307</v>
      </c>
      <c r="C15641" s="429" t="s">
        <v>7121</v>
      </c>
      <c r="D15641" s="430">
        <v>980.2</v>
      </c>
    </row>
    <row r="15642" spans="2:4" x14ac:dyDescent="0.25">
      <c r="B15642" s="429" t="s">
        <v>19308</v>
      </c>
      <c r="C15642" s="429" t="s">
        <v>7121</v>
      </c>
      <c r="D15642" s="430">
        <v>980.2</v>
      </c>
    </row>
    <row r="15643" spans="2:4" x14ac:dyDescent="0.25">
      <c r="B15643" s="429" t="s">
        <v>19309</v>
      </c>
      <c r="C15643" s="429" t="s">
        <v>7121</v>
      </c>
      <c r="D15643" s="430">
        <v>980.2</v>
      </c>
    </row>
    <row r="15644" spans="2:4" x14ac:dyDescent="0.25">
      <c r="B15644" s="429" t="s">
        <v>19310</v>
      </c>
      <c r="C15644" s="429" t="s">
        <v>7121</v>
      </c>
      <c r="D15644" s="430">
        <v>980.2</v>
      </c>
    </row>
    <row r="15645" spans="2:4" x14ac:dyDescent="0.25">
      <c r="B15645" s="429" t="s">
        <v>19311</v>
      </c>
      <c r="C15645" s="429" t="s">
        <v>7121</v>
      </c>
      <c r="D15645" s="430">
        <v>980.2</v>
      </c>
    </row>
    <row r="15646" spans="2:4" x14ac:dyDescent="0.25">
      <c r="B15646" s="429" t="s">
        <v>19312</v>
      </c>
      <c r="C15646" s="429" t="s">
        <v>7121</v>
      </c>
      <c r="D15646" s="430">
        <v>980.2</v>
      </c>
    </row>
    <row r="15647" spans="2:4" x14ac:dyDescent="0.25">
      <c r="B15647" s="429" t="s">
        <v>19313</v>
      </c>
      <c r="C15647" s="429" t="s">
        <v>7121</v>
      </c>
      <c r="D15647" s="430">
        <v>980.2</v>
      </c>
    </row>
    <row r="15648" spans="2:4" x14ac:dyDescent="0.25">
      <c r="B15648" s="429" t="s">
        <v>19314</v>
      </c>
      <c r="C15648" s="429" t="s">
        <v>7121</v>
      </c>
      <c r="D15648" s="430">
        <v>980.2</v>
      </c>
    </row>
    <row r="15649" spans="2:4" x14ac:dyDescent="0.25">
      <c r="B15649" s="429" t="s">
        <v>19315</v>
      </c>
      <c r="C15649" s="429" t="s">
        <v>7121</v>
      </c>
      <c r="D15649" s="430">
        <v>980.2</v>
      </c>
    </row>
    <row r="15650" spans="2:4" x14ac:dyDescent="0.25">
      <c r="B15650" s="429" t="s">
        <v>19316</v>
      </c>
      <c r="C15650" s="429" t="s">
        <v>7121</v>
      </c>
      <c r="D15650" s="430">
        <v>980.2</v>
      </c>
    </row>
    <row r="15651" spans="2:4" x14ac:dyDescent="0.25">
      <c r="B15651" s="429" t="s">
        <v>19317</v>
      </c>
      <c r="C15651" s="429" t="s">
        <v>7121</v>
      </c>
      <c r="D15651" s="430">
        <v>980.2</v>
      </c>
    </row>
    <row r="15652" spans="2:4" x14ac:dyDescent="0.25">
      <c r="B15652" s="429" t="s">
        <v>19318</v>
      </c>
      <c r="C15652" s="429" t="s">
        <v>7121</v>
      </c>
      <c r="D15652" s="430">
        <v>980.2</v>
      </c>
    </row>
    <row r="15653" spans="2:4" x14ac:dyDescent="0.25">
      <c r="B15653" s="429" t="s">
        <v>19319</v>
      </c>
      <c r="C15653" s="429" t="s">
        <v>7121</v>
      </c>
      <c r="D15653" s="430">
        <v>980.2</v>
      </c>
    </row>
    <row r="15654" spans="2:4" x14ac:dyDescent="0.25">
      <c r="B15654" s="429" t="s">
        <v>19320</v>
      </c>
      <c r="C15654" s="429" t="s">
        <v>7121</v>
      </c>
      <c r="D15654" s="430">
        <v>980.2</v>
      </c>
    </row>
    <row r="15655" spans="2:4" x14ac:dyDescent="0.25">
      <c r="B15655" s="429" t="s">
        <v>19321</v>
      </c>
      <c r="C15655" s="429" t="s">
        <v>7121</v>
      </c>
      <c r="D15655" s="430">
        <v>980.2</v>
      </c>
    </row>
    <row r="15656" spans="2:4" x14ac:dyDescent="0.25">
      <c r="B15656" s="429" t="s">
        <v>19322</v>
      </c>
      <c r="C15656" s="429" t="s">
        <v>7121</v>
      </c>
      <c r="D15656" s="430">
        <v>980.2</v>
      </c>
    </row>
    <row r="15657" spans="2:4" x14ac:dyDescent="0.25">
      <c r="B15657" s="429" t="s">
        <v>19323</v>
      </c>
      <c r="C15657" s="429" t="s">
        <v>7121</v>
      </c>
      <c r="D15657" s="430">
        <v>980.2</v>
      </c>
    </row>
    <row r="15658" spans="2:4" x14ac:dyDescent="0.25">
      <c r="B15658" s="429" t="s">
        <v>19324</v>
      </c>
      <c r="C15658" s="429" t="s">
        <v>7121</v>
      </c>
      <c r="D15658" s="430">
        <v>980.2</v>
      </c>
    </row>
    <row r="15659" spans="2:4" x14ac:dyDescent="0.25">
      <c r="B15659" s="429" t="s">
        <v>19325</v>
      </c>
      <c r="C15659" s="429" t="s">
        <v>7121</v>
      </c>
      <c r="D15659" s="430">
        <v>980.2</v>
      </c>
    </row>
    <row r="15660" spans="2:4" x14ac:dyDescent="0.25">
      <c r="B15660" s="429" t="s">
        <v>19326</v>
      </c>
      <c r="C15660" s="429" t="s">
        <v>7121</v>
      </c>
      <c r="D15660" s="430">
        <v>980.2</v>
      </c>
    </row>
    <row r="15661" spans="2:4" x14ac:dyDescent="0.25">
      <c r="B15661" s="429" t="s">
        <v>19327</v>
      </c>
      <c r="C15661" s="429" t="s">
        <v>7121</v>
      </c>
      <c r="D15661" s="430">
        <v>980.2</v>
      </c>
    </row>
    <row r="15662" spans="2:4" x14ac:dyDescent="0.25">
      <c r="B15662" s="429" t="s">
        <v>19328</v>
      </c>
      <c r="C15662" s="429" t="s">
        <v>7121</v>
      </c>
      <c r="D15662" s="430">
        <v>980.2</v>
      </c>
    </row>
    <row r="15663" spans="2:4" x14ac:dyDescent="0.25">
      <c r="B15663" s="429" t="s">
        <v>19329</v>
      </c>
      <c r="C15663" s="429" t="s">
        <v>7121</v>
      </c>
      <c r="D15663" s="430">
        <v>980.2</v>
      </c>
    </row>
    <row r="15664" spans="2:4" x14ac:dyDescent="0.25">
      <c r="B15664" s="429" t="s">
        <v>19330</v>
      </c>
      <c r="C15664" s="429" t="s">
        <v>7121</v>
      </c>
      <c r="D15664" s="430">
        <v>980.2</v>
      </c>
    </row>
    <row r="15665" spans="2:4" x14ac:dyDescent="0.25">
      <c r="B15665" s="429" t="s">
        <v>19331</v>
      </c>
      <c r="C15665" s="429" t="s">
        <v>19332</v>
      </c>
      <c r="D15665" s="430">
        <v>522440.8</v>
      </c>
    </row>
    <row r="15666" spans="2:4" x14ac:dyDescent="0.25">
      <c r="B15666" s="429" t="s">
        <v>19333</v>
      </c>
      <c r="C15666" s="429" t="s">
        <v>19334</v>
      </c>
      <c r="D15666" s="430">
        <v>93913.600000000006</v>
      </c>
    </row>
    <row r="15667" spans="2:4" x14ac:dyDescent="0.25">
      <c r="B15667" s="429" t="s">
        <v>19335</v>
      </c>
      <c r="C15667" s="429" t="s">
        <v>19334</v>
      </c>
      <c r="D15667" s="430">
        <v>93913.600000000006</v>
      </c>
    </row>
    <row r="15668" spans="2:4" x14ac:dyDescent="0.25">
      <c r="B15668" s="429" t="s">
        <v>19500</v>
      </c>
      <c r="C15668" s="429" t="s">
        <v>19501</v>
      </c>
      <c r="D15668" s="430">
        <v>32299.14</v>
      </c>
    </row>
    <row r="15669" spans="2:4" x14ac:dyDescent="0.25">
      <c r="B15669" s="429" t="s">
        <v>19502</v>
      </c>
      <c r="C15669" s="429" t="s">
        <v>19503</v>
      </c>
      <c r="D15669" s="430">
        <v>10405.200000000001</v>
      </c>
    </row>
    <row r="15670" spans="2:4" ht="15.75" x14ac:dyDescent="0.25">
      <c r="D15670" s="435">
        <f>SUM(D5:D15669)</f>
        <v>98335934.850002617</v>
      </c>
    </row>
  </sheetData>
  <mergeCells count="2">
    <mergeCell ref="B2:D2"/>
    <mergeCell ref="B3:D3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Footer>&amp;R&amp;"-,Negrita"&amp;14 66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9"/>
  <sheetViews>
    <sheetView topLeftCell="A13" workbookViewId="0">
      <selection activeCell="A7" sqref="A7:K7"/>
    </sheetView>
  </sheetViews>
  <sheetFormatPr baseColWidth="10" defaultRowHeight="15" x14ac:dyDescent="0.25"/>
  <sheetData>
    <row r="1" spans="1:11" x14ac:dyDescent="0.25">
      <c r="A1" s="387"/>
      <c r="B1" s="1234"/>
      <c r="C1" s="1234"/>
      <c r="D1" s="1234"/>
      <c r="E1" s="1234"/>
      <c r="F1" s="1234"/>
      <c r="G1" s="1234"/>
      <c r="H1" s="1234"/>
      <c r="I1" s="1234"/>
      <c r="J1" s="1234"/>
      <c r="K1" s="1234"/>
    </row>
    <row r="2" spans="1:11" x14ac:dyDescent="0.25">
      <c r="A2" s="387"/>
    </row>
    <row r="3" spans="1:11" ht="15.75" thickBot="1" x14ac:dyDescent="0.3">
      <c r="A3" s="387"/>
    </row>
    <row r="4" spans="1:11" ht="15.75" thickBot="1" x14ac:dyDescent="0.3">
      <c r="A4" s="1235" t="s">
        <v>18994</v>
      </c>
      <c r="B4" s="1236"/>
      <c r="C4" s="1236"/>
      <c r="D4" s="1236"/>
      <c r="E4" s="1236"/>
      <c r="F4" s="1236"/>
      <c r="G4" s="1236"/>
      <c r="H4" s="1236"/>
      <c r="I4" s="1236"/>
      <c r="J4" s="1236"/>
      <c r="K4" s="1237"/>
    </row>
    <row r="5" spans="1:11" ht="15.75" thickBot="1" x14ac:dyDescent="0.3">
      <c r="A5" s="1238" t="s">
        <v>18998</v>
      </c>
      <c r="B5" s="1239"/>
      <c r="C5" s="1239"/>
      <c r="D5" s="1239"/>
      <c r="E5" s="1239"/>
      <c r="F5" s="1239"/>
      <c r="G5" s="1239"/>
      <c r="H5" s="1239"/>
      <c r="I5" s="1239"/>
      <c r="J5" s="1239"/>
      <c r="K5" s="1240"/>
    </row>
    <row r="6" spans="1:11" ht="15.75" thickBot="1" x14ac:dyDescent="0.3">
      <c r="A6" s="1238" t="s">
        <v>19349</v>
      </c>
      <c r="B6" s="1239"/>
      <c r="C6" s="1239"/>
      <c r="D6" s="1239"/>
      <c r="E6" s="1239"/>
      <c r="F6" s="1239"/>
      <c r="G6" s="1239"/>
      <c r="H6" s="1239"/>
      <c r="I6" s="1239"/>
      <c r="J6" s="1239"/>
      <c r="K6" s="1240"/>
    </row>
    <row r="7" spans="1:11" ht="15.75" thickBot="1" x14ac:dyDescent="0.3">
      <c r="A7" s="1238" t="s">
        <v>18997</v>
      </c>
      <c r="B7" s="1239"/>
      <c r="C7" s="1239"/>
      <c r="D7" s="1239"/>
      <c r="E7" s="1239"/>
      <c r="F7" s="1239"/>
      <c r="G7" s="1239"/>
      <c r="H7" s="1239"/>
      <c r="I7" s="1239"/>
      <c r="J7" s="1239"/>
      <c r="K7" s="1240"/>
    </row>
    <row r="8" spans="1:11" ht="75" thickBot="1" x14ac:dyDescent="0.3">
      <c r="A8" s="388" t="s">
        <v>18999</v>
      </c>
      <c r="B8" s="389" t="s">
        <v>19000</v>
      </c>
      <c r="C8" s="389" t="s">
        <v>19001</v>
      </c>
      <c r="D8" s="389" t="s">
        <v>19002</v>
      </c>
      <c r="E8" s="389" t="s">
        <v>19003</v>
      </c>
      <c r="F8" s="389" t="s">
        <v>19004</v>
      </c>
      <c r="G8" s="389" t="s">
        <v>19005</v>
      </c>
      <c r="H8" s="389" t="s">
        <v>19006</v>
      </c>
      <c r="I8" s="389" t="s">
        <v>19225</v>
      </c>
      <c r="J8" s="389" t="s">
        <v>19226</v>
      </c>
      <c r="K8" s="389" t="s">
        <v>19227</v>
      </c>
    </row>
    <row r="9" spans="1:11" x14ac:dyDescent="0.25">
      <c r="A9" s="390"/>
      <c r="B9" s="391"/>
      <c r="C9" s="391"/>
      <c r="D9" s="391"/>
      <c r="E9" s="391"/>
      <c r="F9" s="391"/>
      <c r="G9" s="391"/>
      <c r="H9" s="391"/>
      <c r="I9" s="391"/>
      <c r="J9" s="391"/>
      <c r="K9" s="391"/>
    </row>
    <row r="10" spans="1:11" ht="49.5" x14ac:dyDescent="0.25">
      <c r="A10" s="392" t="s">
        <v>19007</v>
      </c>
      <c r="B10" s="393"/>
      <c r="C10" s="393"/>
      <c r="D10" s="393"/>
      <c r="E10" s="393"/>
      <c r="F10" s="393"/>
      <c r="G10" s="393"/>
      <c r="H10" s="393"/>
      <c r="I10" s="393"/>
      <c r="J10" s="393"/>
      <c r="K10" s="393"/>
    </row>
    <row r="11" spans="1:11" x14ac:dyDescent="0.25">
      <c r="A11" s="394" t="s">
        <v>19008</v>
      </c>
      <c r="B11" s="393"/>
      <c r="C11" s="393"/>
      <c r="D11" s="393"/>
      <c r="E11" s="393"/>
      <c r="F11" s="393"/>
      <c r="G11" s="393"/>
      <c r="H11" s="393"/>
      <c r="I11" s="393"/>
      <c r="J11" s="393"/>
      <c r="K11" s="393"/>
    </row>
    <row r="12" spans="1:11" x14ac:dyDescent="0.25">
      <c r="A12" s="394" t="s">
        <v>19009</v>
      </c>
      <c r="B12" s="393"/>
      <c r="C12" s="393"/>
      <c r="D12" s="393"/>
      <c r="E12" s="393"/>
      <c r="F12" s="393"/>
      <c r="G12" s="393"/>
      <c r="H12" s="393"/>
      <c r="I12" s="393"/>
      <c r="J12" s="393"/>
      <c r="K12" s="393"/>
    </row>
    <row r="13" spans="1:11" x14ac:dyDescent="0.25">
      <c r="A13" s="394" t="s">
        <v>19010</v>
      </c>
      <c r="B13" s="393"/>
      <c r="C13" s="393"/>
      <c r="D13" s="393"/>
      <c r="E13" s="393"/>
      <c r="F13" s="393"/>
      <c r="G13" s="393"/>
      <c r="H13" s="393"/>
      <c r="I13" s="393"/>
      <c r="J13" s="393"/>
      <c r="K13" s="393"/>
    </row>
    <row r="14" spans="1:11" x14ac:dyDescent="0.25">
      <c r="A14" s="394" t="s">
        <v>19011</v>
      </c>
      <c r="B14" s="393"/>
      <c r="C14" s="393"/>
      <c r="D14" s="393"/>
      <c r="E14" s="393"/>
      <c r="F14" s="393"/>
      <c r="G14" s="393"/>
      <c r="H14" s="393"/>
      <c r="I14" s="393"/>
      <c r="J14" s="393"/>
      <c r="K14" s="393"/>
    </row>
    <row r="15" spans="1:11" x14ac:dyDescent="0.25">
      <c r="A15" s="395"/>
      <c r="B15" s="393"/>
      <c r="C15" s="390"/>
      <c r="D15" s="393"/>
      <c r="E15" s="393"/>
      <c r="F15" s="393"/>
      <c r="G15" s="393"/>
      <c r="H15" s="393"/>
      <c r="I15" s="393"/>
      <c r="J15" s="393"/>
      <c r="K15" s="393"/>
    </row>
    <row r="16" spans="1:11" ht="24.75" x14ac:dyDescent="0.25">
      <c r="A16" s="392" t="s">
        <v>19012</v>
      </c>
      <c r="B16" s="393"/>
      <c r="C16" s="390"/>
      <c r="D16" s="1233" t="s">
        <v>18993</v>
      </c>
      <c r="E16" s="1233"/>
      <c r="F16" s="1233"/>
      <c r="G16" s="1233"/>
      <c r="H16" s="1233"/>
      <c r="I16" s="393"/>
      <c r="J16" s="393"/>
      <c r="K16" s="393"/>
    </row>
    <row r="17" spans="1:11" ht="16.5" x14ac:dyDescent="0.25">
      <c r="A17" s="394" t="s">
        <v>19013</v>
      </c>
      <c r="B17" s="393"/>
      <c r="C17" s="393"/>
      <c r="D17" s="393"/>
      <c r="E17" s="393"/>
      <c r="F17" s="393"/>
      <c r="G17" s="393"/>
      <c r="H17" s="393"/>
      <c r="I17" s="393"/>
      <c r="J17" s="393"/>
      <c r="K17" s="393"/>
    </row>
    <row r="18" spans="1:11" ht="16.5" x14ac:dyDescent="0.25">
      <c r="A18" s="394" t="s">
        <v>19014</v>
      </c>
      <c r="B18" s="393"/>
      <c r="C18" s="393"/>
      <c r="D18" s="393"/>
      <c r="E18" s="393"/>
      <c r="F18" s="393"/>
      <c r="G18" s="393"/>
      <c r="H18" s="393"/>
      <c r="I18" s="393"/>
      <c r="J18" s="393"/>
      <c r="K18" s="393"/>
    </row>
    <row r="19" spans="1:11" ht="16.5" x14ac:dyDescent="0.25">
      <c r="A19" s="394" t="s">
        <v>19015</v>
      </c>
      <c r="B19" s="393"/>
      <c r="C19" s="393"/>
      <c r="D19" s="393"/>
      <c r="E19" s="393"/>
      <c r="F19" s="393"/>
      <c r="G19" s="393"/>
      <c r="H19" s="393"/>
      <c r="I19" s="393"/>
      <c r="J19" s="393"/>
      <c r="K19" s="393"/>
    </row>
    <row r="20" spans="1:11" ht="16.5" x14ac:dyDescent="0.25">
      <c r="A20" s="394" t="s">
        <v>19016</v>
      </c>
      <c r="B20" s="393"/>
      <c r="C20" s="393"/>
      <c r="D20" s="393"/>
      <c r="E20" s="393"/>
      <c r="F20" s="393"/>
      <c r="G20" s="393"/>
      <c r="H20" s="393"/>
      <c r="I20" s="393"/>
      <c r="J20" s="393"/>
      <c r="K20" s="393"/>
    </row>
    <row r="21" spans="1:11" x14ac:dyDescent="0.25">
      <c r="A21" s="395"/>
      <c r="B21" s="393"/>
      <c r="C21" s="393"/>
      <c r="D21" s="393"/>
      <c r="E21" s="393"/>
      <c r="F21" s="393"/>
      <c r="G21" s="393"/>
      <c r="H21" s="393"/>
      <c r="I21" s="393"/>
      <c r="J21" s="393"/>
      <c r="K21" s="393"/>
    </row>
    <row r="22" spans="1:11" ht="41.25" x14ac:dyDescent="0.25">
      <c r="A22" s="392" t="s">
        <v>19017</v>
      </c>
      <c r="B22" s="393"/>
      <c r="C22" s="393"/>
      <c r="D22" s="393"/>
      <c r="E22" s="393"/>
      <c r="F22" s="393"/>
      <c r="G22" s="393"/>
      <c r="H22" s="393"/>
      <c r="I22" s="393"/>
      <c r="J22" s="393"/>
      <c r="K22" s="393"/>
    </row>
    <row r="23" spans="1:11" ht="15.75" thickBot="1" x14ac:dyDescent="0.3">
      <c r="A23" s="396"/>
      <c r="B23" s="397"/>
      <c r="C23" s="397"/>
      <c r="D23" s="397"/>
      <c r="E23" s="397"/>
      <c r="F23" s="397"/>
      <c r="G23" s="397"/>
      <c r="H23" s="397"/>
      <c r="I23" s="397"/>
      <c r="J23" s="397"/>
      <c r="K23" s="397"/>
    </row>
    <row r="27" spans="1:11" s="331" customFormat="1" ht="12" x14ac:dyDescent="0.2">
      <c r="A27" s="306"/>
      <c r="B27" s="384"/>
      <c r="C27" s="384"/>
      <c r="D27" s="385"/>
      <c r="E27" s="386"/>
      <c r="F27" s="386"/>
      <c r="G27" s="385"/>
      <c r="H27" s="385"/>
      <c r="I27" s="385"/>
      <c r="J27" s="386"/>
      <c r="K27" s="306"/>
    </row>
    <row r="28" spans="1:11" s="331" customFormat="1" ht="12" x14ac:dyDescent="0.2">
      <c r="A28" s="306"/>
      <c r="B28" s="383"/>
      <c r="C28" s="398" t="s">
        <v>842</v>
      </c>
      <c r="D28" s="399"/>
      <c r="E28" s="400"/>
      <c r="F28" s="386"/>
      <c r="G28" s="383"/>
      <c r="H28" s="398" t="s">
        <v>18995</v>
      </c>
      <c r="I28" s="383"/>
      <c r="J28" s="401"/>
      <c r="K28" s="306"/>
    </row>
    <row r="29" spans="1:11" s="331" customFormat="1" ht="12" x14ac:dyDescent="0.2">
      <c r="A29" s="306"/>
      <c r="B29" s="383"/>
      <c r="C29" s="400" t="s">
        <v>844</v>
      </c>
      <c r="D29" s="383"/>
      <c r="E29" s="400"/>
      <c r="F29" s="386"/>
      <c r="G29" s="383"/>
      <c r="H29" s="400" t="s">
        <v>18996</v>
      </c>
      <c r="I29" s="383"/>
      <c r="J29" s="386"/>
      <c r="K29" s="306"/>
    </row>
  </sheetData>
  <mergeCells count="6">
    <mergeCell ref="D16:H16"/>
    <mergeCell ref="B1:K1"/>
    <mergeCell ref="A4:K4"/>
    <mergeCell ref="A5:K5"/>
    <mergeCell ref="A6:K6"/>
    <mergeCell ref="A7:K7"/>
  </mergeCells>
  <printOptions horizontalCentered="1"/>
  <pageMargins left="0.70866141732283472" right="0.70866141732283472" top="0.74803149606299213" bottom="0.74803149606299213" header="0.31496062992125984" footer="0.31496062992125984"/>
  <pageSetup scale="89" orientation="landscape" r:id="rId1"/>
  <headerFooter>
    <oddFooter>&amp;R&amp;"-,Negrita"&amp;14 89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122"/>
  <sheetViews>
    <sheetView view="pageBreakPreview" topLeftCell="A2" zoomScaleNormal="10" zoomScaleSheetLayoutView="100" workbookViewId="0">
      <selection activeCell="A45" sqref="A45"/>
    </sheetView>
  </sheetViews>
  <sheetFormatPr baseColWidth="10" defaultRowHeight="12.75" x14ac:dyDescent="0.2"/>
  <cols>
    <col min="1" max="1" width="1.42578125" style="242" customWidth="1"/>
    <col min="2" max="2" width="62.5703125" style="245" customWidth="1"/>
    <col min="3" max="4" width="15.7109375" style="245" customWidth="1"/>
    <col min="5" max="5" width="11.5703125" style="245" customWidth="1"/>
    <col min="6" max="6" width="68.7109375" style="245" bestFit="1" customWidth="1"/>
    <col min="7" max="7" width="19.85546875" style="245" customWidth="1"/>
    <col min="8" max="8" width="16.42578125" style="245" customWidth="1"/>
    <col min="9" max="9" width="1.42578125" style="242" customWidth="1"/>
    <col min="10" max="16384" width="11.42578125" style="245"/>
  </cols>
  <sheetData>
    <row r="1" spans="1:12" s="240" customFormat="1" x14ac:dyDescent="0.25">
      <c r="A1" s="238"/>
      <c r="B1" s="239"/>
      <c r="C1" s="239"/>
      <c r="D1" s="239"/>
      <c r="E1" s="239"/>
      <c r="F1" s="239"/>
      <c r="G1" s="239"/>
      <c r="H1" s="239"/>
      <c r="I1" s="238"/>
    </row>
    <row r="2" spans="1:12" s="240" customFormat="1" x14ac:dyDescent="0.2">
      <c r="A2" s="238"/>
      <c r="B2" s="1166"/>
      <c r="C2" s="1166"/>
      <c r="D2" s="1166"/>
      <c r="E2" s="1166"/>
      <c r="F2" s="1166"/>
      <c r="G2" s="1166"/>
      <c r="H2" s="1166"/>
      <c r="I2" s="2"/>
      <c r="J2" s="2"/>
      <c r="K2" s="2"/>
      <c r="L2" s="2"/>
    </row>
    <row r="3" spans="1:12" s="240" customFormat="1" x14ac:dyDescent="0.25">
      <c r="A3" s="238"/>
      <c r="B3" s="1242" t="s">
        <v>688</v>
      </c>
      <c r="C3" s="1242"/>
      <c r="D3" s="1242"/>
      <c r="E3" s="1242"/>
      <c r="F3" s="1242"/>
      <c r="G3" s="1242"/>
      <c r="H3" s="1242"/>
      <c r="I3" s="238"/>
    </row>
    <row r="4" spans="1:12" s="240" customFormat="1" ht="17.25" customHeight="1" x14ac:dyDescent="0.25">
      <c r="A4" s="238"/>
      <c r="B4" s="1242" t="str">
        <f>+'EA-A'!C4</f>
        <v>Del 1 de marzo al 31 de marzo 2018 y 2017</v>
      </c>
      <c r="C4" s="1242"/>
      <c r="D4" s="1242"/>
      <c r="E4" s="1242"/>
      <c r="F4" s="1242"/>
      <c r="G4" s="1242"/>
      <c r="H4" s="1242"/>
      <c r="I4" s="238"/>
    </row>
    <row r="5" spans="1:12" s="240" customFormat="1" ht="24.75" customHeight="1" x14ac:dyDescent="0.25">
      <c r="A5" s="238"/>
      <c r="B5" s="1243" t="s">
        <v>689</v>
      </c>
      <c r="C5" s="1242"/>
      <c r="D5" s="1242"/>
      <c r="E5" s="1242"/>
      <c r="F5" s="1242"/>
      <c r="G5" s="1242"/>
      <c r="H5" s="1242"/>
      <c r="I5" s="238"/>
    </row>
    <row r="6" spans="1:12" s="240" customFormat="1" x14ac:dyDescent="0.25">
      <c r="A6" s="238"/>
      <c r="B6" s="241"/>
      <c r="C6" s="241"/>
      <c r="D6" s="241"/>
      <c r="E6" s="241"/>
      <c r="F6" s="241"/>
      <c r="G6" s="241"/>
      <c r="H6" s="241"/>
      <c r="I6" s="238"/>
    </row>
    <row r="7" spans="1:12" x14ac:dyDescent="0.2">
      <c r="B7" s="243" t="s">
        <v>2</v>
      </c>
      <c r="C7" s="1244" t="str">
        <f>[23]ENTE!D8</f>
        <v>Universidad Tecnológica de San Juan del Río</v>
      </c>
      <c r="D7" s="1244"/>
      <c r="E7" s="1244"/>
      <c r="F7" s="1244"/>
      <c r="G7" s="244"/>
      <c r="H7" s="244"/>
    </row>
    <row r="8" spans="1:12" x14ac:dyDescent="0.2">
      <c r="B8" s="118"/>
      <c r="C8" s="118"/>
      <c r="D8" s="118"/>
      <c r="E8" s="118"/>
      <c r="F8" s="118"/>
      <c r="G8" s="118"/>
      <c r="H8" s="118"/>
    </row>
    <row r="9" spans="1:12" s="251" customFormat="1" ht="41.25" customHeight="1" x14ac:dyDescent="0.2">
      <c r="A9" s="246"/>
      <c r="B9" s="247" t="s">
        <v>690</v>
      </c>
      <c r="C9" s="248">
        <v>2018</v>
      </c>
      <c r="D9" s="248">
        <v>2017</v>
      </c>
      <c r="E9" s="249"/>
      <c r="F9" s="250" t="s">
        <v>690</v>
      </c>
      <c r="G9" s="248">
        <v>2018</v>
      </c>
      <c r="H9" s="418">
        <v>2017</v>
      </c>
      <c r="I9" s="246"/>
    </row>
    <row r="10" spans="1:12" ht="11.25" customHeight="1" x14ac:dyDescent="0.2">
      <c r="B10" s="252"/>
      <c r="C10" s="3"/>
      <c r="D10" s="3"/>
      <c r="E10" s="3"/>
      <c r="F10" s="3"/>
      <c r="G10" s="3"/>
      <c r="H10" s="19"/>
    </row>
    <row r="11" spans="1:12" s="242" customFormat="1" x14ac:dyDescent="0.2">
      <c r="B11" s="253"/>
      <c r="C11" s="3"/>
      <c r="D11" s="108"/>
      <c r="E11" s="108"/>
      <c r="F11" s="108"/>
      <c r="G11" s="108"/>
      <c r="H11" s="19"/>
    </row>
    <row r="12" spans="1:12" s="242" customFormat="1" x14ac:dyDescent="0.2">
      <c r="B12" s="254" t="s">
        <v>214</v>
      </c>
      <c r="C12" s="255"/>
      <c r="D12" s="255"/>
      <c r="E12" s="255"/>
      <c r="F12" s="256" t="s">
        <v>5</v>
      </c>
      <c r="G12" s="108"/>
      <c r="H12" s="257"/>
    </row>
    <row r="13" spans="1:12" s="242" customFormat="1" x14ac:dyDescent="0.2">
      <c r="B13" s="254"/>
      <c r="C13" s="255"/>
      <c r="D13" s="255"/>
      <c r="E13" s="255"/>
      <c r="F13" s="256"/>
      <c r="G13" s="108"/>
      <c r="H13" s="257"/>
    </row>
    <row r="14" spans="1:12" s="242" customFormat="1" x14ac:dyDescent="0.2">
      <c r="B14" s="258" t="s">
        <v>6</v>
      </c>
      <c r="C14" s="259"/>
      <c r="D14" s="259"/>
      <c r="E14" s="259"/>
      <c r="F14" s="260" t="s">
        <v>7</v>
      </c>
      <c r="G14" s="259"/>
      <c r="H14" s="261"/>
    </row>
    <row r="15" spans="1:12" s="242" customFormat="1" x14ac:dyDescent="0.2">
      <c r="B15" s="258"/>
      <c r="C15" s="259"/>
      <c r="D15" s="259"/>
      <c r="E15" s="259"/>
      <c r="F15" s="260"/>
      <c r="G15" s="259"/>
      <c r="H15" s="261"/>
    </row>
    <row r="16" spans="1:12" s="242" customFormat="1" ht="25.5" x14ac:dyDescent="0.2">
      <c r="B16" s="262" t="s">
        <v>691</v>
      </c>
      <c r="C16" s="263">
        <f>SUM(C17:C23)</f>
        <v>16426119.729999999</v>
      </c>
      <c r="D16" s="263">
        <f>SUM(D17:D23)</f>
        <v>10688301.639999999</v>
      </c>
      <c r="E16" s="263"/>
      <c r="F16" s="264" t="s">
        <v>692</v>
      </c>
      <c r="G16" s="264">
        <f>SUM(G17:G25)</f>
        <v>3966547.0799999996</v>
      </c>
      <c r="H16" s="265">
        <f>SUM(H17:H25)</f>
        <v>1791826.3399999999</v>
      </c>
    </row>
    <row r="17" spans="2:8" s="242" customFormat="1" x14ac:dyDescent="0.2">
      <c r="B17" s="266" t="s">
        <v>693</v>
      </c>
      <c r="C17" s="267">
        <v>49000</v>
      </c>
      <c r="D17" s="267">
        <v>49000</v>
      </c>
      <c r="E17" s="267"/>
      <c r="F17" s="267" t="s">
        <v>694</v>
      </c>
      <c r="G17" s="267">
        <v>-6400.46</v>
      </c>
      <c r="H17" s="268">
        <v>757986.61</v>
      </c>
    </row>
    <row r="18" spans="2:8" s="242" customFormat="1" x14ac:dyDescent="0.2">
      <c r="B18" s="266" t="s">
        <v>695</v>
      </c>
      <c r="C18" s="267">
        <v>15782921.039999999</v>
      </c>
      <c r="D18" s="267">
        <v>10050642.52</v>
      </c>
      <c r="E18" s="267"/>
      <c r="F18" s="267" t="s">
        <v>696</v>
      </c>
      <c r="G18" s="267">
        <f>-SUM('[23]BALANZA COMPROBACION'!G292:G294)</f>
        <v>0</v>
      </c>
      <c r="H18" s="268">
        <v>0</v>
      </c>
    </row>
    <row r="19" spans="2:8" s="242" customFormat="1" x14ac:dyDescent="0.2">
      <c r="B19" s="266" t="s">
        <v>697</v>
      </c>
      <c r="C19" s="267">
        <v>0</v>
      </c>
      <c r="D19" s="267">
        <v>0</v>
      </c>
      <c r="E19" s="267"/>
      <c r="F19" s="267" t="s">
        <v>698</v>
      </c>
      <c r="G19" s="267">
        <f>-SUM('[23]BALANZA COMPROBACION'!G295:G296)</f>
        <v>0</v>
      </c>
      <c r="H19" s="268">
        <f>-SUM('[23]BALANZA COMPROBACION'!D295:D296)</f>
        <v>0</v>
      </c>
    </row>
    <row r="20" spans="2:8" s="242" customFormat="1" x14ac:dyDescent="0.2">
      <c r="B20" s="266" t="s">
        <v>699</v>
      </c>
      <c r="C20" s="267">
        <v>594198.68999999994</v>
      </c>
      <c r="D20" s="267">
        <v>588659.12</v>
      </c>
      <c r="E20" s="267"/>
      <c r="F20" s="267" t="s">
        <v>700</v>
      </c>
      <c r="G20" s="267">
        <f>-SUM('[23]BALANZA COMPROBACION'!G297:G299)</f>
        <v>0</v>
      </c>
      <c r="H20" s="268">
        <f>-SUM('[23]BALANZA COMPROBACION'!D297:D299)</f>
        <v>0</v>
      </c>
    </row>
    <row r="21" spans="2:8" s="242" customFormat="1" x14ac:dyDescent="0.2">
      <c r="B21" s="269" t="s">
        <v>701</v>
      </c>
      <c r="C21" s="267">
        <f>+SUM('[23]BALANZA COMPROBACION'!G19)</f>
        <v>0</v>
      </c>
      <c r="D21" s="267">
        <v>0</v>
      </c>
      <c r="E21" s="267"/>
      <c r="F21" s="267" t="s">
        <v>702</v>
      </c>
      <c r="G21" s="267">
        <f>-SUM('[23]BALANZA COMPROBACION'!G300:G306)</f>
        <v>0</v>
      </c>
      <c r="H21" s="268">
        <f>-SUM('[23]BALANZA COMPROBACION'!D300:D306)</f>
        <v>0</v>
      </c>
    </row>
    <row r="22" spans="2:8" s="242" customFormat="1" x14ac:dyDescent="0.2">
      <c r="B22" s="266" t="s">
        <v>703</v>
      </c>
      <c r="C22" s="267">
        <f>+SUM('[23]BALANZA COMPROBACION'!G20:G24)</f>
        <v>0</v>
      </c>
      <c r="D22" s="267">
        <v>0</v>
      </c>
      <c r="E22" s="267"/>
      <c r="F22" s="267" t="s">
        <v>704</v>
      </c>
      <c r="G22" s="267">
        <f>-SUM('[23]BALANZA COMPROBACION'!G307:G315)</f>
        <v>0</v>
      </c>
      <c r="H22" s="268">
        <f>-SUM('[23]BALANZA COMPROBACION'!D307:D315)</f>
        <v>0</v>
      </c>
    </row>
    <row r="23" spans="2:8" s="242" customFormat="1" x14ac:dyDescent="0.2">
      <c r="B23" s="266" t="s">
        <v>705</v>
      </c>
      <c r="C23" s="267">
        <f>+SUM('[23]BALANZA COMPROBACION'!G25)</f>
        <v>0</v>
      </c>
      <c r="D23" s="267">
        <v>0</v>
      </c>
      <c r="E23" s="267"/>
      <c r="F23" s="267" t="s">
        <v>706</v>
      </c>
      <c r="G23" s="267">
        <v>3970081.53</v>
      </c>
      <c r="H23" s="268">
        <v>1033839.73</v>
      </c>
    </row>
    <row r="24" spans="2:8" s="242" customFormat="1" ht="25.5" x14ac:dyDescent="0.2">
      <c r="B24" s="262" t="s">
        <v>707</v>
      </c>
      <c r="C24" s="263">
        <f>SUM(C25:C31)</f>
        <v>651695.25</v>
      </c>
      <c r="D24" s="263">
        <f>SUM(D25:D31)</f>
        <v>1967942.94</v>
      </c>
      <c r="E24" s="263"/>
      <c r="F24" s="267" t="s">
        <v>708</v>
      </c>
      <c r="G24" s="267">
        <f>-SUM('[23]BALANZA COMPROBACION'!G322)</f>
        <v>0</v>
      </c>
      <c r="H24" s="268">
        <f>-SUM('[23]BALANZA COMPROBACION'!D322)</f>
        <v>0</v>
      </c>
    </row>
    <row r="25" spans="2:8" s="242" customFormat="1" x14ac:dyDescent="0.2">
      <c r="B25" s="266" t="s">
        <v>709</v>
      </c>
      <c r="C25" s="267">
        <v>0</v>
      </c>
      <c r="D25" s="267">
        <v>0</v>
      </c>
      <c r="E25" s="267"/>
      <c r="F25" s="267" t="s">
        <v>710</v>
      </c>
      <c r="G25" s="267">
        <v>2866.01</v>
      </c>
      <c r="H25" s="268">
        <v>0</v>
      </c>
    </row>
    <row r="26" spans="2:8" s="242" customFormat="1" x14ac:dyDescent="0.2">
      <c r="B26" s="266" t="s">
        <v>711</v>
      </c>
      <c r="C26" s="267">
        <v>471489.22</v>
      </c>
      <c r="D26" s="267">
        <v>1657741.84</v>
      </c>
      <c r="E26" s="267"/>
      <c r="F26" s="264" t="s">
        <v>712</v>
      </c>
      <c r="G26" s="264">
        <f>SUM(G27:G29)</f>
        <v>0</v>
      </c>
      <c r="H26" s="265">
        <f>SUM(H27:H29)</f>
        <v>0</v>
      </c>
    </row>
    <row r="27" spans="2:8" s="242" customFormat="1" x14ac:dyDescent="0.2">
      <c r="B27" s="266" t="s">
        <v>713</v>
      </c>
      <c r="C27" s="267">
        <v>180206.03</v>
      </c>
      <c r="D27" s="267">
        <v>310201.09999999998</v>
      </c>
      <c r="E27" s="267"/>
      <c r="F27" s="267" t="s">
        <v>714</v>
      </c>
      <c r="G27" s="267">
        <f>-SUM('[23]BALANZA COMPROBACION'!G331:G333)</f>
        <v>0</v>
      </c>
      <c r="H27" s="268">
        <f>-SUM('[23]BALANZA COMPROBACION'!D331:D333)</f>
        <v>0</v>
      </c>
    </row>
    <row r="28" spans="2:8" s="242" customFormat="1" x14ac:dyDescent="0.2">
      <c r="B28" s="266" t="s">
        <v>715</v>
      </c>
      <c r="C28" s="267">
        <v>0</v>
      </c>
      <c r="D28" s="267">
        <f>+SUM('[23]BALANZA COMPROBACION'!D39:D47)</f>
        <v>0</v>
      </c>
      <c r="E28" s="267"/>
      <c r="F28" s="267" t="s">
        <v>716</v>
      </c>
      <c r="G28" s="267">
        <f>-SUM('[23]BALANZA COMPROBACION'!G334:G335)</f>
        <v>0</v>
      </c>
      <c r="H28" s="268">
        <f>-SUM('[23]BALANZA COMPROBACION'!D334:D335)</f>
        <v>0</v>
      </c>
    </row>
    <row r="29" spans="2:8" s="242" customFormat="1" x14ac:dyDescent="0.2">
      <c r="B29" s="266" t="s">
        <v>717</v>
      </c>
      <c r="C29" s="267">
        <v>0</v>
      </c>
      <c r="D29" s="267">
        <f>+SUM('[23]BALANZA COMPROBACION'!D48:D51)</f>
        <v>0</v>
      </c>
      <c r="E29" s="267"/>
      <c r="F29" s="267" t="s">
        <v>718</v>
      </c>
      <c r="G29" s="267">
        <f>-SUM('[23]BALANZA COMPROBACION'!G336)</f>
        <v>0</v>
      </c>
      <c r="H29" s="268">
        <f>-SUM('[23]BALANZA COMPROBACION'!D336)</f>
        <v>0</v>
      </c>
    </row>
    <row r="30" spans="2:8" s="242" customFormat="1" ht="25.5" x14ac:dyDescent="0.2">
      <c r="B30" s="266" t="s">
        <v>719</v>
      </c>
      <c r="C30" s="267">
        <v>0</v>
      </c>
      <c r="D30" s="267">
        <f>+SUM('[23]BALANZA COMPROBACION'!D52:D54)</f>
        <v>0</v>
      </c>
      <c r="E30" s="267"/>
      <c r="F30" s="264" t="s">
        <v>720</v>
      </c>
      <c r="G30" s="264">
        <f>SUM(G31:G32)</f>
        <v>0</v>
      </c>
      <c r="H30" s="265">
        <f>SUM(H31:H32)</f>
        <v>0</v>
      </c>
    </row>
    <row r="31" spans="2:8" s="242" customFormat="1" x14ac:dyDescent="0.2">
      <c r="B31" s="266" t="s">
        <v>721</v>
      </c>
      <c r="C31" s="267">
        <f>+SUM('[23]BALANZA COMPROBACION'!G55)</f>
        <v>0</v>
      </c>
      <c r="D31" s="267">
        <f>+SUM('[23]BALANZA COMPROBACION'!D55)</f>
        <v>0</v>
      </c>
      <c r="E31" s="267"/>
      <c r="F31" s="267" t="s">
        <v>722</v>
      </c>
      <c r="G31" s="267">
        <f>-SUM('[23]BALANZA COMPROBACION'!G337:G340)</f>
        <v>0</v>
      </c>
      <c r="H31" s="268">
        <f>-SUM('[23]BALANZA COMPROBACION'!D337:D340)</f>
        <v>0</v>
      </c>
    </row>
    <row r="32" spans="2:8" s="242" customFormat="1" ht="25.5" x14ac:dyDescent="0.2">
      <c r="B32" s="262" t="s">
        <v>723</v>
      </c>
      <c r="C32" s="264">
        <f>SUM(C33:C37)</f>
        <v>82836.34</v>
      </c>
      <c r="D32" s="264">
        <f>SUM(D33:D37)</f>
        <v>1232717.76</v>
      </c>
      <c r="E32" s="264"/>
      <c r="F32" s="267" t="s">
        <v>724</v>
      </c>
      <c r="G32" s="267">
        <f>-SUM('[23]BALANZA COMPROBACION'!G341:G342)</f>
        <v>0</v>
      </c>
      <c r="H32" s="268">
        <f>-SUM('[23]BALANZA COMPROBACION'!D341:D342)</f>
        <v>0</v>
      </c>
    </row>
    <row r="33" spans="2:8" s="242" customFormat="1" ht="25.5" x14ac:dyDescent="0.2">
      <c r="B33" s="269" t="s">
        <v>725</v>
      </c>
      <c r="C33" s="267">
        <v>82836.34</v>
      </c>
      <c r="D33" s="267">
        <v>1232717.76</v>
      </c>
      <c r="E33" s="267"/>
      <c r="F33" s="264" t="s">
        <v>726</v>
      </c>
      <c r="G33" s="264">
        <f>-SUM('[23]BALANZA COMPROBACION'!G343:G344)</f>
        <v>0</v>
      </c>
      <c r="H33" s="265">
        <f>-SUM('[23]BALANZA COMPROBACION'!D343:D344)</f>
        <v>0</v>
      </c>
    </row>
    <row r="34" spans="2:8" s="242" customFormat="1" x14ac:dyDescent="0.2">
      <c r="B34" s="266" t="s">
        <v>727</v>
      </c>
      <c r="C34" s="267">
        <f>+SUM('[23]BALANZA COMPROBACION'!G58:G59)</f>
        <v>0</v>
      </c>
      <c r="D34" s="267">
        <f>+SUM('[23]BALANZA COMPROBACION'!D58:D59)</f>
        <v>0</v>
      </c>
      <c r="E34" s="267"/>
      <c r="F34" s="264" t="s">
        <v>728</v>
      </c>
      <c r="G34" s="264">
        <f>SUM(G35:G37)</f>
        <v>0</v>
      </c>
      <c r="H34" s="265">
        <f>SUM(H35:H37)</f>
        <v>0</v>
      </c>
    </row>
    <row r="35" spans="2:8" s="242" customFormat="1" x14ac:dyDescent="0.2">
      <c r="B35" s="266" t="s">
        <v>729</v>
      </c>
      <c r="C35" s="267">
        <v>0</v>
      </c>
      <c r="D35" s="267">
        <f>+SUM('[23]BALANZA COMPROBACION'!D60)</f>
        <v>0</v>
      </c>
      <c r="E35" s="267"/>
      <c r="F35" s="267" t="s">
        <v>730</v>
      </c>
      <c r="G35" s="267">
        <f>-SUM('[23]BALANZA COMPROBACION'!G345)</f>
        <v>0</v>
      </c>
      <c r="H35" s="268">
        <v>0</v>
      </c>
    </row>
    <row r="36" spans="2:8" s="242" customFormat="1" x14ac:dyDescent="0.2">
      <c r="B36" s="266" t="s">
        <v>731</v>
      </c>
      <c r="C36" s="267">
        <v>0</v>
      </c>
      <c r="D36" s="267">
        <f>+SUM('[23]BALANZA COMPROBACION'!D61:D62)</f>
        <v>0</v>
      </c>
      <c r="E36" s="267"/>
      <c r="F36" s="267" t="s">
        <v>732</v>
      </c>
      <c r="G36" s="267">
        <f>-SUM('[23]BALANZA COMPROBACION'!G346)</f>
        <v>0</v>
      </c>
      <c r="H36" s="268">
        <f>-SUM('[23]BALANZA COMPROBACION'!D346)</f>
        <v>0</v>
      </c>
    </row>
    <row r="37" spans="2:8" s="242" customFormat="1" x14ac:dyDescent="0.2">
      <c r="B37" s="266" t="s">
        <v>733</v>
      </c>
      <c r="C37" s="267">
        <v>0</v>
      </c>
      <c r="D37" s="267">
        <f>+SUM('[23]BALANZA COMPROBACION'!D63)</f>
        <v>0</v>
      </c>
      <c r="E37" s="267"/>
      <c r="F37" s="267" t="s">
        <v>734</v>
      </c>
      <c r="G37" s="267">
        <f>-SUM('[23]BALANZA COMPROBACION'!G347)</f>
        <v>0</v>
      </c>
      <c r="H37" s="268">
        <f>-SUM('[23]BALANZA COMPROBACION'!D347)</f>
        <v>0</v>
      </c>
    </row>
    <row r="38" spans="2:8" s="238" customFormat="1" ht="25.5" x14ac:dyDescent="0.25">
      <c r="B38" s="270" t="s">
        <v>735</v>
      </c>
      <c r="C38" s="271">
        <f>SUM(C39:C43)</f>
        <v>0</v>
      </c>
      <c r="D38" s="271">
        <f>SUM(D39:D43)</f>
        <v>0</v>
      </c>
      <c r="E38" s="271"/>
      <c r="F38" s="271" t="s">
        <v>736</v>
      </c>
      <c r="G38" s="271">
        <f>SUM(G39:G44)</f>
        <v>0</v>
      </c>
      <c r="H38" s="272">
        <f>SUM(H39:H44)</f>
        <v>0</v>
      </c>
    </row>
    <row r="39" spans="2:8" s="242" customFormat="1" x14ac:dyDescent="0.2">
      <c r="B39" s="266" t="s">
        <v>737</v>
      </c>
      <c r="C39" s="267">
        <v>0</v>
      </c>
      <c r="D39" s="267">
        <f>+SUM('[23]BALANZA COMPROBACION'!D64)</f>
        <v>0</v>
      </c>
      <c r="E39" s="267"/>
      <c r="F39" s="267" t="s">
        <v>738</v>
      </c>
      <c r="G39" s="267">
        <f>-SUM('[23]BALANZA COMPROBACION'!G348)</f>
        <v>0</v>
      </c>
      <c r="H39" s="268">
        <f>-SUM('[23]BALANZA COMPROBACION'!D348)</f>
        <v>0</v>
      </c>
    </row>
    <row r="40" spans="2:8" s="242" customFormat="1" x14ac:dyDescent="0.2">
      <c r="B40" s="266" t="s">
        <v>739</v>
      </c>
      <c r="C40" s="267">
        <v>0</v>
      </c>
      <c r="D40" s="267">
        <f>+SUM('[23]BALANZA COMPROBACION'!D65:D72)</f>
        <v>0</v>
      </c>
      <c r="E40" s="267"/>
      <c r="F40" s="267" t="s">
        <v>740</v>
      </c>
      <c r="G40" s="267">
        <f>-'[23]BALANZA COMPROBACION'!G349</f>
        <v>0</v>
      </c>
      <c r="H40" s="268">
        <f>-'[23]BALANZA COMPROBACION'!D349</f>
        <v>0</v>
      </c>
    </row>
    <row r="41" spans="2:8" s="242" customFormat="1" x14ac:dyDescent="0.2">
      <c r="B41" s="266" t="s">
        <v>741</v>
      </c>
      <c r="C41" s="267">
        <v>0</v>
      </c>
      <c r="D41" s="267">
        <f>+SUM('[23]BALANZA COMPROBACION'!D73:D80)</f>
        <v>0</v>
      </c>
      <c r="E41" s="267"/>
      <c r="F41" s="267" t="s">
        <v>742</v>
      </c>
      <c r="G41" s="267">
        <f>-'[23]BALANZA COMPROBACION'!G350</f>
        <v>0</v>
      </c>
      <c r="H41" s="268">
        <f>-'[23]BALANZA COMPROBACION'!D350</f>
        <v>0</v>
      </c>
    </row>
    <row r="42" spans="2:8" s="242" customFormat="1" x14ac:dyDescent="0.2">
      <c r="B42" s="266" t="s">
        <v>743</v>
      </c>
      <c r="C42" s="267">
        <v>0</v>
      </c>
      <c r="D42" s="267">
        <f>+SUM('[23]BALANZA COMPROBACION'!D81:D88)</f>
        <v>0</v>
      </c>
      <c r="E42" s="267"/>
      <c r="F42" s="267" t="s">
        <v>744</v>
      </c>
      <c r="G42" s="267">
        <v>0</v>
      </c>
      <c r="H42" s="268">
        <v>0</v>
      </c>
    </row>
    <row r="43" spans="2:8" s="242" customFormat="1" x14ac:dyDescent="0.2">
      <c r="B43" s="266" t="s">
        <v>745</v>
      </c>
      <c r="C43" s="267">
        <v>0</v>
      </c>
      <c r="D43" s="267">
        <f>+SUM('[23]BALANZA COMPROBACION'!D89:D92)</f>
        <v>0</v>
      </c>
      <c r="E43" s="267"/>
      <c r="F43" s="267" t="s">
        <v>746</v>
      </c>
      <c r="G43" s="267">
        <f>-'[23]BALANZA COMPROBACION'!G352</f>
        <v>0</v>
      </c>
      <c r="H43" s="268">
        <f>-'[23]BALANZA COMPROBACION'!D352</f>
        <v>0</v>
      </c>
    </row>
    <row r="44" spans="2:8" s="242" customFormat="1" x14ac:dyDescent="0.2">
      <c r="B44" s="262" t="s">
        <v>747</v>
      </c>
      <c r="C44" s="271">
        <v>0</v>
      </c>
      <c r="D44" s="271">
        <v>138136.78</v>
      </c>
      <c r="E44" s="271"/>
      <c r="F44" s="267" t="s">
        <v>748</v>
      </c>
      <c r="G44" s="267">
        <f>-SUM('[23]BALANZA COMPROBACION'!G353:G354)</f>
        <v>0</v>
      </c>
      <c r="H44" s="268">
        <f>-SUM('[23]BALANZA COMPROBACION'!D353:D354)</f>
        <v>0</v>
      </c>
    </row>
    <row r="45" spans="2:8" s="242" customFormat="1" ht="25.5" x14ac:dyDescent="0.2">
      <c r="B45" s="262" t="s">
        <v>749</v>
      </c>
      <c r="C45" s="264">
        <f>SUM(C46:C47)</f>
        <v>0</v>
      </c>
      <c r="D45" s="264">
        <f>SUM(D46:D47)</f>
        <v>0</v>
      </c>
      <c r="E45" s="264"/>
      <c r="F45" s="264" t="s">
        <v>750</v>
      </c>
      <c r="G45" s="264">
        <f>SUM(G46:G48)</f>
        <v>0</v>
      </c>
      <c r="H45" s="265">
        <f>SUM(H46:H48)</f>
        <v>0</v>
      </c>
    </row>
    <row r="46" spans="2:8" s="242" customFormat="1" ht="25.5" x14ac:dyDescent="0.2">
      <c r="B46" s="269" t="s">
        <v>751</v>
      </c>
      <c r="C46" s="267">
        <v>0</v>
      </c>
      <c r="D46" s="267">
        <v>0</v>
      </c>
      <c r="E46" s="267"/>
      <c r="F46" s="267" t="s">
        <v>752</v>
      </c>
      <c r="G46" s="267">
        <f>-'[23]BALANZA COMPROBACION'!G355</f>
        <v>0</v>
      </c>
      <c r="H46" s="268">
        <f>-'[23]BALANZA COMPROBACION'!D355</f>
        <v>0</v>
      </c>
    </row>
    <row r="47" spans="2:8" s="242" customFormat="1" x14ac:dyDescent="0.2">
      <c r="B47" s="266" t="s">
        <v>753</v>
      </c>
      <c r="C47" s="267">
        <v>0</v>
      </c>
      <c r="D47" s="267">
        <f>+SUM('[23]BALANZA COMPROBACION'!D106:D110)</f>
        <v>0</v>
      </c>
      <c r="E47" s="267"/>
      <c r="F47" s="267" t="s">
        <v>754</v>
      </c>
      <c r="G47" s="267">
        <f>-'[23]BALANZA COMPROBACION'!G356</f>
        <v>0</v>
      </c>
      <c r="H47" s="268">
        <f>-'[23]BALANZA COMPROBACION'!D356</f>
        <v>0</v>
      </c>
    </row>
    <row r="48" spans="2:8" s="242" customFormat="1" x14ac:dyDescent="0.2">
      <c r="B48" s="262" t="s">
        <v>755</v>
      </c>
      <c r="C48" s="264">
        <f>SUM(C49:C52)</f>
        <v>0</v>
      </c>
      <c r="D48" s="264">
        <f>SUM(D49:D52)</f>
        <v>0</v>
      </c>
      <c r="E48" s="264"/>
      <c r="F48" s="267" t="s">
        <v>756</v>
      </c>
      <c r="G48" s="267">
        <f>-'[23]BALANZA COMPROBACION'!G357</f>
        <v>0</v>
      </c>
      <c r="H48" s="268">
        <f>-'[23]BALANZA COMPROBACION'!D357</f>
        <v>0</v>
      </c>
    </row>
    <row r="49" spans="1:9" s="242" customFormat="1" x14ac:dyDescent="0.2">
      <c r="B49" s="266" t="s">
        <v>757</v>
      </c>
      <c r="C49" s="267">
        <v>0</v>
      </c>
      <c r="D49" s="267">
        <f>+SUM('[23]BALANZA COMPROBACION'!D111)</f>
        <v>0</v>
      </c>
      <c r="E49" s="267"/>
      <c r="F49" s="264" t="s">
        <v>758</v>
      </c>
      <c r="G49" s="264">
        <f>SUM(G50:G52)</f>
        <v>0</v>
      </c>
      <c r="H49" s="265">
        <f>SUM(H50:H52)</f>
        <v>0</v>
      </c>
    </row>
    <row r="50" spans="1:9" s="242" customFormat="1" x14ac:dyDescent="0.2">
      <c r="B50" s="266" t="s">
        <v>759</v>
      </c>
      <c r="C50" s="267">
        <v>0</v>
      </c>
      <c r="D50" s="267">
        <f>+SUM('[23]BALANZA COMPROBACION'!D112)</f>
        <v>0</v>
      </c>
      <c r="E50" s="267"/>
      <c r="F50" s="267" t="s">
        <v>760</v>
      </c>
      <c r="G50" s="267">
        <f>-'[23]BALANZA COMPROBACION'!G358</f>
        <v>0</v>
      </c>
      <c r="H50" s="268">
        <f>-'[23]BALANZA COMPROBACION'!D358</f>
        <v>0</v>
      </c>
    </row>
    <row r="51" spans="1:9" s="242" customFormat="1" ht="25.5" x14ac:dyDescent="0.2">
      <c r="B51" s="269" t="s">
        <v>761</v>
      </c>
      <c r="C51" s="267">
        <v>0</v>
      </c>
      <c r="D51" s="267">
        <f>+SUM('[23]BALANZA COMPROBACION'!D113:D116)</f>
        <v>0</v>
      </c>
      <c r="E51" s="267"/>
      <c r="F51" s="267" t="s">
        <v>762</v>
      </c>
      <c r="G51" s="267">
        <f>-'[23]BALANZA COMPROBACION'!G359</f>
        <v>0</v>
      </c>
      <c r="H51" s="268">
        <f>-'[23]BALANZA COMPROBACION'!D359</f>
        <v>0</v>
      </c>
    </row>
    <row r="52" spans="1:9" s="242" customFormat="1" x14ac:dyDescent="0.2">
      <c r="B52" s="266" t="s">
        <v>763</v>
      </c>
      <c r="C52" s="267">
        <v>0</v>
      </c>
      <c r="D52" s="267">
        <f>+SUM('[23]BALANZA COMPROBACION'!D117:D122)</f>
        <v>0</v>
      </c>
      <c r="E52" s="267"/>
      <c r="F52" s="267" t="s">
        <v>764</v>
      </c>
      <c r="G52" s="267">
        <f>-'[23]BALANZA COMPROBACION'!G360</f>
        <v>0</v>
      </c>
      <c r="H52" s="268">
        <f>-'[23]BALANZA COMPROBACION'!D360</f>
        <v>0</v>
      </c>
    </row>
    <row r="53" spans="1:9" x14ac:dyDescent="0.2">
      <c r="A53" s="273"/>
      <c r="B53" s="266"/>
      <c r="C53" s="267"/>
      <c r="D53" s="267"/>
      <c r="E53" s="267"/>
      <c r="F53" s="267"/>
      <c r="G53" s="267"/>
      <c r="H53" s="268"/>
    </row>
    <row r="54" spans="1:9" s="278" customFormat="1" x14ac:dyDescent="0.2">
      <c r="A54" s="273"/>
      <c r="B54" s="274"/>
      <c r="C54" s="275"/>
      <c r="D54" s="275"/>
      <c r="E54" s="275"/>
      <c r="F54" s="276"/>
      <c r="G54" s="275"/>
      <c r="H54" s="277"/>
      <c r="I54" s="242"/>
    </row>
    <row r="55" spans="1:9" x14ac:dyDescent="0.2">
      <c r="A55" s="273"/>
      <c r="B55" s="279"/>
      <c r="C55" s="267"/>
      <c r="D55" s="267"/>
      <c r="E55" s="267"/>
      <c r="F55" s="267"/>
      <c r="G55" s="267"/>
      <c r="H55" s="267"/>
    </row>
    <row r="56" spans="1:9" x14ac:dyDescent="0.2">
      <c r="B56" s="280"/>
      <c r="C56" s="280"/>
      <c r="D56" s="280"/>
      <c r="E56" s="280"/>
      <c r="F56" s="280"/>
      <c r="G56" s="280"/>
      <c r="H56" s="280"/>
    </row>
    <row r="57" spans="1:9" x14ac:dyDescent="0.2">
      <c r="B57" s="281"/>
      <c r="C57" s="281"/>
      <c r="D57" s="281"/>
      <c r="E57" s="281"/>
      <c r="F57" s="281"/>
      <c r="G57" s="281"/>
      <c r="H57" s="281"/>
    </row>
    <row r="58" spans="1:9" ht="11.25" customHeight="1" x14ac:dyDescent="0.2">
      <c r="B58" s="1241"/>
      <c r="C58" s="1241"/>
      <c r="D58" s="1241"/>
      <c r="E58" s="1241"/>
      <c r="F58" s="1241"/>
      <c r="G58" s="1241"/>
      <c r="H58" s="1241"/>
    </row>
    <row r="59" spans="1:9" ht="11.25" customHeight="1" x14ac:dyDescent="0.2">
      <c r="B59" s="1241" t="str">
        <f>+B3</f>
        <v>Estado de Situación Financiera Detallado-LDF</v>
      </c>
      <c r="C59" s="1241"/>
      <c r="D59" s="1241"/>
      <c r="E59" s="1241"/>
      <c r="F59" s="1241"/>
      <c r="G59" s="1241"/>
      <c r="H59" s="1241"/>
    </row>
    <row r="60" spans="1:9" ht="11.25" customHeight="1" x14ac:dyDescent="0.2">
      <c r="B60" s="1241" t="str">
        <f>+B4</f>
        <v>Del 1 de marzo al 31 de marzo 2018 y 2017</v>
      </c>
      <c r="C60" s="1241"/>
      <c r="D60" s="1241"/>
      <c r="E60" s="1241"/>
      <c r="F60" s="1241"/>
      <c r="G60" s="1241"/>
      <c r="H60" s="1241"/>
    </row>
    <row r="61" spans="1:9" ht="11.25" customHeight="1" x14ac:dyDescent="0.2">
      <c r="B61" s="1241" t="s">
        <v>1</v>
      </c>
      <c r="C61" s="1241"/>
      <c r="D61" s="1241"/>
      <c r="E61" s="1241"/>
      <c r="F61" s="1241"/>
      <c r="G61" s="1241"/>
      <c r="H61" s="1241"/>
    </row>
    <row r="62" spans="1:9" x14ac:dyDescent="0.2">
      <c r="B62" s="281"/>
      <c r="C62" s="281"/>
      <c r="D62" s="281"/>
      <c r="E62" s="281"/>
      <c r="F62" s="281"/>
      <c r="G62" s="281"/>
      <c r="H62" s="281"/>
    </row>
    <row r="63" spans="1:9" x14ac:dyDescent="0.2">
      <c r="B63" s="282" t="s">
        <v>2</v>
      </c>
      <c r="C63" s="1246" t="str">
        <f>+[23]ENTE!D8</f>
        <v>Universidad Tecnológica de San Juan del Río</v>
      </c>
      <c r="D63" s="1246"/>
      <c r="E63" s="1246"/>
      <c r="F63" s="1246"/>
      <c r="G63" s="281"/>
      <c r="H63" s="281"/>
    </row>
    <row r="64" spans="1:9" x14ac:dyDescent="0.2">
      <c r="B64" s="281"/>
      <c r="C64" s="281"/>
      <c r="D64" s="281"/>
      <c r="E64" s="281"/>
      <c r="F64" s="281"/>
      <c r="G64" s="281"/>
      <c r="H64" s="281"/>
    </row>
    <row r="65" spans="2:8" ht="42.75" customHeight="1" x14ac:dyDescent="0.2">
      <c r="B65" s="283" t="s">
        <v>690</v>
      </c>
      <c r="C65" s="419">
        <f>+C9</f>
        <v>2018</v>
      </c>
      <c r="D65" s="420">
        <f>+D9</f>
        <v>2017</v>
      </c>
      <c r="E65" s="285"/>
      <c r="F65" s="284" t="s">
        <v>690</v>
      </c>
      <c r="G65" s="419">
        <f>+G9</f>
        <v>2018</v>
      </c>
      <c r="H65" s="421">
        <f>+H9</f>
        <v>2017</v>
      </c>
    </row>
    <row r="66" spans="2:8" x14ac:dyDescent="0.2">
      <c r="B66" s="266"/>
      <c r="C66" s="267"/>
      <c r="D66" s="286"/>
      <c r="E66" s="286"/>
      <c r="F66" s="286"/>
      <c r="G66" s="286"/>
      <c r="H66" s="287"/>
    </row>
    <row r="67" spans="2:8" s="290" customFormat="1" x14ac:dyDescent="0.2">
      <c r="B67" s="288" t="s">
        <v>765</v>
      </c>
      <c r="C67" s="271">
        <f>+C16+C24+C32+C38++C44+C45+C48</f>
        <v>17160651.319999997</v>
      </c>
      <c r="D67" s="271">
        <f>+D16+D24+D32+D38++D44+D45+D48</f>
        <v>14027099.119999997</v>
      </c>
      <c r="E67" s="271"/>
      <c r="F67" s="289" t="s">
        <v>766</v>
      </c>
      <c r="G67" s="271">
        <f>+G16+G26+G30+G33++G34+G38+G45+G49</f>
        <v>3966547.0799999996</v>
      </c>
      <c r="H67" s="272">
        <f>+H16+H26+H30+H33++H34+H38+H45+H49</f>
        <v>1791826.3399999999</v>
      </c>
    </row>
    <row r="68" spans="2:8" s="290" customFormat="1" x14ac:dyDescent="0.2">
      <c r="B68" s="288"/>
      <c r="C68" s="271"/>
      <c r="D68" s="271"/>
      <c r="E68" s="271"/>
      <c r="F68" s="289"/>
      <c r="G68" s="271"/>
      <c r="H68" s="272"/>
    </row>
    <row r="69" spans="2:8" s="290" customFormat="1" x14ac:dyDescent="0.2">
      <c r="B69" s="291" t="s">
        <v>25</v>
      </c>
      <c r="C69" s="271"/>
      <c r="D69" s="271"/>
      <c r="E69" s="271"/>
      <c r="F69" s="292" t="s">
        <v>26</v>
      </c>
      <c r="G69" s="259"/>
      <c r="H69" s="261"/>
    </row>
    <row r="70" spans="2:8" s="290" customFormat="1" x14ac:dyDescent="0.2">
      <c r="B70" s="291"/>
      <c r="C70" s="271"/>
      <c r="D70" s="271"/>
      <c r="E70" s="271"/>
      <c r="F70" s="292"/>
      <c r="G70" s="259"/>
      <c r="H70" s="261"/>
    </row>
    <row r="71" spans="2:8" s="290" customFormat="1" x14ac:dyDescent="0.2">
      <c r="B71" s="262" t="s">
        <v>767</v>
      </c>
      <c r="C71" s="271">
        <f>+SUM('[23]BALANZA COMPROBACION'!G123:G140)</f>
        <v>0</v>
      </c>
      <c r="D71" s="271">
        <v>22556.67</v>
      </c>
      <c r="E71" s="271"/>
      <c r="F71" s="264" t="s">
        <v>768</v>
      </c>
      <c r="G71" s="271">
        <v>0</v>
      </c>
      <c r="H71" s="272">
        <f>-SUM('[23]BALANZA COMPROBACION'!D361:D365)</f>
        <v>0</v>
      </c>
    </row>
    <row r="72" spans="2:8" s="290" customFormat="1" x14ac:dyDescent="0.2">
      <c r="B72" s="288" t="s">
        <v>769</v>
      </c>
      <c r="C72" s="271">
        <f>+SUM('[23]BALANZA COMPROBACION'!G141:G152)</f>
        <v>0</v>
      </c>
      <c r="D72" s="271">
        <f>+SUM('[23]BALANZA COMPROBACION'!D141:D152)</f>
        <v>0</v>
      </c>
      <c r="E72" s="271"/>
      <c r="F72" s="293" t="s">
        <v>770</v>
      </c>
      <c r="G72" s="271">
        <v>0</v>
      </c>
      <c r="H72" s="272">
        <f>-SUM('[23]BALANZA COMPROBACION'!D366:D371)</f>
        <v>0</v>
      </c>
    </row>
    <row r="73" spans="2:8" s="290" customFormat="1" ht="25.5" x14ac:dyDescent="0.2">
      <c r="B73" s="262" t="s">
        <v>771</v>
      </c>
      <c r="C73" s="271">
        <v>240847894.00999999</v>
      </c>
      <c r="D73" s="271">
        <v>222712740.84</v>
      </c>
      <c r="E73" s="271"/>
      <c r="F73" s="264" t="s">
        <v>772</v>
      </c>
      <c r="G73" s="271">
        <v>0</v>
      </c>
      <c r="H73" s="272">
        <f>-SUM('[23]BALANZA COMPROBACION'!D372:D377)</f>
        <v>0</v>
      </c>
    </row>
    <row r="74" spans="2:8" s="290" customFormat="1" x14ac:dyDescent="0.2">
      <c r="B74" s="288" t="s">
        <v>773</v>
      </c>
      <c r="C74" s="271">
        <v>98335934.859999999</v>
      </c>
      <c r="D74" s="271">
        <v>90299512.510000005</v>
      </c>
      <c r="E74" s="271"/>
      <c r="F74" s="293" t="s">
        <v>774</v>
      </c>
      <c r="G74" s="271">
        <v>0</v>
      </c>
      <c r="H74" s="272">
        <f>-SUM('[23]BALANZA COMPROBACION'!D378:D380)</f>
        <v>0</v>
      </c>
    </row>
    <row r="75" spans="2:8" s="290" customFormat="1" x14ac:dyDescent="0.2">
      <c r="B75" s="288" t="s">
        <v>775</v>
      </c>
      <c r="C75" s="271">
        <v>1023682.6</v>
      </c>
      <c r="D75" s="271">
        <v>1023682.6</v>
      </c>
      <c r="E75" s="271"/>
      <c r="F75" s="293" t="s">
        <v>776</v>
      </c>
      <c r="G75" s="271">
        <v>1425363.75</v>
      </c>
      <c r="H75" s="272">
        <v>1425363.75</v>
      </c>
    </row>
    <row r="76" spans="2:8" s="290" customFormat="1" x14ac:dyDescent="0.2">
      <c r="B76" s="288" t="s">
        <v>777</v>
      </c>
      <c r="C76" s="271">
        <v>-16337598.550000001</v>
      </c>
      <c r="D76" s="271">
        <v>-10178729.119999999</v>
      </c>
      <c r="E76" s="271"/>
      <c r="F76" s="293" t="s">
        <v>778</v>
      </c>
      <c r="G76" s="271">
        <v>0</v>
      </c>
      <c r="H76" s="272">
        <v>0</v>
      </c>
    </row>
    <row r="77" spans="2:8" s="290" customFormat="1" x14ac:dyDescent="0.2">
      <c r="B77" s="288" t="s">
        <v>779</v>
      </c>
      <c r="C77" s="271">
        <v>51865.8</v>
      </c>
      <c r="D77" s="271">
        <v>51865.8</v>
      </c>
      <c r="E77" s="271"/>
      <c r="F77" s="294"/>
      <c r="G77" s="271"/>
      <c r="H77" s="272"/>
    </row>
    <row r="78" spans="2:8" s="290" customFormat="1" ht="25.5" x14ac:dyDescent="0.2">
      <c r="B78" s="270" t="s">
        <v>780</v>
      </c>
      <c r="C78" s="271">
        <f>+SUM('[23]BALANZA COMPROBACION'!G269:G280)</f>
        <v>0</v>
      </c>
      <c r="D78" s="271">
        <f>+SUM('[23]BALANZA COMPROBACION'!D269:D280)</f>
        <v>0</v>
      </c>
      <c r="E78" s="271"/>
      <c r="F78" s="289" t="s">
        <v>781</v>
      </c>
      <c r="G78" s="271">
        <f>SUM(G71:G76)</f>
        <v>1425363.75</v>
      </c>
      <c r="H78" s="272">
        <f>SUM(H71:H76)</f>
        <v>1425363.75</v>
      </c>
    </row>
    <row r="79" spans="2:8" s="290" customFormat="1" x14ac:dyDescent="0.2">
      <c r="B79" s="288" t="s">
        <v>782</v>
      </c>
      <c r="C79" s="271">
        <f>+SUM('[23]BALANZA COMPROBACION'!G281:G285)</f>
        <v>0</v>
      </c>
      <c r="D79" s="271">
        <f>+SUM('[23]BALANZA COMPROBACION'!D281:D285)</f>
        <v>0</v>
      </c>
      <c r="E79" s="271"/>
      <c r="F79" s="294"/>
      <c r="G79" s="271"/>
      <c r="H79" s="272"/>
    </row>
    <row r="80" spans="2:8" s="290" customFormat="1" x14ac:dyDescent="0.2">
      <c r="B80" s="266"/>
      <c r="C80" s="271"/>
      <c r="D80" s="271"/>
      <c r="E80" s="271"/>
      <c r="F80" s="292" t="s">
        <v>783</v>
      </c>
      <c r="G80" s="271">
        <f>+G67+G78</f>
        <v>5391910.8300000001</v>
      </c>
      <c r="H80" s="272">
        <f>+H67+H78</f>
        <v>3217190.09</v>
      </c>
    </row>
    <row r="81" spans="2:8" s="290" customFormat="1" x14ac:dyDescent="0.2">
      <c r="B81" s="288" t="s">
        <v>784</v>
      </c>
      <c r="C81" s="271">
        <f>SUM(C71:C79)</f>
        <v>323921778.72000003</v>
      </c>
      <c r="D81" s="271">
        <f>SUM(D71:D79)</f>
        <v>303931629.30000001</v>
      </c>
      <c r="E81" s="271"/>
      <c r="F81" s="294"/>
      <c r="G81" s="271"/>
      <c r="H81" s="272"/>
    </row>
    <row r="82" spans="2:8" s="290" customFormat="1" x14ac:dyDescent="0.2">
      <c r="B82" s="266"/>
      <c r="C82" s="271"/>
      <c r="D82" s="271"/>
      <c r="E82" s="271"/>
      <c r="F82" s="289" t="s">
        <v>785</v>
      </c>
      <c r="G82" s="271"/>
      <c r="H82" s="272"/>
    </row>
    <row r="83" spans="2:8" s="290" customFormat="1" x14ac:dyDescent="0.2">
      <c r="B83" s="291" t="s">
        <v>786</v>
      </c>
      <c r="C83" s="271">
        <f>+C67+C81</f>
        <v>341082430.04000002</v>
      </c>
      <c r="D83" s="271">
        <f>+D67+D81</f>
        <v>317958728.42000002</v>
      </c>
      <c r="E83" s="271"/>
      <c r="F83" s="286"/>
      <c r="G83" s="271"/>
      <c r="H83" s="272"/>
    </row>
    <row r="84" spans="2:8" s="290" customFormat="1" x14ac:dyDescent="0.2">
      <c r="B84" s="266"/>
      <c r="C84" s="271"/>
      <c r="D84" s="294"/>
      <c r="E84" s="294"/>
      <c r="F84" s="260" t="s">
        <v>787</v>
      </c>
      <c r="G84" s="271">
        <f>SUM(G86:G88)</f>
        <v>196145270.53999999</v>
      </c>
      <c r="H84" s="272">
        <f>SUM(H86:H88)</f>
        <v>178010117.37</v>
      </c>
    </row>
    <row r="85" spans="2:8" s="290" customFormat="1" x14ac:dyDescent="0.2">
      <c r="B85" s="266"/>
      <c r="C85" s="271"/>
      <c r="D85" s="294"/>
      <c r="E85" s="294"/>
      <c r="F85" s="260"/>
      <c r="G85" s="271"/>
      <c r="H85" s="272"/>
    </row>
    <row r="86" spans="2:8" s="290" customFormat="1" x14ac:dyDescent="0.2">
      <c r="B86" s="266"/>
      <c r="C86" s="294"/>
      <c r="D86" s="294"/>
      <c r="E86" s="294"/>
      <c r="F86" s="293" t="s">
        <v>788</v>
      </c>
      <c r="G86" s="271">
        <v>196145270.53999999</v>
      </c>
      <c r="H86" s="272">
        <f>-SUM('[23]BALANZA COMPROBACION'!D392:D396)</f>
        <v>178010117.37</v>
      </c>
    </row>
    <row r="87" spans="2:8" s="290" customFormat="1" x14ac:dyDescent="0.2">
      <c r="B87" s="266"/>
      <c r="C87" s="294"/>
      <c r="D87" s="294"/>
      <c r="E87" s="294"/>
      <c r="F87" s="293" t="s">
        <v>789</v>
      </c>
      <c r="G87" s="271">
        <f>-SUM('[23]BALANZA COMPROBACION'!G397:G400)</f>
        <v>0</v>
      </c>
      <c r="H87" s="272">
        <f>-SUM('[23]BALANZA COMPROBACION'!D397:D400)</f>
        <v>0</v>
      </c>
    </row>
    <row r="88" spans="2:8" s="290" customFormat="1" x14ac:dyDescent="0.2">
      <c r="B88" s="266"/>
      <c r="C88" s="294"/>
      <c r="D88" s="294"/>
      <c r="E88" s="294"/>
      <c r="F88" s="264" t="s">
        <v>790</v>
      </c>
      <c r="G88" s="271">
        <f>-SUM('[23]BALANZA COMPROBACION'!G401:G403)</f>
        <v>0</v>
      </c>
      <c r="H88" s="272">
        <f>-SUM('[23]BALANZA COMPROBACION'!D401:D403)</f>
        <v>0</v>
      </c>
    </row>
    <row r="89" spans="2:8" s="290" customFormat="1" x14ac:dyDescent="0.2">
      <c r="B89" s="266"/>
      <c r="C89" s="294"/>
      <c r="D89" s="294"/>
      <c r="E89" s="294"/>
      <c r="F89" s="293"/>
      <c r="G89" s="271"/>
      <c r="H89" s="272"/>
    </row>
    <row r="90" spans="2:8" s="290" customFormat="1" x14ac:dyDescent="0.2">
      <c r="B90" s="295"/>
      <c r="C90" s="286"/>
      <c r="D90" s="286"/>
      <c r="E90" s="286"/>
      <c r="F90" s="260" t="s">
        <v>791</v>
      </c>
      <c r="G90" s="271">
        <f>SUM(G92:G96)</f>
        <v>139545248.67000002</v>
      </c>
      <c r="H90" s="272">
        <f>SUM(H92:H96)</f>
        <v>136731420.96000001</v>
      </c>
    </row>
    <row r="91" spans="2:8" s="290" customFormat="1" x14ac:dyDescent="0.2">
      <c r="B91" s="295"/>
      <c r="C91" s="286"/>
      <c r="D91" s="286"/>
      <c r="E91" s="286"/>
      <c r="F91" s="289"/>
      <c r="G91" s="271"/>
      <c r="H91" s="272"/>
    </row>
    <row r="92" spans="2:8" s="290" customFormat="1" x14ac:dyDescent="0.2">
      <c r="B92" s="269"/>
      <c r="C92" s="294"/>
      <c r="D92" s="294"/>
      <c r="E92" s="294"/>
      <c r="F92" s="264" t="s">
        <v>792</v>
      </c>
      <c r="G92" s="271">
        <f>+'EA-A'!J54</f>
        <v>129294.08000000566</v>
      </c>
      <c r="H92" s="272">
        <f>+'EA-A'!K54</f>
        <v>122975.51999999955</v>
      </c>
    </row>
    <row r="93" spans="2:8" s="290" customFormat="1" x14ac:dyDescent="0.2">
      <c r="B93" s="266"/>
      <c r="C93" s="294"/>
      <c r="D93" s="294"/>
      <c r="E93" s="294"/>
      <c r="F93" s="264" t="s">
        <v>793</v>
      </c>
      <c r="G93" s="271">
        <f>+'ESF-B'!J52</f>
        <v>41549997.329999998</v>
      </c>
      <c r="H93" s="272">
        <f>+'ESF-B'!K52</f>
        <v>38742488.18</v>
      </c>
    </row>
    <row r="94" spans="2:8" s="290" customFormat="1" x14ac:dyDescent="0.2">
      <c r="B94" s="266"/>
      <c r="C94" s="294"/>
      <c r="D94" s="294"/>
      <c r="E94" s="294"/>
      <c r="F94" s="293" t="s">
        <v>794</v>
      </c>
      <c r="G94" s="271">
        <f>+'ESF-B'!J53</f>
        <v>97865957.260000005</v>
      </c>
      <c r="H94" s="272">
        <f>+'ESF-B'!K53</f>
        <v>97865957.260000005</v>
      </c>
    </row>
    <row r="95" spans="2:8" s="290" customFormat="1" x14ac:dyDescent="0.2">
      <c r="B95" s="266"/>
      <c r="C95" s="294"/>
      <c r="D95" s="294"/>
      <c r="E95" s="294"/>
      <c r="F95" s="293" t="s">
        <v>795</v>
      </c>
      <c r="G95" s="271">
        <f>-SUM('[23]BALANZA COMPROBACION'!G411:G413)</f>
        <v>0</v>
      </c>
      <c r="H95" s="272">
        <f>-SUM('[23]BALANZA COMPROBACION'!D411:D413)</f>
        <v>0</v>
      </c>
    </row>
    <row r="96" spans="2:8" s="290" customFormat="1" x14ac:dyDescent="0.2">
      <c r="B96" s="266"/>
      <c r="C96" s="294"/>
      <c r="D96" s="294"/>
      <c r="E96" s="294"/>
      <c r="F96" s="293" t="s">
        <v>796</v>
      </c>
      <c r="G96" s="271">
        <f>-SUM('[23]BALANZA COMPROBACION'!G414:G415)</f>
        <v>0</v>
      </c>
      <c r="H96" s="272">
        <f>-SUM('[23]BALANZA COMPROBACION'!D414:D415)</f>
        <v>0</v>
      </c>
    </row>
    <row r="97" spans="1:12" s="290" customFormat="1" x14ac:dyDescent="0.2">
      <c r="B97" s="295"/>
      <c r="C97" s="259"/>
      <c r="D97" s="259"/>
      <c r="E97" s="259"/>
      <c r="F97" s="271"/>
      <c r="G97" s="271"/>
      <c r="H97" s="272"/>
    </row>
    <row r="98" spans="1:12" s="290" customFormat="1" x14ac:dyDescent="0.2">
      <c r="B98" s="266"/>
      <c r="C98" s="294"/>
      <c r="D98" s="294"/>
      <c r="E98" s="294"/>
      <c r="F98" s="260" t="s">
        <v>797</v>
      </c>
      <c r="G98" s="271">
        <f>-G100-G101</f>
        <v>0</v>
      </c>
      <c r="H98" s="272">
        <f>-H100-H101</f>
        <v>0</v>
      </c>
    </row>
    <row r="99" spans="1:12" s="290" customFormat="1" x14ac:dyDescent="0.2">
      <c r="B99" s="266"/>
      <c r="C99" s="294"/>
      <c r="D99" s="294"/>
      <c r="E99" s="294"/>
      <c r="F99" s="289"/>
      <c r="G99" s="271"/>
      <c r="H99" s="272"/>
    </row>
    <row r="100" spans="1:12" s="290" customFormat="1" x14ac:dyDescent="0.2">
      <c r="B100" s="266"/>
      <c r="C100" s="294"/>
      <c r="D100" s="294"/>
      <c r="E100" s="294"/>
      <c r="F100" s="293" t="s">
        <v>798</v>
      </c>
      <c r="G100" s="271">
        <f>-SUM('[23]BALANZA COMPROBACION'!G416)</f>
        <v>0</v>
      </c>
      <c r="H100" s="272">
        <f>-SUM('[23]BALANZA COMPROBACION'!D416)</f>
        <v>0</v>
      </c>
    </row>
    <row r="101" spans="1:12" s="290" customFormat="1" x14ac:dyDescent="0.2">
      <c r="B101" s="266"/>
      <c r="C101" s="294"/>
      <c r="D101" s="294"/>
      <c r="E101" s="294"/>
      <c r="F101" s="293" t="s">
        <v>799</v>
      </c>
      <c r="G101" s="271">
        <f>-SUM('[23]BALANZA COMPROBACION'!G417)</f>
        <v>0</v>
      </c>
      <c r="H101" s="272">
        <f>-SUM('[23]BALANZA COMPROBACION'!D417)</f>
        <v>0</v>
      </c>
    </row>
    <row r="102" spans="1:12" s="290" customFormat="1" x14ac:dyDescent="0.2">
      <c r="B102" s="266"/>
      <c r="C102" s="294"/>
      <c r="D102" s="294"/>
      <c r="E102" s="294"/>
      <c r="F102" s="294"/>
      <c r="G102" s="271"/>
      <c r="H102" s="272"/>
    </row>
    <row r="103" spans="1:12" s="290" customFormat="1" x14ac:dyDescent="0.2">
      <c r="B103" s="266"/>
      <c r="C103" s="294"/>
      <c r="D103" s="294"/>
      <c r="E103" s="294"/>
      <c r="F103" s="289" t="s">
        <v>800</v>
      </c>
      <c r="G103" s="271">
        <f>+G84+G90+G98</f>
        <v>335690519.21000004</v>
      </c>
      <c r="H103" s="272">
        <f>+H84+H90+H98</f>
        <v>314741538.33000004</v>
      </c>
    </row>
    <row r="104" spans="1:12" s="290" customFormat="1" x14ac:dyDescent="0.2">
      <c r="B104" s="295"/>
      <c r="C104" s="259"/>
      <c r="D104" s="259"/>
      <c r="E104" s="259"/>
      <c r="F104" s="294"/>
      <c r="G104" s="271"/>
      <c r="H104" s="272"/>
    </row>
    <row r="105" spans="1:12" s="290" customFormat="1" ht="25.5" x14ac:dyDescent="0.2">
      <c r="B105" s="295"/>
      <c r="C105" s="259"/>
      <c r="D105" s="259"/>
      <c r="E105" s="259"/>
      <c r="F105" s="264" t="s">
        <v>801</v>
      </c>
      <c r="G105" s="271">
        <f>+G80+G103</f>
        <v>341082430.04000002</v>
      </c>
      <c r="H105" s="272">
        <f>+H80+H103</f>
        <v>317958728.42000002</v>
      </c>
      <c r="K105" s="424">
        <f>+G105-C83</f>
        <v>0</v>
      </c>
      <c r="L105" s="424">
        <f>+H105-D83</f>
        <v>0</v>
      </c>
    </row>
    <row r="106" spans="1:12" s="297" customFormat="1" x14ac:dyDescent="0.2">
      <c r="A106" s="290"/>
      <c r="B106" s="266"/>
      <c r="C106" s="294"/>
      <c r="D106" s="294"/>
      <c r="E106" s="294"/>
      <c r="F106" s="294"/>
      <c r="G106" s="294"/>
      <c r="H106" s="296"/>
      <c r="I106" s="290"/>
    </row>
    <row r="107" spans="1:12" s="297" customFormat="1" x14ac:dyDescent="0.2">
      <c r="A107" s="290"/>
      <c r="B107" s="298"/>
      <c r="C107" s="299"/>
      <c r="D107" s="299"/>
      <c r="E107" s="299"/>
      <c r="F107" s="299"/>
      <c r="G107" s="299"/>
      <c r="H107" s="300"/>
      <c r="I107" s="290"/>
    </row>
    <row r="108" spans="1:12" x14ac:dyDescent="0.2">
      <c r="B108" s="301"/>
      <c r="C108" s="302"/>
      <c r="D108" s="302"/>
      <c r="E108" s="302"/>
      <c r="F108" s="302"/>
      <c r="G108" s="302"/>
      <c r="H108" s="303"/>
    </row>
    <row r="109" spans="1:12" x14ac:dyDescent="0.2">
      <c r="B109" s="1154" t="s">
        <v>62</v>
      </c>
      <c r="C109" s="1154"/>
      <c r="D109" s="1154"/>
      <c r="E109" s="1154"/>
      <c r="F109" s="1154"/>
      <c r="G109" s="1154"/>
      <c r="H109" s="22"/>
      <c r="I109" s="22"/>
    </row>
    <row r="110" spans="1:12" x14ac:dyDescent="0.2">
      <c r="B110" s="22"/>
      <c r="C110" s="17"/>
      <c r="D110" s="49"/>
      <c r="E110" s="49"/>
      <c r="F110" s="3"/>
      <c r="G110" s="50"/>
      <c r="H110" s="49"/>
      <c r="I110" s="49"/>
    </row>
    <row r="111" spans="1:12" x14ac:dyDescent="0.2">
      <c r="B111" s="22"/>
      <c r="C111" s="17"/>
      <c r="D111" s="49"/>
      <c r="E111" s="49"/>
      <c r="F111" s="3"/>
      <c r="G111" s="50"/>
      <c r="H111" s="49"/>
      <c r="I111" s="49"/>
    </row>
    <row r="112" spans="1:12" x14ac:dyDescent="0.2">
      <c r="B112" s="22"/>
      <c r="C112" s="17"/>
      <c r="D112" s="49"/>
      <c r="E112" s="49"/>
      <c r="F112" s="3"/>
      <c r="G112" s="50"/>
      <c r="H112" s="49"/>
      <c r="I112" s="49"/>
    </row>
    <row r="113" spans="1:9" x14ac:dyDescent="0.2">
      <c r="B113" s="22"/>
      <c r="C113" s="17"/>
      <c r="D113" s="49"/>
      <c r="E113" s="49"/>
      <c r="F113" s="3"/>
      <c r="G113" s="50"/>
      <c r="H113" s="49"/>
      <c r="I113" s="49"/>
    </row>
    <row r="114" spans="1:9" x14ac:dyDescent="0.2">
      <c r="B114" s="22"/>
      <c r="C114" s="17"/>
      <c r="D114" s="49"/>
      <c r="E114" s="49"/>
      <c r="F114" s="3"/>
      <c r="G114" s="50"/>
      <c r="H114" s="49"/>
      <c r="I114" s="49"/>
    </row>
    <row r="115" spans="1:9" x14ac:dyDescent="0.2">
      <c r="B115" s="22"/>
      <c r="C115" s="17"/>
      <c r="D115" s="49"/>
      <c r="E115" s="49"/>
      <c r="F115" s="3"/>
      <c r="G115" s="50"/>
      <c r="H115" s="49"/>
      <c r="I115" s="49"/>
    </row>
    <row r="116" spans="1:9" x14ac:dyDescent="0.2">
      <c r="B116" s="22"/>
      <c r="C116" s="17"/>
      <c r="D116" s="49"/>
      <c r="E116" s="49"/>
      <c r="F116" s="3"/>
      <c r="G116" s="50"/>
      <c r="H116" s="49"/>
      <c r="I116" s="49"/>
    </row>
    <row r="117" spans="1:9" x14ac:dyDescent="0.2">
      <c r="B117" s="22"/>
      <c r="C117" s="17"/>
      <c r="D117" s="49"/>
      <c r="E117" s="49"/>
      <c r="F117" s="3"/>
      <c r="G117" s="50"/>
      <c r="H117" s="49"/>
      <c r="I117" s="49"/>
    </row>
    <row r="118" spans="1:9" x14ac:dyDescent="0.2">
      <c r="A118" s="304"/>
      <c r="B118" s="1195" t="str">
        <f>+[23]ENTE!D10</f>
        <v>M.A.P. BIBIANA RODRÍGUEZ MONTES</v>
      </c>
      <c r="C118" s="1195"/>
      <c r="D118" s="1195"/>
      <c r="E118" s="305"/>
      <c r="F118" s="1245" t="str">
        <f>+[23]ENTE!D14</f>
        <v>M. EN A. GONZALO FERREIRA MARTÍNEZ</v>
      </c>
      <c r="G118" s="1245"/>
      <c r="H118" s="1245"/>
      <c r="I118" s="1245"/>
    </row>
    <row r="119" spans="1:9" x14ac:dyDescent="0.2">
      <c r="A119" s="304"/>
      <c r="B119" s="1245" t="str">
        <f>+[23]ENTE!D12</f>
        <v>RECTORA</v>
      </c>
      <c r="C119" s="1245"/>
      <c r="D119" s="1245"/>
      <c r="E119" s="107"/>
      <c r="F119" s="1245" t="str">
        <f>+[23]ENTE!D16</f>
        <v>DIRECTOR DE ADMINISTRACIÓN Y FINANZAS</v>
      </c>
      <c r="G119" s="1245"/>
      <c r="H119" s="1245"/>
      <c r="I119" s="1245"/>
    </row>
    <row r="120" spans="1:9" x14ac:dyDescent="0.2">
      <c r="B120" s="25"/>
      <c r="C120" s="25"/>
      <c r="D120" s="31"/>
      <c r="E120" s="31"/>
      <c r="F120" s="25"/>
      <c r="G120" s="25"/>
      <c r="H120" s="25"/>
      <c r="I120" s="25"/>
    </row>
    <row r="121" spans="1:9" x14ac:dyDescent="0.2">
      <c r="B121" s="273"/>
      <c r="C121" s="273"/>
      <c r="D121" s="273"/>
      <c r="E121" s="273"/>
      <c r="F121" s="273"/>
      <c r="G121" s="273"/>
      <c r="H121" s="273"/>
    </row>
    <row r="122" spans="1:9" x14ac:dyDescent="0.2">
      <c r="B122" s="273"/>
      <c r="C122" s="273"/>
      <c r="D122" s="273"/>
      <c r="E122" s="273"/>
      <c r="F122" s="273"/>
      <c r="G122" s="273"/>
      <c r="H122" s="273"/>
    </row>
  </sheetData>
  <sheetProtection selectLockedCells="1"/>
  <mergeCells count="15">
    <mergeCell ref="B119:D119"/>
    <mergeCell ref="F119:I119"/>
    <mergeCell ref="B59:H59"/>
    <mergeCell ref="B60:H60"/>
    <mergeCell ref="B61:H61"/>
    <mergeCell ref="C63:F63"/>
    <mergeCell ref="B109:G109"/>
    <mergeCell ref="B118:D118"/>
    <mergeCell ref="F118:I118"/>
    <mergeCell ref="B58:H58"/>
    <mergeCell ref="B2:H2"/>
    <mergeCell ref="B3:H3"/>
    <mergeCell ref="B4:H4"/>
    <mergeCell ref="B5:H5"/>
    <mergeCell ref="C7:F7"/>
  </mergeCells>
  <printOptions horizontalCentered="1" verticalCentered="1"/>
  <pageMargins left="0.11811023622047245" right="0.11811023622047245" top="0.35433070866141736" bottom="0.55118110236220474" header="0" footer="0"/>
  <pageSetup scale="63" orientation="landscape" r:id="rId1"/>
  <headerFooter>
    <oddFooter>&amp;R&amp;"-,Negrita"&amp;14 87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59"/>
  <sheetViews>
    <sheetView view="pageBreakPreview" zoomScaleNormal="80" zoomScaleSheetLayoutView="100" workbookViewId="0">
      <selection activeCell="B15" sqref="B15"/>
    </sheetView>
  </sheetViews>
  <sheetFormatPr baseColWidth="10" defaultRowHeight="12" x14ac:dyDescent="0.2"/>
  <cols>
    <col min="1" max="1" width="5.42578125" style="306" customWidth="1"/>
    <col min="2" max="2" width="43.42578125" style="331" bestFit="1" customWidth="1"/>
    <col min="3" max="3" width="14.42578125" style="331" customWidth="1"/>
    <col min="4" max="4" width="15.140625" style="331" bestFit="1" customWidth="1"/>
    <col min="5" max="5" width="15.5703125" style="331" bestFit="1" customWidth="1"/>
    <col min="6" max="6" width="18.7109375" style="331" bestFit="1" customWidth="1"/>
    <col min="7" max="7" width="19.5703125" style="331" bestFit="1" customWidth="1"/>
    <col min="8" max="8" width="17.28515625" style="331" bestFit="1" customWidth="1"/>
    <col min="9" max="9" width="21.7109375" style="331" bestFit="1" customWidth="1"/>
    <col min="10" max="10" width="3.140625" style="306" customWidth="1"/>
    <col min="11" max="16384" width="11.42578125" style="331"/>
  </cols>
  <sheetData>
    <row r="1" spans="2:9" x14ac:dyDescent="0.2">
      <c r="B1" s="306"/>
      <c r="C1" s="306"/>
      <c r="D1" s="306"/>
      <c r="E1" s="306"/>
      <c r="F1" s="306"/>
      <c r="G1" s="306"/>
      <c r="H1" s="306"/>
      <c r="I1" s="306"/>
    </row>
    <row r="2" spans="2:9" hidden="1" x14ac:dyDescent="0.2">
      <c r="B2" s="1151"/>
      <c r="C2" s="1151"/>
      <c r="D2" s="1151"/>
      <c r="E2" s="1151"/>
      <c r="F2" s="1151"/>
      <c r="G2" s="1151"/>
      <c r="H2" s="1151"/>
      <c r="I2" s="1151"/>
    </row>
    <row r="3" spans="2:9" x14ac:dyDescent="0.2">
      <c r="B3" s="1247" t="s">
        <v>19018</v>
      </c>
      <c r="C3" s="1247"/>
      <c r="D3" s="1247"/>
      <c r="E3" s="1247"/>
      <c r="F3" s="1247"/>
      <c r="G3" s="1247"/>
      <c r="H3" s="1247"/>
      <c r="I3" s="1247"/>
    </row>
    <row r="4" spans="2:9" x14ac:dyDescent="0.2">
      <c r="B4" s="1247" t="s">
        <v>19349</v>
      </c>
      <c r="C4" s="1247"/>
      <c r="D4" s="1247"/>
      <c r="E4" s="1247"/>
      <c r="F4" s="1247"/>
      <c r="G4" s="1247"/>
      <c r="H4" s="1247"/>
      <c r="I4" s="1247"/>
    </row>
    <row r="5" spans="2:9" x14ac:dyDescent="0.2">
      <c r="B5" s="1247" t="s">
        <v>1</v>
      </c>
      <c r="C5" s="1247"/>
      <c r="D5" s="1247"/>
      <c r="E5" s="1247"/>
      <c r="F5" s="1247"/>
      <c r="G5" s="1247"/>
      <c r="H5" s="1247"/>
      <c r="I5" s="1247"/>
    </row>
    <row r="6" spans="2:9" x14ac:dyDescent="0.2">
      <c r="B6" s="307"/>
      <c r="C6" s="307"/>
      <c r="D6" s="307"/>
      <c r="E6" s="307"/>
      <c r="F6" s="307"/>
      <c r="G6" s="307"/>
      <c r="H6" s="307"/>
      <c r="I6" s="307"/>
    </row>
    <row r="7" spans="2:9" x14ac:dyDescent="0.2">
      <c r="B7" s="308" t="s">
        <v>2</v>
      </c>
      <c r="C7" s="1248" t="s">
        <v>205</v>
      </c>
      <c r="D7" s="1248"/>
      <c r="E7" s="1248"/>
      <c r="F7" s="1248"/>
      <c r="G7" s="1248"/>
      <c r="H7" s="1248"/>
      <c r="I7" s="309"/>
    </row>
    <row r="8" spans="2:9" x14ac:dyDescent="0.2">
      <c r="B8" s="310"/>
      <c r="C8" s="310"/>
      <c r="D8" s="310"/>
      <c r="E8" s="310"/>
      <c r="F8" s="310"/>
      <c r="G8" s="310"/>
      <c r="H8" s="310"/>
      <c r="I8" s="310"/>
    </row>
    <row r="9" spans="2:9" ht="55.5" customHeight="1" x14ac:dyDescent="0.2">
      <c r="B9" s="311" t="s">
        <v>802</v>
      </c>
      <c r="C9" s="312" t="s">
        <v>19074</v>
      </c>
      <c r="D9" s="313" t="s">
        <v>803</v>
      </c>
      <c r="E9" s="313" t="s">
        <v>804</v>
      </c>
      <c r="F9" s="312" t="s">
        <v>805</v>
      </c>
      <c r="G9" s="313" t="s">
        <v>806</v>
      </c>
      <c r="H9" s="312" t="s">
        <v>807</v>
      </c>
      <c r="I9" s="314" t="s">
        <v>808</v>
      </c>
    </row>
    <row r="10" spans="2:9" x14ac:dyDescent="0.2">
      <c r="B10" s="315"/>
      <c r="C10" s="56"/>
      <c r="D10" s="56"/>
      <c r="E10" s="56"/>
      <c r="F10" s="56"/>
      <c r="G10" s="56"/>
      <c r="H10" s="56"/>
      <c r="I10" s="63"/>
    </row>
    <row r="11" spans="2:9" x14ac:dyDescent="0.2">
      <c r="B11" s="316" t="s">
        <v>809</v>
      </c>
      <c r="C11" s="317">
        <v>0</v>
      </c>
      <c r="D11" s="317">
        <v>0</v>
      </c>
      <c r="E11" s="317">
        <v>0</v>
      </c>
      <c r="F11" s="317">
        <v>0</v>
      </c>
      <c r="G11" s="317">
        <v>0</v>
      </c>
      <c r="H11" s="317">
        <v>0</v>
      </c>
      <c r="I11" s="318">
        <v>0</v>
      </c>
    </row>
    <row r="12" spans="2:9" x14ac:dyDescent="0.2">
      <c r="B12" s="319" t="s">
        <v>810</v>
      </c>
      <c r="C12" s="320">
        <v>0</v>
      </c>
      <c r="D12" s="320">
        <v>0</v>
      </c>
      <c r="E12" s="320">
        <v>0</v>
      </c>
      <c r="F12" s="320">
        <v>0</v>
      </c>
      <c r="G12" s="320">
        <v>0</v>
      </c>
      <c r="H12" s="320">
        <v>0</v>
      </c>
      <c r="I12" s="321">
        <v>0</v>
      </c>
    </row>
    <row r="13" spans="2:9" x14ac:dyDescent="0.2">
      <c r="B13" s="322" t="s">
        <v>811</v>
      </c>
      <c r="C13" s="323">
        <v>0</v>
      </c>
      <c r="D13" s="323">
        <v>0</v>
      </c>
      <c r="E13" s="323">
        <v>0</v>
      </c>
      <c r="F13" s="323">
        <v>0</v>
      </c>
      <c r="G13" s="324">
        <v>0</v>
      </c>
      <c r="H13" s="323">
        <v>0</v>
      </c>
      <c r="I13" s="325">
        <v>0</v>
      </c>
    </row>
    <row r="14" spans="2:9" x14ac:dyDescent="0.2">
      <c r="B14" s="322" t="s">
        <v>812</v>
      </c>
      <c r="C14" s="323">
        <v>0</v>
      </c>
      <c r="D14" s="323">
        <v>0</v>
      </c>
      <c r="E14" s="323">
        <v>0</v>
      </c>
      <c r="F14" s="323">
        <v>0</v>
      </c>
      <c r="G14" s="324">
        <v>0</v>
      </c>
      <c r="H14" s="323">
        <v>0</v>
      </c>
      <c r="I14" s="325">
        <v>0</v>
      </c>
    </row>
    <row r="15" spans="2:9" x14ac:dyDescent="0.2">
      <c r="B15" s="322" t="s">
        <v>813</v>
      </c>
      <c r="C15" s="323">
        <v>0</v>
      </c>
      <c r="D15" s="323">
        <v>0</v>
      </c>
      <c r="E15" s="323">
        <v>0</v>
      </c>
      <c r="F15" s="323">
        <v>0</v>
      </c>
      <c r="G15" s="324">
        <v>0</v>
      </c>
      <c r="H15" s="323">
        <v>0</v>
      </c>
      <c r="I15" s="325">
        <v>0</v>
      </c>
    </row>
    <row r="16" spans="2:9" x14ac:dyDescent="0.2">
      <c r="B16" s="322"/>
      <c r="C16" s="324"/>
      <c r="D16" s="324"/>
      <c r="E16" s="324"/>
      <c r="F16" s="324"/>
      <c r="G16" s="324"/>
      <c r="H16" s="324"/>
      <c r="I16" s="326"/>
    </row>
    <row r="17" spans="2:9" x14ac:dyDescent="0.2">
      <c r="B17" s="319" t="s">
        <v>814</v>
      </c>
      <c r="C17" s="317">
        <v>0</v>
      </c>
      <c r="D17" s="317">
        <v>0</v>
      </c>
      <c r="E17" s="317">
        <v>0</v>
      </c>
      <c r="F17" s="317">
        <v>0</v>
      </c>
      <c r="G17" s="317">
        <v>0</v>
      </c>
      <c r="H17" s="317">
        <v>0</v>
      </c>
      <c r="I17" s="318">
        <v>0</v>
      </c>
    </row>
    <row r="18" spans="2:9" x14ac:dyDescent="0.2">
      <c r="B18" s="322" t="s">
        <v>815</v>
      </c>
      <c r="C18" s="323">
        <v>0</v>
      </c>
      <c r="D18" s="323">
        <v>0</v>
      </c>
      <c r="E18" s="323">
        <v>0</v>
      </c>
      <c r="F18" s="323">
        <v>0</v>
      </c>
      <c r="G18" s="324">
        <v>0</v>
      </c>
      <c r="H18" s="323">
        <v>0</v>
      </c>
      <c r="I18" s="325">
        <v>0</v>
      </c>
    </row>
    <row r="19" spans="2:9" x14ac:dyDescent="0.2">
      <c r="B19" s="322" t="s">
        <v>816</v>
      </c>
      <c r="C19" s="323">
        <v>0</v>
      </c>
      <c r="D19" s="323">
        <v>0</v>
      </c>
      <c r="E19" s="323">
        <v>0</v>
      </c>
      <c r="F19" s="323">
        <v>0</v>
      </c>
      <c r="G19" s="324">
        <v>0</v>
      </c>
      <c r="H19" s="323">
        <v>0</v>
      </c>
      <c r="I19" s="325">
        <v>0</v>
      </c>
    </row>
    <row r="20" spans="2:9" x14ac:dyDescent="0.2">
      <c r="B20" s="322" t="s">
        <v>817</v>
      </c>
      <c r="C20" s="323">
        <v>0</v>
      </c>
      <c r="D20" s="323">
        <v>0</v>
      </c>
      <c r="E20" s="323">
        <v>0</v>
      </c>
      <c r="F20" s="323">
        <v>0</v>
      </c>
      <c r="G20" s="324">
        <v>0</v>
      </c>
      <c r="H20" s="323">
        <v>0</v>
      </c>
      <c r="I20" s="325">
        <v>0</v>
      </c>
    </row>
    <row r="21" spans="2:9" x14ac:dyDescent="0.2">
      <c r="B21" s="322"/>
      <c r="C21" s="324"/>
      <c r="D21" s="324"/>
      <c r="E21" s="324"/>
      <c r="F21" s="324"/>
      <c r="G21" s="324"/>
      <c r="H21" s="324"/>
      <c r="I21" s="326"/>
    </row>
    <row r="22" spans="2:9" x14ac:dyDescent="0.2">
      <c r="B22" s="316" t="s">
        <v>818</v>
      </c>
      <c r="C22" s="327">
        <v>4670337.6900000004</v>
      </c>
      <c r="D22" s="327">
        <v>0</v>
      </c>
      <c r="E22" s="327">
        <v>0</v>
      </c>
      <c r="F22" s="327">
        <v>721572.85</v>
      </c>
      <c r="G22" s="324">
        <f>+C22+D22+E22+F22</f>
        <v>5391910.54</v>
      </c>
      <c r="H22" s="327">
        <v>0</v>
      </c>
      <c r="I22" s="328">
        <v>0</v>
      </c>
    </row>
    <row r="23" spans="2:9" x14ac:dyDescent="0.2">
      <c r="B23" s="329"/>
      <c r="C23" s="324"/>
      <c r="D23" s="324"/>
      <c r="E23" s="324"/>
      <c r="F23" s="324"/>
      <c r="G23" s="324"/>
      <c r="H23" s="324"/>
      <c r="I23" s="326"/>
    </row>
    <row r="24" spans="2:9" x14ac:dyDescent="0.2">
      <c r="B24" s="316" t="s">
        <v>819</v>
      </c>
      <c r="C24" s="317">
        <f>C11+C22</f>
        <v>4670337.6900000004</v>
      </c>
      <c r="D24" s="317">
        <f t="shared" ref="D24:I24" si="0">D11+D22</f>
        <v>0</v>
      </c>
      <c r="E24" s="317">
        <f t="shared" si="0"/>
        <v>0</v>
      </c>
      <c r="F24" s="317">
        <f>F11+F22</f>
        <v>721572.85</v>
      </c>
      <c r="G24" s="317">
        <f>G11+G22</f>
        <v>5391910.54</v>
      </c>
      <c r="H24" s="317">
        <f t="shared" si="0"/>
        <v>0</v>
      </c>
      <c r="I24" s="317">
        <f t="shared" si="0"/>
        <v>0</v>
      </c>
    </row>
    <row r="25" spans="2:9" x14ac:dyDescent="0.2">
      <c r="B25" s="329"/>
      <c r="C25" s="324"/>
      <c r="D25" s="324"/>
      <c r="E25" s="324"/>
      <c r="F25" s="324"/>
      <c r="G25" s="324"/>
      <c r="H25" s="324"/>
      <c r="I25" s="326"/>
    </row>
    <row r="26" spans="2:9" x14ac:dyDescent="0.2">
      <c r="B26" s="330" t="s">
        <v>820</v>
      </c>
      <c r="C26" s="317">
        <v>0</v>
      </c>
      <c r="D26" s="317">
        <v>0</v>
      </c>
      <c r="E26" s="317">
        <v>0</v>
      </c>
      <c r="F26" s="317">
        <v>0</v>
      </c>
      <c r="G26" s="317">
        <v>0</v>
      </c>
      <c r="H26" s="317">
        <v>0</v>
      </c>
      <c r="I26" s="318">
        <v>0</v>
      </c>
    </row>
    <row r="27" spans="2:9" x14ac:dyDescent="0.2">
      <c r="B27" s="322" t="s">
        <v>821</v>
      </c>
      <c r="C27" s="323"/>
      <c r="D27" s="323"/>
      <c r="E27" s="323"/>
      <c r="F27" s="323"/>
      <c r="G27" s="324">
        <v>0</v>
      </c>
      <c r="H27" s="323"/>
      <c r="I27" s="325"/>
    </row>
    <row r="28" spans="2:9" x14ac:dyDescent="0.2">
      <c r="B28" s="322" t="s">
        <v>822</v>
      </c>
      <c r="C28" s="323"/>
      <c r="D28" s="323"/>
      <c r="E28" s="323"/>
      <c r="F28" s="323"/>
      <c r="G28" s="324">
        <v>0</v>
      </c>
      <c r="H28" s="323"/>
      <c r="I28" s="325"/>
    </row>
    <row r="29" spans="2:9" x14ac:dyDescent="0.2">
      <c r="B29" s="322" t="s">
        <v>823</v>
      </c>
      <c r="C29" s="323"/>
      <c r="D29" s="323"/>
      <c r="E29" s="323"/>
      <c r="F29" s="323"/>
      <c r="G29" s="324">
        <v>0</v>
      </c>
      <c r="H29" s="323"/>
      <c r="I29" s="325"/>
    </row>
    <row r="30" spans="2:9" x14ac:dyDescent="0.2">
      <c r="B30" s="322"/>
      <c r="C30" s="324"/>
      <c r="D30" s="324"/>
      <c r="E30" s="324"/>
      <c r="F30" s="324"/>
      <c r="G30" s="324"/>
      <c r="H30" s="324"/>
      <c r="I30" s="326"/>
    </row>
    <row r="31" spans="2:9" x14ac:dyDescent="0.2">
      <c r="B31" s="316" t="s">
        <v>824</v>
      </c>
      <c r="C31" s="317">
        <v>0</v>
      </c>
      <c r="D31" s="317">
        <v>0</v>
      </c>
      <c r="E31" s="317">
        <v>0</v>
      </c>
      <c r="F31" s="317">
        <v>0</v>
      </c>
      <c r="G31" s="317">
        <v>0</v>
      </c>
      <c r="H31" s="317">
        <v>0</v>
      </c>
      <c r="I31" s="318">
        <v>0</v>
      </c>
    </row>
    <row r="32" spans="2:9" x14ac:dyDescent="0.2">
      <c r="B32" s="322" t="s">
        <v>825</v>
      </c>
      <c r="C32" s="323"/>
      <c r="D32" s="323"/>
      <c r="E32" s="323"/>
      <c r="F32" s="323"/>
      <c r="G32" s="324">
        <v>0</v>
      </c>
      <c r="H32" s="323"/>
      <c r="I32" s="325"/>
    </row>
    <row r="33" spans="1:10" x14ac:dyDescent="0.2">
      <c r="B33" s="322" t="s">
        <v>826</v>
      </c>
      <c r="C33" s="323"/>
      <c r="D33" s="323"/>
      <c r="E33" s="323"/>
      <c r="F33" s="323"/>
      <c r="G33" s="324">
        <v>0</v>
      </c>
      <c r="H33" s="323"/>
      <c r="I33" s="325"/>
    </row>
    <row r="34" spans="1:10" x14ac:dyDescent="0.2">
      <c r="B34" s="322" t="s">
        <v>827</v>
      </c>
      <c r="C34" s="323"/>
      <c r="D34" s="323"/>
      <c r="E34" s="323"/>
      <c r="F34" s="323"/>
      <c r="G34" s="324">
        <v>0</v>
      </c>
      <c r="H34" s="323"/>
      <c r="I34" s="325"/>
    </row>
    <row r="35" spans="1:10" x14ac:dyDescent="0.2">
      <c r="A35" s="332"/>
      <c r="B35" s="322"/>
      <c r="C35" s="333"/>
      <c r="D35" s="333"/>
      <c r="E35" s="333"/>
      <c r="F35" s="333"/>
      <c r="G35" s="333"/>
      <c r="H35" s="333"/>
      <c r="I35" s="334"/>
      <c r="J35" s="332"/>
    </row>
    <row r="36" spans="1:10" x14ac:dyDescent="0.2">
      <c r="A36" s="332"/>
      <c r="B36" s="335"/>
      <c r="C36" s="336"/>
      <c r="D36" s="336"/>
      <c r="E36" s="336"/>
      <c r="F36" s="336"/>
      <c r="G36" s="336"/>
      <c r="H36" s="336"/>
      <c r="I36" s="337"/>
      <c r="J36" s="332"/>
    </row>
    <row r="37" spans="1:10" x14ac:dyDescent="0.2">
      <c r="A37" s="332"/>
      <c r="B37" s="1249" t="s">
        <v>828</v>
      </c>
      <c r="C37" s="1249"/>
      <c r="D37" s="1249"/>
      <c r="E37" s="1249"/>
      <c r="F37" s="1249"/>
      <c r="G37" s="1249"/>
      <c r="H37" s="1249"/>
      <c r="I37" s="1249"/>
      <c r="J37" s="332"/>
    </row>
    <row r="38" spans="1:10" x14ac:dyDescent="0.2">
      <c r="A38" s="332"/>
      <c r="B38" s="1250" t="s">
        <v>829</v>
      </c>
      <c r="C38" s="1250"/>
      <c r="D38" s="1250"/>
      <c r="E38" s="1250"/>
      <c r="F38" s="1250"/>
      <c r="G38" s="1250"/>
      <c r="H38" s="1250"/>
      <c r="I38" s="1250"/>
      <c r="J38" s="332"/>
    </row>
    <row r="39" spans="1:10" x14ac:dyDescent="0.2">
      <c r="A39" s="332"/>
      <c r="B39" s="332"/>
      <c r="C39" s="332"/>
      <c r="D39" s="332"/>
      <c r="E39" s="332"/>
      <c r="F39" s="332"/>
      <c r="G39" s="332"/>
      <c r="H39" s="332"/>
      <c r="I39" s="332"/>
      <c r="J39" s="332"/>
    </row>
    <row r="40" spans="1:10" x14ac:dyDescent="0.2">
      <c r="A40" s="332"/>
      <c r="B40" s="332"/>
      <c r="C40" s="332"/>
      <c r="D40" s="332"/>
      <c r="E40" s="332"/>
      <c r="F40" s="332"/>
      <c r="G40" s="332"/>
      <c r="H40" s="332"/>
      <c r="I40" s="332"/>
      <c r="J40" s="332"/>
    </row>
    <row r="41" spans="1:10" ht="45" x14ac:dyDescent="0.2">
      <c r="A41" s="332"/>
      <c r="B41" s="332"/>
      <c r="C41" s="338" t="s">
        <v>830</v>
      </c>
      <c r="D41" s="339" t="s">
        <v>831</v>
      </c>
      <c r="E41" s="340" t="s">
        <v>832</v>
      </c>
      <c r="F41" s="339" t="s">
        <v>833</v>
      </c>
      <c r="G41" s="341" t="s">
        <v>834</v>
      </c>
      <c r="H41" s="342" t="s">
        <v>835</v>
      </c>
      <c r="I41" s="332"/>
      <c r="J41" s="332"/>
    </row>
    <row r="42" spans="1:10" x14ac:dyDescent="0.2">
      <c r="A42" s="332"/>
      <c r="B42" s="332"/>
      <c r="C42" s="343"/>
      <c r="D42" s="344"/>
      <c r="E42" s="344"/>
      <c r="F42" s="344"/>
      <c r="G42" s="344"/>
      <c r="H42" s="345"/>
      <c r="I42" s="332"/>
      <c r="J42" s="332"/>
    </row>
    <row r="43" spans="1:10" ht="22.5" x14ac:dyDescent="0.2">
      <c r="A43" s="332"/>
      <c r="B43" s="332"/>
      <c r="C43" s="346" t="s">
        <v>836</v>
      </c>
      <c r="D43" s="347">
        <v>0</v>
      </c>
      <c r="E43" s="347">
        <v>0</v>
      </c>
      <c r="F43" s="347">
        <v>0</v>
      </c>
      <c r="G43" s="347">
        <v>0</v>
      </c>
      <c r="H43" s="348">
        <v>0</v>
      </c>
      <c r="I43" s="332"/>
      <c r="J43" s="332"/>
    </row>
    <row r="44" spans="1:10" x14ac:dyDescent="0.2">
      <c r="A44" s="332"/>
      <c r="B44" s="332"/>
      <c r="C44" s="346" t="s">
        <v>837</v>
      </c>
      <c r="D44" s="347"/>
      <c r="E44" s="347"/>
      <c r="F44" s="347"/>
      <c r="G44" s="347"/>
      <c r="H44" s="348"/>
      <c r="I44" s="332"/>
      <c r="J44" s="332"/>
    </row>
    <row r="45" spans="1:10" x14ac:dyDescent="0.2">
      <c r="A45" s="332"/>
      <c r="B45" s="332"/>
      <c r="C45" s="343"/>
      <c r="D45" s="349"/>
      <c r="E45" s="349"/>
      <c r="F45" s="349"/>
      <c r="G45" s="349"/>
      <c r="H45" s="350"/>
      <c r="I45" s="332"/>
      <c r="J45" s="332"/>
    </row>
    <row r="46" spans="1:10" x14ac:dyDescent="0.2">
      <c r="A46" s="332"/>
      <c r="B46" s="332"/>
      <c r="C46" s="343" t="s">
        <v>838</v>
      </c>
      <c r="D46" s="351"/>
      <c r="E46" s="351"/>
      <c r="F46" s="351"/>
      <c r="G46" s="351"/>
      <c r="H46" s="352"/>
      <c r="I46" s="332"/>
      <c r="J46" s="332"/>
    </row>
    <row r="47" spans="1:10" x14ac:dyDescent="0.2">
      <c r="A47" s="332"/>
      <c r="B47" s="332"/>
      <c r="C47" s="343" t="s">
        <v>839</v>
      </c>
      <c r="D47" s="351"/>
      <c r="E47" s="351"/>
      <c r="F47" s="351"/>
      <c r="G47" s="351"/>
      <c r="H47" s="352"/>
      <c r="I47" s="332"/>
      <c r="J47" s="332"/>
    </row>
    <row r="48" spans="1:10" x14ac:dyDescent="0.2">
      <c r="A48" s="332"/>
      <c r="B48" s="332"/>
      <c r="C48" s="353" t="s">
        <v>840</v>
      </c>
      <c r="D48" s="354"/>
      <c r="E48" s="354"/>
      <c r="F48" s="354"/>
      <c r="G48" s="354"/>
      <c r="H48" s="355"/>
      <c r="I48" s="332"/>
      <c r="J48" s="332"/>
    </row>
    <row r="49" spans="1:10" ht="12" customHeight="1" x14ac:dyDescent="0.2">
      <c r="A49" s="332"/>
      <c r="B49" s="1251" t="s">
        <v>62</v>
      </c>
      <c r="C49" s="1251"/>
      <c r="D49" s="1251"/>
      <c r="E49" s="1251"/>
      <c r="F49" s="1251"/>
      <c r="G49" s="1251"/>
      <c r="H49" s="1251"/>
      <c r="I49" s="1251"/>
      <c r="J49" s="332"/>
    </row>
    <row r="50" spans="1:10" x14ac:dyDescent="0.2">
      <c r="A50" s="332"/>
      <c r="B50" s="1252"/>
      <c r="C50" s="1252"/>
      <c r="D50" s="1252"/>
      <c r="E50" s="1252"/>
      <c r="F50" s="1252"/>
      <c r="G50" s="1252"/>
      <c r="H50" s="1252"/>
      <c r="I50" s="1252"/>
      <c r="J50" s="332"/>
    </row>
    <row r="51" spans="1:10" x14ac:dyDescent="0.2">
      <c r="A51" s="332"/>
      <c r="B51" s="1252"/>
      <c r="C51" s="1252"/>
      <c r="D51" s="1252"/>
      <c r="E51" s="1252"/>
      <c r="F51" s="1252"/>
      <c r="G51" s="1252"/>
      <c r="H51" s="1252"/>
      <c r="I51" s="1252"/>
      <c r="J51" s="332"/>
    </row>
    <row r="52" spans="1:10" x14ac:dyDescent="0.2">
      <c r="A52" s="332"/>
      <c r="B52" s="1252"/>
      <c r="C52" s="1252"/>
      <c r="D52" s="1252"/>
      <c r="E52" s="1252"/>
      <c r="F52" s="1252"/>
      <c r="G52" s="1252"/>
      <c r="H52" s="1252"/>
      <c r="I52" s="1252"/>
      <c r="J52" s="332"/>
    </row>
    <row r="53" spans="1:10" x14ac:dyDescent="0.2">
      <c r="A53" s="332"/>
      <c r="B53" s="1252"/>
      <c r="C53" s="1252"/>
      <c r="D53" s="1252"/>
      <c r="E53" s="1252"/>
      <c r="F53" s="1252"/>
      <c r="G53" s="1252"/>
      <c r="H53" s="1252"/>
      <c r="I53" s="1252"/>
      <c r="J53" s="332"/>
    </row>
    <row r="54" spans="1:10" x14ac:dyDescent="0.2">
      <c r="A54" s="332"/>
      <c r="B54" s="1252"/>
      <c r="C54" s="1252"/>
      <c r="D54" s="1252"/>
      <c r="E54" s="1252"/>
      <c r="F54" s="1252"/>
      <c r="G54" s="1252"/>
      <c r="H54" s="1252"/>
      <c r="I54" s="1252"/>
      <c r="J54" s="332"/>
    </row>
    <row r="55" spans="1:10" x14ac:dyDescent="0.2">
      <c r="A55" s="332"/>
      <c r="B55" s="332"/>
      <c r="C55" s="332"/>
      <c r="D55" s="332"/>
      <c r="E55" s="332"/>
      <c r="F55" s="332"/>
      <c r="G55" s="332"/>
      <c r="H55" s="332"/>
      <c r="I55" s="332"/>
      <c r="J55" s="332"/>
    </row>
    <row r="56" spans="1:10" x14ac:dyDescent="0.2">
      <c r="A56" s="332"/>
      <c r="B56" s="332"/>
      <c r="C56" s="356"/>
      <c r="D56" s="356"/>
      <c r="E56" s="356"/>
      <c r="F56" s="357"/>
      <c r="G56" s="356"/>
      <c r="H56" s="356"/>
      <c r="I56" s="356"/>
      <c r="J56" s="332"/>
    </row>
    <row r="57" spans="1:10" x14ac:dyDescent="0.2">
      <c r="A57" s="332"/>
      <c r="B57" s="332"/>
      <c r="C57" s="1253" t="s">
        <v>842</v>
      </c>
      <c r="D57" s="1253"/>
      <c r="E57" s="1253"/>
      <c r="F57" s="357"/>
      <c r="G57" s="1253" t="s">
        <v>841</v>
      </c>
      <c r="H57" s="1253"/>
      <c r="I57" s="1253"/>
      <c r="J57" s="332"/>
    </row>
    <row r="58" spans="1:10" x14ac:dyDescent="0.2">
      <c r="A58" s="332"/>
      <c r="B58" s="332"/>
      <c r="C58" s="1247" t="s">
        <v>844</v>
      </c>
      <c r="D58" s="1247"/>
      <c r="E58" s="1247"/>
      <c r="F58" s="357"/>
      <c r="G58" s="1247" t="s">
        <v>843</v>
      </c>
      <c r="H58" s="1247"/>
      <c r="I58" s="1247"/>
      <c r="J58" s="332"/>
    </row>
    <row r="59" spans="1:10" x14ac:dyDescent="0.2">
      <c r="A59" s="332"/>
      <c r="B59" s="332"/>
      <c r="C59" s="332"/>
      <c r="D59" s="332"/>
      <c r="E59" s="332"/>
      <c r="F59" s="332"/>
      <c r="G59" s="332"/>
      <c r="H59" s="332"/>
      <c r="I59" s="332"/>
      <c r="J59" s="332"/>
    </row>
  </sheetData>
  <sheetProtection selectLockedCells="1"/>
  <mergeCells count="13">
    <mergeCell ref="C58:E58"/>
    <mergeCell ref="G58:I58"/>
    <mergeCell ref="B2:I2"/>
    <mergeCell ref="B3:I3"/>
    <mergeCell ref="B4:I4"/>
    <mergeCell ref="B5:I5"/>
    <mergeCell ref="C7:H7"/>
    <mergeCell ref="B37:I37"/>
    <mergeCell ref="B38:I38"/>
    <mergeCell ref="B49:I49"/>
    <mergeCell ref="B50:I54"/>
    <mergeCell ref="C57:E57"/>
    <mergeCell ref="G57:I57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74" orientation="landscape" r:id="rId1"/>
  <headerFooter>
    <oddFooter>&amp;R&amp;"-,Negrita"&amp;14 88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K42"/>
  <sheetViews>
    <sheetView showGridLines="0" topLeftCell="A7" zoomScale="80" zoomScaleNormal="80" workbookViewId="0">
      <selection activeCell="E33" sqref="E33"/>
    </sheetView>
  </sheetViews>
  <sheetFormatPr baseColWidth="10" defaultColWidth="10.85546875" defaultRowHeight="15" x14ac:dyDescent="0.25"/>
  <cols>
    <col min="1" max="1" width="56.5703125" style="437" customWidth="1"/>
    <col min="2" max="2" width="14.5703125" style="437" customWidth="1"/>
    <col min="3" max="3" width="15.140625" style="437" customWidth="1"/>
    <col min="4" max="4" width="21.5703125" style="437" bestFit="1" customWidth="1"/>
    <col min="5" max="5" width="21" style="437" customWidth="1"/>
    <col min="6" max="6" width="21.140625" style="437" bestFit="1" customWidth="1"/>
    <col min="7" max="7" width="20.85546875" style="437" customWidth="1"/>
    <col min="8" max="8" width="22" style="437" customWidth="1"/>
    <col min="9" max="9" width="22.42578125" style="437" bestFit="1" customWidth="1"/>
    <col min="10" max="11" width="15.140625" style="437" bestFit="1" customWidth="1"/>
    <col min="12" max="16384" width="10.85546875" style="437"/>
  </cols>
  <sheetData>
    <row r="4" spans="1:9" ht="15.75" thickBot="1" x14ac:dyDescent="0.3"/>
    <row r="5" spans="1:9" ht="15.75" x14ac:dyDescent="0.25">
      <c r="A5" s="1274" t="s">
        <v>19510</v>
      </c>
      <c r="B5" s="1275"/>
      <c r="C5" s="1275"/>
      <c r="D5" s="1275"/>
      <c r="E5" s="1275"/>
      <c r="F5" s="1275"/>
      <c r="G5" s="1275"/>
      <c r="H5" s="1275"/>
      <c r="I5" s="1276"/>
    </row>
    <row r="6" spans="1:9" ht="15.75" x14ac:dyDescent="0.25">
      <c r="A6" s="1277" t="s">
        <v>19511</v>
      </c>
      <c r="B6" s="1278"/>
      <c r="C6" s="1278"/>
      <c r="D6" s="1278"/>
      <c r="E6" s="1278"/>
      <c r="F6" s="1278"/>
      <c r="G6" s="1278"/>
      <c r="H6" s="1278"/>
      <c r="I6" s="1279"/>
    </row>
    <row r="7" spans="1:9" ht="16.5" thickBot="1" x14ac:dyDescent="0.3">
      <c r="A7" s="1280" t="s">
        <v>19512</v>
      </c>
      <c r="B7" s="1281"/>
      <c r="C7" s="1281"/>
      <c r="D7" s="1281"/>
      <c r="E7" s="1281"/>
      <c r="F7" s="1281"/>
      <c r="G7" s="1281"/>
      <c r="H7" s="1281"/>
      <c r="I7" s="1282"/>
    </row>
    <row r="8" spans="1:9" ht="16.5" thickBot="1" x14ac:dyDescent="0.3">
      <c r="A8" s="1274" t="s">
        <v>19513</v>
      </c>
      <c r="B8" s="1275"/>
      <c r="C8" s="1283"/>
      <c r="D8" s="1286" t="s">
        <v>19514</v>
      </c>
      <c r="E8" s="1287"/>
      <c r="F8" s="1287"/>
      <c r="G8" s="1287"/>
      <c r="H8" s="1288"/>
      <c r="I8" s="1289" t="s">
        <v>19515</v>
      </c>
    </row>
    <row r="9" spans="1:9" ht="32.25" thickBot="1" x14ac:dyDescent="0.3">
      <c r="A9" s="1277"/>
      <c r="B9" s="1278"/>
      <c r="C9" s="1284"/>
      <c r="D9" s="438" t="s">
        <v>19516</v>
      </c>
      <c r="E9" s="439" t="s">
        <v>19517</v>
      </c>
      <c r="F9" s="438" t="s">
        <v>19518</v>
      </c>
      <c r="G9" s="438" t="s">
        <v>19519</v>
      </c>
      <c r="H9" s="438" t="s">
        <v>19520</v>
      </c>
      <c r="I9" s="1290"/>
    </row>
    <row r="10" spans="1:9" ht="16.5" thickBot="1" x14ac:dyDescent="0.3">
      <c r="A10" s="1280"/>
      <c r="B10" s="1281"/>
      <c r="C10" s="1285"/>
      <c r="D10" s="438">
        <v>-1</v>
      </c>
      <c r="E10" s="438">
        <v>-2</v>
      </c>
      <c r="F10" s="438" t="s">
        <v>19521</v>
      </c>
      <c r="G10" s="438">
        <v>-4</v>
      </c>
      <c r="H10" s="438">
        <v>-5</v>
      </c>
      <c r="I10" s="438" t="s">
        <v>19522</v>
      </c>
    </row>
    <row r="11" spans="1:9" ht="15.75" x14ac:dyDescent="0.25">
      <c r="A11" s="1268" t="s">
        <v>68</v>
      </c>
      <c r="B11" s="1269"/>
      <c r="C11" s="1270"/>
      <c r="D11" s="440"/>
      <c r="E11" s="440"/>
      <c r="F11" s="440"/>
      <c r="G11" s="440"/>
      <c r="H11" s="440"/>
      <c r="I11" s="440"/>
    </row>
    <row r="12" spans="1:9" ht="15.75" x14ac:dyDescent="0.25">
      <c r="A12" s="1271" t="s">
        <v>139</v>
      </c>
      <c r="B12" s="1272"/>
      <c r="C12" s="1273"/>
      <c r="D12" s="440"/>
      <c r="E12" s="440"/>
      <c r="F12" s="440"/>
      <c r="G12" s="440"/>
      <c r="H12" s="440"/>
      <c r="I12" s="440"/>
    </row>
    <row r="13" spans="1:9" ht="15.75" x14ac:dyDescent="0.25">
      <c r="A13" s="1271" t="s">
        <v>72</v>
      </c>
      <c r="B13" s="1272"/>
      <c r="C13" s="1273"/>
      <c r="D13" s="440"/>
      <c r="E13" s="440"/>
      <c r="F13" s="440"/>
      <c r="G13" s="440"/>
      <c r="H13" s="440"/>
      <c r="I13" s="440"/>
    </row>
    <row r="14" spans="1:9" ht="15.75" x14ac:dyDescent="0.25">
      <c r="A14" s="1271" t="s">
        <v>74</v>
      </c>
      <c r="B14" s="1272"/>
      <c r="C14" s="1273"/>
      <c r="D14" s="440"/>
      <c r="E14" s="440"/>
      <c r="F14" s="440"/>
      <c r="G14" s="440"/>
      <c r="H14" s="440"/>
      <c r="I14" s="440"/>
    </row>
    <row r="15" spans="1:9" ht="15.75" x14ac:dyDescent="0.25">
      <c r="A15" s="1271" t="s">
        <v>19523</v>
      </c>
      <c r="B15" s="1272"/>
      <c r="C15" s="1273"/>
      <c r="D15" s="440"/>
      <c r="E15" s="440"/>
      <c r="F15" s="440"/>
      <c r="G15" s="440"/>
      <c r="H15" s="440"/>
      <c r="I15" s="440"/>
    </row>
    <row r="16" spans="1:9" x14ac:dyDescent="0.25">
      <c r="A16" s="441"/>
      <c r="B16" s="1267" t="s">
        <v>19524</v>
      </c>
      <c r="C16" s="1260"/>
      <c r="D16" s="442"/>
      <c r="E16" s="442"/>
      <c r="F16" s="442"/>
      <c r="G16" s="442"/>
      <c r="H16" s="442"/>
      <c r="I16" s="442"/>
    </row>
    <row r="17" spans="1:11" x14ac:dyDescent="0.25">
      <c r="A17" s="441"/>
      <c r="B17" s="1267" t="s">
        <v>19525</v>
      </c>
      <c r="C17" s="1260"/>
      <c r="D17" s="442"/>
      <c r="E17" s="442"/>
      <c r="F17" s="442"/>
      <c r="G17" s="442"/>
      <c r="H17" s="442"/>
      <c r="I17" s="442"/>
    </row>
    <row r="18" spans="1:11" x14ac:dyDescent="0.25">
      <c r="A18" s="1258" t="s">
        <v>19526</v>
      </c>
      <c r="B18" s="1259"/>
      <c r="C18" s="1260"/>
      <c r="D18" s="443"/>
      <c r="E18" s="443"/>
      <c r="F18" s="443">
        <f>+D18+E18</f>
        <v>0</v>
      </c>
      <c r="G18" s="442"/>
      <c r="H18" s="442"/>
      <c r="I18" s="442"/>
    </row>
    <row r="19" spans="1:11" x14ac:dyDescent="0.25">
      <c r="A19" s="441"/>
      <c r="B19" s="1267" t="s">
        <v>19524</v>
      </c>
      <c r="C19" s="1260"/>
      <c r="D19" s="442"/>
      <c r="E19" s="442"/>
      <c r="F19" s="442"/>
      <c r="G19" s="442"/>
      <c r="H19" s="442"/>
      <c r="I19" s="442"/>
    </row>
    <row r="20" spans="1:11" x14ac:dyDescent="0.25">
      <c r="A20" s="441"/>
      <c r="B20" s="1267" t="s">
        <v>19525</v>
      </c>
      <c r="C20" s="1260"/>
      <c r="D20" s="442"/>
      <c r="E20" s="442"/>
      <c r="F20" s="442"/>
      <c r="G20" s="442"/>
      <c r="H20" s="442"/>
      <c r="I20" s="442"/>
    </row>
    <row r="21" spans="1:11" ht="15" customHeight="1" x14ac:dyDescent="0.25">
      <c r="A21" s="1256" t="s">
        <v>19527</v>
      </c>
      <c r="B21" s="1257"/>
      <c r="C21" s="444"/>
      <c r="D21" s="443">
        <v>24204080</v>
      </c>
      <c r="E21" s="443">
        <v>1372469.5799999987</v>
      </c>
      <c r="F21" s="443">
        <f>+D21+E21</f>
        <v>25576549.579999998</v>
      </c>
      <c r="G21" s="443">
        <v>5723330.9300000006</v>
      </c>
      <c r="H21" s="443">
        <f>G21</f>
        <v>5723330.9300000006</v>
      </c>
      <c r="I21" s="443">
        <f>SUM(H21-D21)</f>
        <v>-18480749.07</v>
      </c>
      <c r="J21" s="445"/>
    </row>
    <row r="22" spans="1:11" x14ac:dyDescent="0.25">
      <c r="A22" s="1258" t="s">
        <v>86</v>
      </c>
      <c r="B22" s="1259"/>
      <c r="C22" s="1260"/>
      <c r="D22" s="443">
        <v>117892017</v>
      </c>
      <c r="E22" s="443">
        <v>113.95</v>
      </c>
      <c r="F22" s="443">
        <f>+D22+E22</f>
        <v>117892130.95</v>
      </c>
      <c r="G22" s="443">
        <v>22039735.949999999</v>
      </c>
      <c r="H22" s="443">
        <f>G22</f>
        <v>22039735.949999999</v>
      </c>
      <c r="I22" s="443">
        <f t="shared" ref="I22:I23" si="0">SUM(H22-D22)</f>
        <v>-95852281.049999997</v>
      </c>
      <c r="J22" s="445"/>
      <c r="K22" s="445"/>
    </row>
    <row r="23" spans="1:11" ht="15" customHeight="1" x14ac:dyDescent="0.25">
      <c r="A23" s="1256" t="s">
        <v>19528</v>
      </c>
      <c r="B23" s="1257"/>
      <c r="C23" s="444"/>
      <c r="D23" s="443"/>
      <c r="E23" s="443">
        <v>8645220.7800000012</v>
      </c>
      <c r="F23" s="443">
        <f>+D23+E23</f>
        <v>8645220.7800000012</v>
      </c>
      <c r="G23" s="443">
        <v>3260129.4899999998</v>
      </c>
      <c r="H23" s="443">
        <f>G23</f>
        <v>3260129.4899999998</v>
      </c>
      <c r="I23" s="443">
        <f t="shared" si="0"/>
        <v>3260129.4899999998</v>
      </c>
    </row>
    <row r="24" spans="1:11" x14ac:dyDescent="0.25">
      <c r="A24" s="1258" t="s">
        <v>19529</v>
      </c>
      <c r="B24" s="1259"/>
      <c r="C24" s="1260"/>
      <c r="D24" s="442"/>
      <c r="E24" s="442"/>
      <c r="F24" s="442"/>
      <c r="G24" s="442"/>
      <c r="H24" s="442"/>
      <c r="I24" s="442"/>
    </row>
    <row r="25" spans="1:11" ht="15.75" thickBot="1" x14ac:dyDescent="0.3">
      <c r="A25" s="446"/>
      <c r="B25" s="447"/>
      <c r="C25" s="448"/>
      <c r="D25" s="449"/>
      <c r="E25" s="449"/>
      <c r="F25" s="449"/>
      <c r="G25" s="449"/>
      <c r="H25" s="449"/>
      <c r="I25" s="449"/>
    </row>
    <row r="26" spans="1:11" ht="15.75" thickBot="1" x14ac:dyDescent="0.3">
      <c r="A26" s="450" t="s">
        <v>125</v>
      </c>
      <c r="B26" s="451"/>
      <c r="C26" s="450"/>
      <c r="D26" s="452">
        <f t="shared" ref="D26:I26" si="1">SUM(D11:D25)</f>
        <v>142096097</v>
      </c>
      <c r="E26" s="452">
        <f t="shared" si="1"/>
        <v>10017804.310000001</v>
      </c>
      <c r="F26" s="452">
        <f t="shared" si="1"/>
        <v>152113901.31</v>
      </c>
      <c r="G26" s="452">
        <f t="shared" si="1"/>
        <v>31023196.369999997</v>
      </c>
      <c r="H26" s="452">
        <f t="shared" si="1"/>
        <v>31023196.369999997</v>
      </c>
      <c r="I26" s="1261">
        <f t="shared" si="1"/>
        <v>-111072900.63000001</v>
      </c>
    </row>
    <row r="27" spans="1:11" ht="15.75" thickBot="1" x14ac:dyDescent="0.3">
      <c r="A27" s="453"/>
      <c r="B27" s="453"/>
      <c r="C27" s="453"/>
      <c r="D27" s="454"/>
      <c r="E27" s="454"/>
      <c r="F27" s="454"/>
      <c r="G27" s="1263" t="s">
        <v>19530</v>
      </c>
      <c r="H27" s="1264"/>
      <c r="I27" s="1262"/>
    </row>
    <row r="28" spans="1:11" x14ac:dyDescent="0.25">
      <c r="A28" s="1265"/>
      <c r="B28" s="1265"/>
      <c r="C28" s="1265"/>
      <c r="D28" s="1265"/>
      <c r="E28" s="1265"/>
      <c r="F28" s="1265"/>
      <c r="G28" s="1265"/>
      <c r="H28" s="1265"/>
      <c r="I28" s="1265"/>
    </row>
    <row r="29" spans="1:11" x14ac:dyDescent="0.25">
      <c r="A29" s="1266"/>
      <c r="B29" s="1266"/>
      <c r="C29" s="1266"/>
      <c r="D29" s="1266"/>
      <c r="E29" s="1266"/>
      <c r="F29" s="1266"/>
      <c r="G29" s="1266"/>
      <c r="H29" s="1266"/>
      <c r="I29" s="1266"/>
    </row>
    <row r="30" spans="1:11" ht="15.75" x14ac:dyDescent="0.25">
      <c r="A30" s="455" t="s">
        <v>19531</v>
      </c>
      <c r="B30" s="456"/>
      <c r="C30" s="456"/>
      <c r="D30" s="456"/>
      <c r="E30" s="456"/>
      <c r="F30" s="457"/>
      <c r="G30" s="456"/>
      <c r="H30" s="456"/>
      <c r="I30" s="456"/>
    </row>
    <row r="31" spans="1:11" ht="15.75" x14ac:dyDescent="0.25">
      <c r="A31" s="456"/>
      <c r="B31" s="456"/>
      <c r="C31" s="456"/>
      <c r="D31" s="456"/>
      <c r="E31" s="456"/>
      <c r="F31" s="456"/>
      <c r="G31" s="457"/>
      <c r="H31" s="456"/>
      <c r="I31" s="456"/>
    </row>
    <row r="32" spans="1:11" ht="15.75" x14ac:dyDescent="0.25">
      <c r="A32" s="456"/>
      <c r="B32" s="456"/>
      <c r="C32" s="456"/>
      <c r="D32" s="456"/>
      <c r="E32" s="456"/>
      <c r="F32" s="456"/>
      <c r="G32" s="457"/>
      <c r="H32" s="456"/>
      <c r="I32" s="456"/>
    </row>
    <row r="33" spans="1:9" ht="15.75" x14ac:dyDescent="0.25">
      <c r="A33" s="456"/>
      <c r="B33" s="456"/>
      <c r="C33" s="456"/>
      <c r="D33" s="456"/>
      <c r="E33" s="456"/>
      <c r="F33" s="456"/>
      <c r="G33" s="457"/>
      <c r="H33" s="456"/>
      <c r="I33" s="456"/>
    </row>
    <row r="34" spans="1:9" ht="15.75" x14ac:dyDescent="0.25">
      <c r="A34" s="456"/>
      <c r="B34" s="456"/>
      <c r="C34" s="456"/>
      <c r="D34" s="456"/>
      <c r="E34" s="456"/>
      <c r="F34" s="456"/>
      <c r="G34" s="457"/>
      <c r="H34" s="456"/>
      <c r="I34" s="456"/>
    </row>
    <row r="35" spans="1:9" ht="15.75" x14ac:dyDescent="0.25">
      <c r="A35" s="456"/>
      <c r="B35" s="456"/>
      <c r="C35" s="456"/>
      <c r="D35" s="456"/>
      <c r="E35" s="456"/>
      <c r="F35" s="456"/>
      <c r="G35" s="457"/>
      <c r="H35" s="456"/>
      <c r="I35" s="456"/>
    </row>
    <row r="36" spans="1:9" ht="15.75" x14ac:dyDescent="0.25">
      <c r="A36" s="456"/>
      <c r="B36" s="456"/>
      <c r="C36" s="456"/>
      <c r="D36" s="456"/>
      <c r="E36" s="456"/>
      <c r="F36" s="456"/>
      <c r="G36" s="456"/>
      <c r="H36" s="456"/>
      <c r="I36" s="456"/>
    </row>
    <row r="37" spans="1:9" ht="15.75" x14ac:dyDescent="0.25">
      <c r="A37" s="456"/>
      <c r="B37" s="456"/>
      <c r="C37" s="456"/>
      <c r="D37" s="456"/>
      <c r="E37" s="456"/>
      <c r="F37" s="456"/>
      <c r="G37" s="456"/>
      <c r="H37" s="456"/>
      <c r="I37" s="456"/>
    </row>
    <row r="38" spans="1:9" ht="15.75" x14ac:dyDescent="0.25">
      <c r="A38" s="456"/>
      <c r="B38" s="456"/>
      <c r="C38" s="456"/>
      <c r="D38" s="456"/>
      <c r="E38" s="456"/>
      <c r="F38" s="456"/>
      <c r="G38" s="456"/>
      <c r="H38" s="456"/>
      <c r="I38" s="456"/>
    </row>
    <row r="39" spans="1:9" ht="15.75" x14ac:dyDescent="0.25">
      <c r="A39" s="456"/>
      <c r="B39" s="456"/>
      <c r="C39" s="456"/>
      <c r="D39" s="456"/>
      <c r="E39" s="456"/>
      <c r="F39" s="456"/>
      <c r="G39" s="456"/>
      <c r="H39" s="456"/>
      <c r="I39" s="456"/>
    </row>
    <row r="40" spans="1:9" s="459" customFormat="1" ht="15.75" x14ac:dyDescent="0.25">
      <c r="A40" s="1254"/>
      <c r="B40" s="1254"/>
      <c r="C40" s="1254" t="s">
        <v>19532</v>
      </c>
      <c r="D40" s="1254"/>
      <c r="E40" s="1254"/>
      <c r="F40" s="1254"/>
      <c r="G40" s="1254"/>
      <c r="H40" s="1254"/>
      <c r="I40" s="458"/>
    </row>
    <row r="41" spans="1:9" s="461" customFormat="1" ht="15.75" x14ac:dyDescent="0.25">
      <c r="A41" s="1255"/>
      <c r="B41" s="1255"/>
      <c r="C41" s="1255" t="s">
        <v>843</v>
      </c>
      <c r="D41" s="1255"/>
      <c r="E41" s="1255"/>
      <c r="F41" s="1255"/>
      <c r="G41" s="1255"/>
      <c r="H41" s="1255"/>
      <c r="I41" s="460"/>
    </row>
    <row r="42" spans="1:9" s="461" customFormat="1" ht="15.75" x14ac:dyDescent="0.25">
      <c r="A42" s="462"/>
      <c r="B42" s="462"/>
      <c r="C42" s="462"/>
      <c r="D42" s="462"/>
      <c r="E42" s="462"/>
      <c r="F42" s="462"/>
      <c r="G42" s="462"/>
      <c r="H42" s="462"/>
      <c r="I42" s="463"/>
    </row>
  </sheetData>
  <autoFilter ref="A5:I2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28">
    <mergeCell ref="B16:C16"/>
    <mergeCell ref="A5:I5"/>
    <mergeCell ref="A6:I6"/>
    <mergeCell ref="A7:I7"/>
    <mergeCell ref="A8:C10"/>
    <mergeCell ref="D8:H8"/>
    <mergeCell ref="I8:I9"/>
    <mergeCell ref="A11:C11"/>
    <mergeCell ref="A12:C12"/>
    <mergeCell ref="A13:C13"/>
    <mergeCell ref="A14:C14"/>
    <mergeCell ref="A15:C15"/>
    <mergeCell ref="I26:I27"/>
    <mergeCell ref="G27:H27"/>
    <mergeCell ref="A28:I28"/>
    <mergeCell ref="A29:I29"/>
    <mergeCell ref="B17:C17"/>
    <mergeCell ref="A18:C18"/>
    <mergeCell ref="B19:C19"/>
    <mergeCell ref="B20:C20"/>
    <mergeCell ref="A21:B21"/>
    <mergeCell ref="A22:C22"/>
    <mergeCell ref="A40:B40"/>
    <mergeCell ref="C40:H40"/>
    <mergeCell ref="A41:B41"/>
    <mergeCell ref="C41:H41"/>
    <mergeCell ref="A23:B23"/>
    <mergeCell ref="A24:C24"/>
  </mergeCells>
  <printOptions horizontalCentered="1"/>
  <pageMargins left="0.19685039370078741" right="0.19685039370078741" top="0.98425196850393704" bottom="0.55118110236220474" header="0.31496062992125984" footer="0.31496062992125984"/>
  <pageSetup scale="52" orientation="landscape" r:id="rId1"/>
  <headerFooter>
    <oddFooter>&amp;R35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49"/>
  <sheetViews>
    <sheetView showGridLines="0" zoomScale="80" zoomScaleNormal="80" workbookViewId="0">
      <selection activeCell="E31" sqref="E31"/>
    </sheetView>
  </sheetViews>
  <sheetFormatPr baseColWidth="10" defaultColWidth="10.85546875" defaultRowHeight="12.75" x14ac:dyDescent="0.2"/>
  <cols>
    <col min="1" max="1" width="13.85546875" style="461" customWidth="1"/>
    <col min="2" max="2" width="20.42578125" style="461" customWidth="1"/>
    <col min="3" max="3" width="10.85546875" style="461"/>
    <col min="4" max="4" width="21.7109375" style="461" customWidth="1"/>
    <col min="5" max="5" width="21.28515625" style="461" customWidth="1"/>
    <col min="6" max="6" width="21.7109375" style="461" customWidth="1"/>
    <col min="7" max="7" width="16.7109375" style="461" customWidth="1"/>
    <col min="8" max="8" width="16.42578125" style="461" customWidth="1"/>
    <col min="9" max="9" width="24.140625" style="461" customWidth="1"/>
    <col min="10" max="10" width="10.85546875" style="461"/>
    <col min="11" max="11" width="16.42578125" style="461" bestFit="1" customWidth="1"/>
    <col min="12" max="16384" width="10.85546875" style="461"/>
  </cols>
  <sheetData>
    <row r="2" spans="1:9" x14ac:dyDescent="0.2">
      <c r="A2" s="461" t="s">
        <v>19533</v>
      </c>
    </row>
    <row r="3" spans="1:9" ht="22.5" customHeight="1" thickBot="1" x14ac:dyDescent="0.25"/>
    <row r="4" spans="1:9" ht="15.75" x14ac:dyDescent="0.2">
      <c r="A4" s="1274" t="s">
        <v>19510</v>
      </c>
      <c r="B4" s="1275"/>
      <c r="C4" s="1275"/>
      <c r="D4" s="1275"/>
      <c r="E4" s="1275"/>
      <c r="F4" s="1275"/>
      <c r="G4" s="1275"/>
      <c r="H4" s="1275"/>
      <c r="I4" s="1283"/>
    </row>
    <row r="5" spans="1:9" ht="15.75" x14ac:dyDescent="0.2">
      <c r="A5" s="1277" t="s">
        <v>19511</v>
      </c>
      <c r="B5" s="1278"/>
      <c r="C5" s="1278"/>
      <c r="D5" s="1278"/>
      <c r="E5" s="1278"/>
      <c r="F5" s="1278"/>
      <c r="G5" s="1278"/>
      <c r="H5" s="1278"/>
      <c r="I5" s="1284"/>
    </row>
    <row r="6" spans="1:9" ht="15.75" x14ac:dyDescent="0.2">
      <c r="A6" s="1277" t="s">
        <v>19534</v>
      </c>
      <c r="B6" s="1278"/>
      <c r="C6" s="1278"/>
      <c r="D6" s="1278"/>
      <c r="E6" s="1278"/>
      <c r="F6" s="1278"/>
      <c r="G6" s="1278"/>
      <c r="H6" s="1278"/>
      <c r="I6" s="1284"/>
    </row>
    <row r="7" spans="1:9" ht="16.5" thickBot="1" x14ac:dyDescent="0.25">
      <c r="A7" s="1280" t="str">
        <f>'INGRESOS '!A7:I7</f>
        <v>Del 1 de enero al 31 de Marzo de 2018</v>
      </c>
      <c r="B7" s="1281"/>
      <c r="C7" s="1281"/>
      <c r="D7" s="1281"/>
      <c r="E7" s="1281"/>
      <c r="F7" s="1281"/>
      <c r="G7" s="1281"/>
      <c r="H7" s="1281"/>
      <c r="I7" s="1285"/>
    </row>
    <row r="8" spans="1:9" ht="16.5" thickBot="1" x14ac:dyDescent="0.25">
      <c r="A8" s="1302" t="s">
        <v>19535</v>
      </c>
      <c r="B8" s="1303"/>
      <c r="C8" s="1304"/>
      <c r="D8" s="1280" t="s">
        <v>19514</v>
      </c>
      <c r="E8" s="1281"/>
      <c r="F8" s="1281"/>
      <c r="G8" s="1281"/>
      <c r="H8" s="1285"/>
      <c r="I8" s="1308" t="s">
        <v>19515</v>
      </c>
    </row>
    <row r="9" spans="1:9" ht="32.25" thickBot="1" x14ac:dyDescent="0.25">
      <c r="A9" s="1302"/>
      <c r="B9" s="1303"/>
      <c r="C9" s="1304"/>
      <c r="D9" s="438" t="s">
        <v>19516</v>
      </c>
      <c r="E9" s="439" t="s">
        <v>19517</v>
      </c>
      <c r="F9" s="438" t="s">
        <v>19518</v>
      </c>
      <c r="G9" s="438" t="s">
        <v>19519</v>
      </c>
      <c r="H9" s="438" t="s">
        <v>19520</v>
      </c>
      <c r="I9" s="1290"/>
    </row>
    <row r="10" spans="1:9" ht="16.5" thickBot="1" x14ac:dyDescent="0.25">
      <c r="A10" s="1305"/>
      <c r="B10" s="1306"/>
      <c r="C10" s="1307"/>
      <c r="D10" s="438">
        <v>-1</v>
      </c>
      <c r="E10" s="438">
        <v>-2</v>
      </c>
      <c r="F10" s="438" t="s">
        <v>19521</v>
      </c>
      <c r="G10" s="438">
        <v>-4</v>
      </c>
      <c r="H10" s="438">
        <v>-5</v>
      </c>
      <c r="I10" s="438" t="s">
        <v>19522</v>
      </c>
    </row>
    <row r="11" spans="1:9" x14ac:dyDescent="0.2">
      <c r="A11" s="1299" t="s">
        <v>19536</v>
      </c>
      <c r="B11" s="1300"/>
      <c r="C11" s="1301"/>
      <c r="D11" s="442"/>
      <c r="E11" s="442"/>
      <c r="F11" s="442"/>
      <c r="G11" s="442"/>
      <c r="H11" s="442"/>
      <c r="I11" s="442"/>
    </row>
    <row r="12" spans="1:9" x14ac:dyDescent="0.2">
      <c r="A12" s="441"/>
      <c r="B12" s="1267" t="s">
        <v>68</v>
      </c>
      <c r="C12" s="1260"/>
      <c r="D12" s="464"/>
      <c r="E12" s="442"/>
      <c r="F12" s="442"/>
      <c r="G12" s="442"/>
      <c r="H12" s="442"/>
      <c r="I12" s="442"/>
    </row>
    <row r="13" spans="1:9" x14ac:dyDescent="0.2">
      <c r="A13" s="441"/>
      <c r="B13" s="1267" t="s">
        <v>72</v>
      </c>
      <c r="C13" s="1260"/>
      <c r="D13" s="464"/>
      <c r="E13" s="442"/>
      <c r="F13" s="442"/>
      <c r="G13" s="442"/>
      <c r="H13" s="442"/>
      <c r="I13" s="442"/>
    </row>
    <row r="14" spans="1:9" x14ac:dyDescent="0.2">
      <c r="A14" s="441"/>
      <c r="B14" s="1267" t="s">
        <v>74</v>
      </c>
      <c r="C14" s="1260"/>
      <c r="D14" s="464"/>
      <c r="E14" s="442"/>
      <c r="F14" s="442"/>
      <c r="G14" s="442"/>
      <c r="H14" s="442"/>
      <c r="I14" s="442"/>
    </row>
    <row r="15" spans="1:9" x14ac:dyDescent="0.2">
      <c r="A15" s="441"/>
      <c r="B15" s="1267" t="s">
        <v>19523</v>
      </c>
      <c r="C15" s="1260"/>
      <c r="D15" s="464"/>
      <c r="E15" s="442"/>
      <c r="F15" s="442"/>
      <c r="G15" s="442"/>
      <c r="H15" s="442"/>
      <c r="I15" s="442"/>
    </row>
    <row r="16" spans="1:9" x14ac:dyDescent="0.2">
      <c r="A16" s="441"/>
      <c r="B16" s="1297" t="s">
        <v>19524</v>
      </c>
      <c r="C16" s="1298"/>
      <c r="D16" s="464"/>
      <c r="E16" s="442"/>
      <c r="F16" s="442"/>
      <c r="G16" s="442"/>
      <c r="H16" s="442"/>
      <c r="I16" s="442"/>
    </row>
    <row r="17" spans="1:11" x14ac:dyDescent="0.2">
      <c r="A17" s="441"/>
      <c r="B17" s="1297" t="s">
        <v>19525</v>
      </c>
      <c r="C17" s="1298"/>
      <c r="D17" s="464"/>
      <c r="E17" s="442"/>
      <c r="F17" s="442"/>
      <c r="G17" s="442"/>
      <c r="H17" s="442"/>
      <c r="I17" s="442"/>
    </row>
    <row r="18" spans="1:11" x14ac:dyDescent="0.2">
      <c r="A18" s="441"/>
      <c r="B18" s="1267" t="s">
        <v>19526</v>
      </c>
      <c r="C18" s="1260"/>
      <c r="D18" s="464"/>
      <c r="E18" s="442"/>
      <c r="F18" s="442"/>
      <c r="G18" s="442"/>
      <c r="H18" s="442"/>
      <c r="I18" s="442"/>
    </row>
    <row r="19" spans="1:11" x14ac:dyDescent="0.2">
      <c r="A19" s="441"/>
      <c r="B19" s="1297" t="s">
        <v>19524</v>
      </c>
      <c r="C19" s="1298"/>
      <c r="D19" s="464"/>
      <c r="E19" s="442"/>
      <c r="F19" s="442"/>
      <c r="G19" s="442"/>
      <c r="H19" s="442"/>
      <c r="I19" s="442"/>
    </row>
    <row r="20" spans="1:11" x14ac:dyDescent="0.2">
      <c r="A20" s="441"/>
      <c r="B20" s="1297" t="s">
        <v>19525</v>
      </c>
      <c r="C20" s="1298"/>
      <c r="D20" s="464"/>
      <c r="E20" s="442"/>
      <c r="F20" s="442"/>
      <c r="G20" s="442"/>
      <c r="H20" s="442"/>
      <c r="I20" s="442"/>
    </row>
    <row r="21" spans="1:11" x14ac:dyDescent="0.2">
      <c r="A21" s="441"/>
      <c r="B21" s="1267" t="s">
        <v>86</v>
      </c>
      <c r="C21" s="1260"/>
      <c r="D21" s="443">
        <v>117892017</v>
      </c>
      <c r="E21" s="443">
        <v>113.95</v>
      </c>
      <c r="F21" s="443">
        <f>SUM(D21:E21)</f>
        <v>117892130.95</v>
      </c>
      <c r="G21" s="443">
        <v>22039735.949999999</v>
      </c>
      <c r="H21" s="443">
        <f>SUM(G21)</f>
        <v>22039735.949999999</v>
      </c>
      <c r="I21" s="443">
        <f>SUM(H21-D21)</f>
        <v>-95852281.049999997</v>
      </c>
    </row>
    <row r="22" spans="1:11" x14ac:dyDescent="0.2">
      <c r="A22" s="441"/>
      <c r="B22" s="1267" t="s">
        <v>19528</v>
      </c>
      <c r="C22" s="1260"/>
      <c r="D22" s="465"/>
      <c r="E22" s="443"/>
      <c r="F22" s="443"/>
      <c r="G22" s="443"/>
      <c r="H22" s="443"/>
      <c r="I22" s="443"/>
    </row>
    <row r="23" spans="1:11" x14ac:dyDescent="0.2">
      <c r="A23" s="441"/>
      <c r="B23" s="1297"/>
      <c r="C23" s="1298"/>
      <c r="D23" s="464"/>
      <c r="E23" s="442"/>
      <c r="F23" s="442"/>
      <c r="G23" s="442"/>
      <c r="H23" s="442"/>
      <c r="I23" s="442"/>
    </row>
    <row r="24" spans="1:11" x14ac:dyDescent="0.2">
      <c r="A24" s="1291" t="s">
        <v>19537</v>
      </c>
      <c r="B24" s="1292"/>
      <c r="C24" s="1293"/>
      <c r="D24" s="464"/>
      <c r="E24" s="442"/>
      <c r="F24" s="442"/>
      <c r="G24" s="442"/>
      <c r="H24" s="442"/>
      <c r="I24" s="442"/>
      <c r="K24" s="466"/>
    </row>
    <row r="25" spans="1:11" x14ac:dyDescent="0.2">
      <c r="A25" s="467"/>
      <c r="B25" s="1267" t="s">
        <v>139</v>
      </c>
      <c r="C25" s="1260"/>
      <c r="D25" s="464"/>
      <c r="E25" s="442"/>
      <c r="F25" s="442"/>
      <c r="G25" s="442"/>
      <c r="H25" s="442"/>
      <c r="I25" s="442"/>
    </row>
    <row r="26" spans="1:11" x14ac:dyDescent="0.2">
      <c r="A26" s="441"/>
      <c r="B26" s="1267" t="s">
        <v>19527</v>
      </c>
      <c r="C26" s="1260"/>
      <c r="D26" s="443">
        <v>24204080</v>
      </c>
      <c r="E26" s="443">
        <v>1372469.5799999987</v>
      </c>
      <c r="F26" s="443">
        <f>+D26+E26</f>
        <v>25576549.579999998</v>
      </c>
      <c r="G26" s="443">
        <v>5723330.9300000006</v>
      </c>
      <c r="H26" s="443">
        <f>G26</f>
        <v>5723330.9300000006</v>
      </c>
      <c r="I26" s="443">
        <f t="shared" ref="I26:I27" si="0">SUM(H26-D26)</f>
        <v>-18480749.07</v>
      </c>
    </row>
    <row r="27" spans="1:11" x14ac:dyDescent="0.2">
      <c r="A27" s="441"/>
      <c r="B27" s="1267" t="s">
        <v>19528</v>
      </c>
      <c r="C27" s="1260"/>
      <c r="D27" s="443"/>
      <c r="E27" s="443">
        <v>8645220.7800000012</v>
      </c>
      <c r="F27" s="443">
        <f>+D27+E27</f>
        <v>8645220.7800000012</v>
      </c>
      <c r="G27" s="443">
        <v>3260129.4899999998</v>
      </c>
      <c r="H27" s="443">
        <f>G27</f>
        <v>3260129.4899999998</v>
      </c>
      <c r="I27" s="443">
        <f t="shared" si="0"/>
        <v>3260129.4899999998</v>
      </c>
      <c r="K27" s="468"/>
    </row>
    <row r="28" spans="1:11" x14ac:dyDescent="0.2">
      <c r="A28" s="441"/>
      <c r="B28" s="1297"/>
      <c r="C28" s="1298"/>
      <c r="D28" s="442"/>
      <c r="E28" s="442"/>
      <c r="F28" s="442"/>
      <c r="G28" s="442"/>
      <c r="H28" s="442"/>
      <c r="I28" s="442"/>
      <c r="K28" s="468"/>
    </row>
    <row r="29" spans="1:11" x14ac:dyDescent="0.2">
      <c r="A29" s="1291" t="s">
        <v>19538</v>
      </c>
      <c r="B29" s="1292"/>
      <c r="C29" s="1293"/>
      <c r="D29" s="442"/>
      <c r="E29" s="442"/>
      <c r="F29" s="442"/>
      <c r="G29" s="442"/>
      <c r="H29" s="442"/>
      <c r="I29" s="442"/>
      <c r="K29" s="469"/>
    </row>
    <row r="30" spans="1:11" x14ac:dyDescent="0.2">
      <c r="A30" s="441"/>
      <c r="B30" s="1267" t="s">
        <v>19529</v>
      </c>
      <c r="C30" s="1260"/>
      <c r="D30" s="464"/>
      <c r="E30" s="442"/>
      <c r="F30" s="442"/>
      <c r="G30" s="442"/>
      <c r="H30" s="442"/>
      <c r="I30" s="442"/>
      <c r="K30" s="470"/>
    </row>
    <row r="31" spans="1:11" ht="13.5" thickBot="1" x14ac:dyDescent="0.25">
      <c r="A31" s="446"/>
      <c r="B31" s="1294"/>
      <c r="C31" s="1295"/>
      <c r="D31" s="449"/>
      <c r="E31" s="449"/>
      <c r="F31" s="449"/>
      <c r="G31" s="449"/>
      <c r="H31" s="449"/>
      <c r="I31" s="449"/>
      <c r="K31" s="468"/>
    </row>
    <row r="32" spans="1:11" ht="13.5" thickBot="1" x14ac:dyDescent="0.25">
      <c r="A32" s="471"/>
      <c r="B32" s="451"/>
      <c r="C32" s="450" t="s">
        <v>125</v>
      </c>
      <c r="D32" s="452">
        <f t="shared" ref="D32:I32" si="1">SUM(D11:D31)</f>
        <v>142096097</v>
      </c>
      <c r="E32" s="452">
        <f>SUM(E11:E31)</f>
        <v>10017804.310000001</v>
      </c>
      <c r="F32" s="452">
        <f t="shared" si="1"/>
        <v>152113901.31</v>
      </c>
      <c r="G32" s="452">
        <f t="shared" si="1"/>
        <v>31023196.369999997</v>
      </c>
      <c r="H32" s="452">
        <f t="shared" si="1"/>
        <v>31023196.369999997</v>
      </c>
      <c r="I32" s="1261">
        <f t="shared" si="1"/>
        <v>-111072900.63000001</v>
      </c>
    </row>
    <row r="33" spans="1:11" ht="13.5" thickBot="1" x14ac:dyDescent="0.25">
      <c r="A33" s="453"/>
      <c r="B33" s="453"/>
      <c r="C33" s="453"/>
      <c r="D33" s="454"/>
      <c r="E33" s="454"/>
      <c r="F33" s="454"/>
      <c r="G33" s="1263" t="s">
        <v>19530</v>
      </c>
      <c r="H33" s="1264"/>
      <c r="I33" s="1262"/>
    </row>
    <row r="34" spans="1:11" x14ac:dyDescent="0.2">
      <c r="A34" s="472"/>
      <c r="B34" s="472"/>
      <c r="C34" s="472"/>
      <c r="D34" s="472"/>
      <c r="E34" s="472"/>
      <c r="F34" s="472"/>
      <c r="G34" s="472"/>
      <c r="H34" s="472"/>
      <c r="I34" s="472"/>
    </row>
    <row r="35" spans="1:11" x14ac:dyDescent="0.2">
      <c r="D35" s="466"/>
      <c r="K35" s="466"/>
    </row>
    <row r="36" spans="1:11" ht="31.5" customHeight="1" x14ac:dyDescent="0.2">
      <c r="A36" s="1296" t="s">
        <v>19531</v>
      </c>
      <c r="B36" s="1296"/>
      <c r="C36" s="1296"/>
      <c r="D36" s="1296"/>
      <c r="E36" s="1296"/>
      <c r="F36" s="1296"/>
      <c r="G36" s="1296"/>
      <c r="H36" s="1296"/>
      <c r="I36" s="1296"/>
    </row>
    <row r="37" spans="1:11" x14ac:dyDescent="0.2">
      <c r="F37" s="466"/>
    </row>
    <row r="45" spans="1:11" s="459" customFormat="1" ht="15" customHeight="1" x14ac:dyDescent="0.2">
      <c r="A45" s="461"/>
      <c r="B45" s="461"/>
      <c r="C45" s="461"/>
      <c r="D45" s="461"/>
      <c r="E45" s="461"/>
      <c r="F45" s="461"/>
      <c r="G45" s="461"/>
      <c r="H45" s="461"/>
      <c r="I45" s="461"/>
    </row>
    <row r="46" spans="1:11" x14ac:dyDescent="0.2">
      <c r="J46" s="473"/>
    </row>
    <row r="48" spans="1:11" ht="15.75" x14ac:dyDescent="0.25">
      <c r="A48" s="474"/>
      <c r="B48" s="474"/>
      <c r="C48" s="474"/>
      <c r="D48" s="1254" t="s">
        <v>19532</v>
      </c>
      <c r="E48" s="1254"/>
      <c r="F48" s="1254"/>
      <c r="G48" s="1254"/>
      <c r="H48" s="1254"/>
    </row>
    <row r="49" spans="1:8" ht="15.75" x14ac:dyDescent="0.25">
      <c r="A49" s="460"/>
      <c r="B49" s="460"/>
      <c r="C49" s="460"/>
      <c r="D49" s="1255" t="s">
        <v>843</v>
      </c>
      <c r="E49" s="1255"/>
      <c r="F49" s="1255"/>
      <c r="G49" s="1255"/>
      <c r="H49" s="1255"/>
    </row>
  </sheetData>
  <mergeCells count="33">
    <mergeCell ref="A4:I4"/>
    <mergeCell ref="A5:I5"/>
    <mergeCell ref="A6:I6"/>
    <mergeCell ref="A7:I7"/>
    <mergeCell ref="A8:C10"/>
    <mergeCell ref="D8:H8"/>
    <mergeCell ref="I8:I9"/>
    <mergeCell ref="B22:C22"/>
    <mergeCell ref="A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I32:I33"/>
    <mergeCell ref="G33:H33"/>
    <mergeCell ref="A36:I36"/>
    <mergeCell ref="B23:C23"/>
    <mergeCell ref="A24:C24"/>
    <mergeCell ref="B25:C25"/>
    <mergeCell ref="B26:C26"/>
    <mergeCell ref="B27:C27"/>
    <mergeCell ref="B28:C28"/>
    <mergeCell ref="D48:H48"/>
    <mergeCell ref="D49:H49"/>
    <mergeCell ref="A29:C29"/>
    <mergeCell ref="B30:C30"/>
    <mergeCell ref="B31:C31"/>
  </mergeCells>
  <printOptions horizontalCentered="1"/>
  <pageMargins left="0.39370078740157483" right="0.39370078740157483" top="0.94488188976377963" bottom="0.55118110236220474" header="0.31496062992125984" footer="0.31496062992125984"/>
  <pageSetup scale="70" orientation="landscape" r:id="rId1"/>
  <headerFooter>
    <oddFooter>&amp;R36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W71"/>
  <sheetViews>
    <sheetView showGridLines="0" view="pageBreakPreview" topLeftCell="A31" zoomScale="80" zoomScaleNormal="115" zoomScaleSheetLayoutView="80" zoomScalePageLayoutView="80" workbookViewId="0">
      <selection activeCell="J51" sqref="J51"/>
    </sheetView>
  </sheetViews>
  <sheetFormatPr baseColWidth="10" defaultRowHeight="12.75" x14ac:dyDescent="0.2"/>
  <cols>
    <col min="1" max="1" width="1.85546875" style="3" customWidth="1"/>
    <col min="2" max="2" width="4.85546875" style="3" customWidth="1"/>
    <col min="3" max="3" width="27.5703125" style="11" customWidth="1"/>
    <col min="4" max="4" width="28.28515625" style="3" customWidth="1"/>
    <col min="5" max="5" width="17.5703125" style="3" customWidth="1"/>
    <col min="6" max="6" width="19.42578125" style="3" customWidth="1"/>
    <col min="7" max="7" width="11" style="23" customWidth="1"/>
    <col min="8" max="9" width="27.5703125" style="3" customWidth="1"/>
    <col min="10" max="10" width="20.7109375" style="3" customWidth="1"/>
    <col min="11" max="11" width="18.42578125" style="3" customWidth="1"/>
    <col min="12" max="12" width="4.85546875" style="1" customWidth="1"/>
    <col min="13" max="13" width="1.7109375" style="4" customWidth="1"/>
    <col min="14" max="15" width="14.28515625" style="3" hidden="1" customWidth="1"/>
    <col min="16" max="19" width="0" style="3" hidden="1" customWidth="1"/>
    <col min="20" max="20" width="11.42578125" style="3"/>
    <col min="21" max="21" width="15.5703125" style="415" bestFit="1" customWidth="1"/>
    <col min="22" max="22" width="16.42578125" style="415" customWidth="1"/>
    <col min="23" max="23" width="11.42578125" style="415"/>
    <col min="24" max="16384" width="11.42578125" style="3"/>
  </cols>
  <sheetData>
    <row r="2" spans="2:23" ht="12" customHeight="1" x14ac:dyDescent="0.2">
      <c r="B2" s="1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2"/>
    </row>
    <row r="3" spans="2:23" ht="12" customHeight="1" x14ac:dyDescent="0.2">
      <c r="C3" s="1167" t="s">
        <v>0</v>
      </c>
      <c r="D3" s="1167"/>
      <c r="E3" s="1167"/>
      <c r="F3" s="1167"/>
      <c r="G3" s="1167"/>
      <c r="H3" s="1167"/>
      <c r="I3" s="1167"/>
      <c r="J3" s="1167"/>
      <c r="K3" s="1167"/>
      <c r="L3" s="1167"/>
    </row>
    <row r="4" spans="2:23" ht="12" customHeight="1" x14ac:dyDescent="0.2">
      <c r="C4" s="1152" t="s">
        <v>19344</v>
      </c>
      <c r="D4" s="1152"/>
      <c r="E4" s="1152"/>
      <c r="F4" s="1152"/>
      <c r="G4" s="1152"/>
      <c r="H4" s="1152"/>
      <c r="I4" s="1152"/>
      <c r="J4" s="1152"/>
      <c r="K4" s="1152"/>
      <c r="L4" s="1152"/>
    </row>
    <row r="5" spans="2:23" ht="12" customHeight="1" x14ac:dyDescent="0.2">
      <c r="C5" s="1168" t="s">
        <v>1</v>
      </c>
      <c r="D5" s="1168"/>
      <c r="E5" s="1168"/>
      <c r="F5" s="1168"/>
      <c r="G5" s="1168"/>
      <c r="H5" s="1168"/>
      <c r="I5" s="1168"/>
      <c r="J5" s="1168"/>
      <c r="K5" s="1168"/>
      <c r="L5" s="1168"/>
    </row>
    <row r="6" spans="2:23" ht="12" customHeight="1" x14ac:dyDescent="0.2">
      <c r="C6" s="5"/>
      <c r="D6" s="5"/>
      <c r="E6" s="5"/>
      <c r="F6" s="5"/>
      <c r="G6" s="5"/>
      <c r="H6" s="5"/>
      <c r="I6" s="5"/>
      <c r="J6" s="5"/>
      <c r="K6" s="5"/>
      <c r="L6" s="5"/>
    </row>
    <row r="7" spans="2:23" ht="12" customHeight="1" x14ac:dyDescent="0.2">
      <c r="B7" s="6"/>
      <c r="C7" s="7" t="s">
        <v>2</v>
      </c>
      <c r="D7" s="1153" t="str">
        <f>[23]ENTE!D8</f>
        <v>Universidad Tecnológica de San Juan del Río</v>
      </c>
      <c r="E7" s="1153"/>
      <c r="F7" s="1153"/>
      <c r="G7" s="1153"/>
      <c r="H7" s="1153"/>
      <c r="I7" s="1153"/>
      <c r="J7" s="1153"/>
      <c r="K7" s="8"/>
      <c r="L7" s="8"/>
    </row>
    <row r="8" spans="2:23" ht="3" customHeight="1" x14ac:dyDescent="0.2">
      <c r="B8" s="9"/>
      <c r="C8" s="9"/>
      <c r="D8" s="9"/>
      <c r="E8" s="9"/>
      <c r="F8" s="9"/>
      <c r="G8" s="10"/>
      <c r="H8" s="9"/>
      <c r="I8" s="9"/>
      <c r="J8" s="9"/>
      <c r="K8" s="9"/>
      <c r="L8" s="3"/>
      <c r="M8" s="11"/>
    </row>
    <row r="9" spans="2:23" ht="3" customHeight="1" x14ac:dyDescent="0.2">
      <c r="B9" s="9"/>
      <c r="C9" s="9"/>
      <c r="D9" s="9"/>
      <c r="E9" s="9"/>
      <c r="F9" s="9"/>
      <c r="G9" s="10"/>
      <c r="H9" s="9"/>
      <c r="I9" s="9"/>
      <c r="J9" s="9"/>
      <c r="K9" s="9"/>
    </row>
    <row r="10" spans="2:23" s="17" customFormat="1" ht="24" customHeight="1" x14ac:dyDescent="0.2">
      <c r="B10" s="12"/>
      <c r="C10" s="1165" t="s">
        <v>3</v>
      </c>
      <c r="D10" s="1165"/>
      <c r="E10" s="13">
        <v>2018</v>
      </c>
      <c r="F10" s="13">
        <v>2017</v>
      </c>
      <c r="G10" s="14"/>
      <c r="H10" s="1165" t="s">
        <v>3</v>
      </c>
      <c r="I10" s="1165"/>
      <c r="J10" s="13">
        <v>2018</v>
      </c>
      <c r="K10" s="13">
        <v>2017</v>
      </c>
      <c r="L10" s="15"/>
      <c r="M10" s="16"/>
      <c r="U10" s="416"/>
      <c r="V10" s="416"/>
      <c r="W10" s="416"/>
    </row>
    <row r="11" spans="2:23" ht="3" customHeight="1" x14ac:dyDescent="0.2">
      <c r="B11" s="18"/>
      <c r="C11" s="9"/>
      <c r="D11" s="9"/>
      <c r="E11" s="9"/>
      <c r="F11" s="9"/>
      <c r="G11" s="10"/>
      <c r="H11" s="9"/>
      <c r="I11" s="9"/>
      <c r="J11" s="9"/>
      <c r="K11" s="9"/>
      <c r="L11" s="19"/>
      <c r="M11" s="11"/>
    </row>
    <row r="12" spans="2:23" ht="3" customHeight="1" x14ac:dyDescent="0.2">
      <c r="B12" s="18"/>
      <c r="C12" s="9"/>
      <c r="D12" s="9"/>
      <c r="E12" s="9"/>
      <c r="F12" s="9"/>
      <c r="G12" s="10"/>
      <c r="H12" s="9"/>
      <c r="I12" s="9"/>
      <c r="J12" s="9"/>
      <c r="K12" s="9"/>
      <c r="L12" s="19"/>
    </row>
    <row r="13" spans="2:23" x14ac:dyDescent="0.2">
      <c r="B13" s="20"/>
      <c r="C13" s="1156" t="s">
        <v>4</v>
      </c>
      <c r="D13" s="1156"/>
      <c r="E13" s="21"/>
      <c r="F13" s="22"/>
      <c r="H13" s="1156" t="s">
        <v>5</v>
      </c>
      <c r="I13" s="1156"/>
      <c r="J13" s="24"/>
      <c r="K13" s="24"/>
      <c r="L13" s="19"/>
    </row>
    <row r="14" spans="2:23" ht="5.0999999999999996" customHeight="1" x14ac:dyDescent="0.2">
      <c r="B14" s="20"/>
      <c r="C14" s="25"/>
      <c r="D14" s="24"/>
      <c r="E14" s="26"/>
      <c r="F14" s="26"/>
      <c r="H14" s="25"/>
      <c r="I14" s="24"/>
      <c r="J14" s="27"/>
      <c r="K14" s="27"/>
      <c r="L14" s="19"/>
    </row>
    <row r="15" spans="2:23" x14ac:dyDescent="0.2">
      <c r="B15" s="20"/>
      <c r="C15" s="1158" t="s">
        <v>6</v>
      </c>
      <c r="D15" s="1158"/>
      <c r="E15" s="26"/>
      <c r="F15" s="26"/>
      <c r="H15" s="1158" t="s">
        <v>7</v>
      </c>
      <c r="I15" s="1158"/>
      <c r="J15" s="26"/>
      <c r="K15" s="26"/>
      <c r="L15" s="19"/>
    </row>
    <row r="16" spans="2:23" x14ac:dyDescent="0.2">
      <c r="B16" s="20"/>
      <c r="C16" s="28"/>
      <c r="D16" s="29"/>
      <c r="E16" s="26"/>
      <c r="F16" s="26"/>
      <c r="H16" s="28"/>
      <c r="I16" s="29"/>
      <c r="J16" s="26"/>
      <c r="K16" s="26"/>
      <c r="L16" s="19"/>
    </row>
    <row r="17" spans="2:22" x14ac:dyDescent="0.2">
      <c r="B17" s="20"/>
      <c r="C17" s="1154" t="s">
        <v>8</v>
      </c>
      <c r="D17" s="1154"/>
      <c r="E17" s="26">
        <v>16426119.73</v>
      </c>
      <c r="F17" s="26">
        <v>10688301.640000001</v>
      </c>
      <c r="H17" s="1154" t="s">
        <v>9</v>
      </c>
      <c r="I17" s="1154"/>
      <c r="J17" s="26">
        <v>3966547.08</v>
      </c>
      <c r="K17" s="26">
        <v>1791826.34</v>
      </c>
      <c r="L17" s="19"/>
      <c r="N17" s="30">
        <f>+E17-F17</f>
        <v>5737818.0899999999</v>
      </c>
      <c r="O17" s="30">
        <f>+J17-K17</f>
        <v>2174720.7400000002</v>
      </c>
      <c r="Q17" s="3">
        <f>9056638-1772541+12594</f>
        <v>7296691</v>
      </c>
      <c r="U17" s="415">
        <f>+E17-F17</f>
        <v>5737818.0899999999</v>
      </c>
      <c r="V17" s="415">
        <f>+K17-J17</f>
        <v>-2174720.7400000002</v>
      </c>
    </row>
    <row r="18" spans="2:22" x14ac:dyDescent="0.2">
      <c r="B18" s="20"/>
      <c r="C18" s="1154" t="s">
        <v>10</v>
      </c>
      <c r="D18" s="1154"/>
      <c r="E18" s="26">
        <v>651695.25</v>
      </c>
      <c r="F18" s="26">
        <v>1967942.94</v>
      </c>
      <c r="H18" s="1154" t="s">
        <v>11</v>
      </c>
      <c r="I18" s="1154"/>
      <c r="J18" s="26">
        <v>0</v>
      </c>
      <c r="K18" s="26">
        <v>0</v>
      </c>
      <c r="L18" s="19"/>
      <c r="N18" s="30">
        <f t="shared" ref="N18:N43" si="0">+E18-F18</f>
        <v>-1316247.69</v>
      </c>
      <c r="O18" s="30">
        <f t="shared" ref="O18:O62" si="1">+J18-K18</f>
        <v>0</v>
      </c>
      <c r="Q18" s="3">
        <v>4129963</v>
      </c>
      <c r="U18" s="415">
        <f>+E18-F18</f>
        <v>-1316247.69</v>
      </c>
      <c r="V18" s="415">
        <f t="shared" ref="V18:V23" si="2">+K18-J18</f>
        <v>0</v>
      </c>
    </row>
    <row r="19" spans="2:22" x14ac:dyDescent="0.2">
      <c r="B19" s="20"/>
      <c r="C19" s="1154" t="s">
        <v>12</v>
      </c>
      <c r="D19" s="1154"/>
      <c r="E19" s="26">
        <v>82836.34</v>
      </c>
      <c r="F19" s="26">
        <v>1232717.76</v>
      </c>
      <c r="H19" s="1154" t="s">
        <v>13</v>
      </c>
      <c r="I19" s="1154"/>
      <c r="J19" s="26">
        <v>0</v>
      </c>
      <c r="K19" s="26">
        <v>0</v>
      </c>
      <c r="L19" s="19"/>
      <c r="N19" s="30">
        <f t="shared" si="0"/>
        <v>-1149881.42</v>
      </c>
      <c r="O19" s="30">
        <f t="shared" si="1"/>
        <v>0</v>
      </c>
      <c r="U19" s="415">
        <f t="shared" ref="U19:U23" si="3">+E19-F19</f>
        <v>-1149881.42</v>
      </c>
      <c r="V19" s="415">
        <f t="shared" si="2"/>
        <v>0</v>
      </c>
    </row>
    <row r="20" spans="2:22" x14ac:dyDescent="0.2">
      <c r="B20" s="20"/>
      <c r="C20" s="1154" t="s">
        <v>14</v>
      </c>
      <c r="D20" s="1154"/>
      <c r="E20" s="26">
        <v>0</v>
      </c>
      <c r="F20" s="26">
        <v>0</v>
      </c>
      <c r="H20" s="1154" t="s">
        <v>15</v>
      </c>
      <c r="I20" s="1154"/>
      <c r="J20" s="26">
        <v>0</v>
      </c>
      <c r="K20" s="26">
        <v>0</v>
      </c>
      <c r="L20" s="19"/>
      <c r="N20" s="30">
        <f t="shared" si="0"/>
        <v>0</v>
      </c>
      <c r="O20" s="30">
        <f t="shared" si="1"/>
        <v>0</v>
      </c>
      <c r="U20" s="415">
        <f t="shared" si="3"/>
        <v>0</v>
      </c>
      <c r="V20" s="415">
        <f t="shared" si="2"/>
        <v>0</v>
      </c>
    </row>
    <row r="21" spans="2:22" x14ac:dyDescent="0.2">
      <c r="B21" s="20"/>
      <c r="C21" s="1154" t="s">
        <v>16</v>
      </c>
      <c r="D21" s="1154"/>
      <c r="E21" s="26">
        <v>0</v>
      </c>
      <c r="F21" s="26">
        <v>138136.78</v>
      </c>
      <c r="H21" s="1154" t="s">
        <v>17</v>
      </c>
      <c r="I21" s="1154"/>
      <c r="J21" s="26">
        <v>0</v>
      </c>
      <c r="K21" s="26">
        <v>0</v>
      </c>
      <c r="L21" s="19"/>
      <c r="N21" s="30">
        <f t="shared" si="0"/>
        <v>-138136.78</v>
      </c>
      <c r="O21" s="30">
        <f t="shared" si="1"/>
        <v>0</v>
      </c>
      <c r="U21" s="415">
        <f t="shared" si="3"/>
        <v>-138136.78</v>
      </c>
      <c r="V21" s="415">
        <f t="shared" si="2"/>
        <v>0</v>
      </c>
    </row>
    <row r="22" spans="2:22" ht="25.5" customHeight="1" x14ac:dyDescent="0.2">
      <c r="B22" s="20"/>
      <c r="C22" s="1154" t="s">
        <v>18</v>
      </c>
      <c r="D22" s="1154"/>
      <c r="E22" s="26">
        <v>0</v>
      </c>
      <c r="F22" s="26">
        <v>0</v>
      </c>
      <c r="H22" s="1157" t="s">
        <v>19</v>
      </c>
      <c r="I22" s="1157"/>
      <c r="J22" s="26">
        <v>0</v>
      </c>
      <c r="K22" s="26">
        <v>0</v>
      </c>
      <c r="L22" s="19"/>
      <c r="N22" s="30">
        <f t="shared" si="0"/>
        <v>0</v>
      </c>
      <c r="O22" s="30">
        <f t="shared" si="1"/>
        <v>0</v>
      </c>
      <c r="Q22" s="3">
        <v>0</v>
      </c>
      <c r="U22" s="415">
        <f t="shared" si="3"/>
        <v>0</v>
      </c>
      <c r="V22" s="415">
        <f t="shared" si="2"/>
        <v>0</v>
      </c>
    </row>
    <row r="23" spans="2:22" x14ac:dyDescent="0.2">
      <c r="B23" s="20"/>
      <c r="C23" s="1154" t="s">
        <v>20</v>
      </c>
      <c r="D23" s="1154"/>
      <c r="E23" s="26">
        <v>0</v>
      </c>
      <c r="F23" s="26">
        <v>0</v>
      </c>
      <c r="H23" s="1154" t="s">
        <v>21</v>
      </c>
      <c r="I23" s="1154"/>
      <c r="J23" s="26">
        <v>0</v>
      </c>
      <c r="K23" s="26">
        <v>0</v>
      </c>
      <c r="L23" s="19"/>
      <c r="N23" s="30">
        <f t="shared" si="0"/>
        <v>0</v>
      </c>
      <c r="O23" s="30">
        <f t="shared" si="1"/>
        <v>0</v>
      </c>
      <c r="Q23" s="3">
        <f>1276672+790740-12713-314983+10026931+563573-65.21</f>
        <v>12330154.789999999</v>
      </c>
      <c r="U23" s="415">
        <f t="shared" si="3"/>
        <v>0</v>
      </c>
      <c r="V23" s="415">
        <f t="shared" si="2"/>
        <v>0</v>
      </c>
    </row>
    <row r="24" spans="2:22" x14ac:dyDescent="0.2">
      <c r="B24" s="20"/>
      <c r="C24" s="31"/>
      <c r="D24" s="32"/>
      <c r="E24" s="33"/>
      <c r="F24" s="33"/>
      <c r="H24" s="1154" t="s">
        <v>22</v>
      </c>
      <c r="I24" s="1154"/>
      <c r="J24" s="26">
        <v>0</v>
      </c>
      <c r="K24" s="26">
        <f>-SUM('[23]BALANZA COMPROBACION'!D358:D360)</f>
        <v>0</v>
      </c>
      <c r="L24" s="19"/>
      <c r="N24" s="30">
        <f t="shared" si="0"/>
        <v>0</v>
      </c>
      <c r="O24" s="30">
        <f t="shared" si="1"/>
        <v>0</v>
      </c>
    </row>
    <row r="25" spans="2:22" x14ac:dyDescent="0.2">
      <c r="B25" s="34"/>
      <c r="C25" s="1158" t="s">
        <v>23</v>
      </c>
      <c r="D25" s="1158"/>
      <c r="E25" s="27">
        <f>SUM(E17:E23)</f>
        <v>17160651.32</v>
      </c>
      <c r="F25" s="27">
        <f>SUM(F17:F23)</f>
        <v>14027099.119999999</v>
      </c>
      <c r="G25" s="35"/>
      <c r="H25" s="25"/>
      <c r="I25" s="24"/>
      <c r="J25" s="36"/>
      <c r="K25" s="36"/>
      <c r="L25" s="19"/>
      <c r="N25" s="30"/>
      <c r="O25" s="30"/>
    </row>
    <row r="26" spans="2:22" x14ac:dyDescent="0.2">
      <c r="B26" s="34"/>
      <c r="C26" s="25"/>
      <c r="D26" s="37"/>
      <c r="E26" s="36"/>
      <c r="F26" s="36"/>
      <c r="G26" s="35"/>
      <c r="H26" s="1158" t="s">
        <v>24</v>
      </c>
      <c r="I26" s="1158"/>
      <c r="J26" s="27">
        <f>SUM(J17:J24)</f>
        <v>3966547.08</v>
      </c>
      <c r="K26" s="27">
        <f>SUM(K17:K24)</f>
        <v>1791826.34</v>
      </c>
      <c r="L26" s="19"/>
      <c r="N26" s="30">
        <f t="shared" si="0"/>
        <v>0</v>
      </c>
      <c r="O26" s="30">
        <f t="shared" si="1"/>
        <v>2174720.7400000002</v>
      </c>
    </row>
    <row r="27" spans="2:22" x14ac:dyDescent="0.2">
      <c r="B27" s="20"/>
      <c r="C27" s="31"/>
      <c r="D27" s="31"/>
      <c r="E27" s="33"/>
      <c r="F27" s="33"/>
      <c r="H27" s="38"/>
      <c r="I27" s="32"/>
      <c r="J27" s="33"/>
      <c r="K27" s="33"/>
      <c r="L27" s="19"/>
      <c r="N27" s="30">
        <f t="shared" si="0"/>
        <v>0</v>
      </c>
      <c r="O27" s="30">
        <f t="shared" si="1"/>
        <v>0</v>
      </c>
    </row>
    <row r="28" spans="2:22" x14ac:dyDescent="0.2">
      <c r="B28" s="20"/>
      <c r="C28" s="1158" t="s">
        <v>25</v>
      </c>
      <c r="D28" s="1158"/>
      <c r="E28" s="26"/>
      <c r="F28" s="26"/>
      <c r="H28" s="1158" t="s">
        <v>26</v>
      </c>
      <c r="I28" s="1158"/>
      <c r="J28" s="26"/>
      <c r="K28" s="26"/>
      <c r="L28" s="19"/>
      <c r="N28" s="30">
        <f t="shared" si="0"/>
        <v>0</v>
      </c>
      <c r="O28" s="30">
        <f t="shared" si="1"/>
        <v>0</v>
      </c>
    </row>
    <row r="29" spans="2:22" x14ac:dyDescent="0.2">
      <c r="B29" s="20"/>
      <c r="C29" s="31"/>
      <c r="D29" s="31"/>
      <c r="E29" s="33"/>
      <c r="F29" s="33"/>
      <c r="H29" s="31"/>
      <c r="I29" s="32"/>
      <c r="J29" s="33"/>
      <c r="K29" s="33"/>
      <c r="L29" s="19"/>
      <c r="N29" s="30">
        <f t="shared" si="0"/>
        <v>0</v>
      </c>
      <c r="O29" s="30">
        <f t="shared" si="1"/>
        <v>0</v>
      </c>
    </row>
    <row r="30" spans="2:22" x14ac:dyDescent="0.2">
      <c r="B30" s="20"/>
      <c r="C30" s="1154" t="s">
        <v>27</v>
      </c>
      <c r="D30" s="1154"/>
      <c r="E30" s="26">
        <v>0</v>
      </c>
      <c r="F30" s="26">
        <v>22556.67</v>
      </c>
      <c r="H30" s="1154" t="s">
        <v>28</v>
      </c>
      <c r="I30" s="1154"/>
      <c r="J30" s="26">
        <v>0</v>
      </c>
      <c r="K30" s="26">
        <f>-SUM('[23]BALANZA COMPROBACION'!D361:D365)</f>
        <v>0</v>
      </c>
      <c r="L30" s="19"/>
      <c r="N30" s="30">
        <f t="shared" si="0"/>
        <v>-22556.67</v>
      </c>
      <c r="O30" s="30">
        <f t="shared" si="1"/>
        <v>0</v>
      </c>
      <c r="U30" s="415">
        <f t="shared" ref="U30:U38" si="4">+E30-F30</f>
        <v>-22556.67</v>
      </c>
      <c r="V30" s="415">
        <f t="shared" ref="V30:V35" si="5">+K30-J30</f>
        <v>0</v>
      </c>
    </row>
    <row r="31" spans="2:22" x14ac:dyDescent="0.2">
      <c r="B31" s="20"/>
      <c r="C31" s="1154" t="s">
        <v>29</v>
      </c>
      <c r="D31" s="1154"/>
      <c r="E31" s="26">
        <v>0</v>
      </c>
      <c r="F31" s="26">
        <v>0</v>
      </c>
      <c r="H31" s="1154" t="s">
        <v>30</v>
      </c>
      <c r="I31" s="1154"/>
      <c r="J31" s="26">
        <v>0</v>
      </c>
      <c r="K31" s="26">
        <f>-SUM('[23]BALANZA COMPROBACION'!D366:D371)</f>
        <v>0</v>
      </c>
      <c r="L31" s="19"/>
      <c r="N31" s="30">
        <f t="shared" si="0"/>
        <v>0</v>
      </c>
      <c r="O31" s="30">
        <f t="shared" si="1"/>
        <v>0</v>
      </c>
      <c r="U31" s="415">
        <f t="shared" si="4"/>
        <v>0</v>
      </c>
      <c r="V31" s="415">
        <f t="shared" si="5"/>
        <v>0</v>
      </c>
    </row>
    <row r="32" spans="2:22" x14ac:dyDescent="0.2">
      <c r="B32" s="20"/>
      <c r="C32" s="1154" t="s">
        <v>31</v>
      </c>
      <c r="D32" s="1154"/>
      <c r="E32" s="26">
        <v>240847894.00999999</v>
      </c>
      <c r="F32" s="26">
        <v>222712740.84</v>
      </c>
      <c r="H32" s="1154" t="s">
        <v>32</v>
      </c>
      <c r="I32" s="1154"/>
      <c r="J32" s="26">
        <v>0</v>
      </c>
      <c r="K32" s="26">
        <f>-SUM('[23]BALANZA COMPROBACION'!D372:D377)</f>
        <v>0</v>
      </c>
      <c r="L32" s="19"/>
      <c r="N32" s="30">
        <f t="shared" si="0"/>
        <v>18135153.169999987</v>
      </c>
      <c r="O32" s="30">
        <f t="shared" si="1"/>
        <v>0</v>
      </c>
      <c r="U32" s="415">
        <f t="shared" si="4"/>
        <v>18135153.169999987</v>
      </c>
      <c r="V32" s="415">
        <f t="shared" si="5"/>
        <v>0</v>
      </c>
    </row>
    <row r="33" spans="2:22" x14ac:dyDescent="0.2">
      <c r="B33" s="20"/>
      <c r="C33" s="1154" t="s">
        <v>33</v>
      </c>
      <c r="D33" s="1154"/>
      <c r="E33" s="26">
        <v>98335934.859999999</v>
      </c>
      <c r="F33" s="26">
        <v>90299512.510000005</v>
      </c>
      <c r="H33" s="1154" t="s">
        <v>34</v>
      </c>
      <c r="I33" s="1154"/>
      <c r="J33" s="26">
        <v>0</v>
      </c>
      <c r="K33" s="26">
        <f>-SUM('[23]BALANZA COMPROBACION'!D378:D380)</f>
        <v>0</v>
      </c>
      <c r="L33" s="19"/>
      <c r="N33" s="30">
        <f t="shared" si="0"/>
        <v>8036422.349999994</v>
      </c>
      <c r="O33" s="30">
        <f t="shared" si="1"/>
        <v>0</v>
      </c>
      <c r="U33" s="415">
        <f t="shared" si="4"/>
        <v>8036422.349999994</v>
      </c>
      <c r="V33" s="415">
        <f t="shared" si="5"/>
        <v>0</v>
      </c>
    </row>
    <row r="34" spans="2:22" ht="26.25" customHeight="1" x14ac:dyDescent="0.2">
      <c r="B34" s="20"/>
      <c r="C34" s="1154" t="s">
        <v>35</v>
      </c>
      <c r="D34" s="1154"/>
      <c r="E34" s="26">
        <v>1023682.6</v>
      </c>
      <c r="F34" s="26">
        <v>1023682.6</v>
      </c>
      <c r="H34" s="1157" t="s">
        <v>36</v>
      </c>
      <c r="I34" s="1157"/>
      <c r="J34" s="26">
        <v>1425363.75</v>
      </c>
      <c r="K34" s="26">
        <v>1425363.75</v>
      </c>
      <c r="L34" s="19"/>
      <c r="N34" s="30">
        <f t="shared" si="0"/>
        <v>0</v>
      </c>
      <c r="O34" s="30">
        <f t="shared" si="1"/>
        <v>0</v>
      </c>
      <c r="U34" s="415">
        <f t="shared" si="4"/>
        <v>0</v>
      </c>
      <c r="V34" s="415">
        <f t="shared" si="5"/>
        <v>0</v>
      </c>
    </row>
    <row r="35" spans="2:22" x14ac:dyDescent="0.2">
      <c r="B35" s="20"/>
      <c r="C35" s="1154" t="s">
        <v>37</v>
      </c>
      <c r="D35" s="1154"/>
      <c r="E35" s="26">
        <v>-16337598.550000001</v>
      </c>
      <c r="F35" s="26">
        <v>-10178729.119999999</v>
      </c>
      <c r="H35" s="1154" t="s">
        <v>38</v>
      </c>
      <c r="I35" s="1154"/>
      <c r="J35" s="26">
        <v>0</v>
      </c>
      <c r="K35" s="26">
        <v>0</v>
      </c>
      <c r="L35" s="19"/>
      <c r="N35" s="30">
        <f t="shared" si="0"/>
        <v>-6158869.4300000016</v>
      </c>
      <c r="O35" s="30">
        <f t="shared" si="1"/>
        <v>0</v>
      </c>
      <c r="U35" s="415">
        <f t="shared" si="4"/>
        <v>-6158869.4300000016</v>
      </c>
      <c r="V35" s="415">
        <f t="shared" si="5"/>
        <v>0</v>
      </c>
    </row>
    <row r="36" spans="2:22" x14ac:dyDescent="0.2">
      <c r="B36" s="20"/>
      <c r="C36" s="1154" t="s">
        <v>39</v>
      </c>
      <c r="D36" s="1154"/>
      <c r="E36" s="26">
        <v>51865.8</v>
      </c>
      <c r="F36" s="26">
        <v>51865.8</v>
      </c>
      <c r="H36" s="31"/>
      <c r="I36" s="32"/>
      <c r="J36" s="33"/>
      <c r="K36" s="33"/>
      <c r="L36" s="19"/>
      <c r="N36" s="30">
        <f t="shared" si="0"/>
        <v>0</v>
      </c>
      <c r="O36" s="30">
        <f t="shared" si="1"/>
        <v>0</v>
      </c>
      <c r="U36" s="415">
        <f t="shared" si="4"/>
        <v>0</v>
      </c>
    </row>
    <row r="37" spans="2:22" x14ac:dyDescent="0.2">
      <c r="B37" s="20"/>
      <c r="C37" s="1154" t="s">
        <v>40</v>
      </c>
      <c r="D37" s="1154"/>
      <c r="E37" s="26">
        <v>0</v>
      </c>
      <c r="F37" s="26">
        <f>SUM('[23]BALANZA COMPROBACION'!D269:D280)</f>
        <v>0</v>
      </c>
      <c r="H37" s="1158" t="s">
        <v>41</v>
      </c>
      <c r="I37" s="1158"/>
      <c r="J37" s="27">
        <f>SUM(J30:J35)</f>
        <v>1425363.75</v>
      </c>
      <c r="K37" s="27">
        <f>SUM(K30:K35)</f>
        <v>1425363.75</v>
      </c>
      <c r="L37" s="19"/>
      <c r="N37" s="30">
        <f t="shared" si="0"/>
        <v>0</v>
      </c>
      <c r="O37" s="30">
        <f t="shared" si="1"/>
        <v>0</v>
      </c>
      <c r="U37" s="415">
        <f t="shared" si="4"/>
        <v>0</v>
      </c>
    </row>
    <row r="38" spans="2:22" x14ac:dyDescent="0.2">
      <c r="B38" s="20"/>
      <c r="C38" s="1154" t="s">
        <v>42</v>
      </c>
      <c r="D38" s="1154"/>
      <c r="E38" s="26">
        <v>0</v>
      </c>
      <c r="F38" s="26">
        <f>SUM('[23]BALANZA COMPROBACION'!D281:D285)</f>
        <v>0</v>
      </c>
      <c r="H38" s="25"/>
      <c r="I38" s="37"/>
      <c r="J38" s="36"/>
      <c r="K38" s="36"/>
      <c r="L38" s="19"/>
      <c r="N38" s="30">
        <f t="shared" si="0"/>
        <v>0</v>
      </c>
      <c r="O38" s="30">
        <f t="shared" si="1"/>
        <v>0</v>
      </c>
      <c r="U38" s="415">
        <f t="shared" si="4"/>
        <v>0</v>
      </c>
    </row>
    <row r="39" spans="2:22" x14ac:dyDescent="0.2">
      <c r="B39" s="20"/>
      <c r="C39" s="31"/>
      <c r="D39" s="32"/>
      <c r="E39" s="33"/>
      <c r="F39" s="33"/>
      <c r="H39" s="1158" t="s">
        <v>43</v>
      </c>
      <c r="I39" s="1158"/>
      <c r="J39" s="27">
        <f>J26+J37</f>
        <v>5391910.8300000001</v>
      </c>
      <c r="K39" s="27">
        <f>K26+K37</f>
        <v>3217190.09</v>
      </c>
      <c r="L39" s="19"/>
      <c r="N39" s="30">
        <f t="shared" si="0"/>
        <v>0</v>
      </c>
      <c r="O39" s="30">
        <f t="shared" si="1"/>
        <v>2174720.7400000002</v>
      </c>
    </row>
    <row r="40" spans="2:22" x14ac:dyDescent="0.2">
      <c r="B40" s="34"/>
      <c r="C40" s="1158" t="s">
        <v>44</v>
      </c>
      <c r="D40" s="1158"/>
      <c r="E40" s="27">
        <f>SUM(E30:E38)</f>
        <v>323921778.72000003</v>
      </c>
      <c r="F40" s="27">
        <f>SUM(F30:F38)</f>
        <v>303931629.30000001</v>
      </c>
      <c r="G40" s="35"/>
      <c r="H40" s="25"/>
      <c r="I40" s="39"/>
      <c r="J40" s="36"/>
      <c r="K40" s="36"/>
      <c r="L40" s="19"/>
      <c r="N40" s="30">
        <f t="shared" si="0"/>
        <v>19990149.420000017</v>
      </c>
      <c r="O40" s="30">
        <f t="shared" si="1"/>
        <v>0</v>
      </c>
    </row>
    <row r="41" spans="2:22" x14ac:dyDescent="0.2">
      <c r="B41" s="20"/>
      <c r="C41" s="31"/>
      <c r="D41" s="25"/>
      <c r="E41" s="33"/>
      <c r="F41" s="33"/>
      <c r="H41" s="1156" t="s">
        <v>45</v>
      </c>
      <c r="I41" s="1156"/>
      <c r="J41" s="33"/>
      <c r="K41" s="33"/>
      <c r="L41" s="19"/>
      <c r="N41" s="30">
        <f t="shared" si="0"/>
        <v>0</v>
      </c>
      <c r="O41" s="30">
        <f t="shared" si="1"/>
        <v>0</v>
      </c>
    </row>
    <row r="42" spans="2:22" x14ac:dyDescent="0.2">
      <c r="B42" s="20"/>
      <c r="C42" s="1158" t="s">
        <v>46</v>
      </c>
      <c r="D42" s="1158"/>
      <c r="E42" s="27">
        <f>E25+E40</f>
        <v>341082430.04000002</v>
      </c>
      <c r="F42" s="27">
        <f>F25+F40</f>
        <v>317958728.42000002</v>
      </c>
      <c r="H42" s="25"/>
      <c r="I42" s="39"/>
      <c r="J42" s="33"/>
      <c r="K42" s="33"/>
      <c r="L42" s="19"/>
      <c r="N42" s="30">
        <f t="shared" si="0"/>
        <v>23123701.620000005</v>
      </c>
      <c r="O42" s="30">
        <f t="shared" si="1"/>
        <v>0</v>
      </c>
    </row>
    <row r="43" spans="2:22" x14ac:dyDescent="0.2">
      <c r="B43" s="20"/>
      <c r="C43" s="31"/>
      <c r="D43" s="31"/>
      <c r="E43" s="33"/>
      <c r="F43" s="33"/>
      <c r="H43" s="1158" t="s">
        <v>47</v>
      </c>
      <c r="I43" s="1158"/>
      <c r="J43" s="27">
        <f>SUM(J45:J47)</f>
        <v>196145270.53999999</v>
      </c>
      <c r="K43" s="27">
        <f>SUM(K45:K47)</f>
        <v>178010117.37</v>
      </c>
      <c r="L43" s="19"/>
      <c r="N43" s="30">
        <f t="shared" si="0"/>
        <v>0</v>
      </c>
      <c r="O43" s="30">
        <f t="shared" si="1"/>
        <v>18135153.169999987</v>
      </c>
    </row>
    <row r="44" spans="2:22" x14ac:dyDescent="0.2">
      <c r="B44" s="20"/>
      <c r="C44" s="31"/>
      <c r="D44" s="31"/>
      <c r="E44" s="33"/>
      <c r="F44" s="33"/>
      <c r="H44" s="31"/>
      <c r="I44" s="22"/>
      <c r="J44" s="33"/>
      <c r="K44" s="33"/>
      <c r="L44" s="19"/>
      <c r="O44" s="30">
        <f t="shared" si="1"/>
        <v>0</v>
      </c>
    </row>
    <row r="45" spans="2:22" x14ac:dyDescent="0.2">
      <c r="B45" s="20"/>
      <c r="C45" s="31"/>
      <c r="D45" s="31"/>
      <c r="E45" s="33"/>
      <c r="F45" s="33"/>
      <c r="H45" s="1154" t="s">
        <v>48</v>
      </c>
      <c r="I45" s="1154"/>
      <c r="J45" s="26">
        <v>196145270.53999999</v>
      </c>
      <c r="K45" s="26">
        <v>178010117.37</v>
      </c>
      <c r="L45" s="19"/>
      <c r="O45" s="30">
        <f t="shared" si="1"/>
        <v>18135153.169999987</v>
      </c>
      <c r="V45" s="415">
        <f t="shared" ref="V45" si="6">+K45-J45</f>
        <v>-18135153.169999987</v>
      </c>
    </row>
    <row r="46" spans="2:22" ht="12" customHeight="1" x14ac:dyDescent="0.2">
      <c r="B46" s="20"/>
      <c r="C46" s="40" t="str">
        <f>IF(F42=K64," ","ERROR EN SUMA DE ACTIVOS - PASIVO Y PATRIMONIO DEL 2015 POR "&amp;F42-K64)</f>
        <v xml:space="preserve"> </v>
      </c>
      <c r="E46" s="41"/>
      <c r="F46" s="33"/>
      <c r="H46" s="1154" t="s">
        <v>49</v>
      </c>
      <c r="I46" s="1154"/>
      <c r="J46" s="26">
        <v>0</v>
      </c>
      <c r="K46" s="26">
        <v>0</v>
      </c>
      <c r="L46" s="19"/>
      <c r="O46" s="30">
        <f t="shared" si="1"/>
        <v>0</v>
      </c>
    </row>
    <row r="47" spans="2:22" ht="12" customHeight="1" x14ac:dyDescent="0.2">
      <c r="B47" s="20"/>
      <c r="C47" s="40" t="str">
        <f>IF(E42=J64," ","ERROR EN SUMA DE ACTIVOS - PASIVO Y PATRIMONIO DEL 2016 POR "&amp;E42-J64)</f>
        <v xml:space="preserve"> </v>
      </c>
      <c r="E47" s="41"/>
      <c r="F47" s="33"/>
      <c r="H47" s="1154" t="s">
        <v>50</v>
      </c>
      <c r="I47" s="1154"/>
      <c r="J47" s="26">
        <v>0</v>
      </c>
      <c r="K47" s="26">
        <v>0</v>
      </c>
      <c r="L47" s="19"/>
      <c r="O47" s="30">
        <f t="shared" si="1"/>
        <v>0</v>
      </c>
    </row>
    <row r="48" spans="2:22" ht="12" customHeight="1" x14ac:dyDescent="0.2">
      <c r="B48" s="20"/>
      <c r="C48" s="31"/>
      <c r="D48" s="41"/>
      <c r="E48" s="41"/>
      <c r="F48" s="33"/>
      <c r="H48" s="31"/>
      <c r="I48" s="22"/>
      <c r="J48" s="33"/>
      <c r="K48" s="33"/>
      <c r="L48" s="19"/>
      <c r="O48" s="30">
        <f t="shared" si="1"/>
        <v>0</v>
      </c>
    </row>
    <row r="49" spans="2:22" ht="12.75" customHeight="1" x14ac:dyDescent="0.2">
      <c r="B49" s="20"/>
      <c r="C49" s="31"/>
      <c r="D49" s="41"/>
      <c r="E49" s="41"/>
      <c r="F49" s="33"/>
      <c r="H49" s="1158" t="s">
        <v>51</v>
      </c>
      <c r="I49" s="1158"/>
      <c r="J49" s="27">
        <f>SUM(J51:J55)</f>
        <v>139545248.67000002</v>
      </c>
      <c r="K49" s="27">
        <f>SUM(K51:K55)</f>
        <v>136731420.96000001</v>
      </c>
      <c r="L49" s="19"/>
      <c r="O49" s="30">
        <f t="shared" si="1"/>
        <v>2813827.7100000083</v>
      </c>
    </row>
    <row r="50" spans="2:22" ht="12.75" customHeight="1" x14ac:dyDescent="0.2">
      <c r="B50" s="20"/>
      <c r="C50" s="31"/>
      <c r="D50" s="41"/>
      <c r="E50" s="41"/>
      <c r="F50" s="33"/>
      <c r="H50" s="25"/>
      <c r="I50" s="22"/>
      <c r="J50" s="42"/>
      <c r="K50" s="42"/>
      <c r="L50" s="19"/>
      <c r="O50" s="30">
        <f t="shared" si="1"/>
        <v>0</v>
      </c>
    </row>
    <row r="51" spans="2:22" ht="12" customHeight="1" x14ac:dyDescent="0.2">
      <c r="B51" s="20"/>
      <c r="C51" s="31"/>
      <c r="D51" s="41"/>
      <c r="E51" s="41"/>
      <c r="F51" s="33"/>
      <c r="H51" s="1154" t="s">
        <v>52</v>
      </c>
      <c r="I51" s="1154"/>
      <c r="J51" s="26">
        <f>+'EA-A'!J54</f>
        <v>129294.08000000566</v>
      </c>
      <c r="K51" s="26">
        <v>122975.52</v>
      </c>
      <c r="L51" s="19"/>
      <c r="O51" s="30">
        <f t="shared" si="1"/>
        <v>6318.5600000056584</v>
      </c>
      <c r="V51" s="415">
        <f t="shared" ref="V51:V54" si="7">+K51-J51</f>
        <v>-6318.5600000056584</v>
      </c>
    </row>
    <row r="52" spans="2:22" ht="12" customHeight="1" x14ac:dyDescent="0.2">
      <c r="B52" s="20"/>
      <c r="C52" s="31"/>
      <c r="D52" s="41"/>
      <c r="E52" s="41"/>
      <c r="F52" s="33"/>
      <c r="H52" s="1154" t="s">
        <v>53</v>
      </c>
      <c r="I52" s="1154"/>
      <c r="J52" s="26">
        <v>41549997.329999998</v>
      </c>
      <c r="K52" s="26">
        <v>38742488.18</v>
      </c>
      <c r="L52" s="19"/>
      <c r="N52" s="30"/>
      <c r="O52" s="30">
        <f t="shared" si="1"/>
        <v>2807509.1499999985</v>
      </c>
      <c r="V52" s="415">
        <f t="shared" si="7"/>
        <v>-2807509.1499999985</v>
      </c>
    </row>
    <row r="53" spans="2:22" ht="12" customHeight="1" x14ac:dyDescent="0.2">
      <c r="B53" s="20"/>
      <c r="C53" s="31"/>
      <c r="D53" s="41"/>
      <c r="E53" s="41"/>
      <c r="F53" s="33"/>
      <c r="H53" s="1154" t="s">
        <v>54</v>
      </c>
      <c r="I53" s="1154"/>
      <c r="J53" s="26">
        <v>97865957.260000005</v>
      </c>
      <c r="K53" s="26">
        <v>97865957.260000005</v>
      </c>
      <c r="L53" s="19"/>
      <c r="O53" s="30">
        <f t="shared" si="1"/>
        <v>0</v>
      </c>
      <c r="V53" s="415">
        <f t="shared" si="7"/>
        <v>0</v>
      </c>
    </row>
    <row r="54" spans="2:22" x14ac:dyDescent="0.2">
      <c r="B54" s="20"/>
      <c r="C54" s="31"/>
      <c r="D54" s="31"/>
      <c r="E54" s="33"/>
      <c r="F54" s="33"/>
      <c r="H54" s="1154" t="s">
        <v>55</v>
      </c>
      <c r="I54" s="1154"/>
      <c r="J54" s="26">
        <f>-SUM('[23]BALANZA COMPROBACION'!G411:G413)</f>
        <v>0</v>
      </c>
      <c r="K54" s="26">
        <f>-SUM('[23]BALANZA COMPROBACION'!D411:D413)</f>
        <v>0</v>
      </c>
      <c r="L54" s="19"/>
      <c r="O54" s="30">
        <f t="shared" si="1"/>
        <v>0</v>
      </c>
      <c r="V54" s="415">
        <f t="shared" si="7"/>
        <v>0</v>
      </c>
    </row>
    <row r="55" spans="2:22" x14ac:dyDescent="0.2">
      <c r="B55" s="20"/>
      <c r="C55" s="31"/>
      <c r="D55" s="31"/>
      <c r="E55" s="33"/>
      <c r="F55" s="33"/>
      <c r="H55" s="1154" t="s">
        <v>56</v>
      </c>
      <c r="I55" s="1154"/>
      <c r="J55" s="26">
        <f>-SUM('[23]BALANZA COMPROBACION'!G414:G415)</f>
        <v>0</v>
      </c>
      <c r="K55" s="26">
        <f>-SUM('[23]BALANZA COMPROBACION'!D414:D415)</f>
        <v>0</v>
      </c>
      <c r="L55" s="19"/>
      <c r="N55" s="30"/>
      <c r="O55" s="30">
        <f t="shared" si="1"/>
        <v>0</v>
      </c>
    </row>
    <row r="56" spans="2:22" x14ac:dyDescent="0.2">
      <c r="B56" s="20"/>
      <c r="C56" s="31"/>
      <c r="D56" s="31"/>
      <c r="E56" s="33"/>
      <c r="F56" s="33"/>
      <c r="H56" s="31"/>
      <c r="I56" s="22"/>
      <c r="J56" s="33"/>
      <c r="K56" s="33"/>
      <c r="L56" s="19"/>
      <c r="O56" s="30">
        <f t="shared" si="1"/>
        <v>0</v>
      </c>
      <c r="U56" s="415">
        <f>SUM(U17:U55)</f>
        <v>23123701.619999982</v>
      </c>
      <c r="V56" s="415">
        <f>SUM(V17:V55)</f>
        <v>-23123701.619999994</v>
      </c>
    </row>
    <row r="57" spans="2:22" ht="29.25" customHeight="1" x14ac:dyDescent="0.2">
      <c r="B57" s="20"/>
      <c r="C57" s="31"/>
      <c r="D57" s="31"/>
      <c r="E57" s="33"/>
      <c r="F57" s="33"/>
      <c r="H57" s="1158" t="s">
        <v>57</v>
      </c>
      <c r="I57" s="1158"/>
      <c r="J57" s="27">
        <f>SUM(J59:J60)</f>
        <v>0</v>
      </c>
      <c r="K57" s="27">
        <f>SUM(K59:K60)</f>
        <v>0</v>
      </c>
      <c r="L57" s="19"/>
      <c r="O57" s="30">
        <f t="shared" si="1"/>
        <v>0</v>
      </c>
    </row>
    <row r="58" spans="2:22" ht="21.75" hidden="1" customHeight="1" x14ac:dyDescent="0.2">
      <c r="B58" s="20"/>
      <c r="C58" s="31"/>
      <c r="D58" s="31"/>
      <c r="E58" s="33"/>
      <c r="F58" s="33"/>
      <c r="H58" s="31"/>
      <c r="I58" s="22"/>
      <c r="J58" s="33"/>
      <c r="K58" s="33"/>
      <c r="L58" s="19"/>
      <c r="O58" s="30">
        <f t="shared" si="1"/>
        <v>0</v>
      </c>
    </row>
    <row r="59" spans="2:22" x14ac:dyDescent="0.2">
      <c r="B59" s="20"/>
      <c r="C59" s="31"/>
      <c r="D59" s="31"/>
      <c r="E59" s="33"/>
      <c r="F59" s="33"/>
      <c r="H59" s="1154" t="s">
        <v>58</v>
      </c>
      <c r="I59" s="1154"/>
      <c r="J59" s="26">
        <f>-SUM('[23]BALANZA COMPROBACION'!G416)</f>
        <v>0</v>
      </c>
      <c r="K59" s="26">
        <f>-SUM('[23]BALANZA COMPROBACION'!D416)</f>
        <v>0</v>
      </c>
      <c r="L59" s="19"/>
      <c r="O59" s="30">
        <f t="shared" si="1"/>
        <v>0</v>
      </c>
    </row>
    <row r="60" spans="2:22" x14ac:dyDescent="0.2">
      <c r="B60" s="20"/>
      <c r="C60" s="31"/>
      <c r="D60" s="31"/>
      <c r="E60" s="33"/>
      <c r="F60" s="33"/>
      <c r="H60" s="1154" t="s">
        <v>59</v>
      </c>
      <c r="I60" s="1154"/>
      <c r="J60" s="26">
        <f>-SUM('[23]BALANZA COMPROBACION'!G417)</f>
        <v>0</v>
      </c>
      <c r="K60" s="26">
        <f>-SUM('[23]BALANZA COMPROBACION'!D417)</f>
        <v>0</v>
      </c>
      <c r="L60" s="19"/>
      <c r="O60" s="30">
        <f t="shared" si="1"/>
        <v>0</v>
      </c>
    </row>
    <row r="61" spans="2:22" ht="9.9499999999999993" customHeight="1" x14ac:dyDescent="0.2">
      <c r="B61" s="20"/>
      <c r="C61" s="31"/>
      <c r="D61" s="43"/>
      <c r="E61" s="33"/>
      <c r="F61" s="33"/>
      <c r="H61" s="31"/>
      <c r="I61" s="44"/>
      <c r="J61" s="33"/>
      <c r="K61" s="33"/>
      <c r="L61" s="19"/>
      <c r="O61" s="30">
        <f t="shared" si="1"/>
        <v>0</v>
      </c>
    </row>
    <row r="62" spans="2:22" x14ac:dyDescent="0.2">
      <c r="B62" s="20"/>
      <c r="C62" s="31"/>
      <c r="D62" s="31"/>
      <c r="E62" s="33"/>
      <c r="F62" s="33"/>
      <c r="H62" s="1158" t="s">
        <v>60</v>
      </c>
      <c r="I62" s="1158"/>
      <c r="J62" s="27">
        <f>J43+J49+J57</f>
        <v>335690519.21000004</v>
      </c>
      <c r="K62" s="27">
        <f>K43+K49+K57</f>
        <v>314741538.33000004</v>
      </c>
      <c r="L62" s="19"/>
      <c r="O62" s="30">
        <f t="shared" si="1"/>
        <v>20948980.879999995</v>
      </c>
    </row>
    <row r="63" spans="2:22" ht="9.9499999999999993" customHeight="1" x14ac:dyDescent="0.2">
      <c r="B63" s="20"/>
      <c r="C63" s="31"/>
      <c r="D63" s="31"/>
      <c r="E63" s="33"/>
      <c r="F63" s="33"/>
      <c r="H63" s="31"/>
      <c r="I63" s="22"/>
      <c r="J63" s="33"/>
      <c r="K63" s="33"/>
      <c r="L63" s="19"/>
    </row>
    <row r="64" spans="2:22" x14ac:dyDescent="0.2">
      <c r="B64" s="20"/>
      <c r="C64" s="31"/>
      <c r="D64" s="31"/>
      <c r="E64" s="33"/>
      <c r="F64" s="33"/>
      <c r="H64" s="1158" t="s">
        <v>61</v>
      </c>
      <c r="I64" s="1158"/>
      <c r="J64" s="27">
        <f>J39+J62</f>
        <v>341082430.04000002</v>
      </c>
      <c r="K64" s="27">
        <f>K39+K62</f>
        <v>317958728.42000002</v>
      </c>
      <c r="L64" s="19"/>
    </row>
    <row r="65" spans="2:12" ht="6" customHeight="1" x14ac:dyDescent="0.2">
      <c r="B65" s="45"/>
      <c r="C65" s="46"/>
      <c r="D65" s="46"/>
      <c r="E65" s="46"/>
      <c r="F65" s="46"/>
      <c r="G65" s="47"/>
      <c r="H65" s="46"/>
      <c r="I65" s="46"/>
      <c r="J65" s="46"/>
      <c r="K65" s="46"/>
      <c r="L65" s="48"/>
    </row>
    <row r="66" spans="2:12" ht="15" customHeight="1" x14ac:dyDescent="0.2">
      <c r="C66" s="1161" t="s">
        <v>62</v>
      </c>
      <c r="D66" s="1161"/>
      <c r="E66" s="1161"/>
      <c r="F66" s="1161"/>
      <c r="G66" s="1161"/>
      <c r="H66" s="1161"/>
      <c r="I66" s="1161"/>
      <c r="J66" s="1161"/>
      <c r="K66" s="1161"/>
    </row>
    <row r="67" spans="2:12" ht="15" customHeight="1" x14ac:dyDescent="0.2">
      <c r="C67" s="44"/>
      <c r="D67" s="44"/>
      <c r="E67" s="44"/>
      <c r="F67" s="44"/>
      <c r="G67" s="44"/>
      <c r="H67" s="44"/>
      <c r="I67" s="44"/>
      <c r="J67" s="44"/>
      <c r="K67" s="44"/>
    </row>
    <row r="68" spans="2:12" x14ac:dyDescent="0.2">
      <c r="C68" s="22"/>
      <c r="D68" s="17"/>
      <c r="E68" s="49"/>
      <c r="F68" s="49"/>
      <c r="H68" s="50"/>
      <c r="I68" s="17"/>
      <c r="J68" s="49"/>
      <c r="K68" s="49"/>
    </row>
    <row r="69" spans="2:12" ht="50.1" customHeight="1" x14ac:dyDescent="0.2">
      <c r="C69" s="22"/>
      <c r="D69" s="1162"/>
      <c r="E69" s="1162"/>
      <c r="F69" s="49"/>
      <c r="H69" s="1163"/>
      <c r="I69" s="1163"/>
      <c r="J69" s="49"/>
      <c r="K69" s="49"/>
    </row>
    <row r="70" spans="2:12" ht="14.1" customHeight="1" x14ac:dyDescent="0.2">
      <c r="C70" s="51"/>
      <c r="D70" s="1169" t="str">
        <f>[23]ENTE!D10</f>
        <v>M.A.P. BIBIANA RODRÍGUEZ MONTES</v>
      </c>
      <c r="E70" s="1169"/>
      <c r="F70" s="49"/>
      <c r="G70" s="52"/>
      <c r="H70" s="1169" t="str">
        <f>[23]ENTE!D14</f>
        <v>M. EN A. GONZALO FERREIRA MARTÍNEZ</v>
      </c>
      <c r="I70" s="1169"/>
      <c r="J70" s="24"/>
      <c r="K70" s="49"/>
    </row>
    <row r="71" spans="2:12" ht="14.1" customHeight="1" x14ac:dyDescent="0.2">
      <c r="C71" s="53"/>
      <c r="D71" s="1159" t="str">
        <f>[23]ENTE!D12</f>
        <v>RECTORA</v>
      </c>
      <c r="E71" s="1159"/>
      <c r="F71" s="54"/>
      <c r="G71" s="52"/>
      <c r="H71" s="1159" t="str">
        <f>[23]ENTE!D16</f>
        <v>DIRECTOR DE ADMINISTRACIÓN Y FINANZAS</v>
      </c>
      <c r="I71" s="1159"/>
      <c r="J71" s="24"/>
      <c r="K71" s="49"/>
    </row>
  </sheetData>
  <sheetProtection selectLockedCells="1"/>
  <mergeCells count="72">
    <mergeCell ref="D71:E71"/>
    <mergeCell ref="H71:I71"/>
    <mergeCell ref="H62:I62"/>
    <mergeCell ref="H64:I64"/>
    <mergeCell ref="C66:K66"/>
    <mergeCell ref="D69:E69"/>
    <mergeCell ref="H69:I69"/>
    <mergeCell ref="D70:E70"/>
    <mergeCell ref="H70:I70"/>
    <mergeCell ref="H60:I60"/>
    <mergeCell ref="H45:I45"/>
    <mergeCell ref="H46:I46"/>
    <mergeCell ref="H47:I47"/>
    <mergeCell ref="H49:I49"/>
    <mergeCell ref="H51:I51"/>
    <mergeCell ref="H52:I52"/>
    <mergeCell ref="H53:I53"/>
    <mergeCell ref="H54:I54"/>
    <mergeCell ref="H55:I55"/>
    <mergeCell ref="H57:I57"/>
    <mergeCell ref="H59:I59"/>
    <mergeCell ref="H43:I43"/>
    <mergeCell ref="C34:D34"/>
    <mergeCell ref="H34:I34"/>
    <mergeCell ref="C35:D35"/>
    <mergeCell ref="H35:I35"/>
    <mergeCell ref="C36:D36"/>
    <mergeCell ref="C37:D37"/>
    <mergeCell ref="H37:I37"/>
    <mergeCell ref="C38:D38"/>
    <mergeCell ref="H39:I39"/>
    <mergeCell ref="C40:D40"/>
    <mergeCell ref="H41:I41"/>
    <mergeCell ref="C42:D42"/>
    <mergeCell ref="C31:D31"/>
    <mergeCell ref="H31:I31"/>
    <mergeCell ref="C32:D32"/>
    <mergeCell ref="H32:I32"/>
    <mergeCell ref="C33:D33"/>
    <mergeCell ref="H33:I33"/>
    <mergeCell ref="C30:D30"/>
    <mergeCell ref="H30:I30"/>
    <mergeCell ref="C21:D21"/>
    <mergeCell ref="H21:I21"/>
    <mergeCell ref="C22:D22"/>
    <mergeCell ref="H22:I22"/>
    <mergeCell ref="C23:D23"/>
    <mergeCell ref="H23:I23"/>
    <mergeCell ref="H24:I24"/>
    <mergeCell ref="C25:D25"/>
    <mergeCell ref="H26:I26"/>
    <mergeCell ref="C28:D28"/>
    <mergeCell ref="H28:I28"/>
    <mergeCell ref="C18:D18"/>
    <mergeCell ref="H18:I18"/>
    <mergeCell ref="C19:D19"/>
    <mergeCell ref="H19:I19"/>
    <mergeCell ref="C20:D20"/>
    <mergeCell ref="H20:I20"/>
    <mergeCell ref="C13:D13"/>
    <mergeCell ref="H13:I13"/>
    <mergeCell ref="C15:D15"/>
    <mergeCell ref="H15:I15"/>
    <mergeCell ref="C17:D17"/>
    <mergeCell ref="H17:I17"/>
    <mergeCell ref="C10:D10"/>
    <mergeCell ref="H10:I10"/>
    <mergeCell ref="C2:L2"/>
    <mergeCell ref="C3:L3"/>
    <mergeCell ref="C4:L4"/>
    <mergeCell ref="C5:L5"/>
    <mergeCell ref="D7:J7"/>
  </mergeCells>
  <conditionalFormatting sqref="E46:E53 D48:D53">
    <cfRule type="expression" dxfId="22" priority="1">
      <formula>$F$42&lt;&gt;$K$64</formula>
    </cfRule>
    <cfRule type="expression" dxfId="21" priority="2">
      <formula>$E$42&lt;&gt;$J$64</formula>
    </cfRule>
  </conditionalFormatting>
  <pageMargins left="0.70866141732283472" right="0.70866141732283472" top="0.74803149606299213" bottom="0.74803149606299213" header="0.31496062992125984" footer="0.31496062992125984"/>
  <pageSetup scale="55" orientation="landscape" r:id="rId1"/>
  <headerFooter>
    <oddFooter>&amp;R&amp;"-,Negrita"&amp;16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68"/>
  <sheetViews>
    <sheetView zoomScale="80" zoomScaleNormal="80" workbookViewId="0">
      <selection activeCell="E31" sqref="E31"/>
    </sheetView>
  </sheetViews>
  <sheetFormatPr baseColWidth="10" defaultRowHeight="15" x14ac:dyDescent="0.25"/>
  <cols>
    <col min="1" max="1" width="53.85546875" style="514" customWidth="1"/>
    <col min="2" max="2" width="20" customWidth="1"/>
    <col min="3" max="3" width="18.42578125" customWidth="1"/>
    <col min="4" max="4" width="20" customWidth="1"/>
    <col min="5" max="5" width="16.7109375" customWidth="1"/>
    <col min="6" max="6" width="14.42578125" customWidth="1"/>
    <col min="7" max="7" width="16.5703125" customWidth="1"/>
  </cols>
  <sheetData>
    <row r="1" spans="1:9" s="461" customFormat="1" ht="20.25" x14ac:dyDescent="0.3">
      <c r="A1" s="472"/>
      <c r="C1" s="475"/>
      <c r="H1" s="466"/>
      <c r="I1" s="476"/>
    </row>
    <row r="2" spans="1:9" s="461" customFormat="1" ht="20.25" x14ac:dyDescent="0.3">
      <c r="A2" s="472"/>
      <c r="C2" s="475"/>
      <c r="H2" s="466"/>
      <c r="I2" s="476"/>
    </row>
    <row r="3" spans="1:9" s="461" customFormat="1" ht="21" thickBot="1" x14ac:dyDescent="0.35">
      <c r="A3" s="472"/>
      <c r="C3" s="475"/>
      <c r="F3" s="459"/>
      <c r="H3" s="466"/>
      <c r="I3" s="476"/>
    </row>
    <row r="4" spans="1:9" s="461" customFormat="1" ht="13.5" customHeight="1" x14ac:dyDescent="0.3">
      <c r="A4" s="1311" t="s">
        <v>19510</v>
      </c>
      <c r="B4" s="1312"/>
      <c r="C4" s="1312"/>
      <c r="D4" s="1312"/>
      <c r="E4" s="1312"/>
      <c r="F4" s="1312"/>
      <c r="G4" s="1313"/>
      <c r="H4" s="466"/>
      <c r="I4" s="476"/>
    </row>
    <row r="5" spans="1:9" s="461" customFormat="1" ht="12" customHeight="1" x14ac:dyDescent="0.3">
      <c r="A5" s="1314" t="s">
        <v>19539</v>
      </c>
      <c r="B5" s="1315"/>
      <c r="C5" s="1315"/>
      <c r="D5" s="1315"/>
      <c r="E5" s="1315"/>
      <c r="F5" s="1315"/>
      <c r="G5" s="1316"/>
      <c r="H5" s="466"/>
      <c r="I5" s="476"/>
    </row>
    <row r="6" spans="1:9" s="461" customFormat="1" ht="12.75" customHeight="1" x14ac:dyDescent="0.3">
      <c r="A6" s="1317" t="s">
        <v>19540</v>
      </c>
      <c r="B6" s="1318"/>
      <c r="C6" s="1318"/>
      <c r="D6" s="1318"/>
      <c r="E6" s="1318"/>
      <c r="F6" s="1318"/>
      <c r="G6" s="1319"/>
      <c r="H6" s="466"/>
      <c r="I6" s="476"/>
    </row>
    <row r="7" spans="1:9" s="461" customFormat="1" ht="12.75" customHeight="1" x14ac:dyDescent="0.3">
      <c r="A7" s="1320" t="str">
        <f>FTE.FIN!A7:I7</f>
        <v>Del 1 de enero al 31 de Marzo de 2018</v>
      </c>
      <c r="B7" s="1320"/>
      <c r="C7" s="1320"/>
      <c r="D7" s="1320"/>
      <c r="E7" s="1320"/>
      <c r="F7" s="1320"/>
      <c r="G7" s="1320"/>
      <c r="H7" s="466"/>
      <c r="I7" s="476"/>
    </row>
    <row r="8" spans="1:9" s="461" customFormat="1" ht="15.75" customHeight="1" x14ac:dyDescent="0.3">
      <c r="A8" s="1321" t="s">
        <v>3</v>
      </c>
      <c r="B8" s="1322" t="s">
        <v>19541</v>
      </c>
      <c r="C8" s="1322"/>
      <c r="D8" s="1322"/>
      <c r="E8" s="1322"/>
      <c r="F8" s="1322"/>
      <c r="G8" s="1322" t="s">
        <v>19542</v>
      </c>
      <c r="H8" s="466"/>
      <c r="I8" s="476"/>
    </row>
    <row r="9" spans="1:9" s="461" customFormat="1" ht="24" customHeight="1" x14ac:dyDescent="0.3">
      <c r="A9" s="1321"/>
      <c r="B9" s="477" t="s">
        <v>19543</v>
      </c>
      <c r="C9" s="477" t="s">
        <v>19544</v>
      </c>
      <c r="D9" s="477" t="s">
        <v>19518</v>
      </c>
      <c r="E9" s="477" t="s">
        <v>19519</v>
      </c>
      <c r="F9" s="477" t="s">
        <v>19545</v>
      </c>
      <c r="G9" s="1322"/>
      <c r="H9" s="466"/>
      <c r="I9" s="476"/>
    </row>
    <row r="10" spans="1:9" s="461" customFormat="1" ht="15.75" customHeight="1" x14ac:dyDescent="0.3">
      <c r="A10" s="1321"/>
      <c r="B10" s="477">
        <v>1</v>
      </c>
      <c r="C10" s="477">
        <v>2</v>
      </c>
      <c r="D10" s="477" t="s">
        <v>19546</v>
      </c>
      <c r="E10" s="477">
        <v>4</v>
      </c>
      <c r="F10" s="477">
        <v>5</v>
      </c>
      <c r="G10" s="477" t="s">
        <v>19547</v>
      </c>
      <c r="H10" s="466"/>
      <c r="I10" s="476"/>
    </row>
    <row r="11" spans="1:9" x14ac:dyDescent="0.25">
      <c r="A11" s="478" t="s">
        <v>19548</v>
      </c>
      <c r="B11" s="479">
        <v>56745396</v>
      </c>
      <c r="C11" s="479">
        <v>0</v>
      </c>
      <c r="D11" s="479">
        <f>SUM(B11:C11)</f>
        <v>56745396</v>
      </c>
      <c r="E11" s="479">
        <v>13067111.970000001</v>
      </c>
      <c r="F11" s="479">
        <f>SUM(E11)</f>
        <v>13067111.970000001</v>
      </c>
      <c r="G11" s="480">
        <f>SUM(D11-E11)</f>
        <v>43678284.030000001</v>
      </c>
      <c r="H11" s="481"/>
      <c r="I11" s="481"/>
    </row>
    <row r="12" spans="1:9" x14ac:dyDescent="0.25">
      <c r="A12" s="478" t="s">
        <v>19549</v>
      </c>
      <c r="B12" s="479">
        <v>180182</v>
      </c>
      <c r="C12" s="479">
        <v>4321.5</v>
      </c>
      <c r="D12" s="479">
        <f t="shared" ref="D12:D27" si="0">SUM(B12:C12)</f>
        <v>184503.5</v>
      </c>
      <c r="E12" s="479">
        <v>50185</v>
      </c>
      <c r="F12" s="479">
        <f t="shared" ref="F12:F37" si="1">SUM(E12)</f>
        <v>50185</v>
      </c>
      <c r="G12" s="480">
        <f t="shared" ref="G12:G37" si="2">SUM(D12-E12)</f>
        <v>134318.5</v>
      </c>
      <c r="H12" s="481"/>
      <c r="I12" s="481"/>
    </row>
    <row r="13" spans="1:9" x14ac:dyDescent="0.25">
      <c r="A13" s="478" t="s">
        <v>19550</v>
      </c>
      <c r="B13" s="479">
        <v>18476808</v>
      </c>
      <c r="C13" s="479">
        <v>-65844.509999999995</v>
      </c>
      <c r="D13" s="479">
        <f t="shared" si="0"/>
        <v>18410963.489999998</v>
      </c>
      <c r="E13" s="479">
        <v>729927.19</v>
      </c>
      <c r="F13" s="479">
        <f t="shared" si="1"/>
        <v>729927.19</v>
      </c>
      <c r="G13" s="480">
        <f t="shared" si="2"/>
        <v>17681036.299999997</v>
      </c>
      <c r="H13" s="481"/>
      <c r="I13" s="481"/>
    </row>
    <row r="14" spans="1:9" x14ac:dyDescent="0.25">
      <c r="A14" s="478" t="s">
        <v>19551</v>
      </c>
      <c r="B14" s="479">
        <v>11908778</v>
      </c>
      <c r="C14" s="479">
        <v>0</v>
      </c>
      <c r="D14" s="479">
        <f t="shared" si="0"/>
        <v>11908778</v>
      </c>
      <c r="E14" s="479">
        <v>2614669.35</v>
      </c>
      <c r="F14" s="479">
        <f t="shared" si="1"/>
        <v>2614669.35</v>
      </c>
      <c r="G14" s="480">
        <f t="shared" si="2"/>
        <v>9294108.6500000004</v>
      </c>
      <c r="H14" s="481"/>
      <c r="I14" s="481"/>
    </row>
    <row r="15" spans="1:9" x14ac:dyDescent="0.25">
      <c r="A15" s="478" t="s">
        <v>19552</v>
      </c>
      <c r="B15" s="479">
        <v>12762279</v>
      </c>
      <c r="C15" s="479">
        <v>2272.0400000000009</v>
      </c>
      <c r="D15" s="479">
        <f t="shared" si="0"/>
        <v>12764551.039999999</v>
      </c>
      <c r="E15" s="479">
        <v>2133012.0699999998</v>
      </c>
      <c r="F15" s="479">
        <f t="shared" si="1"/>
        <v>2133012.0699999998</v>
      </c>
      <c r="G15" s="480">
        <f t="shared" si="2"/>
        <v>10631538.969999999</v>
      </c>
      <c r="H15" s="481"/>
      <c r="I15" s="481"/>
    </row>
    <row r="16" spans="1:9" x14ac:dyDescent="0.25">
      <c r="A16" s="482" t="s">
        <v>19553</v>
      </c>
      <c r="B16" s="479">
        <v>3705897</v>
      </c>
      <c r="C16" s="479">
        <v>0</v>
      </c>
      <c r="D16" s="479">
        <f t="shared" si="0"/>
        <v>3705897</v>
      </c>
      <c r="E16" s="479">
        <v>0</v>
      </c>
      <c r="F16" s="479">
        <f t="shared" si="1"/>
        <v>0</v>
      </c>
      <c r="G16" s="480">
        <f>SUM(D16-E16)</f>
        <v>3705897</v>
      </c>
      <c r="H16" s="481"/>
      <c r="I16" s="481"/>
    </row>
    <row r="17" spans="1:9" x14ac:dyDescent="0.25">
      <c r="A17" s="478" t="s">
        <v>19554</v>
      </c>
      <c r="B17" s="479">
        <v>3913343</v>
      </c>
      <c r="C17" s="479">
        <v>59250.97</v>
      </c>
      <c r="D17" s="479">
        <f t="shared" si="0"/>
        <v>3972593.97</v>
      </c>
      <c r="E17" s="479">
        <v>624022.62</v>
      </c>
      <c r="F17" s="479">
        <f t="shared" si="1"/>
        <v>624022.62</v>
      </c>
      <c r="G17" s="480">
        <f>SUM(D17-E17)</f>
        <v>3348571.35</v>
      </c>
      <c r="H17" s="481"/>
      <c r="I17" s="481"/>
    </row>
    <row r="18" spans="1:9" x14ac:dyDescent="0.25">
      <c r="A18" s="483" t="s">
        <v>147</v>
      </c>
      <c r="B18" s="484">
        <f>SUM(B11:B17)</f>
        <v>107692683</v>
      </c>
      <c r="C18" s="484">
        <f t="shared" ref="C18:G18" si="3">SUM(C11:C17)</f>
        <v>0</v>
      </c>
      <c r="D18" s="484">
        <f t="shared" si="3"/>
        <v>107692683</v>
      </c>
      <c r="E18" s="484">
        <f>SUM(E11:E17)</f>
        <v>19218928.199999999</v>
      </c>
      <c r="F18" s="484">
        <f t="shared" si="3"/>
        <v>19218928.199999999</v>
      </c>
      <c r="G18" s="484">
        <f t="shared" si="3"/>
        <v>88473754.799999997</v>
      </c>
      <c r="H18" s="481"/>
      <c r="I18" s="481"/>
    </row>
    <row r="19" spans="1:9" x14ac:dyDescent="0.25">
      <c r="A19" s="478" t="s">
        <v>19555</v>
      </c>
      <c r="B19" s="479">
        <v>957841</v>
      </c>
      <c r="C19" s="479">
        <v>709000.92999999993</v>
      </c>
      <c r="D19" s="479">
        <f t="shared" si="0"/>
        <v>1666841.93</v>
      </c>
      <c r="E19" s="479">
        <v>591997.54</v>
      </c>
      <c r="F19" s="479">
        <f t="shared" si="1"/>
        <v>591997.54</v>
      </c>
      <c r="G19" s="480">
        <f t="shared" si="2"/>
        <v>1074844.3899999999</v>
      </c>
      <c r="H19" s="485"/>
      <c r="I19" s="481"/>
    </row>
    <row r="20" spans="1:9" x14ac:dyDescent="0.25">
      <c r="A20" s="478" t="s">
        <v>19556</v>
      </c>
      <c r="B20" s="479">
        <v>380000</v>
      </c>
      <c r="C20" s="479">
        <v>79376.61</v>
      </c>
      <c r="D20" s="479">
        <f t="shared" si="0"/>
        <v>459376.61</v>
      </c>
      <c r="E20" s="479">
        <v>173991.78</v>
      </c>
      <c r="F20" s="479">
        <f t="shared" si="1"/>
        <v>173991.78</v>
      </c>
      <c r="G20" s="480">
        <f t="shared" si="2"/>
        <v>285384.82999999996</v>
      </c>
      <c r="H20" s="485"/>
      <c r="I20" s="481"/>
    </row>
    <row r="21" spans="1:9" x14ac:dyDescent="0.25">
      <c r="A21" s="478" t="s">
        <v>19557</v>
      </c>
      <c r="B21" s="479">
        <v>0</v>
      </c>
      <c r="C21" s="479">
        <v>0</v>
      </c>
      <c r="D21" s="479">
        <f t="shared" si="0"/>
        <v>0</v>
      </c>
      <c r="E21" s="479"/>
      <c r="F21" s="479"/>
      <c r="G21" s="480">
        <f t="shared" si="2"/>
        <v>0</v>
      </c>
      <c r="H21" s="486"/>
      <c r="I21" s="481"/>
    </row>
    <row r="22" spans="1:9" x14ac:dyDescent="0.25">
      <c r="A22" s="478" t="s">
        <v>19558</v>
      </c>
      <c r="B22" s="479">
        <v>447000</v>
      </c>
      <c r="C22" s="479">
        <v>248976.56</v>
      </c>
      <c r="D22" s="479">
        <f t="shared" si="0"/>
        <v>695976.56</v>
      </c>
      <c r="E22" s="479">
        <v>435136.86</v>
      </c>
      <c r="F22" s="479">
        <f t="shared" si="1"/>
        <v>435136.86</v>
      </c>
      <c r="G22" s="480">
        <f t="shared" si="2"/>
        <v>260839.70000000007</v>
      </c>
      <c r="H22" s="485"/>
      <c r="I22" s="481"/>
    </row>
    <row r="23" spans="1:9" x14ac:dyDescent="0.25">
      <c r="A23" s="482" t="s">
        <v>19559</v>
      </c>
      <c r="B23" s="479">
        <v>400000</v>
      </c>
      <c r="C23" s="479">
        <v>385681.8</v>
      </c>
      <c r="D23" s="479">
        <f t="shared" si="0"/>
        <v>785681.8</v>
      </c>
      <c r="E23" s="479">
        <v>60684.22</v>
      </c>
      <c r="F23" s="479">
        <f t="shared" si="1"/>
        <v>60684.22</v>
      </c>
      <c r="G23" s="480">
        <f t="shared" si="2"/>
        <v>724997.58000000007</v>
      </c>
      <c r="H23" s="486"/>
      <c r="I23" s="481"/>
    </row>
    <row r="24" spans="1:9" x14ac:dyDescent="0.25">
      <c r="A24" s="478" t="s">
        <v>19560</v>
      </c>
      <c r="B24" s="479">
        <v>1374704</v>
      </c>
      <c r="C24" s="479">
        <v>-187261.1</v>
      </c>
      <c r="D24" s="479">
        <f t="shared" si="0"/>
        <v>1187442.8999999999</v>
      </c>
      <c r="E24" s="479">
        <v>321153.55</v>
      </c>
      <c r="F24" s="479">
        <f t="shared" si="1"/>
        <v>321153.55</v>
      </c>
      <c r="G24" s="480">
        <f t="shared" si="2"/>
        <v>866289.34999999986</v>
      </c>
      <c r="H24" s="485"/>
      <c r="I24" s="481"/>
    </row>
    <row r="25" spans="1:9" x14ac:dyDescent="0.25">
      <c r="A25" s="482" t="s">
        <v>19561</v>
      </c>
      <c r="B25" s="479">
        <v>144646</v>
      </c>
      <c r="C25" s="479">
        <v>0</v>
      </c>
      <c r="D25" s="479">
        <f t="shared" si="0"/>
        <v>144646</v>
      </c>
      <c r="E25" s="479">
        <v>14689.02</v>
      </c>
      <c r="F25" s="479">
        <f t="shared" si="1"/>
        <v>14689.02</v>
      </c>
      <c r="G25" s="480">
        <f t="shared" si="2"/>
        <v>129956.98</v>
      </c>
      <c r="H25" s="486"/>
      <c r="I25" s="481"/>
    </row>
    <row r="26" spans="1:9" x14ac:dyDescent="0.25">
      <c r="A26" s="482" t="s">
        <v>19562</v>
      </c>
      <c r="B26" s="479">
        <v>0</v>
      </c>
      <c r="C26" s="479">
        <v>0</v>
      </c>
      <c r="D26" s="479">
        <f t="shared" ref="D26" si="4">SUM(B26:C26)</f>
        <v>0</v>
      </c>
      <c r="E26" s="479"/>
      <c r="F26" s="479"/>
      <c r="G26" s="480">
        <f t="shared" si="2"/>
        <v>0</v>
      </c>
      <c r="H26" s="485"/>
      <c r="I26" s="481"/>
    </row>
    <row r="27" spans="1:9" x14ac:dyDescent="0.25">
      <c r="A27" s="487" t="s">
        <v>19563</v>
      </c>
      <c r="B27" s="479">
        <v>185678</v>
      </c>
      <c r="C27" s="488">
        <v>207972.22</v>
      </c>
      <c r="D27" s="479">
        <f t="shared" si="0"/>
        <v>393650.22</v>
      </c>
      <c r="E27" s="488">
        <v>6527.81</v>
      </c>
      <c r="F27" s="479">
        <f t="shared" si="1"/>
        <v>6527.81</v>
      </c>
      <c r="G27" s="480">
        <f t="shared" si="2"/>
        <v>387122.41</v>
      </c>
      <c r="H27" s="485"/>
      <c r="I27" s="481"/>
    </row>
    <row r="28" spans="1:9" x14ac:dyDescent="0.25">
      <c r="A28" s="489" t="s">
        <v>71</v>
      </c>
      <c r="B28" s="490">
        <f t="shared" ref="B28:G28" si="5">SUM(B19:B27)</f>
        <v>3889869</v>
      </c>
      <c r="C28" s="490">
        <f t="shared" si="5"/>
        <v>1443747.0199999998</v>
      </c>
      <c r="D28" s="490">
        <f t="shared" si="5"/>
        <v>5333616.0200000005</v>
      </c>
      <c r="E28" s="490">
        <f t="shared" si="5"/>
        <v>1604180.7800000003</v>
      </c>
      <c r="F28" s="490">
        <f t="shared" si="5"/>
        <v>1604180.7800000003</v>
      </c>
      <c r="G28" s="490">
        <f t="shared" si="5"/>
        <v>3729435.2399999998</v>
      </c>
      <c r="H28" s="481"/>
      <c r="I28" s="481"/>
    </row>
    <row r="29" spans="1:9" x14ac:dyDescent="0.25">
      <c r="A29" s="491" t="s">
        <v>19564</v>
      </c>
      <c r="B29" s="479">
        <v>2571528</v>
      </c>
      <c r="C29" s="492">
        <v>23332.840000000004</v>
      </c>
      <c r="D29" s="479">
        <f t="shared" ref="D29:D37" si="6">SUM(B29:C29)</f>
        <v>2594860.84</v>
      </c>
      <c r="E29" s="493">
        <v>523823.94</v>
      </c>
      <c r="F29" s="479">
        <f t="shared" si="1"/>
        <v>523823.94</v>
      </c>
      <c r="G29" s="480">
        <f t="shared" si="2"/>
        <v>2071036.9</v>
      </c>
      <c r="H29" s="481"/>
      <c r="I29" s="481"/>
    </row>
    <row r="30" spans="1:9" ht="15" customHeight="1" x14ac:dyDescent="0.25">
      <c r="A30" s="482" t="s">
        <v>19565</v>
      </c>
      <c r="B30" s="479">
        <v>869015</v>
      </c>
      <c r="C30" s="479">
        <v>418497.39</v>
      </c>
      <c r="D30" s="479">
        <f t="shared" si="6"/>
        <v>1287512.3900000001</v>
      </c>
      <c r="E30" s="494">
        <v>463272.39</v>
      </c>
      <c r="F30" s="479">
        <f t="shared" si="1"/>
        <v>463272.39</v>
      </c>
      <c r="G30" s="480">
        <f t="shared" si="2"/>
        <v>824240.00000000012</v>
      </c>
      <c r="H30" s="481"/>
      <c r="I30" s="481"/>
    </row>
    <row r="31" spans="1:9" x14ac:dyDescent="0.25">
      <c r="A31" s="478" t="s">
        <v>19566</v>
      </c>
      <c r="B31" s="479">
        <v>7464603</v>
      </c>
      <c r="C31" s="479">
        <v>-141953.53000000119</v>
      </c>
      <c r="D31" s="479">
        <f t="shared" si="6"/>
        <v>7322649.4699999988</v>
      </c>
      <c r="E31" s="494">
        <v>3939353.48</v>
      </c>
      <c r="F31" s="479">
        <f t="shared" si="1"/>
        <v>3939353.48</v>
      </c>
      <c r="G31" s="480">
        <f t="shared" si="2"/>
        <v>3383295.9899999988</v>
      </c>
      <c r="H31" s="481"/>
      <c r="I31" s="481"/>
    </row>
    <row r="32" spans="1:9" x14ac:dyDescent="0.25">
      <c r="A32" s="478" t="s">
        <v>19567</v>
      </c>
      <c r="B32" s="479">
        <v>550070</v>
      </c>
      <c r="C32" s="479">
        <v>101093.46</v>
      </c>
      <c r="D32" s="479">
        <f t="shared" si="6"/>
        <v>651163.46</v>
      </c>
      <c r="E32" s="494">
        <v>79385.38</v>
      </c>
      <c r="F32" s="479">
        <f t="shared" si="1"/>
        <v>79385.38</v>
      </c>
      <c r="G32" s="480">
        <f t="shared" si="2"/>
        <v>571778.07999999996</v>
      </c>
      <c r="H32" s="481"/>
      <c r="I32" s="481"/>
    </row>
    <row r="33" spans="1:9" x14ac:dyDescent="0.25">
      <c r="A33" s="478" t="s">
        <v>19568</v>
      </c>
      <c r="B33" s="479">
        <v>2900000</v>
      </c>
      <c r="C33" s="479">
        <v>1788529.24</v>
      </c>
      <c r="D33" s="479">
        <f t="shared" si="6"/>
        <v>4688529.24</v>
      </c>
      <c r="E33" s="494">
        <v>767484.27</v>
      </c>
      <c r="F33" s="479">
        <f t="shared" si="1"/>
        <v>767484.27</v>
      </c>
      <c r="G33" s="480">
        <f t="shared" si="2"/>
        <v>3921044.97</v>
      </c>
      <c r="H33" s="481"/>
      <c r="I33" s="481"/>
    </row>
    <row r="34" spans="1:9" x14ac:dyDescent="0.25">
      <c r="A34" s="478" t="s">
        <v>19569</v>
      </c>
      <c r="B34" s="479">
        <v>200000</v>
      </c>
      <c r="C34" s="479">
        <v>566.58000000000004</v>
      </c>
      <c r="D34" s="479">
        <f t="shared" si="6"/>
        <v>200566.58</v>
      </c>
      <c r="E34" s="494">
        <v>10566.58</v>
      </c>
      <c r="F34" s="479">
        <f t="shared" si="1"/>
        <v>10566.58</v>
      </c>
      <c r="G34" s="480">
        <f t="shared" si="2"/>
        <v>190000</v>
      </c>
      <c r="H34" s="481"/>
      <c r="I34" s="481"/>
    </row>
    <row r="35" spans="1:9" x14ac:dyDescent="0.25">
      <c r="A35" s="478" t="s">
        <v>19570</v>
      </c>
      <c r="B35" s="479">
        <v>1033154</v>
      </c>
      <c r="C35" s="479">
        <v>243816.7</v>
      </c>
      <c r="D35" s="479">
        <f t="shared" si="6"/>
        <v>1276970.7</v>
      </c>
      <c r="E35" s="494">
        <v>360391.42</v>
      </c>
      <c r="F35" s="479">
        <f t="shared" si="1"/>
        <v>360391.42</v>
      </c>
      <c r="G35" s="480">
        <f t="shared" si="2"/>
        <v>916579.28</v>
      </c>
      <c r="H35" s="481"/>
      <c r="I35" s="481"/>
    </row>
    <row r="36" spans="1:9" x14ac:dyDescent="0.25">
      <c r="A36" s="478" t="s">
        <v>19571</v>
      </c>
      <c r="B36" s="479">
        <v>893573</v>
      </c>
      <c r="C36" s="479">
        <v>41304.06</v>
      </c>
      <c r="D36" s="479">
        <f t="shared" si="6"/>
        <v>934877.06</v>
      </c>
      <c r="E36" s="494">
        <v>273661.57</v>
      </c>
      <c r="F36" s="479">
        <f t="shared" si="1"/>
        <v>273661.57</v>
      </c>
      <c r="G36" s="480">
        <f t="shared" si="2"/>
        <v>661215.49</v>
      </c>
      <c r="H36" s="481"/>
      <c r="I36" s="481"/>
    </row>
    <row r="37" spans="1:9" x14ac:dyDescent="0.25">
      <c r="A37" s="478" t="s">
        <v>19572</v>
      </c>
      <c r="B37" s="479">
        <v>10953412</v>
      </c>
      <c r="C37" s="479">
        <v>-1919.02</v>
      </c>
      <c r="D37" s="479">
        <f t="shared" si="6"/>
        <v>10951492.98</v>
      </c>
      <c r="E37" s="495">
        <v>1016578.28</v>
      </c>
      <c r="F37" s="479">
        <f t="shared" si="1"/>
        <v>1016578.28</v>
      </c>
      <c r="G37" s="480">
        <f t="shared" si="2"/>
        <v>9934914.7000000011</v>
      </c>
      <c r="H37" s="481"/>
      <c r="I37" s="481"/>
    </row>
    <row r="38" spans="1:9" x14ac:dyDescent="0.25">
      <c r="A38" s="496" t="s">
        <v>73</v>
      </c>
      <c r="B38" s="490">
        <f>SUM(B29:B37)</f>
        <v>27435355</v>
      </c>
      <c r="C38" s="490">
        <f t="shared" ref="C38:G38" si="7">SUM(C29:C37)</f>
        <v>2473267.7199999993</v>
      </c>
      <c r="D38" s="490">
        <f t="shared" si="7"/>
        <v>29908622.719999999</v>
      </c>
      <c r="E38" s="490">
        <f t="shared" si="7"/>
        <v>7434517.3100000015</v>
      </c>
      <c r="F38" s="490">
        <f t="shared" si="7"/>
        <v>7434517.3100000015</v>
      </c>
      <c r="G38" s="497">
        <f t="shared" si="7"/>
        <v>22474105.41</v>
      </c>
      <c r="H38" s="481"/>
      <c r="I38" s="481"/>
    </row>
    <row r="39" spans="1:9" x14ac:dyDescent="0.25">
      <c r="A39" s="498" t="s">
        <v>78</v>
      </c>
      <c r="B39" s="479">
        <v>0</v>
      </c>
      <c r="C39" s="479">
        <v>0</v>
      </c>
      <c r="D39" s="479">
        <f t="shared" ref="D39:D41" si="8">SUM(B39:C39)</f>
        <v>0</v>
      </c>
      <c r="E39" s="479"/>
      <c r="F39" s="479"/>
      <c r="G39" s="480">
        <f t="shared" ref="G39:G41" si="9">SUM(D39-E39)</f>
        <v>0</v>
      </c>
      <c r="H39" s="481"/>
      <c r="I39" s="481"/>
    </row>
    <row r="40" spans="1:9" x14ac:dyDescent="0.25">
      <c r="A40" s="498" t="s">
        <v>80</v>
      </c>
      <c r="B40" s="479">
        <v>0</v>
      </c>
      <c r="C40" s="479">
        <v>0</v>
      </c>
      <c r="D40" s="479">
        <f t="shared" si="8"/>
        <v>0</v>
      </c>
      <c r="E40" s="479"/>
      <c r="F40" s="479"/>
      <c r="G40" s="480">
        <f t="shared" si="9"/>
        <v>0</v>
      </c>
      <c r="H40" s="481"/>
      <c r="I40" s="481"/>
    </row>
    <row r="41" spans="1:9" x14ac:dyDescent="0.25">
      <c r="A41" s="498" t="s">
        <v>82</v>
      </c>
      <c r="B41" s="479">
        <v>0</v>
      </c>
      <c r="C41" s="479">
        <v>0</v>
      </c>
      <c r="D41" s="479">
        <f t="shared" si="8"/>
        <v>0</v>
      </c>
      <c r="E41" s="479"/>
      <c r="F41" s="479"/>
      <c r="G41" s="480">
        <f t="shared" si="9"/>
        <v>0</v>
      </c>
      <c r="H41" s="481"/>
      <c r="I41" s="481"/>
    </row>
    <row r="42" spans="1:9" x14ac:dyDescent="0.25">
      <c r="A42" s="498" t="s">
        <v>83</v>
      </c>
      <c r="B42" s="479">
        <v>2586031</v>
      </c>
      <c r="C42" s="479">
        <v>529666.1100000001</v>
      </c>
      <c r="D42" s="479">
        <f t="shared" ref="D42:D43" si="10">SUM(B42:C42)</f>
        <v>3115697.1100000003</v>
      </c>
      <c r="E42" s="479">
        <v>893337.84</v>
      </c>
      <c r="F42" s="479">
        <f t="shared" ref="F42:F43" si="11">SUM(E42)</f>
        <v>893337.84</v>
      </c>
      <c r="G42" s="480">
        <f t="shared" ref="G42:G47" si="12">SUM(D42-E42)</f>
        <v>2222359.2700000005</v>
      </c>
      <c r="H42" s="481"/>
      <c r="I42" s="481"/>
    </row>
    <row r="43" spans="1:9" x14ac:dyDescent="0.25">
      <c r="A43" s="498" t="s">
        <v>85</v>
      </c>
      <c r="B43" s="479">
        <v>492159</v>
      </c>
      <c r="C43" s="479">
        <v>0</v>
      </c>
      <c r="D43" s="479">
        <f t="shared" si="10"/>
        <v>492159</v>
      </c>
      <c r="E43" s="479">
        <v>135714</v>
      </c>
      <c r="F43" s="479">
        <f t="shared" si="11"/>
        <v>135714</v>
      </c>
      <c r="G43" s="480">
        <f t="shared" si="12"/>
        <v>356445</v>
      </c>
      <c r="H43" s="481"/>
      <c r="I43" s="481"/>
    </row>
    <row r="44" spans="1:9" x14ac:dyDescent="0.25">
      <c r="A44" s="498" t="s">
        <v>19573</v>
      </c>
      <c r="B44" s="479">
        <v>0</v>
      </c>
      <c r="C44" s="479">
        <v>0</v>
      </c>
      <c r="D44" s="479">
        <f t="shared" ref="D44:D46" si="13">SUM(B44:C44)</f>
        <v>0</v>
      </c>
      <c r="E44" s="479"/>
      <c r="F44" s="479"/>
      <c r="G44" s="480">
        <f t="shared" si="12"/>
        <v>0</v>
      </c>
      <c r="H44" s="481"/>
      <c r="I44" s="481"/>
    </row>
    <row r="45" spans="1:9" x14ac:dyDescent="0.25">
      <c r="A45" s="498" t="s">
        <v>89</v>
      </c>
      <c r="B45" s="479">
        <v>0</v>
      </c>
      <c r="C45" s="479">
        <v>0</v>
      </c>
      <c r="D45" s="479">
        <f t="shared" si="13"/>
        <v>0</v>
      </c>
      <c r="E45" s="479"/>
      <c r="F45" s="479"/>
      <c r="G45" s="480">
        <f t="shared" si="12"/>
        <v>0</v>
      </c>
      <c r="H45" s="481"/>
      <c r="I45" s="481"/>
    </row>
    <row r="46" spans="1:9" x14ac:dyDescent="0.25">
      <c r="A46" s="498" t="s">
        <v>90</v>
      </c>
      <c r="B46" s="479">
        <v>0</v>
      </c>
      <c r="C46" s="479">
        <v>0</v>
      </c>
      <c r="D46" s="479">
        <f t="shared" si="13"/>
        <v>0</v>
      </c>
      <c r="E46" s="479"/>
      <c r="F46" s="479"/>
      <c r="G46" s="480">
        <f t="shared" si="12"/>
        <v>0</v>
      </c>
      <c r="H46" s="481"/>
      <c r="I46" s="481"/>
    </row>
    <row r="47" spans="1:9" x14ac:dyDescent="0.25">
      <c r="A47" s="498" t="s">
        <v>92</v>
      </c>
      <c r="B47" s="479">
        <v>0</v>
      </c>
      <c r="C47" s="479">
        <v>0</v>
      </c>
      <c r="D47" s="479">
        <f t="shared" ref="D47" si="14">SUM(B47:C47)</f>
        <v>0</v>
      </c>
      <c r="E47" s="479"/>
      <c r="F47" s="479"/>
      <c r="G47" s="480">
        <f t="shared" si="12"/>
        <v>0</v>
      </c>
      <c r="H47" s="481"/>
      <c r="I47" s="481"/>
    </row>
    <row r="48" spans="1:9" x14ac:dyDescent="0.25">
      <c r="A48" s="483" t="s">
        <v>19574</v>
      </c>
      <c r="B48" s="499">
        <f t="shared" ref="B48:G48" si="15">SUM(B39:B47)</f>
        <v>3078190</v>
      </c>
      <c r="C48" s="499">
        <f t="shared" si="15"/>
        <v>529666.1100000001</v>
      </c>
      <c r="D48" s="499">
        <f t="shared" si="15"/>
        <v>3607856.1100000003</v>
      </c>
      <c r="E48" s="499">
        <f t="shared" si="15"/>
        <v>1029051.84</v>
      </c>
      <c r="F48" s="499">
        <f t="shared" si="15"/>
        <v>1029051.84</v>
      </c>
      <c r="G48" s="499">
        <f t="shared" si="15"/>
        <v>2578804.2700000005</v>
      </c>
      <c r="H48" s="481"/>
    </row>
    <row r="49" spans="1:9" x14ac:dyDescent="0.25">
      <c r="A49" s="500" t="s">
        <v>19575</v>
      </c>
      <c r="B49" s="479"/>
      <c r="C49" s="479">
        <v>2249978.6</v>
      </c>
      <c r="D49" s="479">
        <f t="shared" ref="D49:D56" si="16">SUM(B49:C49)</f>
        <v>2249978.6</v>
      </c>
      <c r="E49" s="479">
        <v>620460.80000000005</v>
      </c>
      <c r="F49" s="479">
        <f t="shared" ref="F49:F50" si="17">SUM(E49)</f>
        <v>620460.80000000005</v>
      </c>
      <c r="G49" s="480">
        <f t="shared" ref="G49:G54" si="18">SUM(D49-E49)</f>
        <v>1629517.8</v>
      </c>
      <c r="H49" s="481"/>
      <c r="I49" s="481"/>
    </row>
    <row r="50" spans="1:9" x14ac:dyDescent="0.25">
      <c r="A50" s="478" t="s">
        <v>19576</v>
      </c>
      <c r="B50" s="479">
        <v>0</v>
      </c>
      <c r="C50" s="479">
        <v>32299.15</v>
      </c>
      <c r="D50" s="479">
        <f t="shared" si="16"/>
        <v>32299.15</v>
      </c>
      <c r="E50" s="479">
        <v>32299.15</v>
      </c>
      <c r="F50" s="479">
        <f t="shared" si="17"/>
        <v>32299.15</v>
      </c>
      <c r="G50" s="480">
        <f t="shared" si="18"/>
        <v>0</v>
      </c>
      <c r="H50" s="481"/>
      <c r="I50" s="481"/>
    </row>
    <row r="51" spans="1:9" x14ac:dyDescent="0.25">
      <c r="A51" s="478" t="s">
        <v>19577</v>
      </c>
      <c r="B51" s="479">
        <v>0</v>
      </c>
      <c r="C51" s="479">
        <v>2428000</v>
      </c>
      <c r="D51" s="479">
        <f t="shared" si="16"/>
        <v>2428000</v>
      </c>
      <c r="E51" s="479"/>
      <c r="F51" s="479"/>
      <c r="G51" s="480">
        <f t="shared" si="18"/>
        <v>2428000</v>
      </c>
      <c r="H51" s="481"/>
      <c r="I51" s="481"/>
    </row>
    <row r="52" spans="1:9" x14ac:dyDescent="0.25">
      <c r="A52" s="500" t="s">
        <v>19578</v>
      </c>
      <c r="B52" s="479">
        <v>0</v>
      </c>
      <c r="C52" s="479"/>
      <c r="D52" s="479">
        <f t="shared" si="16"/>
        <v>0</v>
      </c>
      <c r="E52" s="479"/>
      <c r="F52" s="479"/>
      <c r="G52" s="480">
        <f t="shared" si="18"/>
        <v>0</v>
      </c>
      <c r="H52" s="481"/>
      <c r="I52" s="481"/>
    </row>
    <row r="53" spans="1:9" x14ac:dyDescent="0.25">
      <c r="A53" s="500" t="s">
        <v>19579</v>
      </c>
      <c r="B53" s="479">
        <v>0</v>
      </c>
      <c r="C53" s="479"/>
      <c r="D53" s="479">
        <f t="shared" si="16"/>
        <v>0</v>
      </c>
      <c r="E53" s="479"/>
      <c r="F53" s="479"/>
      <c r="G53" s="480">
        <f t="shared" si="18"/>
        <v>0</v>
      </c>
      <c r="H53" s="481"/>
      <c r="I53" s="481"/>
    </row>
    <row r="54" spans="1:9" x14ac:dyDescent="0.25">
      <c r="A54" s="500" t="s">
        <v>19580</v>
      </c>
      <c r="B54" s="479">
        <v>0</v>
      </c>
      <c r="C54" s="479">
        <v>809269.59000000008</v>
      </c>
      <c r="D54" s="479">
        <f t="shared" si="16"/>
        <v>809269.59000000008</v>
      </c>
      <c r="E54" s="479">
        <v>394909.94000000006</v>
      </c>
      <c r="F54" s="479">
        <f t="shared" ref="F54" si="19">SUM(E54)</f>
        <v>394909.94000000006</v>
      </c>
      <c r="G54" s="480">
        <f t="shared" si="18"/>
        <v>414359.65</v>
      </c>
      <c r="H54" s="481"/>
      <c r="I54" s="481"/>
    </row>
    <row r="55" spans="1:9" x14ac:dyDescent="0.25">
      <c r="A55" s="501" t="s">
        <v>19581</v>
      </c>
      <c r="B55" s="482"/>
      <c r="C55" s="479"/>
      <c r="D55" s="479">
        <f t="shared" si="16"/>
        <v>0</v>
      </c>
      <c r="E55" s="479"/>
      <c r="F55" s="479"/>
      <c r="G55" s="480"/>
      <c r="H55" s="481"/>
      <c r="I55" s="481"/>
    </row>
    <row r="56" spans="1:9" x14ac:dyDescent="0.25">
      <c r="A56" s="498" t="s">
        <v>19582</v>
      </c>
      <c r="B56" s="479">
        <v>0</v>
      </c>
      <c r="C56" s="479">
        <v>51576.12</v>
      </c>
      <c r="D56" s="479">
        <f t="shared" si="16"/>
        <v>51576.12</v>
      </c>
      <c r="E56" s="479">
        <v>0</v>
      </c>
      <c r="F56" s="479">
        <f t="shared" ref="F56" si="20">SUM(E56)</f>
        <v>0</v>
      </c>
      <c r="G56" s="480">
        <f t="shared" ref="G56" si="21">SUM(D56-E56)</f>
        <v>51576.12</v>
      </c>
      <c r="H56" s="481"/>
      <c r="I56" s="481"/>
    </row>
    <row r="57" spans="1:9" x14ac:dyDescent="0.25">
      <c r="A57" s="498" t="s">
        <v>35</v>
      </c>
      <c r="B57" s="478"/>
      <c r="C57" s="479"/>
      <c r="D57" s="479"/>
      <c r="E57" s="479"/>
      <c r="F57" s="479"/>
      <c r="G57" s="479"/>
      <c r="H57" s="481"/>
      <c r="I57" s="481"/>
    </row>
    <row r="58" spans="1:9" x14ac:dyDescent="0.25">
      <c r="A58" s="502" t="s">
        <v>19583</v>
      </c>
      <c r="B58" s="503">
        <f t="shared" ref="B58:G58" si="22">SUM(B49:B57)</f>
        <v>0</v>
      </c>
      <c r="C58" s="503">
        <f t="shared" si="22"/>
        <v>5571123.46</v>
      </c>
      <c r="D58" s="503">
        <f t="shared" si="22"/>
        <v>5571123.46</v>
      </c>
      <c r="E58" s="503">
        <f t="shared" si="22"/>
        <v>1047669.8900000001</v>
      </c>
      <c r="F58" s="503">
        <f t="shared" si="22"/>
        <v>1047669.8900000001</v>
      </c>
      <c r="G58" s="503">
        <f t="shared" si="22"/>
        <v>4523453.57</v>
      </c>
      <c r="H58" s="481"/>
      <c r="I58" s="481"/>
    </row>
    <row r="59" spans="1:9" x14ac:dyDescent="0.25">
      <c r="A59" s="504"/>
      <c r="B59" s="505"/>
      <c r="C59" s="481"/>
      <c r="D59" s="481"/>
      <c r="E59" s="481"/>
      <c r="F59" s="481"/>
      <c r="G59" s="505"/>
      <c r="H59" s="481"/>
      <c r="I59" s="481"/>
    </row>
    <row r="60" spans="1:9" x14ac:dyDescent="0.25">
      <c r="A60" s="506" t="s">
        <v>19584</v>
      </c>
      <c r="B60" s="507">
        <f t="shared" ref="B60:G60" si="23">SUM(B18+B28+B38+B48+B58)</f>
        <v>142096097</v>
      </c>
      <c r="C60" s="508">
        <f t="shared" si="23"/>
        <v>10017804.309999999</v>
      </c>
      <c r="D60" s="509">
        <f t="shared" si="23"/>
        <v>152113901.31000003</v>
      </c>
      <c r="E60" s="508">
        <f t="shared" si="23"/>
        <v>30334348.020000003</v>
      </c>
      <c r="F60" s="508">
        <f t="shared" si="23"/>
        <v>30334348.020000003</v>
      </c>
      <c r="G60" s="507">
        <f t="shared" si="23"/>
        <v>121779553.28999999</v>
      </c>
      <c r="H60" s="481"/>
      <c r="I60" s="481"/>
    </row>
    <row r="61" spans="1:9" x14ac:dyDescent="0.25">
      <c r="A61" s="510"/>
      <c r="B61" s="511"/>
      <c r="C61" s="481"/>
      <c r="D61" s="511"/>
      <c r="E61" s="481"/>
      <c r="F61" s="511"/>
      <c r="G61" s="511"/>
      <c r="H61" s="481"/>
      <c r="I61" s="481"/>
    </row>
    <row r="62" spans="1:9" x14ac:dyDescent="0.25">
      <c r="A62" s="512"/>
      <c r="B62" s="481"/>
      <c r="C62" s="481"/>
      <c r="D62" s="513"/>
      <c r="E62" s="481"/>
      <c r="F62" s="513"/>
      <c r="G62" s="481"/>
      <c r="H62" s="481"/>
      <c r="I62" s="481"/>
    </row>
    <row r="63" spans="1:9" x14ac:dyDescent="0.25">
      <c r="A63" s="512"/>
      <c r="B63" s="481"/>
      <c r="C63" s="481"/>
      <c r="D63" s="481"/>
      <c r="E63" s="481"/>
      <c r="F63" s="481"/>
      <c r="G63" s="513"/>
      <c r="H63" s="481"/>
      <c r="I63" s="481"/>
    </row>
    <row r="64" spans="1:9" x14ac:dyDescent="0.25">
      <c r="A64" s="512"/>
      <c r="B64" s="481"/>
      <c r="C64" s="513"/>
      <c r="D64" s="481"/>
      <c r="E64" s="481"/>
      <c r="F64" s="513"/>
      <c r="G64" s="513"/>
    </row>
    <row r="65" spans="1:7" x14ac:dyDescent="0.25">
      <c r="A65" s="512"/>
      <c r="B65" s="513"/>
      <c r="C65" s="481"/>
      <c r="D65" s="481"/>
      <c r="E65" s="481"/>
      <c r="F65" s="481"/>
      <c r="G65" s="481"/>
    </row>
    <row r="66" spans="1:7" x14ac:dyDescent="0.25">
      <c r="G66" s="515"/>
    </row>
    <row r="67" spans="1:7" x14ac:dyDescent="0.25">
      <c r="C67" s="1309" t="s">
        <v>19532</v>
      </c>
      <c r="D67" s="1309"/>
      <c r="F67" s="515"/>
    </row>
    <row r="68" spans="1:7" x14ac:dyDescent="0.25">
      <c r="C68" s="1310" t="s">
        <v>843</v>
      </c>
      <c r="D68" s="1310"/>
      <c r="G68" s="515"/>
    </row>
  </sheetData>
  <mergeCells count="9">
    <mergeCell ref="C67:D67"/>
    <mergeCell ref="C68:D68"/>
    <mergeCell ref="A4:G4"/>
    <mergeCell ref="A5:G5"/>
    <mergeCell ref="A6:G6"/>
    <mergeCell ref="A7:G7"/>
    <mergeCell ref="A8:A10"/>
    <mergeCell ref="B8:F8"/>
    <mergeCell ref="G8:G9"/>
  </mergeCells>
  <printOptions horizontalCentered="1"/>
  <pageMargins left="0.70866141732283472" right="0.70866141732283472" top="0.55118110236220474" bottom="0.55118110236220474" header="0.31496062992125984" footer="0.31496062992125984"/>
  <pageSetup scale="76" fitToHeight="2" orientation="landscape" r:id="rId1"/>
  <headerFooter>
    <oddFooter>&amp;R37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B49"/>
  <sheetViews>
    <sheetView showGridLines="0" zoomScale="80" zoomScaleNormal="80" workbookViewId="0">
      <selection activeCell="E31" sqref="E31"/>
    </sheetView>
  </sheetViews>
  <sheetFormatPr baseColWidth="10" defaultColWidth="10.85546875" defaultRowHeight="15" x14ac:dyDescent="0.25"/>
  <cols>
    <col min="1" max="1" width="14.85546875" customWidth="1"/>
    <col min="2" max="2" width="30.7109375" customWidth="1"/>
    <col min="3" max="3" width="24" bestFit="1" customWidth="1"/>
    <col min="4" max="4" width="23.28515625" bestFit="1" customWidth="1"/>
    <col min="5" max="5" width="24.42578125" bestFit="1" customWidth="1"/>
    <col min="6" max="7" width="21.85546875" customWidth="1"/>
    <col min="8" max="8" width="24" bestFit="1" customWidth="1"/>
  </cols>
  <sheetData>
    <row r="2" spans="1:8" x14ac:dyDescent="0.25">
      <c r="A2" s="461" t="s">
        <v>19533</v>
      </c>
      <c r="B2" s="461"/>
      <c r="C2" s="461"/>
      <c r="D2" s="461"/>
      <c r="E2" s="461"/>
      <c r="F2" s="461"/>
      <c r="G2" s="461"/>
      <c r="H2" s="461"/>
    </row>
    <row r="4" spans="1:8" ht="15.75" thickBot="1" x14ac:dyDescent="0.3">
      <c r="A4" s="461"/>
      <c r="B4" s="461"/>
      <c r="C4" s="461"/>
      <c r="D4" s="461"/>
      <c r="E4" s="461"/>
      <c r="F4" s="461"/>
      <c r="G4" s="461"/>
      <c r="H4" s="461"/>
    </row>
    <row r="5" spans="1:8" ht="15.75" x14ac:dyDescent="0.25">
      <c r="A5" s="1274" t="str">
        <f>'[25]EDO.ANA. PRESUP EGRESOS '!A5:H5</f>
        <v>UNIVERSIDAD TECNOLÓGICA DE SAN JUAN DEL RÍO</v>
      </c>
      <c r="B5" s="1275"/>
      <c r="C5" s="1275"/>
      <c r="D5" s="1275"/>
      <c r="E5" s="1275"/>
      <c r="F5" s="1275"/>
      <c r="G5" s="1275"/>
      <c r="H5" s="1276"/>
    </row>
    <row r="6" spans="1:8" ht="15.75" x14ac:dyDescent="0.25">
      <c r="A6" s="1277" t="s">
        <v>19539</v>
      </c>
      <c r="B6" s="1278"/>
      <c r="C6" s="1278"/>
      <c r="D6" s="1278"/>
      <c r="E6" s="1278"/>
      <c r="F6" s="1278"/>
      <c r="G6" s="1278"/>
      <c r="H6" s="1279"/>
    </row>
    <row r="7" spans="1:8" ht="15.75" x14ac:dyDescent="0.25">
      <c r="A7" s="1277" t="s">
        <v>19585</v>
      </c>
      <c r="B7" s="1278"/>
      <c r="C7" s="1278"/>
      <c r="D7" s="1278"/>
      <c r="E7" s="1278"/>
      <c r="F7" s="1278"/>
      <c r="G7" s="1278"/>
      <c r="H7" s="1279"/>
    </row>
    <row r="8" spans="1:8" ht="16.5" thickBot="1" x14ac:dyDescent="0.3">
      <c r="A8" s="1280" t="s">
        <v>19512</v>
      </c>
      <c r="B8" s="1281"/>
      <c r="C8" s="1281"/>
      <c r="D8" s="1281"/>
      <c r="E8" s="1281"/>
      <c r="F8" s="1281"/>
      <c r="G8" s="1281"/>
      <c r="H8" s="1282"/>
    </row>
    <row r="9" spans="1:8" ht="16.5" thickBot="1" x14ac:dyDescent="0.3">
      <c r="A9" s="1323" t="s">
        <v>3</v>
      </c>
      <c r="B9" s="1324"/>
      <c r="C9" s="1329" t="s">
        <v>19541</v>
      </c>
      <c r="D9" s="1330"/>
      <c r="E9" s="1330"/>
      <c r="F9" s="1330"/>
      <c r="G9" s="1331"/>
      <c r="H9" s="1332" t="s">
        <v>19542</v>
      </c>
    </row>
    <row r="10" spans="1:8" ht="32.25" thickBot="1" x14ac:dyDescent="0.3">
      <c r="A10" s="1325"/>
      <c r="B10" s="1326"/>
      <c r="C10" s="516" t="s">
        <v>19543</v>
      </c>
      <c r="D10" s="516" t="s">
        <v>19544</v>
      </c>
      <c r="E10" s="516" t="s">
        <v>19518</v>
      </c>
      <c r="F10" s="516" t="s">
        <v>19519</v>
      </c>
      <c r="G10" s="516" t="s">
        <v>19545</v>
      </c>
      <c r="H10" s="1333"/>
    </row>
    <row r="11" spans="1:8" ht="16.5" thickBot="1" x14ac:dyDescent="0.3">
      <c r="A11" s="1327"/>
      <c r="B11" s="1328"/>
      <c r="C11" s="516">
        <v>1</v>
      </c>
      <c r="D11" s="516">
        <v>2</v>
      </c>
      <c r="E11" s="516" t="s">
        <v>19546</v>
      </c>
      <c r="F11" s="516">
        <v>4</v>
      </c>
      <c r="G11" s="516">
        <v>5</v>
      </c>
      <c r="H11" s="516" t="s">
        <v>19547</v>
      </c>
    </row>
    <row r="12" spans="1:8" ht="15.75" x14ac:dyDescent="0.25">
      <c r="A12" s="517"/>
      <c r="B12" s="518"/>
      <c r="C12" s="519"/>
      <c r="D12" s="519"/>
      <c r="E12" s="519"/>
      <c r="F12" s="519"/>
      <c r="G12" s="518"/>
      <c r="H12" s="518"/>
    </row>
    <row r="13" spans="1:8" ht="15.75" x14ac:dyDescent="0.25">
      <c r="A13" s="517"/>
      <c r="B13" s="520" t="s">
        <v>19586</v>
      </c>
      <c r="C13" s="521">
        <v>141603938</v>
      </c>
      <c r="D13" s="521">
        <v>4446680.8499999996</v>
      </c>
      <c r="E13" s="522">
        <f>SUM(C13:D13)</f>
        <v>146050618.84999999</v>
      </c>
      <c r="F13" s="521">
        <v>29150964.130000003</v>
      </c>
      <c r="G13" s="465">
        <f>F13</f>
        <v>29150964.130000003</v>
      </c>
      <c r="H13" s="465">
        <f>+E13-F13</f>
        <v>116899654.72</v>
      </c>
    </row>
    <row r="14" spans="1:8" ht="15.75" x14ac:dyDescent="0.25">
      <c r="A14" s="517"/>
      <c r="B14" s="464"/>
      <c r="C14" s="523"/>
      <c r="D14" s="523"/>
      <c r="E14" s="523"/>
      <c r="F14" s="523"/>
      <c r="G14" s="464"/>
      <c r="H14" s="464"/>
    </row>
    <row r="15" spans="1:8" ht="15.75" x14ac:dyDescent="0.25">
      <c r="A15" s="524"/>
      <c r="B15" s="520" t="s">
        <v>19587</v>
      </c>
      <c r="C15" s="521"/>
      <c r="D15" s="521">
        <v>5571123.46</v>
      </c>
      <c r="E15" s="522">
        <f>SUM(C15:D15)</f>
        <v>5571123.46</v>
      </c>
      <c r="F15" s="521">
        <v>1047669.8900000001</v>
      </c>
      <c r="G15" s="465">
        <f>F15</f>
        <v>1047669.8900000001</v>
      </c>
      <c r="H15" s="465">
        <f>+E15-F15</f>
        <v>4523453.57</v>
      </c>
    </row>
    <row r="16" spans="1:8" ht="15.75" x14ac:dyDescent="0.25">
      <c r="A16" s="517"/>
      <c r="B16" s="464"/>
      <c r="C16" s="523"/>
      <c r="D16" s="523"/>
      <c r="E16" s="523"/>
      <c r="F16" s="523"/>
      <c r="G16" s="464"/>
      <c r="H16" s="464"/>
    </row>
    <row r="17" spans="1:8" ht="25.5" x14ac:dyDescent="0.25">
      <c r="A17" s="524"/>
      <c r="B17" s="520" t="s">
        <v>19588</v>
      </c>
      <c r="C17" s="523"/>
      <c r="D17" s="523"/>
      <c r="E17" s="523"/>
      <c r="F17" s="523"/>
      <c r="G17" s="464"/>
      <c r="H17" s="464"/>
    </row>
    <row r="18" spans="1:8" ht="15.75" x14ac:dyDescent="0.25">
      <c r="A18" s="524"/>
      <c r="B18" s="520"/>
      <c r="C18" s="523"/>
      <c r="D18" s="523"/>
      <c r="E18" s="523"/>
      <c r="F18" s="523"/>
      <c r="G18" s="464"/>
      <c r="H18" s="464"/>
    </row>
    <row r="19" spans="1:8" ht="15.75" x14ac:dyDescent="0.25">
      <c r="A19" s="524"/>
      <c r="B19" s="525" t="s">
        <v>19589</v>
      </c>
      <c r="C19" s="521">
        <v>492159</v>
      </c>
      <c r="D19" s="521">
        <v>0</v>
      </c>
      <c r="E19" s="521">
        <f>SUM(C19:D19)</f>
        <v>492159</v>
      </c>
      <c r="F19" s="521">
        <v>135714</v>
      </c>
      <c r="G19" s="465">
        <f>F19</f>
        <v>135714</v>
      </c>
      <c r="H19" s="465">
        <f>E19-F19</f>
        <v>356445</v>
      </c>
    </row>
    <row r="20" spans="1:8" ht="15.75" x14ac:dyDescent="0.25">
      <c r="A20" s="524"/>
      <c r="B20" s="520"/>
      <c r="C20" s="523"/>
      <c r="D20" s="523"/>
      <c r="E20" s="523"/>
      <c r="F20" s="523"/>
      <c r="G20" s="464"/>
      <c r="H20" s="464"/>
    </row>
    <row r="21" spans="1:8" ht="15.75" x14ac:dyDescent="0.25">
      <c r="A21" s="524"/>
      <c r="B21" s="520" t="s">
        <v>96</v>
      </c>
      <c r="C21" s="464"/>
      <c r="D21" s="464"/>
      <c r="E21" s="464"/>
      <c r="F21" s="464"/>
      <c r="G21" s="464"/>
      <c r="H21" s="464"/>
    </row>
    <row r="22" spans="1:8" ht="15.75" x14ac:dyDescent="0.25">
      <c r="A22" s="524"/>
      <c r="B22" s="520"/>
      <c r="C22" s="464"/>
      <c r="D22" s="464"/>
      <c r="E22" s="464"/>
      <c r="F22" s="464"/>
      <c r="G22" s="464"/>
      <c r="H22" s="464"/>
    </row>
    <row r="23" spans="1:8" ht="16.5" thickBot="1" x14ac:dyDescent="0.3">
      <c r="A23" s="526"/>
      <c r="B23" s="448"/>
      <c r="C23" s="448"/>
      <c r="D23" s="448"/>
      <c r="E23" s="448"/>
      <c r="F23" s="448"/>
      <c r="G23" s="448"/>
      <c r="H23" s="448"/>
    </row>
    <row r="24" spans="1:8" ht="16.5" thickBot="1" x14ac:dyDescent="0.3">
      <c r="A24" s="527"/>
      <c r="B24" s="450" t="s">
        <v>19590</v>
      </c>
      <c r="C24" s="528">
        <f>SUM(C13:C22)</f>
        <v>142096097</v>
      </c>
      <c r="D24" s="528">
        <f t="shared" ref="D24:H24" si="0">SUM(D13:D22)</f>
        <v>10017804.309999999</v>
      </c>
      <c r="E24" s="528">
        <f t="shared" si="0"/>
        <v>152113901.31</v>
      </c>
      <c r="F24" s="528">
        <f t="shared" si="0"/>
        <v>30334348.020000003</v>
      </c>
      <c r="G24" s="528">
        <f t="shared" si="0"/>
        <v>30334348.020000003</v>
      </c>
      <c r="H24" s="528">
        <f t="shared" si="0"/>
        <v>121779553.28999999</v>
      </c>
    </row>
    <row r="25" spans="1:8" ht="15.75" x14ac:dyDescent="0.25">
      <c r="A25" s="463"/>
      <c r="B25" s="463"/>
      <c r="C25" s="463"/>
      <c r="D25" s="463"/>
      <c r="E25" s="463"/>
      <c r="F25" s="463"/>
      <c r="G25" s="463"/>
      <c r="H25" s="463"/>
    </row>
    <row r="26" spans="1:8" ht="15.75" x14ac:dyDescent="0.25">
      <c r="A26" s="463"/>
      <c r="B26" s="463"/>
      <c r="C26" s="529"/>
      <c r="D26" s="529"/>
      <c r="E26" s="529"/>
      <c r="F26" s="529"/>
      <c r="G26" s="529"/>
      <c r="H26" s="529"/>
    </row>
    <row r="27" spans="1:8" ht="15.75" x14ac:dyDescent="0.25">
      <c r="A27" s="463"/>
      <c r="B27" s="463"/>
      <c r="C27" s="529"/>
      <c r="D27" s="529"/>
      <c r="E27" s="529"/>
      <c r="F27" s="529"/>
      <c r="G27" s="529"/>
      <c r="H27" s="529"/>
    </row>
    <row r="28" spans="1:8" ht="15.75" x14ac:dyDescent="0.25">
      <c r="A28" s="463"/>
      <c r="B28" s="463"/>
      <c r="C28" s="529"/>
      <c r="D28" s="529"/>
      <c r="E28" s="529"/>
      <c r="F28" s="529"/>
      <c r="G28" s="529"/>
      <c r="H28" s="529"/>
    </row>
    <row r="29" spans="1:8" ht="15.75" x14ac:dyDescent="0.25">
      <c r="A29" s="463"/>
      <c r="B29" s="463"/>
      <c r="C29" s="463"/>
      <c r="D29" s="463"/>
      <c r="E29" s="463"/>
      <c r="F29" s="530"/>
      <c r="G29" s="463"/>
      <c r="H29" s="463"/>
    </row>
    <row r="30" spans="1:8" ht="15.75" x14ac:dyDescent="0.25">
      <c r="A30" s="463"/>
      <c r="B30" s="463"/>
      <c r="C30" s="530"/>
      <c r="D30" s="530"/>
      <c r="E30" s="530"/>
      <c r="F30" s="530"/>
      <c r="G30" s="530"/>
      <c r="H30" s="530"/>
    </row>
    <row r="31" spans="1:8" ht="15.75" x14ac:dyDescent="0.25">
      <c r="A31" s="463"/>
      <c r="B31" s="463"/>
      <c r="C31" s="463"/>
      <c r="D31" s="463"/>
      <c r="E31" s="463"/>
      <c r="F31" s="463"/>
      <c r="G31" s="463"/>
      <c r="H31" s="463"/>
    </row>
    <row r="32" spans="1:8" ht="15.75" x14ac:dyDescent="0.25">
      <c r="A32" s="463"/>
      <c r="B32" s="463"/>
      <c r="C32" s="463"/>
      <c r="D32" s="463"/>
      <c r="E32" s="463"/>
      <c r="F32" s="463"/>
      <c r="G32" s="463"/>
      <c r="H32" s="463"/>
    </row>
    <row r="33" spans="1:28" ht="15.75" x14ac:dyDescent="0.25">
      <c r="A33" s="463"/>
      <c r="B33" s="463"/>
      <c r="C33" s="463"/>
      <c r="D33" s="463"/>
      <c r="E33" s="463"/>
      <c r="F33" s="463"/>
      <c r="G33" s="463"/>
      <c r="H33" s="463"/>
      <c r="I33" s="461"/>
      <c r="J33" s="461"/>
      <c r="K33" s="461"/>
      <c r="L33" s="461"/>
      <c r="M33" s="461"/>
      <c r="N33" s="461"/>
      <c r="O33" s="461"/>
      <c r="P33" s="461"/>
      <c r="Q33" s="461"/>
      <c r="R33" s="461"/>
      <c r="S33" s="461"/>
      <c r="T33" s="461"/>
      <c r="U33" s="461"/>
      <c r="V33" s="461"/>
      <c r="W33" s="461"/>
      <c r="X33" s="461"/>
      <c r="Y33" s="461"/>
      <c r="Z33" s="461"/>
      <c r="AA33" s="461"/>
      <c r="AB33" s="461"/>
    </row>
    <row r="34" spans="1:28" s="459" customFormat="1" ht="15.75" x14ac:dyDescent="0.25">
      <c r="A34" s="1254"/>
      <c r="B34" s="1254"/>
      <c r="C34" s="1254" t="s">
        <v>19532</v>
      </c>
      <c r="D34" s="1254"/>
      <c r="E34" s="1254"/>
      <c r="F34" s="1254"/>
      <c r="G34" s="1254"/>
      <c r="H34" s="1254"/>
    </row>
    <row r="35" spans="1:28" ht="15.75" x14ac:dyDescent="0.25">
      <c r="A35" s="1255"/>
      <c r="B35" s="1255"/>
      <c r="C35" s="1255" t="s">
        <v>843</v>
      </c>
      <c r="D35" s="1255"/>
      <c r="E35" s="1255"/>
      <c r="F35" s="1255"/>
      <c r="G35" s="1255"/>
      <c r="H35" s="1255"/>
      <c r="I35" s="461"/>
      <c r="J35" s="461"/>
      <c r="K35" s="461"/>
      <c r="L35" s="461"/>
      <c r="M35" s="461"/>
      <c r="N35" s="461"/>
      <c r="O35" s="461"/>
      <c r="P35" s="461"/>
      <c r="Q35" s="461"/>
      <c r="R35" s="461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</row>
    <row r="37" spans="1:28" s="533" customFormat="1" ht="15.75" hidden="1" x14ac:dyDescent="0.25">
      <c r="A37" s="531" t="s">
        <v>19591</v>
      </c>
      <c r="B37" s="532" t="s">
        <v>19592</v>
      </c>
    </row>
    <row r="38" spans="1:28" s="533" customFormat="1" hidden="1" x14ac:dyDescent="0.25">
      <c r="A38"/>
      <c r="B38" s="534"/>
    </row>
    <row r="39" spans="1:28" s="534" customFormat="1" ht="31.5" hidden="1" x14ac:dyDescent="0.25">
      <c r="A39" s="531" t="s">
        <v>19593</v>
      </c>
      <c r="B39" s="532" t="s">
        <v>19594</v>
      </c>
      <c r="C39" s="532" t="s">
        <v>19595</v>
      </c>
      <c r="D39" s="532" t="s">
        <v>19596</v>
      </c>
      <c r="E39" s="532" t="s">
        <v>19597</v>
      </c>
      <c r="F39" t="s">
        <v>19598</v>
      </c>
      <c r="G39" t="s">
        <v>19599</v>
      </c>
      <c r="H39" s="533"/>
    </row>
    <row r="40" spans="1:28" s="534" customFormat="1" ht="15.75" hidden="1" x14ac:dyDescent="0.25">
      <c r="A40" s="531">
        <v>1</v>
      </c>
      <c r="B40" s="535">
        <v>129632847.5486021</v>
      </c>
      <c r="C40" s="535">
        <v>6255209.529287219</v>
      </c>
      <c r="D40" s="535">
        <v>135888057.07788941</v>
      </c>
      <c r="E40" s="535">
        <v>85503142.750000075</v>
      </c>
      <c r="F40" s="535">
        <v>85503142.750000075</v>
      </c>
      <c r="G40" s="535">
        <v>50386560.327889375</v>
      </c>
      <c r="H40" s="533"/>
      <c r="I40" s="533"/>
      <c r="J40" s="533"/>
      <c r="K40" s="533"/>
      <c r="L40" s="533"/>
      <c r="M40" s="533"/>
      <c r="N40" s="533"/>
      <c r="O40" s="533"/>
      <c r="P40" s="533"/>
      <c r="Q40" s="533"/>
      <c r="R40" s="533"/>
      <c r="S40" s="533"/>
      <c r="T40" s="533"/>
      <c r="U40" s="533"/>
      <c r="V40" s="533"/>
      <c r="W40" s="533"/>
      <c r="X40" s="533"/>
      <c r="Y40" s="533"/>
      <c r="Z40" s="533"/>
      <c r="AA40" s="533"/>
      <c r="AB40" s="533"/>
    </row>
    <row r="41" spans="1:28" s="533" customFormat="1" ht="15.75" hidden="1" x14ac:dyDescent="0.25">
      <c r="A41" s="531">
        <v>2</v>
      </c>
      <c r="B41" s="535">
        <v>0</v>
      </c>
      <c r="C41" s="535">
        <v>5802523.0200000005</v>
      </c>
      <c r="D41" s="535">
        <v>5802523.0200000005</v>
      </c>
      <c r="E41" s="535">
        <v>5859816.2799999993</v>
      </c>
      <c r="F41" s="535">
        <v>5859816.2799999993</v>
      </c>
      <c r="G41" s="535">
        <v>254356.2300000001</v>
      </c>
    </row>
    <row r="42" spans="1:28" s="533" customFormat="1" hidden="1" x14ac:dyDescent="0.25">
      <c r="A42" s="536" t="s">
        <v>19600</v>
      </c>
      <c r="B42" s="535"/>
      <c r="C42" s="535"/>
      <c r="D42" s="535"/>
      <c r="E42" s="535"/>
      <c r="F42" s="535"/>
      <c r="G42" s="535"/>
    </row>
    <row r="43" spans="1:28" ht="15.75" hidden="1" x14ac:dyDescent="0.25">
      <c r="A43" s="531" t="s">
        <v>19584</v>
      </c>
      <c r="B43" s="535">
        <v>129632847.5486021</v>
      </c>
      <c r="C43" s="535">
        <v>12057732.549287219</v>
      </c>
      <c r="D43" s="535">
        <v>141690580.09788942</v>
      </c>
      <c r="E43" s="535">
        <v>91362959.030000076</v>
      </c>
      <c r="F43" s="535">
        <v>91362959.030000076</v>
      </c>
      <c r="G43" s="535">
        <v>50640916.557889372</v>
      </c>
      <c r="H43" s="461"/>
      <c r="I43" s="461"/>
      <c r="J43" s="461"/>
      <c r="K43" s="461"/>
      <c r="L43" s="461"/>
      <c r="M43" s="461"/>
      <c r="N43" s="461"/>
      <c r="O43" s="461"/>
      <c r="P43" s="461"/>
      <c r="Q43" s="461"/>
      <c r="R43" s="461"/>
      <c r="S43" s="461"/>
      <c r="T43" s="461"/>
      <c r="U43" s="461"/>
      <c r="V43" s="461"/>
      <c r="W43" s="461"/>
      <c r="X43" s="461"/>
      <c r="Y43" s="461"/>
      <c r="Z43" s="461"/>
      <c r="AA43" s="461"/>
      <c r="AB43" s="461"/>
    </row>
    <row r="44" spans="1:28" hidden="1" x14ac:dyDescent="0.25">
      <c r="A44" s="461"/>
      <c r="B44" s="461"/>
      <c r="C44" s="461"/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</row>
    <row r="45" spans="1:28" hidden="1" x14ac:dyDescent="0.25">
      <c r="A45" s="461"/>
      <c r="B45" s="461"/>
      <c r="C45" s="461"/>
      <c r="D45" s="461"/>
      <c r="E45" s="461"/>
      <c r="F45" s="461"/>
      <c r="G45" s="461"/>
      <c r="H45" s="461"/>
      <c r="I45" s="461"/>
      <c r="J45" s="461"/>
      <c r="K45" s="461"/>
      <c r="L45" s="461"/>
      <c r="M45" s="461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</row>
    <row r="46" spans="1:28" hidden="1" x14ac:dyDescent="0.25">
      <c r="A46" s="461"/>
      <c r="B46" s="461"/>
      <c r="C46" s="461"/>
      <c r="D46" s="461"/>
      <c r="E46" s="461"/>
      <c r="F46" s="461"/>
      <c r="G46" s="461"/>
      <c r="H46" s="461"/>
      <c r="I46" s="461"/>
      <c r="J46" s="461"/>
      <c r="K46" s="461"/>
      <c r="L46" s="461"/>
      <c r="M46" s="461"/>
      <c r="N46" s="461"/>
      <c r="O46" s="461"/>
      <c r="P46" s="461"/>
      <c r="Q46" s="461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</row>
    <row r="47" spans="1:28" hidden="1" x14ac:dyDescent="0.25">
      <c r="A47" s="461"/>
      <c r="B47" s="461"/>
      <c r="C47" s="461"/>
      <c r="D47" s="461"/>
      <c r="E47" s="461"/>
      <c r="F47" s="461"/>
      <c r="G47" s="461"/>
      <c r="H47" s="461"/>
      <c r="I47" s="461"/>
      <c r="J47" s="461"/>
      <c r="K47" s="461"/>
      <c r="L47" s="461"/>
      <c r="M47" s="461"/>
      <c r="N47" s="461"/>
      <c r="O47" s="461"/>
      <c r="P47" s="461"/>
      <c r="Q47" s="461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</row>
    <row r="48" spans="1:28" hidden="1" x14ac:dyDescent="0.25">
      <c r="A48" s="461"/>
      <c r="B48" s="461"/>
      <c r="C48" s="461"/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</row>
    <row r="49" hidden="1" x14ac:dyDescent="0.25"/>
  </sheetData>
  <mergeCells count="13">
    <mergeCell ref="A5:H5"/>
    <mergeCell ref="A6:H6"/>
    <mergeCell ref="A7:H7"/>
    <mergeCell ref="A8:H8"/>
    <mergeCell ref="A9:B11"/>
    <mergeCell ref="C9:G9"/>
    <mergeCell ref="H9:H10"/>
    <mergeCell ref="A34:B34"/>
    <mergeCell ref="C34:E34"/>
    <mergeCell ref="F34:H34"/>
    <mergeCell ref="A35:B35"/>
    <mergeCell ref="C35:E35"/>
    <mergeCell ref="F35:H35"/>
  </mergeCells>
  <printOptions horizontalCentered="1"/>
  <pageMargins left="0.39370078740157483" right="0.39370078740157483" top="0.94488188976377963" bottom="0.55118110236220474" header="0.31496062992125984" footer="0.31496062992125984"/>
  <pageSetup scale="63" orientation="landscape" r:id="rId2"/>
  <headerFooter>
    <oddFooter>&amp;R39</oddFooter>
  </headerFooter>
  <rowBreaks count="1" manualBreakCount="1">
    <brk id="36" max="16383" man="1"/>
  </rowBreak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4:H36"/>
  <sheetViews>
    <sheetView zoomScale="80" zoomScaleNormal="80" workbookViewId="0">
      <selection activeCell="E31" sqref="E31"/>
    </sheetView>
  </sheetViews>
  <sheetFormatPr baseColWidth="10" defaultColWidth="10.85546875" defaultRowHeight="12.75" x14ac:dyDescent="0.2"/>
  <cols>
    <col min="1" max="1" width="41.7109375" style="461" customWidth="1"/>
    <col min="2" max="2" width="22.28515625" style="461" bestFit="1" customWidth="1"/>
    <col min="3" max="3" width="22.140625" style="461" customWidth="1"/>
    <col min="4" max="4" width="22.28515625" style="461" bestFit="1" customWidth="1"/>
    <col min="5" max="5" width="22.28515625" style="461" customWidth="1"/>
    <col min="6" max="7" width="22.42578125" style="461" customWidth="1"/>
    <col min="8" max="16384" width="10.85546875" style="461"/>
  </cols>
  <sheetData>
    <row r="4" spans="1:7" ht="13.5" thickBot="1" x14ac:dyDescent="0.25"/>
    <row r="5" spans="1:7" ht="15.75" x14ac:dyDescent="0.2">
      <c r="A5" s="1334" t="str">
        <f>'[25]EDO.ANA. PRESUP EGRESOS '!A5:H5</f>
        <v>UNIVERSIDAD TECNOLÓGICA DE SAN JUAN DEL RÍO</v>
      </c>
      <c r="B5" s="1335"/>
      <c r="C5" s="1335"/>
      <c r="D5" s="1335"/>
      <c r="E5" s="1335"/>
      <c r="F5" s="1335"/>
      <c r="G5" s="1336"/>
    </row>
    <row r="6" spans="1:7" ht="15.75" x14ac:dyDescent="0.2">
      <c r="A6" s="1302" t="s">
        <v>19539</v>
      </c>
      <c r="B6" s="1303"/>
      <c r="C6" s="1303"/>
      <c r="D6" s="1303"/>
      <c r="E6" s="1303"/>
      <c r="F6" s="1303"/>
      <c r="G6" s="1304"/>
    </row>
    <row r="7" spans="1:7" ht="15.75" x14ac:dyDescent="0.2">
      <c r="A7" s="1302" t="s">
        <v>19601</v>
      </c>
      <c r="B7" s="1303"/>
      <c r="C7" s="1303"/>
      <c r="D7" s="1303"/>
      <c r="E7" s="1303"/>
      <c r="F7" s="1303"/>
      <c r="G7" s="1304"/>
    </row>
    <row r="8" spans="1:7" ht="16.5" thickBot="1" x14ac:dyDescent="0.25">
      <c r="A8" s="1305" t="str">
        <f>TIPO.GTO!A8:H8</f>
        <v>Del 1 de enero al 31 de Marzo de 2018</v>
      </c>
      <c r="B8" s="1306"/>
      <c r="C8" s="1306"/>
      <c r="D8" s="1306"/>
      <c r="E8" s="1306"/>
      <c r="F8" s="1306"/>
      <c r="G8" s="1307"/>
    </row>
    <row r="9" spans="1:7" ht="16.5" thickBot="1" x14ac:dyDescent="0.25">
      <c r="A9" s="1337"/>
      <c r="B9" s="1337"/>
      <c r="C9" s="1337"/>
      <c r="D9" s="1337"/>
      <c r="E9" s="1337"/>
      <c r="F9" s="1337"/>
      <c r="G9" s="1337"/>
    </row>
    <row r="10" spans="1:7" ht="16.5" thickBot="1" x14ac:dyDescent="0.25">
      <c r="A10" s="1332" t="s">
        <v>3</v>
      </c>
      <c r="B10" s="1339" t="s">
        <v>19541</v>
      </c>
      <c r="C10" s="1330"/>
      <c r="D10" s="1330"/>
      <c r="E10" s="1330"/>
      <c r="F10" s="1331"/>
      <c r="G10" s="1289" t="s">
        <v>19515</v>
      </c>
    </row>
    <row r="11" spans="1:7" ht="32.25" thickBot="1" x14ac:dyDescent="0.25">
      <c r="A11" s="1338"/>
      <c r="B11" s="516" t="s">
        <v>19543</v>
      </c>
      <c r="C11" s="537" t="s">
        <v>19544</v>
      </c>
      <c r="D11" s="537" t="s">
        <v>19518</v>
      </c>
      <c r="E11" s="537" t="s">
        <v>19519</v>
      </c>
      <c r="F11" s="537" t="s">
        <v>19545</v>
      </c>
      <c r="G11" s="1290"/>
    </row>
    <row r="12" spans="1:7" ht="16.5" thickBot="1" x14ac:dyDescent="0.25">
      <c r="A12" s="1333"/>
      <c r="B12" s="516">
        <v>1</v>
      </c>
      <c r="C12" s="516">
        <v>2</v>
      </c>
      <c r="D12" s="516" t="s">
        <v>19546</v>
      </c>
      <c r="E12" s="516">
        <v>4</v>
      </c>
      <c r="F12" s="516">
        <v>5</v>
      </c>
      <c r="G12" s="438" t="s">
        <v>19522</v>
      </c>
    </row>
    <row r="13" spans="1:7" ht="15.75" x14ac:dyDescent="0.2">
      <c r="A13" s="538"/>
      <c r="B13" s="519"/>
      <c r="C13" s="519"/>
      <c r="D13" s="519"/>
      <c r="E13" s="519"/>
      <c r="F13" s="519"/>
      <c r="G13" s="519"/>
    </row>
    <row r="14" spans="1:7" ht="15.75" x14ac:dyDescent="0.2">
      <c r="A14" s="538" t="s">
        <v>19602</v>
      </c>
      <c r="B14" s="539"/>
      <c r="C14" s="539"/>
      <c r="D14" s="539"/>
      <c r="E14" s="539"/>
      <c r="F14" s="539"/>
      <c r="G14" s="539"/>
    </row>
    <row r="15" spans="1:7" ht="15.75" x14ac:dyDescent="0.2">
      <c r="A15" s="538" t="s">
        <v>19603</v>
      </c>
      <c r="B15" s="539"/>
      <c r="C15" s="539"/>
      <c r="D15" s="539"/>
      <c r="E15" s="539"/>
      <c r="F15" s="539"/>
      <c r="G15" s="539"/>
    </row>
    <row r="16" spans="1:7" ht="15.75" x14ac:dyDescent="0.2">
      <c r="A16" s="538" t="s">
        <v>19604</v>
      </c>
      <c r="B16" s="539"/>
      <c r="C16" s="539"/>
      <c r="D16" s="539"/>
      <c r="E16" s="539"/>
      <c r="F16" s="539"/>
      <c r="G16" s="539"/>
    </row>
    <row r="17" spans="1:7" ht="15.75" x14ac:dyDescent="0.2">
      <c r="A17" s="538" t="s">
        <v>19605</v>
      </c>
      <c r="B17" s="539">
        <v>24204080</v>
      </c>
      <c r="C17" s="539">
        <v>1372469.5799999987</v>
      </c>
      <c r="D17" s="539">
        <f>SUM(B17:C17)</f>
        <v>25576549.579999998</v>
      </c>
      <c r="E17" s="539">
        <v>7637550.3099999996</v>
      </c>
      <c r="F17" s="539">
        <f>SUM(E17)</f>
        <v>7637550.3099999996</v>
      </c>
      <c r="G17" s="539">
        <f>SUM(F17-B17)</f>
        <v>-16566529.690000001</v>
      </c>
    </row>
    <row r="18" spans="1:7" ht="15.75" x14ac:dyDescent="0.2">
      <c r="A18" s="538" t="s">
        <v>19606</v>
      </c>
      <c r="B18" s="539">
        <v>39837032</v>
      </c>
      <c r="C18" s="539">
        <v>113.95</v>
      </c>
      <c r="D18" s="539">
        <f t="shared" ref="D18:D20" si="0">SUM(B18:C18)</f>
        <v>39837145.950000003</v>
      </c>
      <c r="E18" s="539">
        <v>4569405.82</v>
      </c>
      <c r="F18" s="539">
        <f t="shared" ref="F18:F20" si="1">SUM(E18)</f>
        <v>4569405.82</v>
      </c>
      <c r="G18" s="539">
        <f t="shared" ref="G18:G20" si="2">SUM(F18-B18)</f>
        <v>-35267626.18</v>
      </c>
    </row>
    <row r="19" spans="1:7" ht="15.75" x14ac:dyDescent="0.2">
      <c r="A19" s="538" t="s">
        <v>19607</v>
      </c>
      <c r="B19" s="539">
        <v>78054985</v>
      </c>
      <c r="C19" s="539"/>
      <c r="D19" s="539">
        <f t="shared" si="0"/>
        <v>78054985</v>
      </c>
      <c r="E19" s="539">
        <v>16405465.92</v>
      </c>
      <c r="F19" s="539">
        <f t="shared" si="1"/>
        <v>16405465.92</v>
      </c>
      <c r="G19" s="539">
        <f t="shared" si="2"/>
        <v>-61649519.079999998</v>
      </c>
    </row>
    <row r="20" spans="1:7" ht="15.75" x14ac:dyDescent="0.2">
      <c r="A20" s="538" t="s">
        <v>19608</v>
      </c>
      <c r="B20" s="539"/>
      <c r="C20" s="539">
        <v>8645220.7800000012</v>
      </c>
      <c r="D20" s="539">
        <f t="shared" si="0"/>
        <v>8645220.7800000012</v>
      </c>
      <c r="E20" s="539">
        <v>1721925.9700000063</v>
      </c>
      <c r="F20" s="539">
        <f t="shared" si="1"/>
        <v>1721925.9700000063</v>
      </c>
      <c r="G20" s="539">
        <f t="shared" si="2"/>
        <v>1721925.9700000063</v>
      </c>
    </row>
    <row r="21" spans="1:7" ht="15.75" x14ac:dyDescent="0.2">
      <c r="A21" s="538"/>
      <c r="B21" s="519"/>
      <c r="C21" s="519"/>
      <c r="D21" s="519"/>
      <c r="E21" s="519"/>
      <c r="F21" s="519"/>
      <c r="G21" s="519"/>
    </row>
    <row r="22" spans="1:7" ht="16.5" thickBot="1" x14ac:dyDescent="0.25">
      <c r="A22" s="540"/>
      <c r="B22" s="541"/>
      <c r="C22" s="541"/>
      <c r="D22" s="541"/>
      <c r="E22" s="541"/>
      <c r="F22" s="541"/>
      <c r="G22" s="541"/>
    </row>
    <row r="23" spans="1:7" ht="16.5" thickBot="1" x14ac:dyDescent="0.25">
      <c r="A23" s="542" t="s">
        <v>19609</v>
      </c>
      <c r="B23" s="543">
        <f>SUM(B14:B22)</f>
        <v>142096097</v>
      </c>
      <c r="C23" s="543">
        <f t="shared" ref="C23:G23" si="3">SUM(C14:C22)</f>
        <v>10017804.310000001</v>
      </c>
      <c r="D23" s="543">
        <f t="shared" si="3"/>
        <v>152113901.31</v>
      </c>
      <c r="E23" s="543">
        <f t="shared" si="3"/>
        <v>30334348.020000003</v>
      </c>
      <c r="F23" s="543">
        <f t="shared" si="3"/>
        <v>30334348.020000003</v>
      </c>
      <c r="G23" s="543">
        <f t="shared" si="3"/>
        <v>-111761748.97999999</v>
      </c>
    </row>
    <row r="24" spans="1:7" ht="15.75" x14ac:dyDescent="0.25">
      <c r="A24" s="463"/>
      <c r="B24" s="463"/>
      <c r="C24" s="463"/>
      <c r="D24" s="463"/>
      <c r="E24" s="463"/>
      <c r="F24" s="463"/>
      <c r="G24" s="463"/>
    </row>
    <row r="25" spans="1:7" ht="15.75" x14ac:dyDescent="0.25">
      <c r="A25" s="463"/>
      <c r="B25" s="529"/>
      <c r="C25" s="529"/>
      <c r="D25" s="529"/>
      <c r="E25" s="529"/>
      <c r="F25" s="529"/>
      <c r="G25" s="529"/>
    </row>
    <row r="26" spans="1:7" ht="15.75" x14ac:dyDescent="0.25">
      <c r="A26" s="463"/>
      <c r="B26" s="463"/>
      <c r="C26" s="529"/>
      <c r="D26" s="463"/>
      <c r="E26" s="463"/>
      <c r="F26" s="463"/>
      <c r="G26" s="463"/>
    </row>
    <row r="27" spans="1:7" ht="15.75" x14ac:dyDescent="0.25">
      <c r="A27" s="463"/>
      <c r="B27" s="463"/>
      <c r="C27" s="463"/>
      <c r="D27" s="463"/>
      <c r="E27" s="463"/>
      <c r="F27" s="463"/>
      <c r="G27" s="463"/>
    </row>
    <row r="28" spans="1:7" ht="15.75" x14ac:dyDescent="0.25">
      <c r="A28" s="463"/>
      <c r="B28" s="463"/>
      <c r="C28" s="463"/>
      <c r="D28" s="463"/>
      <c r="E28" s="463"/>
      <c r="F28" s="463"/>
      <c r="G28" s="463"/>
    </row>
    <row r="29" spans="1:7" ht="15.75" x14ac:dyDescent="0.25">
      <c r="A29" s="463"/>
      <c r="B29" s="463"/>
      <c r="C29" s="463"/>
      <c r="D29" s="463"/>
      <c r="E29" s="463"/>
      <c r="F29" s="463"/>
      <c r="G29" s="463"/>
    </row>
    <row r="30" spans="1:7" ht="15.75" x14ac:dyDescent="0.25">
      <c r="A30" s="463"/>
      <c r="B30" s="463"/>
      <c r="C30" s="463"/>
      <c r="D30" s="463"/>
      <c r="E30" s="463"/>
      <c r="F30" s="463"/>
      <c r="G30" s="463"/>
    </row>
    <row r="31" spans="1:7" ht="15.75" x14ac:dyDescent="0.25">
      <c r="A31" s="463"/>
      <c r="B31" s="463"/>
      <c r="C31" s="463"/>
      <c r="D31" s="463"/>
      <c r="E31" s="463"/>
      <c r="F31" s="463"/>
      <c r="G31" s="463"/>
    </row>
    <row r="32" spans="1:7" ht="15.75" x14ac:dyDescent="0.25">
      <c r="A32" s="463"/>
      <c r="B32" s="463"/>
      <c r="C32" s="463"/>
      <c r="D32" s="463"/>
      <c r="E32" s="463"/>
      <c r="F32" s="463"/>
      <c r="G32" s="463"/>
    </row>
    <row r="33" spans="1:8" ht="15.75" x14ac:dyDescent="0.25">
      <c r="A33" s="463"/>
      <c r="B33" s="463"/>
      <c r="C33" s="463"/>
      <c r="D33" s="463"/>
      <c r="E33" s="463"/>
      <c r="F33" s="463"/>
      <c r="G33" s="463"/>
    </row>
    <row r="34" spans="1:8" ht="15.75" x14ac:dyDescent="0.25">
      <c r="A34" s="463"/>
      <c r="B34" s="463"/>
      <c r="C34" s="463"/>
      <c r="D34" s="463"/>
      <c r="E34" s="463"/>
      <c r="F34" s="463"/>
      <c r="G34" s="463"/>
    </row>
    <row r="35" spans="1:8" s="459" customFormat="1" ht="15" customHeight="1" x14ac:dyDescent="0.25">
      <c r="A35" s="544"/>
      <c r="B35" s="1254" t="s">
        <v>19532</v>
      </c>
      <c r="C35" s="1254"/>
      <c r="D35" s="1254"/>
      <c r="E35" s="1254"/>
      <c r="F35" s="1254"/>
      <c r="G35" s="474"/>
      <c r="H35" s="545"/>
    </row>
    <row r="36" spans="1:8" ht="15" customHeight="1" x14ac:dyDescent="0.25">
      <c r="A36" s="462"/>
      <c r="B36" s="1255" t="s">
        <v>843</v>
      </c>
      <c r="C36" s="1255"/>
      <c r="D36" s="1255"/>
      <c r="E36" s="460"/>
      <c r="F36" s="460"/>
      <c r="G36" s="460"/>
      <c r="H36" s="473"/>
    </row>
  </sheetData>
  <mergeCells count="11">
    <mergeCell ref="B35:D35"/>
    <mergeCell ref="E35:F35"/>
    <mergeCell ref="B36:D36"/>
    <mergeCell ref="A5:G5"/>
    <mergeCell ref="A6:G6"/>
    <mergeCell ref="A7:G7"/>
    <mergeCell ref="A8:G8"/>
    <mergeCell ref="A9:G9"/>
    <mergeCell ref="A10:A12"/>
    <mergeCell ref="B10:F10"/>
    <mergeCell ref="G10:G11"/>
  </mergeCells>
  <pageMargins left="0.70866141732283472" right="0.70866141732283472" top="0.74803149606299213" bottom="0.74803149606299213" header="0.31496062992125984" footer="0.31496062992125984"/>
  <pageSetup scale="69" orientation="landscape" r:id="rId1"/>
  <headerFooter>
    <oddFooter>&amp;R40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H36"/>
  <sheetViews>
    <sheetView showGridLines="0" zoomScale="70" zoomScaleNormal="70" workbookViewId="0">
      <selection activeCell="E31" sqref="E31"/>
    </sheetView>
  </sheetViews>
  <sheetFormatPr baseColWidth="10" defaultColWidth="10.85546875" defaultRowHeight="12.75" x14ac:dyDescent="0.2"/>
  <cols>
    <col min="1" max="1" width="41.7109375" style="461" customWidth="1"/>
    <col min="2" max="2" width="22.28515625" style="461" bestFit="1" customWidth="1"/>
    <col min="3" max="3" width="22.140625" style="461" customWidth="1"/>
    <col min="4" max="4" width="22.28515625" style="461" bestFit="1" customWidth="1"/>
    <col min="5" max="5" width="22.28515625" style="461" customWidth="1"/>
    <col min="6" max="7" width="22.42578125" style="461" customWidth="1"/>
    <col min="8" max="16384" width="10.85546875" style="461"/>
  </cols>
  <sheetData>
    <row r="4" spans="1:7" ht="13.5" thickBot="1" x14ac:dyDescent="0.25"/>
    <row r="5" spans="1:7" ht="15.75" x14ac:dyDescent="0.2">
      <c r="A5" s="1334" t="str">
        <f>'[25]EDO.ANA. PRESUP EGRESOS '!A5:H5</f>
        <v>UNIVERSIDAD TECNOLÓGICA DE SAN JUAN DEL RÍO</v>
      </c>
      <c r="B5" s="1335"/>
      <c r="C5" s="1335"/>
      <c r="D5" s="1335"/>
      <c r="E5" s="1335"/>
      <c r="F5" s="1335"/>
      <c r="G5" s="1336"/>
    </row>
    <row r="6" spans="1:7" ht="15.75" x14ac:dyDescent="0.2">
      <c r="A6" s="1302" t="s">
        <v>19539</v>
      </c>
      <c r="B6" s="1303"/>
      <c r="C6" s="1303"/>
      <c r="D6" s="1303"/>
      <c r="E6" s="1303"/>
      <c r="F6" s="1303"/>
      <c r="G6" s="1304"/>
    </row>
    <row r="7" spans="1:7" ht="15.75" x14ac:dyDescent="0.2">
      <c r="A7" s="1302" t="s">
        <v>19610</v>
      </c>
      <c r="B7" s="1303"/>
      <c r="C7" s="1303"/>
      <c r="D7" s="1303"/>
      <c r="E7" s="1303"/>
      <c r="F7" s="1303"/>
      <c r="G7" s="1304"/>
    </row>
    <row r="8" spans="1:7" ht="16.5" thickBot="1" x14ac:dyDescent="0.25">
      <c r="A8" s="1305" t="str">
        <f>TIPO.GTO!A8:H8</f>
        <v>Del 1 de enero al 31 de Marzo de 2018</v>
      </c>
      <c r="B8" s="1306"/>
      <c r="C8" s="1306"/>
      <c r="D8" s="1306"/>
      <c r="E8" s="1306"/>
      <c r="F8" s="1306"/>
      <c r="G8" s="1307"/>
    </row>
    <row r="9" spans="1:7" ht="16.5" thickBot="1" x14ac:dyDescent="0.25">
      <c r="A9" s="1337"/>
      <c r="B9" s="1337"/>
      <c r="C9" s="1337"/>
      <c r="D9" s="1337"/>
      <c r="E9" s="1337"/>
      <c r="F9" s="1337"/>
      <c r="G9" s="1337"/>
    </row>
    <row r="10" spans="1:7" ht="16.5" thickBot="1" x14ac:dyDescent="0.25">
      <c r="A10" s="1332" t="s">
        <v>3</v>
      </c>
      <c r="B10" s="1339" t="s">
        <v>19541</v>
      </c>
      <c r="C10" s="1330"/>
      <c r="D10" s="1330"/>
      <c r="E10" s="1330"/>
      <c r="F10" s="1331"/>
      <c r="G10" s="1332" t="s">
        <v>19542</v>
      </c>
    </row>
    <row r="11" spans="1:7" ht="32.25" thickBot="1" x14ac:dyDescent="0.25">
      <c r="A11" s="1338"/>
      <c r="B11" s="516" t="s">
        <v>19543</v>
      </c>
      <c r="C11" s="537" t="s">
        <v>19544</v>
      </c>
      <c r="D11" s="537" t="s">
        <v>19518</v>
      </c>
      <c r="E11" s="537" t="s">
        <v>19519</v>
      </c>
      <c r="F11" s="537" t="s">
        <v>19545</v>
      </c>
      <c r="G11" s="1333"/>
    </row>
    <row r="12" spans="1:7" ht="16.5" thickBot="1" x14ac:dyDescent="0.25">
      <c r="A12" s="1333"/>
      <c r="B12" s="516">
        <v>1</v>
      </c>
      <c r="C12" s="516">
        <v>2</v>
      </c>
      <c r="D12" s="516" t="s">
        <v>19546</v>
      </c>
      <c r="E12" s="516">
        <v>4</v>
      </c>
      <c r="F12" s="516">
        <v>5</v>
      </c>
      <c r="G12" s="516" t="s">
        <v>19547</v>
      </c>
    </row>
    <row r="13" spans="1:7" ht="15.75" x14ac:dyDescent="0.2">
      <c r="A13" s="546"/>
      <c r="B13" s="518"/>
      <c r="C13" s="518"/>
      <c r="D13" s="518"/>
      <c r="E13" s="518"/>
      <c r="F13" s="518"/>
      <c r="G13" s="518"/>
    </row>
    <row r="14" spans="1:7" ht="15.75" x14ac:dyDescent="0.2">
      <c r="A14" s="546" t="s">
        <v>19611</v>
      </c>
      <c r="B14" s="539">
        <v>142096097</v>
      </c>
      <c r="C14" s="539">
        <v>10017804.310000001</v>
      </c>
      <c r="D14" s="539">
        <f>+B14+C14</f>
        <v>152113901.31</v>
      </c>
      <c r="E14" s="539">
        <v>30334348.020000003</v>
      </c>
      <c r="F14" s="547">
        <f>E14</f>
        <v>30334348.020000003</v>
      </c>
      <c r="G14" s="547">
        <f>+D14-E14</f>
        <v>121779553.28999999</v>
      </c>
    </row>
    <row r="15" spans="1:7" ht="15.75" x14ac:dyDescent="0.2">
      <c r="A15" s="546"/>
      <c r="B15" s="519"/>
      <c r="C15" s="519"/>
      <c r="D15" s="519"/>
      <c r="E15" s="519"/>
      <c r="F15" s="518"/>
      <c r="G15" s="518"/>
    </row>
    <row r="16" spans="1:7" ht="15.75" x14ac:dyDescent="0.2">
      <c r="A16" s="546"/>
      <c r="B16" s="518"/>
      <c r="C16" s="518"/>
      <c r="D16" s="518"/>
      <c r="E16" s="518"/>
      <c r="F16" s="518"/>
      <c r="G16" s="518"/>
    </row>
    <row r="17" spans="1:7" ht="15.75" x14ac:dyDescent="0.2">
      <c r="A17" s="546"/>
      <c r="B17" s="518"/>
      <c r="C17" s="518"/>
      <c r="D17" s="518"/>
      <c r="E17" s="518"/>
      <c r="F17" s="518"/>
      <c r="G17" s="518"/>
    </row>
    <row r="18" spans="1:7" ht="15.75" x14ac:dyDescent="0.2">
      <c r="A18" s="546"/>
      <c r="B18" s="518"/>
      <c r="C18" s="518"/>
      <c r="D18" s="518"/>
      <c r="E18" s="518"/>
      <c r="F18" s="518"/>
      <c r="G18" s="518"/>
    </row>
    <row r="19" spans="1:7" ht="15.75" x14ac:dyDescent="0.2">
      <c r="A19" s="546"/>
      <c r="B19" s="518"/>
      <c r="C19" s="518"/>
      <c r="D19" s="518"/>
      <c r="E19" s="518"/>
      <c r="F19" s="518"/>
      <c r="G19" s="518"/>
    </row>
    <row r="20" spans="1:7" ht="15.75" x14ac:dyDescent="0.2">
      <c r="A20" s="546"/>
      <c r="B20" s="518"/>
      <c r="C20" s="518"/>
      <c r="D20" s="518"/>
      <c r="E20" s="518"/>
      <c r="F20" s="518"/>
      <c r="G20" s="518"/>
    </row>
    <row r="21" spans="1:7" ht="15.75" x14ac:dyDescent="0.2">
      <c r="A21" s="546"/>
      <c r="B21" s="518"/>
      <c r="C21" s="518"/>
      <c r="D21" s="518"/>
      <c r="E21" s="518"/>
      <c r="F21" s="518"/>
      <c r="G21" s="518"/>
    </row>
    <row r="22" spans="1:7" ht="16.5" thickBot="1" x14ac:dyDescent="0.25">
      <c r="A22" s="548"/>
      <c r="B22" s="549"/>
      <c r="C22" s="549"/>
      <c r="D22" s="549"/>
      <c r="E22" s="549"/>
      <c r="F22" s="549"/>
      <c r="G22" s="549"/>
    </row>
    <row r="23" spans="1:7" ht="16.5" thickBot="1" x14ac:dyDescent="0.25">
      <c r="A23" s="542" t="s">
        <v>19609</v>
      </c>
      <c r="B23" s="543">
        <f t="shared" ref="B23:G23" si="0">SUM(B14:B22)</f>
        <v>142096097</v>
      </c>
      <c r="C23" s="543">
        <f t="shared" si="0"/>
        <v>10017804.310000001</v>
      </c>
      <c r="D23" s="543">
        <f>SUM(D14:D22)</f>
        <v>152113901.31</v>
      </c>
      <c r="E23" s="543">
        <f t="shared" si="0"/>
        <v>30334348.020000003</v>
      </c>
      <c r="F23" s="543">
        <f t="shared" si="0"/>
        <v>30334348.020000003</v>
      </c>
      <c r="G23" s="543">
        <f t="shared" si="0"/>
        <v>121779553.28999999</v>
      </c>
    </row>
    <row r="24" spans="1:7" ht="15.75" x14ac:dyDescent="0.25">
      <c r="A24" s="463"/>
      <c r="B24" s="463"/>
      <c r="C24" s="463"/>
      <c r="D24" s="463"/>
      <c r="E24" s="463"/>
      <c r="F24" s="463"/>
      <c r="G24" s="463"/>
    </row>
    <row r="25" spans="1:7" ht="15.75" x14ac:dyDescent="0.25">
      <c r="A25" s="463"/>
      <c r="B25" s="529"/>
      <c r="C25" s="529"/>
      <c r="D25" s="529"/>
      <c r="E25" s="529"/>
      <c r="F25" s="529"/>
      <c r="G25" s="529"/>
    </row>
    <row r="26" spans="1:7" ht="15.75" x14ac:dyDescent="0.25">
      <c r="A26" s="463"/>
      <c r="B26" s="463"/>
      <c r="C26" s="529"/>
      <c r="D26" s="463"/>
      <c r="E26" s="463"/>
      <c r="F26" s="463"/>
      <c r="G26" s="463"/>
    </row>
    <row r="27" spans="1:7" ht="15.75" x14ac:dyDescent="0.25">
      <c r="A27" s="463"/>
      <c r="B27" s="463"/>
      <c r="C27" s="463"/>
      <c r="D27" s="463"/>
      <c r="E27" s="463"/>
      <c r="F27" s="463"/>
      <c r="G27" s="463"/>
    </row>
    <row r="28" spans="1:7" ht="15.75" x14ac:dyDescent="0.25">
      <c r="A28" s="463"/>
      <c r="B28" s="463"/>
      <c r="C28" s="463"/>
      <c r="D28" s="463"/>
      <c r="E28" s="463"/>
      <c r="F28" s="463"/>
      <c r="G28" s="463"/>
    </row>
    <row r="29" spans="1:7" ht="15.75" x14ac:dyDescent="0.25">
      <c r="A29" s="463"/>
      <c r="B29" s="463"/>
      <c r="C29" s="463"/>
      <c r="D29" s="463"/>
      <c r="E29" s="463"/>
      <c r="F29" s="463"/>
      <c r="G29" s="463"/>
    </row>
    <row r="30" spans="1:7" ht="15.75" x14ac:dyDescent="0.25">
      <c r="A30" s="463"/>
      <c r="B30" s="463"/>
      <c r="C30" s="463"/>
      <c r="D30" s="463"/>
      <c r="E30" s="463"/>
      <c r="F30" s="463"/>
      <c r="G30" s="463"/>
    </row>
    <row r="31" spans="1:7" ht="15.75" x14ac:dyDescent="0.25">
      <c r="A31" s="463"/>
      <c r="B31" s="463"/>
      <c r="C31" s="463"/>
      <c r="D31" s="463"/>
      <c r="E31" s="463"/>
      <c r="F31" s="463"/>
      <c r="G31" s="463"/>
    </row>
    <row r="32" spans="1:7" ht="15.75" x14ac:dyDescent="0.25">
      <c r="A32" s="463"/>
      <c r="B32" s="463"/>
      <c r="C32" s="463"/>
      <c r="D32" s="463"/>
      <c r="E32" s="463"/>
      <c r="F32" s="463"/>
      <c r="G32" s="463"/>
    </row>
    <row r="33" spans="1:8" ht="15.75" x14ac:dyDescent="0.25">
      <c r="A33" s="463"/>
      <c r="B33" s="463"/>
      <c r="C33" s="463"/>
      <c r="D33" s="463"/>
      <c r="E33" s="463"/>
      <c r="F33" s="463"/>
      <c r="G33" s="463"/>
    </row>
    <row r="34" spans="1:8" ht="15.75" x14ac:dyDescent="0.25">
      <c r="A34" s="463"/>
      <c r="B34" s="463"/>
      <c r="C34" s="463"/>
      <c r="D34" s="463"/>
      <c r="E34" s="463"/>
      <c r="F34" s="463"/>
      <c r="G34" s="463"/>
    </row>
    <row r="35" spans="1:8" s="459" customFormat="1" ht="15" customHeight="1" x14ac:dyDescent="0.25">
      <c r="A35" s="544"/>
      <c r="B35" s="1254" t="s">
        <v>19532</v>
      </c>
      <c r="C35" s="1254"/>
      <c r="D35" s="1254"/>
      <c r="E35" s="1254"/>
      <c r="F35" s="1254"/>
      <c r="G35" s="474"/>
      <c r="H35" s="545"/>
    </row>
    <row r="36" spans="1:8" ht="15" customHeight="1" x14ac:dyDescent="0.25">
      <c r="A36" s="462"/>
      <c r="B36" s="1255" t="s">
        <v>843</v>
      </c>
      <c r="C36" s="1255"/>
      <c r="D36" s="1255"/>
      <c r="E36" s="460"/>
      <c r="F36" s="460"/>
      <c r="G36" s="460"/>
      <c r="H36" s="473"/>
    </row>
  </sheetData>
  <mergeCells count="11">
    <mergeCell ref="B35:D35"/>
    <mergeCell ref="E35:F35"/>
    <mergeCell ref="B36:D36"/>
    <mergeCell ref="A5:G5"/>
    <mergeCell ref="A6:G6"/>
    <mergeCell ref="A7:G7"/>
    <mergeCell ref="A8:G8"/>
    <mergeCell ref="A9:G9"/>
    <mergeCell ref="A10:A12"/>
    <mergeCell ref="B10:F10"/>
    <mergeCell ref="G10:G11"/>
  </mergeCells>
  <printOptions horizontalCentered="1"/>
  <pageMargins left="0.23622047244094491" right="0.23622047244094491" top="0.94488188976377963" bottom="0.74803149606299213" header="0.31496062992125984" footer="0.31496062992125984"/>
  <pageSetup scale="70" orientation="landscape" r:id="rId1"/>
  <headerFooter>
    <oddFooter>&amp;R41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I30"/>
  <sheetViews>
    <sheetView showGridLines="0" topLeftCell="A4" zoomScale="80" zoomScaleNormal="80" workbookViewId="0">
      <selection activeCell="E31" sqref="E31"/>
    </sheetView>
  </sheetViews>
  <sheetFormatPr baseColWidth="10" defaultColWidth="10.85546875" defaultRowHeight="12.75" x14ac:dyDescent="0.2"/>
  <cols>
    <col min="1" max="1" width="25.85546875" style="461" customWidth="1"/>
    <col min="2" max="4" width="22.28515625" style="461" bestFit="1" customWidth="1"/>
    <col min="5" max="5" width="21.85546875" style="461" customWidth="1"/>
    <col min="6" max="6" width="21.7109375" style="461" customWidth="1"/>
    <col min="7" max="7" width="24.42578125" style="461" customWidth="1"/>
    <col min="8" max="8" width="10.85546875" style="461"/>
    <col min="9" max="9" width="14.85546875" style="461" bestFit="1" customWidth="1"/>
    <col min="10" max="16384" width="10.85546875" style="461"/>
  </cols>
  <sheetData>
    <row r="2" spans="1:9" x14ac:dyDescent="0.2">
      <c r="A2" s="461" t="s">
        <v>19533</v>
      </c>
    </row>
    <row r="4" spans="1:9" ht="13.5" thickBot="1" x14ac:dyDescent="0.25"/>
    <row r="5" spans="1:9" ht="15.75" x14ac:dyDescent="0.25">
      <c r="A5" s="1334" t="str">
        <f>'[25]CLASIFICACIÓN   ADMINISTRATIVA'!A5:G5</f>
        <v>UNIVERSIDAD TECNOLÓGICA DE SAN JUAN DEL RÍO</v>
      </c>
      <c r="B5" s="1335"/>
      <c r="C5" s="1335"/>
      <c r="D5" s="1335"/>
      <c r="E5" s="1335"/>
      <c r="F5" s="1335"/>
      <c r="G5" s="1336"/>
      <c r="H5" s="463"/>
    </row>
    <row r="6" spans="1:9" ht="15.75" x14ac:dyDescent="0.25">
      <c r="A6" s="1302" t="s">
        <v>19539</v>
      </c>
      <c r="B6" s="1303"/>
      <c r="C6" s="1303"/>
      <c r="D6" s="1303"/>
      <c r="E6" s="1303"/>
      <c r="F6" s="1303"/>
      <c r="G6" s="1304"/>
      <c r="H6" s="463"/>
    </row>
    <row r="7" spans="1:9" ht="15.75" x14ac:dyDescent="0.25">
      <c r="A7" s="1302" t="s">
        <v>19610</v>
      </c>
      <c r="B7" s="1303"/>
      <c r="C7" s="1303"/>
      <c r="D7" s="1303"/>
      <c r="E7" s="1303"/>
      <c r="F7" s="1303"/>
      <c r="G7" s="1304"/>
      <c r="H7" s="463"/>
    </row>
    <row r="8" spans="1:9" ht="16.5" thickBot="1" x14ac:dyDescent="0.3">
      <c r="A8" s="1305" t="str">
        <f>ADMVA.DET!A8:G8</f>
        <v>Del 1 de enero al 31 de Marzo de 2018</v>
      </c>
      <c r="B8" s="1306"/>
      <c r="C8" s="1306"/>
      <c r="D8" s="1306"/>
      <c r="E8" s="1306"/>
      <c r="F8" s="1306"/>
      <c r="G8" s="1307"/>
      <c r="H8" s="463"/>
    </row>
    <row r="9" spans="1:9" ht="16.5" thickBot="1" x14ac:dyDescent="0.3">
      <c r="A9" s="1337"/>
      <c r="B9" s="1337"/>
      <c r="C9" s="1337"/>
      <c r="D9" s="1337"/>
      <c r="E9" s="1337"/>
      <c r="F9" s="1337"/>
      <c r="G9" s="1337"/>
      <c r="H9" s="463"/>
    </row>
    <row r="10" spans="1:9" ht="16.5" thickBot="1" x14ac:dyDescent="0.3">
      <c r="A10" s="1332" t="s">
        <v>3</v>
      </c>
      <c r="B10" s="1339" t="s">
        <v>19541</v>
      </c>
      <c r="C10" s="1330"/>
      <c r="D10" s="1330"/>
      <c r="E10" s="1330"/>
      <c r="F10" s="1331"/>
      <c r="G10" s="1332" t="s">
        <v>19542</v>
      </c>
      <c r="H10" s="463"/>
    </row>
    <row r="11" spans="1:9" ht="32.25" thickBot="1" x14ac:dyDescent="0.3">
      <c r="A11" s="1338"/>
      <c r="B11" s="516" t="s">
        <v>19543</v>
      </c>
      <c r="C11" s="537" t="s">
        <v>19544</v>
      </c>
      <c r="D11" s="537" t="s">
        <v>19518</v>
      </c>
      <c r="E11" s="537" t="s">
        <v>19519</v>
      </c>
      <c r="F11" s="537" t="s">
        <v>19545</v>
      </c>
      <c r="G11" s="1333"/>
      <c r="H11" s="463"/>
    </row>
    <row r="12" spans="1:9" ht="16.5" thickBot="1" x14ac:dyDescent="0.3">
      <c r="A12" s="1333"/>
      <c r="B12" s="516">
        <v>1</v>
      </c>
      <c r="C12" s="516">
        <v>2</v>
      </c>
      <c r="D12" s="516" t="s">
        <v>19546</v>
      </c>
      <c r="E12" s="516">
        <v>4</v>
      </c>
      <c r="F12" s="516">
        <v>5</v>
      </c>
      <c r="G12" s="516" t="s">
        <v>19547</v>
      </c>
      <c r="H12" s="463"/>
    </row>
    <row r="13" spans="1:9" ht="15.75" x14ac:dyDescent="0.25">
      <c r="A13" s="546"/>
      <c r="B13" s="518"/>
      <c r="C13" s="518"/>
      <c r="D13" s="518"/>
      <c r="E13" s="518"/>
      <c r="F13" s="518"/>
      <c r="G13" s="518"/>
      <c r="H13" s="463"/>
    </row>
    <row r="14" spans="1:9" ht="15.75" x14ac:dyDescent="0.25">
      <c r="A14" s="550" t="s">
        <v>19612</v>
      </c>
      <c r="B14" s="521">
        <v>142096097</v>
      </c>
      <c r="C14" s="521">
        <v>10017804.310000001</v>
      </c>
      <c r="D14" s="521">
        <f>SUM(B14:C14)</f>
        <v>152113901.31</v>
      </c>
      <c r="E14" s="521">
        <v>30334348.020000003</v>
      </c>
      <c r="F14" s="465">
        <f>E14</f>
        <v>30334348.020000003</v>
      </c>
      <c r="G14" s="465">
        <f>+D14-E14</f>
        <v>121779553.28999999</v>
      </c>
      <c r="H14" s="463"/>
    </row>
    <row r="15" spans="1:9" ht="15.75" x14ac:dyDescent="0.25">
      <c r="A15" s="550" t="s">
        <v>19613</v>
      </c>
      <c r="B15" s="464"/>
      <c r="C15" s="464"/>
      <c r="D15" s="464"/>
      <c r="E15" s="464"/>
      <c r="F15" s="464"/>
      <c r="G15" s="464"/>
      <c r="H15" s="463"/>
    </row>
    <row r="16" spans="1:9" ht="15.75" x14ac:dyDescent="0.25">
      <c r="A16" s="550" t="s">
        <v>19614</v>
      </c>
      <c r="B16" s="464"/>
      <c r="C16" s="464"/>
      <c r="D16" s="464"/>
      <c r="E16" s="464"/>
      <c r="F16" s="464"/>
      <c r="G16" s="464"/>
      <c r="H16" s="463"/>
      <c r="I16" s="466"/>
    </row>
    <row r="17" spans="1:8" ht="15.75" x14ac:dyDescent="0.25">
      <c r="A17" s="550" t="s">
        <v>19615</v>
      </c>
      <c r="B17" s="464"/>
      <c r="C17" s="464"/>
      <c r="D17" s="464"/>
      <c r="E17" s="464"/>
      <c r="F17" s="464"/>
      <c r="G17" s="464"/>
      <c r="H17" s="463"/>
    </row>
    <row r="18" spans="1:8" ht="16.5" thickBot="1" x14ac:dyDescent="0.3">
      <c r="A18" s="551"/>
      <c r="B18" s="448"/>
      <c r="C18" s="448"/>
      <c r="D18" s="448"/>
      <c r="E18" s="448"/>
      <c r="F18" s="448"/>
      <c r="G18" s="448"/>
      <c r="H18" s="463"/>
    </row>
    <row r="19" spans="1:8" ht="16.5" thickBot="1" x14ac:dyDescent="0.3">
      <c r="A19" s="552" t="s">
        <v>19616</v>
      </c>
      <c r="B19" s="553">
        <f t="shared" ref="B19:G19" si="0">SUM(B14:B16)</f>
        <v>142096097</v>
      </c>
      <c r="C19" s="553">
        <f t="shared" si="0"/>
        <v>10017804.310000001</v>
      </c>
      <c r="D19" s="553">
        <f t="shared" si="0"/>
        <v>152113901.31</v>
      </c>
      <c r="E19" s="553">
        <f t="shared" si="0"/>
        <v>30334348.020000003</v>
      </c>
      <c r="F19" s="553">
        <f t="shared" si="0"/>
        <v>30334348.020000003</v>
      </c>
      <c r="G19" s="553">
        <f t="shared" si="0"/>
        <v>121779553.28999999</v>
      </c>
      <c r="H19" s="463"/>
    </row>
    <row r="20" spans="1:8" ht="15.75" x14ac:dyDescent="0.25">
      <c r="A20" s="472"/>
      <c r="B20" s="472"/>
      <c r="C20" s="472"/>
      <c r="D20" s="472"/>
      <c r="E20" s="472"/>
      <c r="F20" s="472"/>
      <c r="G20" s="472"/>
      <c r="H20" s="463"/>
    </row>
    <row r="21" spans="1:8" ht="15.75" x14ac:dyDescent="0.25">
      <c r="A21" s="463"/>
      <c r="B21" s="463"/>
      <c r="C21" s="463"/>
      <c r="D21" s="463"/>
      <c r="E21" s="463"/>
      <c r="F21" s="463"/>
      <c r="G21" s="463"/>
      <c r="H21" s="463"/>
    </row>
    <row r="22" spans="1:8" ht="15.75" x14ac:dyDescent="0.25">
      <c r="A22" s="463"/>
      <c r="B22" s="463"/>
      <c r="C22" s="463"/>
      <c r="D22" s="463"/>
      <c r="E22" s="463"/>
      <c r="F22" s="463"/>
      <c r="G22" s="463"/>
      <c r="H22" s="463"/>
    </row>
    <row r="23" spans="1:8" ht="15.75" x14ac:dyDescent="0.25">
      <c r="A23" s="463"/>
      <c r="B23" s="463"/>
      <c r="C23" s="463"/>
      <c r="D23" s="463"/>
      <c r="E23" s="463"/>
      <c r="F23" s="463"/>
      <c r="G23" s="463"/>
      <c r="H23" s="463"/>
    </row>
    <row r="24" spans="1:8" ht="15.75" x14ac:dyDescent="0.25">
      <c r="A24" s="463"/>
      <c r="B24" s="463"/>
      <c r="C24" s="463"/>
      <c r="D24" s="463"/>
      <c r="E24" s="463"/>
      <c r="F24" s="463"/>
      <c r="G24" s="463"/>
      <c r="H24" s="463"/>
    </row>
    <row r="25" spans="1:8" ht="15.75" x14ac:dyDescent="0.25">
      <c r="A25" s="463"/>
      <c r="B25" s="463"/>
      <c r="C25" s="463"/>
      <c r="D25" s="463"/>
      <c r="E25" s="463"/>
      <c r="F25" s="463"/>
      <c r="G25" s="463"/>
      <c r="H25" s="463"/>
    </row>
    <row r="26" spans="1:8" ht="15.75" x14ac:dyDescent="0.25">
      <c r="A26" s="463"/>
      <c r="B26" s="463"/>
      <c r="C26" s="463"/>
      <c r="D26" s="463"/>
      <c r="E26" s="463"/>
      <c r="F26" s="463"/>
      <c r="G26" s="463"/>
      <c r="H26" s="463"/>
    </row>
    <row r="27" spans="1:8" ht="15.75" x14ac:dyDescent="0.25">
      <c r="A27" s="463"/>
      <c r="B27" s="463"/>
      <c r="C27" s="463"/>
      <c r="D27" s="463"/>
      <c r="E27" s="463"/>
      <c r="F27" s="463"/>
      <c r="G27" s="463"/>
      <c r="H27" s="463"/>
    </row>
    <row r="28" spans="1:8" ht="15.75" x14ac:dyDescent="0.25">
      <c r="A28" s="463"/>
      <c r="B28" s="463"/>
      <c r="C28" s="463"/>
      <c r="D28" s="463"/>
      <c r="E28" s="463"/>
      <c r="F28" s="463"/>
      <c r="G28" s="463"/>
      <c r="H28" s="463"/>
    </row>
    <row r="29" spans="1:8" s="459" customFormat="1" ht="15.75" x14ac:dyDescent="0.25">
      <c r="A29" s="1254"/>
      <c r="B29" s="1254"/>
      <c r="C29" s="1254" t="s">
        <v>19532</v>
      </c>
      <c r="D29" s="1254"/>
      <c r="E29" s="1254"/>
      <c r="F29" s="1254"/>
      <c r="G29" s="1254"/>
      <c r="H29" s="1254"/>
    </row>
    <row r="30" spans="1:8" ht="15.75" x14ac:dyDescent="0.25">
      <c r="A30" s="1255"/>
      <c r="B30" s="1255"/>
      <c r="C30" s="1255" t="s">
        <v>843</v>
      </c>
      <c r="D30" s="1255"/>
      <c r="E30" s="1255"/>
      <c r="F30" s="1255"/>
      <c r="G30" s="1255"/>
      <c r="H30" s="1255"/>
    </row>
  </sheetData>
  <mergeCells count="14">
    <mergeCell ref="A10:A12"/>
    <mergeCell ref="B10:F10"/>
    <mergeCell ref="G10:G11"/>
    <mergeCell ref="A5:G5"/>
    <mergeCell ref="A6:G6"/>
    <mergeCell ref="A7:G7"/>
    <mergeCell ref="A8:G8"/>
    <mergeCell ref="A9:G9"/>
    <mergeCell ref="A29:B29"/>
    <mergeCell ref="C29:E29"/>
    <mergeCell ref="F29:H29"/>
    <mergeCell ref="A30:B30"/>
    <mergeCell ref="C30:E30"/>
    <mergeCell ref="F30:H30"/>
  </mergeCells>
  <printOptions horizontalCentered="1"/>
  <pageMargins left="0.39370078740157483" right="0.39370078740157483" top="0.94488188976377963" bottom="0.55118110236220474" header="0.31496062992125984" footer="0.31496062992125984"/>
  <pageSetup scale="70" orientation="landscape" r:id="rId1"/>
  <headerFooter>
    <oddFooter>&amp;R42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38"/>
  <sheetViews>
    <sheetView showGridLines="0" topLeftCell="A7" zoomScale="70" zoomScaleNormal="70" workbookViewId="0">
      <selection activeCell="E31" sqref="E31"/>
    </sheetView>
  </sheetViews>
  <sheetFormatPr baseColWidth="10" defaultColWidth="10.85546875" defaultRowHeight="12.75" x14ac:dyDescent="0.2"/>
  <cols>
    <col min="1" max="1" width="10.85546875" style="461"/>
    <col min="2" max="2" width="39.85546875" style="461" customWidth="1"/>
    <col min="3" max="5" width="22.28515625" style="461" bestFit="1" customWidth="1"/>
    <col min="6" max="6" width="22.28515625" style="461" customWidth="1"/>
    <col min="7" max="7" width="21.85546875" style="461" customWidth="1"/>
    <col min="8" max="8" width="22.42578125" style="461" customWidth="1"/>
    <col min="9" max="16384" width="10.85546875" style="461"/>
  </cols>
  <sheetData>
    <row r="2" spans="1:8" x14ac:dyDescent="0.2">
      <c r="A2" s="461" t="s">
        <v>19533</v>
      </c>
    </row>
    <row r="4" spans="1:8" ht="13.5" thickBot="1" x14ac:dyDescent="0.25"/>
    <row r="5" spans="1:8" ht="15.75" x14ac:dyDescent="0.2">
      <c r="A5" s="1274" t="str">
        <f>'[25]CLASIFICACIÓN  ADMON '!A5:G5</f>
        <v>UNIVERSIDAD TECNOLÓGICA DE SAN JUAN DEL RÍO</v>
      </c>
      <c r="B5" s="1275"/>
      <c r="C5" s="1275"/>
      <c r="D5" s="1275"/>
      <c r="E5" s="1275"/>
      <c r="F5" s="1275"/>
      <c r="G5" s="1275"/>
      <c r="H5" s="1276"/>
    </row>
    <row r="6" spans="1:8" ht="15.75" x14ac:dyDescent="0.2">
      <c r="A6" s="1277" t="s">
        <v>19539</v>
      </c>
      <c r="B6" s="1278"/>
      <c r="C6" s="1278"/>
      <c r="D6" s="1278"/>
      <c r="E6" s="1278"/>
      <c r="F6" s="1278"/>
      <c r="G6" s="1278"/>
      <c r="H6" s="1279"/>
    </row>
    <row r="7" spans="1:8" ht="15.75" x14ac:dyDescent="0.2">
      <c r="A7" s="1277" t="s">
        <v>19610</v>
      </c>
      <c r="B7" s="1278"/>
      <c r="C7" s="1278"/>
      <c r="D7" s="1278"/>
      <c r="E7" s="1278"/>
      <c r="F7" s="1278"/>
      <c r="G7" s="1278"/>
      <c r="H7" s="1279"/>
    </row>
    <row r="8" spans="1:8" ht="16.5" thickBot="1" x14ac:dyDescent="0.25">
      <c r="A8" s="1280" t="str">
        <f>ADMVA.RES!A8:G8</f>
        <v>Del 1 de enero al 31 de Marzo de 2018</v>
      </c>
      <c r="B8" s="1281"/>
      <c r="C8" s="1281"/>
      <c r="D8" s="1281"/>
      <c r="E8" s="1281"/>
      <c r="F8" s="1281"/>
      <c r="G8" s="1281"/>
      <c r="H8" s="1282"/>
    </row>
    <row r="9" spans="1:8" ht="16.5" thickBot="1" x14ac:dyDescent="0.25">
      <c r="A9" s="1323" t="s">
        <v>3</v>
      </c>
      <c r="B9" s="1340"/>
      <c r="C9" s="1339" t="s">
        <v>19541</v>
      </c>
      <c r="D9" s="1330"/>
      <c r="E9" s="1330"/>
      <c r="F9" s="1330"/>
      <c r="G9" s="1331"/>
      <c r="H9" s="1332" t="s">
        <v>19542</v>
      </c>
    </row>
    <row r="10" spans="1:8" ht="32.25" thickBot="1" x14ac:dyDescent="0.25">
      <c r="A10" s="1325"/>
      <c r="B10" s="1341"/>
      <c r="C10" s="516" t="s">
        <v>19543</v>
      </c>
      <c r="D10" s="516" t="s">
        <v>19544</v>
      </c>
      <c r="E10" s="516" t="s">
        <v>19518</v>
      </c>
      <c r="F10" s="516" t="s">
        <v>19519</v>
      </c>
      <c r="G10" s="516" t="s">
        <v>19545</v>
      </c>
      <c r="H10" s="1333"/>
    </row>
    <row r="11" spans="1:8" ht="16.5" thickBot="1" x14ac:dyDescent="0.25">
      <c r="A11" s="1342"/>
      <c r="B11" s="1343"/>
      <c r="C11" s="516">
        <v>1</v>
      </c>
      <c r="D11" s="516">
        <v>2</v>
      </c>
      <c r="E11" s="516" t="s">
        <v>19546</v>
      </c>
      <c r="F11" s="516">
        <v>4</v>
      </c>
      <c r="G11" s="516">
        <v>5</v>
      </c>
      <c r="H11" s="516" t="s">
        <v>19547</v>
      </c>
    </row>
    <row r="12" spans="1:8" ht="15.75" x14ac:dyDescent="0.2">
      <c r="A12" s="517"/>
      <c r="B12" s="518"/>
      <c r="C12" s="518"/>
      <c r="D12" s="518"/>
      <c r="E12" s="518"/>
      <c r="F12" s="518"/>
      <c r="G12" s="518"/>
      <c r="H12" s="518"/>
    </row>
    <row r="13" spans="1:8" ht="25.5" x14ac:dyDescent="0.2">
      <c r="A13" s="517"/>
      <c r="B13" s="464" t="s">
        <v>19617</v>
      </c>
      <c r="C13" s="521">
        <v>142096097</v>
      </c>
      <c r="D13" s="521">
        <v>10017804.310000001</v>
      </c>
      <c r="E13" s="521">
        <f>SUM(C13:D13)</f>
        <v>152113901.31</v>
      </c>
      <c r="F13" s="521">
        <v>30334348.020000003</v>
      </c>
      <c r="G13" s="465">
        <f>F13</f>
        <v>30334348.020000003</v>
      </c>
      <c r="H13" s="465">
        <f>+E13-F13</f>
        <v>121779553.28999999</v>
      </c>
    </row>
    <row r="14" spans="1:8" ht="15.75" x14ac:dyDescent="0.2">
      <c r="A14" s="517"/>
      <c r="B14" s="464"/>
      <c r="C14" s="464"/>
      <c r="D14" s="464"/>
      <c r="E14" s="464"/>
      <c r="F14" s="464"/>
      <c r="G14" s="464"/>
      <c r="H14" s="464"/>
    </row>
    <row r="15" spans="1:8" ht="15.75" x14ac:dyDescent="0.2">
      <c r="A15" s="517"/>
      <c r="B15" s="464" t="s">
        <v>19618</v>
      </c>
      <c r="C15" s="465"/>
      <c r="D15" s="464"/>
      <c r="E15" s="464"/>
      <c r="F15" s="464"/>
      <c r="G15" s="464"/>
      <c r="H15" s="464"/>
    </row>
    <row r="16" spans="1:8" ht="15.75" x14ac:dyDescent="0.2">
      <c r="A16" s="517"/>
      <c r="B16" s="464"/>
      <c r="C16" s="464"/>
      <c r="D16" s="464"/>
      <c r="E16" s="464"/>
      <c r="F16" s="464"/>
      <c r="G16" s="464"/>
      <c r="H16" s="464"/>
    </row>
    <row r="17" spans="1:8" ht="38.25" x14ac:dyDescent="0.2">
      <c r="A17" s="517"/>
      <c r="B17" s="464" t="s">
        <v>19619</v>
      </c>
      <c r="C17" s="464"/>
      <c r="D17" s="464"/>
      <c r="E17" s="464"/>
      <c r="F17" s="464"/>
      <c r="G17" s="464"/>
      <c r="H17" s="464"/>
    </row>
    <row r="18" spans="1:8" ht="15.75" x14ac:dyDescent="0.2">
      <c r="A18" s="517"/>
      <c r="B18" s="464"/>
      <c r="C18" s="464"/>
      <c r="D18" s="464"/>
      <c r="E18" s="464"/>
      <c r="F18" s="464"/>
      <c r="G18" s="464"/>
      <c r="H18" s="464"/>
    </row>
    <row r="19" spans="1:8" ht="25.5" x14ac:dyDescent="0.2">
      <c r="A19" s="517"/>
      <c r="B19" s="464" t="s">
        <v>19620</v>
      </c>
      <c r="C19" s="464"/>
      <c r="D19" s="464"/>
      <c r="E19" s="464"/>
      <c r="F19" s="464"/>
      <c r="G19" s="464"/>
      <c r="H19" s="464"/>
    </row>
    <row r="20" spans="1:8" ht="15.75" x14ac:dyDescent="0.2">
      <c r="A20" s="517"/>
      <c r="B20" s="464"/>
      <c r="C20" s="464"/>
      <c r="D20" s="464"/>
      <c r="E20" s="464"/>
      <c r="F20" s="464"/>
      <c r="G20" s="464"/>
      <c r="H20" s="464"/>
    </row>
    <row r="21" spans="1:8" ht="38.25" x14ac:dyDescent="0.2">
      <c r="A21" s="524"/>
      <c r="B21" s="464" t="s">
        <v>19621</v>
      </c>
      <c r="C21" s="520"/>
      <c r="D21" s="520"/>
      <c r="E21" s="520"/>
      <c r="F21" s="520"/>
      <c r="G21" s="520"/>
      <c r="H21" s="520"/>
    </row>
    <row r="22" spans="1:8" ht="15.75" x14ac:dyDescent="0.2">
      <c r="A22" s="517"/>
      <c r="B22" s="464"/>
      <c r="C22" s="464"/>
      <c r="D22" s="464"/>
      <c r="E22" s="464"/>
      <c r="F22" s="464"/>
      <c r="G22" s="464"/>
      <c r="H22" s="464"/>
    </row>
    <row r="23" spans="1:8" ht="38.25" x14ac:dyDescent="0.2">
      <c r="A23" s="524"/>
      <c r="B23" s="464" t="s">
        <v>19622</v>
      </c>
      <c r="C23" s="520"/>
      <c r="D23" s="520"/>
      <c r="E23" s="520"/>
      <c r="F23" s="520"/>
      <c r="G23" s="520"/>
      <c r="H23" s="520"/>
    </row>
    <row r="24" spans="1:8" ht="15.75" x14ac:dyDescent="0.2">
      <c r="A24" s="517"/>
      <c r="B24" s="464"/>
      <c r="C24" s="464"/>
      <c r="D24" s="464"/>
      <c r="E24" s="464"/>
      <c r="F24" s="464"/>
      <c r="G24" s="464"/>
      <c r="H24" s="464"/>
    </row>
    <row r="25" spans="1:8" ht="25.5" x14ac:dyDescent="0.2">
      <c r="A25" s="524"/>
      <c r="B25" s="464" t="s">
        <v>19623</v>
      </c>
      <c r="C25" s="520"/>
      <c r="D25" s="520"/>
      <c r="E25" s="520"/>
      <c r="F25" s="520"/>
      <c r="G25" s="520"/>
      <c r="H25" s="520"/>
    </row>
    <row r="26" spans="1:8" ht="16.5" thickBot="1" x14ac:dyDescent="0.25">
      <c r="A26" s="526"/>
      <c r="B26" s="448"/>
      <c r="C26" s="448"/>
      <c r="D26" s="448"/>
      <c r="E26" s="448"/>
      <c r="F26" s="448"/>
      <c r="G26" s="448"/>
      <c r="H26" s="448"/>
    </row>
    <row r="27" spans="1:8" ht="16.5" thickBot="1" x14ac:dyDescent="0.25">
      <c r="A27" s="527"/>
      <c r="B27" s="450" t="s">
        <v>19590</v>
      </c>
      <c r="C27" s="553">
        <f t="shared" ref="C27:H27" si="0">SUM(C12:C26)</f>
        <v>142096097</v>
      </c>
      <c r="D27" s="553">
        <f t="shared" si="0"/>
        <v>10017804.310000001</v>
      </c>
      <c r="E27" s="553">
        <f t="shared" si="0"/>
        <v>152113901.31</v>
      </c>
      <c r="F27" s="553">
        <f t="shared" si="0"/>
        <v>30334348.020000003</v>
      </c>
      <c r="G27" s="553">
        <f t="shared" si="0"/>
        <v>30334348.020000003</v>
      </c>
      <c r="H27" s="553">
        <f t="shared" si="0"/>
        <v>121779553.28999999</v>
      </c>
    </row>
    <row r="28" spans="1:8" ht="15.75" x14ac:dyDescent="0.25">
      <c r="A28" s="463"/>
      <c r="B28" s="463"/>
      <c r="C28" s="463"/>
      <c r="D28" s="463"/>
      <c r="E28" s="463"/>
      <c r="F28" s="463"/>
      <c r="G28" s="463"/>
      <c r="H28" s="463"/>
    </row>
    <row r="29" spans="1:8" ht="15.75" x14ac:dyDescent="0.25">
      <c r="A29" s="463"/>
      <c r="B29" s="463"/>
      <c r="C29" s="463"/>
      <c r="D29" s="463"/>
      <c r="E29" s="463"/>
      <c r="F29" s="463"/>
      <c r="G29" s="463"/>
      <c r="H29" s="463"/>
    </row>
    <row r="30" spans="1:8" ht="15.75" x14ac:dyDescent="0.25">
      <c r="A30" s="463"/>
      <c r="B30" s="463"/>
      <c r="C30" s="463"/>
      <c r="D30" s="463"/>
      <c r="E30" s="463"/>
      <c r="F30" s="463"/>
      <c r="G30" s="463"/>
      <c r="H30" s="463"/>
    </row>
    <row r="31" spans="1:8" ht="15.75" x14ac:dyDescent="0.25">
      <c r="A31" s="463"/>
      <c r="B31" s="463"/>
      <c r="C31" s="463"/>
      <c r="D31" s="463"/>
      <c r="E31" s="463"/>
      <c r="F31" s="463"/>
      <c r="G31" s="463"/>
      <c r="H31" s="463"/>
    </row>
    <row r="32" spans="1:8" ht="15.75" x14ac:dyDescent="0.25">
      <c r="A32" s="463"/>
      <c r="B32" s="463"/>
      <c r="C32" s="463"/>
      <c r="D32" s="463"/>
      <c r="E32" s="463"/>
      <c r="F32" s="463"/>
      <c r="G32" s="463"/>
      <c r="H32" s="463"/>
    </row>
    <row r="33" spans="1:8" ht="15.75" x14ac:dyDescent="0.25">
      <c r="A33" s="463"/>
      <c r="B33" s="463"/>
      <c r="C33" s="463"/>
      <c r="D33" s="463"/>
      <c r="E33" s="463"/>
      <c r="F33" s="463"/>
      <c r="G33" s="463"/>
      <c r="H33" s="463"/>
    </row>
    <row r="34" spans="1:8" ht="15.75" x14ac:dyDescent="0.25">
      <c r="A34" s="463"/>
      <c r="B34" s="463"/>
      <c r="C34" s="463"/>
      <c r="D34" s="463"/>
      <c r="E34" s="463"/>
      <c r="F34" s="463"/>
      <c r="G34" s="463"/>
      <c r="H34" s="463"/>
    </row>
    <row r="35" spans="1:8" ht="15.75" x14ac:dyDescent="0.25">
      <c r="A35" s="463"/>
      <c r="B35" s="463"/>
      <c r="C35" s="463"/>
      <c r="D35" s="463"/>
      <c r="E35" s="463"/>
      <c r="F35" s="463"/>
      <c r="G35" s="463"/>
      <c r="H35" s="463"/>
    </row>
    <row r="36" spans="1:8" ht="15.75" x14ac:dyDescent="0.25">
      <c r="A36" s="463"/>
      <c r="B36" s="463"/>
      <c r="C36" s="463"/>
      <c r="D36" s="463"/>
      <c r="E36" s="463"/>
      <c r="F36" s="463"/>
      <c r="G36" s="463"/>
      <c r="H36" s="463"/>
    </row>
    <row r="37" spans="1:8" s="459" customFormat="1" ht="15.75" x14ac:dyDescent="0.25">
      <c r="A37" s="1254"/>
      <c r="B37" s="1254"/>
      <c r="C37" s="1254" t="s">
        <v>19532</v>
      </c>
      <c r="D37" s="1254"/>
      <c r="E37" s="1254"/>
      <c r="F37" s="1254"/>
      <c r="G37" s="1254"/>
      <c r="H37" s="1254"/>
    </row>
    <row r="38" spans="1:8" ht="15.75" x14ac:dyDescent="0.25">
      <c r="A38" s="1255"/>
      <c r="B38" s="1255"/>
      <c r="C38" s="1255" t="s">
        <v>843</v>
      </c>
      <c r="D38" s="1255"/>
      <c r="E38" s="1255"/>
      <c r="F38" s="1255"/>
      <c r="G38" s="1255"/>
      <c r="H38" s="1255"/>
    </row>
  </sheetData>
  <mergeCells count="13">
    <mergeCell ref="A5:H5"/>
    <mergeCell ref="A6:H6"/>
    <mergeCell ref="A7:H7"/>
    <mergeCell ref="A8:H8"/>
    <mergeCell ref="A9:B11"/>
    <mergeCell ref="C9:G9"/>
    <mergeCell ref="H9:H10"/>
    <mergeCell ref="A37:B37"/>
    <mergeCell ref="C37:E37"/>
    <mergeCell ref="F37:H37"/>
    <mergeCell ref="A38:B38"/>
    <mergeCell ref="C38:E38"/>
    <mergeCell ref="F38:H38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&amp;R43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H60"/>
  <sheetViews>
    <sheetView showGridLines="0" topLeftCell="A16" zoomScale="80" zoomScaleNormal="80" workbookViewId="0">
      <selection activeCell="E31" sqref="E31"/>
    </sheetView>
  </sheetViews>
  <sheetFormatPr baseColWidth="10" defaultColWidth="10.85546875" defaultRowHeight="12.75" x14ac:dyDescent="0.2"/>
  <cols>
    <col min="1" max="1" width="10.85546875" style="461"/>
    <col min="2" max="2" width="33" style="461" customWidth="1"/>
    <col min="3" max="3" width="22.28515625" style="461" bestFit="1" customWidth="1"/>
    <col min="4" max="4" width="20.7109375" style="461" customWidth="1"/>
    <col min="5" max="5" width="20.28515625" style="461" customWidth="1"/>
    <col min="6" max="6" width="19.42578125" style="461" customWidth="1"/>
    <col min="7" max="7" width="20.140625" style="461" customWidth="1"/>
    <col min="8" max="8" width="20.7109375" style="461" bestFit="1" customWidth="1"/>
    <col min="9" max="16384" width="10.85546875" style="461"/>
  </cols>
  <sheetData>
    <row r="2" spans="1:8" x14ac:dyDescent="0.2">
      <c r="A2" s="461" t="s">
        <v>19533</v>
      </c>
    </row>
    <row r="4" spans="1:8" ht="13.5" thickBot="1" x14ac:dyDescent="0.25"/>
    <row r="5" spans="1:8" x14ac:dyDescent="0.2">
      <c r="A5" s="1311" t="str">
        <f>'[25]ESTADO ANALITICO DE INGRESOS '!A5:I5</f>
        <v>UNIVERSIDAD TECNOLÓGICA DE SAN JUAN DEL RÍO</v>
      </c>
      <c r="B5" s="1312"/>
      <c r="C5" s="1312"/>
      <c r="D5" s="1312"/>
      <c r="E5" s="1312"/>
      <c r="F5" s="1312"/>
      <c r="G5" s="1312"/>
      <c r="H5" s="1313"/>
    </row>
    <row r="6" spans="1:8" x14ac:dyDescent="0.2">
      <c r="A6" s="1314" t="s">
        <v>19539</v>
      </c>
      <c r="B6" s="1315"/>
      <c r="C6" s="1315"/>
      <c r="D6" s="1315"/>
      <c r="E6" s="1315"/>
      <c r="F6" s="1315"/>
      <c r="G6" s="1315"/>
      <c r="H6" s="1316"/>
    </row>
    <row r="7" spans="1:8" x14ac:dyDescent="0.2">
      <c r="A7" s="1314" t="s">
        <v>19624</v>
      </c>
      <c r="B7" s="1315"/>
      <c r="C7" s="1315"/>
      <c r="D7" s="1315"/>
      <c r="E7" s="1315"/>
      <c r="F7" s="1315"/>
      <c r="G7" s="1315"/>
      <c r="H7" s="1316"/>
    </row>
    <row r="8" spans="1:8" ht="13.5" thickBot="1" x14ac:dyDescent="0.25">
      <c r="A8" s="1346" t="str">
        <f>ADMVA.FED.EST!A8:H8</f>
        <v>Del 1 de enero al 31 de Marzo de 2018</v>
      </c>
      <c r="B8" s="1347"/>
      <c r="C8" s="1347"/>
      <c r="D8" s="1347"/>
      <c r="E8" s="1347"/>
      <c r="F8" s="1347"/>
      <c r="G8" s="1347"/>
      <c r="H8" s="1348"/>
    </row>
    <row r="9" spans="1:8" ht="13.5" thickBot="1" x14ac:dyDescent="0.25">
      <c r="A9" s="1311" t="s">
        <v>3</v>
      </c>
      <c r="B9" s="1349"/>
      <c r="C9" s="1352" t="s">
        <v>19541</v>
      </c>
      <c r="D9" s="1353"/>
      <c r="E9" s="1353"/>
      <c r="F9" s="1353"/>
      <c r="G9" s="1354"/>
      <c r="H9" s="1355" t="s">
        <v>19542</v>
      </c>
    </row>
    <row r="10" spans="1:8" ht="26.25" thickBot="1" x14ac:dyDescent="0.25">
      <c r="A10" s="1314"/>
      <c r="B10" s="1350"/>
      <c r="C10" s="554" t="s">
        <v>19543</v>
      </c>
      <c r="D10" s="554" t="s">
        <v>19544</v>
      </c>
      <c r="E10" s="554" t="s">
        <v>19518</v>
      </c>
      <c r="F10" s="554" t="s">
        <v>19519</v>
      </c>
      <c r="G10" s="554" t="s">
        <v>19545</v>
      </c>
      <c r="H10" s="1356"/>
    </row>
    <row r="11" spans="1:8" ht="13.5" thickBot="1" x14ac:dyDescent="0.25">
      <c r="A11" s="1346"/>
      <c r="B11" s="1351"/>
      <c r="C11" s="554">
        <v>1</v>
      </c>
      <c r="D11" s="554">
        <v>2</v>
      </c>
      <c r="E11" s="554" t="s">
        <v>19546</v>
      </c>
      <c r="F11" s="554">
        <v>4</v>
      </c>
      <c r="G11" s="554">
        <v>5</v>
      </c>
      <c r="H11" s="554" t="s">
        <v>19547</v>
      </c>
    </row>
    <row r="12" spans="1:8" x14ac:dyDescent="0.2">
      <c r="A12" s="555"/>
      <c r="B12" s="556"/>
      <c r="C12" s="556"/>
      <c r="D12" s="556"/>
      <c r="E12" s="556"/>
      <c r="F12" s="556"/>
      <c r="G12" s="556"/>
      <c r="H12" s="556"/>
    </row>
    <row r="13" spans="1:8" x14ac:dyDescent="0.2">
      <c r="A13" s="1344" t="s">
        <v>19625</v>
      </c>
      <c r="B13" s="1345"/>
      <c r="C13" s="556"/>
      <c r="D13" s="556"/>
      <c r="E13" s="556"/>
      <c r="F13" s="556"/>
      <c r="G13" s="556"/>
      <c r="H13" s="556"/>
    </row>
    <row r="14" spans="1:8" x14ac:dyDescent="0.2">
      <c r="A14" s="557"/>
      <c r="B14" s="558" t="s">
        <v>19626</v>
      </c>
      <c r="C14" s="556"/>
      <c r="D14" s="556"/>
      <c r="E14" s="556"/>
      <c r="F14" s="556"/>
      <c r="G14" s="556"/>
      <c r="H14" s="556"/>
    </row>
    <row r="15" spans="1:8" x14ac:dyDescent="0.2">
      <c r="A15" s="557"/>
      <c r="B15" s="558" t="s">
        <v>19627</v>
      </c>
      <c r="C15" s="556"/>
      <c r="D15" s="556"/>
      <c r="E15" s="556"/>
      <c r="F15" s="556"/>
      <c r="G15" s="556"/>
      <c r="H15" s="556"/>
    </row>
    <row r="16" spans="1:8" x14ac:dyDescent="0.2">
      <c r="A16" s="557"/>
      <c r="B16" s="558" t="s">
        <v>19628</v>
      </c>
      <c r="C16" s="556"/>
      <c r="D16" s="556"/>
      <c r="E16" s="556"/>
      <c r="F16" s="556"/>
      <c r="G16" s="556"/>
      <c r="H16" s="556"/>
    </row>
    <row r="17" spans="1:8" x14ac:dyDescent="0.2">
      <c r="A17" s="557"/>
      <c r="B17" s="558" t="s">
        <v>19629</v>
      </c>
      <c r="C17" s="556"/>
      <c r="D17" s="556"/>
      <c r="E17" s="556"/>
      <c r="F17" s="556"/>
      <c r="G17" s="556"/>
      <c r="H17" s="556"/>
    </row>
    <row r="18" spans="1:8" x14ac:dyDescent="0.2">
      <c r="A18" s="557"/>
      <c r="B18" s="558" t="s">
        <v>19630</v>
      </c>
      <c r="C18" s="556"/>
      <c r="D18" s="556"/>
      <c r="E18" s="556"/>
      <c r="F18" s="556"/>
      <c r="G18" s="556"/>
      <c r="H18" s="556"/>
    </row>
    <row r="19" spans="1:8" x14ac:dyDescent="0.2">
      <c r="A19" s="557"/>
      <c r="B19" s="558" t="s">
        <v>19631</v>
      </c>
      <c r="C19" s="556"/>
      <c r="D19" s="556"/>
      <c r="E19" s="556"/>
      <c r="F19" s="556"/>
      <c r="G19" s="556"/>
      <c r="H19" s="556"/>
    </row>
    <row r="20" spans="1:8" ht="25.5" x14ac:dyDescent="0.2">
      <c r="A20" s="557"/>
      <c r="B20" s="558" t="s">
        <v>19632</v>
      </c>
      <c r="C20" s="556"/>
      <c r="D20" s="556"/>
      <c r="E20" s="556"/>
      <c r="F20" s="556"/>
      <c r="G20" s="556"/>
      <c r="H20" s="556"/>
    </row>
    <row r="21" spans="1:8" x14ac:dyDescent="0.2">
      <c r="A21" s="557"/>
      <c r="B21" s="558" t="s">
        <v>19572</v>
      </c>
      <c r="C21" s="556"/>
      <c r="D21" s="556"/>
      <c r="E21" s="556"/>
      <c r="F21" s="556"/>
      <c r="G21" s="556"/>
      <c r="H21" s="556"/>
    </row>
    <row r="22" spans="1:8" x14ac:dyDescent="0.2">
      <c r="A22" s="557"/>
      <c r="B22" s="558"/>
      <c r="C22" s="556"/>
      <c r="D22" s="556"/>
      <c r="E22" s="556"/>
      <c r="F22" s="556"/>
      <c r="G22" s="556"/>
      <c r="H22" s="556"/>
    </row>
    <row r="23" spans="1:8" x14ac:dyDescent="0.2">
      <c r="A23" s="1344" t="s">
        <v>19633</v>
      </c>
      <c r="B23" s="1345"/>
      <c r="C23" s="559"/>
      <c r="D23" s="559"/>
      <c r="E23" s="559"/>
      <c r="F23" s="559"/>
      <c r="G23" s="559"/>
      <c r="H23" s="559"/>
    </row>
    <row r="24" spans="1:8" x14ac:dyDescent="0.2">
      <c r="A24" s="557"/>
      <c r="B24" s="558" t="s">
        <v>19634</v>
      </c>
      <c r="C24" s="558"/>
      <c r="D24" s="558"/>
      <c r="E24" s="558"/>
      <c r="F24" s="558"/>
      <c r="G24" s="558"/>
      <c r="H24" s="558"/>
    </row>
    <row r="25" spans="1:8" x14ac:dyDescent="0.2">
      <c r="A25" s="557"/>
      <c r="B25" s="558" t="s">
        <v>19635</v>
      </c>
      <c r="C25" s="558"/>
      <c r="D25" s="558"/>
      <c r="E25" s="558"/>
      <c r="F25" s="558"/>
      <c r="G25" s="558"/>
      <c r="H25" s="558"/>
    </row>
    <row r="26" spans="1:8" x14ac:dyDescent="0.2">
      <c r="A26" s="557"/>
      <c r="B26" s="558" t="s">
        <v>19636</v>
      </c>
      <c r="C26" s="558"/>
      <c r="D26" s="558"/>
      <c r="E26" s="558"/>
      <c r="F26" s="558"/>
      <c r="G26" s="558"/>
      <c r="H26" s="558"/>
    </row>
    <row r="27" spans="1:8" ht="25.5" x14ac:dyDescent="0.2">
      <c r="A27" s="557"/>
      <c r="B27" s="558" t="s">
        <v>19637</v>
      </c>
      <c r="C27" s="558"/>
      <c r="D27" s="558"/>
      <c r="E27" s="558"/>
      <c r="F27" s="558"/>
      <c r="G27" s="558"/>
      <c r="H27" s="558"/>
    </row>
    <row r="28" spans="1:8" x14ac:dyDescent="0.2">
      <c r="A28" s="557"/>
      <c r="B28" s="558" t="s">
        <v>19638</v>
      </c>
      <c r="C28" s="560">
        <v>142096097</v>
      </c>
      <c r="D28" s="560">
        <v>10017804.310000001</v>
      </c>
      <c r="E28" s="560">
        <f>+C28+D28</f>
        <v>152113901.31</v>
      </c>
      <c r="F28" s="560">
        <v>30334348.020000003</v>
      </c>
      <c r="G28" s="561">
        <f>SUM(F28)</f>
        <v>30334348.020000003</v>
      </c>
      <c r="H28" s="561">
        <f>E28-F28</f>
        <v>121779553.28999999</v>
      </c>
    </row>
    <row r="29" spans="1:8" x14ac:dyDescent="0.2">
      <c r="A29" s="557"/>
      <c r="B29" s="558" t="s">
        <v>19639</v>
      </c>
      <c r="C29" s="558"/>
      <c r="D29" s="558"/>
      <c r="E29" s="558"/>
      <c r="F29" s="558"/>
      <c r="G29" s="558"/>
      <c r="H29" s="558"/>
    </row>
    <row r="30" spans="1:8" x14ac:dyDescent="0.2">
      <c r="A30" s="557"/>
      <c r="B30" s="558" t="s">
        <v>19640</v>
      </c>
      <c r="C30" s="558"/>
      <c r="D30" s="558"/>
      <c r="E30" s="558"/>
      <c r="F30" s="558"/>
      <c r="G30" s="558"/>
      <c r="H30" s="558"/>
    </row>
    <row r="31" spans="1:8" x14ac:dyDescent="0.2">
      <c r="A31" s="557"/>
      <c r="B31" s="558"/>
      <c r="C31" s="558"/>
      <c r="D31" s="558"/>
      <c r="E31" s="558"/>
      <c r="F31" s="558"/>
      <c r="G31" s="558"/>
      <c r="H31" s="558"/>
    </row>
    <row r="32" spans="1:8" x14ac:dyDescent="0.2">
      <c r="A32" s="1344" t="s">
        <v>19641</v>
      </c>
      <c r="B32" s="1345"/>
      <c r="C32" s="562"/>
      <c r="D32" s="562"/>
      <c r="E32" s="562"/>
      <c r="F32" s="562"/>
      <c r="G32" s="562"/>
      <c r="H32" s="562"/>
    </row>
    <row r="33" spans="1:8" ht="25.5" x14ac:dyDescent="0.2">
      <c r="A33" s="557"/>
      <c r="B33" s="558" t="s">
        <v>19642</v>
      </c>
      <c r="C33" s="558"/>
      <c r="D33" s="558"/>
      <c r="E33" s="558"/>
      <c r="F33" s="558"/>
      <c r="G33" s="558"/>
      <c r="H33" s="558"/>
    </row>
    <row r="34" spans="1:8" x14ac:dyDescent="0.2">
      <c r="A34" s="557"/>
      <c r="B34" s="558" t="s">
        <v>19643</v>
      </c>
      <c r="C34" s="558"/>
      <c r="D34" s="558"/>
      <c r="E34" s="558"/>
      <c r="F34" s="558"/>
      <c r="G34" s="558"/>
      <c r="H34" s="558"/>
    </row>
    <row r="35" spans="1:8" x14ac:dyDescent="0.2">
      <c r="A35" s="557"/>
      <c r="B35" s="558" t="s">
        <v>19644</v>
      </c>
      <c r="C35" s="558"/>
      <c r="D35" s="558"/>
      <c r="E35" s="558"/>
      <c r="F35" s="558"/>
      <c r="G35" s="558"/>
      <c r="H35" s="558"/>
    </row>
    <row r="36" spans="1:8" x14ac:dyDescent="0.2">
      <c r="A36" s="557"/>
      <c r="B36" s="558" t="s">
        <v>19645</v>
      </c>
      <c r="C36" s="558"/>
      <c r="D36" s="558"/>
      <c r="E36" s="558"/>
      <c r="F36" s="558"/>
      <c r="G36" s="558"/>
      <c r="H36" s="558"/>
    </row>
    <row r="37" spans="1:8" x14ac:dyDescent="0.2">
      <c r="A37" s="557"/>
      <c r="B37" s="558" t="s">
        <v>19646</v>
      </c>
      <c r="C37" s="558"/>
      <c r="D37" s="558"/>
      <c r="E37" s="558"/>
      <c r="F37" s="558"/>
      <c r="G37" s="558"/>
      <c r="H37" s="558"/>
    </row>
    <row r="38" spans="1:8" x14ac:dyDescent="0.2">
      <c r="A38" s="557"/>
      <c r="B38" s="558" t="s">
        <v>19647</v>
      </c>
      <c r="C38" s="558"/>
      <c r="D38" s="558"/>
      <c r="E38" s="558"/>
      <c r="F38" s="558"/>
      <c r="G38" s="558"/>
      <c r="H38" s="558"/>
    </row>
    <row r="39" spans="1:8" x14ac:dyDescent="0.2">
      <c r="A39" s="557"/>
      <c r="B39" s="558" t="s">
        <v>19648</v>
      </c>
      <c r="C39" s="558"/>
      <c r="D39" s="558"/>
      <c r="E39" s="558"/>
      <c r="F39" s="558"/>
      <c r="G39" s="558"/>
      <c r="H39" s="558"/>
    </row>
    <row r="40" spans="1:8" x14ac:dyDescent="0.2">
      <c r="A40" s="557"/>
      <c r="B40" s="558" t="s">
        <v>19649</v>
      </c>
      <c r="C40" s="558"/>
      <c r="D40" s="558"/>
      <c r="E40" s="558"/>
      <c r="F40" s="558"/>
      <c r="G40" s="558"/>
      <c r="H40" s="558"/>
    </row>
    <row r="41" spans="1:8" ht="25.5" x14ac:dyDescent="0.2">
      <c r="A41" s="557"/>
      <c r="B41" s="558" t="s">
        <v>19650</v>
      </c>
      <c r="C41" s="558"/>
      <c r="D41" s="558"/>
      <c r="E41" s="558"/>
      <c r="F41" s="558"/>
      <c r="G41" s="558"/>
      <c r="H41" s="558"/>
    </row>
    <row r="42" spans="1:8" x14ac:dyDescent="0.2">
      <c r="A42" s="557"/>
      <c r="B42" s="558"/>
      <c r="C42" s="558"/>
      <c r="D42" s="558"/>
      <c r="E42" s="558"/>
      <c r="F42" s="558"/>
      <c r="G42" s="558"/>
      <c r="H42" s="558"/>
    </row>
    <row r="43" spans="1:8" ht="16.5" customHeight="1" x14ac:dyDescent="0.2">
      <c r="A43" s="1344" t="s">
        <v>19651</v>
      </c>
      <c r="B43" s="1345"/>
      <c r="C43" s="562"/>
      <c r="D43" s="562"/>
      <c r="E43" s="562"/>
      <c r="F43" s="562"/>
      <c r="G43" s="562"/>
      <c r="H43" s="562"/>
    </row>
    <row r="44" spans="1:8" ht="25.5" x14ac:dyDescent="0.2">
      <c r="A44" s="557"/>
      <c r="B44" s="558" t="s">
        <v>19652</v>
      </c>
      <c r="C44" s="558"/>
      <c r="D44" s="558"/>
      <c r="E44" s="558"/>
      <c r="F44" s="558"/>
      <c r="G44" s="558"/>
      <c r="H44" s="558"/>
    </row>
    <row r="45" spans="1:8" ht="38.25" x14ac:dyDescent="0.2">
      <c r="A45" s="557"/>
      <c r="B45" s="558" t="s">
        <v>19653</v>
      </c>
      <c r="C45" s="558"/>
      <c r="D45" s="558"/>
      <c r="E45" s="558"/>
      <c r="F45" s="558"/>
      <c r="G45" s="558"/>
      <c r="H45" s="558"/>
    </row>
    <row r="46" spans="1:8" x14ac:dyDescent="0.2">
      <c r="A46" s="557"/>
      <c r="B46" s="558" t="s">
        <v>19654</v>
      </c>
      <c r="C46" s="558"/>
      <c r="D46" s="558"/>
      <c r="E46" s="558"/>
      <c r="F46" s="558"/>
      <c r="G46" s="558"/>
      <c r="H46" s="558"/>
    </row>
    <row r="47" spans="1:8" ht="25.5" x14ac:dyDescent="0.2">
      <c r="A47" s="557"/>
      <c r="B47" s="558" t="s">
        <v>19655</v>
      </c>
      <c r="C47" s="558"/>
      <c r="D47" s="558"/>
      <c r="E47" s="558"/>
      <c r="F47" s="558"/>
      <c r="G47" s="558"/>
      <c r="H47" s="558"/>
    </row>
    <row r="48" spans="1:8" ht="13.5" thickBot="1" x14ac:dyDescent="0.25">
      <c r="A48" s="563"/>
      <c r="B48" s="564"/>
      <c r="C48" s="564"/>
      <c r="D48" s="564"/>
      <c r="E48" s="564"/>
      <c r="F48" s="564"/>
      <c r="G48" s="564"/>
      <c r="H48" s="564"/>
    </row>
    <row r="49" spans="1:8" ht="27" customHeight="1" thickBot="1" x14ac:dyDescent="0.25">
      <c r="A49" s="565"/>
      <c r="B49" s="566" t="s">
        <v>19590</v>
      </c>
      <c r="C49" s="567">
        <f t="shared" ref="C49:H49" si="0">SUM(C12:C48)</f>
        <v>142096097</v>
      </c>
      <c r="D49" s="567">
        <f t="shared" si="0"/>
        <v>10017804.310000001</v>
      </c>
      <c r="E49" s="567">
        <f t="shared" si="0"/>
        <v>152113901.31</v>
      </c>
      <c r="F49" s="567">
        <f t="shared" si="0"/>
        <v>30334348.020000003</v>
      </c>
      <c r="G49" s="567">
        <f t="shared" si="0"/>
        <v>30334348.020000003</v>
      </c>
      <c r="H49" s="567">
        <f t="shared" si="0"/>
        <v>121779553.28999999</v>
      </c>
    </row>
    <row r="54" spans="1:8" x14ac:dyDescent="0.2">
      <c r="E54" s="466"/>
    </row>
    <row r="59" spans="1:8" s="459" customFormat="1" ht="15.75" x14ac:dyDescent="0.25">
      <c r="A59" s="1254"/>
      <c r="B59" s="1254"/>
      <c r="C59" s="1254" t="s">
        <v>19532</v>
      </c>
      <c r="D59" s="1254"/>
      <c r="E59" s="1254"/>
      <c r="F59" s="1254"/>
      <c r="G59" s="1254"/>
      <c r="H59" s="1254"/>
    </row>
    <row r="60" spans="1:8" ht="15.75" x14ac:dyDescent="0.25">
      <c r="A60" s="1255"/>
      <c r="B60" s="1255"/>
      <c r="C60" s="1255" t="s">
        <v>843</v>
      </c>
      <c r="D60" s="1255"/>
      <c r="E60" s="1255"/>
      <c r="F60" s="1255"/>
      <c r="G60" s="1255"/>
      <c r="H60" s="1255"/>
    </row>
  </sheetData>
  <mergeCells count="17">
    <mergeCell ref="A5:H5"/>
    <mergeCell ref="A6:H6"/>
    <mergeCell ref="A7:H7"/>
    <mergeCell ref="A8:H8"/>
    <mergeCell ref="A9:B11"/>
    <mergeCell ref="C9:G9"/>
    <mergeCell ref="H9:H10"/>
    <mergeCell ref="F59:H59"/>
    <mergeCell ref="A60:B60"/>
    <mergeCell ref="C60:E60"/>
    <mergeCell ref="F60:H60"/>
    <mergeCell ref="A13:B13"/>
    <mergeCell ref="A23:B23"/>
    <mergeCell ref="A32:B32"/>
    <mergeCell ref="A43:B43"/>
    <mergeCell ref="A59:B59"/>
    <mergeCell ref="C59:E59"/>
  </mergeCells>
  <printOptions horizontalCentered="1"/>
  <pageMargins left="0.39370078740157483" right="0.39370078740157483" top="0.74803149606299213" bottom="0.55118110236220474" header="0.31496062992125984" footer="0.31496062992125984"/>
  <pageSetup scale="57" orientation="landscape" r:id="rId1"/>
  <headerFooter>
    <oddFooter>&amp;R44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G36"/>
  <sheetViews>
    <sheetView showGridLines="0" zoomScale="80" zoomScaleNormal="80" workbookViewId="0">
      <selection activeCell="E31" sqref="E31"/>
    </sheetView>
  </sheetViews>
  <sheetFormatPr baseColWidth="10" defaultColWidth="10.85546875" defaultRowHeight="12.75" x14ac:dyDescent="0.2"/>
  <cols>
    <col min="1" max="1" width="50.7109375" style="461" customWidth="1"/>
    <col min="2" max="2" width="27.28515625" style="461" customWidth="1"/>
    <col min="3" max="3" width="14.140625" style="461" customWidth="1"/>
    <col min="4" max="4" width="47" style="461" customWidth="1"/>
    <col min="5" max="5" width="20.42578125" style="461" customWidth="1"/>
    <col min="6" max="16384" width="10.85546875" style="461"/>
  </cols>
  <sheetData>
    <row r="2" spans="1:4" x14ac:dyDescent="0.2">
      <c r="A2" s="461" t="s">
        <v>19533</v>
      </c>
    </row>
    <row r="4" spans="1:4" ht="13.5" thickBot="1" x14ac:dyDescent="0.25"/>
    <row r="5" spans="1:4" ht="24" customHeight="1" x14ac:dyDescent="0.2">
      <c r="A5" s="1311" t="str">
        <f>'[25]CLASIFICACION  FUNCIONAL'!A5:H5</f>
        <v>UNIVERSIDAD TECNOLÓGICA DE SAN JUAN DEL RÍO</v>
      </c>
      <c r="B5" s="1312"/>
      <c r="C5" s="1312"/>
      <c r="D5" s="1313"/>
    </row>
    <row r="6" spans="1:4" ht="24" customHeight="1" x14ac:dyDescent="0.2">
      <c r="A6" s="1314" t="s">
        <v>148</v>
      </c>
      <c r="B6" s="1315"/>
      <c r="C6" s="1315"/>
      <c r="D6" s="1316"/>
    </row>
    <row r="7" spans="1:4" ht="24" customHeight="1" thickBot="1" x14ac:dyDescent="0.25">
      <c r="A7" s="1346" t="str">
        <f>FUNCIONAL!A8:H8</f>
        <v>Del 1 de enero al 31 de Marzo de 2018</v>
      </c>
      <c r="B7" s="1347"/>
      <c r="C7" s="1347"/>
      <c r="D7" s="1348"/>
    </row>
    <row r="8" spans="1:4" ht="24" customHeight="1" thickBot="1" x14ac:dyDescent="0.25">
      <c r="A8" s="1369"/>
      <c r="B8" s="1369"/>
      <c r="C8" s="1369"/>
      <c r="D8" s="1369"/>
    </row>
    <row r="9" spans="1:4" ht="24" customHeight="1" thickBot="1" x14ac:dyDescent="0.25">
      <c r="A9" s="1370" t="s">
        <v>19656</v>
      </c>
      <c r="B9" s="568" t="s">
        <v>19657</v>
      </c>
      <c r="C9" s="568" t="s">
        <v>19658</v>
      </c>
      <c r="D9" s="568" t="s">
        <v>148</v>
      </c>
    </row>
    <row r="10" spans="1:4" ht="24" customHeight="1" thickBot="1" x14ac:dyDescent="0.25">
      <c r="A10" s="1371"/>
      <c r="B10" s="569" t="s">
        <v>19659</v>
      </c>
      <c r="C10" s="569" t="s">
        <v>19660</v>
      </c>
      <c r="D10" s="569" t="s">
        <v>19661</v>
      </c>
    </row>
    <row r="11" spans="1:4" ht="24" customHeight="1" thickBot="1" x14ac:dyDescent="0.25">
      <c r="A11" s="1366" t="s">
        <v>19662</v>
      </c>
      <c r="B11" s="1367"/>
      <c r="C11" s="1367"/>
      <c r="D11" s="1368"/>
    </row>
    <row r="12" spans="1:4" ht="24" customHeight="1" x14ac:dyDescent="0.2">
      <c r="A12" s="1357" t="s">
        <v>18993</v>
      </c>
      <c r="B12" s="1358"/>
      <c r="C12" s="1358"/>
      <c r="D12" s="1359"/>
    </row>
    <row r="13" spans="1:4" ht="24" customHeight="1" x14ac:dyDescent="0.2">
      <c r="A13" s="1360"/>
      <c r="B13" s="1361"/>
      <c r="C13" s="1361"/>
      <c r="D13" s="1362"/>
    </row>
    <row r="14" spans="1:4" ht="24" customHeight="1" x14ac:dyDescent="0.2">
      <c r="A14" s="1360"/>
      <c r="B14" s="1361"/>
      <c r="C14" s="1361"/>
      <c r="D14" s="1362"/>
    </row>
    <row r="15" spans="1:4" ht="24" customHeight="1" x14ac:dyDescent="0.2">
      <c r="A15" s="1360"/>
      <c r="B15" s="1361"/>
      <c r="C15" s="1361"/>
      <c r="D15" s="1362"/>
    </row>
    <row r="16" spans="1:4" ht="24" customHeight="1" thickBot="1" x14ac:dyDescent="0.25">
      <c r="A16" s="1363"/>
      <c r="B16" s="1364"/>
      <c r="C16" s="1364"/>
      <c r="D16" s="1365"/>
    </row>
    <row r="17" spans="1:4" ht="24" customHeight="1" thickBot="1" x14ac:dyDescent="0.25">
      <c r="A17" s="570" t="s">
        <v>19663</v>
      </c>
      <c r="B17" s="564"/>
      <c r="C17" s="564"/>
      <c r="D17" s="564"/>
    </row>
    <row r="18" spans="1:4" ht="24" customHeight="1" thickBot="1" x14ac:dyDescent="0.25">
      <c r="A18" s="571"/>
      <c r="B18" s="564"/>
      <c r="C18" s="564"/>
      <c r="D18" s="564"/>
    </row>
    <row r="19" spans="1:4" ht="24" customHeight="1" thickBot="1" x14ac:dyDescent="0.25">
      <c r="A19" s="1366" t="s">
        <v>19664</v>
      </c>
      <c r="B19" s="1367"/>
      <c r="C19" s="1367"/>
      <c r="D19" s="1368"/>
    </row>
    <row r="20" spans="1:4" ht="24" customHeight="1" x14ac:dyDescent="0.2">
      <c r="A20" s="1357" t="s">
        <v>19665</v>
      </c>
      <c r="B20" s="1358"/>
      <c r="C20" s="1358"/>
      <c r="D20" s="1359"/>
    </row>
    <row r="21" spans="1:4" ht="24" customHeight="1" x14ac:dyDescent="0.2">
      <c r="A21" s="1360"/>
      <c r="B21" s="1361"/>
      <c r="C21" s="1361"/>
      <c r="D21" s="1362"/>
    </row>
    <row r="22" spans="1:4" ht="24" customHeight="1" x14ac:dyDescent="0.2">
      <c r="A22" s="1360"/>
      <c r="B22" s="1361"/>
      <c r="C22" s="1361"/>
      <c r="D22" s="1362"/>
    </row>
    <row r="23" spans="1:4" ht="24" customHeight="1" x14ac:dyDescent="0.2">
      <c r="A23" s="1360"/>
      <c r="B23" s="1361"/>
      <c r="C23" s="1361"/>
      <c r="D23" s="1362"/>
    </row>
    <row r="24" spans="1:4" ht="24" customHeight="1" thickBot="1" x14ac:dyDescent="0.25">
      <c r="A24" s="1363"/>
      <c r="B24" s="1364"/>
      <c r="C24" s="1364"/>
      <c r="D24" s="1365"/>
    </row>
    <row r="25" spans="1:4" ht="24" customHeight="1" thickBot="1" x14ac:dyDescent="0.25">
      <c r="A25" s="570" t="s">
        <v>19666</v>
      </c>
      <c r="B25" s="572"/>
      <c r="C25" s="572"/>
      <c r="D25" s="572"/>
    </row>
    <row r="26" spans="1:4" ht="24" customHeight="1" thickBot="1" x14ac:dyDescent="0.25">
      <c r="A26" s="570"/>
      <c r="B26" s="572"/>
      <c r="C26" s="572"/>
      <c r="D26" s="572"/>
    </row>
    <row r="27" spans="1:4" ht="24" customHeight="1" thickBot="1" x14ac:dyDescent="0.25">
      <c r="A27" s="573" t="s">
        <v>19667</v>
      </c>
      <c r="B27" s="574">
        <v>0</v>
      </c>
      <c r="C27" s="574">
        <v>0</v>
      </c>
      <c r="D27" s="574">
        <v>0</v>
      </c>
    </row>
    <row r="28" spans="1:4" ht="24" customHeight="1" x14ac:dyDescent="0.2"/>
    <row r="29" spans="1:4" ht="24" customHeight="1" x14ac:dyDescent="0.2"/>
    <row r="30" spans="1:4" ht="24" customHeight="1" x14ac:dyDescent="0.2"/>
    <row r="31" spans="1:4" ht="24" customHeight="1" x14ac:dyDescent="0.2"/>
    <row r="35" spans="1:7" s="459" customFormat="1" ht="15" customHeight="1" x14ac:dyDescent="0.25">
      <c r="A35" s="1254" t="s">
        <v>19532</v>
      </c>
      <c r="B35" s="1254"/>
      <c r="C35" s="1254"/>
      <c r="D35" s="1254"/>
      <c r="E35" s="545"/>
      <c r="F35" s="545"/>
      <c r="G35" s="545"/>
    </row>
    <row r="36" spans="1:7" ht="15" customHeight="1" x14ac:dyDescent="0.25">
      <c r="A36" s="1255" t="s">
        <v>843</v>
      </c>
      <c r="B36" s="1255"/>
      <c r="C36" s="1255"/>
      <c r="D36" s="1255"/>
      <c r="E36" s="473"/>
      <c r="F36" s="473"/>
      <c r="G36" s="473"/>
    </row>
  </sheetData>
  <mergeCells count="11">
    <mergeCell ref="A11:D11"/>
    <mergeCell ref="A5:D5"/>
    <mergeCell ref="A6:D6"/>
    <mergeCell ref="A7:D7"/>
    <mergeCell ref="A8:D8"/>
    <mergeCell ref="A9:A10"/>
    <mergeCell ref="A12:D16"/>
    <mergeCell ref="A19:D19"/>
    <mergeCell ref="A20:D24"/>
    <mergeCell ref="A35:D35"/>
    <mergeCell ref="A36:D36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&amp;R45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40"/>
  <sheetViews>
    <sheetView showGridLines="0" zoomScale="70" zoomScaleNormal="70" workbookViewId="0">
      <selection activeCell="E31" sqref="E31"/>
    </sheetView>
  </sheetViews>
  <sheetFormatPr baseColWidth="10" defaultColWidth="10.85546875" defaultRowHeight="12.75" x14ac:dyDescent="0.2"/>
  <cols>
    <col min="1" max="1" width="54.28515625" style="461" customWidth="1"/>
    <col min="2" max="2" width="68" style="461" customWidth="1"/>
    <col min="3" max="3" width="46.42578125" style="461" customWidth="1"/>
    <col min="4" max="16384" width="10.85546875" style="461"/>
  </cols>
  <sheetData>
    <row r="2" spans="1:3" x14ac:dyDescent="0.2">
      <c r="A2" s="461" t="s">
        <v>19533</v>
      </c>
    </row>
    <row r="4" spans="1:3" ht="13.5" thickBot="1" x14ac:dyDescent="0.25"/>
    <row r="5" spans="1:3" ht="24" customHeight="1" x14ac:dyDescent="0.2">
      <c r="A5" s="1311" t="str">
        <f>'[25]EDO.ANA. PRESUP EGRESOS '!$A$5:$H$5</f>
        <v>UNIVERSIDAD TECNOLÓGICA DE SAN JUAN DEL RÍO</v>
      </c>
      <c r="B5" s="1312"/>
      <c r="C5" s="1313"/>
    </row>
    <row r="6" spans="1:3" ht="24" customHeight="1" x14ac:dyDescent="0.2">
      <c r="A6" s="1314" t="s">
        <v>19668</v>
      </c>
      <c r="B6" s="1315"/>
      <c r="C6" s="1316"/>
    </row>
    <row r="7" spans="1:3" ht="24" customHeight="1" thickBot="1" x14ac:dyDescent="0.25">
      <c r="A7" s="1346" t="str">
        <f>DEUDA!A7:D7</f>
        <v>Del 1 de enero al 31 de Marzo de 2018</v>
      </c>
      <c r="B7" s="1347"/>
      <c r="C7" s="1348"/>
    </row>
    <row r="8" spans="1:3" ht="24" customHeight="1" thickBot="1" x14ac:dyDescent="0.25">
      <c r="A8" s="1369"/>
      <c r="B8" s="1369"/>
      <c r="C8" s="1369"/>
    </row>
    <row r="9" spans="1:3" ht="24" customHeight="1" thickBot="1" x14ac:dyDescent="0.25">
      <c r="A9" s="575" t="s">
        <v>19656</v>
      </c>
      <c r="B9" s="568" t="s">
        <v>19519</v>
      </c>
      <c r="C9" s="568" t="s">
        <v>19545</v>
      </c>
    </row>
    <row r="10" spans="1:3" ht="24" customHeight="1" thickBot="1" x14ac:dyDescent="0.25">
      <c r="A10" s="1366" t="s">
        <v>19662</v>
      </c>
      <c r="B10" s="1367"/>
      <c r="C10" s="1368"/>
    </row>
    <row r="11" spans="1:3" ht="24" customHeight="1" x14ac:dyDescent="0.2">
      <c r="A11" s="1372" t="s">
        <v>18993</v>
      </c>
      <c r="B11" s="1373"/>
      <c r="C11" s="1374"/>
    </row>
    <row r="12" spans="1:3" ht="24" customHeight="1" x14ac:dyDescent="0.2">
      <c r="A12" s="1375"/>
      <c r="B12" s="1376"/>
      <c r="C12" s="1377"/>
    </row>
    <row r="13" spans="1:3" ht="24" customHeight="1" x14ac:dyDescent="0.2">
      <c r="A13" s="1375"/>
      <c r="B13" s="1376"/>
      <c r="C13" s="1377"/>
    </row>
    <row r="14" spans="1:3" ht="24" customHeight="1" x14ac:dyDescent="0.2">
      <c r="A14" s="1375"/>
      <c r="B14" s="1376"/>
      <c r="C14" s="1377"/>
    </row>
    <row r="15" spans="1:3" ht="24" customHeight="1" x14ac:dyDescent="0.2">
      <c r="A15" s="1375"/>
      <c r="B15" s="1376"/>
      <c r="C15" s="1377"/>
    </row>
    <row r="16" spans="1:3" ht="24" customHeight="1" x14ac:dyDescent="0.2">
      <c r="A16" s="1375"/>
      <c r="B16" s="1376"/>
      <c r="C16" s="1377"/>
    </row>
    <row r="17" spans="1:3" ht="24" customHeight="1" thickBot="1" x14ac:dyDescent="0.25">
      <c r="A17" s="1378"/>
      <c r="B17" s="1379"/>
      <c r="C17" s="1380"/>
    </row>
    <row r="18" spans="1:3" ht="24" customHeight="1" thickBot="1" x14ac:dyDescent="0.25">
      <c r="A18" s="570" t="s">
        <v>19669</v>
      </c>
      <c r="B18" s="564"/>
      <c r="C18" s="564"/>
    </row>
    <row r="19" spans="1:3" ht="24" customHeight="1" thickBot="1" x14ac:dyDescent="0.25">
      <c r="A19" s="571"/>
      <c r="B19" s="564"/>
      <c r="C19" s="564"/>
    </row>
    <row r="20" spans="1:3" ht="24" customHeight="1" thickBot="1" x14ac:dyDescent="0.25">
      <c r="A20" s="1366" t="s">
        <v>19664</v>
      </c>
      <c r="B20" s="1367"/>
      <c r="C20" s="1368"/>
    </row>
    <row r="21" spans="1:3" ht="24" customHeight="1" x14ac:dyDescent="0.2">
      <c r="A21" s="1372" t="s">
        <v>18993</v>
      </c>
      <c r="B21" s="1373"/>
      <c r="C21" s="1374"/>
    </row>
    <row r="22" spans="1:3" ht="24" customHeight="1" x14ac:dyDescent="0.2">
      <c r="A22" s="1375"/>
      <c r="B22" s="1376"/>
      <c r="C22" s="1377"/>
    </row>
    <row r="23" spans="1:3" ht="24" customHeight="1" x14ac:dyDescent="0.2">
      <c r="A23" s="1375"/>
      <c r="B23" s="1376"/>
      <c r="C23" s="1377"/>
    </row>
    <row r="24" spans="1:3" ht="24" customHeight="1" x14ac:dyDescent="0.2">
      <c r="A24" s="1375"/>
      <c r="B24" s="1376"/>
      <c r="C24" s="1377"/>
    </row>
    <row r="25" spans="1:3" ht="24" customHeight="1" x14ac:dyDescent="0.2">
      <c r="A25" s="1375"/>
      <c r="B25" s="1376"/>
      <c r="C25" s="1377"/>
    </row>
    <row r="26" spans="1:3" ht="24" customHeight="1" thickBot="1" x14ac:dyDescent="0.25">
      <c r="A26" s="1378"/>
      <c r="B26" s="1379"/>
      <c r="C26" s="1380"/>
    </row>
    <row r="27" spans="1:3" ht="24" customHeight="1" thickBot="1" x14ac:dyDescent="0.25">
      <c r="A27" s="570" t="s">
        <v>19670</v>
      </c>
      <c r="B27" s="564"/>
      <c r="C27" s="564"/>
    </row>
    <row r="28" spans="1:3" ht="24" customHeight="1" thickBot="1" x14ac:dyDescent="0.25">
      <c r="A28" s="571"/>
      <c r="B28" s="564"/>
      <c r="C28" s="564"/>
    </row>
    <row r="29" spans="1:3" ht="24" customHeight="1" thickBot="1" x14ac:dyDescent="0.25">
      <c r="A29" s="573" t="s">
        <v>19667</v>
      </c>
      <c r="B29" s="576"/>
      <c r="C29" s="576"/>
    </row>
    <row r="30" spans="1:3" ht="24" customHeight="1" x14ac:dyDescent="0.2"/>
    <row r="31" spans="1:3" ht="24" customHeight="1" x14ac:dyDescent="0.2"/>
    <row r="39" spans="1:8" s="459" customFormat="1" ht="15" customHeight="1" x14ac:dyDescent="0.25">
      <c r="A39" s="544"/>
      <c r="B39" s="544" t="s">
        <v>19532</v>
      </c>
      <c r="C39" s="544"/>
      <c r="D39" s="545"/>
      <c r="E39" s="545"/>
      <c r="F39" s="545"/>
      <c r="G39" s="545"/>
      <c r="H39" s="545"/>
    </row>
    <row r="40" spans="1:8" ht="15" customHeight="1" x14ac:dyDescent="0.25">
      <c r="A40" s="462"/>
      <c r="B40" s="462" t="s">
        <v>843</v>
      </c>
      <c r="C40" s="462"/>
      <c r="D40" s="473"/>
      <c r="E40" s="577"/>
      <c r="F40" s="473"/>
      <c r="G40" s="473"/>
    </row>
  </sheetData>
  <mergeCells count="8">
    <mergeCell ref="A20:C20"/>
    <mergeCell ref="A21:C26"/>
    <mergeCell ref="A5:C5"/>
    <mergeCell ref="A6:C6"/>
    <mergeCell ref="A7:C7"/>
    <mergeCell ref="A8:C8"/>
    <mergeCell ref="A10:C10"/>
    <mergeCell ref="A11:C17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&amp;R46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I55"/>
  <sheetViews>
    <sheetView showGridLines="0" topLeftCell="B13" zoomScale="80" zoomScaleNormal="80" workbookViewId="0">
      <selection activeCell="E31" sqref="E31"/>
    </sheetView>
  </sheetViews>
  <sheetFormatPr baseColWidth="10" defaultColWidth="10.85546875" defaultRowHeight="12.75" x14ac:dyDescent="0.2"/>
  <cols>
    <col min="1" max="1" width="34" style="578" customWidth="1"/>
    <col min="2" max="2" width="26.140625" style="578" customWidth="1"/>
    <col min="3" max="3" width="36" style="578" customWidth="1"/>
    <col min="4" max="4" width="19.140625" style="578" bestFit="1" customWidth="1"/>
    <col min="5" max="5" width="17.28515625" style="578" customWidth="1"/>
    <col min="6" max="6" width="19.140625" style="578" bestFit="1" customWidth="1"/>
    <col min="7" max="7" width="19" style="578" customWidth="1"/>
    <col min="8" max="8" width="19.140625" style="578" bestFit="1" customWidth="1"/>
    <col min="9" max="9" width="18.5703125" style="578" customWidth="1"/>
    <col min="10" max="16384" width="10.85546875" style="578"/>
  </cols>
  <sheetData>
    <row r="3" spans="1:9" ht="28.5" customHeight="1" x14ac:dyDescent="0.2"/>
    <row r="4" spans="1:9" ht="13.5" thickBot="1" x14ac:dyDescent="0.25">
      <c r="A4" s="579" t="s">
        <v>19671</v>
      </c>
    </row>
    <row r="5" spans="1:9" x14ac:dyDescent="0.2">
      <c r="A5" s="1389" t="str">
        <f>'[25]EDO.ANA. PRESUP EGRESOS '!$A$5:$H$5</f>
        <v>UNIVERSIDAD TECNOLÓGICA DE SAN JUAN DEL RÍO</v>
      </c>
      <c r="B5" s="1390"/>
      <c r="C5" s="1390"/>
      <c r="D5" s="1390"/>
      <c r="E5" s="1390"/>
      <c r="F5" s="1390"/>
      <c r="G5" s="1390"/>
      <c r="H5" s="1390"/>
      <c r="I5" s="1391"/>
    </row>
    <row r="6" spans="1:9" x14ac:dyDescent="0.2">
      <c r="A6" s="1392" t="s">
        <v>19672</v>
      </c>
      <c r="B6" s="1393"/>
      <c r="C6" s="1393"/>
      <c r="D6" s="1393"/>
      <c r="E6" s="1393"/>
      <c r="F6" s="1393"/>
      <c r="G6" s="1393"/>
      <c r="H6" s="1393"/>
      <c r="I6" s="1394"/>
    </row>
    <row r="7" spans="1:9" ht="13.5" thickBot="1" x14ac:dyDescent="0.25">
      <c r="A7" s="1395" t="str">
        <f>INTERESES!A7:C7</f>
        <v>Del 1 de enero al 31 de Marzo de 2018</v>
      </c>
      <c r="B7" s="1396"/>
      <c r="C7" s="1396"/>
      <c r="D7" s="1396"/>
      <c r="E7" s="1396"/>
      <c r="F7" s="1396"/>
      <c r="G7" s="1396"/>
      <c r="H7" s="1396"/>
      <c r="I7" s="1397"/>
    </row>
    <row r="8" spans="1:9" ht="13.5" thickBot="1" x14ac:dyDescent="0.25">
      <c r="A8" s="1389" t="s">
        <v>3</v>
      </c>
      <c r="B8" s="1390"/>
      <c r="C8" s="1391"/>
      <c r="D8" s="1401" t="s">
        <v>19541</v>
      </c>
      <c r="E8" s="1402"/>
      <c r="F8" s="1402"/>
      <c r="G8" s="1402"/>
      <c r="H8" s="1403"/>
      <c r="I8" s="1404" t="s">
        <v>19542</v>
      </c>
    </row>
    <row r="9" spans="1:9" ht="26.25" thickBot="1" x14ac:dyDescent="0.25">
      <c r="A9" s="1392"/>
      <c r="B9" s="1393"/>
      <c r="C9" s="1394"/>
      <c r="D9" s="580" t="s">
        <v>19543</v>
      </c>
      <c r="E9" s="580" t="s">
        <v>19544</v>
      </c>
      <c r="F9" s="580" t="s">
        <v>19518</v>
      </c>
      <c r="G9" s="580" t="s">
        <v>19519</v>
      </c>
      <c r="H9" s="580" t="s">
        <v>19545</v>
      </c>
      <c r="I9" s="1405"/>
    </row>
    <row r="10" spans="1:9" ht="13.5" thickBot="1" x14ac:dyDescent="0.25">
      <c r="A10" s="1398"/>
      <c r="B10" s="1399"/>
      <c r="C10" s="1400"/>
      <c r="D10" s="580">
        <v>1</v>
      </c>
      <c r="E10" s="580">
        <v>2</v>
      </c>
      <c r="F10" s="580" t="s">
        <v>19546</v>
      </c>
      <c r="G10" s="580">
        <v>4</v>
      </c>
      <c r="H10" s="580">
        <v>5</v>
      </c>
      <c r="I10" s="580" t="s">
        <v>19547</v>
      </c>
    </row>
    <row r="11" spans="1:9" ht="5.25" customHeight="1" x14ac:dyDescent="0.2">
      <c r="A11" s="581"/>
      <c r="B11" s="582"/>
      <c r="C11" s="583"/>
      <c r="D11" s="583"/>
      <c r="E11" s="583"/>
      <c r="F11" s="583"/>
      <c r="G11" s="583"/>
      <c r="H11" s="583"/>
      <c r="I11" s="583"/>
    </row>
    <row r="12" spans="1:9" ht="18" customHeight="1" x14ac:dyDescent="0.2">
      <c r="A12" s="1385" t="s">
        <v>19673</v>
      </c>
      <c r="B12" s="1386"/>
      <c r="C12" s="1384"/>
      <c r="D12" s="583"/>
      <c r="E12" s="583"/>
      <c r="F12" s="583"/>
      <c r="G12" s="583"/>
      <c r="H12" s="583"/>
      <c r="I12" s="583"/>
    </row>
    <row r="13" spans="1:9" ht="25.5" customHeight="1" x14ac:dyDescent="0.2">
      <c r="A13" s="581"/>
      <c r="B13" s="1383" t="s">
        <v>19674</v>
      </c>
      <c r="C13" s="1384"/>
      <c r="D13" s="583"/>
      <c r="E13" s="583"/>
      <c r="F13" s="583"/>
      <c r="G13" s="583"/>
      <c r="H13" s="583"/>
      <c r="I13" s="583"/>
    </row>
    <row r="14" spans="1:9" x14ac:dyDescent="0.2">
      <c r="A14" s="581"/>
      <c r="B14" s="582"/>
      <c r="C14" s="583" t="s">
        <v>19675</v>
      </c>
      <c r="D14" s="583"/>
      <c r="E14" s="583"/>
      <c r="F14" s="583"/>
      <c r="G14" s="583"/>
      <c r="H14" s="583"/>
      <c r="I14" s="583"/>
    </row>
    <row r="15" spans="1:9" x14ac:dyDescent="0.2">
      <c r="A15" s="581"/>
      <c r="B15" s="582"/>
      <c r="C15" s="583" t="s">
        <v>19676</v>
      </c>
      <c r="D15" s="583"/>
      <c r="E15" s="583"/>
      <c r="F15" s="583"/>
      <c r="G15" s="583"/>
      <c r="H15" s="583"/>
      <c r="I15" s="583"/>
    </row>
    <row r="16" spans="1:9" x14ac:dyDescent="0.2">
      <c r="A16" s="581"/>
      <c r="B16" s="1383" t="s">
        <v>19677</v>
      </c>
      <c r="C16" s="1384"/>
      <c r="D16" s="583"/>
      <c r="E16" s="583"/>
      <c r="F16" s="583"/>
      <c r="G16" s="583"/>
      <c r="H16" s="583"/>
      <c r="I16" s="583"/>
    </row>
    <row r="17" spans="1:9" x14ac:dyDescent="0.2">
      <c r="A17" s="581"/>
      <c r="B17" s="582"/>
      <c r="C17" s="583" t="s">
        <v>19678</v>
      </c>
      <c r="D17" s="584">
        <v>141603938</v>
      </c>
      <c r="E17" s="584">
        <v>10017804.310000001</v>
      </c>
      <c r="F17" s="584">
        <f>+D17+E17</f>
        <v>151621742.31</v>
      </c>
      <c r="G17" s="584">
        <v>30198634.020000003</v>
      </c>
      <c r="H17" s="585">
        <f>G17</f>
        <v>30198634.020000003</v>
      </c>
      <c r="I17" s="585">
        <f>F17-G17</f>
        <v>121423108.28999999</v>
      </c>
    </row>
    <row r="18" spans="1:9" x14ac:dyDescent="0.2">
      <c r="A18" s="581"/>
      <c r="B18" s="582"/>
      <c r="C18" s="583" t="s">
        <v>19679</v>
      </c>
      <c r="D18" s="583"/>
      <c r="E18" s="583"/>
      <c r="F18" s="583"/>
      <c r="G18" s="583"/>
      <c r="H18" s="583"/>
      <c r="I18" s="583"/>
    </row>
    <row r="19" spans="1:9" ht="25.5" x14ac:dyDescent="0.2">
      <c r="A19" s="581"/>
      <c r="B19" s="582" t="s">
        <v>121</v>
      </c>
      <c r="C19" s="583" t="s">
        <v>19680</v>
      </c>
      <c r="D19" s="583"/>
      <c r="E19" s="583"/>
      <c r="F19" s="583"/>
      <c r="G19" s="583"/>
      <c r="H19" s="583"/>
      <c r="I19" s="583"/>
    </row>
    <row r="20" spans="1:9" x14ac:dyDescent="0.2">
      <c r="A20" s="581"/>
      <c r="B20" s="582"/>
      <c r="C20" s="583" t="s">
        <v>19681</v>
      </c>
      <c r="D20" s="583"/>
      <c r="E20" s="583"/>
      <c r="F20" s="583"/>
      <c r="G20" s="583"/>
      <c r="H20" s="583"/>
      <c r="I20" s="583"/>
    </row>
    <row r="21" spans="1:9" x14ac:dyDescent="0.2">
      <c r="A21" s="581"/>
      <c r="B21" s="582"/>
      <c r="C21" s="583" t="s">
        <v>19682</v>
      </c>
      <c r="D21" s="583"/>
      <c r="E21" s="583"/>
      <c r="F21" s="583"/>
      <c r="G21" s="583"/>
      <c r="H21" s="583"/>
      <c r="I21" s="583"/>
    </row>
    <row r="22" spans="1:9" ht="25.5" x14ac:dyDescent="0.2">
      <c r="A22" s="581"/>
      <c r="B22" s="582"/>
      <c r="C22" s="583" t="s">
        <v>19683</v>
      </c>
      <c r="D22" s="583"/>
      <c r="E22" s="583"/>
      <c r="F22" s="583"/>
      <c r="G22" s="583"/>
      <c r="H22" s="583"/>
      <c r="I22" s="583"/>
    </row>
    <row r="23" spans="1:9" x14ac:dyDescent="0.2">
      <c r="A23" s="581"/>
      <c r="B23" s="582"/>
      <c r="C23" s="583" t="s">
        <v>19684</v>
      </c>
      <c r="D23" s="583"/>
      <c r="E23" s="583"/>
      <c r="F23" s="583"/>
      <c r="G23" s="583"/>
      <c r="H23" s="583"/>
      <c r="I23" s="583"/>
    </row>
    <row r="24" spans="1:9" x14ac:dyDescent="0.2">
      <c r="A24" s="581"/>
      <c r="B24" s="582"/>
      <c r="C24" s="583" t="s">
        <v>19685</v>
      </c>
      <c r="D24" s="583"/>
      <c r="E24" s="583"/>
      <c r="F24" s="583"/>
      <c r="G24" s="583"/>
      <c r="H24" s="583"/>
      <c r="I24" s="583"/>
    </row>
    <row r="25" spans="1:9" x14ac:dyDescent="0.2">
      <c r="A25" s="581"/>
      <c r="B25" s="1383" t="s">
        <v>19686</v>
      </c>
      <c r="C25" s="1384"/>
      <c r="D25" s="583"/>
      <c r="E25" s="583"/>
      <c r="F25" s="583"/>
      <c r="G25" s="583"/>
      <c r="H25" s="583"/>
      <c r="I25" s="583"/>
    </row>
    <row r="26" spans="1:9" ht="25.5" x14ac:dyDescent="0.2">
      <c r="A26" s="581"/>
      <c r="B26" s="582"/>
      <c r="C26" s="583" t="s">
        <v>19687</v>
      </c>
      <c r="D26" s="583"/>
      <c r="E26" s="583"/>
      <c r="F26" s="583"/>
      <c r="G26" s="583"/>
      <c r="H26" s="583"/>
      <c r="I26" s="583"/>
    </row>
    <row r="27" spans="1:9" ht="25.5" x14ac:dyDescent="0.2">
      <c r="A27" s="581"/>
      <c r="B27" s="582"/>
      <c r="C27" s="583" t="s">
        <v>19688</v>
      </c>
      <c r="D27" s="583"/>
      <c r="E27" s="583"/>
      <c r="F27" s="583"/>
      <c r="G27" s="583"/>
      <c r="H27" s="583"/>
      <c r="I27" s="583"/>
    </row>
    <row r="28" spans="1:9" x14ac:dyDescent="0.2">
      <c r="A28" s="581"/>
      <c r="B28" s="582"/>
      <c r="C28" s="583" t="s">
        <v>19689</v>
      </c>
      <c r="D28" s="583"/>
      <c r="E28" s="583"/>
      <c r="F28" s="583"/>
      <c r="G28" s="583"/>
      <c r="H28" s="583"/>
      <c r="I28" s="583"/>
    </row>
    <row r="29" spans="1:9" x14ac:dyDescent="0.2">
      <c r="A29" s="581"/>
      <c r="B29" s="1383" t="s">
        <v>19690</v>
      </c>
      <c r="C29" s="1384"/>
      <c r="D29" s="583"/>
      <c r="E29" s="583"/>
      <c r="F29" s="583"/>
      <c r="G29" s="583"/>
      <c r="H29" s="583"/>
      <c r="I29" s="583"/>
    </row>
    <row r="30" spans="1:9" ht="25.5" x14ac:dyDescent="0.2">
      <c r="A30" s="581"/>
      <c r="B30" s="582"/>
      <c r="C30" s="583" t="s">
        <v>19691</v>
      </c>
      <c r="D30" s="583"/>
      <c r="E30" s="583"/>
      <c r="F30" s="583"/>
      <c r="G30" s="583"/>
      <c r="H30" s="583"/>
      <c r="I30" s="583"/>
    </row>
    <row r="31" spans="1:9" x14ac:dyDescent="0.2">
      <c r="A31" s="581"/>
      <c r="B31" s="582"/>
      <c r="C31" s="583" t="s">
        <v>19692</v>
      </c>
      <c r="D31" s="583"/>
      <c r="E31" s="583"/>
      <c r="F31" s="583"/>
      <c r="G31" s="583"/>
      <c r="H31" s="583"/>
      <c r="I31" s="583"/>
    </row>
    <row r="32" spans="1:9" x14ac:dyDescent="0.2">
      <c r="A32" s="581"/>
      <c r="B32" s="1383" t="s">
        <v>19693</v>
      </c>
      <c r="C32" s="1384"/>
      <c r="D32" s="583"/>
      <c r="E32" s="583"/>
      <c r="F32" s="583"/>
      <c r="G32" s="583"/>
      <c r="H32" s="583"/>
      <c r="I32" s="583"/>
    </row>
    <row r="33" spans="1:9" x14ac:dyDescent="0.2">
      <c r="A33" s="581"/>
      <c r="B33" s="582"/>
      <c r="C33" s="583" t="s">
        <v>19694</v>
      </c>
      <c r="D33" s="586">
        <v>492159</v>
      </c>
      <c r="E33" s="583">
        <v>0</v>
      </c>
      <c r="F33" s="585">
        <f>+D33+E33</f>
        <v>492159</v>
      </c>
      <c r="G33" s="586">
        <v>135714</v>
      </c>
      <c r="H33" s="586">
        <f>G33</f>
        <v>135714</v>
      </c>
      <c r="I33" s="586">
        <f>F33-G33</f>
        <v>356445</v>
      </c>
    </row>
    <row r="34" spans="1:9" x14ac:dyDescent="0.2">
      <c r="A34" s="581"/>
      <c r="B34" s="582"/>
      <c r="C34" s="583" t="s">
        <v>19695</v>
      </c>
      <c r="D34" s="583"/>
      <c r="E34" s="583"/>
      <c r="F34" s="583"/>
      <c r="G34" s="583"/>
      <c r="H34" s="583"/>
      <c r="I34" s="583"/>
    </row>
    <row r="35" spans="1:9" x14ac:dyDescent="0.2">
      <c r="A35" s="581"/>
      <c r="B35" s="582"/>
      <c r="C35" s="583" t="s">
        <v>19696</v>
      </c>
      <c r="D35" s="583"/>
      <c r="E35" s="583"/>
      <c r="F35" s="583"/>
      <c r="G35" s="583"/>
      <c r="H35" s="583"/>
      <c r="I35" s="583"/>
    </row>
    <row r="36" spans="1:9" ht="25.5" x14ac:dyDescent="0.2">
      <c r="A36" s="581"/>
      <c r="B36" s="582"/>
      <c r="C36" s="583" t="s">
        <v>19697</v>
      </c>
      <c r="D36" s="583"/>
      <c r="E36" s="583"/>
      <c r="F36" s="583"/>
      <c r="G36" s="583"/>
      <c r="H36" s="583"/>
      <c r="I36" s="583"/>
    </row>
    <row r="37" spans="1:9" ht="16.5" customHeight="1" x14ac:dyDescent="0.2">
      <c r="A37" s="581"/>
      <c r="B37" s="1383" t="s">
        <v>19698</v>
      </c>
      <c r="C37" s="1384"/>
      <c r="D37" s="583"/>
      <c r="E37" s="583"/>
      <c r="F37" s="583"/>
      <c r="G37" s="583"/>
      <c r="H37" s="583"/>
      <c r="I37" s="583"/>
    </row>
    <row r="38" spans="1:9" x14ac:dyDescent="0.2">
      <c r="A38" s="581"/>
      <c r="B38" s="582"/>
      <c r="C38" s="583" t="s">
        <v>19699</v>
      </c>
      <c r="D38" s="583"/>
      <c r="E38" s="583"/>
      <c r="F38" s="583"/>
      <c r="G38" s="583"/>
      <c r="H38" s="583"/>
      <c r="I38" s="583"/>
    </row>
    <row r="39" spans="1:9" x14ac:dyDescent="0.2">
      <c r="A39" s="1385" t="s">
        <v>19700</v>
      </c>
      <c r="B39" s="1386"/>
      <c r="C39" s="1384"/>
      <c r="D39" s="583"/>
      <c r="E39" s="583"/>
      <c r="F39" s="583"/>
      <c r="G39" s="583"/>
      <c r="H39" s="583"/>
      <c r="I39" s="583"/>
    </row>
    <row r="40" spans="1:9" ht="16.5" customHeight="1" x14ac:dyDescent="0.2">
      <c r="A40" s="1385" t="s">
        <v>19701</v>
      </c>
      <c r="B40" s="1386"/>
      <c r="C40" s="1384"/>
      <c r="D40" s="583"/>
      <c r="E40" s="583"/>
      <c r="F40" s="583"/>
      <c r="G40" s="583"/>
      <c r="H40" s="583"/>
      <c r="I40" s="583"/>
    </row>
    <row r="41" spans="1:9" x14ac:dyDescent="0.2">
      <c r="A41" s="1385" t="s">
        <v>19702</v>
      </c>
      <c r="B41" s="1386"/>
      <c r="C41" s="1384"/>
      <c r="D41" s="583"/>
      <c r="E41" s="583"/>
      <c r="F41" s="583"/>
      <c r="G41" s="583"/>
      <c r="H41" s="583"/>
      <c r="I41" s="583"/>
    </row>
    <row r="42" spans="1:9" ht="13.5" thickBot="1" x14ac:dyDescent="0.25">
      <c r="A42" s="587"/>
      <c r="B42" s="588"/>
      <c r="C42" s="589"/>
      <c r="D42" s="589"/>
      <c r="E42" s="589"/>
      <c r="F42" s="589"/>
      <c r="G42" s="589"/>
      <c r="H42" s="589"/>
      <c r="I42" s="589"/>
    </row>
    <row r="43" spans="1:9" ht="13.5" thickBot="1" x14ac:dyDescent="0.25">
      <c r="A43" s="590"/>
      <c r="B43" s="1387" t="s">
        <v>19590</v>
      </c>
      <c r="C43" s="1388"/>
      <c r="D43" s="591">
        <f t="shared" ref="D43:I43" si="0">SUM(D11:D42)</f>
        <v>142096097</v>
      </c>
      <c r="E43" s="591">
        <f t="shared" si="0"/>
        <v>10017804.310000001</v>
      </c>
      <c r="F43" s="591">
        <f t="shared" si="0"/>
        <v>152113901.31</v>
      </c>
      <c r="G43" s="591">
        <f t="shared" si="0"/>
        <v>30334348.020000003</v>
      </c>
      <c r="H43" s="591">
        <f t="shared" si="0"/>
        <v>30334348.020000003</v>
      </c>
      <c r="I43" s="591">
        <f t="shared" si="0"/>
        <v>121779553.28999999</v>
      </c>
    </row>
    <row r="50" spans="1:8" ht="8.25" customHeight="1" x14ac:dyDescent="0.2"/>
    <row r="54" spans="1:8" s="592" customFormat="1" ht="15.75" x14ac:dyDescent="0.25">
      <c r="A54" s="1381"/>
      <c r="B54" s="1381"/>
      <c r="C54" s="1381" t="s">
        <v>19532</v>
      </c>
      <c r="D54" s="1381"/>
      <c r="E54" s="1381"/>
      <c r="F54" s="1381"/>
      <c r="G54" s="1381"/>
      <c r="H54" s="1381"/>
    </row>
    <row r="55" spans="1:8" ht="15.75" x14ac:dyDescent="0.25">
      <c r="A55" s="1382"/>
      <c r="B55" s="1382"/>
      <c r="C55" s="1382" t="s">
        <v>843</v>
      </c>
      <c r="D55" s="1382"/>
      <c r="E55" s="1382"/>
      <c r="F55" s="1382"/>
      <c r="G55" s="1382"/>
      <c r="H55" s="1382"/>
    </row>
  </sheetData>
  <mergeCells count="23">
    <mergeCell ref="B32:C32"/>
    <mergeCell ref="A5:I5"/>
    <mergeCell ref="A6:I6"/>
    <mergeCell ref="A7:I7"/>
    <mergeCell ref="A8:C10"/>
    <mergeCell ref="D8:H8"/>
    <mergeCell ref="I8:I9"/>
    <mergeCell ref="A12:C12"/>
    <mergeCell ref="B13:C13"/>
    <mergeCell ref="B16:C16"/>
    <mergeCell ref="B25:C25"/>
    <mergeCell ref="B29:C29"/>
    <mergeCell ref="F54:H54"/>
    <mergeCell ref="A55:B55"/>
    <mergeCell ref="C55:E55"/>
    <mergeCell ref="F55:H55"/>
    <mergeCell ref="B37:C37"/>
    <mergeCell ref="A39:C39"/>
    <mergeCell ref="A40:C40"/>
    <mergeCell ref="A41:C41"/>
    <mergeCell ref="B43:C43"/>
    <mergeCell ref="A54:B54"/>
    <mergeCell ref="C54:E5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1"/>
  <headerFooter>
    <oddFooter>&amp;R47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Q55"/>
  <sheetViews>
    <sheetView showGridLines="0" view="pageBreakPreview" topLeftCell="A16" zoomScale="80" zoomScaleSheetLayoutView="80" workbookViewId="0">
      <selection activeCell="C4" sqref="C4:J4"/>
    </sheetView>
  </sheetViews>
  <sheetFormatPr baseColWidth="10" defaultRowHeight="12.75" x14ac:dyDescent="0.2"/>
  <cols>
    <col min="1" max="1" width="1.7109375" style="1" customWidth="1"/>
    <col min="2" max="2" width="3.7109375" style="73" customWidth="1"/>
    <col min="3" max="3" width="11.7109375" style="102" customWidth="1"/>
    <col min="4" max="4" width="59" style="102" customWidth="1"/>
    <col min="5" max="5" width="25" style="101" customWidth="1"/>
    <col min="6" max="6" width="25.28515625" style="101" customWidth="1"/>
    <col min="7" max="7" width="24" style="101" customWidth="1"/>
    <col min="8" max="8" width="17.85546875" style="101" customWidth="1"/>
    <col min="9" max="9" width="17" style="101" customWidth="1"/>
    <col min="10" max="10" width="3.28515625" style="73" customWidth="1"/>
    <col min="11" max="11" width="1.28515625" style="73" customWidth="1"/>
    <col min="12" max="14" width="11.42578125" style="1"/>
    <col min="15" max="20" width="0" style="1" hidden="1" customWidth="1"/>
    <col min="21" max="16384" width="11.42578125" style="1"/>
  </cols>
  <sheetData>
    <row r="2" spans="2:13" ht="12" customHeight="1" x14ac:dyDescent="0.2">
      <c r="B2" s="1"/>
      <c r="C2" s="1166"/>
      <c r="D2" s="1166"/>
      <c r="E2" s="1166"/>
      <c r="F2" s="1166"/>
      <c r="G2" s="1166"/>
      <c r="H2" s="1166"/>
      <c r="I2" s="1166"/>
      <c r="J2" s="2"/>
      <c r="K2" s="2"/>
      <c r="L2" s="2"/>
      <c r="M2" s="72"/>
    </row>
    <row r="3" spans="2:13" ht="12" customHeight="1" x14ac:dyDescent="0.2">
      <c r="C3" s="1167" t="s">
        <v>120</v>
      </c>
      <c r="D3" s="1167"/>
      <c r="E3" s="1167"/>
      <c r="F3" s="1167"/>
      <c r="G3" s="1167"/>
      <c r="H3" s="1167"/>
      <c r="I3" s="1167"/>
      <c r="J3" s="1167"/>
      <c r="K3" s="74"/>
    </row>
    <row r="4" spans="2:13" ht="12" customHeight="1" x14ac:dyDescent="0.2">
      <c r="C4" s="1167" t="str">
        <f>+'EA-A'!C4</f>
        <v>Del 1 de marzo al 31 de marzo 2018 y 2017</v>
      </c>
      <c r="D4" s="1167"/>
      <c r="E4" s="1167"/>
      <c r="F4" s="1167"/>
      <c r="G4" s="1167"/>
      <c r="H4" s="1167"/>
      <c r="I4" s="1167"/>
      <c r="J4" s="1167"/>
      <c r="K4" s="74"/>
    </row>
    <row r="5" spans="2:13" ht="12" customHeight="1" x14ac:dyDescent="0.2">
      <c r="C5" s="1167" t="s">
        <v>1</v>
      </c>
      <c r="D5" s="1167"/>
      <c r="E5" s="1167"/>
      <c r="F5" s="1167"/>
      <c r="G5" s="1167"/>
      <c r="H5" s="1167"/>
      <c r="I5" s="1167"/>
      <c r="J5" s="1167"/>
      <c r="K5" s="74"/>
    </row>
    <row r="6" spans="2:13" ht="12" customHeight="1" x14ac:dyDescent="0.2">
      <c r="C6" s="74"/>
      <c r="D6" s="74"/>
      <c r="E6" s="74"/>
      <c r="F6" s="74"/>
      <c r="G6" s="74"/>
      <c r="H6" s="74"/>
      <c r="I6" s="74"/>
      <c r="J6" s="74"/>
      <c r="K6" s="74"/>
    </row>
    <row r="7" spans="2:13" x14ac:dyDescent="0.2">
      <c r="B7" s="6"/>
      <c r="C7" s="7" t="s">
        <v>2</v>
      </c>
      <c r="D7" s="1153" t="str">
        <f>[23]ENTE!D8</f>
        <v>Universidad Tecnológica de San Juan del Río</v>
      </c>
      <c r="E7" s="1153"/>
      <c r="F7" s="1153"/>
      <c r="G7" s="1153"/>
      <c r="H7" s="1153"/>
      <c r="I7" s="8"/>
      <c r="J7" s="8"/>
      <c r="K7" s="75"/>
      <c r="L7" s="8"/>
      <c r="M7" s="8"/>
    </row>
    <row r="8" spans="2:13" ht="3" customHeight="1" x14ac:dyDescent="0.2">
      <c r="B8" s="6"/>
      <c r="C8" s="6"/>
      <c r="D8" s="6" t="s">
        <v>121</v>
      </c>
      <c r="E8" s="6"/>
      <c r="F8" s="6"/>
      <c r="G8" s="6"/>
      <c r="H8" s="6"/>
      <c r="I8" s="6"/>
      <c r="J8" s="6"/>
      <c r="K8" s="6"/>
    </row>
    <row r="9" spans="2:13" s="3" customFormat="1" ht="3" customHeight="1" x14ac:dyDescent="0.2">
      <c r="B9" s="6"/>
      <c r="C9" s="6"/>
      <c r="D9" s="6"/>
      <c r="E9" s="6"/>
      <c r="F9" s="6"/>
      <c r="G9" s="6"/>
      <c r="H9" s="6"/>
      <c r="I9" s="6"/>
      <c r="J9" s="6"/>
      <c r="K9" s="6"/>
    </row>
    <row r="10" spans="2:13" s="3" customFormat="1" ht="51" x14ac:dyDescent="0.2">
      <c r="B10" s="76"/>
      <c r="C10" s="1165" t="s">
        <v>3</v>
      </c>
      <c r="D10" s="1165"/>
      <c r="E10" s="77" t="s">
        <v>47</v>
      </c>
      <c r="F10" s="77" t="s">
        <v>122</v>
      </c>
      <c r="G10" s="77" t="s">
        <v>123</v>
      </c>
      <c r="H10" s="77" t="s">
        <v>124</v>
      </c>
      <c r="I10" s="77" t="s">
        <v>125</v>
      </c>
      <c r="J10" s="78"/>
      <c r="K10" s="6"/>
    </row>
    <row r="11" spans="2:13" s="3" customFormat="1" ht="3" customHeight="1" x14ac:dyDescent="0.2">
      <c r="B11" s="79"/>
      <c r="C11" s="6"/>
      <c r="D11" s="6"/>
      <c r="E11" s="6"/>
      <c r="F11" s="6"/>
      <c r="G11" s="6"/>
      <c r="H11" s="6"/>
      <c r="I11" s="6"/>
      <c r="J11" s="80"/>
      <c r="K11" s="6"/>
    </row>
    <row r="12" spans="2:13" s="3" customFormat="1" ht="3" customHeight="1" x14ac:dyDescent="0.2">
      <c r="B12" s="20"/>
      <c r="C12" s="81"/>
      <c r="D12" s="25"/>
      <c r="E12" s="24"/>
      <c r="F12" s="21"/>
      <c r="G12" s="22"/>
      <c r="H12" s="11"/>
      <c r="I12" s="81"/>
      <c r="J12" s="82"/>
      <c r="K12" s="25"/>
    </row>
    <row r="13" spans="2:13" x14ac:dyDescent="0.2">
      <c r="B13" s="34"/>
      <c r="C13" s="1156" t="s">
        <v>56</v>
      </c>
      <c r="D13" s="1156"/>
      <c r="E13" s="83">
        <v>0</v>
      </c>
      <c r="F13" s="83">
        <v>0</v>
      </c>
      <c r="G13" s="83">
        <f>'ESF-B'!K55</f>
        <v>0</v>
      </c>
      <c r="H13" s="83">
        <v>0</v>
      </c>
      <c r="I13" s="84">
        <f>SUM(E13:H13)</f>
        <v>0</v>
      </c>
      <c r="J13" s="82"/>
      <c r="K13" s="25"/>
    </row>
    <row r="14" spans="2:13" ht="9.9499999999999993" customHeight="1" x14ac:dyDescent="0.2">
      <c r="B14" s="34"/>
      <c r="C14" s="85"/>
      <c r="D14" s="24"/>
      <c r="E14" s="86"/>
      <c r="F14" s="86"/>
      <c r="G14" s="86"/>
      <c r="H14" s="86"/>
      <c r="I14" s="87"/>
      <c r="J14" s="82"/>
      <c r="K14" s="25"/>
    </row>
    <row r="15" spans="2:13" x14ac:dyDescent="0.2">
      <c r="B15" s="34"/>
      <c r="C15" s="1170" t="s">
        <v>126</v>
      </c>
      <c r="D15" s="1170"/>
      <c r="E15" s="83">
        <f>SUM(E16:E18)</f>
        <v>178010117.37</v>
      </c>
      <c r="F15" s="83">
        <f>SUM(F16:F18)</f>
        <v>0</v>
      </c>
      <c r="G15" s="83">
        <f>SUM(G16:G18)</f>
        <v>0</v>
      </c>
      <c r="H15" s="83">
        <f>SUM(H16:H18)</f>
        <v>0</v>
      </c>
      <c r="I15" s="84">
        <f>SUM(E15:H15)</f>
        <v>178010117.37</v>
      </c>
      <c r="J15" s="82"/>
      <c r="K15" s="25"/>
    </row>
    <row r="16" spans="2:13" x14ac:dyDescent="0.2">
      <c r="B16" s="20"/>
      <c r="C16" s="1154" t="s">
        <v>127</v>
      </c>
      <c r="D16" s="1154"/>
      <c r="E16" s="86">
        <f>'ESF-B'!K45</f>
        <v>178010117.37</v>
      </c>
      <c r="F16" s="86">
        <v>0</v>
      </c>
      <c r="G16" s="86">
        <v>0</v>
      </c>
      <c r="H16" s="86">
        <v>0</v>
      </c>
      <c r="I16" s="87">
        <f t="shared" ref="I16:I24" si="0">SUM(E16:H16)</f>
        <v>178010117.37</v>
      </c>
      <c r="J16" s="82"/>
      <c r="K16" s="25"/>
    </row>
    <row r="17" spans="2:17" x14ac:dyDescent="0.2">
      <c r="B17" s="20"/>
      <c r="C17" s="1154" t="s">
        <v>49</v>
      </c>
      <c r="D17" s="1154"/>
      <c r="E17" s="86">
        <f>'ESF-B'!K46</f>
        <v>0</v>
      </c>
      <c r="F17" s="86">
        <v>0</v>
      </c>
      <c r="G17" s="86">
        <v>0</v>
      </c>
      <c r="H17" s="86">
        <v>0</v>
      </c>
      <c r="I17" s="87">
        <f t="shared" si="0"/>
        <v>0</v>
      </c>
      <c r="J17" s="82"/>
      <c r="K17" s="25"/>
      <c r="Q17" s="1">
        <f>9056638-1772541+12594</f>
        <v>7296691</v>
      </c>
    </row>
    <row r="18" spans="2:17" x14ac:dyDescent="0.2">
      <c r="B18" s="20"/>
      <c r="C18" s="1154" t="s">
        <v>128</v>
      </c>
      <c r="D18" s="1154"/>
      <c r="E18" s="86">
        <f>'ESF-B'!K47</f>
        <v>0</v>
      </c>
      <c r="F18" s="86">
        <v>0</v>
      </c>
      <c r="G18" s="86">
        <v>0</v>
      </c>
      <c r="H18" s="86">
        <v>0</v>
      </c>
      <c r="I18" s="87">
        <f t="shared" si="0"/>
        <v>0</v>
      </c>
      <c r="J18" s="82"/>
      <c r="K18" s="25"/>
      <c r="Q18" s="1">
        <v>4129963</v>
      </c>
    </row>
    <row r="19" spans="2:17" ht="9.9499999999999993" customHeight="1" x14ac:dyDescent="0.2">
      <c r="B19" s="34"/>
      <c r="C19" s="85"/>
      <c r="D19" s="24"/>
      <c r="E19" s="86"/>
      <c r="F19" s="86"/>
      <c r="G19" s="86"/>
      <c r="H19" s="86"/>
      <c r="I19" s="87"/>
      <c r="J19" s="82"/>
      <c r="K19" s="25"/>
    </row>
    <row r="20" spans="2:17" x14ac:dyDescent="0.2">
      <c r="B20" s="34"/>
      <c r="C20" s="1170" t="s">
        <v>129</v>
      </c>
      <c r="D20" s="1170"/>
      <c r="E20" s="83">
        <f>SUM(E21:E24)</f>
        <v>0</v>
      </c>
      <c r="F20" s="83">
        <f>SUM(F21:F24)</f>
        <v>38742488.18</v>
      </c>
      <c r="G20" s="83">
        <f>SUM(G21:G24)</f>
        <v>122975.52</v>
      </c>
      <c r="H20" s="83">
        <f>SUM(H21:H24)</f>
        <v>97865957.260000005</v>
      </c>
      <c r="I20" s="84">
        <f t="shared" si="0"/>
        <v>136731420.96000001</v>
      </c>
      <c r="J20" s="82"/>
      <c r="K20" s="25"/>
    </row>
    <row r="21" spans="2:17" x14ac:dyDescent="0.2">
      <c r="B21" s="20"/>
      <c r="C21" s="1154" t="s">
        <v>130</v>
      </c>
      <c r="D21" s="1154"/>
      <c r="E21" s="86">
        <v>0</v>
      </c>
      <c r="F21" s="86">
        <v>0</v>
      </c>
      <c r="G21" s="86">
        <f>+'ESF-B'!K51</f>
        <v>122975.52</v>
      </c>
      <c r="H21" s="86">
        <v>0</v>
      </c>
      <c r="I21" s="87">
        <f t="shared" si="0"/>
        <v>122975.52</v>
      </c>
      <c r="J21" s="82"/>
      <c r="K21" s="25"/>
      <c r="M21" s="88"/>
    </row>
    <row r="22" spans="2:17" x14ac:dyDescent="0.2">
      <c r="B22" s="20"/>
      <c r="C22" s="1154" t="s">
        <v>53</v>
      </c>
      <c r="D22" s="1154"/>
      <c r="E22" s="86">
        <v>0</v>
      </c>
      <c r="F22" s="86">
        <f>+'ESF-B'!K52</f>
        <v>38742488.18</v>
      </c>
      <c r="G22" s="86">
        <v>0</v>
      </c>
      <c r="H22" s="86">
        <v>0</v>
      </c>
      <c r="I22" s="87">
        <f t="shared" si="0"/>
        <v>38742488.18</v>
      </c>
      <c r="J22" s="82"/>
      <c r="K22" s="25"/>
      <c r="Q22" s="1">
        <v>0</v>
      </c>
    </row>
    <row r="23" spans="2:17" x14ac:dyDescent="0.2">
      <c r="B23" s="20"/>
      <c r="C23" s="1154" t="s">
        <v>131</v>
      </c>
      <c r="D23" s="1154"/>
      <c r="E23" s="86">
        <v>0</v>
      </c>
      <c r="F23" s="86">
        <v>0</v>
      </c>
      <c r="G23" s="86">
        <v>0</v>
      </c>
      <c r="H23" s="86">
        <f>+'ESF-B'!K53</f>
        <v>97865957.260000005</v>
      </c>
      <c r="I23" s="87">
        <f t="shared" si="0"/>
        <v>97865957.260000005</v>
      </c>
      <c r="J23" s="82"/>
      <c r="K23" s="25"/>
      <c r="Q23" s="1">
        <f>1276672+790740-12713-314983+10026931+563573-65.21</f>
        <v>12330154.789999999</v>
      </c>
    </row>
    <row r="24" spans="2:17" x14ac:dyDescent="0.2">
      <c r="B24" s="20"/>
      <c r="C24" s="1154" t="s">
        <v>55</v>
      </c>
      <c r="D24" s="1154"/>
      <c r="E24" s="86">
        <v>0</v>
      </c>
      <c r="F24" s="86">
        <v>0</v>
      </c>
      <c r="G24" s="86">
        <f>+'ESF-B'!K54</f>
        <v>0</v>
      </c>
      <c r="H24" s="86">
        <v>0</v>
      </c>
      <c r="I24" s="87">
        <f t="shared" si="0"/>
        <v>0</v>
      </c>
      <c r="J24" s="82"/>
      <c r="K24" s="25"/>
    </row>
    <row r="25" spans="2:17" ht="9.9499999999999993" customHeight="1" x14ac:dyDescent="0.2">
      <c r="B25" s="34"/>
      <c r="C25" s="85"/>
      <c r="D25" s="24"/>
      <c r="E25" s="86"/>
      <c r="F25" s="86"/>
      <c r="G25" s="86"/>
      <c r="H25" s="86"/>
      <c r="I25" s="87"/>
      <c r="J25" s="82"/>
      <c r="K25" s="25"/>
    </row>
    <row r="26" spans="2:17" ht="13.5" thickBot="1" x14ac:dyDescent="0.25">
      <c r="B26" s="34"/>
      <c r="C26" s="1171" t="s">
        <v>19071</v>
      </c>
      <c r="D26" s="1171"/>
      <c r="E26" s="89">
        <f>E13+E15+E20</f>
        <v>178010117.37</v>
      </c>
      <c r="F26" s="89">
        <f>F13+F15+F20</f>
        <v>38742488.18</v>
      </c>
      <c r="G26" s="89">
        <f>G13+G15+G20</f>
        <v>122975.52</v>
      </c>
      <c r="H26" s="89">
        <f>H13+H15+H20</f>
        <v>97865957.260000005</v>
      </c>
      <c r="I26" s="90">
        <f>SUM(E26:H26)</f>
        <v>314741538.33000004</v>
      </c>
      <c r="J26" s="82"/>
      <c r="K26" s="25"/>
      <c r="M26" s="91" t="str">
        <f>IF(I26='ESF-B'!K62," ","ERROR EN EL TOTAL POR: "&amp;I26-'ESF-B'!K62)</f>
        <v xml:space="preserve"> </v>
      </c>
    </row>
    <row r="27" spans="2:17" x14ac:dyDescent="0.2">
      <c r="B27" s="20"/>
      <c r="C27" s="24"/>
      <c r="D27" s="22"/>
      <c r="E27" s="86"/>
      <c r="F27" s="86"/>
      <c r="G27" s="86"/>
      <c r="H27" s="86"/>
      <c r="I27" s="87"/>
      <c r="J27" s="82"/>
      <c r="K27" s="25"/>
    </row>
    <row r="28" spans="2:17" x14ac:dyDescent="0.2">
      <c r="B28" s="34"/>
      <c r="C28" s="1170" t="s">
        <v>19073</v>
      </c>
      <c r="D28" s="1170"/>
      <c r="E28" s="83">
        <f>SUM(E29:E31)</f>
        <v>18135153.169999987</v>
      </c>
      <c r="F28" s="83">
        <f>SUM(F29:F31)</f>
        <v>0</v>
      </c>
      <c r="G28" s="83">
        <f>SUM(G29:G31)</f>
        <v>0</v>
      </c>
      <c r="H28" s="83">
        <f>SUM(H29:H31)</f>
        <v>0</v>
      </c>
      <c r="I28" s="84">
        <f>SUM(E28:H28)</f>
        <v>18135153.169999987</v>
      </c>
      <c r="J28" s="82"/>
      <c r="K28" s="25"/>
    </row>
    <row r="29" spans="2:17" x14ac:dyDescent="0.2">
      <c r="B29" s="20"/>
      <c r="C29" s="1154" t="s">
        <v>48</v>
      </c>
      <c r="D29" s="1154"/>
      <c r="E29" s="86">
        <f>'ESF-B'!J45-E16</f>
        <v>18135153.169999987</v>
      </c>
      <c r="F29" s="86">
        <v>0</v>
      </c>
      <c r="G29" s="86">
        <v>0</v>
      </c>
      <c r="H29" s="86">
        <v>0</v>
      </c>
      <c r="I29" s="87">
        <f>SUM(E29:H29)</f>
        <v>18135153.169999987</v>
      </c>
      <c r="J29" s="82"/>
      <c r="K29" s="25"/>
    </row>
    <row r="30" spans="2:17" x14ac:dyDescent="0.2">
      <c r="B30" s="20"/>
      <c r="C30" s="1154" t="s">
        <v>49</v>
      </c>
      <c r="D30" s="1154"/>
      <c r="E30" s="86">
        <f>'ESF-B'!J46-E17</f>
        <v>0</v>
      </c>
      <c r="F30" s="86">
        <v>0</v>
      </c>
      <c r="G30" s="86">
        <v>0</v>
      </c>
      <c r="H30" s="86">
        <v>0</v>
      </c>
      <c r="I30" s="87">
        <f>SUM(E30:H30)</f>
        <v>0</v>
      </c>
      <c r="J30" s="82"/>
      <c r="K30" s="25"/>
    </row>
    <row r="31" spans="2:17" x14ac:dyDescent="0.2">
      <c r="B31" s="20"/>
      <c r="C31" s="1154" t="s">
        <v>128</v>
      </c>
      <c r="D31" s="1154"/>
      <c r="E31" s="86">
        <f>'ESF-B'!J47-E18</f>
        <v>0</v>
      </c>
      <c r="F31" s="86">
        <v>0</v>
      </c>
      <c r="G31" s="86">
        <v>0</v>
      </c>
      <c r="H31" s="86">
        <v>0</v>
      </c>
      <c r="I31" s="87">
        <f>SUM(E31:H31)</f>
        <v>0</v>
      </c>
      <c r="J31" s="82"/>
      <c r="K31" s="25"/>
    </row>
    <row r="32" spans="2:17" ht="9.9499999999999993" customHeight="1" x14ac:dyDescent="0.2">
      <c r="B32" s="34"/>
      <c r="C32" s="85"/>
      <c r="D32" s="24"/>
      <c r="E32" s="86"/>
      <c r="F32" s="86"/>
      <c r="G32" s="86"/>
      <c r="H32" s="86"/>
      <c r="I32" s="87"/>
      <c r="J32" s="82"/>
      <c r="K32" s="25"/>
    </row>
    <row r="33" spans="2:13" x14ac:dyDescent="0.2">
      <c r="B33" s="34" t="s">
        <v>121</v>
      </c>
      <c r="C33" s="1170" t="s">
        <v>129</v>
      </c>
      <c r="D33" s="1170"/>
      <c r="E33" s="83">
        <f>SUM(E34:E37)</f>
        <v>0</v>
      </c>
      <c r="F33" s="83">
        <f>SUM(F34:F37)</f>
        <v>2807509.1499999985</v>
      </c>
      <c r="G33" s="83">
        <f>SUM(G34:G37)</f>
        <v>6318.5600000056584</v>
      </c>
      <c r="H33" s="83">
        <f>SUM(H34:H37)</f>
        <v>0</v>
      </c>
      <c r="I33" s="84">
        <f>SUM(E33:H33)</f>
        <v>2813827.7100000042</v>
      </c>
      <c r="J33" s="82"/>
      <c r="K33" s="25"/>
    </row>
    <row r="34" spans="2:13" x14ac:dyDescent="0.2">
      <c r="B34" s="20"/>
      <c r="C34" s="1154" t="s">
        <v>130</v>
      </c>
      <c r="D34" s="1154"/>
      <c r="E34" s="86">
        <v>0</v>
      </c>
      <c r="F34" s="86">
        <v>0</v>
      </c>
      <c r="G34" s="86">
        <f>+'ESF-B'!J51</f>
        <v>129294.08000000566</v>
      </c>
      <c r="H34" s="86">
        <v>0</v>
      </c>
      <c r="I34" s="87">
        <f>SUM(E34:H34)</f>
        <v>129294.08000000566</v>
      </c>
      <c r="J34" s="82"/>
      <c r="K34" s="25"/>
    </row>
    <row r="35" spans="2:13" x14ac:dyDescent="0.2">
      <c r="B35" s="20"/>
      <c r="C35" s="1154" t="s">
        <v>53</v>
      </c>
      <c r="D35" s="1154"/>
      <c r="E35" s="86">
        <v>0</v>
      </c>
      <c r="F35" s="86">
        <f>+'ESF-B'!J52-F22</f>
        <v>2807509.1499999985</v>
      </c>
      <c r="G35" s="86">
        <f>'ESF-B'!J55-'ESF-B'!K55-G21</f>
        <v>-122975.52</v>
      </c>
      <c r="H35" s="86">
        <v>0</v>
      </c>
      <c r="I35" s="87">
        <f>SUM(E35:H35)</f>
        <v>2684533.6299999985</v>
      </c>
      <c r="J35" s="82"/>
      <c r="K35" s="25"/>
    </row>
    <row r="36" spans="2:13" x14ac:dyDescent="0.2">
      <c r="B36" s="20"/>
      <c r="C36" s="1154" t="s">
        <v>131</v>
      </c>
      <c r="D36" s="1154"/>
      <c r="E36" s="86">
        <v>0</v>
      </c>
      <c r="F36" s="86">
        <v>0</v>
      </c>
      <c r="G36" s="86">
        <v>0</v>
      </c>
      <c r="H36" s="86">
        <f>+'ESF-B'!J53-H23</f>
        <v>0</v>
      </c>
      <c r="I36" s="87">
        <f>SUM(E36:H36)</f>
        <v>0</v>
      </c>
      <c r="J36" s="82"/>
      <c r="K36" s="25"/>
    </row>
    <row r="37" spans="2:13" x14ac:dyDescent="0.2">
      <c r="B37" s="20"/>
      <c r="C37" s="1154" t="s">
        <v>55</v>
      </c>
      <c r="D37" s="1154"/>
      <c r="E37" s="86">
        <v>0</v>
      </c>
      <c r="F37" s="86">
        <v>0</v>
      </c>
      <c r="G37" s="86">
        <f>+'ESF-B'!J54-G24</f>
        <v>0</v>
      </c>
      <c r="H37" s="86">
        <v>0</v>
      </c>
      <c r="I37" s="87">
        <f>SUM(E37:H37)</f>
        <v>0</v>
      </c>
      <c r="J37" s="82"/>
      <c r="K37" s="25"/>
    </row>
    <row r="38" spans="2:13" ht="9.9499999999999993" customHeight="1" x14ac:dyDescent="0.2">
      <c r="B38" s="34"/>
      <c r="C38" s="85"/>
      <c r="D38" s="24"/>
      <c r="E38" s="86"/>
      <c r="F38" s="86"/>
      <c r="G38" s="86"/>
      <c r="H38" s="86"/>
      <c r="I38" s="87"/>
      <c r="J38" s="82"/>
      <c r="K38" s="25"/>
    </row>
    <row r="39" spans="2:13" ht="13.5" thickBot="1" x14ac:dyDescent="0.25">
      <c r="B39" s="92"/>
      <c r="C39" s="1172" t="s">
        <v>19072</v>
      </c>
      <c r="D39" s="1172"/>
      <c r="E39" s="93">
        <f>E26+E28+E33</f>
        <v>196145270.53999999</v>
      </c>
      <c r="F39" s="93">
        <f>F26+F28+F33</f>
        <v>41549997.329999998</v>
      </c>
      <c r="G39" s="93">
        <f>G26+G28+G33</f>
        <v>129294.08000000566</v>
      </c>
      <c r="H39" s="93">
        <f>H26+H28+H33</f>
        <v>97865957.260000005</v>
      </c>
      <c r="I39" s="90">
        <f>SUM(E39:H39)</f>
        <v>335690519.21000004</v>
      </c>
      <c r="J39" s="94"/>
      <c r="K39" s="25"/>
      <c r="M39" s="91" t="str">
        <f>IF(I39='ESF-B'!J62," ","ERROR EN EL TOTAL POR: "&amp;I39-'ESF-B'!J62)</f>
        <v xml:space="preserve"> </v>
      </c>
    </row>
    <row r="40" spans="2:13" ht="15" customHeight="1" x14ac:dyDescent="0.2">
      <c r="B40" s="3"/>
      <c r="C40" s="1161" t="s">
        <v>62</v>
      </c>
      <c r="D40" s="1161"/>
      <c r="E40" s="1161"/>
      <c r="F40" s="1161"/>
      <c r="G40" s="1161"/>
      <c r="H40" s="1161"/>
      <c r="I40" s="1161"/>
      <c r="J40" s="1161"/>
      <c r="K40" s="44"/>
      <c r="L40" s="22"/>
    </row>
    <row r="41" spans="2:13" ht="15" customHeight="1" x14ac:dyDescent="0.2">
      <c r="B41" s="3"/>
      <c r="C41" s="44"/>
      <c r="D41" s="44"/>
      <c r="E41" s="44"/>
      <c r="F41" s="44"/>
      <c r="G41" s="44"/>
      <c r="H41" s="44"/>
      <c r="I41" s="44"/>
      <c r="J41" s="44"/>
      <c r="K41" s="44"/>
      <c r="L41" s="22"/>
    </row>
    <row r="42" spans="2:13" ht="15" customHeight="1" x14ac:dyDescent="0.2">
      <c r="B42" s="3"/>
      <c r="C42" s="44"/>
      <c r="D42" s="44"/>
      <c r="E42" s="44"/>
      <c r="F42" s="44"/>
      <c r="G42" s="44"/>
      <c r="H42" s="44"/>
      <c r="I42" s="44"/>
      <c r="J42" s="44"/>
      <c r="K42" s="44"/>
      <c r="L42" s="22"/>
    </row>
    <row r="43" spans="2:13" ht="9.75" customHeight="1" x14ac:dyDescent="0.2">
      <c r="B43" s="3"/>
      <c r="C43" s="22"/>
      <c r="D43" s="17"/>
      <c r="E43" s="49"/>
      <c r="F43" s="49"/>
      <c r="G43" s="3"/>
      <c r="H43" s="50"/>
      <c r="I43" s="17"/>
      <c r="J43" s="49"/>
      <c r="K43" s="49"/>
      <c r="L43" s="49"/>
    </row>
    <row r="44" spans="2:13" ht="50.1" customHeight="1" x14ac:dyDescent="0.2">
      <c r="B44" s="3"/>
      <c r="C44" s="22"/>
      <c r="D44" s="95"/>
      <c r="E44" s="96"/>
      <c r="F44" s="49"/>
      <c r="G44" s="3"/>
      <c r="H44" s="1163"/>
      <c r="I44" s="1163"/>
      <c r="J44" s="49"/>
      <c r="K44" s="49"/>
      <c r="L44" s="49"/>
    </row>
    <row r="45" spans="2:13" ht="14.1" customHeight="1" x14ac:dyDescent="0.2">
      <c r="B45" s="3"/>
      <c r="C45" s="51"/>
      <c r="D45" s="97" t="str">
        <f>[23]ENTE!D10</f>
        <v>M.A.P. BIBIANA RODRÍGUEZ MONTES</v>
      </c>
      <c r="E45" s="98"/>
      <c r="F45" s="49"/>
      <c r="G45" s="1164" t="str">
        <f>[23]ENTE!D14</f>
        <v>M. EN A. GONZALO FERREIRA MARTÍNEZ</v>
      </c>
      <c r="H45" s="1164"/>
      <c r="I45" s="1164"/>
      <c r="J45" s="24"/>
      <c r="K45" s="24"/>
      <c r="L45" s="49"/>
    </row>
    <row r="46" spans="2:13" ht="14.1" customHeight="1" x14ac:dyDescent="0.2">
      <c r="B46" s="3"/>
      <c r="C46" s="53"/>
      <c r="D46" s="99" t="str">
        <f>[23]ENTE!D12</f>
        <v>RECTORA</v>
      </c>
      <c r="E46" s="100"/>
      <c r="F46" s="54"/>
      <c r="G46" s="1159" t="str">
        <f>[23]ENTE!D16</f>
        <v>DIRECTOR DE ADMINISTRACIÓN Y FINANZAS</v>
      </c>
      <c r="H46" s="1159"/>
      <c r="I46" s="1159"/>
      <c r="J46" s="24"/>
      <c r="K46" s="24"/>
      <c r="L46" s="49"/>
    </row>
    <row r="54" spans="9:9" x14ac:dyDescent="0.2">
      <c r="I54" s="101" t="s">
        <v>119</v>
      </c>
    </row>
    <row r="55" spans="9:9" x14ac:dyDescent="0.2">
      <c r="I55" s="101" t="s">
        <v>119</v>
      </c>
    </row>
  </sheetData>
  <sheetProtection selectLockedCells="1"/>
  <mergeCells count="31">
    <mergeCell ref="G46:I46"/>
    <mergeCell ref="C36:D36"/>
    <mergeCell ref="C37:D37"/>
    <mergeCell ref="C39:D39"/>
    <mergeCell ref="C40:J40"/>
    <mergeCell ref="H44:I44"/>
    <mergeCell ref="G45:I45"/>
    <mergeCell ref="C35:D35"/>
    <mergeCell ref="C21:D21"/>
    <mergeCell ref="C22:D22"/>
    <mergeCell ref="C23:D23"/>
    <mergeCell ref="C24:D24"/>
    <mergeCell ref="C26:D26"/>
    <mergeCell ref="C28:D28"/>
    <mergeCell ref="C29:D29"/>
    <mergeCell ref="C30:D30"/>
    <mergeCell ref="C31:D31"/>
    <mergeCell ref="C33:D33"/>
    <mergeCell ref="C34:D34"/>
    <mergeCell ref="C20:D20"/>
    <mergeCell ref="C2:I2"/>
    <mergeCell ref="C3:J3"/>
    <mergeCell ref="C4:J4"/>
    <mergeCell ref="C5:J5"/>
    <mergeCell ref="D7:H7"/>
    <mergeCell ref="C10:D10"/>
    <mergeCell ref="C13:D13"/>
    <mergeCell ref="C15:D15"/>
    <mergeCell ref="C16:D16"/>
    <mergeCell ref="C17:D17"/>
    <mergeCell ref="C18:D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4" orientation="landscape" r:id="rId1"/>
  <headerFooter>
    <oddFooter>&amp;R&amp;"-,Negrita"&amp;14 &amp;16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30"/>
  <sheetViews>
    <sheetView zoomScale="90" zoomScaleNormal="90" workbookViewId="0">
      <selection activeCell="E31" sqref="E31"/>
    </sheetView>
  </sheetViews>
  <sheetFormatPr baseColWidth="10" defaultRowHeight="12.75" x14ac:dyDescent="0.2"/>
  <cols>
    <col min="1" max="1" width="22.85546875" style="593" customWidth="1"/>
    <col min="2" max="2" width="17.140625" style="593" customWidth="1"/>
    <col min="3" max="3" width="35.28515625" style="593" customWidth="1"/>
    <col min="4" max="4" width="15.7109375" style="593" customWidth="1"/>
    <col min="5" max="256" width="11.42578125" style="593"/>
    <col min="257" max="257" width="77.28515625" style="593" customWidth="1"/>
    <col min="258" max="512" width="11.42578125" style="593"/>
    <col min="513" max="513" width="77.28515625" style="593" customWidth="1"/>
    <col min="514" max="768" width="11.42578125" style="593"/>
    <col min="769" max="769" width="77.28515625" style="593" customWidth="1"/>
    <col min="770" max="1024" width="11.42578125" style="593"/>
    <col min="1025" max="1025" width="77.28515625" style="593" customWidth="1"/>
    <col min="1026" max="1280" width="11.42578125" style="593"/>
    <col min="1281" max="1281" width="77.28515625" style="593" customWidth="1"/>
    <col min="1282" max="1536" width="11.42578125" style="593"/>
    <col min="1537" max="1537" width="77.28515625" style="593" customWidth="1"/>
    <col min="1538" max="1792" width="11.42578125" style="593"/>
    <col min="1793" max="1793" width="77.28515625" style="593" customWidth="1"/>
    <col min="1794" max="2048" width="11.42578125" style="593"/>
    <col min="2049" max="2049" width="77.28515625" style="593" customWidth="1"/>
    <col min="2050" max="2304" width="11.42578125" style="593"/>
    <col min="2305" max="2305" width="77.28515625" style="593" customWidth="1"/>
    <col min="2306" max="2560" width="11.42578125" style="593"/>
    <col min="2561" max="2561" width="77.28515625" style="593" customWidth="1"/>
    <col min="2562" max="2816" width="11.42578125" style="593"/>
    <col min="2817" max="2817" width="77.28515625" style="593" customWidth="1"/>
    <col min="2818" max="3072" width="11.42578125" style="593"/>
    <col min="3073" max="3073" width="77.28515625" style="593" customWidth="1"/>
    <col min="3074" max="3328" width="11.42578125" style="593"/>
    <col min="3329" max="3329" width="77.28515625" style="593" customWidth="1"/>
    <col min="3330" max="3584" width="11.42578125" style="593"/>
    <col min="3585" max="3585" width="77.28515625" style="593" customWidth="1"/>
    <col min="3586" max="3840" width="11.42578125" style="593"/>
    <col min="3841" max="3841" width="77.28515625" style="593" customWidth="1"/>
    <col min="3842" max="4096" width="11.42578125" style="593"/>
    <col min="4097" max="4097" width="77.28515625" style="593" customWidth="1"/>
    <col min="4098" max="4352" width="11.42578125" style="593"/>
    <col min="4353" max="4353" width="77.28515625" style="593" customWidth="1"/>
    <col min="4354" max="4608" width="11.42578125" style="593"/>
    <col min="4609" max="4609" width="77.28515625" style="593" customWidth="1"/>
    <col min="4610" max="4864" width="11.42578125" style="593"/>
    <col min="4865" max="4865" width="77.28515625" style="593" customWidth="1"/>
    <col min="4866" max="5120" width="11.42578125" style="593"/>
    <col min="5121" max="5121" width="77.28515625" style="593" customWidth="1"/>
    <col min="5122" max="5376" width="11.42578125" style="593"/>
    <col min="5377" max="5377" width="77.28515625" style="593" customWidth="1"/>
    <col min="5378" max="5632" width="11.42578125" style="593"/>
    <col min="5633" max="5633" width="77.28515625" style="593" customWidth="1"/>
    <col min="5634" max="5888" width="11.42578125" style="593"/>
    <col min="5889" max="5889" width="77.28515625" style="593" customWidth="1"/>
    <col min="5890" max="6144" width="11.42578125" style="593"/>
    <col min="6145" max="6145" width="77.28515625" style="593" customWidth="1"/>
    <col min="6146" max="6400" width="11.42578125" style="593"/>
    <col min="6401" max="6401" width="77.28515625" style="593" customWidth="1"/>
    <col min="6402" max="6656" width="11.42578125" style="593"/>
    <col min="6657" max="6657" width="77.28515625" style="593" customWidth="1"/>
    <col min="6658" max="6912" width="11.42578125" style="593"/>
    <col min="6913" max="6913" width="77.28515625" style="593" customWidth="1"/>
    <col min="6914" max="7168" width="11.42578125" style="593"/>
    <col min="7169" max="7169" width="77.28515625" style="593" customWidth="1"/>
    <col min="7170" max="7424" width="11.42578125" style="593"/>
    <col min="7425" max="7425" width="77.28515625" style="593" customWidth="1"/>
    <col min="7426" max="7680" width="11.42578125" style="593"/>
    <col min="7681" max="7681" width="77.28515625" style="593" customWidth="1"/>
    <col min="7682" max="7936" width="11.42578125" style="593"/>
    <col min="7937" max="7937" width="77.28515625" style="593" customWidth="1"/>
    <col min="7938" max="8192" width="11.42578125" style="593"/>
    <col min="8193" max="8193" width="77.28515625" style="593" customWidth="1"/>
    <col min="8194" max="8448" width="11.42578125" style="593"/>
    <col min="8449" max="8449" width="77.28515625" style="593" customWidth="1"/>
    <col min="8450" max="8704" width="11.42578125" style="593"/>
    <col min="8705" max="8705" width="77.28515625" style="593" customWidth="1"/>
    <col min="8706" max="8960" width="11.42578125" style="593"/>
    <col min="8961" max="8961" width="77.28515625" style="593" customWidth="1"/>
    <col min="8962" max="9216" width="11.42578125" style="593"/>
    <col min="9217" max="9217" width="77.28515625" style="593" customWidth="1"/>
    <col min="9218" max="9472" width="11.42578125" style="593"/>
    <col min="9473" max="9473" width="77.28515625" style="593" customWidth="1"/>
    <col min="9474" max="9728" width="11.42578125" style="593"/>
    <col min="9729" max="9729" width="77.28515625" style="593" customWidth="1"/>
    <col min="9730" max="9984" width="11.42578125" style="593"/>
    <col min="9985" max="9985" width="77.28515625" style="593" customWidth="1"/>
    <col min="9986" max="10240" width="11.42578125" style="593"/>
    <col min="10241" max="10241" width="77.28515625" style="593" customWidth="1"/>
    <col min="10242" max="10496" width="11.42578125" style="593"/>
    <col min="10497" max="10497" width="77.28515625" style="593" customWidth="1"/>
    <col min="10498" max="10752" width="11.42578125" style="593"/>
    <col min="10753" max="10753" width="77.28515625" style="593" customWidth="1"/>
    <col min="10754" max="11008" width="11.42578125" style="593"/>
    <col min="11009" max="11009" width="77.28515625" style="593" customWidth="1"/>
    <col min="11010" max="11264" width="11.42578125" style="593"/>
    <col min="11265" max="11265" width="77.28515625" style="593" customWidth="1"/>
    <col min="11266" max="11520" width="11.42578125" style="593"/>
    <col min="11521" max="11521" width="77.28515625" style="593" customWidth="1"/>
    <col min="11522" max="11776" width="11.42578125" style="593"/>
    <col min="11777" max="11777" width="77.28515625" style="593" customWidth="1"/>
    <col min="11778" max="12032" width="11.42578125" style="593"/>
    <col min="12033" max="12033" width="77.28515625" style="593" customWidth="1"/>
    <col min="12034" max="12288" width="11.42578125" style="593"/>
    <col min="12289" max="12289" width="77.28515625" style="593" customWidth="1"/>
    <col min="12290" max="12544" width="11.42578125" style="593"/>
    <col min="12545" max="12545" width="77.28515625" style="593" customWidth="1"/>
    <col min="12546" max="12800" width="11.42578125" style="593"/>
    <col min="12801" max="12801" width="77.28515625" style="593" customWidth="1"/>
    <col min="12802" max="13056" width="11.42578125" style="593"/>
    <col min="13057" max="13057" width="77.28515625" style="593" customWidth="1"/>
    <col min="13058" max="13312" width="11.42578125" style="593"/>
    <col min="13313" max="13313" width="77.28515625" style="593" customWidth="1"/>
    <col min="13314" max="13568" width="11.42578125" style="593"/>
    <col min="13569" max="13569" width="77.28515625" style="593" customWidth="1"/>
    <col min="13570" max="13824" width="11.42578125" style="593"/>
    <col min="13825" max="13825" width="77.28515625" style="593" customWidth="1"/>
    <col min="13826" max="14080" width="11.42578125" style="593"/>
    <col min="14081" max="14081" width="77.28515625" style="593" customWidth="1"/>
    <col min="14082" max="14336" width="11.42578125" style="593"/>
    <col min="14337" max="14337" width="77.28515625" style="593" customWidth="1"/>
    <col min="14338" max="14592" width="11.42578125" style="593"/>
    <col min="14593" max="14593" width="77.28515625" style="593" customWidth="1"/>
    <col min="14594" max="14848" width="11.42578125" style="593"/>
    <col min="14849" max="14849" width="77.28515625" style="593" customWidth="1"/>
    <col min="14850" max="15104" width="11.42578125" style="593"/>
    <col min="15105" max="15105" width="77.28515625" style="593" customWidth="1"/>
    <col min="15106" max="15360" width="11.42578125" style="593"/>
    <col min="15361" max="15361" width="77.28515625" style="593" customWidth="1"/>
    <col min="15362" max="15616" width="11.42578125" style="593"/>
    <col min="15617" max="15617" width="77.28515625" style="593" customWidth="1"/>
    <col min="15618" max="15872" width="11.42578125" style="593"/>
    <col min="15873" max="15873" width="77.28515625" style="593" customWidth="1"/>
    <col min="15874" max="16128" width="11.42578125" style="593"/>
    <col min="16129" max="16129" width="77.28515625" style="593" customWidth="1"/>
    <col min="16130" max="16384" width="11.42578125" style="593"/>
  </cols>
  <sheetData>
    <row r="1" spans="1:4" x14ac:dyDescent="0.2">
      <c r="A1" s="1406" t="s">
        <v>19703</v>
      </c>
      <c r="B1" s="1406"/>
      <c r="C1" s="1406"/>
      <c r="D1" s="1406"/>
    </row>
    <row r="2" spans="1:4" x14ac:dyDescent="0.2">
      <c r="A2" s="1407" t="s">
        <v>19704</v>
      </c>
      <c r="B2" s="1407"/>
      <c r="C2" s="1407"/>
      <c r="D2" s="1407"/>
    </row>
    <row r="3" spans="1:4" x14ac:dyDescent="0.2">
      <c r="A3" s="1408" t="s">
        <v>19512</v>
      </c>
      <c r="B3" s="1408"/>
      <c r="C3" s="1408"/>
      <c r="D3" s="1408"/>
    </row>
    <row r="4" spans="1:4" ht="18.75" customHeight="1" x14ac:dyDescent="0.2"/>
    <row r="5" spans="1:4" x14ac:dyDescent="0.2">
      <c r="A5" s="594" t="s">
        <v>19705</v>
      </c>
      <c r="B5" s="594" t="s">
        <v>19591</v>
      </c>
      <c r="C5" s="595" t="s">
        <v>19706</v>
      </c>
      <c r="D5" s="596" t="s">
        <v>19707</v>
      </c>
    </row>
    <row r="6" spans="1:4" x14ac:dyDescent="0.2">
      <c r="A6" s="597"/>
      <c r="B6" s="597"/>
      <c r="C6" s="598"/>
      <c r="D6" s="599"/>
    </row>
    <row r="7" spans="1:4" ht="25.5" x14ac:dyDescent="0.2">
      <c r="A7" s="600" t="s">
        <v>19708</v>
      </c>
      <c r="B7" s="601" t="s">
        <v>19709</v>
      </c>
      <c r="C7" s="601" t="s">
        <v>19710</v>
      </c>
      <c r="D7" s="602">
        <v>522440.8</v>
      </c>
    </row>
    <row r="8" spans="1:4" x14ac:dyDescent="0.2">
      <c r="A8" s="600" t="s">
        <v>19708</v>
      </c>
      <c r="B8" s="601" t="s">
        <v>19711</v>
      </c>
      <c r="C8" s="601" t="s">
        <v>345</v>
      </c>
      <c r="D8" s="602">
        <v>187827.20000000001</v>
      </c>
    </row>
    <row r="9" spans="1:4" x14ac:dyDescent="0.2">
      <c r="A9" s="600" t="s">
        <v>19708</v>
      </c>
      <c r="B9" s="600" t="s">
        <v>19712</v>
      </c>
      <c r="C9" s="601" t="s">
        <v>333</v>
      </c>
      <c r="D9" s="602">
        <v>98020</v>
      </c>
    </row>
    <row r="10" spans="1:4" x14ac:dyDescent="0.2">
      <c r="A10" s="600" t="s">
        <v>19708</v>
      </c>
      <c r="B10" s="601" t="s">
        <v>19711</v>
      </c>
      <c r="C10" s="601" t="s">
        <v>349</v>
      </c>
      <c r="D10" s="602">
        <v>104814.82</v>
      </c>
    </row>
    <row r="11" spans="1:4" ht="15" x14ac:dyDescent="0.25">
      <c r="A11" s="600" t="s">
        <v>19708</v>
      </c>
      <c r="B11" s="603" t="s">
        <v>865</v>
      </c>
      <c r="C11" s="601" t="s">
        <v>338</v>
      </c>
      <c r="D11" s="602">
        <v>32299.15</v>
      </c>
    </row>
    <row r="12" spans="1:4" ht="15" x14ac:dyDescent="0.25">
      <c r="A12" s="600" t="s">
        <v>19708</v>
      </c>
      <c r="B12" s="603" t="s">
        <v>865</v>
      </c>
      <c r="C12" s="601" t="s">
        <v>349</v>
      </c>
      <c r="D12" s="602">
        <v>10405.200000000001</v>
      </c>
    </row>
    <row r="13" spans="1:4" x14ac:dyDescent="0.2">
      <c r="A13" s="600" t="s">
        <v>19708</v>
      </c>
      <c r="B13" s="601" t="s">
        <v>858</v>
      </c>
      <c r="C13" s="601" t="s">
        <v>349</v>
      </c>
      <c r="D13" s="602">
        <v>91862.720000000001</v>
      </c>
    </row>
    <row r="14" spans="1:4" x14ac:dyDescent="0.2">
      <c r="A14" s="597"/>
      <c r="B14" s="598"/>
      <c r="C14" s="598"/>
      <c r="D14" s="602"/>
    </row>
    <row r="15" spans="1:4" x14ac:dyDescent="0.2">
      <c r="A15" s="597"/>
      <c r="B15" s="598"/>
      <c r="C15" s="598"/>
      <c r="D15" s="602"/>
    </row>
    <row r="16" spans="1:4" x14ac:dyDescent="0.2">
      <c r="A16" s="597"/>
      <c r="B16" s="598"/>
      <c r="C16" s="598"/>
      <c r="D16" s="602"/>
    </row>
    <row r="17" spans="1:4" x14ac:dyDescent="0.2">
      <c r="A17" s="597"/>
      <c r="B17" s="598"/>
      <c r="C17" s="598"/>
      <c r="D17" s="602"/>
    </row>
    <row r="18" spans="1:4" x14ac:dyDescent="0.2">
      <c r="A18" s="597"/>
      <c r="B18" s="598"/>
      <c r="C18" s="598"/>
      <c r="D18" s="602"/>
    </row>
    <row r="19" spans="1:4" x14ac:dyDescent="0.2">
      <c r="A19" s="597"/>
      <c r="B19" s="598"/>
      <c r="C19" s="598"/>
      <c r="D19" s="602"/>
    </row>
    <row r="20" spans="1:4" ht="27" customHeight="1" x14ac:dyDescent="0.2">
      <c r="A20" s="604" t="s">
        <v>19713</v>
      </c>
      <c r="B20" s="605"/>
      <c r="C20" s="605"/>
      <c r="D20" s="606">
        <f>SUM(INVERSION!D6:D19)</f>
        <v>1047669.89</v>
      </c>
    </row>
    <row r="28" spans="1:4" x14ac:dyDescent="0.2">
      <c r="A28" s="607"/>
      <c r="B28" s="607"/>
      <c r="C28" s="607"/>
    </row>
    <row r="29" spans="1:4" x14ac:dyDescent="0.2">
      <c r="A29" s="1409" t="s">
        <v>19532</v>
      </c>
      <c r="B29" s="1409"/>
      <c r="C29" s="1409"/>
    </row>
    <row r="30" spans="1:4" x14ac:dyDescent="0.2">
      <c r="A30" s="1410" t="s">
        <v>843</v>
      </c>
      <c r="B30" s="1410"/>
      <c r="C30" s="1410"/>
    </row>
  </sheetData>
  <mergeCells count="5">
    <mergeCell ref="A1:D1"/>
    <mergeCell ref="A2:D2"/>
    <mergeCell ref="A3:D3"/>
    <mergeCell ref="A29:C29"/>
    <mergeCell ref="A30:C30"/>
  </mergeCells>
  <dataValidations count="2">
    <dataValidation type="list" allowBlank="1" showInputMessage="1" showErrorMessage="1" sqref="A6:A19">
      <formula1>$BB$2:$BB$32</formula1>
    </dataValidation>
    <dataValidation type="list" allowBlank="1" showInputMessage="1" showErrorMessage="1" sqref="A5">
      <formula1>$BB$2:$BB$5</formula1>
    </dataValidation>
  </dataValidations>
  <printOptions horizontalCentered="1"/>
  <pageMargins left="0.51181102362204722" right="0.31496062992125984" top="0.55118110236220474" bottom="0.55118110236220474" header="0.31496062992125984" footer="0.31496062992125984"/>
  <pageSetup orientation="portrait" r:id="rId1"/>
  <headerFooter>
    <oddFooter>&amp;R48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21"/>
  <sheetViews>
    <sheetView zoomScaleNormal="100" workbookViewId="0">
      <selection activeCell="E31" sqref="E31"/>
    </sheetView>
  </sheetViews>
  <sheetFormatPr baseColWidth="10" defaultRowHeight="12.75" x14ac:dyDescent="0.2"/>
  <cols>
    <col min="1" max="1" width="4.140625" style="593" bestFit="1" customWidth="1"/>
    <col min="2" max="2" width="38.28515625" style="593" customWidth="1"/>
    <col min="3" max="3" width="34.140625" style="593" customWidth="1"/>
    <col min="4" max="4" width="42.140625" style="593" customWidth="1"/>
    <col min="5" max="256" width="11.42578125" style="593"/>
    <col min="257" max="257" width="77.28515625" style="593" customWidth="1"/>
    <col min="258" max="512" width="11.42578125" style="593"/>
    <col min="513" max="513" width="77.28515625" style="593" customWidth="1"/>
    <col min="514" max="768" width="11.42578125" style="593"/>
    <col min="769" max="769" width="77.28515625" style="593" customWidth="1"/>
    <col min="770" max="1024" width="11.42578125" style="593"/>
    <col min="1025" max="1025" width="77.28515625" style="593" customWidth="1"/>
    <col min="1026" max="1280" width="11.42578125" style="593"/>
    <col min="1281" max="1281" width="77.28515625" style="593" customWidth="1"/>
    <col min="1282" max="1536" width="11.42578125" style="593"/>
    <col min="1537" max="1537" width="77.28515625" style="593" customWidth="1"/>
    <col min="1538" max="1792" width="11.42578125" style="593"/>
    <col min="1793" max="1793" width="77.28515625" style="593" customWidth="1"/>
    <col min="1794" max="2048" width="11.42578125" style="593"/>
    <col min="2049" max="2049" width="77.28515625" style="593" customWidth="1"/>
    <col min="2050" max="2304" width="11.42578125" style="593"/>
    <col min="2305" max="2305" width="77.28515625" style="593" customWidth="1"/>
    <col min="2306" max="2560" width="11.42578125" style="593"/>
    <col min="2561" max="2561" width="77.28515625" style="593" customWidth="1"/>
    <col min="2562" max="2816" width="11.42578125" style="593"/>
    <col min="2817" max="2817" width="77.28515625" style="593" customWidth="1"/>
    <col min="2818" max="3072" width="11.42578125" style="593"/>
    <col min="3073" max="3073" width="77.28515625" style="593" customWidth="1"/>
    <col min="3074" max="3328" width="11.42578125" style="593"/>
    <col min="3329" max="3329" width="77.28515625" style="593" customWidth="1"/>
    <col min="3330" max="3584" width="11.42578125" style="593"/>
    <col min="3585" max="3585" width="77.28515625" style="593" customWidth="1"/>
    <col min="3586" max="3840" width="11.42578125" style="593"/>
    <col min="3841" max="3841" width="77.28515625" style="593" customWidth="1"/>
    <col min="3842" max="4096" width="11.42578125" style="593"/>
    <col min="4097" max="4097" width="77.28515625" style="593" customWidth="1"/>
    <col min="4098" max="4352" width="11.42578125" style="593"/>
    <col min="4353" max="4353" width="77.28515625" style="593" customWidth="1"/>
    <col min="4354" max="4608" width="11.42578125" style="593"/>
    <col min="4609" max="4609" width="77.28515625" style="593" customWidth="1"/>
    <col min="4610" max="4864" width="11.42578125" style="593"/>
    <col min="4865" max="4865" width="77.28515625" style="593" customWidth="1"/>
    <col min="4866" max="5120" width="11.42578125" style="593"/>
    <col min="5121" max="5121" width="77.28515625" style="593" customWidth="1"/>
    <col min="5122" max="5376" width="11.42578125" style="593"/>
    <col min="5377" max="5377" width="77.28515625" style="593" customWidth="1"/>
    <col min="5378" max="5632" width="11.42578125" style="593"/>
    <col min="5633" max="5633" width="77.28515625" style="593" customWidth="1"/>
    <col min="5634" max="5888" width="11.42578125" style="593"/>
    <col min="5889" max="5889" width="77.28515625" style="593" customWidth="1"/>
    <col min="5890" max="6144" width="11.42578125" style="593"/>
    <col min="6145" max="6145" width="77.28515625" style="593" customWidth="1"/>
    <col min="6146" max="6400" width="11.42578125" style="593"/>
    <col min="6401" max="6401" width="77.28515625" style="593" customWidth="1"/>
    <col min="6402" max="6656" width="11.42578125" style="593"/>
    <col min="6657" max="6657" width="77.28515625" style="593" customWidth="1"/>
    <col min="6658" max="6912" width="11.42578125" style="593"/>
    <col min="6913" max="6913" width="77.28515625" style="593" customWidth="1"/>
    <col min="6914" max="7168" width="11.42578125" style="593"/>
    <col min="7169" max="7169" width="77.28515625" style="593" customWidth="1"/>
    <col min="7170" max="7424" width="11.42578125" style="593"/>
    <col min="7425" max="7425" width="77.28515625" style="593" customWidth="1"/>
    <col min="7426" max="7680" width="11.42578125" style="593"/>
    <col min="7681" max="7681" width="77.28515625" style="593" customWidth="1"/>
    <col min="7682" max="7936" width="11.42578125" style="593"/>
    <col min="7937" max="7937" width="77.28515625" style="593" customWidth="1"/>
    <col min="7938" max="8192" width="11.42578125" style="593"/>
    <col min="8193" max="8193" width="77.28515625" style="593" customWidth="1"/>
    <col min="8194" max="8448" width="11.42578125" style="593"/>
    <col min="8449" max="8449" width="77.28515625" style="593" customWidth="1"/>
    <col min="8450" max="8704" width="11.42578125" style="593"/>
    <col min="8705" max="8705" width="77.28515625" style="593" customWidth="1"/>
    <col min="8706" max="8960" width="11.42578125" style="593"/>
    <col min="8961" max="8961" width="77.28515625" style="593" customWidth="1"/>
    <col min="8962" max="9216" width="11.42578125" style="593"/>
    <col min="9217" max="9217" width="77.28515625" style="593" customWidth="1"/>
    <col min="9218" max="9472" width="11.42578125" style="593"/>
    <col min="9473" max="9473" width="77.28515625" style="593" customWidth="1"/>
    <col min="9474" max="9728" width="11.42578125" style="593"/>
    <col min="9729" max="9729" width="77.28515625" style="593" customWidth="1"/>
    <col min="9730" max="9984" width="11.42578125" style="593"/>
    <col min="9985" max="9985" width="77.28515625" style="593" customWidth="1"/>
    <col min="9986" max="10240" width="11.42578125" style="593"/>
    <col min="10241" max="10241" width="77.28515625" style="593" customWidth="1"/>
    <col min="10242" max="10496" width="11.42578125" style="593"/>
    <col min="10497" max="10497" width="77.28515625" style="593" customWidth="1"/>
    <col min="10498" max="10752" width="11.42578125" style="593"/>
    <col min="10753" max="10753" width="77.28515625" style="593" customWidth="1"/>
    <col min="10754" max="11008" width="11.42578125" style="593"/>
    <col min="11009" max="11009" width="77.28515625" style="593" customWidth="1"/>
    <col min="11010" max="11264" width="11.42578125" style="593"/>
    <col min="11265" max="11265" width="77.28515625" style="593" customWidth="1"/>
    <col min="11266" max="11520" width="11.42578125" style="593"/>
    <col min="11521" max="11521" width="77.28515625" style="593" customWidth="1"/>
    <col min="11522" max="11776" width="11.42578125" style="593"/>
    <col min="11777" max="11777" width="77.28515625" style="593" customWidth="1"/>
    <col min="11778" max="12032" width="11.42578125" style="593"/>
    <col min="12033" max="12033" width="77.28515625" style="593" customWidth="1"/>
    <col min="12034" max="12288" width="11.42578125" style="593"/>
    <col min="12289" max="12289" width="77.28515625" style="593" customWidth="1"/>
    <col min="12290" max="12544" width="11.42578125" style="593"/>
    <col min="12545" max="12545" width="77.28515625" style="593" customWidth="1"/>
    <col min="12546" max="12800" width="11.42578125" style="593"/>
    <col min="12801" max="12801" width="77.28515625" style="593" customWidth="1"/>
    <col min="12802" max="13056" width="11.42578125" style="593"/>
    <col min="13057" max="13057" width="77.28515625" style="593" customWidth="1"/>
    <col min="13058" max="13312" width="11.42578125" style="593"/>
    <col min="13313" max="13313" width="77.28515625" style="593" customWidth="1"/>
    <col min="13314" max="13568" width="11.42578125" style="593"/>
    <col min="13569" max="13569" width="77.28515625" style="593" customWidth="1"/>
    <col min="13570" max="13824" width="11.42578125" style="593"/>
    <col min="13825" max="13825" width="77.28515625" style="593" customWidth="1"/>
    <col min="13826" max="14080" width="11.42578125" style="593"/>
    <col min="14081" max="14081" width="77.28515625" style="593" customWidth="1"/>
    <col min="14082" max="14336" width="11.42578125" style="593"/>
    <col min="14337" max="14337" width="77.28515625" style="593" customWidth="1"/>
    <col min="14338" max="14592" width="11.42578125" style="593"/>
    <col min="14593" max="14593" width="77.28515625" style="593" customWidth="1"/>
    <col min="14594" max="14848" width="11.42578125" style="593"/>
    <col min="14849" max="14849" width="77.28515625" style="593" customWidth="1"/>
    <col min="14850" max="15104" width="11.42578125" style="593"/>
    <col min="15105" max="15105" width="77.28515625" style="593" customWidth="1"/>
    <col min="15106" max="15360" width="11.42578125" style="593"/>
    <col min="15361" max="15361" width="77.28515625" style="593" customWidth="1"/>
    <col min="15362" max="15616" width="11.42578125" style="593"/>
    <col min="15617" max="15617" width="77.28515625" style="593" customWidth="1"/>
    <col min="15618" max="15872" width="11.42578125" style="593"/>
    <col min="15873" max="15873" width="77.28515625" style="593" customWidth="1"/>
    <col min="15874" max="16128" width="11.42578125" style="593"/>
    <col min="16129" max="16129" width="77.28515625" style="593" customWidth="1"/>
    <col min="16130" max="16384" width="11.42578125" style="593"/>
  </cols>
  <sheetData>
    <row r="1" spans="1:5" x14ac:dyDescent="0.2">
      <c r="A1" s="1406" t="s">
        <v>19703</v>
      </c>
      <c r="B1" s="1406"/>
      <c r="C1" s="1406"/>
      <c r="D1" s="1406"/>
    </row>
    <row r="2" spans="1:5" x14ac:dyDescent="0.2">
      <c r="A2" s="1407" t="s">
        <v>19714</v>
      </c>
      <c r="B2" s="1407"/>
      <c r="C2" s="1407"/>
      <c r="D2" s="1407"/>
    </row>
    <row r="3" spans="1:5" x14ac:dyDescent="0.2">
      <c r="A3" s="1408" t="s">
        <v>19512</v>
      </c>
      <c r="B3" s="1408"/>
      <c r="C3" s="1408"/>
      <c r="D3" s="1408"/>
    </row>
    <row r="5" spans="1:5" ht="25.5" x14ac:dyDescent="0.2">
      <c r="A5" s="608" t="s">
        <v>19715</v>
      </c>
      <c r="B5" s="608" t="s">
        <v>19716</v>
      </c>
      <c r="C5" s="608" t="s">
        <v>19717</v>
      </c>
      <c r="D5" s="608" t="s">
        <v>19718</v>
      </c>
      <c r="E5" s="608" t="s">
        <v>19719</v>
      </c>
    </row>
    <row r="6" spans="1:5" ht="45" x14ac:dyDescent="0.2">
      <c r="A6" s="1411">
        <v>1</v>
      </c>
      <c r="B6" s="1413" t="s">
        <v>19720</v>
      </c>
      <c r="C6" s="609" t="s">
        <v>19721</v>
      </c>
      <c r="D6" s="610" t="s">
        <v>19722</v>
      </c>
      <c r="E6" s="611">
        <v>81</v>
      </c>
    </row>
    <row r="7" spans="1:5" ht="33.75" x14ac:dyDescent="0.2">
      <c r="A7" s="1412"/>
      <c r="B7" s="1414"/>
      <c r="C7" s="609" t="s">
        <v>19723</v>
      </c>
      <c r="D7" s="610" t="s">
        <v>19724</v>
      </c>
      <c r="E7" s="611">
        <v>67</v>
      </c>
    </row>
    <row r="8" spans="1:5" ht="45" x14ac:dyDescent="0.2">
      <c r="A8" s="612">
        <v>1</v>
      </c>
      <c r="B8" s="613" t="s">
        <v>19725</v>
      </c>
      <c r="C8" s="613" t="s">
        <v>19726</v>
      </c>
      <c r="D8" s="610" t="s">
        <v>19727</v>
      </c>
      <c r="E8" s="611">
        <v>8.6999999999999993</v>
      </c>
    </row>
    <row r="9" spans="1:5" ht="56.25" x14ac:dyDescent="0.2">
      <c r="A9" s="614">
        <v>2</v>
      </c>
      <c r="B9" s="613" t="s">
        <v>19728</v>
      </c>
      <c r="C9" s="613" t="s">
        <v>19729</v>
      </c>
      <c r="D9" s="610" t="s">
        <v>19730</v>
      </c>
      <c r="E9" s="611">
        <v>90</v>
      </c>
    </row>
    <row r="10" spans="1:5" ht="33.75" x14ac:dyDescent="0.2">
      <c r="A10" s="612" t="s">
        <v>19731</v>
      </c>
      <c r="B10" s="613" t="s">
        <v>19732</v>
      </c>
      <c r="C10" s="613" t="s">
        <v>19733</v>
      </c>
      <c r="D10" s="610" t="s">
        <v>19734</v>
      </c>
      <c r="E10" s="615">
        <v>5</v>
      </c>
    </row>
    <row r="11" spans="1:5" ht="33.75" x14ac:dyDescent="0.2">
      <c r="A11" s="612" t="s">
        <v>19735</v>
      </c>
      <c r="B11" s="613" t="s">
        <v>19736</v>
      </c>
      <c r="C11" s="613" t="s">
        <v>19737</v>
      </c>
      <c r="D11" s="610" t="s">
        <v>19738</v>
      </c>
      <c r="E11" s="611">
        <v>56.6</v>
      </c>
    </row>
    <row r="12" spans="1:5" ht="45" x14ac:dyDescent="0.2">
      <c r="A12" s="1411">
        <v>1.4</v>
      </c>
      <c r="B12" s="1413" t="s">
        <v>19739</v>
      </c>
      <c r="C12" s="613" t="s">
        <v>19740</v>
      </c>
      <c r="D12" s="610" t="s">
        <v>19741</v>
      </c>
      <c r="E12" s="611">
        <v>91</v>
      </c>
    </row>
    <row r="13" spans="1:5" ht="22.5" x14ac:dyDescent="0.2">
      <c r="A13" s="1412"/>
      <c r="B13" s="1414"/>
      <c r="C13" s="613" t="s">
        <v>19742</v>
      </c>
      <c r="D13" s="610" t="s">
        <v>19743</v>
      </c>
      <c r="E13" s="611">
        <v>43</v>
      </c>
    </row>
    <row r="14" spans="1:5" ht="45" x14ac:dyDescent="0.2">
      <c r="A14" s="616">
        <v>1.4</v>
      </c>
      <c r="B14" s="617" t="s">
        <v>19739</v>
      </c>
      <c r="C14" s="617" t="s">
        <v>19744</v>
      </c>
      <c r="D14" s="618" t="s">
        <v>19745</v>
      </c>
      <c r="E14" s="619">
        <v>0.10265700483091787</v>
      </c>
    </row>
    <row r="20" spans="1:5" x14ac:dyDescent="0.2">
      <c r="A20" s="1409" t="s">
        <v>19532</v>
      </c>
      <c r="B20" s="1409"/>
      <c r="C20" s="1409"/>
      <c r="D20" s="1409"/>
      <c r="E20" s="1409"/>
    </row>
    <row r="21" spans="1:5" x14ac:dyDescent="0.2">
      <c r="A21" s="1410" t="s">
        <v>843</v>
      </c>
      <c r="B21" s="1410"/>
      <c r="C21" s="1410"/>
      <c r="D21" s="1410"/>
      <c r="E21" s="1410"/>
    </row>
  </sheetData>
  <mergeCells count="9">
    <mergeCell ref="A20:E20"/>
    <mergeCell ref="A21:E21"/>
    <mergeCell ref="A1:D1"/>
    <mergeCell ref="A2:D2"/>
    <mergeCell ref="A3:D3"/>
    <mergeCell ref="A6:A7"/>
    <mergeCell ref="B6:B7"/>
    <mergeCell ref="A12:A13"/>
    <mergeCell ref="B12:B13"/>
  </mergeCells>
  <pageMargins left="0.70866141732283472" right="0.70866141732283472" top="0.55118110236220474" bottom="0.55118110236220474" header="0.31496062992125984" footer="0.31496062992125984"/>
  <pageSetup scale="93" orientation="landscape" r:id="rId1"/>
  <headerFooter>
    <oddFooter>&amp;R49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38"/>
  <sheetViews>
    <sheetView zoomScaleNormal="100" workbookViewId="0">
      <selection activeCell="E31" sqref="E31"/>
    </sheetView>
  </sheetViews>
  <sheetFormatPr baseColWidth="10" defaultRowHeight="12" x14ac:dyDescent="0.2"/>
  <cols>
    <col min="1" max="1" width="11.42578125" style="331"/>
    <col min="2" max="2" width="33.42578125" style="331" customWidth="1"/>
    <col min="3" max="3" width="15" style="331" customWidth="1"/>
    <col min="4" max="4" width="15.28515625" style="331" customWidth="1"/>
    <col min="5" max="5" width="15" style="331" customWidth="1"/>
    <col min="6" max="6" width="13" style="331" customWidth="1"/>
    <col min="7" max="257" width="11.42578125" style="331"/>
    <col min="258" max="258" width="31.140625" style="331" customWidth="1"/>
    <col min="259" max="259" width="23.28515625" style="331" customWidth="1"/>
    <col min="260" max="260" width="19.140625" style="331" customWidth="1"/>
    <col min="261" max="261" width="19.5703125" style="331" customWidth="1"/>
    <col min="262" max="262" width="13" style="331" customWidth="1"/>
    <col min="263" max="513" width="11.42578125" style="331"/>
    <col min="514" max="514" width="31.140625" style="331" customWidth="1"/>
    <col min="515" max="515" width="23.28515625" style="331" customWidth="1"/>
    <col min="516" max="516" width="19.140625" style="331" customWidth="1"/>
    <col min="517" max="517" width="19.5703125" style="331" customWidth="1"/>
    <col min="518" max="518" width="13" style="331" customWidth="1"/>
    <col min="519" max="769" width="11.42578125" style="331"/>
    <col min="770" max="770" width="31.140625" style="331" customWidth="1"/>
    <col min="771" max="771" width="23.28515625" style="331" customWidth="1"/>
    <col min="772" max="772" width="19.140625" style="331" customWidth="1"/>
    <col min="773" max="773" width="19.5703125" style="331" customWidth="1"/>
    <col min="774" max="774" width="13" style="331" customWidth="1"/>
    <col min="775" max="1025" width="11.42578125" style="331"/>
    <col min="1026" max="1026" width="31.140625" style="331" customWidth="1"/>
    <col min="1027" max="1027" width="23.28515625" style="331" customWidth="1"/>
    <col min="1028" max="1028" width="19.140625" style="331" customWidth="1"/>
    <col min="1029" max="1029" width="19.5703125" style="331" customWidth="1"/>
    <col min="1030" max="1030" width="13" style="331" customWidth="1"/>
    <col min="1031" max="1281" width="11.42578125" style="331"/>
    <col min="1282" max="1282" width="31.140625" style="331" customWidth="1"/>
    <col min="1283" max="1283" width="23.28515625" style="331" customWidth="1"/>
    <col min="1284" max="1284" width="19.140625" style="331" customWidth="1"/>
    <col min="1285" max="1285" width="19.5703125" style="331" customWidth="1"/>
    <col min="1286" max="1286" width="13" style="331" customWidth="1"/>
    <col min="1287" max="1537" width="11.42578125" style="331"/>
    <col min="1538" max="1538" width="31.140625" style="331" customWidth="1"/>
    <col min="1539" max="1539" width="23.28515625" style="331" customWidth="1"/>
    <col min="1540" max="1540" width="19.140625" style="331" customWidth="1"/>
    <col min="1541" max="1541" width="19.5703125" style="331" customWidth="1"/>
    <col min="1542" max="1542" width="13" style="331" customWidth="1"/>
    <col min="1543" max="1793" width="11.42578125" style="331"/>
    <col min="1794" max="1794" width="31.140625" style="331" customWidth="1"/>
    <col min="1795" max="1795" width="23.28515625" style="331" customWidth="1"/>
    <col min="1796" max="1796" width="19.140625" style="331" customWidth="1"/>
    <col min="1797" max="1797" width="19.5703125" style="331" customWidth="1"/>
    <col min="1798" max="1798" width="13" style="331" customWidth="1"/>
    <col min="1799" max="2049" width="11.42578125" style="331"/>
    <col min="2050" max="2050" width="31.140625" style="331" customWidth="1"/>
    <col min="2051" max="2051" width="23.28515625" style="331" customWidth="1"/>
    <col min="2052" max="2052" width="19.140625" style="331" customWidth="1"/>
    <col min="2053" max="2053" width="19.5703125" style="331" customWidth="1"/>
    <col min="2054" max="2054" width="13" style="331" customWidth="1"/>
    <col min="2055" max="2305" width="11.42578125" style="331"/>
    <col min="2306" max="2306" width="31.140625" style="331" customWidth="1"/>
    <col min="2307" max="2307" width="23.28515625" style="331" customWidth="1"/>
    <col min="2308" max="2308" width="19.140625" style="331" customWidth="1"/>
    <col min="2309" max="2309" width="19.5703125" style="331" customWidth="1"/>
    <col min="2310" max="2310" width="13" style="331" customWidth="1"/>
    <col min="2311" max="2561" width="11.42578125" style="331"/>
    <col min="2562" max="2562" width="31.140625" style="331" customWidth="1"/>
    <col min="2563" max="2563" width="23.28515625" style="331" customWidth="1"/>
    <col min="2564" max="2564" width="19.140625" style="331" customWidth="1"/>
    <col min="2565" max="2565" width="19.5703125" style="331" customWidth="1"/>
    <col min="2566" max="2566" width="13" style="331" customWidth="1"/>
    <col min="2567" max="2817" width="11.42578125" style="331"/>
    <col min="2818" max="2818" width="31.140625" style="331" customWidth="1"/>
    <col min="2819" max="2819" width="23.28515625" style="331" customWidth="1"/>
    <col min="2820" max="2820" width="19.140625" style="331" customWidth="1"/>
    <col min="2821" max="2821" width="19.5703125" style="331" customWidth="1"/>
    <col min="2822" max="2822" width="13" style="331" customWidth="1"/>
    <col min="2823" max="3073" width="11.42578125" style="331"/>
    <col min="3074" max="3074" width="31.140625" style="331" customWidth="1"/>
    <col min="3075" max="3075" width="23.28515625" style="331" customWidth="1"/>
    <col min="3076" max="3076" width="19.140625" style="331" customWidth="1"/>
    <col min="3077" max="3077" width="19.5703125" style="331" customWidth="1"/>
    <col min="3078" max="3078" width="13" style="331" customWidth="1"/>
    <col min="3079" max="3329" width="11.42578125" style="331"/>
    <col min="3330" max="3330" width="31.140625" style="331" customWidth="1"/>
    <col min="3331" max="3331" width="23.28515625" style="331" customWidth="1"/>
    <col min="3332" max="3332" width="19.140625" style="331" customWidth="1"/>
    <col min="3333" max="3333" width="19.5703125" style="331" customWidth="1"/>
    <col min="3334" max="3334" width="13" style="331" customWidth="1"/>
    <col min="3335" max="3585" width="11.42578125" style="331"/>
    <col min="3586" max="3586" width="31.140625" style="331" customWidth="1"/>
    <col min="3587" max="3587" width="23.28515625" style="331" customWidth="1"/>
    <col min="3588" max="3588" width="19.140625" style="331" customWidth="1"/>
    <col min="3589" max="3589" width="19.5703125" style="331" customWidth="1"/>
    <col min="3590" max="3590" width="13" style="331" customWidth="1"/>
    <col min="3591" max="3841" width="11.42578125" style="331"/>
    <col min="3842" max="3842" width="31.140625" style="331" customWidth="1"/>
    <col min="3843" max="3843" width="23.28515625" style="331" customWidth="1"/>
    <col min="3844" max="3844" width="19.140625" style="331" customWidth="1"/>
    <col min="3845" max="3845" width="19.5703125" style="331" customWidth="1"/>
    <col min="3846" max="3846" width="13" style="331" customWidth="1"/>
    <col min="3847" max="4097" width="11.42578125" style="331"/>
    <col min="4098" max="4098" width="31.140625" style="331" customWidth="1"/>
    <col min="4099" max="4099" width="23.28515625" style="331" customWidth="1"/>
    <col min="4100" max="4100" width="19.140625" style="331" customWidth="1"/>
    <col min="4101" max="4101" width="19.5703125" style="331" customWidth="1"/>
    <col min="4102" max="4102" width="13" style="331" customWidth="1"/>
    <col min="4103" max="4353" width="11.42578125" style="331"/>
    <col min="4354" max="4354" width="31.140625" style="331" customWidth="1"/>
    <col min="4355" max="4355" width="23.28515625" style="331" customWidth="1"/>
    <col min="4356" max="4356" width="19.140625" style="331" customWidth="1"/>
    <col min="4357" max="4357" width="19.5703125" style="331" customWidth="1"/>
    <col min="4358" max="4358" width="13" style="331" customWidth="1"/>
    <col min="4359" max="4609" width="11.42578125" style="331"/>
    <col min="4610" max="4610" width="31.140625" style="331" customWidth="1"/>
    <col min="4611" max="4611" width="23.28515625" style="331" customWidth="1"/>
    <col min="4612" max="4612" width="19.140625" style="331" customWidth="1"/>
    <col min="4613" max="4613" width="19.5703125" style="331" customWidth="1"/>
    <col min="4614" max="4614" width="13" style="331" customWidth="1"/>
    <col min="4615" max="4865" width="11.42578125" style="331"/>
    <col min="4866" max="4866" width="31.140625" style="331" customWidth="1"/>
    <col min="4867" max="4867" width="23.28515625" style="331" customWidth="1"/>
    <col min="4868" max="4868" width="19.140625" style="331" customWidth="1"/>
    <col min="4869" max="4869" width="19.5703125" style="331" customWidth="1"/>
    <col min="4870" max="4870" width="13" style="331" customWidth="1"/>
    <col min="4871" max="5121" width="11.42578125" style="331"/>
    <col min="5122" max="5122" width="31.140625" style="331" customWidth="1"/>
    <col min="5123" max="5123" width="23.28515625" style="331" customWidth="1"/>
    <col min="5124" max="5124" width="19.140625" style="331" customWidth="1"/>
    <col min="5125" max="5125" width="19.5703125" style="331" customWidth="1"/>
    <col min="5126" max="5126" width="13" style="331" customWidth="1"/>
    <col min="5127" max="5377" width="11.42578125" style="331"/>
    <col min="5378" max="5378" width="31.140625" style="331" customWidth="1"/>
    <col min="5379" max="5379" width="23.28515625" style="331" customWidth="1"/>
    <col min="5380" max="5380" width="19.140625" style="331" customWidth="1"/>
    <col min="5381" max="5381" width="19.5703125" style="331" customWidth="1"/>
    <col min="5382" max="5382" width="13" style="331" customWidth="1"/>
    <col min="5383" max="5633" width="11.42578125" style="331"/>
    <col min="5634" max="5634" width="31.140625" style="331" customWidth="1"/>
    <col min="5635" max="5635" width="23.28515625" style="331" customWidth="1"/>
    <col min="5636" max="5636" width="19.140625" style="331" customWidth="1"/>
    <col min="5637" max="5637" width="19.5703125" style="331" customWidth="1"/>
    <col min="5638" max="5638" width="13" style="331" customWidth="1"/>
    <col min="5639" max="5889" width="11.42578125" style="331"/>
    <col min="5890" max="5890" width="31.140625" style="331" customWidth="1"/>
    <col min="5891" max="5891" width="23.28515625" style="331" customWidth="1"/>
    <col min="5892" max="5892" width="19.140625" style="331" customWidth="1"/>
    <col min="5893" max="5893" width="19.5703125" style="331" customWidth="1"/>
    <col min="5894" max="5894" width="13" style="331" customWidth="1"/>
    <col min="5895" max="6145" width="11.42578125" style="331"/>
    <col min="6146" max="6146" width="31.140625" style="331" customWidth="1"/>
    <col min="6147" max="6147" width="23.28515625" style="331" customWidth="1"/>
    <col min="6148" max="6148" width="19.140625" style="331" customWidth="1"/>
    <col min="6149" max="6149" width="19.5703125" style="331" customWidth="1"/>
    <col min="6150" max="6150" width="13" style="331" customWidth="1"/>
    <col min="6151" max="6401" width="11.42578125" style="331"/>
    <col min="6402" max="6402" width="31.140625" style="331" customWidth="1"/>
    <col min="6403" max="6403" width="23.28515625" style="331" customWidth="1"/>
    <col min="6404" max="6404" width="19.140625" style="331" customWidth="1"/>
    <col min="6405" max="6405" width="19.5703125" style="331" customWidth="1"/>
    <col min="6406" max="6406" width="13" style="331" customWidth="1"/>
    <col min="6407" max="6657" width="11.42578125" style="331"/>
    <col min="6658" max="6658" width="31.140625" style="331" customWidth="1"/>
    <col min="6659" max="6659" width="23.28515625" style="331" customWidth="1"/>
    <col min="6660" max="6660" width="19.140625" style="331" customWidth="1"/>
    <col min="6661" max="6661" width="19.5703125" style="331" customWidth="1"/>
    <col min="6662" max="6662" width="13" style="331" customWidth="1"/>
    <col min="6663" max="6913" width="11.42578125" style="331"/>
    <col min="6914" max="6914" width="31.140625" style="331" customWidth="1"/>
    <col min="6915" max="6915" width="23.28515625" style="331" customWidth="1"/>
    <col min="6916" max="6916" width="19.140625" style="331" customWidth="1"/>
    <col min="6917" max="6917" width="19.5703125" style="331" customWidth="1"/>
    <col min="6918" max="6918" width="13" style="331" customWidth="1"/>
    <col min="6919" max="7169" width="11.42578125" style="331"/>
    <col min="7170" max="7170" width="31.140625" style="331" customWidth="1"/>
    <col min="7171" max="7171" width="23.28515625" style="331" customWidth="1"/>
    <col min="7172" max="7172" width="19.140625" style="331" customWidth="1"/>
    <col min="7173" max="7173" width="19.5703125" style="331" customWidth="1"/>
    <col min="7174" max="7174" width="13" style="331" customWidth="1"/>
    <col min="7175" max="7425" width="11.42578125" style="331"/>
    <col min="7426" max="7426" width="31.140625" style="331" customWidth="1"/>
    <col min="7427" max="7427" width="23.28515625" style="331" customWidth="1"/>
    <col min="7428" max="7428" width="19.140625" style="331" customWidth="1"/>
    <col min="7429" max="7429" width="19.5703125" style="331" customWidth="1"/>
    <col min="7430" max="7430" width="13" style="331" customWidth="1"/>
    <col min="7431" max="7681" width="11.42578125" style="331"/>
    <col min="7682" max="7682" width="31.140625" style="331" customWidth="1"/>
    <col min="7683" max="7683" width="23.28515625" style="331" customWidth="1"/>
    <col min="7684" max="7684" width="19.140625" style="331" customWidth="1"/>
    <col min="7685" max="7685" width="19.5703125" style="331" customWidth="1"/>
    <col min="7686" max="7686" width="13" style="331" customWidth="1"/>
    <col min="7687" max="7937" width="11.42578125" style="331"/>
    <col min="7938" max="7938" width="31.140625" style="331" customWidth="1"/>
    <col min="7939" max="7939" width="23.28515625" style="331" customWidth="1"/>
    <col min="7940" max="7940" width="19.140625" style="331" customWidth="1"/>
    <col min="7941" max="7941" width="19.5703125" style="331" customWidth="1"/>
    <col min="7942" max="7942" width="13" style="331" customWidth="1"/>
    <col min="7943" max="8193" width="11.42578125" style="331"/>
    <col min="8194" max="8194" width="31.140625" style="331" customWidth="1"/>
    <col min="8195" max="8195" width="23.28515625" style="331" customWidth="1"/>
    <col min="8196" max="8196" width="19.140625" style="331" customWidth="1"/>
    <col min="8197" max="8197" width="19.5703125" style="331" customWidth="1"/>
    <col min="8198" max="8198" width="13" style="331" customWidth="1"/>
    <col min="8199" max="8449" width="11.42578125" style="331"/>
    <col min="8450" max="8450" width="31.140625" style="331" customWidth="1"/>
    <col min="8451" max="8451" width="23.28515625" style="331" customWidth="1"/>
    <col min="8452" max="8452" width="19.140625" style="331" customWidth="1"/>
    <col min="8453" max="8453" width="19.5703125" style="331" customWidth="1"/>
    <col min="8454" max="8454" width="13" style="331" customWidth="1"/>
    <col min="8455" max="8705" width="11.42578125" style="331"/>
    <col min="8706" max="8706" width="31.140625" style="331" customWidth="1"/>
    <col min="8707" max="8707" width="23.28515625" style="331" customWidth="1"/>
    <col min="8708" max="8708" width="19.140625" style="331" customWidth="1"/>
    <col min="8709" max="8709" width="19.5703125" style="331" customWidth="1"/>
    <col min="8710" max="8710" width="13" style="331" customWidth="1"/>
    <col min="8711" max="8961" width="11.42578125" style="331"/>
    <col min="8962" max="8962" width="31.140625" style="331" customWidth="1"/>
    <col min="8963" max="8963" width="23.28515625" style="331" customWidth="1"/>
    <col min="8964" max="8964" width="19.140625" style="331" customWidth="1"/>
    <col min="8965" max="8965" width="19.5703125" style="331" customWidth="1"/>
    <col min="8966" max="8966" width="13" style="331" customWidth="1"/>
    <col min="8967" max="9217" width="11.42578125" style="331"/>
    <col min="9218" max="9218" width="31.140625" style="331" customWidth="1"/>
    <col min="9219" max="9219" width="23.28515625" style="331" customWidth="1"/>
    <col min="9220" max="9220" width="19.140625" style="331" customWidth="1"/>
    <col min="9221" max="9221" width="19.5703125" style="331" customWidth="1"/>
    <col min="9222" max="9222" width="13" style="331" customWidth="1"/>
    <col min="9223" max="9473" width="11.42578125" style="331"/>
    <col min="9474" max="9474" width="31.140625" style="331" customWidth="1"/>
    <col min="9475" max="9475" width="23.28515625" style="331" customWidth="1"/>
    <col min="9476" max="9476" width="19.140625" style="331" customWidth="1"/>
    <col min="9477" max="9477" width="19.5703125" style="331" customWidth="1"/>
    <col min="9478" max="9478" width="13" style="331" customWidth="1"/>
    <col min="9479" max="9729" width="11.42578125" style="331"/>
    <col min="9730" max="9730" width="31.140625" style="331" customWidth="1"/>
    <col min="9731" max="9731" width="23.28515625" style="331" customWidth="1"/>
    <col min="9732" max="9732" width="19.140625" style="331" customWidth="1"/>
    <col min="9733" max="9733" width="19.5703125" style="331" customWidth="1"/>
    <col min="9734" max="9734" width="13" style="331" customWidth="1"/>
    <col min="9735" max="9985" width="11.42578125" style="331"/>
    <col min="9986" max="9986" width="31.140625" style="331" customWidth="1"/>
    <col min="9987" max="9987" width="23.28515625" style="331" customWidth="1"/>
    <col min="9988" max="9988" width="19.140625" style="331" customWidth="1"/>
    <col min="9989" max="9989" width="19.5703125" style="331" customWidth="1"/>
    <col min="9990" max="9990" width="13" style="331" customWidth="1"/>
    <col min="9991" max="10241" width="11.42578125" style="331"/>
    <col min="10242" max="10242" width="31.140625" style="331" customWidth="1"/>
    <col min="10243" max="10243" width="23.28515625" style="331" customWidth="1"/>
    <col min="10244" max="10244" width="19.140625" style="331" customWidth="1"/>
    <col min="10245" max="10245" width="19.5703125" style="331" customWidth="1"/>
    <col min="10246" max="10246" width="13" style="331" customWidth="1"/>
    <col min="10247" max="10497" width="11.42578125" style="331"/>
    <col min="10498" max="10498" width="31.140625" style="331" customWidth="1"/>
    <col min="10499" max="10499" width="23.28515625" style="331" customWidth="1"/>
    <col min="10500" max="10500" width="19.140625" style="331" customWidth="1"/>
    <col min="10501" max="10501" width="19.5703125" style="331" customWidth="1"/>
    <col min="10502" max="10502" width="13" style="331" customWidth="1"/>
    <col min="10503" max="10753" width="11.42578125" style="331"/>
    <col min="10754" max="10754" width="31.140625" style="331" customWidth="1"/>
    <col min="10755" max="10755" width="23.28515625" style="331" customWidth="1"/>
    <col min="10756" max="10756" width="19.140625" style="331" customWidth="1"/>
    <col min="10757" max="10757" width="19.5703125" style="331" customWidth="1"/>
    <col min="10758" max="10758" width="13" style="331" customWidth="1"/>
    <col min="10759" max="11009" width="11.42578125" style="331"/>
    <col min="11010" max="11010" width="31.140625" style="331" customWidth="1"/>
    <col min="11011" max="11011" width="23.28515625" style="331" customWidth="1"/>
    <col min="11012" max="11012" width="19.140625" style="331" customWidth="1"/>
    <col min="11013" max="11013" width="19.5703125" style="331" customWidth="1"/>
    <col min="11014" max="11014" width="13" style="331" customWidth="1"/>
    <col min="11015" max="11265" width="11.42578125" style="331"/>
    <col min="11266" max="11266" width="31.140625" style="331" customWidth="1"/>
    <col min="11267" max="11267" width="23.28515625" style="331" customWidth="1"/>
    <col min="11268" max="11268" width="19.140625" style="331" customWidth="1"/>
    <col min="11269" max="11269" width="19.5703125" style="331" customWidth="1"/>
    <col min="11270" max="11270" width="13" style="331" customWidth="1"/>
    <col min="11271" max="11521" width="11.42578125" style="331"/>
    <col min="11522" max="11522" width="31.140625" style="331" customWidth="1"/>
    <col min="11523" max="11523" width="23.28515625" style="331" customWidth="1"/>
    <col min="11524" max="11524" width="19.140625" style="331" customWidth="1"/>
    <col min="11525" max="11525" width="19.5703125" style="331" customWidth="1"/>
    <col min="11526" max="11526" width="13" style="331" customWidth="1"/>
    <col min="11527" max="11777" width="11.42578125" style="331"/>
    <col min="11778" max="11778" width="31.140625" style="331" customWidth="1"/>
    <col min="11779" max="11779" width="23.28515625" style="331" customWidth="1"/>
    <col min="11780" max="11780" width="19.140625" style="331" customWidth="1"/>
    <col min="11781" max="11781" width="19.5703125" style="331" customWidth="1"/>
    <col min="11782" max="11782" width="13" style="331" customWidth="1"/>
    <col min="11783" max="12033" width="11.42578125" style="331"/>
    <col min="12034" max="12034" width="31.140625" style="331" customWidth="1"/>
    <col min="12035" max="12035" width="23.28515625" style="331" customWidth="1"/>
    <col min="12036" max="12036" width="19.140625" style="331" customWidth="1"/>
    <col min="12037" max="12037" width="19.5703125" style="331" customWidth="1"/>
    <col min="12038" max="12038" width="13" style="331" customWidth="1"/>
    <col min="12039" max="12289" width="11.42578125" style="331"/>
    <col min="12290" max="12290" width="31.140625" style="331" customWidth="1"/>
    <col min="12291" max="12291" width="23.28515625" style="331" customWidth="1"/>
    <col min="12292" max="12292" width="19.140625" style="331" customWidth="1"/>
    <col min="12293" max="12293" width="19.5703125" style="331" customWidth="1"/>
    <col min="12294" max="12294" width="13" style="331" customWidth="1"/>
    <col min="12295" max="12545" width="11.42578125" style="331"/>
    <col min="12546" max="12546" width="31.140625" style="331" customWidth="1"/>
    <col min="12547" max="12547" width="23.28515625" style="331" customWidth="1"/>
    <col min="12548" max="12548" width="19.140625" style="331" customWidth="1"/>
    <col min="12549" max="12549" width="19.5703125" style="331" customWidth="1"/>
    <col min="12550" max="12550" width="13" style="331" customWidth="1"/>
    <col min="12551" max="12801" width="11.42578125" style="331"/>
    <col min="12802" max="12802" width="31.140625" style="331" customWidth="1"/>
    <col min="12803" max="12803" width="23.28515625" style="331" customWidth="1"/>
    <col min="12804" max="12804" width="19.140625" style="331" customWidth="1"/>
    <col min="12805" max="12805" width="19.5703125" style="331" customWidth="1"/>
    <col min="12806" max="12806" width="13" style="331" customWidth="1"/>
    <col min="12807" max="13057" width="11.42578125" style="331"/>
    <col min="13058" max="13058" width="31.140625" style="331" customWidth="1"/>
    <col min="13059" max="13059" width="23.28515625" style="331" customWidth="1"/>
    <col min="13060" max="13060" width="19.140625" style="331" customWidth="1"/>
    <col min="13061" max="13061" width="19.5703125" style="331" customWidth="1"/>
    <col min="13062" max="13062" width="13" style="331" customWidth="1"/>
    <col min="13063" max="13313" width="11.42578125" style="331"/>
    <col min="13314" max="13314" width="31.140625" style="331" customWidth="1"/>
    <col min="13315" max="13315" width="23.28515625" style="331" customWidth="1"/>
    <col min="13316" max="13316" width="19.140625" style="331" customWidth="1"/>
    <col min="13317" max="13317" width="19.5703125" style="331" customWidth="1"/>
    <col min="13318" max="13318" width="13" style="331" customWidth="1"/>
    <col min="13319" max="13569" width="11.42578125" style="331"/>
    <col min="13570" max="13570" width="31.140625" style="331" customWidth="1"/>
    <col min="13571" max="13571" width="23.28515625" style="331" customWidth="1"/>
    <col min="13572" max="13572" width="19.140625" style="331" customWidth="1"/>
    <col min="13573" max="13573" width="19.5703125" style="331" customWidth="1"/>
    <col min="13574" max="13574" width="13" style="331" customWidth="1"/>
    <col min="13575" max="13825" width="11.42578125" style="331"/>
    <col min="13826" max="13826" width="31.140625" style="331" customWidth="1"/>
    <col min="13827" max="13827" width="23.28515625" style="331" customWidth="1"/>
    <col min="13828" max="13828" width="19.140625" style="331" customWidth="1"/>
    <col min="13829" max="13829" width="19.5703125" style="331" customWidth="1"/>
    <col min="13830" max="13830" width="13" style="331" customWidth="1"/>
    <col min="13831" max="14081" width="11.42578125" style="331"/>
    <col min="14082" max="14082" width="31.140625" style="331" customWidth="1"/>
    <col min="14083" max="14083" width="23.28515625" style="331" customWidth="1"/>
    <col min="14084" max="14084" width="19.140625" style="331" customWidth="1"/>
    <col min="14085" max="14085" width="19.5703125" style="331" customWidth="1"/>
    <col min="14086" max="14086" width="13" style="331" customWidth="1"/>
    <col min="14087" max="14337" width="11.42578125" style="331"/>
    <col min="14338" max="14338" width="31.140625" style="331" customWidth="1"/>
    <col min="14339" max="14339" width="23.28515625" style="331" customWidth="1"/>
    <col min="14340" max="14340" width="19.140625" style="331" customWidth="1"/>
    <col min="14341" max="14341" width="19.5703125" style="331" customWidth="1"/>
    <col min="14342" max="14342" width="13" style="331" customWidth="1"/>
    <col min="14343" max="14593" width="11.42578125" style="331"/>
    <col min="14594" max="14594" width="31.140625" style="331" customWidth="1"/>
    <col min="14595" max="14595" width="23.28515625" style="331" customWidth="1"/>
    <col min="14596" max="14596" width="19.140625" style="331" customWidth="1"/>
    <col min="14597" max="14597" width="19.5703125" style="331" customWidth="1"/>
    <col min="14598" max="14598" width="13" style="331" customWidth="1"/>
    <col min="14599" max="14849" width="11.42578125" style="331"/>
    <col min="14850" max="14850" width="31.140625" style="331" customWidth="1"/>
    <col min="14851" max="14851" width="23.28515625" style="331" customWidth="1"/>
    <col min="14852" max="14852" width="19.140625" style="331" customWidth="1"/>
    <col min="14853" max="14853" width="19.5703125" style="331" customWidth="1"/>
    <col min="14854" max="14854" width="13" style="331" customWidth="1"/>
    <col min="14855" max="15105" width="11.42578125" style="331"/>
    <col min="15106" max="15106" width="31.140625" style="331" customWidth="1"/>
    <col min="15107" max="15107" width="23.28515625" style="331" customWidth="1"/>
    <col min="15108" max="15108" width="19.140625" style="331" customWidth="1"/>
    <col min="15109" max="15109" width="19.5703125" style="331" customWidth="1"/>
    <col min="15110" max="15110" width="13" style="331" customWidth="1"/>
    <col min="15111" max="15361" width="11.42578125" style="331"/>
    <col min="15362" max="15362" width="31.140625" style="331" customWidth="1"/>
    <col min="15363" max="15363" width="23.28515625" style="331" customWidth="1"/>
    <col min="15364" max="15364" width="19.140625" style="331" customWidth="1"/>
    <col min="15365" max="15365" width="19.5703125" style="331" customWidth="1"/>
    <col min="15366" max="15366" width="13" style="331" customWidth="1"/>
    <col min="15367" max="15617" width="11.42578125" style="331"/>
    <col min="15618" max="15618" width="31.140625" style="331" customWidth="1"/>
    <col min="15619" max="15619" width="23.28515625" style="331" customWidth="1"/>
    <col min="15620" max="15620" width="19.140625" style="331" customWidth="1"/>
    <col min="15621" max="15621" width="19.5703125" style="331" customWidth="1"/>
    <col min="15622" max="15622" width="13" style="331" customWidth="1"/>
    <col min="15623" max="15873" width="11.42578125" style="331"/>
    <col min="15874" max="15874" width="31.140625" style="331" customWidth="1"/>
    <col min="15875" max="15875" width="23.28515625" style="331" customWidth="1"/>
    <col min="15876" max="15876" width="19.140625" style="331" customWidth="1"/>
    <col min="15877" max="15877" width="19.5703125" style="331" customWidth="1"/>
    <col min="15878" max="15878" width="13" style="331" customWidth="1"/>
    <col min="15879" max="16129" width="11.42578125" style="331"/>
    <col min="16130" max="16130" width="31.140625" style="331" customWidth="1"/>
    <col min="16131" max="16131" width="23.28515625" style="331" customWidth="1"/>
    <col min="16132" max="16132" width="19.140625" style="331" customWidth="1"/>
    <col min="16133" max="16133" width="19.5703125" style="331" customWidth="1"/>
    <col min="16134" max="16134" width="13" style="331" customWidth="1"/>
    <col min="16135" max="16384" width="11.42578125" style="331"/>
  </cols>
  <sheetData>
    <row r="1" spans="1:5" x14ac:dyDescent="0.2">
      <c r="A1" s="1421" t="s">
        <v>18994</v>
      </c>
      <c r="B1" s="1421"/>
      <c r="C1" s="1421"/>
      <c r="D1" s="1421"/>
      <c r="E1" s="1421"/>
    </row>
    <row r="2" spans="1:5" ht="20.25" customHeight="1" x14ac:dyDescent="0.2">
      <c r="A2" s="1422" t="s">
        <v>19746</v>
      </c>
      <c r="B2" s="1422"/>
      <c r="C2" s="1422"/>
      <c r="D2" s="1422"/>
      <c r="E2" s="1422"/>
    </row>
    <row r="3" spans="1:5" ht="24" customHeight="1" x14ac:dyDescent="0.2">
      <c r="A3" s="1422" t="s">
        <v>19512</v>
      </c>
      <c r="B3" s="1422"/>
      <c r="C3" s="1422"/>
      <c r="D3" s="1422"/>
      <c r="E3" s="1422"/>
    </row>
    <row r="4" spans="1:5" x14ac:dyDescent="0.2">
      <c r="A4" s="620"/>
      <c r="B4" s="620"/>
      <c r="C4" s="620"/>
      <c r="D4" s="620"/>
      <c r="E4" s="620"/>
    </row>
    <row r="5" spans="1:5" ht="13.5" x14ac:dyDescent="0.2">
      <c r="A5" s="1419" t="s">
        <v>3</v>
      </c>
      <c r="B5" s="1419"/>
      <c r="C5" s="621" t="s">
        <v>19516</v>
      </c>
      <c r="D5" s="621" t="s">
        <v>19519</v>
      </c>
      <c r="E5" s="621" t="s">
        <v>19747</v>
      </c>
    </row>
    <row r="6" spans="1:5" x14ac:dyDescent="0.2">
      <c r="A6" s="622"/>
      <c r="B6" s="622"/>
      <c r="C6" s="622"/>
      <c r="D6" s="622"/>
      <c r="E6" s="622"/>
    </row>
    <row r="7" spans="1:5" ht="14.25" customHeight="1" x14ac:dyDescent="0.2">
      <c r="A7" s="1423" t="s">
        <v>19748</v>
      </c>
      <c r="B7" s="1423"/>
      <c r="C7" s="623">
        <f>SUM(C8+C9)</f>
        <v>142096097</v>
      </c>
      <c r="D7" s="623">
        <f t="shared" ref="D7:E7" si="0">SUM(D8+D9)</f>
        <v>31023196.369999997</v>
      </c>
      <c r="E7" s="623">
        <f t="shared" si="0"/>
        <v>31023196.369999997</v>
      </c>
    </row>
    <row r="8" spans="1:5" ht="24" customHeight="1" x14ac:dyDescent="0.2">
      <c r="A8" s="624"/>
      <c r="B8" s="625" t="s">
        <v>19749</v>
      </c>
      <c r="C8" s="626"/>
      <c r="D8" s="626"/>
      <c r="E8" s="626"/>
    </row>
    <row r="9" spans="1:5" ht="14.25" customHeight="1" x14ac:dyDescent="0.2">
      <c r="A9" s="624"/>
      <c r="B9" s="625" t="s">
        <v>19750</v>
      </c>
      <c r="C9" s="627">
        <v>142096097</v>
      </c>
      <c r="D9" s="627">
        <v>31023196.369999997</v>
      </c>
      <c r="E9" s="627">
        <f>SUM(D9)</f>
        <v>31023196.369999997</v>
      </c>
    </row>
    <row r="10" spans="1:5" ht="14.25" customHeight="1" x14ac:dyDescent="0.2">
      <c r="A10" s="628"/>
      <c r="B10" s="628"/>
      <c r="C10" s="629"/>
      <c r="D10" s="629"/>
      <c r="E10" s="629"/>
    </row>
    <row r="11" spans="1:5" ht="14.25" customHeight="1" x14ac:dyDescent="0.2">
      <c r="A11" s="1417" t="s">
        <v>19751</v>
      </c>
      <c r="B11" s="1417"/>
      <c r="C11" s="623">
        <f t="shared" ref="C11:E11" si="1">SUM(C12+C13)</f>
        <v>142096097</v>
      </c>
      <c r="D11" s="623">
        <f t="shared" si="1"/>
        <v>30334348.020000003</v>
      </c>
      <c r="E11" s="623">
        <f t="shared" si="1"/>
        <v>30334348.020000003</v>
      </c>
    </row>
    <row r="12" spans="1:5" ht="25.5" customHeight="1" x14ac:dyDescent="0.2">
      <c r="A12" s="624"/>
      <c r="B12" s="625" t="s">
        <v>19752</v>
      </c>
      <c r="C12" s="626"/>
      <c r="D12" s="626"/>
      <c r="E12" s="626"/>
    </row>
    <row r="13" spans="1:5" ht="14.25" customHeight="1" x14ac:dyDescent="0.2">
      <c r="A13" s="624"/>
      <c r="B13" s="625" t="s">
        <v>19753</v>
      </c>
      <c r="C13" s="627">
        <v>142096097</v>
      </c>
      <c r="D13" s="627">
        <v>30334348.020000003</v>
      </c>
      <c r="E13" s="627">
        <f>SUM(D13)</f>
        <v>30334348.020000003</v>
      </c>
    </row>
    <row r="14" spans="1:5" ht="14.25" customHeight="1" x14ac:dyDescent="0.2">
      <c r="A14" s="628"/>
      <c r="B14" s="628"/>
      <c r="C14" s="626"/>
      <c r="D14" s="626"/>
      <c r="E14" s="626"/>
    </row>
    <row r="15" spans="1:5" ht="30" customHeight="1" x14ac:dyDescent="0.2">
      <c r="A15" s="1417" t="s">
        <v>19754</v>
      </c>
      <c r="B15" s="1417"/>
      <c r="C15" s="630">
        <f>SUM(C7-C11)</f>
        <v>0</v>
      </c>
      <c r="D15" s="630">
        <f t="shared" ref="D15:E15" si="2">SUM(D7-D11)</f>
        <v>688848.34999999404</v>
      </c>
      <c r="E15" s="630">
        <f t="shared" si="2"/>
        <v>688848.34999999404</v>
      </c>
    </row>
    <row r="16" spans="1:5" x14ac:dyDescent="0.2">
      <c r="A16" s="620"/>
      <c r="B16" s="620"/>
      <c r="C16" s="620"/>
      <c r="D16" s="620"/>
      <c r="E16" s="620"/>
    </row>
    <row r="17" spans="1:5" ht="16.5" customHeight="1" x14ac:dyDescent="0.2">
      <c r="A17" s="1419" t="s">
        <v>3</v>
      </c>
      <c r="B17" s="1419"/>
      <c r="C17" s="621" t="s">
        <v>19516</v>
      </c>
      <c r="D17" s="621" t="s">
        <v>19519</v>
      </c>
      <c r="E17" s="621" t="s">
        <v>19747</v>
      </c>
    </row>
    <row r="18" spans="1:5" ht="16.5" customHeight="1" x14ac:dyDescent="0.2">
      <c r="A18" s="628"/>
      <c r="B18" s="628"/>
      <c r="C18" s="629"/>
      <c r="D18" s="629"/>
      <c r="E18" s="629"/>
    </row>
    <row r="19" spans="1:5" ht="16.5" customHeight="1" x14ac:dyDescent="0.2">
      <c r="A19" s="1417" t="s">
        <v>19755</v>
      </c>
      <c r="B19" s="1417"/>
      <c r="C19" s="630">
        <f>SUM(C15)</f>
        <v>0</v>
      </c>
      <c r="D19" s="630">
        <f t="shared" ref="D19:E19" si="3">SUM(D15)</f>
        <v>688848.34999999404</v>
      </c>
      <c r="E19" s="630">
        <f t="shared" si="3"/>
        <v>688848.34999999404</v>
      </c>
    </row>
    <row r="20" spans="1:5" ht="16.5" customHeight="1" x14ac:dyDescent="0.2">
      <c r="A20" s="628"/>
      <c r="B20" s="628"/>
      <c r="C20" s="629"/>
      <c r="D20" s="629"/>
      <c r="E20" s="629"/>
    </row>
    <row r="21" spans="1:5" ht="16.5" customHeight="1" x14ac:dyDescent="0.2">
      <c r="A21" s="1417" t="s">
        <v>19756</v>
      </c>
      <c r="B21" s="1417"/>
      <c r="C21" s="626"/>
      <c r="D21" s="626"/>
      <c r="E21" s="626"/>
    </row>
    <row r="22" spans="1:5" ht="16.5" customHeight="1" x14ac:dyDescent="0.2">
      <c r="A22" s="628"/>
      <c r="B22" s="628"/>
      <c r="C22" s="629"/>
      <c r="D22" s="629"/>
      <c r="E22" s="629"/>
    </row>
    <row r="23" spans="1:5" ht="16.5" customHeight="1" x14ac:dyDescent="0.2">
      <c r="A23" s="1420" t="s">
        <v>19757</v>
      </c>
      <c r="B23" s="1420"/>
      <c r="C23" s="631">
        <f>SUM(C19-C21)</f>
        <v>0</v>
      </c>
      <c r="D23" s="631">
        <f t="shared" ref="D23:E23" si="4">SUM(D19-D21)</f>
        <v>688848.34999999404</v>
      </c>
      <c r="E23" s="631">
        <f t="shared" si="4"/>
        <v>688848.34999999404</v>
      </c>
    </row>
    <row r="24" spans="1:5" ht="16.5" customHeight="1" x14ac:dyDescent="0.2">
      <c r="A24" s="620"/>
      <c r="B24" s="620"/>
      <c r="C24" s="620"/>
      <c r="D24" s="620"/>
      <c r="E24" s="620"/>
    </row>
    <row r="25" spans="1:5" ht="16.5" customHeight="1" x14ac:dyDescent="0.2">
      <c r="A25" s="1419" t="s">
        <v>3</v>
      </c>
      <c r="B25" s="1419"/>
      <c r="C25" s="621" t="s">
        <v>19516</v>
      </c>
      <c r="D25" s="621" t="s">
        <v>19519</v>
      </c>
      <c r="E25" s="621" t="s">
        <v>19747</v>
      </c>
    </row>
    <row r="26" spans="1:5" ht="16.5" customHeight="1" x14ac:dyDescent="0.2">
      <c r="A26" s="628"/>
      <c r="B26" s="628"/>
      <c r="C26" s="628"/>
      <c r="D26" s="628"/>
      <c r="E26" s="628"/>
    </row>
    <row r="27" spans="1:5" ht="16.5" customHeight="1" x14ac:dyDescent="0.2">
      <c r="A27" s="1417" t="s">
        <v>19758</v>
      </c>
      <c r="B27" s="1417"/>
      <c r="C27" s="626"/>
      <c r="D27" s="626"/>
      <c r="E27" s="626"/>
    </row>
    <row r="28" spans="1:5" ht="16.5" customHeight="1" x14ac:dyDescent="0.2">
      <c r="A28" s="628"/>
      <c r="B28" s="628"/>
      <c r="C28" s="626"/>
      <c r="D28" s="626"/>
      <c r="E28" s="626"/>
    </row>
    <row r="29" spans="1:5" ht="16.5" customHeight="1" x14ac:dyDescent="0.2">
      <c r="A29" s="1417" t="s">
        <v>19759</v>
      </c>
      <c r="B29" s="1417"/>
      <c r="C29" s="626"/>
      <c r="D29" s="626"/>
      <c r="E29" s="626"/>
    </row>
    <row r="30" spans="1:5" ht="16.5" customHeight="1" x14ac:dyDescent="0.2">
      <c r="A30" s="628"/>
      <c r="B30" s="628"/>
      <c r="C30" s="629"/>
      <c r="D30" s="629"/>
      <c r="E30" s="629"/>
    </row>
    <row r="31" spans="1:5" ht="16.5" customHeight="1" x14ac:dyDescent="0.2">
      <c r="A31" s="1417" t="s">
        <v>19760</v>
      </c>
      <c r="B31" s="1417"/>
      <c r="C31" s="632">
        <v>0</v>
      </c>
      <c r="D31" s="632">
        <v>0</v>
      </c>
      <c r="E31" s="632">
        <v>0</v>
      </c>
    </row>
    <row r="33" spans="1:5" ht="24.75" customHeight="1" x14ac:dyDescent="0.2">
      <c r="A33" s="1418"/>
      <c r="B33" s="1418"/>
      <c r="C33" s="1418"/>
      <c r="D33" s="1418"/>
      <c r="E33" s="1418"/>
    </row>
    <row r="34" spans="1:5" ht="26.25" customHeight="1" x14ac:dyDescent="0.2">
      <c r="A34" s="1418"/>
      <c r="B34" s="1418"/>
      <c r="C34" s="1418"/>
      <c r="D34" s="1418"/>
      <c r="E34" s="1418"/>
    </row>
    <row r="35" spans="1:5" ht="14.25" customHeight="1" x14ac:dyDescent="0.2">
      <c r="A35" s="1418"/>
      <c r="B35" s="1418"/>
      <c r="C35" s="1418"/>
      <c r="D35" s="1418"/>
      <c r="E35" s="1418"/>
    </row>
    <row r="37" spans="1:5" x14ac:dyDescent="0.2">
      <c r="B37" s="1415" t="s">
        <v>19532</v>
      </c>
      <c r="C37" s="1415"/>
      <c r="D37" s="1415"/>
    </row>
    <row r="38" spans="1:5" x14ac:dyDescent="0.2">
      <c r="B38" s="1416" t="s">
        <v>843</v>
      </c>
      <c r="C38" s="1416"/>
      <c r="D38" s="1416"/>
    </row>
  </sheetData>
  <mergeCells count="20">
    <mergeCell ref="A25:B25"/>
    <mergeCell ref="A1:E1"/>
    <mergeCell ref="A2:E2"/>
    <mergeCell ref="A3:E3"/>
    <mergeCell ref="A5:B5"/>
    <mergeCell ref="A7:B7"/>
    <mergeCell ref="A11:B11"/>
    <mergeCell ref="A15:B15"/>
    <mergeCell ref="A17:B17"/>
    <mergeCell ref="A19:B19"/>
    <mergeCell ref="A21:B21"/>
    <mergeCell ref="A23:B23"/>
    <mergeCell ref="B37:D37"/>
    <mergeCell ref="B38:D38"/>
    <mergeCell ref="A27:B27"/>
    <mergeCell ref="A29:B29"/>
    <mergeCell ref="A31:B31"/>
    <mergeCell ref="A33:E33"/>
    <mergeCell ref="A34:E34"/>
    <mergeCell ref="A35:E3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>&amp;R50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28"/>
  <sheetViews>
    <sheetView zoomScaleNormal="100" workbookViewId="0">
      <selection activeCell="B19" sqref="B19"/>
    </sheetView>
  </sheetViews>
  <sheetFormatPr baseColWidth="10" defaultRowHeight="12.75" x14ac:dyDescent="0.2"/>
  <cols>
    <col min="1" max="1" width="45.28515625" style="514" customWidth="1"/>
    <col min="2" max="2" width="17.85546875" style="514" customWidth="1"/>
    <col min="3" max="3" width="15.85546875" style="514" customWidth="1"/>
    <col min="4" max="4" width="18.7109375" style="514" customWidth="1"/>
    <col min="5" max="5" width="17.140625" style="514" customWidth="1"/>
    <col min="6" max="6" width="17.5703125" style="514" customWidth="1"/>
    <col min="7" max="7" width="15" style="514" customWidth="1"/>
    <col min="8" max="8" width="14.5703125" style="514" customWidth="1"/>
    <col min="9" max="9" width="5.85546875" style="514" customWidth="1"/>
    <col min="10" max="16384" width="11.42578125" style="514"/>
  </cols>
  <sheetData>
    <row r="1" spans="1:12" ht="16.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4"/>
    </row>
    <row r="2" spans="1:12" ht="16.5" customHeight="1" x14ac:dyDescent="0.2">
      <c r="A2" s="1424" t="s">
        <v>19762</v>
      </c>
      <c r="B2" s="1424"/>
      <c r="C2" s="1424"/>
      <c r="D2" s="1424"/>
      <c r="E2" s="1424"/>
      <c r="F2" s="1424"/>
      <c r="G2" s="1424"/>
      <c r="H2" s="1424"/>
      <c r="I2" s="633"/>
      <c r="J2" s="634"/>
    </row>
    <row r="3" spans="1:12" ht="16.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4"/>
    </row>
    <row r="4" spans="1:12" ht="16.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4"/>
    </row>
    <row r="5" spans="1:12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</row>
    <row r="6" spans="1:12" ht="18.75" customHeight="1" x14ac:dyDescent="0.2">
      <c r="A6" s="638" t="s">
        <v>19591</v>
      </c>
      <c r="B6" s="639" t="s">
        <v>19763</v>
      </c>
      <c r="C6" s="640"/>
      <c r="D6" s="637"/>
      <c r="E6" s="637"/>
      <c r="F6" s="637"/>
      <c r="G6" s="637"/>
      <c r="H6" s="637"/>
      <c r="I6" s="637"/>
      <c r="J6" s="634"/>
    </row>
    <row r="7" spans="1:12" x14ac:dyDescent="0.2">
      <c r="A7" s="636"/>
      <c r="B7" s="637"/>
      <c r="C7" s="637"/>
      <c r="D7" s="637"/>
      <c r="E7" s="637"/>
      <c r="F7" s="637"/>
      <c r="G7" s="637"/>
      <c r="H7" s="637"/>
      <c r="I7" s="637"/>
    </row>
    <row r="8" spans="1:12" s="644" customFormat="1" ht="38.25" x14ac:dyDescent="0.2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 s="514"/>
    </row>
    <row r="9" spans="1:12" s="645" customFormat="1" x14ac:dyDescent="0.2">
      <c r="A9" s="645" t="s">
        <v>19771</v>
      </c>
      <c r="B9" s="646">
        <f>SUM(B10:B24)</f>
        <v>26809414</v>
      </c>
      <c r="C9" s="646">
        <f t="shared" ref="C9:D9" si="0">SUM(C10:C24)</f>
        <v>0</v>
      </c>
      <c r="D9" s="646">
        <f t="shared" si="0"/>
        <v>0</v>
      </c>
      <c r="E9" s="646">
        <f>SUM(E10:E24)</f>
        <v>26809414.000000004</v>
      </c>
      <c r="F9" s="646">
        <f>SUM(F10:F24)</f>
        <v>2824766.2600000002</v>
      </c>
      <c r="G9" s="646">
        <f>SUM(G10:G24)</f>
        <v>2824766.2600000002</v>
      </c>
      <c r="H9" s="646">
        <f>SUM(H10:H24)</f>
        <v>23984647.739999998</v>
      </c>
    </row>
    <row r="10" spans="1:12" s="651" customFormat="1" x14ac:dyDescent="0.2">
      <c r="A10" s="512" t="s">
        <v>19772</v>
      </c>
      <c r="B10" s="647">
        <v>5650553</v>
      </c>
      <c r="C10" s="648">
        <v>0</v>
      </c>
      <c r="D10" s="648">
        <v>0</v>
      </c>
      <c r="E10" s="647">
        <f>SUM(B10:D10)</f>
        <v>5650553</v>
      </c>
      <c r="F10" s="649">
        <v>2183302.2200000002</v>
      </c>
      <c r="G10" s="649">
        <f t="shared" ref="G10:G19" si="1">SUM(F10)</f>
        <v>2183302.2200000002</v>
      </c>
      <c r="H10" s="647">
        <f t="shared" ref="H10:H19" si="2">SUM(E10-F10)</f>
        <v>3467250.78</v>
      </c>
      <c r="I10" s="650"/>
      <c r="J10" s="512"/>
      <c r="K10" s="512"/>
      <c r="L10" s="512"/>
    </row>
    <row r="11" spans="1:12" s="651" customFormat="1" x14ac:dyDescent="0.2">
      <c r="A11" s="652" t="s">
        <v>19773</v>
      </c>
      <c r="B11" s="647"/>
      <c r="C11" s="648"/>
      <c r="D11" s="648">
        <v>4321.5</v>
      </c>
      <c r="E11" s="647">
        <f>SUM(B11:D11)</f>
        <v>4321.5</v>
      </c>
      <c r="F11" s="649">
        <v>4321.5</v>
      </c>
      <c r="G11" s="649">
        <f t="shared" si="1"/>
        <v>4321.5</v>
      </c>
      <c r="H11" s="653">
        <f t="shared" si="2"/>
        <v>0</v>
      </c>
      <c r="I11" s="512"/>
      <c r="J11" s="512"/>
      <c r="K11" s="512"/>
      <c r="L11" s="512"/>
    </row>
    <row r="12" spans="1:12" s="651" customFormat="1" x14ac:dyDescent="0.2">
      <c r="A12" s="654" t="s">
        <v>19774</v>
      </c>
      <c r="B12" s="648">
        <v>1205142</v>
      </c>
      <c r="C12" s="648">
        <v>0</v>
      </c>
      <c r="D12" s="648">
        <v>0</v>
      </c>
      <c r="E12" s="648">
        <f t="shared" ref="E12" si="3">SUM(B12:D12)</f>
        <v>1205142</v>
      </c>
      <c r="F12" s="649">
        <v>108448.68</v>
      </c>
      <c r="G12" s="649">
        <f t="shared" ref="G12" si="4">SUM(F12)</f>
        <v>108448.68</v>
      </c>
      <c r="H12" s="648">
        <f t="shared" ref="H12" si="5">SUM(E12-F12)</f>
        <v>1096693.32</v>
      </c>
      <c r="I12" s="650"/>
      <c r="J12" s="512"/>
      <c r="K12" s="512"/>
      <c r="L12" s="512"/>
    </row>
    <row r="13" spans="1:12" s="651" customFormat="1" x14ac:dyDescent="0.2">
      <c r="A13" s="512" t="s">
        <v>19775</v>
      </c>
      <c r="B13" s="647">
        <v>1101514</v>
      </c>
      <c r="C13" s="648">
        <v>0</v>
      </c>
      <c r="D13" s="648">
        <v>0</v>
      </c>
      <c r="E13" s="647">
        <f t="shared" ref="E13:E24" si="6">SUM(B13:D13)</f>
        <v>1101514</v>
      </c>
      <c r="F13" s="649">
        <v>0</v>
      </c>
      <c r="G13" s="649">
        <f t="shared" si="1"/>
        <v>0</v>
      </c>
      <c r="H13" s="647">
        <f t="shared" si="2"/>
        <v>1101514</v>
      </c>
      <c r="I13" s="650"/>
      <c r="J13" s="512"/>
      <c r="K13" s="512"/>
      <c r="L13" s="512"/>
    </row>
    <row r="14" spans="1:12" s="651" customFormat="1" x14ac:dyDescent="0.2">
      <c r="A14" s="512" t="s">
        <v>19776</v>
      </c>
      <c r="B14" s="647">
        <v>9295461</v>
      </c>
      <c r="C14" s="648">
        <v>0</v>
      </c>
      <c r="D14" s="648">
        <v>-96844.51</v>
      </c>
      <c r="E14" s="647">
        <f t="shared" si="6"/>
        <v>9198616.4900000002</v>
      </c>
      <c r="F14" s="649">
        <v>0</v>
      </c>
      <c r="G14" s="649">
        <f t="shared" si="1"/>
        <v>0</v>
      </c>
      <c r="H14" s="647">
        <f t="shared" si="2"/>
        <v>9198616.4900000002</v>
      </c>
      <c r="I14" s="650"/>
      <c r="J14" s="512"/>
      <c r="K14" s="512"/>
      <c r="L14" s="512"/>
    </row>
    <row r="15" spans="1:12" s="651" customFormat="1" x14ac:dyDescent="0.2">
      <c r="A15" s="652" t="s">
        <v>19777</v>
      </c>
      <c r="B15" s="647">
        <v>3287353</v>
      </c>
      <c r="C15" s="648">
        <v>0</v>
      </c>
      <c r="D15" s="648">
        <v>0</v>
      </c>
      <c r="E15" s="647">
        <f t="shared" si="6"/>
        <v>3287353</v>
      </c>
      <c r="F15" s="649">
        <v>0</v>
      </c>
      <c r="G15" s="649">
        <f t="shared" si="1"/>
        <v>0</v>
      </c>
      <c r="H15" s="647">
        <f t="shared" si="2"/>
        <v>3287353</v>
      </c>
      <c r="I15" s="650"/>
      <c r="J15" s="512"/>
      <c r="K15" s="512"/>
      <c r="L15" s="512"/>
    </row>
    <row r="16" spans="1:12" s="651" customFormat="1" x14ac:dyDescent="0.2">
      <c r="A16" s="512" t="s">
        <v>19778</v>
      </c>
      <c r="B16" s="647">
        <v>454244</v>
      </c>
      <c r="C16" s="648">
        <v>0</v>
      </c>
      <c r="D16" s="648">
        <v>0</v>
      </c>
      <c r="E16" s="647">
        <f t="shared" si="6"/>
        <v>454244</v>
      </c>
      <c r="F16" s="649">
        <v>0</v>
      </c>
      <c r="G16" s="649">
        <f t="shared" si="1"/>
        <v>0</v>
      </c>
      <c r="H16" s="647">
        <f t="shared" si="2"/>
        <v>454244</v>
      </c>
      <c r="I16" s="650"/>
      <c r="J16" s="512"/>
      <c r="K16" s="512"/>
      <c r="L16" s="512"/>
    </row>
    <row r="17" spans="1:12" s="651" customFormat="1" x14ac:dyDescent="0.2">
      <c r="A17" s="652" t="s">
        <v>19779</v>
      </c>
      <c r="B17" s="647">
        <v>442469</v>
      </c>
      <c r="C17" s="648">
        <v>0</v>
      </c>
      <c r="D17" s="648">
        <v>0</v>
      </c>
      <c r="E17" s="647">
        <f t="shared" si="6"/>
        <v>442469</v>
      </c>
      <c r="F17" s="655">
        <v>169892.5</v>
      </c>
      <c r="G17" s="649">
        <f t="shared" si="1"/>
        <v>169892.5</v>
      </c>
      <c r="H17" s="647">
        <f t="shared" si="2"/>
        <v>272576.5</v>
      </c>
      <c r="I17" s="512"/>
      <c r="J17" s="512"/>
      <c r="K17" s="512"/>
      <c r="L17" s="512"/>
    </row>
    <row r="18" spans="1:12" s="645" customFormat="1" x14ac:dyDescent="0.2">
      <c r="A18" s="654" t="s">
        <v>19780</v>
      </c>
      <c r="B18" s="647"/>
      <c r="C18" s="648"/>
      <c r="D18" s="648">
        <v>3889.76</v>
      </c>
      <c r="E18" s="647">
        <f t="shared" si="6"/>
        <v>3889.76</v>
      </c>
      <c r="F18" s="655">
        <v>3889.76</v>
      </c>
      <c r="G18" s="649">
        <f t="shared" si="1"/>
        <v>3889.76</v>
      </c>
      <c r="H18" s="653">
        <f t="shared" si="2"/>
        <v>0</v>
      </c>
      <c r="I18" s="650"/>
      <c r="J18" s="656"/>
      <c r="K18" s="656"/>
      <c r="L18" s="656"/>
    </row>
    <row r="19" spans="1:12" s="651" customFormat="1" x14ac:dyDescent="0.2">
      <c r="A19" s="654" t="s">
        <v>19781</v>
      </c>
      <c r="B19" s="647"/>
      <c r="C19" s="648"/>
      <c r="D19" s="648">
        <v>34382.28</v>
      </c>
      <c r="E19" s="647">
        <f t="shared" si="6"/>
        <v>34382.28</v>
      </c>
      <c r="F19" s="655">
        <v>34382.28</v>
      </c>
      <c r="G19" s="649">
        <f t="shared" si="1"/>
        <v>34382.28</v>
      </c>
      <c r="H19" s="653">
        <f t="shared" si="2"/>
        <v>0</v>
      </c>
      <c r="I19" s="650"/>
      <c r="J19" s="512"/>
      <c r="K19" s="512"/>
      <c r="L19" s="512"/>
    </row>
    <row r="20" spans="1:12" s="651" customFormat="1" x14ac:dyDescent="0.2">
      <c r="A20" s="512" t="s">
        <v>19782</v>
      </c>
      <c r="B20" s="647">
        <v>492875</v>
      </c>
      <c r="C20" s="648">
        <v>0</v>
      </c>
      <c r="D20" s="648">
        <v>0</v>
      </c>
      <c r="E20" s="647">
        <f>SUM(B20:D20)</f>
        <v>492875</v>
      </c>
      <c r="F20" s="649">
        <v>63991.41</v>
      </c>
      <c r="G20" s="649">
        <f>SUM(F20)</f>
        <v>63991.41</v>
      </c>
      <c r="H20" s="647">
        <f t="shared" ref="H20:H24" si="7">SUM(E20-F20)</f>
        <v>428883.58999999997</v>
      </c>
      <c r="I20" s="512"/>
      <c r="J20" s="512"/>
      <c r="K20" s="512"/>
      <c r="L20" s="512"/>
    </row>
    <row r="21" spans="1:12" s="512" customFormat="1" ht="15" x14ac:dyDescent="0.25">
      <c r="A21" s="654" t="s">
        <v>19783</v>
      </c>
      <c r="B21" s="648">
        <v>2569445</v>
      </c>
      <c r="C21" s="648">
        <v>0</v>
      </c>
      <c r="D21" s="648">
        <v>0</v>
      </c>
      <c r="E21" s="648">
        <f t="shared" ref="E21" si="8">SUM(B21:D21)</f>
        <v>2569445</v>
      </c>
      <c r="F21" s="649">
        <v>202286.94</v>
      </c>
      <c r="G21" s="649">
        <f t="shared" ref="G21" si="9">SUM(F21)</f>
        <v>202286.94</v>
      </c>
      <c r="H21" s="648">
        <f t="shared" si="7"/>
        <v>2367158.06</v>
      </c>
      <c r="I21" s="481"/>
    </row>
    <row r="22" spans="1:12" s="512" customFormat="1" ht="15" x14ac:dyDescent="0.25">
      <c r="A22" s="512" t="s">
        <v>19784</v>
      </c>
      <c r="B22" s="647">
        <v>1852949</v>
      </c>
      <c r="C22" s="648">
        <v>0</v>
      </c>
      <c r="D22" s="648">
        <v>0</v>
      </c>
      <c r="E22" s="647">
        <f t="shared" si="6"/>
        <v>1852949</v>
      </c>
      <c r="F22" s="649">
        <v>0</v>
      </c>
      <c r="G22" s="649">
        <f t="shared" ref="G22:G23" si="10">SUM(F22)</f>
        <v>0</v>
      </c>
      <c r="H22" s="647">
        <f t="shared" si="7"/>
        <v>1852949</v>
      </c>
      <c r="I22" s="481"/>
    </row>
    <row r="23" spans="1:12" s="512" customFormat="1" ht="15" x14ac:dyDescent="0.25">
      <c r="A23" s="654" t="s">
        <v>19785</v>
      </c>
      <c r="B23" s="647"/>
      <c r="C23" s="648"/>
      <c r="D23" s="648">
        <v>54250.97</v>
      </c>
      <c r="E23" s="647">
        <f t="shared" si="6"/>
        <v>54250.97</v>
      </c>
      <c r="F23" s="657">
        <v>54250.97</v>
      </c>
      <c r="G23" s="649">
        <f t="shared" si="10"/>
        <v>54250.97</v>
      </c>
      <c r="H23" s="653">
        <f t="shared" si="7"/>
        <v>0</v>
      </c>
      <c r="I23" s="481"/>
    </row>
    <row r="24" spans="1:12" s="512" customFormat="1" ht="15" x14ac:dyDescent="0.25">
      <c r="A24" s="654" t="s">
        <v>19786</v>
      </c>
      <c r="B24" s="648">
        <v>457409</v>
      </c>
      <c r="C24" s="648">
        <v>0</v>
      </c>
      <c r="D24" s="648">
        <v>0</v>
      </c>
      <c r="E24" s="648">
        <f t="shared" si="6"/>
        <v>457409</v>
      </c>
      <c r="F24" s="649">
        <v>0</v>
      </c>
      <c r="G24" s="649">
        <f t="shared" ref="G24" si="11">SUM(F24)</f>
        <v>0</v>
      </c>
      <c r="H24" s="648">
        <f t="shared" si="7"/>
        <v>457409</v>
      </c>
      <c r="I24" s="481"/>
    </row>
    <row r="25" spans="1:12" s="512" customFormat="1" ht="15" x14ac:dyDescent="0.25">
      <c r="A25" s="658" t="s">
        <v>19787</v>
      </c>
      <c r="B25" s="659">
        <f t="shared" ref="B25:H25" si="12">SUM(B26:B58)</f>
        <v>2769841</v>
      </c>
      <c r="C25" s="659">
        <f t="shared" si="12"/>
        <v>0</v>
      </c>
      <c r="D25" s="659">
        <f t="shared" si="12"/>
        <v>0</v>
      </c>
      <c r="E25" s="659">
        <f t="shared" si="12"/>
        <v>2769841</v>
      </c>
      <c r="F25" s="659">
        <f t="shared" si="12"/>
        <v>177482.72999999998</v>
      </c>
      <c r="G25" s="659">
        <f t="shared" si="12"/>
        <v>177482.72999999998</v>
      </c>
      <c r="H25" s="659">
        <f t="shared" si="12"/>
        <v>2592358.27</v>
      </c>
      <c r="I25" s="481"/>
    </row>
    <row r="26" spans="1:12" s="512" customFormat="1" ht="15" x14ac:dyDescent="0.25">
      <c r="A26" s="652" t="s">
        <v>19788</v>
      </c>
      <c r="B26" s="660">
        <v>346942</v>
      </c>
      <c r="C26" s="648">
        <v>0</v>
      </c>
      <c r="D26" s="648">
        <v>-829.25</v>
      </c>
      <c r="E26" s="648">
        <f t="shared" ref="E26:E73" si="13">SUM(B26:D26)</f>
        <v>346112.75</v>
      </c>
      <c r="F26" s="655">
        <v>1839.76</v>
      </c>
      <c r="G26" s="649">
        <f t="shared" ref="G26:G89" si="14">SUM(F26)</f>
        <v>1839.76</v>
      </c>
      <c r="H26" s="648">
        <f t="shared" ref="H26:H89" si="15">SUM(E26-F26)</f>
        <v>344272.99</v>
      </c>
      <c r="I26" s="481"/>
    </row>
    <row r="27" spans="1:12" s="512" customFormat="1" ht="15" x14ac:dyDescent="0.25">
      <c r="A27" s="652" t="s">
        <v>19789</v>
      </c>
      <c r="B27" s="660">
        <v>231500</v>
      </c>
      <c r="C27" s="648">
        <v>0</v>
      </c>
      <c r="D27" s="648">
        <v>0</v>
      </c>
      <c r="E27" s="648">
        <f t="shared" si="13"/>
        <v>231500</v>
      </c>
      <c r="F27" s="655">
        <v>0</v>
      </c>
      <c r="G27" s="649">
        <f t="shared" si="14"/>
        <v>0</v>
      </c>
      <c r="H27" s="648">
        <f t="shared" si="15"/>
        <v>231500</v>
      </c>
      <c r="I27" s="481"/>
    </row>
    <row r="28" spans="1:12" s="512" customFormat="1" ht="15" x14ac:dyDescent="0.25">
      <c r="A28" s="652" t="s">
        <v>19790</v>
      </c>
      <c r="B28" s="660">
        <v>50009</v>
      </c>
      <c r="C28" s="648">
        <v>0</v>
      </c>
      <c r="D28" s="648">
        <v>0</v>
      </c>
      <c r="E28" s="648">
        <f t="shared" si="13"/>
        <v>50009</v>
      </c>
      <c r="F28" s="649">
        <v>0</v>
      </c>
      <c r="G28" s="649">
        <f t="shared" si="14"/>
        <v>0</v>
      </c>
      <c r="H28" s="648">
        <f t="shared" si="15"/>
        <v>50009</v>
      </c>
      <c r="I28" s="481"/>
    </row>
    <row r="29" spans="1:12" s="512" customFormat="1" ht="15" x14ac:dyDescent="0.25">
      <c r="A29" s="652" t="s">
        <v>19791</v>
      </c>
      <c r="B29" s="660">
        <v>264390</v>
      </c>
      <c r="C29" s="648">
        <v>0</v>
      </c>
      <c r="D29" s="648">
        <v>0</v>
      </c>
      <c r="E29" s="648">
        <f t="shared" si="13"/>
        <v>264390</v>
      </c>
      <c r="F29" s="649">
        <v>327.60000000000002</v>
      </c>
      <c r="G29" s="649">
        <f t="shared" si="14"/>
        <v>327.60000000000002</v>
      </c>
      <c r="H29" s="648">
        <f t="shared" si="15"/>
        <v>264062.40000000002</v>
      </c>
      <c r="I29" s="481"/>
    </row>
    <row r="30" spans="1:12" s="512" customFormat="1" ht="15" x14ac:dyDescent="0.25">
      <c r="A30" s="652" t="s">
        <v>19792</v>
      </c>
      <c r="B30" s="648">
        <v>0</v>
      </c>
      <c r="C30" s="648">
        <v>0</v>
      </c>
      <c r="D30" s="648">
        <v>0</v>
      </c>
      <c r="E30" s="648">
        <f t="shared" si="13"/>
        <v>0</v>
      </c>
      <c r="F30" s="649">
        <v>0</v>
      </c>
      <c r="G30" s="649">
        <f t="shared" si="14"/>
        <v>0</v>
      </c>
      <c r="H30" s="648">
        <f t="shared" si="15"/>
        <v>0</v>
      </c>
      <c r="I30" s="481"/>
    </row>
    <row r="31" spans="1:12" s="512" customFormat="1" ht="15" x14ac:dyDescent="0.25">
      <c r="A31" s="652" t="s">
        <v>19793</v>
      </c>
      <c r="B31" s="660">
        <v>300000</v>
      </c>
      <c r="C31" s="648">
        <v>0</v>
      </c>
      <c r="D31" s="648">
        <v>0</v>
      </c>
      <c r="E31" s="648">
        <f t="shared" si="13"/>
        <v>300000</v>
      </c>
      <c r="F31" s="655">
        <v>14615.17</v>
      </c>
      <c r="G31" s="649">
        <f t="shared" si="14"/>
        <v>14615.17</v>
      </c>
      <c r="H31" s="648">
        <f t="shared" si="15"/>
        <v>285384.83</v>
      </c>
      <c r="I31" s="481"/>
    </row>
    <row r="32" spans="1:12" s="512" customFormat="1" ht="15" x14ac:dyDescent="0.25">
      <c r="A32" s="652" t="s">
        <v>19794</v>
      </c>
      <c r="B32" s="648">
        <v>0</v>
      </c>
      <c r="C32" s="648">
        <v>0</v>
      </c>
      <c r="D32" s="648">
        <v>0</v>
      </c>
      <c r="E32" s="648">
        <f t="shared" si="13"/>
        <v>0</v>
      </c>
      <c r="F32" s="655">
        <v>0</v>
      </c>
      <c r="G32" s="649">
        <f t="shared" si="14"/>
        <v>0</v>
      </c>
      <c r="H32" s="648">
        <f t="shared" si="15"/>
        <v>0</v>
      </c>
      <c r="I32" s="481"/>
    </row>
    <row r="33" spans="1:9" s="512" customFormat="1" ht="15" x14ac:dyDescent="0.25">
      <c r="A33" s="652" t="s">
        <v>19795</v>
      </c>
      <c r="B33" s="660">
        <v>15450</v>
      </c>
      <c r="C33" s="648">
        <v>0</v>
      </c>
      <c r="D33" s="648">
        <v>0</v>
      </c>
      <c r="E33" s="648">
        <f t="shared" si="13"/>
        <v>15450</v>
      </c>
      <c r="F33" s="649">
        <v>0</v>
      </c>
      <c r="G33" s="649">
        <f t="shared" si="14"/>
        <v>0</v>
      </c>
      <c r="H33" s="648">
        <f t="shared" si="15"/>
        <v>15450</v>
      </c>
      <c r="I33" s="481"/>
    </row>
    <row r="34" spans="1:9" s="512" customFormat="1" ht="15" x14ac:dyDescent="0.25">
      <c r="A34" s="652" t="s">
        <v>19796</v>
      </c>
      <c r="B34" s="660">
        <v>9292</v>
      </c>
      <c r="C34" s="648">
        <v>0</v>
      </c>
      <c r="D34" s="648">
        <v>0</v>
      </c>
      <c r="E34" s="648">
        <f t="shared" si="13"/>
        <v>9292</v>
      </c>
      <c r="F34" s="649">
        <v>1888.06</v>
      </c>
      <c r="G34" s="649">
        <f t="shared" si="14"/>
        <v>1888.06</v>
      </c>
      <c r="H34" s="648">
        <f t="shared" si="15"/>
        <v>7403.9400000000005</v>
      </c>
      <c r="I34" s="481"/>
    </row>
    <row r="35" spans="1:9" s="512" customFormat="1" ht="15" x14ac:dyDescent="0.25">
      <c r="A35" s="652" t="s">
        <v>19797</v>
      </c>
      <c r="B35" s="648">
        <v>15473</v>
      </c>
      <c r="C35" s="648">
        <v>0</v>
      </c>
      <c r="D35" s="648">
        <v>0</v>
      </c>
      <c r="E35" s="648">
        <f>SUM(B35:D35)</f>
        <v>15473</v>
      </c>
      <c r="F35" s="649">
        <v>0</v>
      </c>
      <c r="G35" s="649">
        <f t="shared" si="14"/>
        <v>0</v>
      </c>
      <c r="H35" s="648">
        <f>SUM(E35-F35)</f>
        <v>15473</v>
      </c>
      <c r="I35" s="481"/>
    </row>
    <row r="36" spans="1:9" s="512" customFormat="1" ht="15" x14ac:dyDescent="0.2">
      <c r="A36" s="652" t="s">
        <v>19798</v>
      </c>
      <c r="B36" s="660">
        <v>1697</v>
      </c>
      <c r="C36" s="648">
        <v>0</v>
      </c>
      <c r="D36" s="648">
        <v>0</v>
      </c>
      <c r="E36" s="648">
        <f t="shared" si="13"/>
        <v>1697</v>
      </c>
      <c r="F36" s="649">
        <v>0</v>
      </c>
      <c r="G36" s="649">
        <f t="shared" si="14"/>
        <v>0</v>
      </c>
      <c r="H36" s="648">
        <f t="shared" si="15"/>
        <v>1697</v>
      </c>
      <c r="I36" s="661"/>
    </row>
    <row r="37" spans="1:9" s="512" customFormat="1" ht="15" x14ac:dyDescent="0.2">
      <c r="A37" s="652" t="s">
        <v>19799</v>
      </c>
      <c r="B37" s="660">
        <v>9260</v>
      </c>
      <c r="C37" s="648">
        <v>0</v>
      </c>
      <c r="D37" s="648">
        <v>0</v>
      </c>
      <c r="E37" s="648">
        <f t="shared" si="13"/>
        <v>9260</v>
      </c>
      <c r="F37" s="649">
        <v>0</v>
      </c>
      <c r="G37" s="649">
        <f t="shared" si="14"/>
        <v>0</v>
      </c>
      <c r="H37" s="648">
        <f t="shared" si="15"/>
        <v>9260</v>
      </c>
      <c r="I37" s="661"/>
    </row>
    <row r="38" spans="1:9" s="512" customFormat="1" ht="15" x14ac:dyDescent="0.2">
      <c r="A38" s="652" t="s">
        <v>19800</v>
      </c>
      <c r="B38" s="660">
        <v>5733</v>
      </c>
      <c r="C38" s="648">
        <v>0</v>
      </c>
      <c r="D38" s="648">
        <v>0</v>
      </c>
      <c r="E38" s="648">
        <f t="shared" si="13"/>
        <v>5733</v>
      </c>
      <c r="F38" s="655">
        <v>0</v>
      </c>
      <c r="G38" s="649">
        <f t="shared" si="14"/>
        <v>0</v>
      </c>
      <c r="H38" s="648">
        <f t="shared" si="15"/>
        <v>5733</v>
      </c>
      <c r="I38" s="661"/>
    </row>
    <row r="39" spans="1:9" s="512" customFormat="1" ht="15" x14ac:dyDescent="0.2">
      <c r="A39" s="652" t="s">
        <v>19801</v>
      </c>
      <c r="B39" s="660">
        <v>20445</v>
      </c>
      <c r="C39" s="648">
        <v>0</v>
      </c>
      <c r="D39" s="648">
        <v>0</v>
      </c>
      <c r="E39" s="648">
        <f t="shared" si="13"/>
        <v>20445</v>
      </c>
      <c r="F39" s="649">
        <v>17168</v>
      </c>
      <c r="G39" s="649">
        <f t="shared" si="14"/>
        <v>17168</v>
      </c>
      <c r="H39" s="648">
        <f t="shared" si="15"/>
        <v>3277</v>
      </c>
      <c r="I39" s="661"/>
    </row>
    <row r="40" spans="1:9" s="512" customFormat="1" ht="15" x14ac:dyDescent="0.2">
      <c r="A40" s="652" t="s">
        <v>19802</v>
      </c>
      <c r="B40" s="660">
        <v>54623</v>
      </c>
      <c r="C40" s="648">
        <v>0</v>
      </c>
      <c r="D40" s="648">
        <v>0</v>
      </c>
      <c r="E40" s="648">
        <f t="shared" si="13"/>
        <v>54623</v>
      </c>
      <c r="F40" s="655">
        <v>2086.2600000000002</v>
      </c>
      <c r="G40" s="649">
        <f t="shared" si="14"/>
        <v>2086.2600000000002</v>
      </c>
      <c r="H40" s="648">
        <f t="shared" si="15"/>
        <v>52536.74</v>
      </c>
      <c r="I40" s="661"/>
    </row>
    <row r="41" spans="1:9" s="512" customFormat="1" x14ac:dyDescent="0.2">
      <c r="A41" s="652" t="s">
        <v>19803</v>
      </c>
      <c r="B41" s="648">
        <v>0</v>
      </c>
      <c r="C41" s="648">
        <v>0</v>
      </c>
      <c r="D41" s="648">
        <v>0</v>
      </c>
      <c r="E41" s="648">
        <f>SUM(B41:D41)</f>
        <v>0</v>
      </c>
      <c r="F41" s="649">
        <v>5017.9799999999996</v>
      </c>
      <c r="G41" s="649">
        <f t="shared" si="14"/>
        <v>5017.9799999999996</v>
      </c>
      <c r="H41" s="648">
        <f>SUM(E41-F41)</f>
        <v>-5017.9799999999996</v>
      </c>
      <c r="I41" s="661"/>
    </row>
    <row r="42" spans="1:9" s="512" customFormat="1" ht="15" x14ac:dyDescent="0.2">
      <c r="A42" s="652" t="s">
        <v>19804</v>
      </c>
      <c r="B42" s="660">
        <v>65027</v>
      </c>
      <c r="C42" s="648">
        <v>0</v>
      </c>
      <c r="D42" s="648">
        <v>0</v>
      </c>
      <c r="E42" s="648">
        <f t="shared" si="13"/>
        <v>65027</v>
      </c>
      <c r="F42" s="655">
        <v>0</v>
      </c>
      <c r="G42" s="649">
        <f t="shared" si="14"/>
        <v>0</v>
      </c>
      <c r="H42" s="648">
        <f t="shared" si="15"/>
        <v>65027</v>
      </c>
      <c r="I42" s="661"/>
    </row>
    <row r="43" spans="1:9" s="512" customFormat="1" ht="15" x14ac:dyDescent="0.2">
      <c r="A43" s="652" t="s">
        <v>19805</v>
      </c>
      <c r="B43" s="660">
        <v>694</v>
      </c>
      <c r="C43" s="648">
        <v>0</v>
      </c>
      <c r="D43" s="648">
        <v>0</v>
      </c>
      <c r="E43" s="648">
        <f t="shared" si="13"/>
        <v>694</v>
      </c>
      <c r="F43" s="649">
        <v>0</v>
      </c>
      <c r="G43" s="649">
        <f t="shared" si="14"/>
        <v>0</v>
      </c>
      <c r="H43" s="648">
        <f t="shared" si="15"/>
        <v>694</v>
      </c>
      <c r="I43" s="661"/>
    </row>
    <row r="44" spans="1:9" s="512" customFormat="1" x14ac:dyDescent="0.2">
      <c r="A44" s="652" t="s">
        <v>19806</v>
      </c>
      <c r="B44" s="648">
        <v>0</v>
      </c>
      <c r="C44" s="648">
        <v>0</v>
      </c>
      <c r="D44" s="648">
        <v>0</v>
      </c>
      <c r="E44" s="648">
        <f t="shared" si="13"/>
        <v>0</v>
      </c>
      <c r="F44" s="649">
        <v>0</v>
      </c>
      <c r="G44" s="649">
        <f t="shared" si="14"/>
        <v>0</v>
      </c>
      <c r="H44" s="648">
        <f t="shared" si="15"/>
        <v>0</v>
      </c>
      <c r="I44" s="661"/>
    </row>
    <row r="45" spans="1:9" s="512" customFormat="1" ht="15" x14ac:dyDescent="0.2">
      <c r="A45" s="652" t="s">
        <v>19807</v>
      </c>
      <c r="B45" s="660">
        <v>26725</v>
      </c>
      <c r="C45" s="648">
        <v>0</v>
      </c>
      <c r="D45" s="648">
        <v>0</v>
      </c>
      <c r="E45" s="648">
        <f t="shared" si="13"/>
        <v>26725</v>
      </c>
      <c r="F45" s="655">
        <v>0</v>
      </c>
      <c r="G45" s="649">
        <f t="shared" si="14"/>
        <v>0</v>
      </c>
      <c r="H45" s="648">
        <f t="shared" si="15"/>
        <v>26725</v>
      </c>
      <c r="I45" s="661"/>
    </row>
    <row r="46" spans="1:9" s="512" customFormat="1" ht="15" x14ac:dyDescent="0.2">
      <c r="A46" s="652" t="s">
        <v>19808</v>
      </c>
      <c r="B46" s="660">
        <v>2344</v>
      </c>
      <c r="C46" s="648">
        <v>0</v>
      </c>
      <c r="D46" s="648">
        <v>0</v>
      </c>
      <c r="E46" s="648">
        <f t="shared" si="13"/>
        <v>2344</v>
      </c>
      <c r="F46" s="649">
        <v>0</v>
      </c>
      <c r="G46" s="649">
        <f t="shared" si="14"/>
        <v>0</v>
      </c>
      <c r="H46" s="648">
        <f t="shared" si="15"/>
        <v>2344</v>
      </c>
      <c r="I46" s="661"/>
    </row>
    <row r="47" spans="1:9" s="512" customFormat="1" ht="15" x14ac:dyDescent="0.2">
      <c r="A47" s="652" t="s">
        <v>19809</v>
      </c>
      <c r="B47" s="660">
        <v>305285</v>
      </c>
      <c r="C47" s="648">
        <v>0</v>
      </c>
      <c r="D47" s="648">
        <v>0</v>
      </c>
      <c r="E47" s="648">
        <f t="shared" si="13"/>
        <v>305285</v>
      </c>
      <c r="F47" s="649">
        <v>0</v>
      </c>
      <c r="G47" s="649">
        <f t="shared" si="14"/>
        <v>0</v>
      </c>
      <c r="H47" s="648">
        <f t="shared" si="15"/>
        <v>305285</v>
      </c>
      <c r="I47" s="661"/>
    </row>
    <row r="48" spans="1:9" s="512" customFormat="1" ht="15" x14ac:dyDescent="0.2">
      <c r="A48" s="652" t="s">
        <v>19810</v>
      </c>
      <c r="B48" s="660">
        <v>44952</v>
      </c>
      <c r="C48" s="648">
        <v>0</v>
      </c>
      <c r="D48" s="648">
        <v>0</v>
      </c>
      <c r="E48" s="648">
        <f t="shared" si="13"/>
        <v>44952</v>
      </c>
      <c r="F48" s="649">
        <v>0</v>
      </c>
      <c r="G48" s="649">
        <f t="shared" si="14"/>
        <v>0</v>
      </c>
      <c r="H48" s="648">
        <f t="shared" si="15"/>
        <v>44952</v>
      </c>
      <c r="I48" s="661"/>
    </row>
    <row r="49" spans="1:9" s="512" customFormat="1" ht="15" x14ac:dyDescent="0.2">
      <c r="A49" s="652" t="s">
        <v>19811</v>
      </c>
      <c r="B49" s="660">
        <v>1000000</v>
      </c>
      <c r="C49" s="648">
        <v>0</v>
      </c>
      <c r="D49" s="648">
        <v>0</v>
      </c>
      <c r="E49" s="648">
        <f t="shared" si="13"/>
        <v>1000000</v>
      </c>
      <c r="F49" s="655">
        <v>133710.65</v>
      </c>
      <c r="G49" s="649">
        <f t="shared" si="14"/>
        <v>133710.65</v>
      </c>
      <c r="H49" s="648">
        <f t="shared" si="15"/>
        <v>866289.35</v>
      </c>
      <c r="I49" s="661"/>
    </row>
    <row r="50" spans="1:9" s="512" customFormat="1" ht="15" x14ac:dyDescent="0.2">
      <c r="A50" s="652" t="s">
        <v>19812</v>
      </c>
      <c r="B50" s="660">
        <v>0</v>
      </c>
      <c r="C50" s="648">
        <v>0</v>
      </c>
      <c r="D50" s="648">
        <v>0</v>
      </c>
      <c r="E50" s="648">
        <f t="shared" si="13"/>
        <v>0</v>
      </c>
      <c r="F50" s="649">
        <v>0</v>
      </c>
      <c r="G50" s="649">
        <f t="shared" si="14"/>
        <v>0</v>
      </c>
      <c r="H50" s="648">
        <f t="shared" si="15"/>
        <v>0</v>
      </c>
      <c r="I50" s="661"/>
    </row>
    <row r="51" spans="1:9" s="512" customFormat="1" ht="15" x14ac:dyDescent="0.2">
      <c r="A51" s="652" t="s">
        <v>19813</v>
      </c>
      <c r="B51" s="660">
        <v>0</v>
      </c>
      <c r="C51" s="648">
        <v>0</v>
      </c>
      <c r="D51" s="648">
        <v>0</v>
      </c>
      <c r="E51" s="648">
        <f>SUM(B51:D51)</f>
        <v>0</v>
      </c>
      <c r="F51" s="655">
        <v>0</v>
      </c>
      <c r="G51" s="649">
        <f t="shared" si="14"/>
        <v>0</v>
      </c>
      <c r="H51" s="648">
        <f>SUM(E51-F51)</f>
        <v>0</v>
      </c>
      <c r="I51" s="661"/>
    </row>
    <row r="52" spans="1:9" s="512" customFormat="1" ht="15" x14ac:dyDescent="0.2">
      <c r="A52" s="652" t="s">
        <v>19814</v>
      </c>
      <c r="B52" s="660">
        <v>0</v>
      </c>
      <c r="C52" s="648">
        <v>0</v>
      </c>
      <c r="D52" s="648">
        <v>0</v>
      </c>
      <c r="E52" s="648">
        <f t="shared" si="13"/>
        <v>0</v>
      </c>
      <c r="F52" s="649">
        <v>0</v>
      </c>
      <c r="G52" s="649">
        <f t="shared" si="14"/>
        <v>0</v>
      </c>
      <c r="H52" s="648">
        <f t="shared" si="15"/>
        <v>0</v>
      </c>
      <c r="I52" s="661"/>
    </row>
    <row r="53" spans="1:9" s="512" customFormat="1" ht="15" x14ac:dyDescent="0.2">
      <c r="A53" s="652" t="s">
        <v>19815</v>
      </c>
      <c r="B53" s="660">
        <v>0</v>
      </c>
      <c r="C53" s="648">
        <v>0</v>
      </c>
      <c r="D53" s="648">
        <v>0</v>
      </c>
      <c r="E53" s="648">
        <f t="shared" si="13"/>
        <v>0</v>
      </c>
      <c r="F53" s="649">
        <v>0</v>
      </c>
      <c r="G53" s="649">
        <f t="shared" si="14"/>
        <v>0</v>
      </c>
      <c r="H53" s="648">
        <f t="shared" si="15"/>
        <v>0</v>
      </c>
      <c r="I53" s="661"/>
    </row>
    <row r="54" spans="1:9" s="512" customFormat="1" ht="15" x14ac:dyDescent="0.2">
      <c r="A54" s="652" t="s">
        <v>19816</v>
      </c>
      <c r="B54" s="660">
        <v>0</v>
      </c>
      <c r="C54" s="648">
        <v>0</v>
      </c>
      <c r="D54" s="648">
        <v>0</v>
      </c>
      <c r="E54" s="648">
        <f t="shared" si="13"/>
        <v>0</v>
      </c>
      <c r="F54" s="649">
        <v>0</v>
      </c>
      <c r="G54" s="649">
        <f t="shared" si="14"/>
        <v>0</v>
      </c>
      <c r="H54" s="648">
        <f t="shared" si="15"/>
        <v>0</v>
      </c>
      <c r="I54" s="661"/>
    </row>
    <row r="55" spans="1:9" s="512" customFormat="1" ht="15" x14ac:dyDescent="0.2">
      <c r="A55" s="652" t="s">
        <v>19817</v>
      </c>
      <c r="B55" s="660">
        <v>0</v>
      </c>
      <c r="C55" s="648">
        <v>0</v>
      </c>
      <c r="D55" s="648">
        <v>80</v>
      </c>
      <c r="E55" s="648">
        <f t="shared" si="13"/>
        <v>80</v>
      </c>
      <c r="F55" s="655">
        <v>80</v>
      </c>
      <c r="G55" s="649">
        <f t="shared" si="14"/>
        <v>80</v>
      </c>
      <c r="H55" s="662">
        <f t="shared" si="15"/>
        <v>0</v>
      </c>
      <c r="I55" s="661"/>
    </row>
    <row r="56" spans="1:9" s="512" customFormat="1" ht="15" x14ac:dyDescent="0.2">
      <c r="A56" s="652" t="s">
        <v>19818</v>
      </c>
      <c r="B56" s="660">
        <v>0</v>
      </c>
      <c r="C56" s="648">
        <v>0</v>
      </c>
      <c r="D56" s="648">
        <v>0</v>
      </c>
      <c r="E56" s="648">
        <f>SUM(B56:D56)</f>
        <v>0</v>
      </c>
      <c r="F56" s="649">
        <v>0</v>
      </c>
      <c r="G56" s="649">
        <f t="shared" si="14"/>
        <v>0</v>
      </c>
      <c r="H56" s="662">
        <f>SUM(E56-F56)</f>
        <v>0</v>
      </c>
      <c r="I56" s="661"/>
    </row>
    <row r="57" spans="1:9" s="512" customFormat="1" ht="15" x14ac:dyDescent="0.2">
      <c r="A57" s="652" t="s">
        <v>19819</v>
      </c>
      <c r="B57" s="660">
        <v>0</v>
      </c>
      <c r="C57" s="648">
        <v>0</v>
      </c>
      <c r="D57" s="648">
        <v>749.25</v>
      </c>
      <c r="E57" s="648">
        <f t="shared" si="13"/>
        <v>749.25</v>
      </c>
      <c r="F57" s="655">
        <v>749.25</v>
      </c>
      <c r="G57" s="649">
        <f t="shared" si="14"/>
        <v>749.25</v>
      </c>
      <c r="H57" s="662">
        <f t="shared" si="15"/>
        <v>0</v>
      </c>
      <c r="I57" s="661"/>
    </row>
    <row r="58" spans="1:9" s="512" customFormat="1" ht="15" x14ac:dyDescent="0.2">
      <c r="A58" s="652" t="s">
        <v>19820</v>
      </c>
      <c r="B58" s="660">
        <v>0</v>
      </c>
      <c r="C58" s="648">
        <v>0</v>
      </c>
      <c r="D58" s="648">
        <v>0</v>
      </c>
      <c r="E58" s="648">
        <f t="shared" si="13"/>
        <v>0</v>
      </c>
      <c r="F58" s="649">
        <v>0</v>
      </c>
      <c r="G58" s="649">
        <f t="shared" si="14"/>
        <v>0</v>
      </c>
      <c r="H58" s="648">
        <f t="shared" si="15"/>
        <v>0</v>
      </c>
      <c r="I58" s="661"/>
    </row>
    <row r="59" spans="1:9" s="512" customFormat="1" x14ac:dyDescent="0.2">
      <c r="A59" s="658" t="s">
        <v>19821</v>
      </c>
      <c r="B59" s="659">
        <f t="shared" ref="B59:H59" si="16">SUM(B60:B103)</f>
        <v>9284179</v>
      </c>
      <c r="C59" s="659">
        <f t="shared" si="16"/>
        <v>113.95</v>
      </c>
      <c r="D59" s="659">
        <f t="shared" si="16"/>
        <v>0</v>
      </c>
      <c r="E59" s="659">
        <f t="shared" si="16"/>
        <v>9284292.9499999993</v>
      </c>
      <c r="F59" s="659">
        <f t="shared" si="16"/>
        <v>1567156.83</v>
      </c>
      <c r="G59" s="659">
        <f t="shared" si="16"/>
        <v>1567156.83</v>
      </c>
      <c r="H59" s="659">
        <f t="shared" si="16"/>
        <v>7717136.1200000001</v>
      </c>
      <c r="I59" s="661"/>
    </row>
    <row r="60" spans="1:9" s="512" customFormat="1" ht="15" x14ac:dyDescent="0.2">
      <c r="A60" s="652" t="s">
        <v>19822</v>
      </c>
      <c r="B60" s="660">
        <v>1143277</v>
      </c>
      <c r="C60" s="648">
        <v>0</v>
      </c>
      <c r="D60" s="648">
        <v>-5410</v>
      </c>
      <c r="E60" s="648">
        <f t="shared" si="13"/>
        <v>1137867</v>
      </c>
      <c r="F60" s="655">
        <v>58039</v>
      </c>
      <c r="G60" s="649">
        <f t="shared" si="14"/>
        <v>58039</v>
      </c>
      <c r="H60" s="648">
        <f t="shared" si="15"/>
        <v>1079828</v>
      </c>
      <c r="I60" s="661"/>
    </row>
    <row r="61" spans="1:9" s="512" customFormat="1" ht="15" x14ac:dyDescent="0.2">
      <c r="A61" s="652" t="s">
        <v>19823</v>
      </c>
      <c r="B61" s="660">
        <v>776528</v>
      </c>
      <c r="C61" s="648">
        <v>0</v>
      </c>
      <c r="D61" s="648">
        <v>0</v>
      </c>
      <c r="E61" s="648">
        <f t="shared" si="13"/>
        <v>776528</v>
      </c>
      <c r="F61" s="655">
        <v>34723.1</v>
      </c>
      <c r="G61" s="649">
        <f t="shared" si="14"/>
        <v>34723.1</v>
      </c>
      <c r="H61" s="648">
        <f t="shared" si="15"/>
        <v>741804.9</v>
      </c>
      <c r="I61" s="661"/>
    </row>
    <row r="62" spans="1:9" s="512" customFormat="1" ht="15" x14ac:dyDescent="0.2">
      <c r="A62" s="652" t="s">
        <v>19824</v>
      </c>
      <c r="B62" s="660">
        <v>124071</v>
      </c>
      <c r="C62" s="648">
        <v>0</v>
      </c>
      <c r="D62" s="648">
        <v>0</v>
      </c>
      <c r="E62" s="648">
        <f t="shared" si="13"/>
        <v>124071</v>
      </c>
      <c r="F62" s="655">
        <v>1559</v>
      </c>
      <c r="G62" s="649">
        <f t="shared" si="14"/>
        <v>1559</v>
      </c>
      <c r="H62" s="648">
        <f t="shared" si="15"/>
        <v>122512</v>
      </c>
      <c r="I62" s="661"/>
    </row>
    <row r="63" spans="1:9" s="512" customFormat="1" ht="15" x14ac:dyDescent="0.2">
      <c r="A63" s="652" t="s">
        <v>19825</v>
      </c>
      <c r="B63" s="660">
        <v>61102</v>
      </c>
      <c r="C63" s="648">
        <v>0</v>
      </c>
      <c r="D63" s="648">
        <v>0</v>
      </c>
      <c r="E63" s="648">
        <f t="shared" si="13"/>
        <v>61102</v>
      </c>
      <c r="F63" s="655">
        <v>300</v>
      </c>
      <c r="G63" s="649">
        <f t="shared" si="14"/>
        <v>300</v>
      </c>
      <c r="H63" s="648">
        <f t="shared" si="15"/>
        <v>60802</v>
      </c>
      <c r="I63" s="661"/>
    </row>
    <row r="64" spans="1:9" s="512" customFormat="1" ht="15" x14ac:dyDescent="0.2">
      <c r="A64" s="652" t="s">
        <v>19826</v>
      </c>
      <c r="B64" s="660">
        <v>34738</v>
      </c>
      <c r="C64" s="648">
        <v>0</v>
      </c>
      <c r="D64" s="648">
        <v>0</v>
      </c>
      <c r="E64" s="648">
        <f t="shared" si="13"/>
        <v>34738</v>
      </c>
      <c r="F64" s="649">
        <v>460</v>
      </c>
      <c r="G64" s="649">
        <f t="shared" si="14"/>
        <v>460</v>
      </c>
      <c r="H64" s="648">
        <f t="shared" si="15"/>
        <v>34278</v>
      </c>
      <c r="I64" s="661"/>
    </row>
    <row r="65" spans="1:9" s="512" customFormat="1" ht="15" x14ac:dyDescent="0.2">
      <c r="A65" s="652" t="s">
        <v>19827</v>
      </c>
      <c r="B65" s="660">
        <v>31812</v>
      </c>
      <c r="C65" s="648">
        <v>0</v>
      </c>
      <c r="D65" s="648">
        <v>0</v>
      </c>
      <c r="E65" s="648">
        <f t="shared" si="13"/>
        <v>31812</v>
      </c>
      <c r="F65" s="655">
        <v>0</v>
      </c>
      <c r="G65" s="649">
        <f t="shared" si="14"/>
        <v>0</v>
      </c>
      <c r="H65" s="648">
        <f t="shared" si="15"/>
        <v>31812</v>
      </c>
      <c r="I65" s="661"/>
    </row>
    <row r="66" spans="1:9" s="512" customFormat="1" x14ac:dyDescent="0.2">
      <c r="A66" s="652" t="s">
        <v>19828</v>
      </c>
      <c r="B66" s="648">
        <v>0</v>
      </c>
      <c r="C66" s="648">
        <v>0</v>
      </c>
      <c r="D66" s="648">
        <v>0</v>
      </c>
      <c r="E66" s="648">
        <f t="shared" si="13"/>
        <v>0</v>
      </c>
      <c r="F66" s="649">
        <v>0</v>
      </c>
      <c r="G66" s="649">
        <f t="shared" si="14"/>
        <v>0</v>
      </c>
      <c r="H66" s="648">
        <f t="shared" si="15"/>
        <v>0</v>
      </c>
      <c r="I66" s="661"/>
    </row>
    <row r="67" spans="1:9" s="512" customFormat="1" ht="15" x14ac:dyDescent="0.2">
      <c r="A67" s="652" t="s">
        <v>19829</v>
      </c>
      <c r="B67" s="660">
        <v>39889</v>
      </c>
      <c r="C67" s="648">
        <v>0</v>
      </c>
      <c r="D67" s="648">
        <v>0</v>
      </c>
      <c r="E67" s="648">
        <f t="shared" si="13"/>
        <v>39889</v>
      </c>
      <c r="F67" s="649">
        <v>0</v>
      </c>
      <c r="G67" s="649">
        <f t="shared" si="14"/>
        <v>0</v>
      </c>
      <c r="H67" s="648">
        <f t="shared" si="15"/>
        <v>39889</v>
      </c>
      <c r="I67" s="661"/>
    </row>
    <row r="68" spans="1:9" s="512" customFormat="1" ht="15" x14ac:dyDescent="0.2">
      <c r="A68" s="652" t="s">
        <v>19830</v>
      </c>
      <c r="B68" s="660">
        <v>269863</v>
      </c>
      <c r="C68" s="648">
        <v>0</v>
      </c>
      <c r="D68" s="648">
        <v>0</v>
      </c>
      <c r="E68" s="648">
        <f t="shared" si="13"/>
        <v>269863</v>
      </c>
      <c r="F68" s="649">
        <v>10000</v>
      </c>
      <c r="G68" s="649">
        <f t="shared" si="14"/>
        <v>10000</v>
      </c>
      <c r="H68" s="648">
        <f t="shared" si="15"/>
        <v>259863</v>
      </c>
      <c r="I68" s="661"/>
    </row>
    <row r="69" spans="1:9" s="512" customFormat="1" ht="15" x14ac:dyDescent="0.2">
      <c r="A69" s="652" t="s">
        <v>19831</v>
      </c>
      <c r="B69" s="660">
        <v>27379</v>
      </c>
      <c r="C69" s="648">
        <v>0</v>
      </c>
      <c r="D69" s="648">
        <v>0</v>
      </c>
      <c r="E69" s="648">
        <f t="shared" si="13"/>
        <v>27379</v>
      </c>
      <c r="F69" s="649">
        <v>0</v>
      </c>
      <c r="G69" s="649">
        <f t="shared" si="14"/>
        <v>0</v>
      </c>
      <c r="H69" s="648">
        <f t="shared" si="15"/>
        <v>27379</v>
      </c>
      <c r="I69" s="661"/>
    </row>
    <row r="70" spans="1:9" s="512" customFormat="1" ht="15" x14ac:dyDescent="0.2">
      <c r="A70" s="652" t="s">
        <v>19832</v>
      </c>
      <c r="B70" s="660">
        <v>462869</v>
      </c>
      <c r="C70" s="648">
        <v>0</v>
      </c>
      <c r="D70" s="648">
        <v>0</v>
      </c>
      <c r="E70" s="648">
        <f t="shared" si="13"/>
        <v>462869</v>
      </c>
      <c r="F70" s="649">
        <v>0</v>
      </c>
      <c r="G70" s="649">
        <f t="shared" si="14"/>
        <v>0</v>
      </c>
      <c r="H70" s="648">
        <f t="shared" si="15"/>
        <v>462869</v>
      </c>
      <c r="I70" s="661"/>
    </row>
    <row r="71" spans="1:9" s="512" customFormat="1" ht="15" x14ac:dyDescent="0.2">
      <c r="A71" s="652" t="s">
        <v>19833</v>
      </c>
      <c r="B71" s="660">
        <v>269296</v>
      </c>
      <c r="C71" s="648">
        <v>0</v>
      </c>
      <c r="D71" s="648">
        <v>0</v>
      </c>
      <c r="E71" s="648">
        <f t="shared" si="13"/>
        <v>269296</v>
      </c>
      <c r="F71" s="649">
        <v>1392</v>
      </c>
      <c r="G71" s="649">
        <f t="shared" si="14"/>
        <v>1392</v>
      </c>
      <c r="H71" s="648">
        <f t="shared" si="15"/>
        <v>267904</v>
      </c>
      <c r="I71" s="661"/>
    </row>
    <row r="72" spans="1:9" s="512" customFormat="1" ht="15" x14ac:dyDescent="0.2">
      <c r="A72" s="652" t="s">
        <v>19834</v>
      </c>
      <c r="B72" s="660">
        <v>37903</v>
      </c>
      <c r="C72" s="648">
        <v>0</v>
      </c>
      <c r="D72" s="648">
        <v>0</v>
      </c>
      <c r="E72" s="648">
        <f>SUM(B72:D72)</f>
        <v>37903</v>
      </c>
      <c r="F72" s="649">
        <v>0</v>
      </c>
      <c r="G72" s="649">
        <f t="shared" si="14"/>
        <v>0</v>
      </c>
      <c r="H72" s="648">
        <f>SUM(E72-F72)</f>
        <v>37903</v>
      </c>
      <c r="I72" s="661"/>
    </row>
    <row r="73" spans="1:9" s="512" customFormat="1" ht="15" x14ac:dyDescent="0.2">
      <c r="A73" s="652" t="s">
        <v>19835</v>
      </c>
      <c r="B73" s="660">
        <v>2447329</v>
      </c>
      <c r="C73" s="648">
        <v>0</v>
      </c>
      <c r="D73" s="648">
        <v>-1360578.4</v>
      </c>
      <c r="E73" s="648">
        <f t="shared" si="13"/>
        <v>1086750.6000000001</v>
      </c>
      <c r="F73" s="655">
        <v>1086750.6000000001</v>
      </c>
      <c r="G73" s="649">
        <f t="shared" si="14"/>
        <v>1086750.6000000001</v>
      </c>
      <c r="H73" s="648">
        <f t="shared" si="15"/>
        <v>0</v>
      </c>
      <c r="I73" s="661"/>
    </row>
    <row r="74" spans="1:9" s="512" customFormat="1" ht="15" x14ac:dyDescent="0.2">
      <c r="A74" s="652" t="s">
        <v>19836</v>
      </c>
      <c r="B74" s="660">
        <v>56441</v>
      </c>
      <c r="C74" s="648">
        <v>0</v>
      </c>
      <c r="D74" s="648">
        <v>-19421.599999999999</v>
      </c>
      <c r="E74" s="648">
        <f t="shared" ref="E74:E103" si="17">SUM(B74:D74)</f>
        <v>37019.4</v>
      </c>
      <c r="F74" s="649">
        <v>3700</v>
      </c>
      <c r="G74" s="649">
        <f t="shared" si="14"/>
        <v>3700</v>
      </c>
      <c r="H74" s="648">
        <f t="shared" si="15"/>
        <v>33319.4</v>
      </c>
      <c r="I74" s="661"/>
    </row>
    <row r="75" spans="1:9" s="512" customFormat="1" ht="15" x14ac:dyDescent="0.2">
      <c r="A75" s="652" t="s">
        <v>19837</v>
      </c>
      <c r="B75" s="660">
        <v>199163</v>
      </c>
      <c r="C75" s="648">
        <v>0</v>
      </c>
      <c r="D75" s="648">
        <v>0</v>
      </c>
      <c r="E75" s="648">
        <f t="shared" si="17"/>
        <v>199163</v>
      </c>
      <c r="F75" s="655">
        <v>27840</v>
      </c>
      <c r="G75" s="649">
        <f t="shared" si="14"/>
        <v>27840</v>
      </c>
      <c r="H75" s="648">
        <f t="shared" si="15"/>
        <v>171323</v>
      </c>
      <c r="I75" s="661"/>
    </row>
    <row r="76" spans="1:9" s="512" customFormat="1" ht="15" x14ac:dyDescent="0.2">
      <c r="A76" s="652" t="s">
        <v>19838</v>
      </c>
      <c r="B76" s="663">
        <v>106684</v>
      </c>
      <c r="C76" s="648">
        <v>0</v>
      </c>
      <c r="D76" s="648">
        <v>0</v>
      </c>
      <c r="E76" s="648">
        <f t="shared" si="17"/>
        <v>106684</v>
      </c>
      <c r="F76" s="649">
        <v>0</v>
      </c>
      <c r="G76" s="649">
        <f t="shared" si="14"/>
        <v>0</v>
      </c>
      <c r="H76" s="648">
        <f t="shared" si="15"/>
        <v>106684</v>
      </c>
      <c r="I76" s="661"/>
    </row>
    <row r="77" spans="1:9" s="512" customFormat="1" ht="15" x14ac:dyDescent="0.2">
      <c r="A77" s="652" t="s">
        <v>19839</v>
      </c>
      <c r="B77" s="660">
        <v>320812</v>
      </c>
      <c r="C77" s="648">
        <v>0</v>
      </c>
      <c r="D77" s="648">
        <v>0</v>
      </c>
      <c r="E77" s="648">
        <f t="shared" si="17"/>
        <v>320812</v>
      </c>
      <c r="F77" s="655">
        <v>191.4</v>
      </c>
      <c r="G77" s="649">
        <f t="shared" si="14"/>
        <v>191.4</v>
      </c>
      <c r="H77" s="648">
        <f t="shared" si="15"/>
        <v>320620.59999999998</v>
      </c>
      <c r="I77" s="661"/>
    </row>
    <row r="78" spans="1:9" s="512" customFormat="1" ht="15" x14ac:dyDescent="0.2">
      <c r="A78" s="652" t="s">
        <v>19840</v>
      </c>
      <c r="B78" s="660">
        <v>0</v>
      </c>
      <c r="C78" s="648">
        <v>0</v>
      </c>
      <c r="D78" s="648">
        <v>0</v>
      </c>
      <c r="E78" s="648">
        <f t="shared" si="17"/>
        <v>0</v>
      </c>
      <c r="F78" s="655">
        <v>0</v>
      </c>
      <c r="G78" s="649">
        <f t="shared" si="14"/>
        <v>0</v>
      </c>
      <c r="H78" s="648">
        <f t="shared" si="15"/>
        <v>0</v>
      </c>
      <c r="I78" s="661"/>
    </row>
    <row r="79" spans="1:9" s="512" customFormat="1" ht="15" x14ac:dyDescent="0.2">
      <c r="A79" s="652" t="s">
        <v>19841</v>
      </c>
      <c r="B79" s="660">
        <v>26975</v>
      </c>
      <c r="C79" s="648">
        <v>0</v>
      </c>
      <c r="D79" s="648">
        <v>0</v>
      </c>
      <c r="E79" s="648">
        <f t="shared" si="17"/>
        <v>26975</v>
      </c>
      <c r="F79" s="649">
        <v>0</v>
      </c>
      <c r="G79" s="649">
        <f t="shared" si="14"/>
        <v>0</v>
      </c>
      <c r="H79" s="648">
        <f t="shared" si="15"/>
        <v>26975</v>
      </c>
      <c r="I79" s="661"/>
    </row>
    <row r="80" spans="1:9" s="512" customFormat="1" ht="15" x14ac:dyDescent="0.2">
      <c r="A80" s="652" t="s">
        <v>19842</v>
      </c>
      <c r="B80" s="660">
        <v>10000</v>
      </c>
      <c r="C80" s="648">
        <v>113.95</v>
      </c>
      <c r="D80" s="648">
        <v>0</v>
      </c>
      <c r="E80" s="648">
        <f t="shared" si="17"/>
        <v>10113.950000000001</v>
      </c>
      <c r="F80" s="655">
        <v>1787.18</v>
      </c>
      <c r="G80" s="649">
        <f t="shared" si="14"/>
        <v>1787.18</v>
      </c>
      <c r="H80" s="648">
        <f t="shared" si="15"/>
        <v>8326.77</v>
      </c>
      <c r="I80" s="661"/>
    </row>
    <row r="81" spans="1:9" s="512" customFormat="1" ht="15" x14ac:dyDescent="0.2">
      <c r="A81" s="652" t="s">
        <v>19843</v>
      </c>
      <c r="B81" s="660">
        <v>0</v>
      </c>
      <c r="C81" s="648">
        <v>0</v>
      </c>
      <c r="D81" s="648">
        <v>0</v>
      </c>
      <c r="E81" s="648">
        <f t="shared" si="17"/>
        <v>0</v>
      </c>
      <c r="F81" s="649">
        <v>0</v>
      </c>
      <c r="G81" s="649">
        <f t="shared" si="14"/>
        <v>0</v>
      </c>
      <c r="H81" s="648">
        <f t="shared" si="15"/>
        <v>0</v>
      </c>
      <c r="I81" s="661"/>
    </row>
    <row r="82" spans="1:9" s="512" customFormat="1" ht="15" x14ac:dyDescent="0.2">
      <c r="A82" s="652" t="s">
        <v>19844</v>
      </c>
      <c r="B82" s="660">
        <v>0</v>
      </c>
      <c r="C82" s="648">
        <v>0</v>
      </c>
      <c r="D82" s="648">
        <v>0</v>
      </c>
      <c r="E82" s="648">
        <f t="shared" si="17"/>
        <v>0</v>
      </c>
      <c r="F82" s="649">
        <v>0</v>
      </c>
      <c r="G82" s="649">
        <f t="shared" si="14"/>
        <v>0</v>
      </c>
      <c r="H82" s="648">
        <f t="shared" si="15"/>
        <v>0</v>
      </c>
      <c r="I82" s="661"/>
    </row>
    <row r="83" spans="1:9" s="512" customFormat="1" ht="15" x14ac:dyDescent="0.2">
      <c r="A83" s="652" t="s">
        <v>19845</v>
      </c>
      <c r="B83" s="660">
        <v>0</v>
      </c>
      <c r="C83" s="648">
        <v>0</v>
      </c>
      <c r="D83" s="648">
        <v>1380000</v>
      </c>
      <c r="E83" s="648">
        <f t="shared" si="17"/>
        <v>1380000</v>
      </c>
      <c r="F83" s="649">
        <v>0</v>
      </c>
      <c r="G83" s="649">
        <f t="shared" si="14"/>
        <v>0</v>
      </c>
      <c r="H83" s="648">
        <f t="shared" si="15"/>
        <v>1380000</v>
      </c>
      <c r="I83" s="661"/>
    </row>
    <row r="84" spans="1:9" s="512" customFormat="1" ht="15" x14ac:dyDescent="0.2">
      <c r="A84" s="652" t="s">
        <v>19846</v>
      </c>
      <c r="B84" s="660">
        <v>0</v>
      </c>
      <c r="C84" s="648">
        <v>0</v>
      </c>
      <c r="D84" s="648">
        <v>0</v>
      </c>
      <c r="E84" s="648">
        <f t="shared" si="17"/>
        <v>0</v>
      </c>
      <c r="F84" s="649">
        <v>0</v>
      </c>
      <c r="G84" s="649">
        <f t="shared" si="14"/>
        <v>0</v>
      </c>
      <c r="H84" s="648">
        <f t="shared" si="15"/>
        <v>0</v>
      </c>
      <c r="I84" s="661"/>
    </row>
    <row r="85" spans="1:9" s="512" customFormat="1" ht="15" x14ac:dyDescent="0.2">
      <c r="A85" s="652" t="s">
        <v>19847</v>
      </c>
      <c r="B85" s="660">
        <v>0</v>
      </c>
      <c r="C85" s="648">
        <v>0</v>
      </c>
      <c r="D85" s="648">
        <v>0</v>
      </c>
      <c r="E85" s="648">
        <f t="shared" si="17"/>
        <v>0</v>
      </c>
      <c r="F85" s="649">
        <v>0</v>
      </c>
      <c r="G85" s="649">
        <f t="shared" si="14"/>
        <v>0</v>
      </c>
      <c r="H85" s="648">
        <f t="shared" si="15"/>
        <v>0</v>
      </c>
      <c r="I85" s="661"/>
    </row>
    <row r="86" spans="1:9" s="512" customFormat="1" ht="15" x14ac:dyDescent="0.2">
      <c r="A86" s="652" t="s">
        <v>19848</v>
      </c>
      <c r="B86" s="660">
        <v>0</v>
      </c>
      <c r="C86" s="648">
        <v>0</v>
      </c>
      <c r="D86" s="648">
        <v>1370</v>
      </c>
      <c r="E86" s="648">
        <f t="shared" si="17"/>
        <v>1370</v>
      </c>
      <c r="F86" s="655">
        <v>1370</v>
      </c>
      <c r="G86" s="649">
        <f t="shared" si="14"/>
        <v>1370</v>
      </c>
      <c r="H86" s="662">
        <f t="shared" si="15"/>
        <v>0</v>
      </c>
      <c r="I86" s="661"/>
    </row>
    <row r="87" spans="1:9" s="512" customFormat="1" ht="15" x14ac:dyDescent="0.2">
      <c r="A87" s="652" t="s">
        <v>19849</v>
      </c>
      <c r="B87" s="660">
        <v>0</v>
      </c>
      <c r="C87" s="648">
        <v>0</v>
      </c>
      <c r="D87" s="648">
        <v>0</v>
      </c>
      <c r="E87" s="648">
        <f t="shared" si="17"/>
        <v>0</v>
      </c>
      <c r="F87" s="655">
        <v>0</v>
      </c>
      <c r="G87" s="649">
        <f t="shared" si="14"/>
        <v>0</v>
      </c>
      <c r="H87" s="662">
        <f t="shared" si="15"/>
        <v>0</v>
      </c>
      <c r="I87" s="661"/>
    </row>
    <row r="88" spans="1:9" s="512" customFormat="1" ht="15" x14ac:dyDescent="0.2">
      <c r="A88" s="652" t="s">
        <v>19850</v>
      </c>
      <c r="B88" s="660">
        <v>0</v>
      </c>
      <c r="C88" s="648">
        <v>0</v>
      </c>
      <c r="D88" s="648">
        <v>4040</v>
      </c>
      <c r="E88" s="648">
        <f t="shared" si="17"/>
        <v>4040</v>
      </c>
      <c r="F88" s="655">
        <v>4040</v>
      </c>
      <c r="G88" s="649">
        <f t="shared" si="14"/>
        <v>4040</v>
      </c>
      <c r="H88" s="662">
        <f t="shared" si="15"/>
        <v>0</v>
      </c>
      <c r="I88" s="661"/>
    </row>
    <row r="89" spans="1:9" s="512" customFormat="1" x14ac:dyDescent="0.2">
      <c r="A89" s="652" t="s">
        <v>19851</v>
      </c>
      <c r="B89" s="648">
        <v>190000</v>
      </c>
      <c r="C89" s="648">
        <v>0</v>
      </c>
      <c r="D89" s="648">
        <v>0</v>
      </c>
      <c r="E89" s="648">
        <f t="shared" si="17"/>
        <v>190000</v>
      </c>
      <c r="F89" s="655">
        <v>0</v>
      </c>
      <c r="G89" s="649">
        <f t="shared" si="14"/>
        <v>0</v>
      </c>
      <c r="H89" s="648">
        <f t="shared" si="15"/>
        <v>190000</v>
      </c>
      <c r="I89" s="661"/>
    </row>
    <row r="90" spans="1:9" s="512" customFormat="1" ht="15" x14ac:dyDescent="0.2">
      <c r="A90" s="652" t="s">
        <v>19852</v>
      </c>
      <c r="B90" s="660">
        <v>26336</v>
      </c>
      <c r="C90" s="648">
        <v>0</v>
      </c>
      <c r="D90" s="648">
        <v>0</v>
      </c>
      <c r="E90" s="648">
        <f t="shared" si="17"/>
        <v>26336</v>
      </c>
      <c r="F90" s="649">
        <v>0</v>
      </c>
      <c r="G90" s="649">
        <f t="shared" ref="G90:G103" si="18">SUM(F90)</f>
        <v>0</v>
      </c>
      <c r="H90" s="648">
        <f t="shared" ref="H90:H103" si="19">SUM(E90-F90)</f>
        <v>26336</v>
      </c>
      <c r="I90" s="661"/>
    </row>
    <row r="91" spans="1:9" s="512" customFormat="1" ht="15" x14ac:dyDescent="0.2">
      <c r="A91" s="652" t="s">
        <v>19853</v>
      </c>
      <c r="B91" s="660">
        <v>18034</v>
      </c>
      <c r="C91" s="648">
        <v>0</v>
      </c>
      <c r="D91" s="648">
        <v>0</v>
      </c>
      <c r="E91" s="648">
        <f>SUM(B91:D91)</f>
        <v>18034</v>
      </c>
      <c r="F91" s="649">
        <v>0</v>
      </c>
      <c r="G91" s="649">
        <f t="shared" si="18"/>
        <v>0</v>
      </c>
      <c r="H91" s="648">
        <f>SUM(E91-F91)</f>
        <v>18034</v>
      </c>
      <c r="I91" s="661"/>
    </row>
    <row r="92" spans="1:9" s="512" customFormat="1" ht="15" x14ac:dyDescent="0.2">
      <c r="A92" s="652" t="s">
        <v>19854</v>
      </c>
      <c r="B92" s="660">
        <v>11679.27</v>
      </c>
      <c r="C92" s="648">
        <v>0</v>
      </c>
      <c r="D92" s="648">
        <v>0</v>
      </c>
      <c r="E92" s="648">
        <f t="shared" si="17"/>
        <v>11679.27</v>
      </c>
      <c r="F92" s="655">
        <v>2326</v>
      </c>
      <c r="G92" s="649">
        <f t="shared" si="18"/>
        <v>2326</v>
      </c>
      <c r="H92" s="648">
        <f t="shared" si="19"/>
        <v>9353.27</v>
      </c>
      <c r="I92" s="661"/>
    </row>
    <row r="93" spans="1:9" s="512" customFormat="1" x14ac:dyDescent="0.2">
      <c r="A93" s="652" t="s">
        <v>19855</v>
      </c>
      <c r="B93" s="648">
        <v>0</v>
      </c>
      <c r="C93" s="648">
        <v>0</v>
      </c>
      <c r="D93" s="648">
        <v>0</v>
      </c>
      <c r="E93" s="648">
        <f>SUM(B93:D93)</f>
        <v>0</v>
      </c>
      <c r="F93" s="649">
        <v>0</v>
      </c>
      <c r="G93" s="649">
        <f t="shared" si="18"/>
        <v>0</v>
      </c>
      <c r="H93" s="648">
        <f>SUM(E93-F93)</f>
        <v>0</v>
      </c>
      <c r="I93" s="661"/>
    </row>
    <row r="94" spans="1:9" s="512" customFormat="1" ht="15" x14ac:dyDescent="0.2">
      <c r="A94" s="652" t="s">
        <v>19856</v>
      </c>
      <c r="B94" s="660">
        <v>368066.27</v>
      </c>
      <c r="C94" s="648">
        <v>0</v>
      </c>
      <c r="D94" s="648">
        <v>0</v>
      </c>
      <c r="E94" s="648">
        <f t="shared" si="17"/>
        <v>368066.27</v>
      </c>
      <c r="F94" s="655">
        <v>81823.740000000005</v>
      </c>
      <c r="G94" s="649">
        <f t="shared" si="18"/>
        <v>81823.740000000005</v>
      </c>
      <c r="H94" s="648">
        <f t="shared" si="19"/>
        <v>286242.53000000003</v>
      </c>
      <c r="I94" s="661"/>
    </row>
    <row r="95" spans="1:9" s="512" customFormat="1" ht="15" x14ac:dyDescent="0.2">
      <c r="A95" s="652" t="s">
        <v>19857</v>
      </c>
      <c r="B95" s="660">
        <v>25276</v>
      </c>
      <c r="C95" s="648">
        <v>0</v>
      </c>
      <c r="D95" s="648">
        <v>0</v>
      </c>
      <c r="E95" s="648">
        <f>SUM(B95:D95)</f>
        <v>25276</v>
      </c>
      <c r="F95" s="649">
        <v>0</v>
      </c>
      <c r="G95" s="649">
        <f t="shared" si="18"/>
        <v>0</v>
      </c>
      <c r="H95" s="648">
        <f>SUM(E95-F95)</f>
        <v>25276</v>
      </c>
      <c r="I95" s="661"/>
    </row>
    <row r="96" spans="1:9" s="512" customFormat="1" ht="15" x14ac:dyDescent="0.2">
      <c r="A96" s="652" t="s">
        <v>19858</v>
      </c>
      <c r="B96" s="660">
        <v>550608.46</v>
      </c>
      <c r="C96" s="648">
        <v>0</v>
      </c>
      <c r="D96" s="648">
        <v>0</v>
      </c>
      <c r="E96" s="648">
        <f t="shared" si="17"/>
        <v>550608.46</v>
      </c>
      <c r="F96" s="649">
        <v>0</v>
      </c>
      <c r="G96" s="649">
        <f t="shared" si="18"/>
        <v>0</v>
      </c>
      <c r="H96" s="648">
        <f t="shared" si="19"/>
        <v>550608.46</v>
      </c>
      <c r="I96" s="661"/>
    </row>
    <row r="97" spans="1:12" s="512" customFormat="1" ht="15" x14ac:dyDescent="0.2">
      <c r="A97" s="652" t="s">
        <v>19859</v>
      </c>
      <c r="B97" s="660">
        <v>631673</v>
      </c>
      <c r="C97" s="648">
        <v>0</v>
      </c>
      <c r="D97" s="648">
        <v>0</v>
      </c>
      <c r="E97" s="648">
        <f t="shared" si="17"/>
        <v>631673</v>
      </c>
      <c r="F97" s="655">
        <v>32357.51</v>
      </c>
      <c r="G97" s="649">
        <f t="shared" si="18"/>
        <v>32357.51</v>
      </c>
      <c r="H97" s="648">
        <f t="shared" si="19"/>
        <v>599315.49</v>
      </c>
      <c r="I97" s="661"/>
    </row>
    <row r="98" spans="1:12" s="656" customFormat="1" x14ac:dyDescent="0.2">
      <c r="A98" s="652" t="s">
        <v>19860</v>
      </c>
      <c r="B98" s="648">
        <v>24900</v>
      </c>
      <c r="C98" s="648">
        <v>0</v>
      </c>
      <c r="D98" s="648">
        <v>0</v>
      </c>
      <c r="E98" s="648">
        <f>SUM(B98:D98)</f>
        <v>24900</v>
      </c>
      <c r="F98" s="655">
        <v>0</v>
      </c>
      <c r="G98" s="649">
        <f t="shared" si="18"/>
        <v>0</v>
      </c>
      <c r="H98" s="648">
        <f>SUM(E98-F98)</f>
        <v>24900</v>
      </c>
      <c r="I98" s="664"/>
    </row>
    <row r="99" spans="1:12" s="651" customFormat="1" ht="15" customHeight="1" x14ac:dyDescent="0.2">
      <c r="A99" s="652" t="s">
        <v>19861</v>
      </c>
      <c r="B99" s="648">
        <v>10400</v>
      </c>
      <c r="C99" s="648">
        <v>0</v>
      </c>
      <c r="D99" s="648">
        <v>0</v>
      </c>
      <c r="E99" s="648">
        <f>SUM(B99:D99)</f>
        <v>10400</v>
      </c>
      <c r="F99" s="649">
        <v>0</v>
      </c>
      <c r="G99" s="649">
        <f t="shared" si="18"/>
        <v>0</v>
      </c>
      <c r="H99" s="648">
        <f>SUM(E99-F99)</f>
        <v>10400</v>
      </c>
      <c r="I99" s="512"/>
      <c r="J99" s="512"/>
      <c r="K99" s="512"/>
      <c r="L99" s="512"/>
    </row>
    <row r="100" spans="1:12" s="512" customFormat="1" ht="15" x14ac:dyDescent="0.2">
      <c r="A100" s="652" t="s">
        <v>19862</v>
      </c>
      <c r="B100" s="660">
        <v>26600</v>
      </c>
      <c r="C100" s="648">
        <v>0</v>
      </c>
      <c r="D100" s="648">
        <v>0</v>
      </c>
      <c r="E100" s="648">
        <f t="shared" si="17"/>
        <v>26600</v>
      </c>
      <c r="F100" s="655">
        <v>0</v>
      </c>
      <c r="G100" s="649">
        <f t="shared" si="18"/>
        <v>0</v>
      </c>
      <c r="H100" s="648">
        <f t="shared" si="19"/>
        <v>26600</v>
      </c>
      <c r="I100" s="661"/>
    </row>
    <row r="101" spans="1:12" s="512" customFormat="1" x14ac:dyDescent="0.2">
      <c r="A101" s="652" t="s">
        <v>19863</v>
      </c>
      <c r="B101" s="648">
        <v>0</v>
      </c>
      <c r="C101" s="648">
        <v>0</v>
      </c>
      <c r="D101" s="648">
        <v>0</v>
      </c>
      <c r="E101" s="648">
        <f t="shared" si="17"/>
        <v>0</v>
      </c>
      <c r="F101" s="655">
        <v>0</v>
      </c>
      <c r="G101" s="649">
        <f t="shared" ref="G101" si="20">SUM(F101)</f>
        <v>0</v>
      </c>
      <c r="H101" s="648">
        <f t="shared" si="19"/>
        <v>0</v>
      </c>
      <c r="I101" s="661"/>
    </row>
    <row r="102" spans="1:12" s="656" customFormat="1" x14ac:dyDescent="0.2">
      <c r="A102" s="652" t="s">
        <v>19864</v>
      </c>
      <c r="B102" s="648">
        <v>734475</v>
      </c>
      <c r="C102" s="648">
        <v>0</v>
      </c>
      <c r="D102" s="648">
        <v>0</v>
      </c>
      <c r="E102" s="648">
        <f t="shared" si="17"/>
        <v>734475</v>
      </c>
      <c r="F102" s="655">
        <v>5618</v>
      </c>
      <c r="G102" s="649">
        <f t="shared" si="18"/>
        <v>5618</v>
      </c>
      <c r="H102" s="648">
        <f t="shared" si="19"/>
        <v>728857</v>
      </c>
      <c r="I102" s="664"/>
    </row>
    <row r="103" spans="1:12" x14ac:dyDescent="0.2">
      <c r="A103" s="652" t="s">
        <v>19865</v>
      </c>
      <c r="B103" s="648">
        <v>220000</v>
      </c>
      <c r="C103" s="648">
        <v>0</v>
      </c>
      <c r="D103" s="648">
        <v>0</v>
      </c>
      <c r="E103" s="648">
        <f t="shared" si="17"/>
        <v>220000</v>
      </c>
      <c r="F103" s="655">
        <v>212879.3</v>
      </c>
      <c r="G103" s="649">
        <f t="shared" si="18"/>
        <v>212879.3</v>
      </c>
      <c r="H103" s="648">
        <f t="shared" si="19"/>
        <v>7120.7000000000116</v>
      </c>
      <c r="I103" s="665"/>
      <c r="J103" s="665"/>
      <c r="K103" s="665"/>
      <c r="L103" s="665"/>
    </row>
    <row r="104" spans="1:12" x14ac:dyDescent="0.2">
      <c r="A104" s="666" t="s">
        <v>19866</v>
      </c>
      <c r="B104" s="659">
        <f>SUM(B105:B107)</f>
        <v>973598</v>
      </c>
      <c r="C104" s="659">
        <f t="shared" ref="C104:H104" si="21">SUM(C105:C107)</f>
        <v>0</v>
      </c>
      <c r="D104" s="659">
        <f t="shared" si="21"/>
        <v>0</v>
      </c>
      <c r="E104" s="659">
        <f t="shared" si="21"/>
        <v>973598</v>
      </c>
      <c r="F104" s="659">
        <f t="shared" si="21"/>
        <v>0</v>
      </c>
      <c r="G104" s="659">
        <f t="shared" si="21"/>
        <v>0</v>
      </c>
      <c r="H104" s="659">
        <f t="shared" si="21"/>
        <v>973598</v>
      </c>
      <c r="I104" s="665"/>
      <c r="J104" s="665"/>
      <c r="K104" s="665"/>
      <c r="L104" s="665"/>
    </row>
    <row r="105" spans="1:12" x14ac:dyDescent="0.2">
      <c r="A105" s="652" t="s">
        <v>19867</v>
      </c>
      <c r="B105" s="648">
        <v>157661</v>
      </c>
      <c r="C105" s="648">
        <v>0</v>
      </c>
      <c r="D105" s="648">
        <v>0</v>
      </c>
      <c r="E105" s="648">
        <f t="shared" ref="E105:E107" si="22">SUM(B105:D105)</f>
        <v>157661</v>
      </c>
      <c r="F105" s="649">
        <v>0</v>
      </c>
      <c r="G105" s="649">
        <f t="shared" ref="G105:G107" si="23">SUM(F105)</f>
        <v>0</v>
      </c>
      <c r="H105" s="648">
        <f t="shared" ref="H105:H107" si="24">SUM(E105-F105)</f>
        <v>157661</v>
      </c>
      <c r="I105" s="665"/>
      <c r="J105" s="665"/>
      <c r="K105" s="665"/>
      <c r="L105" s="665"/>
    </row>
    <row r="106" spans="1:12" x14ac:dyDescent="0.2">
      <c r="A106" s="652" t="s">
        <v>19868</v>
      </c>
      <c r="B106" s="647">
        <v>50000</v>
      </c>
      <c r="C106" s="648">
        <v>0</v>
      </c>
      <c r="D106" s="648">
        <v>0</v>
      </c>
      <c r="E106" s="648">
        <f t="shared" si="22"/>
        <v>50000</v>
      </c>
      <c r="F106" s="649">
        <v>0</v>
      </c>
      <c r="G106" s="649">
        <f t="shared" si="23"/>
        <v>0</v>
      </c>
      <c r="H106" s="648">
        <f t="shared" si="24"/>
        <v>50000</v>
      </c>
      <c r="I106" s="665"/>
      <c r="J106" s="665"/>
      <c r="K106" s="665"/>
      <c r="L106" s="665"/>
    </row>
    <row r="107" spans="1:12" x14ac:dyDescent="0.2">
      <c r="A107" s="652" t="s">
        <v>19869</v>
      </c>
      <c r="B107" s="647">
        <v>765937</v>
      </c>
      <c r="C107" s="648">
        <v>0</v>
      </c>
      <c r="D107" s="648">
        <v>0</v>
      </c>
      <c r="E107" s="648">
        <f t="shared" si="22"/>
        <v>765937</v>
      </c>
      <c r="F107" s="649">
        <v>0</v>
      </c>
      <c r="G107" s="649">
        <f t="shared" si="23"/>
        <v>0</v>
      </c>
      <c r="H107" s="648">
        <f t="shared" si="24"/>
        <v>765937</v>
      </c>
      <c r="I107" s="665"/>
      <c r="J107" s="665"/>
      <c r="K107" s="665"/>
      <c r="L107" s="665"/>
    </row>
    <row r="108" spans="1:12" x14ac:dyDescent="0.2">
      <c r="A108" s="667" t="s">
        <v>19584</v>
      </c>
      <c r="B108" s="668">
        <f t="shared" ref="B108:H108" si="25">SUM(B9+B25+B59+B104)</f>
        <v>39837032</v>
      </c>
      <c r="C108" s="668">
        <f t="shared" si="25"/>
        <v>113.95</v>
      </c>
      <c r="D108" s="668">
        <f t="shared" si="25"/>
        <v>0</v>
      </c>
      <c r="E108" s="668">
        <f t="shared" si="25"/>
        <v>39837145.950000003</v>
      </c>
      <c r="F108" s="668">
        <f t="shared" si="25"/>
        <v>4569405.82</v>
      </c>
      <c r="G108" s="668">
        <f t="shared" si="25"/>
        <v>4569405.82</v>
      </c>
      <c r="H108" s="668">
        <f t="shared" si="25"/>
        <v>35267740.129999995</v>
      </c>
      <c r="I108" s="665"/>
      <c r="J108" s="665"/>
      <c r="K108" s="665"/>
      <c r="L108" s="665"/>
    </row>
    <row r="109" spans="1:12" x14ac:dyDescent="0.2">
      <c r="A109" s="665"/>
      <c r="B109" s="669"/>
      <c r="C109" s="669"/>
      <c r="D109" s="669"/>
      <c r="E109" s="669"/>
      <c r="F109" s="669"/>
      <c r="G109" s="669"/>
      <c r="H109" s="669"/>
      <c r="I109" s="665"/>
      <c r="J109" s="665"/>
      <c r="K109" s="665"/>
      <c r="L109" s="665"/>
    </row>
    <row r="110" spans="1:12" x14ac:dyDescent="0.2">
      <c r="B110" s="670"/>
      <c r="C110" s="670"/>
      <c r="D110" s="670"/>
      <c r="E110" s="670"/>
      <c r="F110" s="670"/>
      <c r="G110" s="670"/>
      <c r="H110" s="670"/>
    </row>
    <row r="112" spans="1:12" x14ac:dyDescent="0.2">
      <c r="E112" s="671"/>
      <c r="G112" s="671">
        <f>SUM(F108-G108)</f>
        <v>0</v>
      </c>
    </row>
    <row r="115" spans="3:5" x14ac:dyDescent="0.2">
      <c r="C115" s="1426" t="s">
        <v>19532</v>
      </c>
      <c r="D115" s="1426"/>
    </row>
    <row r="116" spans="3:5" x14ac:dyDescent="0.2">
      <c r="C116" s="1427" t="s">
        <v>843</v>
      </c>
      <c r="D116" s="1427"/>
    </row>
    <row r="125" spans="3:5" x14ac:dyDescent="0.2">
      <c r="E125" s="514">
        <v>1380000</v>
      </c>
    </row>
    <row r="126" spans="3:5" x14ac:dyDescent="0.2">
      <c r="E126" s="514">
        <v>1360578.4</v>
      </c>
    </row>
    <row r="128" spans="3:5" x14ac:dyDescent="0.2">
      <c r="E128" s="514">
        <f>SUM(E125-E126)</f>
        <v>19421.600000000093</v>
      </c>
    </row>
  </sheetData>
  <mergeCells count="6">
    <mergeCell ref="C116:D116"/>
    <mergeCell ref="A1:H1"/>
    <mergeCell ref="A2:H2"/>
    <mergeCell ref="A3:H3"/>
    <mergeCell ref="A4:H4"/>
    <mergeCell ref="C115:D115"/>
  </mergeCells>
  <pageMargins left="0.31496062992125984" right="0.31496062992125984" top="0.74803149606299213" bottom="0.74803149606299213" header="0.31496062992125984" footer="0.31496062992125984"/>
  <pageSetup scale="61" fitToHeight="2" orientation="portrait" r:id="rId1"/>
  <headerFooter>
    <oddFooter>&amp;R68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0"/>
  <sheetViews>
    <sheetView topLeftCell="A4" zoomScaleNormal="100" workbookViewId="0">
      <selection activeCell="B17" sqref="B17"/>
    </sheetView>
  </sheetViews>
  <sheetFormatPr baseColWidth="10" defaultRowHeight="15" x14ac:dyDescent="0.25"/>
  <cols>
    <col min="1" max="1" width="46.140625" customWidth="1"/>
    <col min="2" max="2" width="17.85546875" customWidth="1"/>
    <col min="3" max="3" width="16" customWidth="1"/>
    <col min="4" max="4" width="18.7109375" customWidth="1"/>
    <col min="5" max="5" width="16.140625" customWidth="1"/>
    <col min="6" max="6" width="15" customWidth="1"/>
    <col min="7" max="7" width="14.140625" style="514" customWidth="1"/>
    <col min="8" max="8" width="15.140625" customWidth="1"/>
    <col min="10" max="10" width="33.5703125" customWidth="1"/>
    <col min="11" max="11" width="13.42578125" customWidth="1"/>
    <col min="12" max="12" width="12.7109375" bestFit="1" customWidth="1"/>
  </cols>
  <sheetData>
    <row r="1" spans="1:13" s="514" customFormat="1" ht="16.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</row>
    <row r="2" spans="1:13" s="514" customFormat="1" ht="16.5" customHeight="1" x14ac:dyDescent="0.2">
      <c r="A2" s="1424" t="s">
        <v>19870</v>
      </c>
      <c r="B2" s="1424"/>
      <c r="C2" s="1424"/>
      <c r="D2" s="1424"/>
      <c r="E2" s="1424"/>
      <c r="F2" s="1424"/>
      <c r="G2" s="1424"/>
      <c r="H2" s="1424"/>
    </row>
    <row r="3" spans="1:13" s="514" customFormat="1" ht="16.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</row>
    <row r="4" spans="1:13" s="514" customFormat="1" ht="16.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</row>
    <row r="5" spans="1:13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</row>
    <row r="6" spans="1:13" s="514" customFormat="1" ht="18.75" customHeight="1" x14ac:dyDescent="0.2">
      <c r="A6" s="638" t="s">
        <v>19591</v>
      </c>
      <c r="B6" s="639" t="s">
        <v>19871</v>
      </c>
      <c r="C6" s="640"/>
      <c r="D6" s="637"/>
      <c r="E6" s="637"/>
      <c r="F6" s="637"/>
      <c r="G6" s="637"/>
      <c r="H6" s="637"/>
    </row>
    <row r="7" spans="1:13" s="514" customFormat="1" ht="12.75" x14ac:dyDescent="0.2">
      <c r="A7" s="636"/>
      <c r="B7" s="637"/>
      <c r="C7" s="637"/>
      <c r="D7" s="637"/>
      <c r="E7" s="637"/>
      <c r="F7" s="637"/>
      <c r="G7" s="637"/>
      <c r="H7" s="637"/>
    </row>
    <row r="8" spans="1:13" s="644" customFormat="1" ht="38.25" x14ac:dyDescent="0.2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</row>
    <row r="9" spans="1:13" s="651" customFormat="1" ht="12.75" x14ac:dyDescent="0.2">
      <c r="A9" s="658" t="s">
        <v>19771</v>
      </c>
      <c r="B9" s="659">
        <f t="shared" ref="B9:H9" si="0">SUM(B10:B33)</f>
        <v>67101570</v>
      </c>
      <c r="C9" s="659">
        <f t="shared" si="0"/>
        <v>0</v>
      </c>
      <c r="D9" s="659">
        <f t="shared" si="0"/>
        <v>0</v>
      </c>
      <c r="E9" s="659">
        <f t="shared" si="0"/>
        <v>67101570</v>
      </c>
      <c r="F9" s="659">
        <f>SUM(F10:F33)</f>
        <v>15994070.92</v>
      </c>
      <c r="G9" s="659">
        <f t="shared" si="0"/>
        <v>15994070.92</v>
      </c>
      <c r="H9" s="659">
        <f t="shared" si="0"/>
        <v>51107499.079999991</v>
      </c>
    </row>
    <row r="10" spans="1:13" s="651" customFormat="1" ht="12.75" x14ac:dyDescent="0.2">
      <c r="A10" s="652" t="s">
        <v>19772</v>
      </c>
      <c r="B10" s="669">
        <v>39250823</v>
      </c>
      <c r="C10" s="648">
        <v>0</v>
      </c>
      <c r="D10" s="648">
        <v>0</v>
      </c>
      <c r="E10" s="648">
        <f>SUM(B10:D10)</f>
        <v>39250823</v>
      </c>
      <c r="F10" s="655">
        <v>10874132.630000001</v>
      </c>
      <c r="G10" s="649">
        <f>SUM(F10)</f>
        <v>10874132.630000001</v>
      </c>
      <c r="H10" s="648">
        <f>SUM(E10-F10)</f>
        <v>28376690.369999997</v>
      </c>
      <c r="I10" s="512"/>
      <c r="J10" s="672"/>
      <c r="K10" s="673"/>
      <c r="L10" s="673"/>
      <c r="M10" s="674"/>
    </row>
    <row r="11" spans="1:13" s="651" customFormat="1" ht="12.75" x14ac:dyDescent="0.2">
      <c r="A11" s="652" t="s">
        <v>19773</v>
      </c>
      <c r="B11" s="648">
        <v>180182</v>
      </c>
      <c r="C11" s="648">
        <v>0</v>
      </c>
      <c r="D11" s="648">
        <v>0</v>
      </c>
      <c r="E11" s="648">
        <f t="shared" ref="E11:E33" si="1">SUM(B11:D11)</f>
        <v>180182</v>
      </c>
      <c r="F11" s="655">
        <v>45863.5</v>
      </c>
      <c r="G11" s="649">
        <f t="shared" ref="G11:G38" si="2">SUM(F11)</f>
        <v>45863.5</v>
      </c>
      <c r="H11" s="648">
        <f t="shared" ref="H11:H33" si="3">SUM(E11-F11)</f>
        <v>134318.5</v>
      </c>
      <c r="I11" s="512"/>
      <c r="J11" s="672"/>
      <c r="K11" s="673"/>
      <c r="L11" s="673"/>
      <c r="M11" s="674"/>
    </row>
    <row r="12" spans="1:13" s="651" customFormat="1" ht="12.75" x14ac:dyDescent="0.2">
      <c r="A12" s="654" t="s">
        <v>19774</v>
      </c>
      <c r="B12" s="648">
        <v>2417300</v>
      </c>
      <c r="C12" s="648">
        <v>0</v>
      </c>
      <c r="D12" s="648">
        <v>0</v>
      </c>
      <c r="E12" s="648">
        <f t="shared" si="1"/>
        <v>2417300</v>
      </c>
      <c r="F12" s="649">
        <v>541925.61</v>
      </c>
      <c r="G12" s="649">
        <f t="shared" si="2"/>
        <v>541925.61</v>
      </c>
      <c r="H12" s="648">
        <f t="shared" si="3"/>
        <v>1875374.3900000001</v>
      </c>
      <c r="I12" s="512"/>
      <c r="J12" s="672"/>
      <c r="K12" s="673"/>
      <c r="L12" s="673"/>
      <c r="M12" s="674"/>
    </row>
    <row r="13" spans="1:13" s="651" customFormat="1" ht="12.75" x14ac:dyDescent="0.2">
      <c r="A13" s="652" t="s">
        <v>19775</v>
      </c>
      <c r="B13" s="648">
        <v>2024370</v>
      </c>
      <c r="C13" s="648">
        <v>0</v>
      </c>
      <c r="D13" s="648">
        <v>0</v>
      </c>
      <c r="E13" s="648">
        <f t="shared" si="1"/>
        <v>2024370</v>
      </c>
      <c r="F13" s="649">
        <v>0</v>
      </c>
      <c r="G13" s="649">
        <f t="shared" si="2"/>
        <v>0</v>
      </c>
      <c r="H13" s="648">
        <f t="shared" si="3"/>
        <v>2024370</v>
      </c>
      <c r="I13" s="512"/>
      <c r="J13" s="672"/>
      <c r="K13" s="673"/>
      <c r="L13" s="673"/>
      <c r="M13" s="674"/>
    </row>
    <row r="14" spans="1:13" s="651" customFormat="1" ht="12.75" x14ac:dyDescent="0.2">
      <c r="A14" s="652" t="s">
        <v>19776</v>
      </c>
      <c r="B14" s="649">
        <v>2433021</v>
      </c>
      <c r="C14" s="648">
        <v>0</v>
      </c>
      <c r="D14" s="648">
        <v>0</v>
      </c>
      <c r="E14" s="648">
        <f t="shared" si="1"/>
        <v>2433021</v>
      </c>
      <c r="F14" s="655">
        <v>54409.66</v>
      </c>
      <c r="G14" s="649">
        <f t="shared" si="2"/>
        <v>54409.66</v>
      </c>
      <c r="H14" s="648">
        <f t="shared" si="3"/>
        <v>2378611.34</v>
      </c>
      <c r="I14" s="512"/>
      <c r="J14" s="672"/>
      <c r="K14" s="673"/>
      <c r="L14" s="673"/>
      <c r="M14" s="674"/>
    </row>
    <row r="15" spans="1:13" s="651" customFormat="1" ht="12.75" x14ac:dyDescent="0.2">
      <c r="A15" s="654" t="s">
        <v>19872</v>
      </c>
      <c r="B15" s="648">
        <v>0</v>
      </c>
      <c r="C15" s="648">
        <v>0</v>
      </c>
      <c r="D15" s="648">
        <v>0</v>
      </c>
      <c r="E15" s="648">
        <f>SUM(B15:D15)</f>
        <v>0</v>
      </c>
      <c r="F15" s="649">
        <v>0</v>
      </c>
      <c r="G15" s="649">
        <f t="shared" si="2"/>
        <v>0</v>
      </c>
      <c r="H15" s="648">
        <f>SUM(E15-F15)</f>
        <v>0</v>
      </c>
      <c r="I15" s="512"/>
      <c r="J15" s="672"/>
      <c r="K15" s="673"/>
      <c r="L15" s="673"/>
      <c r="M15" s="674"/>
    </row>
    <row r="16" spans="1:13" s="651" customFormat="1" ht="12.75" x14ac:dyDescent="0.2">
      <c r="A16" s="652" t="s">
        <v>19777</v>
      </c>
      <c r="B16" s="648">
        <v>6063653</v>
      </c>
      <c r="C16" s="648">
        <v>0</v>
      </c>
      <c r="D16" s="648" t="s">
        <v>121</v>
      </c>
      <c r="E16" s="648">
        <f t="shared" si="1"/>
        <v>6063653</v>
      </c>
      <c r="F16" s="655">
        <v>2097309.23</v>
      </c>
      <c r="G16" s="649">
        <f t="shared" si="2"/>
        <v>2097309.23</v>
      </c>
      <c r="H16" s="648">
        <f t="shared" si="3"/>
        <v>3966343.77</v>
      </c>
      <c r="I16" s="512"/>
      <c r="J16" s="672"/>
      <c r="K16" s="673"/>
      <c r="L16" s="673"/>
      <c r="M16" s="674"/>
    </row>
    <row r="17" spans="1:13" s="651" customFormat="1" ht="12.75" x14ac:dyDescent="0.2">
      <c r="A17" s="652" t="s">
        <v>19778</v>
      </c>
      <c r="B17" s="648">
        <v>971960</v>
      </c>
      <c r="C17" s="648">
        <v>0</v>
      </c>
      <c r="D17" s="648">
        <v>0</v>
      </c>
      <c r="E17" s="648">
        <f t="shared" si="1"/>
        <v>971960</v>
      </c>
      <c r="F17" s="655">
        <v>347467.62</v>
      </c>
      <c r="G17" s="649">
        <f t="shared" si="2"/>
        <v>347467.62</v>
      </c>
      <c r="H17" s="648">
        <f t="shared" si="3"/>
        <v>624492.38</v>
      </c>
      <c r="I17" s="512"/>
      <c r="J17" s="672"/>
      <c r="K17" s="673"/>
      <c r="L17" s="673"/>
      <c r="M17" s="674"/>
    </row>
    <row r="18" spans="1:13" s="651" customFormat="1" ht="12.75" x14ac:dyDescent="0.2">
      <c r="A18" s="654" t="s">
        <v>19873</v>
      </c>
      <c r="B18" s="648">
        <v>689099</v>
      </c>
      <c r="C18" s="648">
        <v>0</v>
      </c>
      <c r="D18" s="648">
        <v>0</v>
      </c>
      <c r="E18" s="648">
        <f t="shared" si="1"/>
        <v>689099</v>
      </c>
      <c r="F18" s="512">
        <v>0</v>
      </c>
      <c r="G18" s="649">
        <f t="shared" si="2"/>
        <v>0</v>
      </c>
      <c r="H18" s="648">
        <f t="shared" si="3"/>
        <v>689099</v>
      </c>
      <c r="I18" s="512"/>
      <c r="J18" s="672"/>
      <c r="K18" s="673"/>
      <c r="L18" s="673"/>
      <c r="M18" s="674"/>
    </row>
    <row r="19" spans="1:13" s="651" customFormat="1" ht="12.75" x14ac:dyDescent="0.2">
      <c r="A19" s="654" t="s">
        <v>19874</v>
      </c>
      <c r="B19" s="649">
        <v>1006196</v>
      </c>
      <c r="C19" s="648">
        <v>0</v>
      </c>
      <c r="D19" s="648">
        <v>0</v>
      </c>
      <c r="E19" s="648">
        <f>SUM(B19:D19)</f>
        <v>1006196</v>
      </c>
      <c r="F19" s="649">
        <v>0</v>
      </c>
      <c r="G19" s="649">
        <f t="shared" si="2"/>
        <v>0</v>
      </c>
      <c r="H19" s="648">
        <f>SUM(E19-F19)</f>
        <v>1006196</v>
      </c>
      <c r="I19" s="512"/>
      <c r="J19" s="672"/>
      <c r="K19" s="673"/>
      <c r="L19" s="673"/>
      <c r="M19" s="674"/>
    </row>
    <row r="20" spans="1:13" s="651" customFormat="1" ht="12.75" x14ac:dyDescent="0.2">
      <c r="A20" s="654" t="s">
        <v>19875</v>
      </c>
      <c r="B20" s="648">
        <v>0</v>
      </c>
      <c r="C20" s="648">
        <v>0</v>
      </c>
      <c r="D20" s="648">
        <v>0</v>
      </c>
      <c r="E20" s="648">
        <f t="shared" si="1"/>
        <v>0</v>
      </c>
      <c r="F20" s="649">
        <v>0</v>
      </c>
      <c r="G20" s="649">
        <f t="shared" si="2"/>
        <v>0</v>
      </c>
      <c r="H20" s="648">
        <f t="shared" si="3"/>
        <v>0</v>
      </c>
      <c r="I20" s="512"/>
      <c r="J20" s="672"/>
      <c r="K20" s="673"/>
      <c r="L20" s="673"/>
      <c r="M20" s="674"/>
    </row>
    <row r="21" spans="1:13" s="651" customFormat="1" ht="12.75" x14ac:dyDescent="0.2">
      <c r="A21" s="654" t="s">
        <v>19876</v>
      </c>
      <c r="B21" s="648">
        <v>135306</v>
      </c>
      <c r="C21" s="648">
        <v>0</v>
      </c>
      <c r="D21" s="648">
        <v>0</v>
      </c>
      <c r="E21" s="648">
        <f t="shared" si="1"/>
        <v>135306</v>
      </c>
      <c r="F21" s="649">
        <v>97612.2</v>
      </c>
      <c r="G21" s="649">
        <f t="shared" si="2"/>
        <v>97612.2</v>
      </c>
      <c r="H21" s="648">
        <f t="shared" si="3"/>
        <v>37693.800000000003</v>
      </c>
      <c r="I21" s="512"/>
      <c r="J21" s="672"/>
      <c r="K21" s="673"/>
      <c r="L21" s="673"/>
      <c r="M21" s="674"/>
    </row>
    <row r="22" spans="1:13" s="651" customFormat="1" ht="12.75" x14ac:dyDescent="0.2">
      <c r="A22" s="654" t="s">
        <v>19780</v>
      </c>
      <c r="B22" s="648">
        <v>67649</v>
      </c>
      <c r="C22" s="648">
        <v>0</v>
      </c>
      <c r="D22" s="648">
        <v>0</v>
      </c>
      <c r="E22" s="648">
        <f t="shared" si="1"/>
        <v>67649</v>
      </c>
      <c r="F22" s="655">
        <v>11663.42</v>
      </c>
      <c r="G22" s="649">
        <f t="shared" si="2"/>
        <v>11663.42</v>
      </c>
      <c r="H22" s="648">
        <f t="shared" si="3"/>
        <v>55985.58</v>
      </c>
      <c r="I22" s="512"/>
      <c r="J22" s="672"/>
      <c r="K22" s="673"/>
      <c r="L22" s="673"/>
      <c r="M22" s="674"/>
    </row>
    <row r="23" spans="1:13" s="651" customFormat="1" ht="12.75" x14ac:dyDescent="0.2">
      <c r="A23" s="654" t="s">
        <v>19877</v>
      </c>
      <c r="B23" s="648">
        <v>39750</v>
      </c>
      <c r="C23" s="648">
        <v>0</v>
      </c>
      <c r="D23" s="648">
        <v>0</v>
      </c>
      <c r="E23" s="648">
        <f t="shared" si="1"/>
        <v>39750</v>
      </c>
      <c r="F23" s="649">
        <v>2250</v>
      </c>
      <c r="G23" s="649">
        <f t="shared" si="2"/>
        <v>2250</v>
      </c>
      <c r="H23" s="648">
        <f t="shared" si="3"/>
        <v>37500</v>
      </c>
      <c r="I23" s="512"/>
      <c r="J23" s="672"/>
      <c r="K23" s="673"/>
      <c r="L23" s="673"/>
      <c r="M23" s="674"/>
    </row>
    <row r="24" spans="1:13" s="651" customFormat="1" ht="12.75" x14ac:dyDescent="0.2">
      <c r="A24" s="654" t="s">
        <v>19878</v>
      </c>
      <c r="B24" s="648">
        <v>6300</v>
      </c>
      <c r="C24" s="648">
        <v>0</v>
      </c>
      <c r="D24" s="648">
        <v>0</v>
      </c>
      <c r="E24" s="648">
        <f t="shared" si="1"/>
        <v>6300</v>
      </c>
      <c r="F24" s="649">
        <v>1100</v>
      </c>
      <c r="G24" s="649">
        <f t="shared" si="2"/>
        <v>1100</v>
      </c>
      <c r="H24" s="648">
        <f t="shared" si="3"/>
        <v>5200</v>
      </c>
      <c r="I24" s="512"/>
      <c r="J24" s="672"/>
      <c r="K24" s="673"/>
      <c r="L24" s="673"/>
      <c r="M24" s="674"/>
    </row>
    <row r="25" spans="1:13" s="651" customFormat="1" ht="12.75" x14ac:dyDescent="0.2">
      <c r="A25" s="654" t="s">
        <v>19781</v>
      </c>
      <c r="B25" s="648">
        <v>50468</v>
      </c>
      <c r="C25" s="648">
        <v>0</v>
      </c>
      <c r="D25" s="648">
        <v>0</v>
      </c>
      <c r="E25" s="648">
        <f t="shared" si="1"/>
        <v>50468</v>
      </c>
      <c r="F25" s="649">
        <v>4493.3999999999996</v>
      </c>
      <c r="G25" s="649">
        <f t="shared" si="2"/>
        <v>4493.3999999999996</v>
      </c>
      <c r="H25" s="648">
        <f t="shared" si="3"/>
        <v>45974.6</v>
      </c>
      <c r="I25" s="512"/>
      <c r="J25" s="672"/>
      <c r="K25" s="673"/>
      <c r="L25" s="673"/>
      <c r="M25" s="674"/>
    </row>
    <row r="26" spans="1:13" s="651" customFormat="1" ht="12.75" x14ac:dyDescent="0.2">
      <c r="A26" s="652" t="s">
        <v>19782</v>
      </c>
      <c r="B26" s="648">
        <v>1153320</v>
      </c>
      <c r="C26" s="648">
        <v>0</v>
      </c>
      <c r="D26" s="648">
        <v>0</v>
      </c>
      <c r="E26" s="648">
        <f t="shared" si="1"/>
        <v>1153320</v>
      </c>
      <c r="F26" s="649">
        <v>323537.89</v>
      </c>
      <c r="G26" s="649">
        <f t="shared" si="2"/>
        <v>323537.89</v>
      </c>
      <c r="H26" s="648">
        <f t="shared" si="3"/>
        <v>829782.11</v>
      </c>
      <c r="I26" s="512"/>
      <c r="J26" s="672"/>
      <c r="K26" s="673"/>
      <c r="L26" s="673"/>
      <c r="M26" s="674"/>
    </row>
    <row r="27" spans="1:13" s="651" customFormat="1" ht="12.75" x14ac:dyDescent="0.2">
      <c r="A27" s="654" t="s">
        <v>19879</v>
      </c>
      <c r="B27" s="648">
        <v>1272500</v>
      </c>
      <c r="C27" s="648">
        <v>0</v>
      </c>
      <c r="D27" s="648">
        <v>0</v>
      </c>
      <c r="E27" s="648">
        <f t="shared" si="1"/>
        <v>1272500</v>
      </c>
      <c r="F27" s="649">
        <v>0</v>
      </c>
      <c r="G27" s="649">
        <f t="shared" si="2"/>
        <v>0</v>
      </c>
      <c r="H27" s="648">
        <f t="shared" si="3"/>
        <v>1272500</v>
      </c>
      <c r="I27" s="512"/>
      <c r="J27" s="672"/>
      <c r="K27" s="673"/>
      <c r="L27" s="673"/>
      <c r="M27" s="674"/>
    </row>
    <row r="28" spans="1:13" s="651" customFormat="1" ht="12.75" x14ac:dyDescent="0.2">
      <c r="A28" s="654" t="s">
        <v>19783</v>
      </c>
      <c r="B28" s="648">
        <v>3994791</v>
      </c>
      <c r="C28" s="648">
        <v>0</v>
      </c>
      <c r="D28" s="648">
        <v>0</v>
      </c>
      <c r="E28" s="648">
        <f t="shared" si="1"/>
        <v>3994791</v>
      </c>
      <c r="F28" s="655">
        <v>1027120.07</v>
      </c>
      <c r="G28" s="649">
        <f t="shared" si="2"/>
        <v>1027120.07</v>
      </c>
      <c r="H28" s="648">
        <f t="shared" si="3"/>
        <v>2967670.93</v>
      </c>
      <c r="I28" s="512"/>
      <c r="J28" s="672"/>
      <c r="K28" s="673"/>
      <c r="L28" s="673"/>
      <c r="M28" s="674"/>
    </row>
    <row r="29" spans="1:13" s="651" customFormat="1" ht="12.75" x14ac:dyDescent="0.2">
      <c r="A29" s="654" t="s">
        <v>19880</v>
      </c>
      <c r="B29" s="648">
        <v>36000</v>
      </c>
      <c r="C29" s="648">
        <v>0</v>
      </c>
      <c r="D29" s="648">
        <v>0</v>
      </c>
      <c r="E29" s="648">
        <f t="shared" si="1"/>
        <v>36000</v>
      </c>
      <c r="F29" s="649">
        <v>0</v>
      </c>
      <c r="G29" s="649">
        <f t="shared" si="2"/>
        <v>0</v>
      </c>
      <c r="H29" s="648">
        <f t="shared" si="3"/>
        <v>36000</v>
      </c>
      <c r="I29" s="512"/>
      <c r="J29" s="672"/>
      <c r="K29" s="673"/>
      <c r="L29" s="673"/>
      <c r="M29" s="674"/>
    </row>
    <row r="30" spans="1:13" s="651" customFormat="1" ht="12.75" x14ac:dyDescent="0.2">
      <c r="A30" s="652" t="s">
        <v>19881</v>
      </c>
      <c r="B30" s="648"/>
      <c r="C30" s="648">
        <v>0</v>
      </c>
      <c r="D30" s="648">
        <v>0</v>
      </c>
      <c r="E30" s="648">
        <f t="shared" si="1"/>
        <v>0</v>
      </c>
      <c r="F30" s="675">
        <v>0</v>
      </c>
      <c r="G30" s="649">
        <f t="shared" si="2"/>
        <v>0</v>
      </c>
      <c r="H30" s="648">
        <f t="shared" si="3"/>
        <v>0</v>
      </c>
      <c r="I30" s="512"/>
      <c r="J30" s="672"/>
      <c r="K30" s="673"/>
      <c r="L30" s="673"/>
      <c r="M30" s="674"/>
    </row>
    <row r="31" spans="1:13" s="651" customFormat="1" ht="12.75" x14ac:dyDescent="0.2">
      <c r="A31" s="652" t="s">
        <v>19784</v>
      </c>
      <c r="B31" s="648">
        <v>1852948</v>
      </c>
      <c r="C31" s="648">
        <v>0</v>
      </c>
      <c r="D31" s="648">
        <v>0</v>
      </c>
      <c r="E31" s="648">
        <f t="shared" si="1"/>
        <v>1852948</v>
      </c>
      <c r="F31" s="649">
        <v>0</v>
      </c>
      <c r="G31" s="649">
        <f t="shared" si="2"/>
        <v>0</v>
      </c>
      <c r="H31" s="648">
        <f t="shared" si="3"/>
        <v>1852948</v>
      </c>
      <c r="I31" s="512"/>
      <c r="J31" s="672"/>
      <c r="K31" s="673"/>
      <c r="L31" s="673"/>
      <c r="M31" s="674"/>
    </row>
    <row r="32" spans="1:13" s="651" customFormat="1" ht="12.75" x14ac:dyDescent="0.2">
      <c r="A32" s="654" t="s">
        <v>19785</v>
      </c>
      <c r="B32" s="648">
        <v>2854160</v>
      </c>
      <c r="C32" s="648">
        <v>0</v>
      </c>
      <c r="D32" s="648">
        <v>0</v>
      </c>
      <c r="E32" s="648">
        <f t="shared" si="1"/>
        <v>2854160</v>
      </c>
      <c r="F32" s="655">
        <v>555650.49</v>
      </c>
      <c r="G32" s="649">
        <f t="shared" si="2"/>
        <v>555650.49</v>
      </c>
      <c r="H32" s="648">
        <f t="shared" si="3"/>
        <v>2298509.5099999998</v>
      </c>
      <c r="I32" s="512"/>
      <c r="J32" s="672"/>
      <c r="K32" s="673"/>
      <c r="L32" s="673"/>
      <c r="M32" s="674"/>
    </row>
    <row r="33" spans="1:19" s="651" customFormat="1" ht="12.75" x14ac:dyDescent="0.2">
      <c r="A33" s="654" t="s">
        <v>19786</v>
      </c>
      <c r="B33" s="648">
        <v>601774</v>
      </c>
      <c r="C33" s="648">
        <v>0</v>
      </c>
      <c r="D33" s="648">
        <v>0</v>
      </c>
      <c r="E33" s="648">
        <f t="shared" si="1"/>
        <v>601774</v>
      </c>
      <c r="F33" s="649">
        <v>9535.2000000000007</v>
      </c>
      <c r="G33" s="649">
        <f t="shared" si="2"/>
        <v>9535.2000000000007</v>
      </c>
      <c r="H33" s="648">
        <f t="shared" si="3"/>
        <v>592238.80000000005</v>
      </c>
      <c r="I33" s="512"/>
      <c r="J33" s="672"/>
      <c r="K33" s="673"/>
      <c r="L33" s="673"/>
      <c r="M33" s="674"/>
    </row>
    <row r="34" spans="1:19" s="651" customFormat="1" ht="12.75" x14ac:dyDescent="0.2">
      <c r="A34" s="658" t="s">
        <v>19821</v>
      </c>
      <c r="B34" s="659">
        <f>SUM(B35)</f>
        <v>9198937</v>
      </c>
      <c r="C34" s="659">
        <f t="shared" ref="C34:H34" si="4">SUM(C35)</f>
        <v>0</v>
      </c>
      <c r="D34" s="659">
        <f t="shared" si="4"/>
        <v>0</v>
      </c>
      <c r="E34" s="659">
        <f t="shared" si="4"/>
        <v>9198937</v>
      </c>
      <c r="F34" s="659">
        <f t="shared" si="4"/>
        <v>0</v>
      </c>
      <c r="G34" s="659">
        <f t="shared" si="4"/>
        <v>0</v>
      </c>
      <c r="H34" s="659">
        <f t="shared" si="4"/>
        <v>9198937</v>
      </c>
      <c r="I34" s="512"/>
      <c r="J34" s="672"/>
      <c r="K34" s="673"/>
      <c r="L34" s="673"/>
      <c r="M34" s="674"/>
    </row>
    <row r="35" spans="1:19" s="656" customFormat="1" ht="12.75" x14ac:dyDescent="0.2">
      <c r="A35" s="652" t="s">
        <v>19865</v>
      </c>
      <c r="B35" s="648">
        <v>9198937</v>
      </c>
      <c r="C35" s="648">
        <v>0</v>
      </c>
      <c r="D35" s="648">
        <v>0</v>
      </c>
      <c r="E35" s="648">
        <f t="shared" ref="E35" si="5">SUM(B35:D35)</f>
        <v>9198937</v>
      </c>
      <c r="F35" s="648">
        <v>0</v>
      </c>
      <c r="G35" s="649">
        <f t="shared" ref="G35" si="6">SUM(F35)</f>
        <v>0</v>
      </c>
      <c r="H35" s="648">
        <f t="shared" ref="H35" si="7">SUM(E35-F35)</f>
        <v>9198937</v>
      </c>
      <c r="I35" s="664"/>
      <c r="J35" s="672"/>
      <c r="K35" s="673"/>
      <c r="L35" s="673"/>
      <c r="M35" s="674"/>
      <c r="N35" s="664"/>
      <c r="O35" s="664"/>
      <c r="P35" s="664"/>
      <c r="Q35" s="664"/>
      <c r="R35" s="664"/>
      <c r="S35" s="664"/>
    </row>
    <row r="36" spans="1:19" s="651" customFormat="1" ht="12.75" x14ac:dyDescent="0.2">
      <c r="A36" s="666" t="s">
        <v>19866</v>
      </c>
      <c r="B36" s="659">
        <f>SUM(B37:B38)</f>
        <v>1754478</v>
      </c>
      <c r="C36" s="659">
        <f t="shared" ref="C36:H36" si="8">SUM(C37:C38)</f>
        <v>0</v>
      </c>
      <c r="D36" s="659">
        <f t="shared" si="8"/>
        <v>0</v>
      </c>
      <c r="E36" s="659">
        <f t="shared" si="8"/>
        <v>1754478</v>
      </c>
      <c r="F36" s="659">
        <f t="shared" si="8"/>
        <v>411395</v>
      </c>
      <c r="G36" s="659">
        <f t="shared" si="8"/>
        <v>411395</v>
      </c>
      <c r="H36" s="659">
        <f t="shared" si="8"/>
        <v>1343083</v>
      </c>
      <c r="I36" s="512"/>
      <c r="J36" s="672"/>
      <c r="K36" s="673"/>
      <c r="L36" s="673"/>
      <c r="M36" s="674"/>
    </row>
    <row r="37" spans="1:19" s="651" customFormat="1" ht="12.75" x14ac:dyDescent="0.2">
      <c r="A37" s="654" t="s">
        <v>19882</v>
      </c>
      <c r="B37" s="648">
        <v>1262319</v>
      </c>
      <c r="C37" s="648">
        <v>0</v>
      </c>
      <c r="D37" s="648">
        <v>0</v>
      </c>
      <c r="E37" s="648">
        <f>SUM(B37:D37)</f>
        <v>1262319</v>
      </c>
      <c r="F37" s="655">
        <v>275681</v>
      </c>
      <c r="G37" s="649">
        <f t="shared" si="2"/>
        <v>275681</v>
      </c>
      <c r="H37" s="648">
        <f>SUM(E37-F37)</f>
        <v>986638</v>
      </c>
      <c r="I37" s="512"/>
      <c r="J37" s="672"/>
      <c r="K37" s="673"/>
      <c r="L37" s="673"/>
      <c r="M37" s="674"/>
    </row>
    <row r="38" spans="1:19" s="677" customFormat="1" ht="18.75" customHeight="1" x14ac:dyDescent="0.2">
      <c r="A38" s="654" t="s">
        <v>19883</v>
      </c>
      <c r="B38" s="648">
        <v>492159</v>
      </c>
      <c r="C38" s="648">
        <v>0</v>
      </c>
      <c r="D38" s="648">
        <v>0</v>
      </c>
      <c r="E38" s="648">
        <f>SUM(B38:D38)</f>
        <v>492159</v>
      </c>
      <c r="F38" s="649">
        <v>135714</v>
      </c>
      <c r="G38" s="649">
        <f t="shared" si="2"/>
        <v>135714</v>
      </c>
      <c r="H38" s="648">
        <f>SUM(E38-F38)</f>
        <v>356445</v>
      </c>
      <c r="I38" s="661"/>
      <c r="J38" s="672"/>
      <c r="K38" s="673"/>
      <c r="L38" s="676"/>
      <c r="M38" s="674"/>
    </row>
    <row r="39" spans="1:19" x14ac:dyDescent="0.25">
      <c r="A39" s="678" t="s">
        <v>19584</v>
      </c>
      <c r="B39" s="679">
        <f>SUM(B9+B34+B36)</f>
        <v>78054985</v>
      </c>
      <c r="C39" s="679">
        <f t="shared" ref="C39:H39" si="9">SUM(C9+C34+C36)</f>
        <v>0</v>
      </c>
      <c r="D39" s="679">
        <f t="shared" si="9"/>
        <v>0</v>
      </c>
      <c r="E39" s="679">
        <f t="shared" si="9"/>
        <v>78054985</v>
      </c>
      <c r="F39" s="679">
        <f t="shared" si="9"/>
        <v>16405465.92</v>
      </c>
      <c r="G39" s="679">
        <f t="shared" si="9"/>
        <v>16405465.92</v>
      </c>
      <c r="H39" s="679">
        <f t="shared" si="9"/>
        <v>61649519.079999991</v>
      </c>
      <c r="I39" s="680"/>
      <c r="J39" s="651"/>
      <c r="K39" s="651"/>
      <c r="L39" s="651"/>
    </row>
    <row r="40" spans="1:19" x14ac:dyDescent="0.25">
      <c r="J40" s="651"/>
      <c r="K40" s="651"/>
      <c r="L40" s="674"/>
    </row>
    <row r="41" spans="1:19" x14ac:dyDescent="0.25">
      <c r="J41" s="651"/>
      <c r="K41" s="651"/>
      <c r="L41" s="651"/>
    </row>
    <row r="42" spans="1:19" x14ac:dyDescent="0.25">
      <c r="J42" s="651"/>
      <c r="K42" s="651"/>
      <c r="L42" s="651"/>
    </row>
    <row r="43" spans="1:19" x14ac:dyDescent="0.25">
      <c r="B43" s="681"/>
      <c r="G43" s="670"/>
      <c r="J43" s="651"/>
      <c r="K43" s="651"/>
      <c r="L43" s="651"/>
    </row>
    <row r="44" spans="1:19" x14ac:dyDescent="0.25">
      <c r="J44" s="651"/>
      <c r="K44" s="651"/>
      <c r="L44" s="651"/>
    </row>
    <row r="45" spans="1:19" x14ac:dyDescent="0.25">
      <c r="C45" s="1309" t="s">
        <v>19532</v>
      </c>
      <c r="D45" s="1309"/>
      <c r="G45" s="671"/>
      <c r="H45" s="681"/>
      <c r="J45" s="651"/>
      <c r="K45" s="651"/>
      <c r="L45" s="651"/>
    </row>
    <row r="46" spans="1:19" x14ac:dyDescent="0.25">
      <c r="C46" s="1310" t="s">
        <v>843</v>
      </c>
      <c r="D46" s="1310"/>
      <c r="J46" s="651"/>
      <c r="K46" s="651"/>
      <c r="L46" s="651"/>
    </row>
    <row r="47" spans="1:19" x14ac:dyDescent="0.25">
      <c r="B47" s="681"/>
      <c r="J47" s="648"/>
      <c r="K47" s="664"/>
      <c r="L47" s="664"/>
    </row>
    <row r="48" spans="1:19" x14ac:dyDescent="0.25">
      <c r="J48" s="651"/>
      <c r="K48" s="651"/>
      <c r="L48" s="651"/>
    </row>
    <row r="49" spans="10:12" x14ac:dyDescent="0.25">
      <c r="J49" s="651"/>
      <c r="K49" s="651"/>
      <c r="L49" s="651"/>
    </row>
    <row r="50" spans="10:12" x14ac:dyDescent="0.25">
      <c r="J50" s="677"/>
      <c r="K50" s="677"/>
      <c r="L50" s="677"/>
    </row>
  </sheetData>
  <mergeCells count="6">
    <mergeCell ref="C46:D46"/>
    <mergeCell ref="A1:H1"/>
    <mergeCell ref="A2:H2"/>
    <mergeCell ref="A3:H3"/>
    <mergeCell ref="A4:H4"/>
    <mergeCell ref="C45:D45"/>
  </mergeCells>
  <pageMargins left="0.70866141732283472" right="0.70866141732283472" top="0.74803149606299213" bottom="0.55118110236220474" header="0.31496062992125984" footer="0.31496062992125984"/>
  <pageSetup scale="76" orientation="landscape" r:id="rId1"/>
  <headerFooter>
    <oddFooter>&amp;R69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153"/>
  <sheetViews>
    <sheetView topLeftCell="A49" zoomScaleNormal="100" workbookViewId="0">
      <selection activeCell="B17" sqref="B17"/>
    </sheetView>
  </sheetViews>
  <sheetFormatPr baseColWidth="10" defaultRowHeight="15" x14ac:dyDescent="0.25"/>
  <cols>
    <col min="1" max="1" width="49.85546875" customWidth="1"/>
    <col min="2" max="2" width="15.140625" customWidth="1"/>
    <col min="3" max="4" width="18.5703125" customWidth="1"/>
    <col min="5" max="5" width="16.5703125" customWidth="1"/>
    <col min="6" max="6" width="14.42578125" customWidth="1"/>
    <col min="7" max="7" width="15.5703125" style="514" customWidth="1"/>
    <col min="8" max="8" width="15" customWidth="1"/>
    <col min="9" max="9" width="7.42578125" customWidth="1"/>
    <col min="10" max="10" width="24.5703125" customWidth="1"/>
    <col min="11" max="11" width="17.42578125" customWidth="1"/>
  </cols>
  <sheetData>
    <row r="1" spans="1:14" s="514" customFormat="1" ht="16.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4"/>
      <c r="K1" s="634"/>
      <c r="L1" s="634"/>
      <c r="M1" s="634"/>
      <c r="N1" s="634"/>
    </row>
    <row r="2" spans="1:14" s="514" customFormat="1" ht="16.5" customHeight="1" x14ac:dyDescent="0.2">
      <c r="A2" s="1424" t="s">
        <v>19884</v>
      </c>
      <c r="B2" s="1424"/>
      <c r="C2" s="1424"/>
      <c r="D2" s="1424"/>
      <c r="E2" s="1424"/>
      <c r="F2" s="1424"/>
      <c r="G2" s="1424"/>
      <c r="H2" s="1424"/>
      <c r="I2" s="633"/>
      <c r="J2" s="634"/>
      <c r="K2" s="634"/>
      <c r="L2" s="634"/>
      <c r="M2" s="634"/>
      <c r="N2" s="634"/>
    </row>
    <row r="3" spans="1:14" s="514" customFormat="1" ht="16.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4"/>
      <c r="K3" s="634"/>
      <c r="L3" s="634"/>
      <c r="M3" s="634"/>
      <c r="N3" s="634"/>
    </row>
    <row r="4" spans="1:14" s="514" customFormat="1" ht="16.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4"/>
      <c r="K4" s="634"/>
      <c r="L4" s="634"/>
      <c r="M4" s="634"/>
      <c r="N4" s="634"/>
    </row>
    <row r="5" spans="1:14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</row>
    <row r="6" spans="1:14" s="514" customFormat="1" ht="18.75" customHeight="1" x14ac:dyDescent="0.2">
      <c r="A6" s="638" t="s">
        <v>19591</v>
      </c>
      <c r="B6" s="1428" t="s">
        <v>19885</v>
      </c>
      <c r="C6" s="1429"/>
      <c r="D6" s="637"/>
      <c r="E6" s="637"/>
      <c r="F6" s="637"/>
      <c r="G6" s="637"/>
      <c r="H6" s="637"/>
      <c r="I6" s="637"/>
      <c r="J6" s="634"/>
      <c r="K6" s="634"/>
      <c r="L6" s="634"/>
      <c r="M6" s="634"/>
      <c r="N6" s="634"/>
    </row>
    <row r="7" spans="1:14" s="514" customFormat="1" ht="12.75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4"/>
      <c r="K7" s="634"/>
      <c r="L7" s="634"/>
      <c r="M7" s="634"/>
    </row>
    <row r="8" spans="1:14" s="644" customFormat="1" ht="51.75" x14ac:dyDescent="0.25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/>
    </row>
    <row r="9" spans="1:14" x14ac:dyDescent="0.25">
      <c r="A9" s="682"/>
      <c r="B9" s="682"/>
      <c r="C9" s="682"/>
      <c r="D9" s="682"/>
      <c r="E9" s="682"/>
      <c r="F9" s="682"/>
      <c r="G9" s="651"/>
      <c r="H9" s="682"/>
    </row>
    <row r="10" spans="1:14" s="512" customFormat="1" x14ac:dyDescent="0.25">
      <c r="A10" s="658" t="s">
        <v>19771</v>
      </c>
      <c r="B10" s="659">
        <f t="shared" ref="B10:H10" si="0">SUM(B11:B25)</f>
        <v>13781699</v>
      </c>
      <c r="C10" s="659">
        <f t="shared" si="0"/>
        <v>0</v>
      </c>
      <c r="D10" s="659">
        <f t="shared" si="0"/>
        <v>0</v>
      </c>
      <c r="E10" s="659">
        <f t="shared" si="0"/>
        <v>13781699</v>
      </c>
      <c r="F10" s="659">
        <f t="shared" si="0"/>
        <v>400091.02</v>
      </c>
      <c r="G10" s="659">
        <f t="shared" si="0"/>
        <v>400091.02</v>
      </c>
      <c r="H10" s="659">
        <f t="shared" si="0"/>
        <v>13381607.979999999</v>
      </c>
      <c r="I10" s="481"/>
      <c r="J10" s="661"/>
      <c r="K10" s="661"/>
      <c r="L10" s="661"/>
      <c r="M10" s="661"/>
      <c r="N10" s="661"/>
    </row>
    <row r="11" spans="1:14" s="512" customFormat="1" x14ac:dyDescent="0.25">
      <c r="A11" s="652" t="s">
        <v>19772</v>
      </c>
      <c r="B11" s="648">
        <v>11844020</v>
      </c>
      <c r="C11" s="648">
        <v>0</v>
      </c>
      <c r="D11" s="648">
        <v>0</v>
      </c>
      <c r="E11" s="648">
        <f>SUM(B11:D11)</f>
        <v>11844020</v>
      </c>
      <c r="F11" s="675">
        <v>9677.1200000000008</v>
      </c>
      <c r="G11" s="649">
        <f>SUM(F11)</f>
        <v>9677.1200000000008</v>
      </c>
      <c r="H11" s="648">
        <f>SUM(E11-F11)</f>
        <v>11834342.880000001</v>
      </c>
      <c r="I11" s="481"/>
      <c r="J11" s="683"/>
      <c r="K11" s="676"/>
      <c r="L11" s="661"/>
      <c r="M11" s="648"/>
      <c r="N11" s="661"/>
    </row>
    <row r="12" spans="1:14" s="512" customFormat="1" x14ac:dyDescent="0.25">
      <c r="A12" s="652" t="s">
        <v>19886</v>
      </c>
      <c r="B12" s="648">
        <v>0</v>
      </c>
      <c r="C12" s="648">
        <v>0</v>
      </c>
      <c r="D12" s="648">
        <v>0</v>
      </c>
      <c r="E12" s="648">
        <f>SUM(B12:D12)</f>
        <v>0</v>
      </c>
      <c r="F12" s="655">
        <v>0</v>
      </c>
      <c r="G12" s="649">
        <f t="shared" ref="G12:G24" si="1">SUM(F12)</f>
        <v>0</v>
      </c>
      <c r="H12" s="648">
        <f>SUM(E12-F12)</f>
        <v>0</v>
      </c>
      <c r="I12" s="481"/>
      <c r="J12" s="683"/>
      <c r="K12" s="676"/>
      <c r="L12" s="661"/>
      <c r="M12" s="648"/>
      <c r="N12" s="661"/>
    </row>
    <row r="13" spans="1:14" s="512" customFormat="1" x14ac:dyDescent="0.25">
      <c r="A13" s="652" t="s">
        <v>19773</v>
      </c>
      <c r="B13" s="648">
        <v>0</v>
      </c>
      <c r="C13" s="648">
        <v>0</v>
      </c>
      <c r="D13" s="648">
        <v>0</v>
      </c>
      <c r="E13" s="648">
        <f t="shared" ref="E13:E74" si="2">SUM(B13:D13)</f>
        <v>0</v>
      </c>
      <c r="F13" s="655">
        <v>0</v>
      </c>
      <c r="G13" s="649">
        <f t="shared" si="1"/>
        <v>0</v>
      </c>
      <c r="H13" s="648">
        <f t="shared" ref="H13:H74" si="3">SUM(E13-F13)</f>
        <v>0</v>
      </c>
      <c r="I13" s="481"/>
      <c r="J13" s="683"/>
      <c r="K13" s="676"/>
      <c r="L13" s="661"/>
      <c r="M13" s="648"/>
      <c r="N13" s="661"/>
    </row>
    <row r="14" spans="1:14" s="512" customFormat="1" x14ac:dyDescent="0.25">
      <c r="A14" s="652" t="s">
        <v>19887</v>
      </c>
      <c r="B14" s="648">
        <v>0</v>
      </c>
      <c r="C14" s="648">
        <v>0</v>
      </c>
      <c r="D14" s="648">
        <v>1000</v>
      </c>
      <c r="E14" s="648">
        <f t="shared" si="2"/>
        <v>1000</v>
      </c>
      <c r="F14" s="655">
        <v>149.32</v>
      </c>
      <c r="G14" s="649">
        <f t="shared" si="1"/>
        <v>149.32</v>
      </c>
      <c r="H14" s="648">
        <f t="shared" si="3"/>
        <v>850.68000000000006</v>
      </c>
      <c r="I14" s="481"/>
      <c r="J14" s="683"/>
      <c r="K14" s="676"/>
      <c r="L14" s="661"/>
      <c r="M14" s="648"/>
      <c r="N14" s="661"/>
    </row>
    <row r="15" spans="1:14" s="512" customFormat="1" x14ac:dyDescent="0.25">
      <c r="A15" s="652" t="s">
        <v>19775</v>
      </c>
      <c r="B15" s="648">
        <v>0</v>
      </c>
      <c r="C15" s="648">
        <v>0</v>
      </c>
      <c r="D15" s="648">
        <v>5000</v>
      </c>
      <c r="E15" s="648">
        <f t="shared" si="2"/>
        <v>5000</v>
      </c>
      <c r="F15" s="655">
        <v>3227.32</v>
      </c>
      <c r="G15" s="649">
        <f t="shared" si="1"/>
        <v>3227.32</v>
      </c>
      <c r="H15" s="648">
        <f t="shared" si="3"/>
        <v>1772.6799999999998</v>
      </c>
      <c r="I15" s="481"/>
      <c r="J15" s="683"/>
      <c r="K15" s="676"/>
      <c r="L15" s="661"/>
      <c r="M15" s="648"/>
      <c r="N15" s="661"/>
    </row>
    <row r="16" spans="1:14" s="512" customFormat="1" x14ac:dyDescent="0.25">
      <c r="A16" s="652" t="s">
        <v>19776</v>
      </c>
      <c r="B16" s="648">
        <v>0</v>
      </c>
      <c r="C16" s="648">
        <v>0</v>
      </c>
      <c r="D16" s="648">
        <v>25000</v>
      </c>
      <c r="E16" s="648">
        <f t="shared" si="2"/>
        <v>25000</v>
      </c>
      <c r="F16" s="655">
        <v>21766.6</v>
      </c>
      <c r="G16" s="649">
        <f t="shared" si="1"/>
        <v>21766.6</v>
      </c>
      <c r="H16" s="648">
        <f t="shared" si="3"/>
        <v>3233.4000000000015</v>
      </c>
      <c r="I16" s="481"/>
      <c r="J16" s="683"/>
      <c r="K16" s="676"/>
      <c r="L16" s="661"/>
      <c r="M16" s="648"/>
      <c r="N16" s="661"/>
    </row>
    <row r="17" spans="1:14" s="512" customFormat="1" x14ac:dyDescent="0.25">
      <c r="A17" s="652" t="s">
        <v>19779</v>
      </c>
      <c r="B17" s="648">
        <v>0</v>
      </c>
      <c r="C17" s="648">
        <v>0</v>
      </c>
      <c r="D17" s="648">
        <v>0</v>
      </c>
      <c r="E17" s="648">
        <f t="shared" si="2"/>
        <v>0</v>
      </c>
      <c r="F17" s="655">
        <v>0</v>
      </c>
      <c r="G17" s="649">
        <f t="shared" si="1"/>
        <v>0</v>
      </c>
      <c r="H17" s="648">
        <f t="shared" si="3"/>
        <v>0</v>
      </c>
      <c r="I17" s="481"/>
      <c r="J17" s="683"/>
      <c r="K17" s="676"/>
      <c r="L17" s="661"/>
      <c r="M17" s="648"/>
      <c r="N17" s="661"/>
    </row>
    <row r="18" spans="1:14" s="512" customFormat="1" x14ac:dyDescent="0.25">
      <c r="A18" s="652" t="s">
        <v>19888</v>
      </c>
      <c r="B18" s="648">
        <v>0</v>
      </c>
      <c r="C18" s="648">
        <v>0</v>
      </c>
      <c r="D18" s="648">
        <v>0</v>
      </c>
      <c r="E18" s="648">
        <f t="shared" si="2"/>
        <v>0</v>
      </c>
      <c r="F18" s="655">
        <v>0</v>
      </c>
      <c r="G18" s="649">
        <f t="shared" si="1"/>
        <v>0</v>
      </c>
      <c r="H18" s="648">
        <f t="shared" si="3"/>
        <v>0</v>
      </c>
      <c r="I18" s="481"/>
      <c r="J18" s="683"/>
      <c r="K18" s="676"/>
      <c r="L18" s="661"/>
      <c r="M18" s="648"/>
      <c r="N18" s="661"/>
    </row>
    <row r="19" spans="1:14" s="512" customFormat="1" x14ac:dyDescent="0.25">
      <c r="A19" s="652" t="s">
        <v>19889</v>
      </c>
      <c r="B19" s="648">
        <v>1937679</v>
      </c>
      <c r="C19" s="648">
        <v>0</v>
      </c>
      <c r="D19" s="648">
        <v>-391000</v>
      </c>
      <c r="E19" s="648">
        <f t="shared" si="2"/>
        <v>1546679</v>
      </c>
      <c r="F19" s="655">
        <v>36261</v>
      </c>
      <c r="G19" s="649">
        <f t="shared" si="1"/>
        <v>36261</v>
      </c>
      <c r="H19" s="648">
        <f t="shared" si="3"/>
        <v>1510418</v>
      </c>
      <c r="I19" s="481"/>
      <c r="J19" s="672"/>
      <c r="K19" s="673"/>
      <c r="L19" s="661"/>
      <c r="M19" s="648"/>
      <c r="N19" s="661"/>
    </row>
    <row r="20" spans="1:14" s="512" customFormat="1" x14ac:dyDescent="0.25">
      <c r="A20" s="652" t="s">
        <v>19874</v>
      </c>
      <c r="B20" s="648">
        <v>0</v>
      </c>
      <c r="C20" s="648">
        <v>0</v>
      </c>
      <c r="D20" s="648">
        <v>350000</v>
      </c>
      <c r="E20" s="648">
        <f>SUM(B20:D20)</f>
        <v>350000</v>
      </c>
      <c r="F20" s="655">
        <v>322388.57</v>
      </c>
      <c r="G20" s="649">
        <f t="shared" si="1"/>
        <v>322388.57</v>
      </c>
      <c r="H20" s="648">
        <f>SUM(E20-F20)</f>
        <v>27611.429999999993</v>
      </c>
      <c r="I20" s="481"/>
      <c r="J20" s="672"/>
      <c r="K20" s="673"/>
      <c r="L20" s="661"/>
      <c r="M20" s="648"/>
      <c r="N20" s="661"/>
    </row>
    <row r="21" spans="1:14" s="512" customFormat="1" x14ac:dyDescent="0.25">
      <c r="A21" s="652" t="s">
        <v>19782</v>
      </c>
      <c r="B21" s="648">
        <v>0</v>
      </c>
      <c r="C21" s="648">
        <v>0</v>
      </c>
      <c r="D21" s="648">
        <v>0</v>
      </c>
      <c r="E21" s="648">
        <f t="shared" si="2"/>
        <v>0</v>
      </c>
      <c r="F21" s="675">
        <v>-25</v>
      </c>
      <c r="G21" s="649">
        <f t="shared" si="1"/>
        <v>-25</v>
      </c>
      <c r="H21" s="648">
        <f t="shared" si="3"/>
        <v>25</v>
      </c>
      <c r="I21" s="481"/>
      <c r="J21" s="672"/>
      <c r="K21" s="684"/>
      <c r="L21" s="661"/>
      <c r="M21" s="648"/>
      <c r="N21" s="661"/>
    </row>
    <row r="22" spans="1:14" s="512" customFormat="1" x14ac:dyDescent="0.25">
      <c r="A22" s="652" t="s">
        <v>19783</v>
      </c>
      <c r="B22" s="648">
        <v>0</v>
      </c>
      <c r="C22" s="648">
        <v>0</v>
      </c>
      <c r="D22" s="648">
        <v>0</v>
      </c>
      <c r="E22" s="648">
        <f t="shared" si="2"/>
        <v>0</v>
      </c>
      <c r="F22" s="512">
        <v>0</v>
      </c>
      <c r="G22" s="649">
        <f t="shared" si="1"/>
        <v>0</v>
      </c>
      <c r="H22" s="648">
        <f t="shared" si="3"/>
        <v>0</v>
      </c>
      <c r="I22" s="481"/>
      <c r="J22" s="672"/>
      <c r="K22" s="684"/>
      <c r="L22" s="661"/>
      <c r="M22" s="648"/>
      <c r="N22" s="661"/>
    </row>
    <row r="23" spans="1:14" s="512" customFormat="1" x14ac:dyDescent="0.25">
      <c r="A23" s="652" t="s">
        <v>19880</v>
      </c>
      <c r="B23" s="648">
        <v>0</v>
      </c>
      <c r="C23" s="648">
        <v>0</v>
      </c>
      <c r="D23" s="648">
        <v>5000</v>
      </c>
      <c r="E23" s="648">
        <f t="shared" si="2"/>
        <v>5000</v>
      </c>
      <c r="F23" s="655">
        <v>2060.13</v>
      </c>
      <c r="G23" s="649">
        <f t="shared" si="1"/>
        <v>2060.13</v>
      </c>
      <c r="H23" s="648">
        <f t="shared" si="3"/>
        <v>2939.87</v>
      </c>
      <c r="I23" s="481"/>
      <c r="J23" s="672"/>
      <c r="K23" s="673"/>
      <c r="L23" s="661"/>
      <c r="M23" s="648"/>
      <c r="N23" s="661"/>
    </row>
    <row r="24" spans="1:14" s="512" customFormat="1" x14ac:dyDescent="0.25">
      <c r="A24" s="652" t="s">
        <v>19881</v>
      </c>
      <c r="B24" s="648">
        <v>0</v>
      </c>
      <c r="C24" s="648">
        <v>0</v>
      </c>
      <c r="D24" s="648">
        <v>0</v>
      </c>
      <c r="E24" s="648">
        <f>SUM(B24:D24)</f>
        <v>0</v>
      </c>
      <c r="F24" s="655">
        <v>0</v>
      </c>
      <c r="G24" s="649">
        <f t="shared" si="1"/>
        <v>0</v>
      </c>
      <c r="H24" s="648">
        <f>SUM(E24-F24)</f>
        <v>0</v>
      </c>
      <c r="I24" s="481"/>
      <c r="J24" s="672"/>
      <c r="K24" s="673"/>
      <c r="L24" s="661"/>
      <c r="M24" s="648"/>
      <c r="N24" s="661"/>
    </row>
    <row r="25" spans="1:14" s="512" customFormat="1" x14ac:dyDescent="0.25">
      <c r="A25" s="652" t="s">
        <v>19785</v>
      </c>
      <c r="B25" s="648">
        <v>0</v>
      </c>
      <c r="C25" s="648">
        <v>0</v>
      </c>
      <c r="D25" s="648">
        <v>5000</v>
      </c>
      <c r="E25" s="648">
        <f t="shared" si="2"/>
        <v>5000</v>
      </c>
      <c r="F25" s="655">
        <v>4585.96</v>
      </c>
      <c r="G25" s="649">
        <f>SUM(F25)</f>
        <v>4585.96</v>
      </c>
      <c r="H25" s="648">
        <f>SUM(E25-F25)</f>
        <v>414.03999999999996</v>
      </c>
      <c r="I25" s="481"/>
      <c r="J25" s="672"/>
      <c r="K25" s="673"/>
      <c r="L25" s="661"/>
      <c r="M25" s="648"/>
      <c r="N25" s="661"/>
    </row>
    <row r="26" spans="1:14" s="512" customFormat="1" x14ac:dyDescent="0.25">
      <c r="A26" s="658" t="s">
        <v>19787</v>
      </c>
      <c r="B26" s="659">
        <f t="shared" ref="B26:H26" si="4">SUM(B27:B59)</f>
        <v>1120028</v>
      </c>
      <c r="C26" s="659">
        <f t="shared" si="4"/>
        <v>0</v>
      </c>
      <c r="D26" s="659">
        <f t="shared" si="4"/>
        <v>349228.77999999997</v>
      </c>
      <c r="E26" s="659">
        <f t="shared" si="4"/>
        <v>1469256.78</v>
      </c>
      <c r="F26" s="659">
        <f t="shared" si="4"/>
        <v>1159320.3599999999</v>
      </c>
      <c r="G26" s="659">
        <f t="shared" si="4"/>
        <v>1159320.3599999999</v>
      </c>
      <c r="H26" s="659">
        <f t="shared" si="4"/>
        <v>309936.42000000004</v>
      </c>
      <c r="I26" s="481"/>
      <c r="J26" s="672"/>
      <c r="K26" s="673"/>
      <c r="L26" s="661"/>
      <c r="M26" s="648"/>
      <c r="N26" s="661"/>
    </row>
    <row r="27" spans="1:14" s="512" customFormat="1" x14ac:dyDescent="0.25">
      <c r="A27" s="652" t="s">
        <v>19788</v>
      </c>
      <c r="B27" s="660">
        <v>17000</v>
      </c>
      <c r="C27" s="648">
        <v>0</v>
      </c>
      <c r="D27" s="648">
        <v>112842.91</v>
      </c>
      <c r="E27" s="648">
        <f t="shared" si="2"/>
        <v>129842.91</v>
      </c>
      <c r="F27" s="655">
        <v>129842.91</v>
      </c>
      <c r="G27" s="649">
        <f t="shared" ref="G27:G90" si="5">SUM(F27)</f>
        <v>129842.91</v>
      </c>
      <c r="H27" s="662">
        <f t="shared" si="3"/>
        <v>0</v>
      </c>
      <c r="I27" s="481"/>
      <c r="J27" s="672"/>
      <c r="K27" s="673"/>
      <c r="M27" s="648"/>
    </row>
    <row r="28" spans="1:14" s="512" customFormat="1" x14ac:dyDescent="0.25">
      <c r="A28" s="652" t="s">
        <v>19789</v>
      </c>
      <c r="B28" s="660">
        <v>5000</v>
      </c>
      <c r="C28" s="648">
        <v>0</v>
      </c>
      <c r="D28" s="648">
        <v>94799.14</v>
      </c>
      <c r="E28" s="648">
        <f t="shared" si="2"/>
        <v>99799.14</v>
      </c>
      <c r="F28" s="655">
        <v>99799.14</v>
      </c>
      <c r="G28" s="649">
        <f t="shared" si="5"/>
        <v>99799.14</v>
      </c>
      <c r="H28" s="662">
        <f t="shared" si="3"/>
        <v>0</v>
      </c>
      <c r="I28" s="481"/>
      <c r="J28" s="672"/>
      <c r="K28" s="673"/>
      <c r="M28" s="648"/>
    </row>
    <row r="29" spans="1:14" s="512" customFormat="1" x14ac:dyDescent="0.25">
      <c r="A29" s="652" t="s">
        <v>19790</v>
      </c>
      <c r="B29" s="660">
        <v>1000</v>
      </c>
      <c r="C29" s="648">
        <v>0</v>
      </c>
      <c r="D29" s="648">
        <v>5099.5</v>
      </c>
      <c r="E29" s="648">
        <f t="shared" si="2"/>
        <v>6099.5</v>
      </c>
      <c r="F29" s="649">
        <v>6099.5</v>
      </c>
      <c r="G29" s="649">
        <f t="shared" si="5"/>
        <v>6099.5</v>
      </c>
      <c r="H29" s="662">
        <f t="shared" si="3"/>
        <v>0</v>
      </c>
      <c r="I29" s="481"/>
      <c r="J29" s="672"/>
      <c r="K29" s="673"/>
      <c r="M29" s="648"/>
    </row>
    <row r="30" spans="1:14" s="512" customFormat="1" x14ac:dyDescent="0.25">
      <c r="A30" s="652" t="s">
        <v>19791</v>
      </c>
      <c r="B30" s="660">
        <v>42000</v>
      </c>
      <c r="C30" s="648">
        <v>0</v>
      </c>
      <c r="D30" s="648">
        <v>112088.63</v>
      </c>
      <c r="E30" s="648">
        <f t="shared" si="2"/>
        <v>154088.63</v>
      </c>
      <c r="F30" s="649">
        <v>154088.63</v>
      </c>
      <c r="G30" s="649">
        <f t="shared" si="5"/>
        <v>154088.63</v>
      </c>
      <c r="H30" s="662">
        <f t="shared" si="3"/>
        <v>0</v>
      </c>
      <c r="I30" s="481"/>
      <c r="J30" s="672"/>
      <c r="K30" s="673"/>
      <c r="M30" s="648"/>
    </row>
    <row r="31" spans="1:14" s="512" customFormat="1" x14ac:dyDescent="0.25">
      <c r="A31" s="652" t="s">
        <v>19792</v>
      </c>
      <c r="B31" s="648">
        <v>0</v>
      </c>
      <c r="C31" s="648">
        <v>0</v>
      </c>
      <c r="D31" s="648">
        <v>0</v>
      </c>
      <c r="E31" s="648">
        <f t="shared" si="2"/>
        <v>0</v>
      </c>
      <c r="F31" s="649">
        <v>0</v>
      </c>
      <c r="G31" s="649">
        <f t="shared" si="5"/>
        <v>0</v>
      </c>
      <c r="H31" s="662">
        <f t="shared" si="3"/>
        <v>0</v>
      </c>
      <c r="I31" s="481"/>
      <c r="J31" s="672"/>
      <c r="K31" s="673"/>
      <c r="M31" s="648"/>
    </row>
    <row r="32" spans="1:14" s="512" customFormat="1" x14ac:dyDescent="0.25">
      <c r="A32" s="652" t="s">
        <v>19793</v>
      </c>
      <c r="B32" s="660">
        <v>80000</v>
      </c>
      <c r="C32" s="648">
        <v>0</v>
      </c>
      <c r="D32" s="648">
        <v>78198.61</v>
      </c>
      <c r="E32" s="648">
        <f t="shared" si="2"/>
        <v>158198.60999999999</v>
      </c>
      <c r="F32" s="655">
        <v>158198.60999999999</v>
      </c>
      <c r="G32" s="649">
        <f t="shared" si="5"/>
        <v>158198.60999999999</v>
      </c>
      <c r="H32" s="662">
        <f t="shared" si="3"/>
        <v>0</v>
      </c>
      <c r="I32" s="481"/>
      <c r="J32" s="672"/>
      <c r="K32" s="673"/>
      <c r="M32" s="648"/>
    </row>
    <row r="33" spans="1:14" s="512" customFormat="1" x14ac:dyDescent="0.25">
      <c r="A33" s="652" t="s">
        <v>19794</v>
      </c>
      <c r="B33" s="648">
        <v>0</v>
      </c>
      <c r="C33" s="648">
        <v>0</v>
      </c>
      <c r="D33" s="648">
        <v>1178</v>
      </c>
      <c r="E33" s="648">
        <f t="shared" si="2"/>
        <v>1178</v>
      </c>
      <c r="F33" s="655">
        <v>1178</v>
      </c>
      <c r="G33" s="649">
        <f t="shared" si="5"/>
        <v>1178</v>
      </c>
      <c r="H33" s="662">
        <f t="shared" si="3"/>
        <v>0</v>
      </c>
      <c r="I33" s="481"/>
      <c r="J33" s="672"/>
      <c r="K33" s="673"/>
      <c r="M33" s="648"/>
    </row>
    <row r="34" spans="1:14" s="512" customFormat="1" x14ac:dyDescent="0.25">
      <c r="A34" s="652" t="s">
        <v>19795</v>
      </c>
      <c r="B34" s="660">
        <v>50000</v>
      </c>
      <c r="C34" s="648">
        <v>0</v>
      </c>
      <c r="D34" s="648">
        <v>10668</v>
      </c>
      <c r="E34" s="648">
        <f t="shared" si="2"/>
        <v>60668</v>
      </c>
      <c r="F34" s="649">
        <v>60668</v>
      </c>
      <c r="G34" s="649">
        <f t="shared" si="5"/>
        <v>60668</v>
      </c>
      <c r="H34" s="662">
        <f t="shared" si="3"/>
        <v>0</v>
      </c>
      <c r="I34" s="481"/>
      <c r="J34" s="672"/>
      <c r="K34" s="673"/>
      <c r="M34" s="648"/>
    </row>
    <row r="35" spans="1:14" s="512" customFormat="1" x14ac:dyDescent="0.25">
      <c r="A35" s="652" t="s">
        <v>19796</v>
      </c>
      <c r="B35" s="660">
        <v>5000</v>
      </c>
      <c r="C35" s="648">
        <v>0</v>
      </c>
      <c r="D35" s="648">
        <v>-360</v>
      </c>
      <c r="E35" s="648">
        <f t="shared" si="2"/>
        <v>4640</v>
      </c>
      <c r="F35" s="649">
        <v>4640</v>
      </c>
      <c r="G35" s="649">
        <f t="shared" si="5"/>
        <v>4640</v>
      </c>
      <c r="H35" s="662">
        <f t="shared" si="3"/>
        <v>0</v>
      </c>
      <c r="I35" s="481"/>
      <c r="J35" s="672"/>
      <c r="K35" s="673"/>
      <c r="M35" s="648"/>
    </row>
    <row r="36" spans="1:14" s="512" customFormat="1" x14ac:dyDescent="0.25">
      <c r="A36" s="652" t="s">
        <v>19797</v>
      </c>
      <c r="B36" s="648">
        <v>55000</v>
      </c>
      <c r="C36" s="648">
        <v>0</v>
      </c>
      <c r="D36" s="648">
        <v>9960</v>
      </c>
      <c r="E36" s="648">
        <f>SUM(B36:D36)</f>
        <v>64960</v>
      </c>
      <c r="F36" s="649">
        <v>64960</v>
      </c>
      <c r="G36" s="649">
        <f t="shared" si="5"/>
        <v>64960</v>
      </c>
      <c r="H36" s="662">
        <f>SUM(E36-F36)</f>
        <v>0</v>
      </c>
      <c r="I36" s="481"/>
      <c r="J36" s="672"/>
      <c r="K36" s="673"/>
      <c r="M36" s="648"/>
    </row>
    <row r="37" spans="1:14" s="512" customFormat="1" x14ac:dyDescent="0.25">
      <c r="A37" s="652" t="s">
        <v>19798</v>
      </c>
      <c r="B37" s="660">
        <v>1700</v>
      </c>
      <c r="C37" s="648">
        <v>0</v>
      </c>
      <c r="D37" s="648">
        <v>-74</v>
      </c>
      <c r="E37" s="648">
        <f t="shared" si="2"/>
        <v>1626</v>
      </c>
      <c r="F37" s="649">
        <v>1626</v>
      </c>
      <c r="G37" s="649">
        <f t="shared" si="5"/>
        <v>1626</v>
      </c>
      <c r="H37" s="662">
        <f t="shared" si="3"/>
        <v>0</v>
      </c>
      <c r="I37" s="481"/>
      <c r="J37" s="672"/>
      <c r="K37" s="673"/>
      <c r="M37" s="648"/>
    </row>
    <row r="38" spans="1:14" s="512" customFormat="1" x14ac:dyDescent="0.25">
      <c r="A38" s="652" t="s">
        <v>19799</v>
      </c>
      <c r="B38" s="660">
        <v>3000</v>
      </c>
      <c r="C38" s="648">
        <v>0</v>
      </c>
      <c r="D38" s="648">
        <v>-435.15</v>
      </c>
      <c r="E38" s="648">
        <f t="shared" si="2"/>
        <v>2564.85</v>
      </c>
      <c r="F38" s="649">
        <v>2564.85</v>
      </c>
      <c r="G38" s="649">
        <f t="shared" si="5"/>
        <v>2564.85</v>
      </c>
      <c r="H38" s="662">
        <f t="shared" si="3"/>
        <v>0</v>
      </c>
      <c r="I38" s="481"/>
      <c r="J38" s="672"/>
      <c r="K38" s="673"/>
      <c r="M38" s="648"/>
    </row>
    <row r="39" spans="1:14" s="512" customFormat="1" x14ac:dyDescent="0.25">
      <c r="A39" s="652" t="s">
        <v>19800</v>
      </c>
      <c r="B39" s="660">
        <v>50000</v>
      </c>
      <c r="C39" s="648">
        <v>0</v>
      </c>
      <c r="D39" s="648">
        <v>28925.27</v>
      </c>
      <c r="E39" s="648">
        <f t="shared" si="2"/>
        <v>78925.27</v>
      </c>
      <c r="F39" s="655">
        <v>78925.27</v>
      </c>
      <c r="G39" s="649">
        <f t="shared" si="5"/>
        <v>78925.27</v>
      </c>
      <c r="H39" s="662">
        <f t="shared" si="3"/>
        <v>0</v>
      </c>
      <c r="I39" s="481"/>
      <c r="J39" s="672"/>
      <c r="K39" s="673"/>
      <c r="M39" s="648"/>
    </row>
    <row r="40" spans="1:14" s="512" customFormat="1" x14ac:dyDescent="0.25">
      <c r="A40" s="652" t="s">
        <v>19801</v>
      </c>
      <c r="B40" s="660">
        <v>13000</v>
      </c>
      <c r="C40" s="648">
        <v>0</v>
      </c>
      <c r="D40" s="648">
        <v>-519</v>
      </c>
      <c r="E40" s="648">
        <f t="shared" si="2"/>
        <v>12481</v>
      </c>
      <c r="F40" s="649">
        <v>12481</v>
      </c>
      <c r="G40" s="649">
        <f t="shared" si="5"/>
        <v>12481</v>
      </c>
      <c r="H40" s="662">
        <f t="shared" si="3"/>
        <v>0</v>
      </c>
      <c r="I40" s="481"/>
      <c r="J40" s="672"/>
      <c r="K40" s="673"/>
      <c r="M40" s="648"/>
    </row>
    <row r="41" spans="1:14" s="512" customFormat="1" x14ac:dyDescent="0.2">
      <c r="A41" s="652" t="s">
        <v>19802</v>
      </c>
      <c r="B41" s="660">
        <v>13000</v>
      </c>
      <c r="C41" s="648">
        <v>0</v>
      </c>
      <c r="D41" s="648">
        <v>482.6</v>
      </c>
      <c r="E41" s="648">
        <f t="shared" si="2"/>
        <v>13482.6</v>
      </c>
      <c r="F41" s="655">
        <v>13482.6</v>
      </c>
      <c r="G41" s="649">
        <f t="shared" si="5"/>
        <v>13482.6</v>
      </c>
      <c r="H41" s="662">
        <f t="shared" si="3"/>
        <v>0</v>
      </c>
      <c r="I41" s="661"/>
      <c r="J41" s="672"/>
      <c r="K41" s="673"/>
      <c r="M41" s="648"/>
    </row>
    <row r="42" spans="1:14" s="512" customFormat="1" ht="12.75" x14ac:dyDescent="0.2">
      <c r="A42" s="652" t="s">
        <v>19803</v>
      </c>
      <c r="B42" s="648">
        <v>0</v>
      </c>
      <c r="C42" s="648">
        <v>0</v>
      </c>
      <c r="D42" s="648">
        <v>0</v>
      </c>
      <c r="E42" s="648">
        <f>SUM(B42:D42)</f>
        <v>0</v>
      </c>
      <c r="F42" s="649">
        <v>0</v>
      </c>
      <c r="G42" s="649">
        <f t="shared" si="5"/>
        <v>0</v>
      </c>
      <c r="H42" s="662">
        <f>SUM(E42-F42)</f>
        <v>0</v>
      </c>
      <c r="I42" s="661"/>
      <c r="J42" s="672"/>
      <c r="K42" s="673"/>
      <c r="L42" s="661"/>
      <c r="M42" s="648"/>
      <c r="N42" s="661"/>
    </row>
    <row r="43" spans="1:14" s="512" customFormat="1" x14ac:dyDescent="0.2">
      <c r="A43" s="652" t="s">
        <v>19804</v>
      </c>
      <c r="B43" s="660">
        <v>59300</v>
      </c>
      <c r="C43" s="648">
        <v>0</v>
      </c>
      <c r="D43" s="648">
        <v>72677.84</v>
      </c>
      <c r="E43" s="648">
        <f t="shared" si="2"/>
        <v>131977.84</v>
      </c>
      <c r="F43" s="655">
        <v>131977.84</v>
      </c>
      <c r="G43" s="649">
        <f t="shared" si="5"/>
        <v>131977.84</v>
      </c>
      <c r="H43" s="662">
        <f t="shared" si="3"/>
        <v>0</v>
      </c>
      <c r="I43" s="661"/>
      <c r="J43" s="672"/>
      <c r="K43" s="673"/>
      <c r="L43" s="661"/>
      <c r="M43" s="648"/>
      <c r="N43" s="661"/>
    </row>
    <row r="44" spans="1:14" s="512" customFormat="1" ht="12.75" x14ac:dyDescent="0.2">
      <c r="A44" s="652" t="s">
        <v>19805</v>
      </c>
      <c r="B44" s="648">
        <v>0</v>
      </c>
      <c r="C44" s="648">
        <v>0</v>
      </c>
      <c r="D44" s="648">
        <v>0</v>
      </c>
      <c r="E44" s="648">
        <f t="shared" si="2"/>
        <v>0</v>
      </c>
      <c r="F44" s="649">
        <v>0</v>
      </c>
      <c r="G44" s="649">
        <f t="shared" si="5"/>
        <v>0</v>
      </c>
      <c r="H44" s="662">
        <f t="shared" si="3"/>
        <v>0</v>
      </c>
      <c r="I44" s="661"/>
      <c r="J44" s="672"/>
      <c r="K44" s="673"/>
      <c r="L44" s="661"/>
      <c r="M44" s="648"/>
      <c r="N44" s="661"/>
    </row>
    <row r="45" spans="1:14" s="512" customFormat="1" ht="12.75" x14ac:dyDescent="0.2">
      <c r="A45" s="652" t="s">
        <v>19806</v>
      </c>
      <c r="B45" s="648">
        <v>0</v>
      </c>
      <c r="C45" s="648">
        <v>0</v>
      </c>
      <c r="D45" s="648">
        <v>0</v>
      </c>
      <c r="E45" s="648">
        <f t="shared" si="2"/>
        <v>0</v>
      </c>
      <c r="F45" s="649">
        <v>0</v>
      </c>
      <c r="G45" s="649">
        <f t="shared" si="5"/>
        <v>0</v>
      </c>
      <c r="H45" s="662">
        <f t="shared" si="3"/>
        <v>0</v>
      </c>
      <c r="I45" s="661"/>
      <c r="J45" s="672"/>
      <c r="K45" s="673"/>
      <c r="L45" s="661"/>
      <c r="M45" s="648"/>
      <c r="N45" s="661"/>
    </row>
    <row r="46" spans="1:14" s="512" customFormat="1" x14ac:dyDescent="0.2">
      <c r="A46" s="652" t="s">
        <v>19807</v>
      </c>
      <c r="B46" s="660">
        <v>17000</v>
      </c>
      <c r="C46" s="648">
        <v>0</v>
      </c>
      <c r="D46" s="648">
        <v>-9014.6</v>
      </c>
      <c r="E46" s="648">
        <f t="shared" si="2"/>
        <v>7985.4</v>
      </c>
      <c r="F46" s="655">
        <v>7985.4</v>
      </c>
      <c r="G46" s="649">
        <f t="shared" si="5"/>
        <v>7985.4</v>
      </c>
      <c r="H46" s="662">
        <f t="shared" si="3"/>
        <v>0</v>
      </c>
      <c r="I46" s="661"/>
      <c r="J46" s="672"/>
      <c r="K46" s="673"/>
      <c r="L46" s="661"/>
      <c r="M46" s="648"/>
      <c r="N46" s="661"/>
    </row>
    <row r="47" spans="1:14" s="512" customFormat="1" x14ac:dyDescent="0.2">
      <c r="A47" s="652" t="s">
        <v>19808</v>
      </c>
      <c r="B47" s="660">
        <v>3000</v>
      </c>
      <c r="C47" s="648">
        <v>0</v>
      </c>
      <c r="D47" s="648">
        <v>1697.88</v>
      </c>
      <c r="E47" s="648">
        <f t="shared" si="2"/>
        <v>4697.88</v>
      </c>
      <c r="F47" s="649">
        <v>4697.88</v>
      </c>
      <c r="G47" s="649">
        <f t="shared" si="5"/>
        <v>4697.88</v>
      </c>
      <c r="H47" s="662">
        <f t="shared" si="3"/>
        <v>0</v>
      </c>
      <c r="I47" s="661"/>
      <c r="J47" s="672"/>
      <c r="K47" s="673"/>
      <c r="L47" s="661"/>
      <c r="M47" s="648"/>
      <c r="N47" s="661"/>
    </row>
    <row r="48" spans="1:14" s="512" customFormat="1" ht="12.75" x14ac:dyDescent="0.2">
      <c r="A48" s="652" t="s">
        <v>19809</v>
      </c>
      <c r="B48" s="648">
        <v>0</v>
      </c>
      <c r="C48" s="648">
        <v>0</v>
      </c>
      <c r="D48" s="648">
        <v>19869.080000000002</v>
      </c>
      <c r="E48" s="648">
        <f t="shared" si="2"/>
        <v>19869.080000000002</v>
      </c>
      <c r="F48" s="649">
        <v>19869.080000000002</v>
      </c>
      <c r="G48" s="649">
        <f t="shared" si="5"/>
        <v>19869.080000000002</v>
      </c>
      <c r="H48" s="662">
        <f t="shared" si="3"/>
        <v>0</v>
      </c>
      <c r="I48" s="661"/>
      <c r="J48" s="672"/>
      <c r="K48" s="673"/>
      <c r="L48" s="661"/>
      <c r="M48" s="648"/>
      <c r="N48" s="661"/>
    </row>
    <row r="49" spans="1:14" s="512" customFormat="1" ht="12.75" x14ac:dyDescent="0.2">
      <c r="A49" s="652" t="s">
        <v>19810</v>
      </c>
      <c r="B49" s="648">
        <v>0</v>
      </c>
      <c r="C49" s="648">
        <v>0</v>
      </c>
      <c r="D49" s="648">
        <v>0</v>
      </c>
      <c r="E49" s="648">
        <f t="shared" si="2"/>
        <v>0</v>
      </c>
      <c r="F49" s="649">
        <v>0</v>
      </c>
      <c r="G49" s="649">
        <f t="shared" si="5"/>
        <v>0</v>
      </c>
      <c r="H49" s="662">
        <f t="shared" si="3"/>
        <v>0</v>
      </c>
      <c r="I49" s="661"/>
      <c r="J49" s="672"/>
      <c r="K49" s="673"/>
      <c r="L49" s="661"/>
      <c r="M49" s="648"/>
      <c r="N49" s="661"/>
    </row>
    <row r="50" spans="1:14" s="512" customFormat="1" x14ac:dyDescent="0.2">
      <c r="A50" s="652" t="s">
        <v>19811</v>
      </c>
      <c r="B50" s="660">
        <v>374704</v>
      </c>
      <c r="C50" s="648">
        <v>0</v>
      </c>
      <c r="D50" s="648">
        <v>-188855.93</v>
      </c>
      <c r="E50" s="648">
        <f t="shared" si="2"/>
        <v>185848.07</v>
      </c>
      <c r="F50" s="655">
        <v>185848.07</v>
      </c>
      <c r="G50" s="649">
        <f t="shared" si="5"/>
        <v>185848.07</v>
      </c>
      <c r="H50" s="662">
        <f t="shared" si="3"/>
        <v>0</v>
      </c>
      <c r="I50" s="661"/>
      <c r="J50" s="672"/>
      <c r="K50" s="673"/>
      <c r="L50" s="661"/>
      <c r="M50" s="648"/>
      <c r="N50" s="661"/>
    </row>
    <row r="51" spans="1:14" s="512" customFormat="1" x14ac:dyDescent="0.2">
      <c r="A51" s="652" t="s">
        <v>19812</v>
      </c>
      <c r="B51" s="660">
        <v>119387</v>
      </c>
      <c r="C51" s="648">
        <v>0</v>
      </c>
      <c r="D51" s="648">
        <v>0</v>
      </c>
      <c r="E51" s="648">
        <f t="shared" si="2"/>
        <v>119387</v>
      </c>
      <c r="F51" s="649">
        <v>10647.64</v>
      </c>
      <c r="G51" s="649">
        <f t="shared" si="5"/>
        <v>10647.64</v>
      </c>
      <c r="H51" s="648">
        <f t="shared" si="3"/>
        <v>108739.36</v>
      </c>
      <c r="I51" s="661"/>
      <c r="J51" s="672"/>
      <c r="K51" s="673"/>
      <c r="L51" s="661"/>
      <c r="M51" s="648"/>
      <c r="N51" s="661"/>
    </row>
    <row r="52" spans="1:14" s="512" customFormat="1" x14ac:dyDescent="0.2">
      <c r="A52" s="652" t="s">
        <v>19813</v>
      </c>
      <c r="B52" s="660">
        <v>9374</v>
      </c>
      <c r="C52" s="648">
        <v>0</v>
      </c>
      <c r="D52" s="648">
        <v>0</v>
      </c>
      <c r="E52" s="648">
        <f>SUM(B52:D52)</f>
        <v>9374</v>
      </c>
      <c r="F52" s="655">
        <v>1437.18</v>
      </c>
      <c r="G52" s="649">
        <f t="shared" si="5"/>
        <v>1437.18</v>
      </c>
      <c r="H52" s="648">
        <f>SUM(E52-F52)</f>
        <v>7936.82</v>
      </c>
      <c r="I52" s="661"/>
      <c r="J52" s="672"/>
      <c r="K52" s="673"/>
      <c r="L52" s="661"/>
      <c r="M52" s="648"/>
      <c r="N52" s="661"/>
    </row>
    <row r="53" spans="1:14" s="512" customFormat="1" x14ac:dyDescent="0.2">
      <c r="A53" s="652" t="s">
        <v>19814</v>
      </c>
      <c r="B53" s="660">
        <v>12050</v>
      </c>
      <c r="C53" s="648">
        <v>0</v>
      </c>
      <c r="D53" s="648">
        <v>0</v>
      </c>
      <c r="E53" s="648">
        <f t="shared" si="2"/>
        <v>12050</v>
      </c>
      <c r="F53" s="649">
        <v>2604.1999999999998</v>
      </c>
      <c r="G53" s="649">
        <f t="shared" si="5"/>
        <v>2604.1999999999998</v>
      </c>
      <c r="H53" s="648">
        <f t="shared" si="3"/>
        <v>9445.7999999999993</v>
      </c>
      <c r="I53" s="661"/>
      <c r="J53" s="672"/>
      <c r="K53" s="673"/>
      <c r="L53" s="661"/>
      <c r="M53" s="648"/>
      <c r="N53" s="661"/>
    </row>
    <row r="54" spans="1:14" s="512" customFormat="1" x14ac:dyDescent="0.2">
      <c r="A54" s="652" t="s">
        <v>19815</v>
      </c>
      <c r="B54" s="660">
        <v>3835</v>
      </c>
      <c r="C54" s="648">
        <v>0</v>
      </c>
      <c r="D54" s="648">
        <v>0</v>
      </c>
      <c r="E54" s="648">
        <f t="shared" si="2"/>
        <v>3835</v>
      </c>
      <c r="F54" s="649">
        <v>0</v>
      </c>
      <c r="G54" s="649">
        <f t="shared" si="5"/>
        <v>0</v>
      </c>
      <c r="H54" s="648">
        <f t="shared" si="3"/>
        <v>3835</v>
      </c>
      <c r="I54" s="661"/>
      <c r="J54" s="672"/>
      <c r="K54" s="673"/>
      <c r="L54" s="661"/>
      <c r="M54" s="648"/>
      <c r="N54" s="661"/>
    </row>
    <row r="55" spans="1:14" s="512" customFormat="1" x14ac:dyDescent="0.2">
      <c r="A55" s="652" t="s">
        <v>19816</v>
      </c>
      <c r="B55" s="660">
        <v>33630</v>
      </c>
      <c r="C55" s="648">
        <v>0</v>
      </c>
      <c r="D55" s="648">
        <v>0</v>
      </c>
      <c r="E55" s="648">
        <f t="shared" si="2"/>
        <v>33630</v>
      </c>
      <c r="F55" s="649">
        <f>1500+3821.04</f>
        <v>5321.04</v>
      </c>
      <c r="G55" s="649">
        <f t="shared" si="5"/>
        <v>5321.04</v>
      </c>
      <c r="H55" s="648">
        <f t="shared" si="3"/>
        <v>28308.959999999999</v>
      </c>
      <c r="I55" s="661"/>
      <c r="J55" s="672"/>
      <c r="K55" s="673"/>
      <c r="L55" s="661"/>
      <c r="M55" s="648"/>
      <c r="N55" s="661"/>
    </row>
    <row r="56" spans="1:14" s="512" customFormat="1" x14ac:dyDescent="0.2">
      <c r="A56" s="652" t="s">
        <v>19817</v>
      </c>
      <c r="B56" s="660">
        <v>12998</v>
      </c>
      <c r="C56" s="648">
        <v>0</v>
      </c>
      <c r="D56" s="648">
        <v>0</v>
      </c>
      <c r="E56" s="648">
        <f t="shared" si="2"/>
        <v>12998</v>
      </c>
      <c r="F56" s="655">
        <v>377.52</v>
      </c>
      <c r="G56" s="649">
        <f t="shared" si="5"/>
        <v>377.52</v>
      </c>
      <c r="H56" s="648">
        <f t="shared" si="3"/>
        <v>12620.48</v>
      </c>
      <c r="I56" s="661"/>
      <c r="J56" s="672"/>
      <c r="K56" s="673"/>
      <c r="L56" s="661"/>
      <c r="M56" s="648"/>
      <c r="N56" s="661"/>
    </row>
    <row r="57" spans="1:14" s="512" customFormat="1" ht="12.75" x14ac:dyDescent="0.2">
      <c r="A57" s="652" t="s">
        <v>19818</v>
      </c>
      <c r="B57" s="648">
        <v>0</v>
      </c>
      <c r="C57" s="648">
        <v>0</v>
      </c>
      <c r="D57" s="648">
        <v>0</v>
      </c>
      <c r="E57" s="648">
        <f>SUM(B57:D57)</f>
        <v>0</v>
      </c>
      <c r="F57" s="649">
        <v>0</v>
      </c>
      <c r="G57" s="649">
        <f t="shared" si="5"/>
        <v>0</v>
      </c>
      <c r="H57" s="648">
        <f>SUM(E57-F57)</f>
        <v>0</v>
      </c>
      <c r="I57" s="661"/>
      <c r="J57" s="672"/>
      <c r="K57" s="673"/>
      <c r="L57" s="661"/>
      <c r="M57" s="648"/>
      <c r="N57" s="661"/>
    </row>
    <row r="58" spans="1:14" s="512" customFormat="1" x14ac:dyDescent="0.2">
      <c r="A58" s="652" t="s">
        <v>19819</v>
      </c>
      <c r="B58" s="660">
        <v>136558</v>
      </c>
      <c r="C58" s="648">
        <v>0</v>
      </c>
      <c r="D58" s="648">
        <v>0</v>
      </c>
      <c r="E58" s="648">
        <f t="shared" si="2"/>
        <v>136558</v>
      </c>
      <c r="F58" s="655">
        <v>0</v>
      </c>
      <c r="G58" s="649">
        <f t="shared" si="5"/>
        <v>0</v>
      </c>
      <c r="H58" s="648">
        <f t="shared" si="3"/>
        <v>136558</v>
      </c>
      <c r="I58" s="661"/>
      <c r="J58" s="672"/>
      <c r="K58" s="673"/>
      <c r="L58" s="661"/>
      <c r="M58" s="648"/>
      <c r="N58" s="661"/>
    </row>
    <row r="59" spans="1:14" s="512" customFormat="1" x14ac:dyDescent="0.2">
      <c r="A59" s="652" t="s">
        <v>19820</v>
      </c>
      <c r="B59" s="660">
        <v>2492</v>
      </c>
      <c r="C59" s="648">
        <v>0</v>
      </c>
      <c r="D59" s="648">
        <v>0</v>
      </c>
      <c r="E59" s="648">
        <f t="shared" si="2"/>
        <v>2492</v>
      </c>
      <c r="F59" s="649">
        <v>0</v>
      </c>
      <c r="G59" s="649">
        <f t="shared" si="5"/>
        <v>0</v>
      </c>
      <c r="H59" s="648">
        <f t="shared" si="3"/>
        <v>2492</v>
      </c>
      <c r="I59" s="661"/>
      <c r="J59" s="672"/>
      <c r="K59" s="673"/>
      <c r="L59" s="661"/>
      <c r="M59" s="648"/>
      <c r="N59" s="661"/>
    </row>
    <row r="60" spans="1:14" s="512" customFormat="1" ht="12.75" x14ac:dyDescent="0.2">
      <c r="A60" s="658" t="s">
        <v>19821</v>
      </c>
      <c r="B60" s="659">
        <f t="shared" ref="B60:H60" si="6">SUM(B61:B104)</f>
        <v>8952239</v>
      </c>
      <c r="C60" s="659">
        <f t="shared" si="6"/>
        <v>1372469.5799999987</v>
      </c>
      <c r="D60" s="659">
        <f t="shared" si="6"/>
        <v>-557528.22000000009</v>
      </c>
      <c r="E60" s="659">
        <f t="shared" si="6"/>
        <v>9767180.3600000031</v>
      </c>
      <c r="F60" s="659">
        <f t="shared" si="6"/>
        <v>5589462.0899999999</v>
      </c>
      <c r="G60" s="659">
        <f t="shared" si="6"/>
        <v>5589462.0899999999</v>
      </c>
      <c r="H60" s="659">
        <f t="shared" si="6"/>
        <v>4177718.2699999986</v>
      </c>
      <c r="I60" s="661"/>
      <c r="J60" s="672"/>
      <c r="K60" s="673"/>
      <c r="L60" s="661"/>
      <c r="M60" s="648"/>
      <c r="N60" s="661"/>
    </row>
    <row r="61" spans="1:14" s="512" customFormat="1" x14ac:dyDescent="0.2">
      <c r="A61" s="652" t="s">
        <v>19822</v>
      </c>
      <c r="B61" s="660">
        <v>160000</v>
      </c>
      <c r="C61" s="648">
        <v>0</v>
      </c>
      <c r="D61" s="648">
        <v>-42357</v>
      </c>
      <c r="E61" s="648">
        <f t="shared" si="2"/>
        <v>117643</v>
      </c>
      <c r="F61" s="655">
        <v>117643</v>
      </c>
      <c r="G61" s="649">
        <f t="shared" si="5"/>
        <v>117643</v>
      </c>
      <c r="H61" s="648">
        <f t="shared" si="3"/>
        <v>0</v>
      </c>
      <c r="I61" s="661"/>
      <c r="J61" s="672"/>
      <c r="K61" s="673"/>
      <c r="L61" s="661"/>
      <c r="M61" s="648"/>
      <c r="N61" s="661"/>
    </row>
    <row r="62" spans="1:14" s="512" customFormat="1" x14ac:dyDescent="0.2">
      <c r="A62" s="652" t="s">
        <v>19823</v>
      </c>
      <c r="B62" s="660">
        <v>80000</v>
      </c>
      <c r="C62" s="648">
        <v>0</v>
      </c>
      <c r="D62" s="648">
        <v>30081.27</v>
      </c>
      <c r="E62" s="648">
        <f t="shared" si="2"/>
        <v>110081.27</v>
      </c>
      <c r="F62" s="655">
        <v>110081.27</v>
      </c>
      <c r="G62" s="649">
        <f t="shared" si="5"/>
        <v>110081.27</v>
      </c>
      <c r="H62" s="662">
        <f t="shared" si="3"/>
        <v>0</v>
      </c>
      <c r="I62" s="661"/>
      <c r="J62" s="672"/>
      <c r="K62" s="673"/>
      <c r="L62" s="661"/>
      <c r="M62" s="648"/>
      <c r="N62" s="661"/>
    </row>
    <row r="63" spans="1:14" s="512" customFormat="1" x14ac:dyDescent="0.2">
      <c r="A63" s="652" t="s">
        <v>19824</v>
      </c>
      <c r="B63" s="660">
        <v>130000</v>
      </c>
      <c r="C63" s="648">
        <v>0</v>
      </c>
      <c r="D63" s="648">
        <v>57178</v>
      </c>
      <c r="E63" s="648">
        <f t="shared" si="2"/>
        <v>187178</v>
      </c>
      <c r="F63" s="655">
        <v>187178</v>
      </c>
      <c r="G63" s="649">
        <f t="shared" si="5"/>
        <v>187178</v>
      </c>
      <c r="H63" s="662">
        <f t="shared" si="3"/>
        <v>0</v>
      </c>
      <c r="I63" s="661"/>
      <c r="J63" s="672"/>
      <c r="K63" s="673"/>
      <c r="L63" s="661"/>
      <c r="M63" s="648"/>
      <c r="N63" s="661"/>
    </row>
    <row r="64" spans="1:14" s="512" customFormat="1" x14ac:dyDescent="0.2">
      <c r="A64" s="652" t="s">
        <v>19825</v>
      </c>
      <c r="B64" s="660">
        <v>10000</v>
      </c>
      <c r="C64" s="648">
        <v>0</v>
      </c>
      <c r="D64" s="648">
        <v>-2190.4299999999998</v>
      </c>
      <c r="E64" s="648">
        <f t="shared" si="2"/>
        <v>7809.57</v>
      </c>
      <c r="F64" s="655">
        <v>7809.57</v>
      </c>
      <c r="G64" s="649">
        <f t="shared" si="5"/>
        <v>7809.57</v>
      </c>
      <c r="H64" s="662">
        <f t="shared" si="3"/>
        <v>0</v>
      </c>
      <c r="I64" s="661"/>
      <c r="J64" s="672"/>
      <c r="K64" s="673"/>
      <c r="L64" s="661"/>
      <c r="M64" s="648"/>
      <c r="N64" s="661"/>
    </row>
    <row r="65" spans="1:14" s="512" customFormat="1" x14ac:dyDescent="0.2">
      <c r="A65" s="652" t="s">
        <v>19826</v>
      </c>
      <c r="B65" s="660">
        <v>10000</v>
      </c>
      <c r="C65" s="648">
        <v>0</v>
      </c>
      <c r="D65" s="648">
        <v>-4896</v>
      </c>
      <c r="E65" s="648">
        <f t="shared" si="2"/>
        <v>5104</v>
      </c>
      <c r="F65" s="649">
        <v>5104</v>
      </c>
      <c r="G65" s="649">
        <f t="shared" si="5"/>
        <v>5104</v>
      </c>
      <c r="H65" s="662">
        <f t="shared" si="3"/>
        <v>0</v>
      </c>
      <c r="I65" s="661"/>
      <c r="J65" s="672"/>
      <c r="K65" s="673"/>
      <c r="L65" s="661"/>
      <c r="M65" s="648"/>
      <c r="N65" s="661"/>
    </row>
    <row r="66" spans="1:14" s="512" customFormat="1" x14ac:dyDescent="0.2">
      <c r="A66" s="652" t="s">
        <v>19827</v>
      </c>
      <c r="B66" s="660">
        <v>10000</v>
      </c>
      <c r="C66" s="648">
        <v>0</v>
      </c>
      <c r="D66" s="648">
        <v>-9073</v>
      </c>
      <c r="E66" s="648">
        <f t="shared" si="2"/>
        <v>927</v>
      </c>
      <c r="F66" s="655">
        <v>927</v>
      </c>
      <c r="G66" s="649">
        <f t="shared" si="5"/>
        <v>927</v>
      </c>
      <c r="H66" s="662">
        <f t="shared" si="3"/>
        <v>0</v>
      </c>
      <c r="I66" s="661"/>
      <c r="J66" s="672"/>
      <c r="K66" s="673"/>
      <c r="L66" s="661"/>
      <c r="M66" s="648"/>
      <c r="N66" s="661"/>
    </row>
    <row r="67" spans="1:14" s="512" customFormat="1" ht="12.75" x14ac:dyDescent="0.2">
      <c r="A67" s="652" t="s">
        <v>19828</v>
      </c>
      <c r="B67" s="648">
        <v>0</v>
      </c>
      <c r="C67" s="648">
        <v>0</v>
      </c>
      <c r="D67" s="648">
        <v>0</v>
      </c>
      <c r="E67" s="648">
        <f t="shared" si="2"/>
        <v>0</v>
      </c>
      <c r="F67" s="649">
        <v>0</v>
      </c>
      <c r="G67" s="649">
        <f t="shared" si="5"/>
        <v>0</v>
      </c>
      <c r="H67" s="662">
        <f t="shared" si="3"/>
        <v>0</v>
      </c>
      <c r="I67" s="661"/>
      <c r="J67" s="672"/>
      <c r="K67" s="673"/>
      <c r="L67" s="661"/>
      <c r="M67" s="648"/>
      <c r="N67" s="661"/>
    </row>
    <row r="68" spans="1:14" s="512" customFormat="1" x14ac:dyDescent="0.2">
      <c r="A68" s="652" t="s">
        <v>19829</v>
      </c>
      <c r="B68" s="660">
        <v>10000</v>
      </c>
      <c r="C68" s="648">
        <v>0</v>
      </c>
      <c r="D68" s="648">
        <v>-10000</v>
      </c>
      <c r="E68" s="648">
        <f t="shared" si="2"/>
        <v>0</v>
      </c>
      <c r="F68" s="649">
        <v>0</v>
      </c>
      <c r="G68" s="649">
        <f t="shared" si="5"/>
        <v>0</v>
      </c>
      <c r="H68" s="662">
        <f t="shared" si="3"/>
        <v>0</v>
      </c>
      <c r="I68" s="661"/>
      <c r="J68" s="672"/>
      <c r="K68" s="673"/>
      <c r="L68" s="661"/>
      <c r="M68" s="648"/>
      <c r="N68" s="661"/>
    </row>
    <row r="69" spans="1:14" s="512" customFormat="1" x14ac:dyDescent="0.2">
      <c r="A69" s="652" t="s">
        <v>19830</v>
      </c>
      <c r="B69" s="660">
        <v>10000</v>
      </c>
      <c r="C69" s="648">
        <v>0</v>
      </c>
      <c r="D69" s="648">
        <v>19479.439999999999</v>
      </c>
      <c r="E69" s="648">
        <f t="shared" si="2"/>
        <v>29479.439999999999</v>
      </c>
      <c r="F69" s="649">
        <v>29479.439999999999</v>
      </c>
      <c r="G69" s="649">
        <f t="shared" si="5"/>
        <v>29479.439999999999</v>
      </c>
      <c r="H69" s="662">
        <f t="shared" si="3"/>
        <v>0</v>
      </c>
      <c r="I69" s="661"/>
      <c r="J69" s="672"/>
      <c r="K69" s="673"/>
      <c r="L69" s="661"/>
      <c r="M69" s="648"/>
      <c r="N69" s="661"/>
    </row>
    <row r="70" spans="1:14" s="512" customFormat="1" x14ac:dyDescent="0.2">
      <c r="A70" s="652" t="s">
        <v>19831</v>
      </c>
      <c r="B70" s="660">
        <v>18000</v>
      </c>
      <c r="C70" s="648">
        <v>0</v>
      </c>
      <c r="D70" s="648">
        <v>792</v>
      </c>
      <c r="E70" s="648">
        <f t="shared" si="2"/>
        <v>18792</v>
      </c>
      <c r="F70" s="649">
        <v>18792</v>
      </c>
      <c r="G70" s="649">
        <f t="shared" si="5"/>
        <v>18792</v>
      </c>
      <c r="H70" s="662">
        <f t="shared" si="3"/>
        <v>0</v>
      </c>
      <c r="I70" s="661"/>
      <c r="J70" s="672"/>
      <c r="K70" s="673"/>
      <c r="L70" s="661"/>
      <c r="M70" s="648"/>
      <c r="N70" s="661"/>
    </row>
    <row r="71" spans="1:14" s="512" customFormat="1" x14ac:dyDescent="0.2">
      <c r="A71" s="652" t="s">
        <v>19832</v>
      </c>
      <c r="B71" s="660">
        <v>31015</v>
      </c>
      <c r="C71" s="648">
        <v>0</v>
      </c>
      <c r="D71" s="648">
        <v>223985.95</v>
      </c>
      <c r="E71" s="648">
        <f t="shared" si="2"/>
        <v>255000.95</v>
      </c>
      <c r="F71" s="649">
        <v>255000.95</v>
      </c>
      <c r="G71" s="649">
        <f t="shared" si="5"/>
        <v>255000.95</v>
      </c>
      <c r="H71" s="662">
        <f t="shared" si="3"/>
        <v>0</v>
      </c>
      <c r="I71" s="661"/>
      <c r="J71" s="672"/>
      <c r="K71" s="673"/>
      <c r="L71" s="661"/>
      <c r="M71" s="648"/>
      <c r="N71" s="661"/>
    </row>
    <row r="72" spans="1:14" s="512" customFormat="1" x14ac:dyDescent="0.2">
      <c r="A72" s="652" t="s">
        <v>19833</v>
      </c>
      <c r="B72" s="660">
        <v>0</v>
      </c>
      <c r="C72" s="648">
        <v>0</v>
      </c>
      <c r="D72" s="648">
        <v>0</v>
      </c>
      <c r="E72" s="648">
        <f t="shared" si="2"/>
        <v>0</v>
      </c>
      <c r="F72" s="649">
        <v>0</v>
      </c>
      <c r="G72" s="649">
        <f t="shared" si="5"/>
        <v>0</v>
      </c>
      <c r="H72" s="662">
        <f t="shared" si="3"/>
        <v>0</v>
      </c>
      <c r="I72" s="661"/>
      <c r="J72" s="672"/>
      <c r="K72" s="673"/>
      <c r="L72" s="661"/>
      <c r="M72" s="648"/>
      <c r="N72" s="661"/>
    </row>
    <row r="73" spans="1:14" s="512" customFormat="1" x14ac:dyDescent="0.2">
      <c r="A73" s="652" t="s">
        <v>19834</v>
      </c>
      <c r="B73" s="660">
        <v>0</v>
      </c>
      <c r="C73" s="648">
        <v>0</v>
      </c>
      <c r="D73" s="648">
        <v>0</v>
      </c>
      <c r="E73" s="648">
        <f>SUM(B73:D73)</f>
        <v>0</v>
      </c>
      <c r="F73" s="649">
        <v>0</v>
      </c>
      <c r="G73" s="649">
        <f t="shared" si="5"/>
        <v>0</v>
      </c>
      <c r="H73" s="662">
        <f>SUM(E73-F73)</f>
        <v>0</v>
      </c>
      <c r="I73" s="661"/>
      <c r="J73" s="672"/>
      <c r="K73" s="673"/>
      <c r="L73" s="661"/>
      <c r="M73" s="648"/>
      <c r="N73" s="661"/>
    </row>
    <row r="74" spans="1:14" s="512" customFormat="1" x14ac:dyDescent="0.2">
      <c r="A74" s="652" t="s">
        <v>19835</v>
      </c>
      <c r="B74" s="660">
        <v>3124209.19</v>
      </c>
      <c r="C74" s="648">
        <v>1371962.4299999988</v>
      </c>
      <c r="D74" s="648">
        <f>-1309144.85+3821.04</f>
        <v>-1305323.81</v>
      </c>
      <c r="E74" s="648">
        <f t="shared" si="2"/>
        <v>3190847.8099999991</v>
      </c>
      <c r="F74" s="655">
        <v>2398940.62</v>
      </c>
      <c r="G74" s="649">
        <f t="shared" si="5"/>
        <v>2398940.62</v>
      </c>
      <c r="H74" s="662">
        <f t="shared" si="3"/>
        <v>791907.18999999901</v>
      </c>
      <c r="I74" s="661"/>
      <c r="J74" s="672"/>
      <c r="K74" s="673"/>
      <c r="L74" s="661"/>
      <c r="M74" s="648"/>
      <c r="N74" s="661"/>
    </row>
    <row r="75" spans="1:14" s="512" customFormat="1" x14ac:dyDescent="0.2">
      <c r="A75" s="652" t="s">
        <v>19836</v>
      </c>
      <c r="B75" s="660">
        <v>0</v>
      </c>
      <c r="C75" s="648">
        <v>0</v>
      </c>
      <c r="D75" s="648">
        <v>986</v>
      </c>
      <c r="E75" s="648">
        <f t="shared" ref="E75:E117" si="7">SUM(B75:D75)</f>
        <v>986</v>
      </c>
      <c r="F75" s="649">
        <v>986</v>
      </c>
      <c r="G75" s="649">
        <f t="shared" si="5"/>
        <v>986</v>
      </c>
      <c r="H75" s="662">
        <f t="shared" ref="H75:H117" si="8">SUM(E75-F75)</f>
        <v>0</v>
      </c>
      <c r="I75" s="661"/>
      <c r="J75" s="672"/>
      <c r="K75" s="673"/>
      <c r="L75" s="661"/>
      <c r="M75" s="648"/>
      <c r="N75" s="661"/>
    </row>
    <row r="76" spans="1:14" s="512" customFormat="1" x14ac:dyDescent="0.2">
      <c r="A76" s="652" t="s">
        <v>19837</v>
      </c>
      <c r="B76" s="660">
        <v>2088</v>
      </c>
      <c r="C76" s="648">
        <v>0</v>
      </c>
      <c r="D76" s="648">
        <v>13683.28</v>
      </c>
      <c r="E76" s="648">
        <f t="shared" si="7"/>
        <v>15771.28</v>
      </c>
      <c r="F76" s="655">
        <v>15771.28</v>
      </c>
      <c r="G76" s="649">
        <f t="shared" si="5"/>
        <v>15771.28</v>
      </c>
      <c r="H76" s="662">
        <f t="shared" si="8"/>
        <v>0</v>
      </c>
      <c r="I76" s="661"/>
      <c r="J76" s="672"/>
      <c r="K76" s="673"/>
      <c r="L76" s="661"/>
      <c r="M76" s="648"/>
      <c r="N76" s="661"/>
    </row>
    <row r="77" spans="1:14" s="512" customFormat="1" x14ac:dyDescent="0.2">
      <c r="A77" s="652" t="s">
        <v>19838</v>
      </c>
      <c r="B77" s="663">
        <v>0</v>
      </c>
      <c r="C77" s="648">
        <v>0</v>
      </c>
      <c r="D77" s="648">
        <v>2552</v>
      </c>
      <c r="E77" s="648">
        <f t="shared" si="7"/>
        <v>2552</v>
      </c>
      <c r="F77" s="649">
        <v>2552</v>
      </c>
      <c r="G77" s="649">
        <f t="shared" si="5"/>
        <v>2552</v>
      </c>
      <c r="H77" s="662">
        <f t="shared" si="8"/>
        <v>0</v>
      </c>
      <c r="I77" s="661"/>
      <c r="J77" s="672"/>
      <c r="K77" s="673"/>
      <c r="L77" s="661"/>
      <c r="M77" s="648"/>
      <c r="N77" s="661"/>
    </row>
    <row r="78" spans="1:14" s="512" customFormat="1" x14ac:dyDescent="0.2">
      <c r="A78" s="652" t="s">
        <v>19839</v>
      </c>
      <c r="B78" s="660">
        <v>16033.81</v>
      </c>
      <c r="C78" s="648">
        <v>0</v>
      </c>
      <c r="D78" s="648">
        <v>40546.58</v>
      </c>
      <c r="E78" s="648">
        <f t="shared" si="7"/>
        <v>56580.39</v>
      </c>
      <c r="F78" s="655">
        <v>56580.39</v>
      </c>
      <c r="G78" s="649">
        <f t="shared" si="5"/>
        <v>56580.39</v>
      </c>
      <c r="H78" s="662">
        <f t="shared" si="8"/>
        <v>0</v>
      </c>
      <c r="I78" s="661"/>
      <c r="J78" s="672"/>
      <c r="K78" s="673"/>
      <c r="L78" s="661"/>
      <c r="M78" s="648"/>
      <c r="N78" s="661"/>
    </row>
    <row r="79" spans="1:14" s="512" customFormat="1" x14ac:dyDescent="0.2">
      <c r="A79" s="652" t="s">
        <v>19840</v>
      </c>
      <c r="B79" s="660">
        <v>857669</v>
      </c>
      <c r="C79" s="648">
        <v>0</v>
      </c>
      <c r="D79" s="648">
        <v>0</v>
      </c>
      <c r="E79" s="648">
        <f t="shared" si="7"/>
        <v>857669</v>
      </c>
      <c r="F79" s="655">
        <v>249423.2</v>
      </c>
      <c r="G79" s="649">
        <f t="shared" si="5"/>
        <v>249423.2</v>
      </c>
      <c r="H79" s="662">
        <f t="shared" si="8"/>
        <v>608245.80000000005</v>
      </c>
      <c r="I79" s="661"/>
      <c r="J79" s="672"/>
      <c r="K79" s="673"/>
      <c r="L79" s="661"/>
      <c r="M79" s="648"/>
      <c r="N79" s="661"/>
    </row>
    <row r="80" spans="1:14" s="512" customFormat="1" x14ac:dyDescent="0.2">
      <c r="A80" s="652" t="s">
        <v>19841</v>
      </c>
      <c r="B80" s="660">
        <v>0</v>
      </c>
      <c r="C80" s="648">
        <v>0</v>
      </c>
      <c r="D80" s="648">
        <v>0</v>
      </c>
      <c r="E80" s="648">
        <f t="shared" si="7"/>
        <v>0</v>
      </c>
      <c r="F80" s="649">
        <v>0</v>
      </c>
      <c r="G80" s="649">
        <f t="shared" si="5"/>
        <v>0</v>
      </c>
      <c r="H80" s="662">
        <f t="shared" si="8"/>
        <v>0</v>
      </c>
      <c r="I80" s="661"/>
      <c r="J80" s="672"/>
      <c r="K80" s="673"/>
      <c r="L80" s="661"/>
      <c r="M80" s="648"/>
      <c r="N80" s="661"/>
    </row>
    <row r="81" spans="1:14" s="512" customFormat="1" x14ac:dyDescent="0.2">
      <c r="A81" s="652" t="s">
        <v>19842</v>
      </c>
      <c r="B81" s="660">
        <v>263</v>
      </c>
      <c r="C81" s="648">
        <v>507.15</v>
      </c>
      <c r="D81" s="648">
        <v>75773.289999999994</v>
      </c>
      <c r="E81" s="648">
        <f t="shared" si="7"/>
        <v>76543.439999999988</v>
      </c>
      <c r="F81" s="655">
        <v>76456.97</v>
      </c>
      <c r="G81" s="649">
        <f t="shared" si="5"/>
        <v>76456.97</v>
      </c>
      <c r="H81" s="662">
        <f t="shared" si="8"/>
        <v>86.469999999986612</v>
      </c>
      <c r="I81" s="661"/>
      <c r="J81" s="672"/>
      <c r="K81" s="673"/>
      <c r="L81" s="661"/>
      <c r="M81" s="648"/>
      <c r="N81" s="661"/>
    </row>
    <row r="82" spans="1:14" s="512" customFormat="1" x14ac:dyDescent="0.2">
      <c r="A82" s="652" t="s">
        <v>19843</v>
      </c>
      <c r="B82" s="660">
        <v>443941</v>
      </c>
      <c r="C82" s="648">
        <v>0</v>
      </c>
      <c r="D82" s="648">
        <v>0</v>
      </c>
      <c r="E82" s="648">
        <f t="shared" si="7"/>
        <v>443941</v>
      </c>
      <c r="F82" s="649">
        <v>0</v>
      </c>
      <c r="G82" s="649">
        <f t="shared" si="5"/>
        <v>0</v>
      </c>
      <c r="H82" s="662">
        <f t="shared" si="8"/>
        <v>443941</v>
      </c>
      <c r="I82" s="661"/>
      <c r="J82" s="672"/>
      <c r="K82" s="673"/>
      <c r="L82" s="661"/>
      <c r="M82" s="648"/>
      <c r="N82" s="661"/>
    </row>
    <row r="83" spans="1:14" s="512" customFormat="1" x14ac:dyDescent="0.2">
      <c r="A83" s="652" t="s">
        <v>19844</v>
      </c>
      <c r="B83" s="660">
        <v>95866</v>
      </c>
      <c r="C83" s="648">
        <v>0</v>
      </c>
      <c r="D83" s="648">
        <v>0</v>
      </c>
      <c r="E83" s="648">
        <f t="shared" si="7"/>
        <v>95866</v>
      </c>
      <c r="F83" s="649">
        <v>0</v>
      </c>
      <c r="G83" s="649">
        <f t="shared" si="5"/>
        <v>0</v>
      </c>
      <c r="H83" s="648">
        <f t="shared" si="8"/>
        <v>95866</v>
      </c>
      <c r="I83" s="661"/>
      <c r="J83" s="672"/>
      <c r="K83" s="673"/>
      <c r="L83" s="661"/>
      <c r="M83" s="648"/>
      <c r="N83" s="661"/>
    </row>
    <row r="84" spans="1:14" s="512" customFormat="1" x14ac:dyDescent="0.2">
      <c r="A84" s="652" t="s">
        <v>19845</v>
      </c>
      <c r="B84" s="660">
        <v>49356</v>
      </c>
      <c r="C84" s="648">
        <v>0</v>
      </c>
      <c r="D84" s="648">
        <v>0</v>
      </c>
      <c r="E84" s="648">
        <f t="shared" si="7"/>
        <v>49356</v>
      </c>
      <c r="F84" s="649">
        <v>1744</v>
      </c>
      <c r="G84" s="649">
        <f t="shared" si="5"/>
        <v>1744</v>
      </c>
      <c r="H84" s="648">
        <f t="shared" si="8"/>
        <v>47612</v>
      </c>
      <c r="I84" s="661"/>
      <c r="J84" s="672"/>
      <c r="K84" s="673"/>
      <c r="L84" s="661"/>
      <c r="M84" s="648"/>
      <c r="N84" s="661"/>
    </row>
    <row r="85" spans="1:14" s="512" customFormat="1" x14ac:dyDescent="0.2">
      <c r="A85" s="652" t="s">
        <v>19846</v>
      </c>
      <c r="B85" s="660">
        <v>11987</v>
      </c>
      <c r="C85" s="648">
        <v>0</v>
      </c>
      <c r="D85" s="648">
        <v>0</v>
      </c>
      <c r="E85" s="648">
        <f t="shared" si="7"/>
        <v>11987</v>
      </c>
      <c r="F85" s="649">
        <v>0</v>
      </c>
      <c r="G85" s="649">
        <f t="shared" si="5"/>
        <v>0</v>
      </c>
      <c r="H85" s="648">
        <f t="shared" si="8"/>
        <v>11987</v>
      </c>
      <c r="I85" s="661"/>
      <c r="J85" s="672"/>
      <c r="K85" s="673"/>
      <c r="L85" s="661"/>
      <c r="M85" s="648"/>
      <c r="N85" s="661"/>
    </row>
    <row r="86" spans="1:14" s="512" customFormat="1" x14ac:dyDescent="0.2">
      <c r="A86" s="652" t="s">
        <v>19847</v>
      </c>
      <c r="B86" s="660">
        <v>19176</v>
      </c>
      <c r="C86" s="648">
        <v>0</v>
      </c>
      <c r="D86" s="648">
        <v>0</v>
      </c>
      <c r="E86" s="648">
        <f t="shared" si="7"/>
        <v>19176</v>
      </c>
      <c r="F86" s="649">
        <v>0</v>
      </c>
      <c r="G86" s="649">
        <f t="shared" si="5"/>
        <v>0</v>
      </c>
      <c r="H86" s="648">
        <f t="shared" si="8"/>
        <v>19176</v>
      </c>
      <c r="I86" s="661"/>
      <c r="J86" s="672"/>
      <c r="K86" s="673"/>
      <c r="L86" s="661"/>
      <c r="M86" s="648"/>
      <c r="N86" s="661"/>
    </row>
    <row r="87" spans="1:14" s="512" customFormat="1" x14ac:dyDescent="0.2">
      <c r="A87" s="652" t="s">
        <v>19848</v>
      </c>
      <c r="B87" s="660">
        <v>302101</v>
      </c>
      <c r="C87" s="648">
        <v>0</v>
      </c>
      <c r="D87" s="648">
        <v>0</v>
      </c>
      <c r="E87" s="648">
        <f t="shared" si="7"/>
        <v>302101</v>
      </c>
      <c r="F87" s="655">
        <v>15218.99</v>
      </c>
      <c r="G87" s="649">
        <f t="shared" si="5"/>
        <v>15218.99</v>
      </c>
      <c r="H87" s="648">
        <f t="shared" si="8"/>
        <v>286882.01</v>
      </c>
      <c r="I87" s="661"/>
      <c r="J87" s="672"/>
      <c r="K87" s="673"/>
      <c r="L87" s="661"/>
      <c r="M87" s="648"/>
      <c r="N87" s="661"/>
    </row>
    <row r="88" spans="1:14" s="512" customFormat="1" x14ac:dyDescent="0.2">
      <c r="A88" s="652" t="s">
        <v>19849</v>
      </c>
      <c r="B88" s="660">
        <v>109828</v>
      </c>
      <c r="C88" s="648">
        <v>0</v>
      </c>
      <c r="D88" s="648">
        <v>99746.08</v>
      </c>
      <c r="E88" s="648">
        <f t="shared" si="7"/>
        <v>209574.08000000002</v>
      </c>
      <c r="F88" s="655">
        <v>209574.08</v>
      </c>
      <c r="G88" s="649">
        <f t="shared" si="5"/>
        <v>209574.08</v>
      </c>
      <c r="H88" s="662">
        <f t="shared" si="8"/>
        <v>2.9103830456733704E-11</v>
      </c>
      <c r="I88" s="661"/>
      <c r="J88" s="672"/>
      <c r="K88" s="673"/>
      <c r="L88" s="661"/>
      <c r="M88" s="648"/>
      <c r="N88" s="661"/>
    </row>
    <row r="89" spans="1:14" s="512" customFormat="1" x14ac:dyDescent="0.2">
      <c r="A89" s="652" t="s">
        <v>19850</v>
      </c>
      <c r="B89" s="660">
        <v>2407552</v>
      </c>
      <c r="C89" s="648">
        <v>0</v>
      </c>
      <c r="D89" s="648">
        <v>0</v>
      </c>
      <c r="E89" s="648">
        <f t="shared" si="7"/>
        <v>2407552</v>
      </c>
      <c r="F89" s="655">
        <v>535537.19999999995</v>
      </c>
      <c r="G89" s="649">
        <f t="shared" si="5"/>
        <v>535537.19999999995</v>
      </c>
      <c r="H89" s="662">
        <f t="shared" si="8"/>
        <v>1872014.8</v>
      </c>
      <c r="I89" s="661"/>
      <c r="J89" s="672"/>
      <c r="K89" s="673"/>
      <c r="L89" s="661"/>
      <c r="M89" s="648"/>
      <c r="N89" s="661"/>
    </row>
    <row r="90" spans="1:14" s="512" customFormat="1" ht="12.75" x14ac:dyDescent="0.2">
      <c r="A90" s="652" t="s">
        <v>19851</v>
      </c>
      <c r="B90" s="648">
        <v>10000</v>
      </c>
      <c r="C90" s="648">
        <v>0</v>
      </c>
      <c r="D90" s="648">
        <v>566.58000000000004</v>
      </c>
      <c r="E90" s="648">
        <f t="shared" si="7"/>
        <v>10566.58</v>
      </c>
      <c r="F90" s="655">
        <v>10566.58</v>
      </c>
      <c r="G90" s="649">
        <f t="shared" si="5"/>
        <v>10566.58</v>
      </c>
      <c r="H90" s="662">
        <f t="shared" si="8"/>
        <v>0</v>
      </c>
      <c r="I90" s="661"/>
      <c r="J90" s="672"/>
      <c r="K90" s="673"/>
      <c r="L90" s="661"/>
      <c r="M90" s="648"/>
      <c r="N90" s="661"/>
    </row>
    <row r="91" spans="1:14" s="512" customFormat="1" x14ac:dyDescent="0.2">
      <c r="A91" s="652" t="s">
        <v>19852</v>
      </c>
      <c r="B91" s="660">
        <v>0</v>
      </c>
      <c r="C91" s="648">
        <v>0</v>
      </c>
      <c r="D91" s="648">
        <v>3480.91</v>
      </c>
      <c r="E91" s="648">
        <f t="shared" si="7"/>
        <v>3480.91</v>
      </c>
      <c r="F91" s="649">
        <v>3480.91</v>
      </c>
      <c r="G91" s="649">
        <f t="shared" ref="G91:G117" si="9">SUM(F91)</f>
        <v>3480.91</v>
      </c>
      <c r="H91" s="662">
        <f t="shared" si="8"/>
        <v>0</v>
      </c>
      <c r="I91" s="661"/>
      <c r="J91" s="672"/>
      <c r="K91" s="673"/>
      <c r="L91" s="661"/>
      <c r="M91" s="648"/>
      <c r="N91" s="661"/>
    </row>
    <row r="92" spans="1:14" s="512" customFormat="1" x14ac:dyDescent="0.2">
      <c r="A92" s="652" t="s">
        <v>19853</v>
      </c>
      <c r="B92" s="660">
        <v>0</v>
      </c>
      <c r="C92" s="648">
        <v>0</v>
      </c>
      <c r="D92" s="648">
        <v>48004</v>
      </c>
      <c r="E92" s="648">
        <f>SUM(B92:D92)</f>
        <v>48004</v>
      </c>
      <c r="F92" s="649">
        <v>48004</v>
      </c>
      <c r="G92" s="649">
        <f t="shared" si="9"/>
        <v>48004</v>
      </c>
      <c r="H92" s="662">
        <f>SUM(E92-F92)</f>
        <v>0</v>
      </c>
      <c r="I92" s="661"/>
      <c r="J92" s="672"/>
      <c r="K92" s="673"/>
      <c r="L92" s="661"/>
      <c r="M92" s="648"/>
      <c r="N92" s="661"/>
    </row>
    <row r="93" spans="1:14" s="512" customFormat="1" x14ac:dyDescent="0.2">
      <c r="A93" s="652" t="s">
        <v>19854</v>
      </c>
      <c r="B93" s="660">
        <v>12172.27</v>
      </c>
      <c r="C93" s="648">
        <v>0</v>
      </c>
      <c r="D93" s="648">
        <v>11034.61</v>
      </c>
      <c r="E93" s="648">
        <f t="shared" si="7"/>
        <v>23206.880000000001</v>
      </c>
      <c r="F93" s="655">
        <v>23206.880000000001</v>
      </c>
      <c r="G93" s="649">
        <f t="shared" si="9"/>
        <v>23206.880000000001</v>
      </c>
      <c r="H93" s="662">
        <f t="shared" si="8"/>
        <v>0</v>
      </c>
      <c r="I93" s="661"/>
      <c r="J93" s="672"/>
      <c r="K93" s="673"/>
      <c r="L93" s="661"/>
      <c r="M93" s="648"/>
      <c r="N93" s="661"/>
    </row>
    <row r="94" spans="1:14" s="512" customFormat="1" ht="12.75" x14ac:dyDescent="0.2">
      <c r="A94" s="652" t="s">
        <v>19855</v>
      </c>
      <c r="B94" s="648">
        <v>0</v>
      </c>
      <c r="C94" s="648">
        <v>0</v>
      </c>
      <c r="D94" s="648">
        <v>1051.33</v>
      </c>
      <c r="E94" s="648">
        <f>SUM(B94:D94)</f>
        <v>1051.33</v>
      </c>
      <c r="F94" s="649">
        <v>1051.33</v>
      </c>
      <c r="G94" s="649">
        <f t="shared" si="9"/>
        <v>1051.33</v>
      </c>
      <c r="H94" s="662">
        <f>SUM(E94-F94)</f>
        <v>0</v>
      </c>
      <c r="I94" s="661"/>
      <c r="J94" s="672"/>
      <c r="K94" s="673"/>
      <c r="L94" s="661"/>
      <c r="M94" s="648"/>
      <c r="N94" s="661"/>
    </row>
    <row r="95" spans="1:14" s="512" customFormat="1" x14ac:dyDescent="0.2">
      <c r="A95" s="652" t="s">
        <v>19856</v>
      </c>
      <c r="B95" s="660">
        <v>20981.73</v>
      </c>
      <c r="C95" s="648">
        <v>0</v>
      </c>
      <c r="D95" s="648">
        <v>116913.11</v>
      </c>
      <c r="E95" s="648">
        <f t="shared" si="7"/>
        <v>137894.84</v>
      </c>
      <c r="F95" s="655">
        <v>137894.84</v>
      </c>
      <c r="G95" s="649">
        <f t="shared" si="9"/>
        <v>137894.84</v>
      </c>
      <c r="H95" s="662">
        <f t="shared" si="8"/>
        <v>0</v>
      </c>
      <c r="I95" s="661"/>
      <c r="J95" s="672"/>
      <c r="K95" s="673"/>
      <c r="L95" s="661"/>
      <c r="M95" s="648"/>
      <c r="N95" s="661"/>
    </row>
    <row r="96" spans="1:14" s="512" customFormat="1" x14ac:dyDescent="0.2">
      <c r="A96" s="652" t="s">
        <v>19857</v>
      </c>
      <c r="B96" s="660">
        <v>0</v>
      </c>
      <c r="C96" s="648">
        <v>0</v>
      </c>
      <c r="D96" s="648">
        <v>52648.55</v>
      </c>
      <c r="E96" s="648">
        <f>SUM(B96:D96)</f>
        <v>52648.55</v>
      </c>
      <c r="F96" s="649">
        <v>52648.55</v>
      </c>
      <c r="G96" s="649">
        <f t="shared" si="9"/>
        <v>52648.55</v>
      </c>
      <c r="H96" s="662">
        <f>SUM(E96-F96)</f>
        <v>0</v>
      </c>
      <c r="I96" s="661"/>
      <c r="J96" s="672"/>
      <c r="K96" s="673"/>
      <c r="L96" s="661"/>
      <c r="M96" s="648"/>
      <c r="N96" s="661"/>
    </row>
    <row r="97" spans="1:14" s="512" customFormat="1" x14ac:dyDescent="0.2">
      <c r="A97" s="652" t="s">
        <v>19858</v>
      </c>
      <c r="B97" s="660">
        <v>0</v>
      </c>
      <c r="C97" s="648">
        <v>0</v>
      </c>
      <c r="D97" s="648">
        <v>0</v>
      </c>
      <c r="E97" s="648">
        <f t="shared" si="7"/>
        <v>0</v>
      </c>
      <c r="F97" s="649">
        <v>0</v>
      </c>
      <c r="G97" s="649">
        <f t="shared" si="9"/>
        <v>0</v>
      </c>
      <c r="H97" s="662">
        <f t="shared" si="8"/>
        <v>0</v>
      </c>
      <c r="I97" s="661"/>
      <c r="J97" s="672"/>
      <c r="K97" s="673"/>
      <c r="L97" s="661"/>
      <c r="M97" s="648"/>
      <c r="N97" s="661"/>
    </row>
    <row r="98" spans="1:14" s="512" customFormat="1" x14ac:dyDescent="0.2">
      <c r="A98" s="652" t="s">
        <v>19859</v>
      </c>
      <c r="B98" s="660">
        <v>130473</v>
      </c>
      <c r="C98" s="648">
        <v>0</v>
      </c>
      <c r="D98" s="648">
        <v>19728.060000000001</v>
      </c>
      <c r="E98" s="648">
        <f t="shared" si="7"/>
        <v>150201.06</v>
      </c>
      <c r="F98" s="655">
        <v>150201.06</v>
      </c>
      <c r="G98" s="649">
        <f t="shared" si="9"/>
        <v>150201.06</v>
      </c>
      <c r="H98" s="662">
        <f t="shared" si="8"/>
        <v>0</v>
      </c>
      <c r="I98" s="661"/>
      <c r="J98" s="672"/>
      <c r="K98" s="673"/>
      <c r="L98" s="661"/>
      <c r="M98" s="648"/>
      <c r="N98" s="661"/>
    </row>
    <row r="99" spans="1:14" s="512" customFormat="1" ht="12.75" x14ac:dyDescent="0.2">
      <c r="A99" s="652" t="s">
        <v>19860</v>
      </c>
      <c r="B99" s="648">
        <v>32450</v>
      </c>
      <c r="C99" s="648">
        <v>0</v>
      </c>
      <c r="D99" s="648">
        <v>0</v>
      </c>
      <c r="E99" s="648">
        <f>SUM(B99:D99)</f>
        <v>32450</v>
      </c>
      <c r="F99" s="655">
        <v>32450</v>
      </c>
      <c r="G99" s="649">
        <f t="shared" si="9"/>
        <v>32450</v>
      </c>
      <c r="H99" s="662">
        <f>SUM(E99-F99)</f>
        <v>0</v>
      </c>
      <c r="I99" s="661"/>
      <c r="J99" s="672"/>
      <c r="K99" s="673"/>
      <c r="L99" s="661"/>
      <c r="M99" s="648"/>
      <c r="N99" s="661"/>
    </row>
    <row r="100" spans="1:14" s="512" customFormat="1" ht="12.75" x14ac:dyDescent="0.2">
      <c r="A100" s="652" t="s">
        <v>19861</v>
      </c>
      <c r="B100" s="648">
        <v>8700</v>
      </c>
      <c r="C100" s="648">
        <v>0</v>
      </c>
      <c r="D100" s="648">
        <v>0</v>
      </c>
      <c r="E100" s="648">
        <f>SUM(B100:D100)</f>
        <v>8700</v>
      </c>
      <c r="F100" s="649">
        <v>8700</v>
      </c>
      <c r="G100" s="649">
        <f t="shared" si="9"/>
        <v>8700</v>
      </c>
      <c r="H100" s="662">
        <f>SUM(E100-F100)</f>
        <v>0</v>
      </c>
      <c r="I100" s="661"/>
      <c r="J100" s="672"/>
      <c r="K100" s="673"/>
      <c r="L100" s="661"/>
      <c r="M100" s="648"/>
      <c r="N100" s="661"/>
    </row>
    <row r="101" spans="1:14" s="512" customFormat="1" x14ac:dyDescent="0.2">
      <c r="A101" s="652" t="s">
        <v>19862</v>
      </c>
      <c r="B101" s="660">
        <v>28377</v>
      </c>
      <c r="C101" s="648">
        <v>0</v>
      </c>
      <c r="D101" s="648">
        <v>0</v>
      </c>
      <c r="E101" s="648">
        <f t="shared" si="7"/>
        <v>28377</v>
      </c>
      <c r="F101" s="655">
        <v>28377</v>
      </c>
      <c r="G101" s="649">
        <f t="shared" si="9"/>
        <v>28377</v>
      </c>
      <c r="H101" s="662">
        <f t="shared" si="8"/>
        <v>0</v>
      </c>
      <c r="I101" s="661"/>
      <c r="J101" s="672"/>
      <c r="K101" s="673"/>
      <c r="L101" s="661"/>
      <c r="M101" s="648"/>
      <c r="N101" s="661"/>
    </row>
    <row r="102" spans="1:14" s="512" customFormat="1" ht="12.75" x14ac:dyDescent="0.2">
      <c r="A102" s="652" t="s">
        <v>19863</v>
      </c>
      <c r="B102" s="648">
        <v>56119.68</v>
      </c>
      <c r="C102" s="648">
        <v>0</v>
      </c>
      <c r="D102" s="648">
        <v>0</v>
      </c>
      <c r="E102" s="648">
        <f t="shared" si="7"/>
        <v>56119.68</v>
      </c>
      <c r="F102" s="655">
        <v>56119.68</v>
      </c>
      <c r="G102" s="649">
        <f t="shared" si="9"/>
        <v>56119.68</v>
      </c>
      <c r="H102" s="662">
        <f t="shared" si="8"/>
        <v>0</v>
      </c>
      <c r="I102" s="661"/>
      <c r="J102" s="672"/>
      <c r="K102" s="673"/>
      <c r="L102" s="661"/>
      <c r="M102" s="648"/>
      <c r="N102" s="661"/>
    </row>
    <row r="103" spans="1:14" s="512" customFormat="1" ht="12.75" x14ac:dyDescent="0.2">
      <c r="A103" s="652" t="s">
        <v>19864</v>
      </c>
      <c r="B103" s="648">
        <v>645762.98</v>
      </c>
      <c r="C103" s="648">
        <v>0</v>
      </c>
      <c r="D103" s="648">
        <v>1802</v>
      </c>
      <c r="E103" s="648">
        <f t="shared" si="7"/>
        <v>647564.98</v>
      </c>
      <c r="F103" s="655">
        <v>647564.98</v>
      </c>
      <c r="G103" s="649">
        <f t="shared" si="9"/>
        <v>647564.98</v>
      </c>
      <c r="H103" s="662">
        <f t="shared" si="8"/>
        <v>0</v>
      </c>
      <c r="I103" s="661"/>
      <c r="J103" s="672"/>
      <c r="K103" s="673"/>
      <c r="L103" s="661"/>
      <c r="M103" s="648"/>
      <c r="N103" s="661"/>
    </row>
    <row r="104" spans="1:14" s="656" customFormat="1" ht="12.75" x14ac:dyDescent="0.2">
      <c r="A104" s="652" t="s">
        <v>19865</v>
      </c>
      <c r="B104" s="648">
        <v>98117.34</v>
      </c>
      <c r="C104" s="648">
        <v>0</v>
      </c>
      <c r="D104" s="648">
        <v>-3721.02</v>
      </c>
      <c r="E104" s="648">
        <f t="shared" si="7"/>
        <v>94396.319999999992</v>
      </c>
      <c r="F104" s="655">
        <v>94396.32</v>
      </c>
      <c r="G104" s="649">
        <f t="shared" si="9"/>
        <v>94396.32</v>
      </c>
      <c r="H104" s="648">
        <f t="shared" si="8"/>
        <v>-1.4551915228366852E-11</v>
      </c>
      <c r="I104" s="664"/>
      <c r="J104" s="672"/>
      <c r="K104" s="673"/>
      <c r="L104" s="664"/>
      <c r="M104" s="648"/>
      <c r="N104" s="664"/>
    </row>
    <row r="105" spans="1:14" s="512" customFormat="1" ht="12.75" x14ac:dyDescent="0.2">
      <c r="A105" s="666" t="s">
        <v>19866</v>
      </c>
      <c r="B105" s="659">
        <f>SUM(B106:B109)</f>
        <v>350114</v>
      </c>
      <c r="C105" s="659">
        <f t="shared" ref="C105:H105" si="10">SUM(C106:C109)</f>
        <v>0</v>
      </c>
      <c r="D105" s="659">
        <f t="shared" si="10"/>
        <v>110279.44</v>
      </c>
      <c r="E105" s="659">
        <f t="shared" si="10"/>
        <v>460393.44</v>
      </c>
      <c r="F105" s="659">
        <f t="shared" si="10"/>
        <v>390656.83999999997</v>
      </c>
      <c r="G105" s="659">
        <f t="shared" si="10"/>
        <v>390656.83999999997</v>
      </c>
      <c r="H105" s="659">
        <f t="shared" si="10"/>
        <v>69736.600000000006</v>
      </c>
      <c r="I105" s="661"/>
      <c r="J105" s="672"/>
      <c r="K105" s="673"/>
      <c r="L105" s="661"/>
      <c r="M105" s="648"/>
      <c r="N105" s="661"/>
    </row>
    <row r="106" spans="1:14" s="651" customFormat="1" ht="12.75" x14ac:dyDescent="0.2">
      <c r="A106" s="654" t="s">
        <v>19882</v>
      </c>
      <c r="B106" s="648">
        <v>0</v>
      </c>
      <c r="C106" s="648">
        <v>0</v>
      </c>
      <c r="D106" s="648">
        <v>0</v>
      </c>
      <c r="E106" s="648">
        <f>SUM(B106:D106)</f>
        <v>0</v>
      </c>
      <c r="F106" s="649">
        <v>0</v>
      </c>
      <c r="G106" s="649">
        <f t="shared" ref="G106" si="11">SUM(F106)</f>
        <v>0</v>
      </c>
      <c r="H106" s="648">
        <f>SUM(E106-F106)</f>
        <v>0</v>
      </c>
      <c r="I106" s="512"/>
      <c r="J106" s="672"/>
      <c r="K106" s="673"/>
      <c r="M106" s="648"/>
    </row>
    <row r="107" spans="1:14" s="512" customFormat="1" ht="12.75" x14ac:dyDescent="0.2">
      <c r="A107" s="652" t="s">
        <v>19867</v>
      </c>
      <c r="B107" s="648">
        <f>63800+86362.16</f>
        <v>150162.16</v>
      </c>
      <c r="C107" s="648">
        <v>0</v>
      </c>
      <c r="D107" s="648">
        <v>-16625.560000000001</v>
      </c>
      <c r="E107" s="648">
        <f t="shared" si="7"/>
        <v>133536.6</v>
      </c>
      <c r="F107" s="649">
        <v>63800</v>
      </c>
      <c r="G107" s="649">
        <f t="shared" si="9"/>
        <v>63800</v>
      </c>
      <c r="H107" s="648">
        <f t="shared" si="8"/>
        <v>69736.600000000006</v>
      </c>
      <c r="I107" s="661"/>
      <c r="J107" s="672"/>
      <c r="K107" s="673"/>
      <c r="L107" s="661"/>
      <c r="M107" s="648"/>
      <c r="N107" s="661"/>
    </row>
    <row r="108" spans="1:14" s="512" customFormat="1" ht="12.75" x14ac:dyDescent="0.2">
      <c r="A108" s="652" t="s">
        <v>19868</v>
      </c>
      <c r="B108" s="648">
        <v>13631.84</v>
      </c>
      <c r="C108" s="648">
        <v>0</v>
      </c>
      <c r="D108" s="648">
        <v>1900</v>
      </c>
      <c r="E108" s="648">
        <f t="shared" si="7"/>
        <v>15531.84</v>
      </c>
      <c r="F108" s="655">
        <v>15531.84</v>
      </c>
      <c r="G108" s="649">
        <f t="shared" si="9"/>
        <v>15531.84</v>
      </c>
      <c r="H108" s="662">
        <f t="shared" si="8"/>
        <v>0</v>
      </c>
      <c r="I108" s="661"/>
      <c r="J108" s="672"/>
      <c r="K108" s="673"/>
      <c r="L108" s="661"/>
      <c r="M108" s="648"/>
      <c r="N108" s="661"/>
    </row>
    <row r="109" spans="1:14" s="656" customFormat="1" ht="12.75" x14ac:dyDescent="0.2">
      <c r="A109" s="652" t="s">
        <v>19869</v>
      </c>
      <c r="B109" s="648">
        <v>186320</v>
      </c>
      <c r="C109" s="648">
        <v>0</v>
      </c>
      <c r="D109" s="648">
        <v>125005</v>
      </c>
      <c r="E109" s="648">
        <f t="shared" si="7"/>
        <v>311325</v>
      </c>
      <c r="F109" s="655">
        <v>311325</v>
      </c>
      <c r="G109" s="649">
        <f t="shared" si="9"/>
        <v>311325</v>
      </c>
      <c r="H109" s="662">
        <f t="shared" si="8"/>
        <v>0</v>
      </c>
      <c r="I109" s="664"/>
      <c r="J109" s="672"/>
      <c r="K109" s="673"/>
      <c r="L109" s="664"/>
      <c r="M109" s="648"/>
      <c r="N109" s="664"/>
    </row>
    <row r="110" spans="1:14" s="512" customFormat="1" ht="12.75" x14ac:dyDescent="0.2">
      <c r="A110" s="666" t="s">
        <v>19890</v>
      </c>
      <c r="B110" s="659">
        <f t="shared" ref="B110:H110" si="12">SUM(B111:B117)</f>
        <v>0</v>
      </c>
      <c r="C110" s="659">
        <f t="shared" si="12"/>
        <v>0</v>
      </c>
      <c r="D110" s="659">
        <f t="shared" si="12"/>
        <v>98020</v>
      </c>
      <c r="E110" s="659">
        <f t="shared" si="12"/>
        <v>98020</v>
      </c>
      <c r="F110" s="659">
        <f t="shared" si="12"/>
        <v>98020</v>
      </c>
      <c r="G110" s="659">
        <f t="shared" si="12"/>
        <v>98020</v>
      </c>
      <c r="H110" s="659">
        <f t="shared" si="12"/>
        <v>0</v>
      </c>
      <c r="I110" s="661"/>
      <c r="J110" s="661"/>
      <c r="K110" s="661"/>
      <c r="L110" s="661"/>
      <c r="M110" s="648"/>
      <c r="N110" s="661"/>
    </row>
    <row r="111" spans="1:14" s="512" customFormat="1" ht="12.75" x14ac:dyDescent="0.2">
      <c r="A111" s="652" t="s">
        <v>19891</v>
      </c>
      <c r="B111" s="648">
        <v>0</v>
      </c>
      <c r="C111" s="648">
        <v>0</v>
      </c>
      <c r="D111" s="648">
        <v>98020</v>
      </c>
      <c r="E111" s="648">
        <f t="shared" si="7"/>
        <v>98020</v>
      </c>
      <c r="F111" s="648">
        <v>98020</v>
      </c>
      <c r="G111" s="649">
        <f t="shared" si="9"/>
        <v>98020</v>
      </c>
      <c r="H111" s="648">
        <f t="shared" si="8"/>
        <v>0</v>
      </c>
      <c r="I111" s="661"/>
      <c r="J111" s="661"/>
      <c r="K111" s="661"/>
      <c r="L111" s="661"/>
      <c r="M111" s="661"/>
      <c r="N111" s="661"/>
    </row>
    <row r="112" spans="1:14" s="512" customFormat="1" ht="12.75" x14ac:dyDescent="0.2">
      <c r="A112" s="652" t="s">
        <v>19892</v>
      </c>
      <c r="B112" s="648">
        <v>0</v>
      </c>
      <c r="C112" s="648">
        <v>0</v>
      </c>
      <c r="D112" s="648">
        <v>0</v>
      </c>
      <c r="E112" s="648">
        <f t="shared" si="7"/>
        <v>0</v>
      </c>
      <c r="F112" s="648">
        <v>0</v>
      </c>
      <c r="G112" s="649">
        <f t="shared" si="9"/>
        <v>0</v>
      </c>
      <c r="H112" s="648">
        <f t="shared" si="8"/>
        <v>0</v>
      </c>
      <c r="I112" s="661"/>
      <c r="J112" s="661"/>
      <c r="K112" s="661"/>
      <c r="L112" s="661"/>
      <c r="M112" s="661"/>
      <c r="N112" s="661"/>
    </row>
    <row r="113" spans="1:14" s="512" customFormat="1" ht="12.75" x14ac:dyDescent="0.2">
      <c r="A113" s="652" t="s">
        <v>19893</v>
      </c>
      <c r="B113" s="648">
        <v>0</v>
      </c>
      <c r="C113" s="648">
        <v>0</v>
      </c>
      <c r="D113" s="648">
        <v>0</v>
      </c>
      <c r="E113" s="648">
        <f>SUM(B113:D113)</f>
        <v>0</v>
      </c>
      <c r="F113" s="648">
        <v>0</v>
      </c>
      <c r="G113" s="649">
        <f t="shared" si="9"/>
        <v>0</v>
      </c>
      <c r="H113" s="648">
        <f>SUM(E113-F113)</f>
        <v>0</v>
      </c>
      <c r="I113" s="661"/>
      <c r="J113" s="672"/>
      <c r="K113" s="673"/>
      <c r="L113" s="661"/>
      <c r="M113" s="661"/>
      <c r="N113" s="661"/>
    </row>
    <row r="114" spans="1:14" s="512" customFormat="1" ht="12.75" x14ac:dyDescent="0.2">
      <c r="A114" s="512" t="s">
        <v>19894</v>
      </c>
      <c r="B114" s="648">
        <v>0</v>
      </c>
      <c r="C114" s="648">
        <v>0</v>
      </c>
      <c r="D114" s="648">
        <v>0</v>
      </c>
      <c r="E114" s="648">
        <f>SUM(B114:D114)</f>
        <v>0</v>
      </c>
      <c r="F114" s="648">
        <v>0</v>
      </c>
      <c r="G114" s="649">
        <f t="shared" si="9"/>
        <v>0</v>
      </c>
      <c r="H114" s="648">
        <f>SUM(E114-F114)</f>
        <v>0</v>
      </c>
      <c r="I114" s="661"/>
      <c r="J114" s="672"/>
      <c r="K114" s="673"/>
      <c r="L114" s="661"/>
      <c r="M114" s="661"/>
      <c r="N114" s="661"/>
    </row>
    <row r="115" spans="1:14" s="512" customFormat="1" ht="12.75" x14ac:dyDescent="0.2">
      <c r="A115" s="652" t="s">
        <v>19895</v>
      </c>
      <c r="B115" s="648">
        <v>0</v>
      </c>
      <c r="C115" s="648">
        <v>0</v>
      </c>
      <c r="D115" s="648">
        <v>0</v>
      </c>
      <c r="E115" s="648">
        <f t="shared" si="7"/>
        <v>0</v>
      </c>
      <c r="F115" s="648">
        <v>0</v>
      </c>
      <c r="G115" s="649">
        <f t="shared" si="9"/>
        <v>0</v>
      </c>
      <c r="H115" s="648">
        <f t="shared" si="8"/>
        <v>0</v>
      </c>
      <c r="I115" s="661"/>
      <c r="J115" s="672"/>
      <c r="K115" s="673"/>
      <c r="L115" s="661"/>
      <c r="M115" s="661"/>
      <c r="N115" s="661"/>
    </row>
    <row r="116" spans="1:14" s="512" customFormat="1" ht="12.75" x14ac:dyDescent="0.2">
      <c r="A116" s="652" t="s">
        <v>19896</v>
      </c>
      <c r="B116" s="648">
        <v>0</v>
      </c>
      <c r="C116" s="648">
        <v>0</v>
      </c>
      <c r="D116" s="648">
        <v>0</v>
      </c>
      <c r="E116" s="648">
        <f>SUM(B116:D116)</f>
        <v>0</v>
      </c>
      <c r="F116" s="648">
        <v>0</v>
      </c>
      <c r="G116" s="649">
        <f t="shared" si="9"/>
        <v>0</v>
      </c>
      <c r="H116" s="648">
        <f>SUM(E116-F116)</f>
        <v>0</v>
      </c>
      <c r="I116" s="661"/>
      <c r="J116" s="672"/>
      <c r="K116" s="673"/>
      <c r="L116" s="661"/>
      <c r="M116" s="661"/>
      <c r="N116" s="661"/>
    </row>
    <row r="117" spans="1:14" s="656" customFormat="1" ht="12.75" x14ac:dyDescent="0.2">
      <c r="A117" s="652" t="s">
        <v>19897</v>
      </c>
      <c r="B117" s="648">
        <v>0</v>
      </c>
      <c r="C117" s="648">
        <v>0</v>
      </c>
      <c r="D117" s="648">
        <v>0</v>
      </c>
      <c r="E117" s="648">
        <f t="shared" si="7"/>
        <v>0</v>
      </c>
      <c r="F117" s="648">
        <v>0</v>
      </c>
      <c r="G117" s="649">
        <f t="shared" si="9"/>
        <v>0</v>
      </c>
      <c r="H117" s="648">
        <f t="shared" si="8"/>
        <v>0</v>
      </c>
      <c r="I117" s="664"/>
      <c r="J117" s="672"/>
      <c r="K117" s="673"/>
      <c r="L117" s="664"/>
      <c r="M117" s="664"/>
      <c r="N117" s="664"/>
    </row>
    <row r="118" spans="1:14" x14ac:dyDescent="0.25">
      <c r="A118" s="678" t="s">
        <v>19584</v>
      </c>
      <c r="B118" s="679">
        <f t="shared" ref="B118:H118" si="13">SUM(B10+B26+B60+B105+B110)</f>
        <v>24204080</v>
      </c>
      <c r="C118" s="679">
        <f t="shared" si="13"/>
        <v>1372469.5799999987</v>
      </c>
      <c r="D118" s="679">
        <f t="shared" si="13"/>
        <v>-1.1641532182693481E-10</v>
      </c>
      <c r="E118" s="679">
        <f t="shared" si="13"/>
        <v>25576549.580000002</v>
      </c>
      <c r="F118" s="679">
        <f t="shared" si="13"/>
        <v>7637550.3099999996</v>
      </c>
      <c r="G118" s="679">
        <f t="shared" si="13"/>
        <v>7637550.3099999996</v>
      </c>
      <c r="H118" s="679">
        <f t="shared" si="13"/>
        <v>17938999.27</v>
      </c>
      <c r="I118" s="680"/>
      <c r="J118" s="672"/>
      <c r="K118" s="673"/>
    </row>
    <row r="119" spans="1:14" x14ac:dyDescent="0.25">
      <c r="J119" s="685"/>
      <c r="K119" s="673"/>
    </row>
    <row r="120" spans="1:14" x14ac:dyDescent="0.25">
      <c r="C120" s="686"/>
      <c r="E120" s="687"/>
      <c r="J120" s="685"/>
      <c r="K120" s="673"/>
    </row>
    <row r="121" spans="1:14" x14ac:dyDescent="0.25">
      <c r="B121" s="688"/>
      <c r="C121" s="681"/>
      <c r="J121" s="685"/>
      <c r="K121" s="673"/>
    </row>
    <row r="122" spans="1:14" x14ac:dyDescent="0.25">
      <c r="B122" s="688"/>
      <c r="F122" s="681"/>
      <c r="J122" s="685"/>
      <c r="K122" s="673"/>
    </row>
    <row r="123" spans="1:14" x14ac:dyDescent="0.25">
      <c r="B123" s="689"/>
      <c r="J123" s="685"/>
      <c r="K123" s="673"/>
    </row>
    <row r="124" spans="1:14" x14ac:dyDescent="0.25">
      <c r="J124" s="685"/>
      <c r="K124" s="673"/>
    </row>
    <row r="125" spans="1:14" x14ac:dyDescent="0.25">
      <c r="C125" s="1309" t="s">
        <v>19532</v>
      </c>
      <c r="D125" s="1309"/>
      <c r="F125" s="681"/>
      <c r="J125" s="685"/>
      <c r="K125" s="673"/>
    </row>
    <row r="126" spans="1:14" x14ac:dyDescent="0.25">
      <c r="C126" s="1310" t="s">
        <v>843</v>
      </c>
      <c r="D126" s="1310"/>
      <c r="J126" s="685"/>
      <c r="K126" s="673"/>
    </row>
    <row r="127" spans="1:14" x14ac:dyDescent="0.25">
      <c r="J127" s="690"/>
      <c r="K127" s="673"/>
    </row>
    <row r="128" spans="1:14" x14ac:dyDescent="0.25">
      <c r="J128" s="685"/>
      <c r="K128" s="673"/>
    </row>
    <row r="129" spans="10:11" x14ac:dyDescent="0.25">
      <c r="J129" s="685"/>
      <c r="K129" s="673"/>
    </row>
    <row r="130" spans="10:11" x14ac:dyDescent="0.25">
      <c r="J130" s="685"/>
      <c r="K130" s="673"/>
    </row>
    <row r="131" spans="10:11" x14ac:dyDescent="0.25">
      <c r="J131" s="690"/>
      <c r="K131" s="673"/>
    </row>
    <row r="132" spans="10:11" x14ac:dyDescent="0.25">
      <c r="J132" s="690"/>
      <c r="K132" s="673"/>
    </row>
    <row r="133" spans="10:11" x14ac:dyDescent="0.25">
      <c r="J133" s="661"/>
      <c r="K133" s="661"/>
    </row>
    <row r="134" spans="10:11" x14ac:dyDescent="0.25">
      <c r="J134" s="661"/>
      <c r="K134" s="661"/>
    </row>
    <row r="135" spans="10:11" x14ac:dyDescent="0.25">
      <c r="J135" s="661"/>
      <c r="K135" s="661"/>
    </row>
    <row r="136" spans="10:11" x14ac:dyDescent="0.25">
      <c r="J136" s="661"/>
      <c r="K136" s="691"/>
    </row>
    <row r="137" spans="10:11" x14ac:dyDescent="0.25">
      <c r="J137" s="661"/>
      <c r="K137" s="661"/>
    </row>
    <row r="138" spans="10:11" x14ac:dyDescent="0.25">
      <c r="J138" s="661"/>
      <c r="K138" s="661"/>
    </row>
    <row r="139" spans="10:11" x14ac:dyDescent="0.25">
      <c r="J139" s="661"/>
      <c r="K139" s="661"/>
    </row>
    <row r="140" spans="10:11" x14ac:dyDescent="0.25">
      <c r="J140" s="664"/>
      <c r="K140" s="664"/>
    </row>
    <row r="141" spans="10:11" x14ac:dyDescent="0.25">
      <c r="J141" s="661"/>
      <c r="K141" s="661"/>
    </row>
    <row r="142" spans="10:11" x14ac:dyDescent="0.25">
      <c r="J142" s="651"/>
      <c r="K142" s="651"/>
    </row>
    <row r="143" spans="10:11" x14ac:dyDescent="0.25">
      <c r="J143" s="661"/>
      <c r="K143" s="661"/>
    </row>
    <row r="144" spans="10:11" x14ac:dyDescent="0.25">
      <c r="J144" s="661"/>
      <c r="K144" s="661"/>
    </row>
    <row r="145" spans="10:11" x14ac:dyDescent="0.25">
      <c r="J145" s="664"/>
      <c r="K145" s="664"/>
    </row>
    <row r="146" spans="10:11" x14ac:dyDescent="0.25">
      <c r="J146" s="661"/>
      <c r="K146" s="661"/>
    </row>
    <row r="147" spans="10:11" x14ac:dyDescent="0.25">
      <c r="J147" s="661"/>
      <c r="K147" s="661"/>
    </row>
    <row r="148" spans="10:11" x14ac:dyDescent="0.25">
      <c r="J148" s="661"/>
      <c r="K148" s="661"/>
    </row>
    <row r="149" spans="10:11" x14ac:dyDescent="0.25">
      <c r="J149" s="661"/>
      <c r="K149" s="661"/>
    </row>
    <row r="150" spans="10:11" x14ac:dyDescent="0.25">
      <c r="J150" s="661"/>
      <c r="K150" s="661"/>
    </row>
    <row r="151" spans="10:11" x14ac:dyDescent="0.25">
      <c r="J151" s="661"/>
      <c r="K151" s="661"/>
    </row>
    <row r="152" spans="10:11" x14ac:dyDescent="0.25">
      <c r="J152" s="661"/>
      <c r="K152" s="661"/>
    </row>
    <row r="153" spans="10:11" x14ac:dyDescent="0.25">
      <c r="J153" s="664"/>
      <c r="K153" s="664"/>
    </row>
  </sheetData>
  <mergeCells count="7">
    <mergeCell ref="C126:D126"/>
    <mergeCell ref="A1:H1"/>
    <mergeCell ref="A2:H2"/>
    <mergeCell ref="A3:H3"/>
    <mergeCell ref="A4:H4"/>
    <mergeCell ref="B6:C6"/>
    <mergeCell ref="C125:D125"/>
  </mergeCells>
  <pageMargins left="0.51181102362204722" right="0.31496062992125984" top="0.55118110236220474" bottom="0.55118110236220474" header="0.31496062992125984" footer="0.31496062992125984"/>
  <pageSetup scale="59" fitToHeight="2" orientation="portrait" r:id="rId1"/>
  <headerFooter>
    <oddFooter>&amp;R71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I22"/>
  <sheetViews>
    <sheetView zoomScale="80" zoomScaleNormal="80" workbookViewId="0">
      <selection activeCell="B17" sqref="B17"/>
    </sheetView>
  </sheetViews>
  <sheetFormatPr baseColWidth="10" defaultRowHeight="15" x14ac:dyDescent="0.25"/>
  <cols>
    <col min="1" max="1" width="38.85546875" customWidth="1"/>
    <col min="2" max="2" width="17.5703125" customWidth="1"/>
    <col min="3" max="3" width="18.140625" customWidth="1"/>
    <col min="4" max="4" width="18.42578125" customWidth="1"/>
    <col min="5" max="5" width="15" customWidth="1"/>
    <col min="6" max="6" width="17.42578125" customWidth="1"/>
    <col min="7" max="7" width="14.42578125" customWidth="1"/>
    <col min="8" max="8" width="15" customWidth="1"/>
  </cols>
  <sheetData>
    <row r="1" spans="1:35" s="514" customFormat="1" ht="16.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</row>
    <row r="2" spans="1:35" s="514" customFormat="1" ht="16.5" customHeight="1" x14ac:dyDescent="0.2">
      <c r="A2" s="1424" t="s">
        <v>19898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3"/>
      <c r="N2" s="633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</row>
    <row r="3" spans="1:35" s="514" customFormat="1" ht="16.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</row>
    <row r="4" spans="1:35" s="514" customFormat="1" ht="16.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</row>
    <row r="5" spans="1:35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</row>
    <row r="6" spans="1:35" s="514" customFormat="1" ht="18.75" customHeight="1" x14ac:dyDescent="0.2">
      <c r="A6" s="638" t="s">
        <v>19591</v>
      </c>
      <c r="B6" s="1428" t="s">
        <v>19899</v>
      </c>
      <c r="C6" s="1429"/>
      <c r="D6" s="637"/>
      <c r="E6" s="637"/>
      <c r="F6" s="637"/>
      <c r="G6" s="637"/>
      <c r="H6" s="637"/>
      <c r="I6" s="637"/>
      <c r="J6" s="637"/>
      <c r="K6" s="637"/>
      <c r="L6" s="637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</row>
    <row r="7" spans="1:35" s="514" customFormat="1" ht="12.75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</row>
    <row r="8" spans="1:35" s="644" customFormat="1" ht="39" x14ac:dyDescent="0.25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/>
    </row>
    <row r="9" spans="1:35" x14ac:dyDescent="0.25">
      <c r="A9" s="692" t="s">
        <v>19821</v>
      </c>
      <c r="B9" s="693">
        <f>SUM(B10:B11)</f>
        <v>0</v>
      </c>
      <c r="C9" s="693">
        <f t="shared" ref="C9:H9" si="0">SUM(C10:C11)</f>
        <v>1248.21</v>
      </c>
      <c r="D9" s="693">
        <f t="shared" si="0"/>
        <v>0</v>
      </c>
      <c r="E9" s="693">
        <f t="shared" si="0"/>
        <v>1248.21</v>
      </c>
      <c r="F9" s="693">
        <f t="shared" si="0"/>
        <v>0</v>
      </c>
      <c r="G9" s="693">
        <f t="shared" si="0"/>
        <v>0</v>
      </c>
      <c r="H9" s="693">
        <f t="shared" si="0"/>
        <v>1248.21</v>
      </c>
    </row>
    <row r="10" spans="1:35" x14ac:dyDescent="0.25">
      <c r="A10" s="680" t="s">
        <v>19837</v>
      </c>
      <c r="B10" s="694"/>
      <c r="C10" s="694">
        <v>0</v>
      </c>
      <c r="D10" s="694">
        <v>0</v>
      </c>
      <c r="E10" s="694">
        <f>SUM(B10:D10)</f>
        <v>0</v>
      </c>
      <c r="F10" s="694">
        <v>0</v>
      </c>
      <c r="G10" s="649">
        <f>SUM(F10)</f>
        <v>0</v>
      </c>
      <c r="H10" s="694">
        <f>SUM(E10-F10)</f>
        <v>0</v>
      </c>
    </row>
    <row r="11" spans="1:35" x14ac:dyDescent="0.25">
      <c r="A11" s="680" t="s">
        <v>19842</v>
      </c>
      <c r="B11" s="694"/>
      <c r="C11" s="694">
        <f>1117.72+130.49</f>
        <v>1248.21</v>
      </c>
      <c r="D11" s="694">
        <v>0</v>
      </c>
      <c r="E11" s="694">
        <f>SUM(B11:D11)</f>
        <v>1248.21</v>
      </c>
      <c r="F11" s="694">
        <v>0</v>
      </c>
      <c r="G11" s="649">
        <f>SUM(F11)</f>
        <v>0</v>
      </c>
      <c r="H11" s="694">
        <f>SUM(E11-F11)</f>
        <v>1248.21</v>
      </c>
    </row>
    <row r="12" spans="1:35" x14ac:dyDescent="0.25">
      <c r="A12" s="695" t="s">
        <v>19584</v>
      </c>
      <c r="B12" s="696">
        <f>SUM(B9)</f>
        <v>0</v>
      </c>
      <c r="C12" s="696">
        <f t="shared" ref="C12:H12" si="1">SUM(C9)</f>
        <v>1248.21</v>
      </c>
      <c r="D12" s="696">
        <f t="shared" si="1"/>
        <v>0</v>
      </c>
      <c r="E12" s="696">
        <f t="shared" si="1"/>
        <v>1248.21</v>
      </c>
      <c r="F12" s="696">
        <f t="shared" si="1"/>
        <v>0</v>
      </c>
      <c r="G12" s="696">
        <f t="shared" si="1"/>
        <v>0</v>
      </c>
      <c r="H12" s="696">
        <f t="shared" si="1"/>
        <v>1248.21</v>
      </c>
    </row>
    <row r="13" spans="1:35" x14ac:dyDescent="0.25">
      <c r="A13" s="680"/>
      <c r="B13" s="694"/>
      <c r="C13" s="694"/>
      <c r="D13" s="694"/>
      <c r="E13" s="694"/>
      <c r="F13" s="694"/>
      <c r="G13" s="694"/>
      <c r="H13" s="694"/>
    </row>
    <row r="14" spans="1:35" x14ac:dyDescent="0.25">
      <c r="A14" s="680"/>
      <c r="B14" s="694"/>
      <c r="C14" s="694"/>
      <c r="D14" s="694"/>
      <c r="E14" s="694"/>
      <c r="F14" s="694"/>
      <c r="G14" s="694"/>
      <c r="H14" s="694"/>
    </row>
    <row r="15" spans="1:35" x14ac:dyDescent="0.25">
      <c r="B15" s="687"/>
      <c r="C15" s="687"/>
      <c r="D15" s="687"/>
      <c r="E15" s="687"/>
      <c r="F15" s="687"/>
      <c r="G15" s="687"/>
      <c r="H15" s="687"/>
    </row>
    <row r="16" spans="1:35" x14ac:dyDescent="0.25">
      <c r="B16" s="687"/>
      <c r="C16" s="687"/>
      <c r="D16" s="687"/>
      <c r="E16" s="687"/>
      <c r="F16" s="687"/>
      <c r="G16" s="687"/>
      <c r="H16" s="687"/>
    </row>
    <row r="21" spans="3:4" x14ac:dyDescent="0.25">
      <c r="C21" s="1309" t="s">
        <v>19532</v>
      </c>
      <c r="D21" s="1309"/>
    </row>
    <row r="22" spans="3:4" x14ac:dyDescent="0.25">
      <c r="C22" s="1310" t="s">
        <v>843</v>
      </c>
      <c r="D22" s="1310"/>
    </row>
  </sheetData>
  <mergeCells count="7">
    <mergeCell ref="C22:D22"/>
    <mergeCell ref="A1:H1"/>
    <mergeCell ref="A2:H2"/>
    <mergeCell ref="A3:H3"/>
    <mergeCell ref="A4:H4"/>
    <mergeCell ref="B6:C6"/>
    <mergeCell ref="C21:D21"/>
  </mergeCells>
  <pageMargins left="0.70866141732283472" right="0.70866141732283472" top="0.94488188976377963" bottom="0.74803149606299213" header="0.31496062992125984" footer="0.31496062992125984"/>
  <pageSetup scale="78" orientation="landscape" r:id="rId1"/>
  <headerFooter>
    <oddFooter>&amp;R72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I21"/>
  <sheetViews>
    <sheetView zoomScale="80" zoomScaleNormal="80" workbookViewId="0">
      <selection activeCell="B17" sqref="B17"/>
    </sheetView>
  </sheetViews>
  <sheetFormatPr baseColWidth="10" defaultRowHeight="15" x14ac:dyDescent="0.25"/>
  <cols>
    <col min="1" max="1" width="24.28515625" customWidth="1"/>
    <col min="2" max="3" width="19.28515625" customWidth="1"/>
    <col min="4" max="4" width="18.42578125" customWidth="1"/>
    <col min="5" max="6" width="17" customWidth="1"/>
    <col min="7" max="7" width="14.7109375" customWidth="1"/>
    <col min="8" max="8" width="15.28515625" customWidth="1"/>
  </cols>
  <sheetData>
    <row r="1" spans="1:35" s="514" customFormat="1" ht="16.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</row>
    <row r="2" spans="1:35" s="514" customFormat="1" ht="16.5" customHeight="1" x14ac:dyDescent="0.2">
      <c r="A2" s="1424" t="s">
        <v>19900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3"/>
      <c r="N2" s="633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</row>
    <row r="3" spans="1:35" s="514" customFormat="1" ht="16.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</row>
    <row r="4" spans="1:35" s="514" customFormat="1" ht="16.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</row>
    <row r="5" spans="1:35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</row>
    <row r="6" spans="1:35" s="514" customFormat="1" ht="18.75" customHeight="1" x14ac:dyDescent="0.2">
      <c r="A6" s="638" t="s">
        <v>19591</v>
      </c>
      <c r="B6" s="1428" t="s">
        <v>19901</v>
      </c>
      <c r="C6" s="1429"/>
      <c r="D6" s="637"/>
      <c r="E6" s="637"/>
      <c r="F6" s="637"/>
      <c r="G6" s="637"/>
      <c r="H6" s="637"/>
      <c r="I6" s="637"/>
      <c r="J6" s="637"/>
      <c r="K6" s="637"/>
      <c r="L6" s="637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</row>
    <row r="7" spans="1:35" s="514" customFormat="1" ht="12.75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</row>
    <row r="8" spans="1:35" s="644" customFormat="1" ht="39" x14ac:dyDescent="0.25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/>
    </row>
    <row r="9" spans="1:35" ht="16.5" customHeight="1" x14ac:dyDescent="0.25">
      <c r="A9" s="692" t="s">
        <v>19890</v>
      </c>
      <c r="B9" s="693">
        <f>SUM(B10)</f>
        <v>0</v>
      </c>
      <c r="C9" s="693">
        <f t="shared" ref="C9:H9" si="0">SUM(C10)</f>
        <v>51576.12</v>
      </c>
      <c r="D9" s="693">
        <f t="shared" si="0"/>
        <v>0</v>
      </c>
      <c r="E9" s="693">
        <f t="shared" si="0"/>
        <v>51576.12</v>
      </c>
      <c r="F9" s="693">
        <f t="shared" si="0"/>
        <v>0</v>
      </c>
      <c r="G9" s="693">
        <f t="shared" si="0"/>
        <v>0</v>
      </c>
      <c r="H9" s="693">
        <f t="shared" si="0"/>
        <v>51576.12</v>
      </c>
    </row>
    <row r="10" spans="1:35" ht="16.5" customHeight="1" x14ac:dyDescent="0.25">
      <c r="A10" s="680" t="s">
        <v>19902</v>
      </c>
      <c r="B10" s="694">
        <v>0</v>
      </c>
      <c r="C10" s="694">
        <v>51576.12</v>
      </c>
      <c r="D10" s="694">
        <v>0</v>
      </c>
      <c r="E10" s="694">
        <f>SUM(B10:D10)</f>
        <v>51576.12</v>
      </c>
      <c r="F10" s="694">
        <v>0</v>
      </c>
      <c r="G10" s="649">
        <f>SUM(F10)</f>
        <v>0</v>
      </c>
      <c r="H10" s="694">
        <f>SUM(E10-F10)</f>
        <v>51576.12</v>
      </c>
      <c r="I10" s="680"/>
      <c r="J10" s="680"/>
      <c r="K10" s="680"/>
    </row>
    <row r="11" spans="1:35" s="692" customFormat="1" ht="16.5" customHeight="1" x14ac:dyDescent="0.25">
      <c r="A11" s="695" t="s">
        <v>19584</v>
      </c>
      <c r="B11" s="696">
        <f>SUM(B9)</f>
        <v>0</v>
      </c>
      <c r="C11" s="696">
        <f t="shared" ref="C11:H11" si="1">SUM(C9)</f>
        <v>51576.12</v>
      </c>
      <c r="D11" s="696">
        <f t="shared" si="1"/>
        <v>0</v>
      </c>
      <c r="E11" s="696">
        <f t="shared" si="1"/>
        <v>51576.12</v>
      </c>
      <c r="F11" s="696">
        <f t="shared" si="1"/>
        <v>0</v>
      </c>
      <c r="G11" s="696">
        <f t="shared" si="1"/>
        <v>0</v>
      </c>
      <c r="H11" s="696">
        <f t="shared" si="1"/>
        <v>51576.12</v>
      </c>
      <c r="I11" s="697"/>
      <c r="J11" s="697"/>
      <c r="K11" s="697"/>
    </row>
    <row r="12" spans="1:35" x14ac:dyDescent="0.25">
      <c r="A12" s="680"/>
      <c r="B12" s="680"/>
      <c r="C12" s="680"/>
      <c r="D12" s="680"/>
      <c r="E12" s="680"/>
      <c r="F12" s="680"/>
      <c r="G12" s="680"/>
      <c r="H12" s="680"/>
      <c r="I12" s="680"/>
      <c r="J12" s="680"/>
      <c r="K12" s="680"/>
    </row>
    <row r="13" spans="1:35" x14ac:dyDescent="0.25">
      <c r="A13" s="680"/>
      <c r="B13" s="680"/>
      <c r="C13" s="680"/>
      <c r="D13" s="680"/>
      <c r="E13" s="680"/>
      <c r="F13" s="680"/>
      <c r="G13" s="680"/>
      <c r="H13" s="680"/>
      <c r="I13" s="680"/>
      <c r="J13" s="680"/>
      <c r="K13" s="680"/>
    </row>
    <row r="14" spans="1:35" x14ac:dyDescent="0.25">
      <c r="A14" s="680"/>
      <c r="B14" s="680"/>
      <c r="C14" s="680"/>
      <c r="D14" s="680"/>
      <c r="E14" s="680"/>
      <c r="F14" s="680"/>
      <c r="G14" s="680"/>
      <c r="H14" s="680"/>
      <c r="I14" s="680"/>
      <c r="J14" s="680"/>
      <c r="K14" s="680"/>
    </row>
    <row r="20" spans="3:4" x14ac:dyDescent="0.25">
      <c r="C20" s="1309" t="s">
        <v>19532</v>
      </c>
      <c r="D20" s="1309"/>
    </row>
    <row r="21" spans="3:4" x14ac:dyDescent="0.25">
      <c r="C21" s="1310" t="s">
        <v>843</v>
      </c>
      <c r="D21" s="1310"/>
    </row>
  </sheetData>
  <mergeCells count="7">
    <mergeCell ref="C21:D21"/>
    <mergeCell ref="A1:H1"/>
    <mergeCell ref="A2:H2"/>
    <mergeCell ref="A3:H3"/>
    <mergeCell ref="A4:H4"/>
    <mergeCell ref="B6:C6"/>
    <mergeCell ref="C20:D20"/>
  </mergeCells>
  <printOptions horizontalCentered="1"/>
  <pageMargins left="0.70866141732283472" right="0.70866141732283472" top="0.94488188976377963" bottom="0.74803149606299213" header="0.31496062992125984" footer="0.31496062992125984"/>
  <pageSetup scale="84" orientation="landscape" r:id="rId1"/>
  <headerFooter>
    <oddFooter>&amp;R73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I24"/>
  <sheetViews>
    <sheetView zoomScale="80" zoomScaleNormal="80" workbookViewId="0">
      <selection activeCell="B17" sqref="B17"/>
    </sheetView>
  </sheetViews>
  <sheetFormatPr baseColWidth="10" defaultRowHeight="15" x14ac:dyDescent="0.25"/>
  <cols>
    <col min="1" max="1" width="42.28515625" customWidth="1"/>
    <col min="2" max="2" width="19.28515625" customWidth="1"/>
    <col min="3" max="3" width="18.85546875" customWidth="1"/>
    <col min="4" max="4" width="18.42578125" customWidth="1"/>
    <col min="5" max="5" width="15.7109375" customWidth="1"/>
    <col min="6" max="6" width="17.42578125" customWidth="1"/>
    <col min="7" max="7" width="14.7109375" customWidth="1"/>
    <col min="8" max="8" width="15.28515625" customWidth="1"/>
  </cols>
  <sheetData>
    <row r="1" spans="1:35" s="514" customFormat="1" ht="16.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</row>
    <row r="2" spans="1:35" s="514" customFormat="1" ht="16.5" customHeight="1" x14ac:dyDescent="0.2">
      <c r="A2" s="1424" t="s">
        <v>19903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3"/>
      <c r="N2" s="633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</row>
    <row r="3" spans="1:35" s="514" customFormat="1" ht="16.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</row>
    <row r="4" spans="1:35" s="514" customFormat="1" ht="16.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</row>
    <row r="5" spans="1:35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</row>
    <row r="6" spans="1:35" s="514" customFormat="1" ht="26.25" customHeight="1" x14ac:dyDescent="0.2">
      <c r="A6" s="638" t="s">
        <v>19591</v>
      </c>
      <c r="B6" s="1428" t="s">
        <v>19904</v>
      </c>
      <c r="C6" s="1429"/>
      <c r="D6" s="637"/>
      <c r="E6" s="637"/>
      <c r="F6" s="637"/>
      <c r="G6" s="637"/>
      <c r="H6" s="637"/>
      <c r="I6" s="637"/>
      <c r="J6" s="637"/>
      <c r="K6" s="637"/>
      <c r="L6" s="637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</row>
    <row r="7" spans="1:35" s="514" customFormat="1" ht="12.75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</row>
    <row r="8" spans="1:35" s="644" customFormat="1" ht="39" x14ac:dyDescent="0.25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/>
    </row>
    <row r="9" spans="1:35" x14ac:dyDescent="0.25">
      <c r="A9" s="692" t="s">
        <v>19821</v>
      </c>
      <c r="B9" s="693">
        <f t="shared" ref="B9:H9" si="0">SUM(B10:B11)</f>
        <v>0</v>
      </c>
      <c r="C9" s="693">
        <f t="shared" si="0"/>
        <v>22095.84</v>
      </c>
      <c r="D9" s="693">
        <f t="shared" si="0"/>
        <v>0</v>
      </c>
      <c r="E9" s="693">
        <f t="shared" si="0"/>
        <v>22095.84</v>
      </c>
      <c r="F9" s="693">
        <f t="shared" si="0"/>
        <v>0</v>
      </c>
      <c r="G9" s="693">
        <f t="shared" si="0"/>
        <v>0</v>
      </c>
      <c r="H9" s="693">
        <f t="shared" si="0"/>
        <v>22095.84</v>
      </c>
    </row>
    <row r="10" spans="1:35" x14ac:dyDescent="0.25">
      <c r="A10" s="680" t="s">
        <v>19837</v>
      </c>
      <c r="B10" s="694"/>
      <c r="C10" s="694">
        <v>0</v>
      </c>
      <c r="D10" s="694">
        <v>0</v>
      </c>
      <c r="E10" s="694">
        <v>0</v>
      </c>
      <c r="F10" s="694">
        <v>0</v>
      </c>
      <c r="G10" s="649">
        <f>SUM(F10)</f>
        <v>0</v>
      </c>
      <c r="H10" s="694">
        <f>SUM(E10-F10)</f>
        <v>0</v>
      </c>
      <c r="I10" s="680"/>
    </row>
    <row r="11" spans="1:35" x14ac:dyDescent="0.25">
      <c r="A11" s="680" t="s">
        <v>19842</v>
      </c>
      <c r="B11" s="694"/>
      <c r="C11" s="694">
        <f>21041.22+1054.62</f>
        <v>22095.84</v>
      </c>
      <c r="D11" s="694">
        <v>0</v>
      </c>
      <c r="E11" s="694">
        <f>SUM(B11:D11)</f>
        <v>22095.84</v>
      </c>
      <c r="F11" s="694">
        <v>0</v>
      </c>
      <c r="G11" s="649">
        <f>SUM(F11)</f>
        <v>0</v>
      </c>
      <c r="H11" s="694">
        <f>SUM(E11-F11)</f>
        <v>22095.84</v>
      </c>
      <c r="I11" s="680"/>
    </row>
    <row r="12" spans="1:35" x14ac:dyDescent="0.25">
      <c r="A12" s="695" t="s">
        <v>19584</v>
      </c>
      <c r="B12" s="696">
        <f>SUM(B9)</f>
        <v>0</v>
      </c>
      <c r="C12" s="696">
        <f t="shared" ref="C12:H12" si="1">SUM(C9)</f>
        <v>22095.84</v>
      </c>
      <c r="D12" s="696">
        <f t="shared" si="1"/>
        <v>0</v>
      </c>
      <c r="E12" s="696">
        <f t="shared" si="1"/>
        <v>22095.84</v>
      </c>
      <c r="F12" s="696">
        <f t="shared" si="1"/>
        <v>0</v>
      </c>
      <c r="G12" s="696">
        <f t="shared" si="1"/>
        <v>0</v>
      </c>
      <c r="H12" s="696">
        <f t="shared" si="1"/>
        <v>22095.84</v>
      </c>
      <c r="I12" s="680"/>
    </row>
    <row r="13" spans="1:35" x14ac:dyDescent="0.25">
      <c r="A13" s="680"/>
      <c r="B13" s="694"/>
      <c r="C13" s="694"/>
      <c r="D13" s="694"/>
      <c r="E13" s="694"/>
      <c r="F13" s="694"/>
      <c r="G13" s="694"/>
      <c r="H13" s="694"/>
      <c r="I13" s="680"/>
    </row>
    <row r="14" spans="1:35" x14ac:dyDescent="0.25">
      <c r="B14" s="687"/>
      <c r="C14" s="687"/>
      <c r="D14" s="687"/>
      <c r="E14" s="687"/>
      <c r="F14" s="687"/>
      <c r="G14" s="687"/>
      <c r="H14" s="687"/>
    </row>
    <row r="15" spans="1:35" x14ac:dyDescent="0.25">
      <c r="B15" s="687"/>
      <c r="C15" s="687"/>
      <c r="D15" s="687"/>
      <c r="E15" s="687"/>
      <c r="F15" s="687"/>
      <c r="G15" s="687"/>
      <c r="H15" s="687"/>
    </row>
    <row r="16" spans="1:35" x14ac:dyDescent="0.25">
      <c r="B16" s="687"/>
      <c r="C16" s="687"/>
      <c r="D16" s="687"/>
      <c r="E16" s="687"/>
      <c r="F16" s="687"/>
      <c r="G16" s="687"/>
      <c r="H16" s="687"/>
    </row>
    <row r="23" spans="3:4" x14ac:dyDescent="0.25">
      <c r="C23" s="1309" t="s">
        <v>19532</v>
      </c>
      <c r="D23" s="1309"/>
    </row>
    <row r="24" spans="3:4" x14ac:dyDescent="0.25">
      <c r="C24" s="1310" t="s">
        <v>843</v>
      </c>
      <c r="D24" s="1310"/>
    </row>
  </sheetData>
  <mergeCells count="7">
    <mergeCell ref="C24:D24"/>
    <mergeCell ref="A1:H1"/>
    <mergeCell ref="A2:H2"/>
    <mergeCell ref="A3:H3"/>
    <mergeCell ref="A4:H4"/>
    <mergeCell ref="B6:C6"/>
    <mergeCell ref="C23:D23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&amp;R74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46"/>
  <sheetViews>
    <sheetView zoomScale="80" zoomScaleNormal="80" workbookViewId="0">
      <selection activeCell="B17" sqref="B17"/>
    </sheetView>
  </sheetViews>
  <sheetFormatPr baseColWidth="10" defaultRowHeight="12.75" x14ac:dyDescent="0.2"/>
  <cols>
    <col min="1" max="1" width="46.42578125" style="514" customWidth="1"/>
    <col min="2" max="2" width="18" style="514" customWidth="1"/>
    <col min="3" max="3" width="16.7109375" style="514" customWidth="1"/>
    <col min="4" max="4" width="18.140625" style="514" bestFit="1" customWidth="1"/>
    <col min="5" max="5" width="16.140625" style="514" customWidth="1"/>
    <col min="6" max="6" width="14.7109375" style="514" customWidth="1"/>
    <col min="7" max="7" width="14.28515625" style="514" customWidth="1"/>
    <col min="8" max="8" width="15.7109375" style="514" customWidth="1"/>
    <col min="9" max="16384" width="11.42578125" style="514"/>
  </cols>
  <sheetData>
    <row r="1" spans="1:33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</row>
    <row r="2" spans="1:33" x14ac:dyDescent="0.2">
      <c r="A2" s="1424" t="s">
        <v>19905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4"/>
      <c r="N2" s="634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</row>
    <row r="3" spans="1:33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4"/>
      <c r="N3" s="634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</row>
    <row r="4" spans="1:33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</row>
    <row r="5" spans="1:33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</row>
    <row r="6" spans="1:33" x14ac:dyDescent="0.2">
      <c r="A6" s="638" t="s">
        <v>19591</v>
      </c>
      <c r="B6" s="1428" t="s">
        <v>19906</v>
      </c>
      <c r="C6" s="1429"/>
      <c r="D6" s="637"/>
      <c r="E6" s="637"/>
      <c r="F6" s="637"/>
      <c r="G6" s="637"/>
      <c r="H6" s="637"/>
      <c r="I6" s="637"/>
      <c r="J6" s="637"/>
      <c r="K6" s="634"/>
      <c r="L6" s="634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</row>
    <row r="7" spans="1:33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4"/>
      <c r="K7" s="634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</row>
    <row r="8" spans="1:33" s="644" customFormat="1" ht="38.25" x14ac:dyDescent="0.2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 s="514"/>
    </row>
    <row r="9" spans="1:33" s="698" customFormat="1" x14ac:dyDescent="0.2">
      <c r="A9" s="698" t="s">
        <v>19787</v>
      </c>
      <c r="B9" s="699">
        <f>SUM(B11:B11)</f>
        <v>0</v>
      </c>
      <c r="C9" s="699">
        <f t="shared" ref="C9:H9" si="0">SUM(C10:C11)</f>
        <v>0</v>
      </c>
      <c r="D9" s="699">
        <f t="shared" si="0"/>
        <v>0</v>
      </c>
      <c r="E9" s="699">
        <f t="shared" si="0"/>
        <v>0</v>
      </c>
      <c r="F9" s="699">
        <f t="shared" si="0"/>
        <v>0</v>
      </c>
      <c r="G9" s="699">
        <f t="shared" si="0"/>
        <v>0</v>
      </c>
      <c r="H9" s="699">
        <f t="shared" si="0"/>
        <v>0</v>
      </c>
    </row>
    <row r="10" spans="1:33" s="698" customFormat="1" x14ac:dyDescent="0.2">
      <c r="A10" s="700" t="s">
        <v>19788</v>
      </c>
      <c r="B10" s="701"/>
      <c r="C10" s="701"/>
      <c r="D10" s="669">
        <v>0</v>
      </c>
      <c r="E10" s="669">
        <f>SUM(C10:D10)</f>
        <v>0</v>
      </c>
      <c r="F10" s="655">
        <v>0</v>
      </c>
      <c r="G10" s="649">
        <f t="shared" ref="G10:G21" si="1">SUM(F10)</f>
        <v>0</v>
      </c>
      <c r="H10" s="669">
        <f>SUM(E10-F10)</f>
        <v>0</v>
      </c>
      <c r="I10" s="702"/>
    </row>
    <row r="11" spans="1:33" x14ac:dyDescent="0.2">
      <c r="A11" s="665" t="s">
        <v>19819</v>
      </c>
      <c r="B11" s="669"/>
      <c r="C11" s="669">
        <v>0</v>
      </c>
      <c r="D11" s="669">
        <v>0</v>
      </c>
      <c r="E11" s="669">
        <f t="shared" ref="E11:E21" si="2">SUM(C11:D11)</f>
        <v>0</v>
      </c>
      <c r="F11" s="647">
        <v>0</v>
      </c>
      <c r="G11" s="649">
        <f t="shared" si="1"/>
        <v>0</v>
      </c>
      <c r="H11" s="669">
        <f t="shared" ref="H11" si="3">SUM(E11-F11)</f>
        <v>0</v>
      </c>
      <c r="I11" s="665"/>
    </row>
    <row r="12" spans="1:33" s="645" customFormat="1" x14ac:dyDescent="0.2">
      <c r="A12" s="656" t="s">
        <v>19821</v>
      </c>
      <c r="B12" s="703">
        <f t="shared" ref="B12:H12" si="4">SUM(B13:B15)</f>
        <v>0</v>
      </c>
      <c r="C12" s="703">
        <f t="shared" si="4"/>
        <v>495.38</v>
      </c>
      <c r="D12" s="703">
        <f t="shared" si="4"/>
        <v>0</v>
      </c>
      <c r="E12" s="703">
        <f t="shared" si="4"/>
        <v>495.38</v>
      </c>
      <c r="F12" s="703">
        <f t="shared" si="4"/>
        <v>0</v>
      </c>
      <c r="G12" s="703">
        <f t="shared" si="4"/>
        <v>0</v>
      </c>
      <c r="H12" s="703">
        <f t="shared" si="4"/>
        <v>495.38</v>
      </c>
      <c r="I12" s="656"/>
    </row>
    <row r="13" spans="1:33" x14ac:dyDescent="0.2">
      <c r="A13" s="665" t="s">
        <v>19837</v>
      </c>
      <c r="B13" s="669"/>
      <c r="C13" s="669">
        <v>0</v>
      </c>
      <c r="D13" s="669">
        <v>0</v>
      </c>
      <c r="E13" s="669">
        <f t="shared" si="2"/>
        <v>0</v>
      </c>
      <c r="F13" s="647">
        <v>0</v>
      </c>
      <c r="G13" s="649">
        <f t="shared" si="1"/>
        <v>0</v>
      </c>
      <c r="H13" s="669">
        <f t="shared" ref="H13:H15" si="5">SUM(E13-F13)</f>
        <v>0</v>
      </c>
      <c r="I13" s="665"/>
    </row>
    <row r="14" spans="1:33" x14ac:dyDescent="0.2">
      <c r="A14" s="665" t="s">
        <v>19842</v>
      </c>
      <c r="B14" s="669"/>
      <c r="C14" s="647">
        <v>495.38</v>
      </c>
      <c r="D14" s="669">
        <v>0</v>
      </c>
      <c r="E14" s="669">
        <f t="shared" si="2"/>
        <v>495.38</v>
      </c>
      <c r="F14" s="647">
        <v>0</v>
      </c>
      <c r="G14" s="649">
        <f t="shared" si="1"/>
        <v>0</v>
      </c>
      <c r="H14" s="669">
        <f t="shared" si="5"/>
        <v>495.38</v>
      </c>
      <c r="I14" s="665"/>
    </row>
    <row r="15" spans="1:33" x14ac:dyDescent="0.2">
      <c r="A15" s="665" t="s">
        <v>19856</v>
      </c>
      <c r="B15" s="669">
        <v>0</v>
      </c>
      <c r="C15" s="669">
        <v>0</v>
      </c>
      <c r="D15" s="669">
        <v>0</v>
      </c>
      <c r="E15" s="669">
        <f t="shared" si="2"/>
        <v>0</v>
      </c>
      <c r="F15" s="647">
        <v>0</v>
      </c>
      <c r="G15" s="649">
        <f t="shared" si="1"/>
        <v>0</v>
      </c>
      <c r="H15" s="669">
        <f t="shared" si="5"/>
        <v>0</v>
      </c>
      <c r="I15" s="665"/>
    </row>
    <row r="16" spans="1:33" s="698" customFormat="1" x14ac:dyDescent="0.2">
      <c r="A16" s="702" t="s">
        <v>19866</v>
      </c>
      <c r="B16" s="701">
        <f>SUM(B17)</f>
        <v>0</v>
      </c>
      <c r="C16" s="701">
        <f t="shared" ref="C16:H16" si="6">SUM(C17)</f>
        <v>104343.55</v>
      </c>
      <c r="D16" s="701">
        <f t="shared" si="6"/>
        <v>0</v>
      </c>
      <c r="E16" s="701">
        <f t="shared" si="6"/>
        <v>104343.55</v>
      </c>
      <c r="F16" s="703">
        <f t="shared" si="6"/>
        <v>0</v>
      </c>
      <c r="G16" s="701">
        <f t="shared" si="6"/>
        <v>0</v>
      </c>
      <c r="H16" s="701">
        <f t="shared" si="6"/>
        <v>104343.55</v>
      </c>
      <c r="I16" s="702"/>
    </row>
    <row r="17" spans="1:9" x14ac:dyDescent="0.2">
      <c r="A17" s="665" t="s">
        <v>19907</v>
      </c>
      <c r="B17" s="669"/>
      <c r="C17" s="669">
        <v>104343.55</v>
      </c>
      <c r="D17" s="669">
        <v>0</v>
      </c>
      <c r="E17" s="669">
        <f t="shared" si="2"/>
        <v>104343.55</v>
      </c>
      <c r="F17" s="647">
        <v>0</v>
      </c>
      <c r="G17" s="649">
        <f t="shared" si="1"/>
        <v>0</v>
      </c>
      <c r="H17" s="669">
        <f>SUM(E17-F17)</f>
        <v>104343.55</v>
      </c>
      <c r="I17" s="665"/>
    </row>
    <row r="18" spans="1:9" s="698" customFormat="1" x14ac:dyDescent="0.2">
      <c r="A18" s="702" t="s">
        <v>19890</v>
      </c>
      <c r="B18" s="701">
        <f>SUM(B19:B21)</f>
        <v>0</v>
      </c>
      <c r="C18" s="701">
        <f t="shared" ref="C18:H18" si="7">SUM(C19:C21)</f>
        <v>588410.68000000005</v>
      </c>
      <c r="D18" s="701">
        <f t="shared" si="7"/>
        <v>0</v>
      </c>
      <c r="E18" s="701">
        <f t="shared" si="7"/>
        <v>588410.68000000005</v>
      </c>
      <c r="F18" s="703">
        <f t="shared" si="7"/>
        <v>0</v>
      </c>
      <c r="G18" s="701">
        <f t="shared" si="7"/>
        <v>0</v>
      </c>
      <c r="H18" s="701">
        <f t="shared" si="7"/>
        <v>588410.68000000005</v>
      </c>
      <c r="I18" s="702"/>
    </row>
    <row r="19" spans="1:9" x14ac:dyDescent="0.2">
      <c r="A19" s="665" t="s">
        <v>19891</v>
      </c>
      <c r="B19" s="669"/>
      <c r="C19" s="669">
        <v>438837.95</v>
      </c>
      <c r="D19" s="669">
        <v>0</v>
      </c>
      <c r="E19" s="669">
        <f t="shared" si="2"/>
        <v>438837.95</v>
      </c>
      <c r="F19" s="647">
        <v>0</v>
      </c>
      <c r="G19" s="649">
        <f t="shared" si="1"/>
        <v>0</v>
      </c>
      <c r="H19" s="669">
        <f t="shared" ref="H19:H21" si="8">SUM(E19-F19)</f>
        <v>438837.95</v>
      </c>
      <c r="I19" s="665"/>
    </row>
    <row r="20" spans="1:9" x14ac:dyDescent="0.2">
      <c r="A20" s="665" t="s">
        <v>19892</v>
      </c>
      <c r="B20" s="669">
        <v>0</v>
      </c>
      <c r="C20" s="669">
        <v>0</v>
      </c>
      <c r="D20" s="669">
        <v>0</v>
      </c>
      <c r="E20" s="669">
        <f t="shared" si="2"/>
        <v>0</v>
      </c>
      <c r="F20" s="647">
        <v>0</v>
      </c>
      <c r="G20" s="649">
        <f t="shared" si="1"/>
        <v>0</v>
      </c>
      <c r="H20" s="669">
        <f t="shared" si="8"/>
        <v>0</v>
      </c>
      <c r="I20" s="665"/>
    </row>
    <row r="21" spans="1:9" x14ac:dyDescent="0.2">
      <c r="A21" s="665" t="s">
        <v>19897</v>
      </c>
      <c r="B21" s="669">
        <v>0</v>
      </c>
      <c r="C21" s="647">
        <v>149572.73000000001</v>
      </c>
      <c r="D21" s="669">
        <v>0</v>
      </c>
      <c r="E21" s="669">
        <f t="shared" si="2"/>
        <v>149572.73000000001</v>
      </c>
      <c r="F21" s="647">
        <v>0</v>
      </c>
      <c r="G21" s="649">
        <f t="shared" si="1"/>
        <v>0</v>
      </c>
      <c r="H21" s="669">
        <f t="shared" si="8"/>
        <v>149572.73000000001</v>
      </c>
      <c r="I21" s="665"/>
    </row>
    <row r="22" spans="1:9" s="698" customFormat="1" x14ac:dyDescent="0.2">
      <c r="A22" s="667" t="s">
        <v>19584</v>
      </c>
      <c r="B22" s="668">
        <f t="shared" ref="B22:H22" si="9">SUM(B9+B12+B16+B18)</f>
        <v>0</v>
      </c>
      <c r="C22" s="668">
        <f t="shared" si="9"/>
        <v>693249.6100000001</v>
      </c>
      <c r="D22" s="668">
        <f t="shared" si="9"/>
        <v>0</v>
      </c>
      <c r="E22" s="668">
        <f t="shared" si="9"/>
        <v>693249.6100000001</v>
      </c>
      <c r="F22" s="668">
        <f t="shared" si="9"/>
        <v>0</v>
      </c>
      <c r="G22" s="668">
        <f t="shared" si="9"/>
        <v>0</v>
      </c>
      <c r="H22" s="668">
        <f t="shared" si="9"/>
        <v>693249.6100000001</v>
      </c>
      <c r="I22" s="702"/>
    </row>
    <row r="23" spans="1:9" x14ac:dyDescent="0.2">
      <c r="A23" s="665"/>
      <c r="B23" s="669"/>
      <c r="C23" s="669"/>
      <c r="D23" s="669"/>
      <c r="E23" s="669"/>
      <c r="F23" s="669"/>
      <c r="G23" s="669"/>
      <c r="H23" s="669"/>
      <c r="I23" s="665"/>
    </row>
    <row r="24" spans="1:9" x14ac:dyDescent="0.2">
      <c r="A24" s="665"/>
      <c r="B24" s="665"/>
      <c r="C24" s="665"/>
      <c r="D24" s="665"/>
      <c r="E24" s="665"/>
      <c r="F24" s="665"/>
      <c r="G24" s="665"/>
      <c r="H24" s="665"/>
      <c r="I24" s="665"/>
    </row>
    <row r="25" spans="1:9" x14ac:dyDescent="0.2">
      <c r="A25" s="665"/>
      <c r="B25" s="665"/>
      <c r="C25" s="665"/>
      <c r="D25" s="665"/>
      <c r="E25" s="665"/>
      <c r="F25" s="665"/>
      <c r="G25" s="665"/>
      <c r="H25" s="665"/>
      <c r="I25" s="665"/>
    </row>
    <row r="26" spans="1:9" x14ac:dyDescent="0.2">
      <c r="A26" s="665"/>
      <c r="B26" s="665"/>
      <c r="C26" s="665"/>
      <c r="D26" s="665"/>
      <c r="E26" s="665"/>
      <c r="F26" s="665"/>
      <c r="G26" s="665"/>
      <c r="H26" s="665"/>
      <c r="I26" s="665"/>
    </row>
    <row r="29" spans="1:9" x14ac:dyDescent="0.2">
      <c r="C29" s="670"/>
    </row>
    <row r="30" spans="1:9" x14ac:dyDescent="0.2">
      <c r="C30" s="670"/>
    </row>
    <row r="33" spans="3:4" x14ac:dyDescent="0.2">
      <c r="C33" s="1426" t="s">
        <v>19532</v>
      </c>
      <c r="D33" s="1426"/>
    </row>
    <row r="34" spans="3:4" x14ac:dyDescent="0.2">
      <c r="C34" s="1427" t="s">
        <v>843</v>
      </c>
      <c r="D34" s="1427"/>
    </row>
    <row r="42" spans="3:4" x14ac:dyDescent="0.2">
      <c r="C42" s="670"/>
    </row>
    <row r="43" spans="3:4" x14ac:dyDescent="0.2">
      <c r="C43" s="670"/>
    </row>
    <row r="44" spans="3:4" x14ac:dyDescent="0.2">
      <c r="C44" s="670"/>
    </row>
    <row r="45" spans="3:4" x14ac:dyDescent="0.2">
      <c r="C45" s="670"/>
    </row>
    <row r="46" spans="3:4" x14ac:dyDescent="0.2">
      <c r="C46" s="670"/>
    </row>
  </sheetData>
  <mergeCells count="7">
    <mergeCell ref="C34:D34"/>
    <mergeCell ref="A1:H1"/>
    <mergeCell ref="A2:H2"/>
    <mergeCell ref="A3:H3"/>
    <mergeCell ref="A4:H4"/>
    <mergeCell ref="B6:C6"/>
    <mergeCell ref="C33:D33"/>
  </mergeCells>
  <pageMargins left="0.51181102362204722" right="0.51181102362204722" top="0.94488188976377963" bottom="0.74803149606299213" header="0.31496062992125984" footer="0.31496062992125984"/>
  <pageSetup scale="79" orientation="landscape" r:id="rId1"/>
  <headerFooter>
    <oddFooter>&amp;R75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R63"/>
  <sheetViews>
    <sheetView showGridLines="0" view="pageBreakPreview" topLeftCell="A13" zoomScale="70" zoomScaleNormal="85" zoomScaleSheetLayoutView="70" zoomScalePageLayoutView="80" workbookViewId="0">
      <selection activeCell="M49" sqref="M49"/>
    </sheetView>
  </sheetViews>
  <sheetFormatPr baseColWidth="10" defaultRowHeight="12.75" x14ac:dyDescent="0.2"/>
  <cols>
    <col min="1" max="1" width="1.85546875" style="1" customWidth="1"/>
    <col min="2" max="2" width="4.5703125" style="1" customWidth="1"/>
    <col min="3" max="3" width="24.7109375" style="1" customWidth="1"/>
    <col min="4" max="4" width="29.85546875" style="1" customWidth="1"/>
    <col min="5" max="5" width="16.28515625" style="1" customWidth="1"/>
    <col min="6" max="6" width="16.7109375" style="1" customWidth="1"/>
    <col min="7" max="7" width="10.7109375" style="1" customWidth="1"/>
    <col min="8" max="8" width="24.7109375" style="1" customWidth="1"/>
    <col min="9" max="9" width="29.7109375" style="105" customWidth="1"/>
    <col min="10" max="10" width="20.140625" style="1" customWidth="1"/>
    <col min="11" max="11" width="20.28515625" style="1" customWidth="1"/>
    <col min="12" max="12" width="4.5703125" style="1" customWidth="1"/>
    <col min="13" max="13" width="2" style="1" customWidth="1"/>
    <col min="14" max="14" width="11.42578125" style="1"/>
    <col min="15" max="16" width="0" style="1" hidden="1" customWidth="1"/>
    <col min="17" max="16384" width="11.42578125" style="1"/>
  </cols>
  <sheetData>
    <row r="2" spans="2:13" ht="12" customHeight="1" x14ac:dyDescent="0.2">
      <c r="B2" s="2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2"/>
    </row>
    <row r="3" spans="2:13" ht="12" customHeight="1" x14ac:dyDescent="0.2">
      <c r="B3" s="103"/>
      <c r="C3" s="1152" t="s">
        <v>132</v>
      </c>
      <c r="D3" s="1152"/>
      <c r="E3" s="1152"/>
      <c r="F3" s="1152"/>
      <c r="G3" s="1152"/>
      <c r="H3" s="1152"/>
      <c r="I3" s="1152"/>
      <c r="J3" s="1152"/>
      <c r="K3" s="1152"/>
      <c r="L3" s="1152"/>
    </row>
    <row r="4" spans="2:13" ht="12" customHeight="1" x14ac:dyDescent="0.2">
      <c r="B4" s="104"/>
      <c r="C4" s="1152" t="str">
        <f>+'EA-A'!C4</f>
        <v>Del 1 de marzo al 31 de marzo 2018 y 2017</v>
      </c>
      <c r="D4" s="1152"/>
      <c r="E4" s="1152"/>
      <c r="F4" s="1152"/>
      <c r="G4" s="1152"/>
      <c r="H4" s="1152"/>
      <c r="I4" s="1152"/>
      <c r="J4" s="1152"/>
      <c r="K4" s="1152"/>
      <c r="L4" s="1152"/>
    </row>
    <row r="5" spans="2:13" ht="12" customHeight="1" x14ac:dyDescent="0.2">
      <c r="B5" s="104"/>
      <c r="C5" s="1152" t="s">
        <v>1</v>
      </c>
      <c r="D5" s="1152"/>
      <c r="E5" s="1152"/>
      <c r="F5" s="1152"/>
      <c r="G5" s="1152"/>
      <c r="H5" s="1152"/>
      <c r="I5" s="1152"/>
      <c r="J5" s="1152"/>
      <c r="K5" s="1152"/>
      <c r="L5" s="1152"/>
    </row>
    <row r="6" spans="2:13" ht="12" customHeight="1" x14ac:dyDescent="0.2"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</row>
    <row r="7" spans="2:13" ht="12" customHeight="1" x14ac:dyDescent="0.2">
      <c r="B7" s="104"/>
      <c r="C7" s="7" t="s">
        <v>2</v>
      </c>
      <c r="D7" s="1153" t="str">
        <f>[23]ENTE!D8</f>
        <v>Universidad Tecnológica de San Juan del Río</v>
      </c>
      <c r="E7" s="1153"/>
      <c r="F7" s="1153"/>
      <c r="G7" s="1153"/>
      <c r="H7" s="1153"/>
      <c r="I7" s="1153"/>
      <c r="J7" s="1153"/>
      <c r="K7" s="8"/>
      <c r="L7" s="8"/>
    </row>
    <row r="8" spans="2:13" ht="3" customHeight="1" x14ac:dyDescent="0.2">
      <c r="B8" s="72"/>
      <c r="C8" s="72"/>
      <c r="D8" s="72"/>
      <c r="E8" s="72"/>
      <c r="F8" s="72"/>
      <c r="G8" s="72"/>
    </row>
    <row r="9" spans="2:13" s="3" customFormat="1" ht="3" customHeight="1" x14ac:dyDescent="0.2">
      <c r="B9" s="104"/>
      <c r="C9" s="106"/>
      <c r="D9" s="106"/>
      <c r="E9" s="106"/>
      <c r="F9" s="106"/>
      <c r="G9" s="107"/>
      <c r="I9" s="108"/>
    </row>
    <row r="10" spans="2:13" s="3" customFormat="1" ht="3" customHeight="1" x14ac:dyDescent="0.2">
      <c r="B10" s="109"/>
      <c r="C10" s="109"/>
      <c r="D10" s="109"/>
      <c r="E10" s="110"/>
      <c r="F10" s="110"/>
      <c r="G10" s="111"/>
      <c r="I10" s="108"/>
    </row>
    <row r="11" spans="2:13" s="3" customFormat="1" ht="20.100000000000001" customHeight="1" x14ac:dyDescent="0.2">
      <c r="B11" s="112"/>
      <c r="C11" s="1165" t="s">
        <v>3</v>
      </c>
      <c r="D11" s="1165"/>
      <c r="E11" s="13" t="s">
        <v>133</v>
      </c>
      <c r="F11" s="13" t="s">
        <v>134</v>
      </c>
      <c r="G11" s="113"/>
      <c r="H11" s="1165" t="s">
        <v>3</v>
      </c>
      <c r="I11" s="1165"/>
      <c r="J11" s="13" t="s">
        <v>133</v>
      </c>
      <c r="K11" s="13" t="s">
        <v>134</v>
      </c>
      <c r="L11" s="114"/>
    </row>
    <row r="12" spans="2:13" ht="3" customHeight="1" x14ac:dyDescent="0.2">
      <c r="B12" s="115"/>
      <c r="C12" s="116"/>
      <c r="D12" s="116"/>
      <c r="E12" s="117"/>
      <c r="F12" s="117"/>
      <c r="G12" s="118"/>
      <c r="H12" s="3"/>
      <c r="I12" s="108"/>
      <c r="J12" s="3"/>
      <c r="K12" s="3"/>
      <c r="L12" s="19"/>
    </row>
    <row r="13" spans="2:13" s="3" customFormat="1" ht="3" customHeight="1" x14ac:dyDescent="0.2">
      <c r="B13" s="20"/>
      <c r="C13" s="119"/>
      <c r="D13" s="119"/>
      <c r="E13" s="120"/>
      <c r="F13" s="120"/>
      <c r="G13" s="11"/>
      <c r="I13" s="108"/>
      <c r="L13" s="19"/>
    </row>
    <row r="14" spans="2:13" x14ac:dyDescent="0.2">
      <c r="B14" s="121"/>
      <c r="C14" s="1156" t="s">
        <v>4</v>
      </c>
      <c r="D14" s="1156"/>
      <c r="E14" s="122">
        <f>E16+E26</f>
        <v>8785691.9900000021</v>
      </c>
      <c r="F14" s="122">
        <f>F16+F26</f>
        <v>31909393.609999981</v>
      </c>
      <c r="G14" s="11"/>
      <c r="H14" s="1156" t="s">
        <v>5</v>
      </c>
      <c r="I14" s="1156"/>
      <c r="J14" s="122">
        <f>J16+J27</f>
        <v>2174720.7400000002</v>
      </c>
      <c r="K14" s="122">
        <f>K16+K27</f>
        <v>0</v>
      </c>
      <c r="L14" s="19"/>
    </row>
    <row r="15" spans="2:13" x14ac:dyDescent="0.2">
      <c r="B15" s="123"/>
      <c r="C15" s="25"/>
      <c r="D15" s="24"/>
      <c r="E15" s="124"/>
      <c r="F15" s="124"/>
      <c r="G15" s="11"/>
      <c r="H15" s="25"/>
      <c r="I15" s="25"/>
      <c r="J15" s="124"/>
      <c r="K15" s="124"/>
      <c r="L15" s="19"/>
    </row>
    <row r="16" spans="2:13" x14ac:dyDescent="0.2">
      <c r="B16" s="123"/>
      <c r="C16" s="1156" t="s">
        <v>6</v>
      </c>
      <c r="D16" s="1156"/>
      <c r="E16" s="122">
        <f>SUM(E18:E24)</f>
        <v>2604265.8899999997</v>
      </c>
      <c r="F16" s="122">
        <f>SUM(F18:F24)</f>
        <v>5737818.0899999999</v>
      </c>
      <c r="G16" s="11"/>
      <c r="H16" s="1156" t="s">
        <v>7</v>
      </c>
      <c r="I16" s="1156"/>
      <c r="J16" s="122">
        <f>SUM(J18:J25)</f>
        <v>2174720.7400000002</v>
      </c>
      <c r="K16" s="122">
        <f>SUM(K18:K25)</f>
        <v>0</v>
      </c>
      <c r="L16" s="19"/>
    </row>
    <row r="17" spans="2:16" x14ac:dyDescent="0.2">
      <c r="B17" s="123"/>
      <c r="C17" s="25"/>
      <c r="D17" s="24"/>
      <c r="E17" s="124"/>
      <c r="F17" s="124"/>
      <c r="G17" s="11"/>
      <c r="H17" s="25"/>
      <c r="I17" s="25"/>
      <c r="J17" s="124"/>
      <c r="K17" s="124"/>
      <c r="L17" s="19"/>
    </row>
    <row r="18" spans="2:16" x14ac:dyDescent="0.2">
      <c r="B18" s="121"/>
      <c r="C18" s="1154" t="s">
        <v>8</v>
      </c>
      <c r="D18" s="1154"/>
      <c r="E18" s="125">
        <f>IF('ESF-B'!E17&lt;'ESF-B'!F17,'ESF-B'!F17-'ESF-B'!E17,0)</f>
        <v>0</v>
      </c>
      <c r="F18" s="125">
        <f>IF(E18&gt;0,0,'ESF-B'!E17-'ESF-B'!F17)</f>
        <v>5737818.0899999999</v>
      </c>
      <c r="G18" s="11"/>
      <c r="H18" s="1154" t="s">
        <v>9</v>
      </c>
      <c r="I18" s="1154"/>
      <c r="J18" s="125">
        <f>IF('ESF-B'!J17&gt;'ESF-B'!K17,'ESF-B'!J17-'ESF-B'!K17,0)</f>
        <v>2174720.7400000002</v>
      </c>
      <c r="K18" s="125">
        <f>IF(J18&gt;0,0,'ESF-B'!K17-'ESF-B'!J17)</f>
        <v>0</v>
      </c>
      <c r="L18" s="19"/>
    </row>
    <row r="19" spans="2:16" x14ac:dyDescent="0.2">
      <c r="B19" s="121"/>
      <c r="C19" s="1154" t="s">
        <v>10</v>
      </c>
      <c r="D19" s="1154"/>
      <c r="E19" s="125">
        <f>IF('ESF-B'!E18&lt;'ESF-B'!F18,'ESF-B'!F18-'ESF-B'!E18,0)</f>
        <v>1316247.69</v>
      </c>
      <c r="F19" s="125">
        <f>IF(E19&gt;0,0,'ESF-B'!E18-'ESF-B'!F18)</f>
        <v>0</v>
      </c>
      <c r="G19" s="11"/>
      <c r="H19" s="1154" t="s">
        <v>11</v>
      </c>
      <c r="I19" s="1154"/>
      <c r="J19" s="125">
        <f>IF('ESF-B'!J18&gt;'ESF-B'!K18,'ESF-B'!J18-'ESF-B'!K18,0)</f>
        <v>0</v>
      </c>
      <c r="K19" s="125">
        <f>IF(J19&gt;0,0,'ESF-B'!K18-'ESF-B'!J18)</f>
        <v>0</v>
      </c>
      <c r="L19" s="19"/>
      <c r="O19" s="125">
        <v>55966.06</v>
      </c>
      <c r="P19" s="1">
        <v>7323931.4800000004</v>
      </c>
    </row>
    <row r="20" spans="2:16" x14ac:dyDescent="0.2">
      <c r="B20" s="121"/>
      <c r="C20" s="1154" t="s">
        <v>12</v>
      </c>
      <c r="D20" s="1154"/>
      <c r="E20" s="125">
        <f>IF('ESF-B'!E19&lt;'ESF-B'!F19,'ESF-B'!F19-'ESF-B'!E19,0)</f>
        <v>1149881.42</v>
      </c>
      <c r="F20" s="125">
        <f>IF(E20&gt;0,0,'ESF-B'!E19-'ESF-B'!F19)</f>
        <v>0</v>
      </c>
      <c r="G20" s="11"/>
      <c r="H20" s="1154" t="s">
        <v>13</v>
      </c>
      <c r="I20" s="1154"/>
      <c r="J20" s="125">
        <f>IF('ESF-B'!J19&gt;'ESF-B'!K19,'ESF-B'!J19-'ESF-B'!K19,0)</f>
        <v>0</v>
      </c>
      <c r="K20" s="125">
        <f>IF(J20&gt;0,0,'ESF-B'!K19-'ESF-B'!J19)</f>
        <v>0</v>
      </c>
      <c r="L20" s="19"/>
      <c r="O20" s="88">
        <v>439325.59</v>
      </c>
      <c r="P20" s="1">
        <v>4691026.7800000012</v>
      </c>
    </row>
    <row r="21" spans="2:16" x14ac:dyDescent="0.2">
      <c r="B21" s="121"/>
      <c r="C21" s="1154" t="s">
        <v>14</v>
      </c>
      <c r="D21" s="1154"/>
      <c r="E21" s="125">
        <f>IF('ESF-B'!E20&lt;'ESF-B'!F20,'ESF-B'!F20-'ESF-B'!E20,0)</f>
        <v>0</v>
      </c>
      <c r="F21" s="125">
        <f>IF(E21&gt;0,0,'ESF-B'!E20-'ESF-B'!F20)</f>
        <v>0</v>
      </c>
      <c r="G21" s="11"/>
      <c r="H21" s="1154" t="s">
        <v>15</v>
      </c>
      <c r="I21" s="1154"/>
      <c r="J21" s="125">
        <f>IF('ESF-B'!J20&gt;'ESF-B'!K20,'ESF-B'!J20-'ESF-B'!K20,0)</f>
        <v>0</v>
      </c>
      <c r="K21" s="125">
        <f>IF(J21&gt;0,0,'ESF-B'!K20-'ESF-B'!J20)</f>
        <v>0</v>
      </c>
      <c r="L21" s="19"/>
      <c r="O21" s="88">
        <v>5839412.9399999995</v>
      </c>
      <c r="P21" s="1">
        <v>148634.85</v>
      </c>
    </row>
    <row r="22" spans="2:16" x14ac:dyDescent="0.2">
      <c r="B22" s="121"/>
      <c r="C22" s="1154" t="s">
        <v>16</v>
      </c>
      <c r="D22" s="1154"/>
      <c r="E22" s="125">
        <f>IF('ESF-B'!E21&lt;'ESF-B'!F21,'ESF-B'!F21-'ESF-B'!E21,0)</f>
        <v>138136.78</v>
      </c>
      <c r="F22" s="125">
        <f>IF(E22&gt;0,0,'ESF-B'!E21-'ESF-B'!F21)</f>
        <v>0</v>
      </c>
      <c r="G22" s="11"/>
      <c r="H22" s="1154" t="s">
        <v>17</v>
      </c>
      <c r="I22" s="1154"/>
      <c r="J22" s="125">
        <f>IF('ESF-B'!J21&gt;'ESF-B'!K21,'ESF-B'!J21-'ESF-B'!K21,0)</f>
        <v>0</v>
      </c>
      <c r="K22" s="125">
        <f>IF(J22&gt;0,0,'ESF-B'!K21-'ESF-B'!J21)</f>
        <v>0</v>
      </c>
      <c r="L22" s="19"/>
      <c r="O22" s="88">
        <v>14939687.269999981</v>
      </c>
      <c r="P22" s="1">
        <v>14939687.270000011</v>
      </c>
    </row>
    <row r="23" spans="2:16" ht="25.5" customHeight="1" x14ac:dyDescent="0.2">
      <c r="B23" s="121"/>
      <c r="C23" s="1154" t="s">
        <v>18</v>
      </c>
      <c r="D23" s="1154"/>
      <c r="E23" s="125">
        <f>IF('ESF-B'!E22&lt;'ESF-B'!F22,'ESF-B'!F22-'ESF-B'!E22,0)</f>
        <v>0</v>
      </c>
      <c r="F23" s="125">
        <f>IF(E23&gt;0,0,'ESF-B'!E22-'ESF-B'!F22)</f>
        <v>0</v>
      </c>
      <c r="G23" s="11"/>
      <c r="H23" s="1157" t="s">
        <v>19</v>
      </c>
      <c r="I23" s="1157"/>
      <c r="J23" s="125">
        <f>IF('ESF-B'!J22&gt;'ESF-B'!K22,'ESF-B'!J22-'ESF-B'!K22,0)</f>
        <v>0</v>
      </c>
      <c r="K23" s="125">
        <f>IF(J23&gt;0,0,'ESF-B'!K22-'ESF-B'!J22)</f>
        <v>0</v>
      </c>
      <c r="L23" s="19"/>
      <c r="O23" s="88">
        <v>12313767.359999996</v>
      </c>
      <c r="P23" s="1">
        <v>8601084.1899999976</v>
      </c>
    </row>
    <row r="24" spans="2:16" x14ac:dyDescent="0.2">
      <c r="B24" s="121"/>
      <c r="C24" s="1154" t="s">
        <v>20</v>
      </c>
      <c r="D24" s="1154"/>
      <c r="E24" s="125">
        <f>IF('ESF-B'!E23&lt;'ESF-B'!F23,'ESF-B'!F23-'ESF-B'!E23,0)</f>
        <v>0</v>
      </c>
      <c r="F24" s="125">
        <f>IF(E24&gt;0,0,'ESF-B'!E23-'ESF-B'!F23)</f>
        <v>0</v>
      </c>
      <c r="G24" s="11"/>
      <c r="H24" s="1154" t="s">
        <v>21</v>
      </c>
      <c r="I24" s="1154"/>
      <c r="J24" s="125">
        <f>IF('ESF-B'!J23&gt;'ESF-B'!K23,'ESF-B'!J23-'ESF-B'!K23,0)</f>
        <v>0</v>
      </c>
      <c r="K24" s="125">
        <f>IF(J24&gt;0,0,'ESF-B'!K23-'ESF-B'!J23)</f>
        <v>0</v>
      </c>
      <c r="L24" s="19"/>
      <c r="O24" s="88">
        <v>2240075.9399999976</v>
      </c>
      <c r="P24" s="1">
        <v>123870.59000000032</v>
      </c>
    </row>
    <row r="25" spans="2:16" x14ac:dyDescent="0.2">
      <c r="B25" s="123"/>
      <c r="C25" s="25"/>
      <c r="D25" s="24"/>
      <c r="E25" s="124"/>
      <c r="F25" s="124"/>
      <c r="G25" s="11"/>
      <c r="H25" s="1154" t="s">
        <v>22</v>
      </c>
      <c r="I25" s="1154"/>
      <c r="J25" s="125">
        <f>IF('ESF-B'!J24&gt;'ESF-B'!K24,'ESF-B'!J24-'ESF-B'!K24,0)</f>
        <v>0</v>
      </c>
      <c r="K25" s="125">
        <f>IF(J25&gt;0,0,'ESF-B'!K24-'ESF-B'!J24)</f>
        <v>0</v>
      </c>
      <c r="L25" s="19"/>
    </row>
    <row r="26" spans="2:16" x14ac:dyDescent="0.2">
      <c r="B26" s="123"/>
      <c r="C26" s="1156" t="s">
        <v>25</v>
      </c>
      <c r="D26" s="1156"/>
      <c r="E26" s="122">
        <f>SUM(E28:E36)</f>
        <v>6181426.1000000015</v>
      </c>
      <c r="F26" s="122">
        <f>SUM(F28:F36)</f>
        <v>26171575.519999981</v>
      </c>
      <c r="G26" s="11"/>
      <c r="H26" s="25"/>
      <c r="I26" s="25"/>
      <c r="J26" s="124"/>
      <c r="K26" s="124"/>
      <c r="L26" s="19"/>
      <c r="O26" s="88"/>
    </row>
    <row r="27" spans="2:16" x14ac:dyDescent="0.2">
      <c r="B27" s="123"/>
      <c r="C27" s="25"/>
      <c r="D27" s="24"/>
      <c r="E27" s="124"/>
      <c r="F27" s="124"/>
      <c r="G27" s="11"/>
      <c r="H27" s="1158" t="s">
        <v>26</v>
      </c>
      <c r="I27" s="1158"/>
      <c r="J27" s="122">
        <f>SUM(J29:J34)</f>
        <v>0</v>
      </c>
      <c r="K27" s="122">
        <f>SUM(K29:K34)</f>
        <v>0</v>
      </c>
      <c r="L27" s="19"/>
      <c r="O27" s="88">
        <f>SUM(O19:O26)</f>
        <v>35828235.159999974</v>
      </c>
      <c r="P27" s="88">
        <f>SUM(P19:P26)</f>
        <v>35828235.160000011</v>
      </c>
    </row>
    <row r="28" spans="2:16" x14ac:dyDescent="0.2">
      <c r="B28" s="121"/>
      <c r="C28" s="1154" t="s">
        <v>27</v>
      </c>
      <c r="D28" s="1154"/>
      <c r="E28" s="125">
        <f>IF('ESF-B'!E30&lt;'ESF-B'!F30,'ESF-B'!F30-'ESF-B'!E30,0)</f>
        <v>22556.67</v>
      </c>
      <c r="F28" s="125">
        <f>IF(E28&gt;0,0,'ESF-B'!E30-'ESF-B'!F30)</f>
        <v>0</v>
      </c>
      <c r="G28" s="11"/>
      <c r="H28" s="25"/>
      <c r="I28" s="25"/>
      <c r="J28" s="124"/>
      <c r="K28" s="124"/>
      <c r="L28" s="19"/>
    </row>
    <row r="29" spans="2:16" x14ac:dyDescent="0.2">
      <c r="B29" s="121"/>
      <c r="C29" s="1154" t="s">
        <v>29</v>
      </c>
      <c r="D29" s="1154"/>
      <c r="E29" s="125">
        <f>IF('ESF-B'!E31&lt;'ESF-B'!F31,'ESF-B'!F31-'ESF-B'!E31,0)</f>
        <v>0</v>
      </c>
      <c r="F29" s="125">
        <f>IF(E29&gt;0,0,'ESF-B'!E31-'ESF-B'!F31)</f>
        <v>0</v>
      </c>
      <c r="G29" s="11"/>
      <c r="H29" s="1154" t="s">
        <v>28</v>
      </c>
      <c r="I29" s="1154"/>
      <c r="J29" s="125">
        <f>IF('ESF-B'!J30&gt;'ESF-B'!K30,'ESF-B'!J30-'ESF-B'!K30,0)</f>
        <v>0</v>
      </c>
      <c r="K29" s="125">
        <f>IF(J29&gt;0,0,'ESF-B'!K30-'ESF-B'!J30)</f>
        <v>0</v>
      </c>
      <c r="L29" s="19"/>
    </row>
    <row r="30" spans="2:16" x14ac:dyDescent="0.2">
      <c r="B30" s="121"/>
      <c r="C30" s="1154" t="s">
        <v>31</v>
      </c>
      <c r="D30" s="1154"/>
      <c r="E30" s="125">
        <f>IF('ESF-B'!E32&lt;'ESF-B'!F32,'ESF-B'!F32-'ESF-B'!E32,0)</f>
        <v>0</v>
      </c>
      <c r="F30" s="125">
        <f>IF(E30&gt;0,0,'ESF-B'!E32-'ESF-B'!F32)</f>
        <v>18135153.169999987</v>
      </c>
      <c r="G30" s="11"/>
      <c r="H30" s="1154" t="s">
        <v>30</v>
      </c>
      <c r="I30" s="1154"/>
      <c r="J30" s="125">
        <f>IF('ESF-B'!J31&gt;'ESF-B'!K31,'ESF-B'!J31-'ESF-B'!K31,0)</f>
        <v>0</v>
      </c>
      <c r="K30" s="125">
        <f>IF(J30&gt;0,0,'ESF-B'!K31-'ESF-B'!J31)</f>
        <v>0</v>
      </c>
      <c r="L30" s="19"/>
    </row>
    <row r="31" spans="2:16" x14ac:dyDescent="0.2">
      <c r="B31" s="121"/>
      <c r="C31" s="1154" t="s">
        <v>33</v>
      </c>
      <c r="D31" s="1154"/>
      <c r="E31" s="125">
        <f>IF('ESF-B'!E33&lt;'ESF-B'!F33,'ESF-B'!F33-'ESF-B'!E33,0)</f>
        <v>0</v>
      </c>
      <c r="F31" s="125">
        <f>IF(E31&gt;0,0,'ESF-B'!E33-'ESF-B'!F33)</f>
        <v>8036422.349999994</v>
      </c>
      <c r="G31" s="11"/>
      <c r="H31" s="1154" t="s">
        <v>32</v>
      </c>
      <c r="I31" s="1154"/>
      <c r="J31" s="125">
        <f>IF('ESF-B'!J32&gt;'ESF-B'!K32,'ESF-B'!J32-'ESF-B'!K32,0)</f>
        <v>0</v>
      </c>
      <c r="K31" s="125">
        <f>IF(J31&gt;0,0,'ESF-B'!K32-'ESF-B'!J32)</f>
        <v>0</v>
      </c>
      <c r="L31" s="19"/>
    </row>
    <row r="32" spans="2:16" x14ac:dyDescent="0.2">
      <c r="B32" s="121"/>
      <c r="C32" s="1154" t="s">
        <v>35</v>
      </c>
      <c r="D32" s="1154"/>
      <c r="E32" s="125">
        <f>IF('ESF-B'!E34&lt;'ESF-B'!F34,'ESF-B'!F34-'ESF-B'!E34,0)</f>
        <v>0</v>
      </c>
      <c r="F32" s="125">
        <f>IF(E32&gt;0,0,'ESF-B'!E34-'ESF-B'!F34)</f>
        <v>0</v>
      </c>
      <c r="G32" s="11"/>
      <c r="H32" s="1154" t="s">
        <v>34</v>
      </c>
      <c r="I32" s="1154"/>
      <c r="J32" s="125">
        <f>IF('ESF-B'!J33&gt;'ESF-B'!K33,'ESF-B'!J33-'ESF-B'!K33,0)</f>
        <v>0</v>
      </c>
      <c r="K32" s="125">
        <f>IF(J32&gt;0,0,'ESF-B'!K33-'ESF-B'!J33)</f>
        <v>0</v>
      </c>
      <c r="L32" s="19"/>
    </row>
    <row r="33" spans="2:12" ht="26.1" customHeight="1" x14ac:dyDescent="0.2">
      <c r="B33" s="121"/>
      <c r="C33" s="1157" t="s">
        <v>37</v>
      </c>
      <c r="D33" s="1157"/>
      <c r="E33" s="125">
        <f>IF('ESF-B'!E35&lt;'ESF-B'!F35,'ESF-B'!F35-'ESF-B'!E35,0)</f>
        <v>6158869.4300000016</v>
      </c>
      <c r="F33" s="125">
        <f>IF(E33&gt;0,0,'ESF-B'!E35-'ESF-B'!F35)</f>
        <v>0</v>
      </c>
      <c r="G33" s="11"/>
      <c r="H33" s="1157" t="s">
        <v>36</v>
      </c>
      <c r="I33" s="1157"/>
      <c r="J33" s="125">
        <f>IF('ESF-B'!J34&gt;'ESF-B'!K34,'ESF-B'!J34-'ESF-B'!K34,0)</f>
        <v>0</v>
      </c>
      <c r="K33" s="125">
        <f>IF(J33&gt;0,0,'ESF-B'!K34-'ESF-B'!J34)</f>
        <v>0</v>
      </c>
      <c r="L33" s="19"/>
    </row>
    <row r="34" spans="2:12" x14ac:dyDescent="0.2">
      <c r="B34" s="121"/>
      <c r="C34" s="1154" t="s">
        <v>39</v>
      </c>
      <c r="D34" s="1154"/>
      <c r="E34" s="125">
        <f>IF('ESF-B'!E36&lt;'ESF-B'!F36,'ESF-B'!F36-'ESF-B'!E36,0)</f>
        <v>0</v>
      </c>
      <c r="F34" s="125">
        <f>IF(E34&gt;0,0,'ESF-B'!E36-'ESF-B'!F36)</f>
        <v>0</v>
      </c>
      <c r="G34" s="11"/>
      <c r="H34" s="1154" t="s">
        <v>38</v>
      </c>
      <c r="I34" s="1154"/>
      <c r="J34" s="125">
        <f>IF('ESF-B'!J35&gt;'ESF-B'!K35,'ESF-B'!J35-'ESF-B'!K35,0)</f>
        <v>0</v>
      </c>
      <c r="K34" s="125">
        <f>IF(J34&gt;0,0,'ESF-B'!K35-'ESF-B'!J35)</f>
        <v>0</v>
      </c>
      <c r="L34" s="19"/>
    </row>
    <row r="35" spans="2:12" ht="25.5" customHeight="1" x14ac:dyDescent="0.2">
      <c r="B35" s="121"/>
      <c r="C35" s="1157" t="s">
        <v>40</v>
      </c>
      <c r="D35" s="1157"/>
      <c r="E35" s="125">
        <f>IF('ESF-B'!E37&lt;'ESF-B'!F37,'ESF-B'!F37-'ESF-B'!E37,0)</f>
        <v>0</v>
      </c>
      <c r="F35" s="125">
        <f>IF(E35&gt;0,0,'ESF-B'!E37-'ESF-B'!F37)</f>
        <v>0</v>
      </c>
      <c r="G35" s="11"/>
      <c r="H35" s="25"/>
      <c r="I35" s="25"/>
      <c r="J35" s="120"/>
      <c r="K35" s="120"/>
      <c r="L35" s="19"/>
    </row>
    <row r="36" spans="2:12" x14ac:dyDescent="0.2">
      <c r="B36" s="121"/>
      <c r="C36" s="1154" t="s">
        <v>42</v>
      </c>
      <c r="D36" s="1154"/>
      <c r="E36" s="125">
        <f>IF('ESF-B'!E38&lt;'ESF-B'!F38,'ESF-B'!F38-'ESF-B'!E38,0)</f>
        <v>0</v>
      </c>
      <c r="F36" s="125">
        <f>IF(E36&gt;0,0,'ESF-B'!E38-'ESF-B'!F38)</f>
        <v>0</v>
      </c>
      <c r="G36" s="11"/>
      <c r="H36" s="1156" t="s">
        <v>45</v>
      </c>
      <c r="I36" s="1156"/>
      <c r="J36" s="122">
        <f>J38+J44+J52</f>
        <v>20948980.879999992</v>
      </c>
      <c r="K36" s="122">
        <f>K38+K44+K52</f>
        <v>0</v>
      </c>
      <c r="L36" s="19"/>
    </row>
    <row r="37" spans="2:12" x14ac:dyDescent="0.2">
      <c r="B37" s="123"/>
      <c r="C37" s="25"/>
      <c r="D37" s="24"/>
      <c r="E37" s="120"/>
      <c r="F37" s="120"/>
      <c r="G37" s="11"/>
      <c r="H37" s="25"/>
      <c r="I37" s="25"/>
      <c r="J37" s="124"/>
      <c r="K37" s="124"/>
      <c r="L37" s="19"/>
    </row>
    <row r="38" spans="2:12" x14ac:dyDescent="0.2">
      <c r="B38" s="121"/>
      <c r="C38" s="3"/>
      <c r="D38" s="3"/>
      <c r="E38" s="3"/>
      <c r="F38" s="3"/>
      <c r="G38" s="11"/>
      <c r="H38" s="1156" t="s">
        <v>47</v>
      </c>
      <c r="I38" s="1156"/>
      <c r="J38" s="122">
        <f>SUM(J40:J42)</f>
        <v>18135153.169999987</v>
      </c>
      <c r="K38" s="122">
        <f>SUM(K40:K42)</f>
        <v>0</v>
      </c>
      <c r="L38" s="19"/>
    </row>
    <row r="39" spans="2:12" x14ac:dyDescent="0.2">
      <c r="B39" s="123"/>
      <c r="C39" s="3"/>
      <c r="D39" s="3"/>
      <c r="E39" s="3"/>
      <c r="F39" s="3"/>
      <c r="G39" s="11"/>
      <c r="H39" s="25"/>
      <c r="I39" s="25"/>
      <c r="J39" s="124"/>
      <c r="K39" s="124"/>
      <c r="L39" s="19"/>
    </row>
    <row r="40" spans="2:12" x14ac:dyDescent="0.2">
      <c r="B40" s="121"/>
      <c r="C40" s="3"/>
      <c r="D40" s="3"/>
      <c r="E40" s="3"/>
      <c r="F40" s="3"/>
      <c r="G40" s="11"/>
      <c r="H40" s="1154" t="s">
        <v>48</v>
      </c>
      <c r="I40" s="1154"/>
      <c r="J40" s="125">
        <f>IF('ESF-B'!J45&gt;'ESF-B'!K45,'ESF-B'!J45-'ESF-B'!K45,0)</f>
        <v>18135153.169999987</v>
      </c>
      <c r="K40" s="125">
        <f>IF(J40&gt;0,0,'ESF-B'!K45-'ESF-B'!J45)</f>
        <v>0</v>
      </c>
      <c r="L40" s="19"/>
    </row>
    <row r="41" spans="2:12" x14ac:dyDescent="0.2">
      <c r="B41" s="123"/>
      <c r="C41" s="3"/>
      <c r="D41" s="3"/>
      <c r="E41" s="3"/>
      <c r="F41" s="3"/>
      <c r="G41" s="11"/>
      <c r="H41" s="1154" t="s">
        <v>49</v>
      </c>
      <c r="I41" s="1154"/>
      <c r="J41" s="125">
        <f>IF('ESF-B'!J46&gt;'ESF-B'!K46,'ESF-B'!J46-'ESF-B'!K46,0)</f>
        <v>0</v>
      </c>
      <c r="K41" s="125">
        <f>IF(J41&gt;0,0,'ESF-B'!K46-'ESF-B'!J46)</f>
        <v>0</v>
      </c>
      <c r="L41" s="19"/>
    </row>
    <row r="42" spans="2:12" x14ac:dyDescent="0.2">
      <c r="B42" s="121"/>
      <c r="C42" s="3"/>
      <c r="D42" s="3"/>
      <c r="E42" s="3"/>
      <c r="F42" s="3"/>
      <c r="G42" s="11"/>
      <c r="H42" s="1154" t="s">
        <v>50</v>
      </c>
      <c r="I42" s="1154"/>
      <c r="J42" s="125">
        <f>IF('ESF-B'!J47&gt;'ESF-B'!K47,'ESF-B'!J47-'ESF-B'!K47,0)</f>
        <v>0</v>
      </c>
      <c r="K42" s="125">
        <f>IF(J42&gt;0,0,'ESF-B'!K47-'ESF-B'!J47)</f>
        <v>0</v>
      </c>
      <c r="L42" s="19"/>
    </row>
    <row r="43" spans="2:12" x14ac:dyDescent="0.2">
      <c r="B43" s="121"/>
      <c r="C43" s="3"/>
      <c r="D43" s="3"/>
      <c r="E43" s="3"/>
      <c r="F43" s="3"/>
      <c r="G43" s="11"/>
      <c r="H43" s="25"/>
      <c r="I43" s="25"/>
      <c r="J43" s="124"/>
      <c r="K43" s="124"/>
      <c r="L43" s="19"/>
    </row>
    <row r="44" spans="2:12" x14ac:dyDescent="0.2">
      <c r="B44" s="121"/>
      <c r="C44" s="3"/>
      <c r="D44" s="3"/>
      <c r="E44" s="3"/>
      <c r="F44" s="3"/>
      <c r="G44" s="11"/>
      <c r="H44" s="1156" t="s">
        <v>51</v>
      </c>
      <c r="I44" s="1156"/>
      <c r="J44" s="122">
        <f>SUM(J46:J50)</f>
        <v>2813827.7100000042</v>
      </c>
      <c r="K44" s="122">
        <f>SUM(K46:K50)</f>
        <v>0</v>
      </c>
      <c r="L44" s="19"/>
    </row>
    <row r="45" spans="2:12" x14ac:dyDescent="0.2">
      <c r="B45" s="121"/>
      <c r="C45" s="3"/>
      <c r="D45" s="3"/>
      <c r="E45" s="3"/>
      <c r="F45" s="3"/>
      <c r="G45" s="11"/>
      <c r="H45" s="25"/>
      <c r="I45" s="25"/>
      <c r="J45" s="124"/>
      <c r="K45" s="124"/>
      <c r="L45" s="19"/>
    </row>
    <row r="46" spans="2:12" x14ac:dyDescent="0.2">
      <c r="B46" s="121"/>
      <c r="C46" s="3"/>
      <c r="D46" s="3"/>
      <c r="E46" s="3"/>
      <c r="F46" s="3"/>
      <c r="G46" s="11"/>
      <c r="H46" s="1154" t="s">
        <v>52</v>
      </c>
      <c r="I46" s="1154"/>
      <c r="J46" s="125">
        <f>IF('ESF-B'!J51&gt;'ESF-B'!K51,'ESF-B'!J51-'ESF-B'!K51,0)</f>
        <v>6318.5600000056584</v>
      </c>
      <c r="K46" s="125">
        <f>IF(J46&gt;0,0,'ESF-B'!K51-'ESF-B'!J51)</f>
        <v>0</v>
      </c>
      <c r="L46" s="19"/>
    </row>
    <row r="47" spans="2:12" x14ac:dyDescent="0.2">
      <c r="B47" s="121"/>
      <c r="C47" s="3"/>
      <c r="D47" s="3"/>
      <c r="E47" s="3"/>
      <c r="F47" s="3"/>
      <c r="G47" s="11"/>
      <c r="H47" s="1154" t="s">
        <v>53</v>
      </c>
      <c r="I47" s="1154"/>
      <c r="J47" s="125">
        <f>IF('ESF-B'!J52&gt;'ESF-B'!K52,'ESF-B'!J52-'ESF-B'!K52,0)</f>
        <v>2807509.1499999985</v>
      </c>
      <c r="K47" s="125">
        <f>IF(J47&gt;0,0,'ESF-B'!K52-'ESF-B'!J52)</f>
        <v>0</v>
      </c>
      <c r="L47" s="19"/>
    </row>
    <row r="48" spans="2:12" x14ac:dyDescent="0.2">
      <c r="B48" s="121"/>
      <c r="C48" s="3"/>
      <c r="D48" s="3"/>
      <c r="E48" s="3"/>
      <c r="F48" s="3"/>
      <c r="G48" s="11"/>
      <c r="H48" s="1154" t="s">
        <v>54</v>
      </c>
      <c r="I48" s="1154"/>
      <c r="J48" s="125">
        <f>IF('ESF-B'!J53&gt;'ESF-B'!K53,'ESF-B'!J53-'ESF-B'!K53,0)</f>
        <v>0</v>
      </c>
      <c r="K48" s="125">
        <f>IF(J48&gt;0,0,'ESF-B'!K53-'ESF-B'!J53)</f>
        <v>0</v>
      </c>
      <c r="L48" s="19"/>
    </row>
    <row r="49" spans="2:18" x14ac:dyDescent="0.2">
      <c r="B49" s="121"/>
      <c r="C49" s="3"/>
      <c r="D49" s="3"/>
      <c r="E49" s="3"/>
      <c r="F49" s="3"/>
      <c r="G49" s="11"/>
      <c r="H49" s="1154" t="s">
        <v>55</v>
      </c>
      <c r="I49" s="1154"/>
      <c r="J49" s="125">
        <f>IF('ESF-B'!J54&gt;'ESF-B'!K54,'ESF-B'!J54-'ESF-B'!K54,0)</f>
        <v>0</v>
      </c>
      <c r="K49" s="125">
        <f>IF(J49&gt;0,0,'ESF-B'!K54-'ESF-B'!J54)</f>
        <v>0</v>
      </c>
      <c r="L49" s="19"/>
      <c r="Q49" s="88">
        <f>+E14+J14+J36</f>
        <v>31909393.609999992</v>
      </c>
      <c r="R49" s="88">
        <f>+F14+K14+K36</f>
        <v>31909393.609999981</v>
      </c>
    </row>
    <row r="50" spans="2:18" x14ac:dyDescent="0.2">
      <c r="B50" s="123"/>
      <c r="C50" s="3"/>
      <c r="D50" s="3"/>
      <c r="E50" s="3"/>
      <c r="F50" s="3"/>
      <c r="G50" s="11"/>
      <c r="H50" s="1154" t="s">
        <v>56</v>
      </c>
      <c r="I50" s="1154"/>
      <c r="J50" s="125">
        <f>IF('ESF-B'!J55&gt;'ESF-B'!K55,'ESF-B'!J55-'ESF-B'!K55,0)</f>
        <v>0</v>
      </c>
      <c r="K50" s="125">
        <f>IF(J50&gt;0,0,'ESF-B'!K55-'ESF-B'!J55)</f>
        <v>0</v>
      </c>
      <c r="L50" s="19"/>
      <c r="R50" s="88">
        <f>+R49-Q49</f>
        <v>0</v>
      </c>
    </row>
    <row r="51" spans="2:18" x14ac:dyDescent="0.2">
      <c r="B51" s="121"/>
      <c r="C51" s="3"/>
      <c r="D51" s="3"/>
      <c r="E51" s="3"/>
      <c r="F51" s="3"/>
      <c r="G51" s="11"/>
      <c r="H51" s="25"/>
      <c r="I51" s="25"/>
      <c r="J51" s="124"/>
      <c r="K51" s="124"/>
      <c r="L51" s="19"/>
    </row>
    <row r="52" spans="2:18" x14ac:dyDescent="0.2">
      <c r="B52" s="123"/>
      <c r="C52" s="3"/>
      <c r="D52" s="3"/>
      <c r="E52" s="3"/>
      <c r="F52" s="3"/>
      <c r="G52" s="11"/>
      <c r="H52" s="1156" t="s">
        <v>135</v>
      </c>
      <c r="I52" s="1156"/>
      <c r="J52" s="122">
        <f>SUM(J54:J55)</f>
        <v>0</v>
      </c>
      <c r="K52" s="122">
        <f>SUM(K54:K55)</f>
        <v>0</v>
      </c>
      <c r="L52" s="19"/>
    </row>
    <row r="53" spans="2:18" ht="6" customHeight="1" x14ac:dyDescent="0.2">
      <c r="B53" s="121"/>
      <c r="C53" s="3"/>
      <c r="D53" s="3"/>
      <c r="E53" s="3"/>
      <c r="F53" s="3"/>
      <c r="G53" s="11"/>
      <c r="H53" s="25"/>
      <c r="I53" s="25"/>
      <c r="J53" s="124"/>
      <c r="K53" s="124"/>
      <c r="L53" s="19"/>
    </row>
    <row r="54" spans="2:18" x14ac:dyDescent="0.2">
      <c r="B54" s="121"/>
      <c r="C54" s="3"/>
      <c r="D54" s="3"/>
      <c r="E54" s="3"/>
      <c r="F54" s="3"/>
      <c r="G54" s="11"/>
      <c r="H54" s="1154" t="s">
        <v>58</v>
      </c>
      <c r="I54" s="1154"/>
      <c r="J54" s="125">
        <f>IF('ESF-B'!J59&gt;'ESF-B'!K59,'ESF-B'!J59-'ESF-B'!K59,0)</f>
        <v>0</v>
      </c>
      <c r="K54" s="125">
        <f>IF(J54&gt;0,0,'ESF-B'!K59-'ESF-B'!J59)</f>
        <v>0</v>
      </c>
      <c r="L54" s="19"/>
    </row>
    <row r="55" spans="2:18" ht="19.5" customHeight="1" x14ac:dyDescent="0.2">
      <c r="B55" s="126"/>
      <c r="C55" s="127"/>
      <c r="D55" s="127"/>
      <c r="E55" s="127"/>
      <c r="F55" s="127"/>
      <c r="G55" s="46"/>
      <c r="H55" s="1173" t="s">
        <v>59</v>
      </c>
      <c r="I55" s="1173"/>
      <c r="J55" s="128">
        <f>IF('ESF-B'!J60&gt;'ESF-B'!K60,'ESF-B'!J60-'ESF-B'!K60,0)</f>
        <v>0</v>
      </c>
      <c r="K55" s="128">
        <f>IF(J55&gt;0,0,'ESF-B'!K60-'ESF-B'!J60)</f>
        <v>0</v>
      </c>
      <c r="L55" s="48"/>
    </row>
    <row r="56" spans="2:18" ht="15" customHeight="1" x14ac:dyDescent="0.2">
      <c r="B56" s="3"/>
      <c r="C56" s="1161" t="s">
        <v>62</v>
      </c>
      <c r="D56" s="1161"/>
      <c r="E56" s="1161"/>
      <c r="F56" s="1161"/>
      <c r="G56" s="1161"/>
      <c r="H56" s="1161"/>
      <c r="I56" s="1161"/>
      <c r="J56" s="1161"/>
      <c r="K56" s="1161"/>
      <c r="L56" s="3"/>
    </row>
    <row r="57" spans="2:18" ht="15" customHeight="1" x14ac:dyDescent="0.2">
      <c r="B57" s="3"/>
      <c r="C57" s="44"/>
      <c r="D57" s="44"/>
      <c r="E57" s="44"/>
      <c r="F57" s="44"/>
      <c r="G57" s="44"/>
      <c r="H57" s="44"/>
      <c r="I57" s="44"/>
      <c r="J57" s="44"/>
      <c r="K57" s="44"/>
      <c r="L57" s="3"/>
    </row>
    <row r="58" spans="2:18" ht="15" customHeight="1" x14ac:dyDescent="0.2">
      <c r="B58" s="3"/>
      <c r="C58" s="44"/>
      <c r="D58" s="44"/>
      <c r="E58" s="44"/>
      <c r="F58" s="44"/>
      <c r="G58" s="44"/>
      <c r="H58" s="44"/>
      <c r="I58" s="44"/>
      <c r="J58" s="417"/>
      <c r="K58" s="417"/>
      <c r="L58" s="3"/>
    </row>
    <row r="59" spans="2:18" ht="9.75" customHeight="1" x14ac:dyDescent="0.2">
      <c r="B59" s="3"/>
      <c r="C59" s="22"/>
      <c r="D59" s="17"/>
      <c r="E59" s="49"/>
      <c r="F59" s="49"/>
      <c r="G59" s="3"/>
      <c r="H59" s="50"/>
      <c r="I59" s="129"/>
      <c r="J59" s="49"/>
      <c r="K59" s="49"/>
      <c r="L59" s="3"/>
    </row>
    <row r="60" spans="2:18" ht="50.1" customHeight="1" x14ac:dyDescent="0.2">
      <c r="B60" s="3"/>
      <c r="C60" s="22"/>
      <c r="D60" s="130"/>
      <c r="E60" s="131"/>
      <c r="F60" s="49"/>
      <c r="G60" s="3"/>
      <c r="H60" s="132"/>
      <c r="I60" s="133"/>
      <c r="J60" s="49"/>
      <c r="K60" s="49"/>
      <c r="L60" s="3"/>
    </row>
    <row r="61" spans="2:18" ht="14.1" customHeight="1" x14ac:dyDescent="0.2">
      <c r="C61" s="51"/>
      <c r="D61" s="1169" t="str">
        <f>[23]ENTE!D10</f>
        <v>M.A.P. BIBIANA RODRÍGUEZ MONTES</v>
      </c>
      <c r="E61" s="1169"/>
      <c r="F61" s="49"/>
      <c r="G61" s="49"/>
      <c r="H61" s="1169" t="str">
        <f>[23]ENTE!D14</f>
        <v>M. EN A. GONZALO FERREIRA MARTÍNEZ</v>
      </c>
      <c r="I61" s="1169"/>
      <c r="J61" s="24"/>
      <c r="K61" s="49"/>
    </row>
    <row r="62" spans="2:18" ht="14.1" customHeight="1" x14ac:dyDescent="0.2">
      <c r="C62" s="53"/>
      <c r="D62" s="1159" t="str">
        <f>[23]ENTE!D12</f>
        <v>RECTORA</v>
      </c>
      <c r="E62" s="1159"/>
      <c r="F62" s="54"/>
      <c r="G62" s="54"/>
      <c r="H62" s="1159" t="str">
        <f>[23]ENTE!D16</f>
        <v>DIRECTOR DE ADMINISTRACIÓN Y FINANZAS</v>
      </c>
      <c r="I62" s="1159"/>
      <c r="J62" s="24"/>
      <c r="K62" s="49"/>
    </row>
    <row r="63" spans="2:18" x14ac:dyDescent="0.2">
      <c r="B63" s="44"/>
      <c r="G63" s="11"/>
    </row>
  </sheetData>
  <sheetProtection selectLockedCells="1"/>
  <mergeCells count="62">
    <mergeCell ref="H55:I55"/>
    <mergeCell ref="C56:K56"/>
    <mergeCell ref="D61:E61"/>
    <mergeCell ref="H61:I61"/>
    <mergeCell ref="D62:E62"/>
    <mergeCell ref="H62:I62"/>
    <mergeCell ref="H54:I54"/>
    <mergeCell ref="H38:I38"/>
    <mergeCell ref="H40:I40"/>
    <mergeCell ref="H41:I41"/>
    <mergeCell ref="H42:I42"/>
    <mergeCell ref="H44:I44"/>
    <mergeCell ref="H46:I46"/>
    <mergeCell ref="H47:I47"/>
    <mergeCell ref="H48:I48"/>
    <mergeCell ref="H49:I49"/>
    <mergeCell ref="H50:I50"/>
    <mergeCell ref="H52:I52"/>
    <mergeCell ref="C36:D36"/>
    <mergeCell ref="H36:I36"/>
    <mergeCell ref="C30:D30"/>
    <mergeCell ref="H30:I30"/>
    <mergeCell ref="C31:D31"/>
    <mergeCell ref="H31:I31"/>
    <mergeCell ref="C32:D32"/>
    <mergeCell ref="H32:I32"/>
    <mergeCell ref="C33:D33"/>
    <mergeCell ref="H33:I33"/>
    <mergeCell ref="C34:D34"/>
    <mergeCell ref="H34:I34"/>
    <mergeCell ref="C35:D35"/>
    <mergeCell ref="H25:I25"/>
    <mergeCell ref="C26:D26"/>
    <mergeCell ref="H27:I27"/>
    <mergeCell ref="C28:D28"/>
    <mergeCell ref="C29:D29"/>
    <mergeCell ref="H29:I29"/>
    <mergeCell ref="C22:D22"/>
    <mergeCell ref="H22:I22"/>
    <mergeCell ref="C23:D23"/>
    <mergeCell ref="H23:I23"/>
    <mergeCell ref="C24:D24"/>
    <mergeCell ref="H24:I24"/>
    <mergeCell ref="C19:D19"/>
    <mergeCell ref="H19:I19"/>
    <mergeCell ref="C20:D20"/>
    <mergeCell ref="H20:I20"/>
    <mergeCell ref="C21:D21"/>
    <mergeCell ref="H21:I21"/>
    <mergeCell ref="C14:D14"/>
    <mergeCell ref="H14:I14"/>
    <mergeCell ref="C16:D16"/>
    <mergeCell ref="H16:I16"/>
    <mergeCell ref="C18:D18"/>
    <mergeCell ref="H18:I18"/>
    <mergeCell ref="C11:D11"/>
    <mergeCell ref="H11:I11"/>
    <mergeCell ref="C2:L2"/>
    <mergeCell ref="C3:L3"/>
    <mergeCell ref="C4:L4"/>
    <mergeCell ref="C5:L5"/>
    <mergeCell ref="D7:J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9" orientation="landscape" r:id="rId1"/>
  <headerFooter>
    <oddFooter>&amp;R&amp;"-,Negrita"&amp;16 4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3"/>
  <sheetViews>
    <sheetView zoomScale="80" zoomScaleNormal="80" workbookViewId="0">
      <selection activeCell="B17" sqref="B17"/>
    </sheetView>
  </sheetViews>
  <sheetFormatPr baseColWidth="10" defaultRowHeight="15" x14ac:dyDescent="0.25"/>
  <cols>
    <col min="1" max="1" width="46.42578125" customWidth="1"/>
    <col min="2" max="2" width="18" customWidth="1"/>
    <col min="3" max="3" width="18.140625" customWidth="1"/>
    <col min="4" max="4" width="18.140625" bestFit="1" customWidth="1"/>
    <col min="5" max="5" width="13.5703125" customWidth="1"/>
    <col min="6" max="6" width="17.85546875" customWidth="1"/>
    <col min="7" max="8" width="14.85546875" customWidth="1"/>
  </cols>
  <sheetData>
    <row r="1" spans="1:35" s="514" customFormat="1" ht="12.7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</row>
    <row r="2" spans="1:35" s="514" customFormat="1" ht="12.75" customHeight="1" x14ac:dyDescent="0.2">
      <c r="A2" s="1424" t="s">
        <v>19908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3"/>
      <c r="N2" s="633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</row>
    <row r="3" spans="1:35" s="514" customFormat="1" ht="12.7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</row>
    <row r="4" spans="1:35" s="514" customFormat="1" ht="12.7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</row>
    <row r="5" spans="1:35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</row>
    <row r="6" spans="1:35" s="514" customFormat="1" ht="18.75" customHeight="1" x14ac:dyDescent="0.2">
      <c r="A6" s="638" t="s">
        <v>19591</v>
      </c>
      <c r="B6" s="1428" t="s">
        <v>19909</v>
      </c>
      <c r="C6" s="1429"/>
      <c r="D6" s="637"/>
      <c r="E6" s="637"/>
      <c r="F6" s="637"/>
      <c r="G6" s="637"/>
      <c r="H6" s="637"/>
      <c r="I6" s="637"/>
      <c r="J6" s="637"/>
      <c r="K6" s="637"/>
      <c r="L6" s="637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</row>
    <row r="7" spans="1:35" s="514" customFormat="1" ht="12.75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</row>
    <row r="8" spans="1:35" s="644" customFormat="1" ht="39" x14ac:dyDescent="0.25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/>
    </row>
    <row r="9" spans="1:35" s="692" customFormat="1" x14ac:dyDescent="0.25">
      <c r="A9" s="692" t="s">
        <v>19821</v>
      </c>
      <c r="B9" s="693">
        <f t="shared" ref="B9:H9" si="0">SUM(B10:B10)</f>
        <v>0</v>
      </c>
      <c r="C9" s="693">
        <f t="shared" si="0"/>
        <v>0</v>
      </c>
      <c r="D9" s="693">
        <f t="shared" si="0"/>
        <v>232</v>
      </c>
      <c r="E9" s="693">
        <f t="shared" si="0"/>
        <v>232</v>
      </c>
      <c r="F9" s="693">
        <f t="shared" si="0"/>
        <v>232</v>
      </c>
      <c r="G9" s="693">
        <f t="shared" si="0"/>
        <v>232</v>
      </c>
      <c r="H9" s="693">
        <f t="shared" si="0"/>
        <v>0</v>
      </c>
    </row>
    <row r="10" spans="1:35" s="481" customFormat="1" x14ac:dyDescent="0.25">
      <c r="A10" s="481" t="s">
        <v>19842</v>
      </c>
      <c r="B10" s="704"/>
      <c r="C10" s="704">
        <v>0</v>
      </c>
      <c r="D10" s="704">
        <v>232</v>
      </c>
      <c r="E10" s="704">
        <f>SUM(C10:D10)</f>
        <v>232</v>
      </c>
      <c r="F10" s="655">
        <v>232</v>
      </c>
      <c r="G10" s="704">
        <f>SUM(F10)</f>
        <v>232</v>
      </c>
      <c r="H10" s="704">
        <f>SUM(E10-F10)</f>
        <v>0</v>
      </c>
    </row>
    <row r="11" spans="1:35" s="705" customFormat="1" x14ac:dyDescent="0.25">
      <c r="A11" s="705" t="s">
        <v>19866</v>
      </c>
      <c r="B11" s="706">
        <f t="shared" ref="B11:H11" si="1">SUM(B12:B12)</f>
        <v>0</v>
      </c>
      <c r="C11" s="706">
        <f t="shared" si="1"/>
        <v>36373.72</v>
      </c>
      <c r="D11" s="706">
        <f t="shared" si="1"/>
        <v>-232</v>
      </c>
      <c r="E11" s="706">
        <f t="shared" si="1"/>
        <v>36141.72</v>
      </c>
      <c r="F11" s="706">
        <f t="shared" si="1"/>
        <v>27000</v>
      </c>
      <c r="G11" s="706">
        <f t="shared" si="1"/>
        <v>27000</v>
      </c>
      <c r="H11" s="706">
        <f t="shared" si="1"/>
        <v>9141.7200000000012</v>
      </c>
    </row>
    <row r="12" spans="1:35" x14ac:dyDescent="0.25">
      <c r="A12" s="680" t="s">
        <v>19910</v>
      </c>
      <c r="B12" s="694">
        <v>0</v>
      </c>
      <c r="C12" s="694">
        <v>36373.72</v>
      </c>
      <c r="D12" s="694">
        <v>-232</v>
      </c>
      <c r="E12" s="694">
        <f t="shared" ref="E12" si="2">SUM(C12:D12)</f>
        <v>36141.72</v>
      </c>
      <c r="F12" s="655">
        <v>27000</v>
      </c>
      <c r="G12" s="694">
        <f>SUM(F12)</f>
        <v>27000</v>
      </c>
      <c r="H12" s="694">
        <f>SUM(E12-F12)</f>
        <v>9141.7200000000012</v>
      </c>
      <c r="I12" s="680"/>
    </row>
    <row r="13" spans="1:35" s="692" customFormat="1" x14ac:dyDescent="0.25">
      <c r="A13" s="695" t="s">
        <v>19584</v>
      </c>
      <c r="B13" s="696">
        <f t="shared" ref="B13:H13" si="3">SUM(B9+B11)</f>
        <v>0</v>
      </c>
      <c r="C13" s="696">
        <f t="shared" si="3"/>
        <v>36373.72</v>
      </c>
      <c r="D13" s="696">
        <f t="shared" si="3"/>
        <v>0</v>
      </c>
      <c r="E13" s="696">
        <f t="shared" si="3"/>
        <v>36373.72</v>
      </c>
      <c r="F13" s="696">
        <f t="shared" si="3"/>
        <v>27232</v>
      </c>
      <c r="G13" s="696">
        <f t="shared" si="3"/>
        <v>27232</v>
      </c>
      <c r="H13" s="696">
        <f t="shared" si="3"/>
        <v>9141.7200000000012</v>
      </c>
      <c r="I13" s="697"/>
    </row>
    <row r="14" spans="1:35" x14ac:dyDescent="0.25">
      <c r="A14" s="680"/>
      <c r="B14" s="680"/>
      <c r="C14" s="680"/>
      <c r="D14" s="680"/>
      <c r="E14" s="680"/>
      <c r="F14" s="680"/>
      <c r="G14" s="680"/>
      <c r="H14" s="680"/>
      <c r="I14" s="680"/>
    </row>
    <row r="15" spans="1:35" x14ac:dyDescent="0.25">
      <c r="A15" s="680"/>
      <c r="B15" s="680"/>
      <c r="C15" s="680"/>
      <c r="D15" s="680"/>
      <c r="E15" s="680"/>
      <c r="F15" s="680"/>
      <c r="G15" s="680"/>
      <c r="H15" s="680"/>
      <c r="I15" s="680"/>
    </row>
    <row r="16" spans="1:35" x14ac:dyDescent="0.25">
      <c r="A16" s="680"/>
      <c r="B16" s="680"/>
      <c r="C16" s="680"/>
      <c r="D16" s="680"/>
      <c r="E16" s="680"/>
      <c r="F16" s="680"/>
      <c r="G16" s="680"/>
      <c r="H16" s="680"/>
      <c r="I16" s="680"/>
    </row>
    <row r="19" spans="3:4" x14ac:dyDescent="0.25">
      <c r="C19" s="689"/>
    </row>
    <row r="22" spans="3:4" x14ac:dyDescent="0.25">
      <c r="C22" s="1309" t="s">
        <v>19532</v>
      </c>
      <c r="D22" s="1309"/>
    </row>
    <row r="23" spans="3:4" x14ac:dyDescent="0.25">
      <c r="C23" s="1310" t="s">
        <v>843</v>
      </c>
      <c r="D23" s="1310"/>
    </row>
  </sheetData>
  <mergeCells count="7">
    <mergeCell ref="C23:D23"/>
    <mergeCell ref="A1:H1"/>
    <mergeCell ref="A2:H2"/>
    <mergeCell ref="A3:H3"/>
    <mergeCell ref="A4:H4"/>
    <mergeCell ref="B6:C6"/>
    <mergeCell ref="C22:D22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&amp;R76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5"/>
  <sheetViews>
    <sheetView zoomScale="80" zoomScaleNormal="80" workbookViewId="0">
      <selection activeCell="B17" sqref="B17"/>
    </sheetView>
  </sheetViews>
  <sheetFormatPr baseColWidth="10" defaultRowHeight="15" x14ac:dyDescent="0.25"/>
  <cols>
    <col min="1" max="1" width="43" customWidth="1"/>
    <col min="2" max="2" width="18" customWidth="1"/>
    <col min="3" max="4" width="18.5703125" customWidth="1"/>
    <col min="5" max="5" width="15" customWidth="1"/>
    <col min="6" max="6" width="17.7109375" customWidth="1"/>
    <col min="7" max="7" width="16" customWidth="1"/>
    <col min="8" max="8" width="17" customWidth="1"/>
  </cols>
  <sheetData>
    <row r="1" spans="1:35" s="514" customFormat="1" ht="12.7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</row>
    <row r="2" spans="1:35" s="514" customFormat="1" ht="12.75" customHeight="1" x14ac:dyDescent="0.2">
      <c r="A2" s="1424" t="s">
        <v>19911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3"/>
      <c r="N2" s="633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</row>
    <row r="3" spans="1:35" s="514" customFormat="1" ht="12.7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</row>
    <row r="4" spans="1:35" s="514" customFormat="1" ht="12.7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</row>
    <row r="5" spans="1:35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</row>
    <row r="6" spans="1:35" s="514" customFormat="1" ht="18.75" customHeight="1" x14ac:dyDescent="0.2">
      <c r="A6" s="638" t="s">
        <v>19591</v>
      </c>
      <c r="B6" s="1428" t="s">
        <v>19912</v>
      </c>
      <c r="C6" s="1429"/>
      <c r="D6" s="637"/>
      <c r="E6" s="637"/>
      <c r="F6" s="637"/>
      <c r="G6" s="637"/>
      <c r="H6" s="637"/>
      <c r="I6" s="637"/>
      <c r="J6" s="637"/>
      <c r="K6" s="637"/>
      <c r="L6" s="637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</row>
    <row r="7" spans="1:35" s="514" customFormat="1" ht="12.75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</row>
    <row r="8" spans="1:35" s="644" customFormat="1" ht="38.25" x14ac:dyDescent="0.2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</row>
    <row r="9" spans="1:35" s="692" customFormat="1" x14ac:dyDescent="0.25">
      <c r="A9" s="692" t="s">
        <v>19821</v>
      </c>
      <c r="B9" s="693">
        <f t="shared" ref="B9:H9" si="0">SUM(B10:B10)</f>
        <v>0</v>
      </c>
      <c r="C9" s="693">
        <f t="shared" si="0"/>
        <v>2.82</v>
      </c>
      <c r="D9" s="693">
        <f t="shared" si="0"/>
        <v>0</v>
      </c>
      <c r="E9" s="693">
        <f t="shared" si="0"/>
        <v>2.82</v>
      </c>
      <c r="F9" s="693">
        <f t="shared" si="0"/>
        <v>0</v>
      </c>
      <c r="G9" s="693">
        <f t="shared" si="0"/>
        <v>0</v>
      </c>
      <c r="H9" s="693">
        <f t="shared" si="0"/>
        <v>2.82</v>
      </c>
    </row>
    <row r="10" spans="1:35" s="481" customFormat="1" x14ac:dyDescent="0.25">
      <c r="A10" s="481" t="s">
        <v>19842</v>
      </c>
      <c r="B10" s="704"/>
      <c r="C10" s="704">
        <f>2.82</f>
        <v>2.82</v>
      </c>
      <c r="D10" s="704">
        <v>0</v>
      </c>
      <c r="E10" s="704">
        <f>SUM(C10:D10)</f>
        <v>2.82</v>
      </c>
      <c r="F10" s="707">
        <v>0</v>
      </c>
      <c r="G10" s="649">
        <f t="shared" ref="G10" si="1">SUM(F10)</f>
        <v>0</v>
      </c>
      <c r="H10" s="704">
        <f t="shared" ref="H10" si="2">SUM(E10-F10)</f>
        <v>2.82</v>
      </c>
    </row>
    <row r="11" spans="1:35" s="705" customFormat="1" x14ac:dyDescent="0.25">
      <c r="A11" s="705" t="s">
        <v>19866</v>
      </c>
      <c r="B11" s="706">
        <f t="shared" ref="B11:H11" si="3">SUM(B12:B12)</f>
        <v>0</v>
      </c>
      <c r="C11" s="706">
        <f t="shared" si="3"/>
        <v>152000</v>
      </c>
      <c r="D11" s="706">
        <f t="shared" si="3"/>
        <v>0</v>
      </c>
      <c r="E11" s="706">
        <f t="shared" si="3"/>
        <v>152000</v>
      </c>
      <c r="F11" s="706">
        <f t="shared" si="3"/>
        <v>104000</v>
      </c>
      <c r="G11" s="706">
        <f t="shared" si="3"/>
        <v>104000</v>
      </c>
      <c r="H11" s="706">
        <f t="shared" si="3"/>
        <v>48000</v>
      </c>
    </row>
    <row r="12" spans="1:35" x14ac:dyDescent="0.25">
      <c r="A12" s="680" t="s">
        <v>19910</v>
      </c>
      <c r="B12" s="694">
        <v>0</v>
      </c>
      <c r="C12" s="694">
        <v>152000</v>
      </c>
      <c r="D12" s="694">
        <v>0</v>
      </c>
      <c r="E12" s="694">
        <f t="shared" ref="E12" si="4">SUM(C12:D12)</f>
        <v>152000</v>
      </c>
      <c r="F12" s="655">
        <v>104000</v>
      </c>
      <c r="G12" s="649">
        <f t="shared" ref="G12" si="5">SUM(F12)</f>
        <v>104000</v>
      </c>
      <c r="H12" s="694">
        <f>SUM(E12-F12)</f>
        <v>48000</v>
      </c>
      <c r="I12" s="680"/>
    </row>
    <row r="13" spans="1:35" s="692" customFormat="1" x14ac:dyDescent="0.25">
      <c r="A13" s="708" t="s">
        <v>19913</v>
      </c>
      <c r="B13" s="696">
        <f t="shared" ref="B13:H13" si="6">SUM(B9+B11)</f>
        <v>0</v>
      </c>
      <c r="C13" s="696">
        <f t="shared" si="6"/>
        <v>152002.82</v>
      </c>
      <c r="D13" s="696">
        <f t="shared" si="6"/>
        <v>0</v>
      </c>
      <c r="E13" s="696">
        <f t="shared" si="6"/>
        <v>152002.82</v>
      </c>
      <c r="F13" s="696">
        <f t="shared" si="6"/>
        <v>104000</v>
      </c>
      <c r="G13" s="696">
        <f t="shared" si="6"/>
        <v>104000</v>
      </c>
      <c r="H13" s="696">
        <f t="shared" si="6"/>
        <v>48002.82</v>
      </c>
      <c r="I13" s="697"/>
    </row>
    <row r="14" spans="1:35" x14ac:dyDescent="0.25">
      <c r="A14" s="680"/>
      <c r="B14" s="680"/>
      <c r="C14" s="680"/>
      <c r="D14" s="680"/>
      <c r="E14" s="680"/>
      <c r="F14" s="680"/>
      <c r="G14" s="680"/>
      <c r="H14" s="680"/>
      <c r="I14" s="680"/>
    </row>
    <row r="15" spans="1:35" x14ac:dyDescent="0.25">
      <c r="A15" s="680"/>
      <c r="B15" s="680"/>
      <c r="C15" s="680"/>
      <c r="D15" s="680"/>
      <c r="E15" s="680"/>
      <c r="F15" s="680"/>
      <c r="G15" s="680"/>
      <c r="H15" s="680"/>
      <c r="I15" s="680"/>
    </row>
    <row r="16" spans="1:35" x14ac:dyDescent="0.25">
      <c r="A16" s="680"/>
      <c r="B16" s="680"/>
      <c r="C16" s="680"/>
      <c r="D16" s="680"/>
      <c r="E16" s="680"/>
      <c r="F16" s="680"/>
      <c r="G16" s="680"/>
      <c r="H16" s="680"/>
      <c r="I16" s="680"/>
    </row>
    <row r="24" spans="3:4" x14ac:dyDescent="0.25">
      <c r="C24" s="1309" t="s">
        <v>19532</v>
      </c>
      <c r="D24" s="1309"/>
    </row>
    <row r="25" spans="3:4" x14ac:dyDescent="0.25">
      <c r="C25" s="1310" t="s">
        <v>843</v>
      </c>
      <c r="D25" s="1310"/>
    </row>
  </sheetData>
  <mergeCells count="7">
    <mergeCell ref="C25:D25"/>
    <mergeCell ref="A1:H1"/>
    <mergeCell ref="A2:H2"/>
    <mergeCell ref="A3:H3"/>
    <mergeCell ref="A4:H4"/>
    <mergeCell ref="B6:C6"/>
    <mergeCell ref="C24:D24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&amp;R77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2"/>
  <sheetViews>
    <sheetView zoomScale="80" zoomScaleNormal="80" workbookViewId="0">
      <selection activeCell="B17" sqref="B17"/>
    </sheetView>
  </sheetViews>
  <sheetFormatPr baseColWidth="10" defaultRowHeight="15" x14ac:dyDescent="0.25"/>
  <cols>
    <col min="1" max="1" width="42.7109375" customWidth="1"/>
    <col min="2" max="2" width="18" customWidth="1"/>
    <col min="3" max="3" width="19.42578125" customWidth="1"/>
    <col min="4" max="4" width="19.140625" customWidth="1"/>
    <col min="5" max="5" width="15.28515625" customWidth="1"/>
    <col min="6" max="6" width="19" customWidth="1"/>
    <col min="7" max="7" width="15.28515625" customWidth="1"/>
    <col min="8" max="8" width="15.85546875" customWidth="1"/>
  </cols>
  <sheetData>
    <row r="1" spans="1:35" s="514" customFormat="1" ht="12.7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</row>
    <row r="2" spans="1:35" s="514" customFormat="1" ht="12.75" customHeight="1" x14ac:dyDescent="0.2">
      <c r="A2" s="1424" t="s">
        <v>19914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3"/>
      <c r="N2" s="633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</row>
    <row r="3" spans="1:35" s="514" customFormat="1" ht="12.7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</row>
    <row r="4" spans="1:35" s="514" customFormat="1" ht="12.7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</row>
    <row r="5" spans="1:35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</row>
    <row r="6" spans="1:35" s="514" customFormat="1" ht="18.75" customHeight="1" x14ac:dyDescent="0.2">
      <c r="A6" s="638" t="s">
        <v>19591</v>
      </c>
      <c r="B6" s="1428" t="s">
        <v>19915</v>
      </c>
      <c r="C6" s="1429"/>
      <c r="D6" s="637"/>
      <c r="E6" s="637"/>
      <c r="F6" s="637"/>
      <c r="G6" s="637"/>
      <c r="H6" s="637"/>
      <c r="I6" s="637"/>
      <c r="J6" s="637"/>
      <c r="K6" s="637"/>
      <c r="L6" s="637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</row>
    <row r="7" spans="1:35" s="514" customFormat="1" ht="12.75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</row>
    <row r="8" spans="1:35" s="644" customFormat="1" ht="39" x14ac:dyDescent="0.25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/>
    </row>
    <row r="9" spans="1:35" x14ac:dyDescent="0.25">
      <c r="A9" s="692" t="s">
        <v>19821</v>
      </c>
      <c r="B9" s="709">
        <f>SUM(B10)</f>
        <v>0</v>
      </c>
      <c r="C9" s="709">
        <f>SUM(C10)</f>
        <v>0</v>
      </c>
      <c r="D9" s="709">
        <f t="shared" ref="D9:H9" si="0">SUM(D10)</f>
        <v>8.1199999999999992</v>
      </c>
      <c r="E9" s="709">
        <f t="shared" si="0"/>
        <v>8.1199999999999992</v>
      </c>
      <c r="F9" s="709">
        <f t="shared" si="0"/>
        <v>8.1199999999999992</v>
      </c>
      <c r="G9" s="709">
        <f t="shared" si="0"/>
        <v>8.1199999999999992</v>
      </c>
      <c r="H9" s="709">
        <f t="shared" si="0"/>
        <v>0</v>
      </c>
    </row>
    <row r="10" spans="1:35" s="481" customFormat="1" x14ac:dyDescent="0.25">
      <c r="A10" s="481" t="s">
        <v>19842</v>
      </c>
      <c r="B10" s="704"/>
      <c r="C10" s="704">
        <v>0</v>
      </c>
      <c r="D10" s="704">
        <v>8.1199999999999992</v>
      </c>
      <c r="E10" s="704">
        <f>SUM(C10:D10)</f>
        <v>8.1199999999999992</v>
      </c>
      <c r="F10" s="655">
        <v>8.1199999999999992</v>
      </c>
      <c r="G10" s="649">
        <f t="shared" ref="G10" si="1">SUM(F10)</f>
        <v>8.1199999999999992</v>
      </c>
      <c r="H10" s="704">
        <f t="shared" ref="H10" si="2">SUM(E10-F10)</f>
        <v>0</v>
      </c>
    </row>
    <row r="11" spans="1:35" s="705" customFormat="1" x14ac:dyDescent="0.25">
      <c r="A11" s="705" t="s">
        <v>19866</v>
      </c>
      <c r="B11" s="706">
        <f t="shared" ref="B11:H11" si="3">SUM(B12:B12)</f>
        <v>0</v>
      </c>
      <c r="C11" s="706">
        <f t="shared" si="3"/>
        <v>67000</v>
      </c>
      <c r="D11" s="706">
        <f t="shared" si="3"/>
        <v>-8.1199999999999992</v>
      </c>
      <c r="E11" s="706">
        <f t="shared" si="3"/>
        <v>66991.88</v>
      </c>
      <c r="F11" s="706">
        <f t="shared" si="3"/>
        <v>52000</v>
      </c>
      <c r="G11" s="706">
        <f t="shared" si="3"/>
        <v>52000</v>
      </c>
      <c r="H11" s="706">
        <f t="shared" si="3"/>
        <v>14991.880000000005</v>
      </c>
    </row>
    <row r="12" spans="1:35" x14ac:dyDescent="0.25">
      <c r="A12" s="680" t="s">
        <v>19910</v>
      </c>
      <c r="B12" s="694">
        <v>0</v>
      </c>
      <c r="C12" s="694">
        <v>67000</v>
      </c>
      <c r="D12" s="694">
        <v>-8.1199999999999992</v>
      </c>
      <c r="E12" s="694">
        <f t="shared" ref="E12" si="4">SUM(C12:D12)</f>
        <v>66991.88</v>
      </c>
      <c r="F12" s="655">
        <v>52000</v>
      </c>
      <c r="G12" s="649">
        <f t="shared" ref="G12" si="5">SUM(F12)</f>
        <v>52000</v>
      </c>
      <c r="H12" s="694">
        <f>SUM(E12-F12)</f>
        <v>14991.880000000005</v>
      </c>
    </row>
    <row r="13" spans="1:35" s="692" customFormat="1" x14ac:dyDescent="0.25">
      <c r="A13" s="695" t="s">
        <v>19584</v>
      </c>
      <c r="B13" s="696">
        <f t="shared" ref="B13:H13" si="6">SUM(B9+B11)</f>
        <v>0</v>
      </c>
      <c r="C13" s="696">
        <f t="shared" si="6"/>
        <v>67000</v>
      </c>
      <c r="D13" s="696">
        <f t="shared" si="6"/>
        <v>0</v>
      </c>
      <c r="E13" s="696">
        <f t="shared" si="6"/>
        <v>67000</v>
      </c>
      <c r="F13" s="696">
        <f t="shared" si="6"/>
        <v>52008.12</v>
      </c>
      <c r="G13" s="696">
        <f t="shared" si="6"/>
        <v>52008.12</v>
      </c>
      <c r="H13" s="696">
        <f t="shared" si="6"/>
        <v>14991.880000000005</v>
      </c>
    </row>
    <row r="14" spans="1:35" x14ac:dyDescent="0.25">
      <c r="A14" s="680"/>
      <c r="B14" s="680"/>
      <c r="C14" s="680"/>
      <c r="D14" s="680"/>
      <c r="E14" s="680"/>
      <c r="F14" s="680"/>
      <c r="G14" s="680"/>
      <c r="H14" s="680"/>
    </row>
    <row r="15" spans="1:35" x14ac:dyDescent="0.25">
      <c r="A15" s="680"/>
      <c r="B15" s="680"/>
      <c r="C15" s="680"/>
      <c r="D15" s="680"/>
      <c r="E15" s="680"/>
      <c r="F15" s="680"/>
      <c r="G15" s="680"/>
      <c r="H15" s="680"/>
    </row>
    <row r="16" spans="1:35" x14ac:dyDescent="0.25">
      <c r="B16" s="1430"/>
      <c r="C16" s="1430"/>
    </row>
    <row r="18" spans="2:4" x14ac:dyDescent="0.25">
      <c r="B18" s="1430"/>
      <c r="C18" s="1430"/>
    </row>
    <row r="21" spans="2:4" x14ac:dyDescent="0.25">
      <c r="C21" s="1309" t="s">
        <v>19532</v>
      </c>
      <c r="D21" s="1309"/>
    </row>
    <row r="22" spans="2:4" x14ac:dyDescent="0.25">
      <c r="C22" s="1310" t="s">
        <v>843</v>
      </c>
      <c r="D22" s="1310"/>
    </row>
  </sheetData>
  <mergeCells count="9">
    <mergeCell ref="B18:C18"/>
    <mergeCell ref="C21:D21"/>
    <mergeCell ref="C22:D22"/>
    <mergeCell ref="A1:H1"/>
    <mergeCell ref="A2:H2"/>
    <mergeCell ref="A3:H3"/>
    <mergeCell ref="A4:H4"/>
    <mergeCell ref="B6:C6"/>
    <mergeCell ref="B16:C16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&amp;R78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31"/>
  <sheetViews>
    <sheetView zoomScale="80" zoomScaleNormal="80" workbookViewId="0">
      <selection activeCell="B17" sqref="B17"/>
    </sheetView>
  </sheetViews>
  <sheetFormatPr baseColWidth="10" defaultRowHeight="15" x14ac:dyDescent="0.25"/>
  <cols>
    <col min="1" max="1" width="40.85546875" customWidth="1"/>
    <col min="2" max="2" width="18" customWidth="1"/>
    <col min="3" max="3" width="16.7109375" customWidth="1"/>
    <col min="4" max="4" width="18.85546875" customWidth="1"/>
    <col min="5" max="5" width="16.42578125" customWidth="1"/>
    <col min="6" max="6" width="19" customWidth="1"/>
    <col min="7" max="7" width="15.85546875" customWidth="1"/>
    <col min="8" max="8" width="15.5703125" customWidth="1"/>
  </cols>
  <sheetData>
    <row r="1" spans="1:35" s="514" customFormat="1" ht="12.7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</row>
    <row r="2" spans="1:35" s="514" customFormat="1" ht="12.75" customHeight="1" x14ac:dyDescent="0.2">
      <c r="A2" s="1424" t="s">
        <v>19916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3"/>
      <c r="N2" s="633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</row>
    <row r="3" spans="1:35" s="514" customFormat="1" ht="12.7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</row>
    <row r="4" spans="1:35" s="514" customFormat="1" ht="12.7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</row>
    <row r="5" spans="1:35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</row>
    <row r="6" spans="1:35" s="514" customFormat="1" ht="18.75" customHeight="1" x14ac:dyDescent="0.2">
      <c r="A6" s="638" t="s">
        <v>19591</v>
      </c>
      <c r="B6" s="1428" t="s">
        <v>19917</v>
      </c>
      <c r="C6" s="1429"/>
      <c r="D6" s="637"/>
      <c r="E6" s="637"/>
      <c r="F6" s="637"/>
      <c r="G6" s="637"/>
      <c r="H6" s="637"/>
      <c r="I6" s="637"/>
      <c r="J6" s="637"/>
      <c r="K6" s="637"/>
      <c r="L6" s="637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</row>
    <row r="7" spans="1:35" s="514" customFormat="1" ht="12.75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</row>
    <row r="8" spans="1:35" s="644" customFormat="1" ht="39" x14ac:dyDescent="0.25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/>
    </row>
    <row r="9" spans="1:35" s="593" customFormat="1" ht="12.75" x14ac:dyDescent="0.2">
      <c r="A9" s="698" t="s">
        <v>19787</v>
      </c>
      <c r="B9" s="710">
        <f>SUM(B10:B13)</f>
        <v>0</v>
      </c>
      <c r="C9" s="710">
        <f>SUM(C10)</f>
        <v>0</v>
      </c>
      <c r="D9" s="710">
        <f t="shared" ref="D9:H9" si="0">SUM(D10)</f>
        <v>0</v>
      </c>
      <c r="E9" s="710">
        <f t="shared" si="0"/>
        <v>0</v>
      </c>
      <c r="F9" s="710">
        <f t="shared" si="0"/>
        <v>28131.86</v>
      </c>
      <c r="G9" s="710">
        <f t="shared" si="0"/>
        <v>28131.86</v>
      </c>
      <c r="H9" s="710">
        <f t="shared" si="0"/>
        <v>-28131.86</v>
      </c>
    </row>
    <row r="10" spans="1:35" s="512" customFormat="1" ht="12.75" x14ac:dyDescent="0.2">
      <c r="A10" s="652" t="s">
        <v>19809</v>
      </c>
      <c r="B10" s="648">
        <v>0</v>
      </c>
      <c r="C10" s="648">
        <v>0</v>
      </c>
      <c r="D10" s="648">
        <v>0</v>
      </c>
      <c r="E10" s="648">
        <f t="shared" ref="E10" si="1">SUM(B10:D10)</f>
        <v>0</v>
      </c>
      <c r="F10" s="649">
        <v>28131.86</v>
      </c>
      <c r="G10" s="649">
        <f t="shared" ref="G10" si="2">SUM(F10)</f>
        <v>28131.86</v>
      </c>
      <c r="H10" s="662">
        <f t="shared" ref="H10" si="3">SUM(E10-F10)</f>
        <v>-28131.86</v>
      </c>
      <c r="I10" s="661"/>
      <c r="J10" s="672"/>
      <c r="K10" s="673"/>
      <c r="L10" s="661"/>
      <c r="M10" s="648"/>
      <c r="N10" s="661"/>
    </row>
    <row r="11" spans="1:35" s="692" customFormat="1" x14ac:dyDescent="0.25">
      <c r="A11" s="697" t="s">
        <v>19821</v>
      </c>
      <c r="B11" s="711">
        <f>SUM(B12:B13)</f>
        <v>0</v>
      </c>
      <c r="C11" s="711">
        <f t="shared" ref="C11:H11" si="4">SUM(C12:C13)</f>
        <v>2707.69</v>
      </c>
      <c r="D11" s="711">
        <f t="shared" si="4"/>
        <v>-2243.69</v>
      </c>
      <c r="E11" s="711">
        <f t="shared" si="4"/>
        <v>464</v>
      </c>
      <c r="F11" s="711">
        <f t="shared" si="4"/>
        <v>464</v>
      </c>
      <c r="G11" s="711">
        <f t="shared" si="4"/>
        <v>464</v>
      </c>
      <c r="H11" s="711">
        <f t="shared" si="4"/>
        <v>0</v>
      </c>
      <c r="I11" s="697"/>
    </row>
    <row r="12" spans="1:35" s="481" customFormat="1" x14ac:dyDescent="0.25">
      <c r="A12" s="481" t="s">
        <v>19842</v>
      </c>
      <c r="B12" s="704"/>
      <c r="C12" s="704">
        <v>0</v>
      </c>
      <c r="D12" s="704">
        <v>464</v>
      </c>
      <c r="E12" s="704">
        <f>SUM(C12:D12)</f>
        <v>464</v>
      </c>
      <c r="F12" s="704">
        <v>464</v>
      </c>
      <c r="G12" s="649">
        <f t="shared" ref="G12:G16" si="5">SUM(F12)</f>
        <v>464</v>
      </c>
      <c r="H12" s="704">
        <f t="shared" ref="H12:H13" si="6">SUM(E12-F12)</f>
        <v>0</v>
      </c>
    </row>
    <row r="13" spans="1:35" s="481" customFormat="1" x14ac:dyDescent="0.25">
      <c r="A13" s="481" t="s">
        <v>19844</v>
      </c>
      <c r="B13" s="704">
        <v>0</v>
      </c>
      <c r="C13" s="704">
        <v>2707.69</v>
      </c>
      <c r="D13" s="704">
        <v>-2707.69</v>
      </c>
      <c r="E13" s="704">
        <f>SUM(C13:D13)</f>
        <v>0</v>
      </c>
      <c r="F13" s="704">
        <v>0</v>
      </c>
      <c r="G13" s="649">
        <f t="shared" si="5"/>
        <v>0</v>
      </c>
      <c r="H13" s="704">
        <f t="shared" si="6"/>
        <v>0</v>
      </c>
    </row>
    <row r="14" spans="1:35" s="705" customFormat="1" x14ac:dyDescent="0.25">
      <c r="A14" s="705" t="s">
        <v>19866</v>
      </c>
      <c r="B14" s="706">
        <f>SUM(B15:B16)</f>
        <v>0</v>
      </c>
      <c r="C14" s="706">
        <f t="shared" ref="C14:H14" si="7">SUM(C15:C16)</f>
        <v>88270.06</v>
      </c>
      <c r="D14" s="706">
        <f t="shared" si="7"/>
        <v>-88270.06</v>
      </c>
      <c r="E14" s="706">
        <f t="shared" si="7"/>
        <v>0</v>
      </c>
      <c r="F14" s="706">
        <f t="shared" si="7"/>
        <v>0</v>
      </c>
      <c r="G14" s="706">
        <f t="shared" si="7"/>
        <v>0</v>
      </c>
      <c r="H14" s="706">
        <f t="shared" si="7"/>
        <v>0</v>
      </c>
    </row>
    <row r="15" spans="1:35" s="481" customFormat="1" x14ac:dyDescent="0.25">
      <c r="A15" s="481" t="s">
        <v>19868</v>
      </c>
      <c r="B15" s="704">
        <v>0</v>
      </c>
      <c r="C15" s="704">
        <v>0</v>
      </c>
      <c r="D15" s="704"/>
      <c r="E15" s="704">
        <f t="shared" ref="E15:E16" si="8">SUM(C15:D15)</f>
        <v>0</v>
      </c>
      <c r="F15" s="704">
        <v>0</v>
      </c>
      <c r="G15" s="649">
        <f t="shared" si="5"/>
        <v>0</v>
      </c>
      <c r="H15" s="704">
        <f>SUM(E15-F15)</f>
        <v>0</v>
      </c>
    </row>
    <row r="16" spans="1:35" x14ac:dyDescent="0.25">
      <c r="A16" s="680" t="s">
        <v>19869</v>
      </c>
      <c r="B16" s="694">
        <v>0</v>
      </c>
      <c r="C16" s="694">
        <v>88270.06</v>
      </c>
      <c r="D16" s="694">
        <v>-88270.06</v>
      </c>
      <c r="E16" s="694">
        <f t="shared" si="8"/>
        <v>0</v>
      </c>
      <c r="F16" s="694">
        <v>0</v>
      </c>
      <c r="G16" s="649">
        <f t="shared" si="5"/>
        <v>0</v>
      </c>
      <c r="H16" s="694">
        <f>SUM(E16-F16)</f>
        <v>0</v>
      </c>
      <c r="I16" s="680"/>
    </row>
    <row r="17" spans="1:35" s="656" customFormat="1" ht="12.75" x14ac:dyDescent="0.2">
      <c r="A17" s="666" t="s">
        <v>19890</v>
      </c>
      <c r="B17" s="659">
        <f>SUM(B18:B21)</f>
        <v>0</v>
      </c>
      <c r="C17" s="659">
        <f>SUM(C18)</f>
        <v>0</v>
      </c>
      <c r="D17" s="659">
        <f t="shared" ref="D17:H17" si="9">SUM(D18)</f>
        <v>90513.75</v>
      </c>
      <c r="E17" s="659">
        <f t="shared" si="9"/>
        <v>90513.75</v>
      </c>
      <c r="F17" s="659">
        <f t="shared" si="9"/>
        <v>91862.720000000001</v>
      </c>
      <c r="G17" s="659">
        <f t="shared" si="9"/>
        <v>91862.720000000001</v>
      </c>
      <c r="H17" s="659">
        <f t="shared" si="9"/>
        <v>-1348.9700000000012</v>
      </c>
      <c r="J17" s="712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</row>
    <row r="18" spans="1:35" s="656" customFormat="1" ht="12.75" x14ac:dyDescent="0.2">
      <c r="A18" s="652" t="s">
        <v>19897</v>
      </c>
      <c r="B18" s="648">
        <v>0</v>
      </c>
      <c r="C18" s="648">
        <v>0</v>
      </c>
      <c r="D18" s="648">
        <v>90513.75</v>
      </c>
      <c r="E18" s="648">
        <f t="shared" ref="E18" si="10">SUM(B18:D18)</f>
        <v>90513.75</v>
      </c>
      <c r="F18" s="648">
        <v>91862.720000000001</v>
      </c>
      <c r="G18" s="649">
        <f t="shared" ref="G18" si="11">SUM(F18)</f>
        <v>91862.720000000001</v>
      </c>
      <c r="H18" s="648">
        <f t="shared" ref="H18" si="12">SUM(E18-F18)</f>
        <v>-1348.9700000000012</v>
      </c>
      <c r="I18" s="664"/>
      <c r="J18" s="672"/>
      <c r="K18" s="673"/>
      <c r="L18" s="664"/>
      <c r="M18" s="664"/>
      <c r="N18" s="664"/>
    </row>
    <row r="19" spans="1:35" x14ac:dyDescent="0.25">
      <c r="A19" s="680"/>
      <c r="B19" s="694"/>
      <c r="C19" s="694"/>
      <c r="D19" s="694"/>
      <c r="E19" s="694"/>
      <c r="F19" s="694"/>
      <c r="G19" s="649"/>
      <c r="H19" s="694"/>
      <c r="I19" s="680"/>
    </row>
    <row r="20" spans="1:35" x14ac:dyDescent="0.25">
      <c r="A20" s="680"/>
      <c r="B20" s="694"/>
      <c r="C20" s="694"/>
      <c r="D20" s="694"/>
      <c r="E20" s="694"/>
      <c r="F20" s="694"/>
      <c r="G20" s="649"/>
      <c r="H20" s="694"/>
      <c r="I20" s="680"/>
    </row>
    <row r="21" spans="1:35" s="692" customFormat="1" x14ac:dyDescent="0.25">
      <c r="A21" s="695" t="s">
        <v>19584</v>
      </c>
      <c r="B21" s="696">
        <f>SUM(B11+B14)</f>
        <v>0</v>
      </c>
      <c r="C21" s="696">
        <f>SUM(C9+C11+C14+C17)</f>
        <v>90977.75</v>
      </c>
      <c r="D21" s="696">
        <f t="shared" ref="D21:H21" si="13">SUM(D9+D11+D14+D17)</f>
        <v>0</v>
      </c>
      <c r="E21" s="696">
        <f t="shared" si="13"/>
        <v>90977.75</v>
      </c>
      <c r="F21" s="696">
        <f t="shared" si="13"/>
        <v>120458.58</v>
      </c>
      <c r="G21" s="696">
        <f t="shared" si="13"/>
        <v>120458.58</v>
      </c>
      <c r="H21" s="696">
        <f t="shared" si="13"/>
        <v>-29480.83</v>
      </c>
      <c r="I21" s="697"/>
    </row>
    <row r="22" spans="1:35" x14ac:dyDescent="0.25">
      <c r="A22" s="680"/>
      <c r="B22" s="680"/>
      <c r="C22" s="680"/>
      <c r="D22" s="680"/>
      <c r="E22" s="680"/>
      <c r="F22" s="680"/>
      <c r="G22" s="680"/>
      <c r="H22" s="680"/>
      <c r="I22" s="680"/>
    </row>
    <row r="23" spans="1:35" x14ac:dyDescent="0.25">
      <c r="A23" s="680"/>
      <c r="B23" s="680"/>
      <c r="C23" s="680"/>
      <c r="D23" s="680"/>
      <c r="E23" s="680"/>
      <c r="F23" s="680"/>
      <c r="G23" s="680"/>
      <c r="H23" s="680"/>
      <c r="I23" s="680"/>
    </row>
    <row r="24" spans="1:35" x14ac:dyDescent="0.25">
      <c r="A24" s="680"/>
      <c r="B24" s="680"/>
      <c r="C24" s="680"/>
      <c r="D24" s="680"/>
      <c r="E24" s="680"/>
      <c r="F24" s="680"/>
      <c r="G24" s="680"/>
      <c r="H24" s="680"/>
      <c r="I24" s="680"/>
    </row>
    <row r="30" spans="1:35" x14ac:dyDescent="0.25">
      <c r="C30" s="1309" t="s">
        <v>19532</v>
      </c>
      <c r="D30" s="1309"/>
    </row>
    <row r="31" spans="1:35" x14ac:dyDescent="0.25">
      <c r="C31" s="1310" t="s">
        <v>843</v>
      </c>
      <c r="D31" s="1310"/>
    </row>
  </sheetData>
  <mergeCells count="7">
    <mergeCell ref="C31:D31"/>
    <mergeCell ref="A1:H1"/>
    <mergeCell ref="A2:H2"/>
    <mergeCell ref="A3:H3"/>
    <mergeCell ref="A4:H4"/>
    <mergeCell ref="B6:C6"/>
    <mergeCell ref="C30:D30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&amp;R79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6"/>
  <sheetViews>
    <sheetView zoomScale="80" zoomScaleNormal="80" workbookViewId="0">
      <selection activeCell="B17" sqref="B17"/>
    </sheetView>
  </sheetViews>
  <sheetFormatPr baseColWidth="10" defaultRowHeight="15" x14ac:dyDescent="0.25"/>
  <cols>
    <col min="1" max="1" width="40.85546875" customWidth="1"/>
    <col min="2" max="2" width="18" customWidth="1"/>
    <col min="3" max="3" width="19.140625" bestFit="1" customWidth="1"/>
    <col min="4" max="4" width="18.85546875" customWidth="1"/>
    <col min="5" max="5" width="16.42578125" customWidth="1"/>
    <col min="6" max="6" width="18.28515625" customWidth="1"/>
    <col min="7" max="7" width="15.5703125" customWidth="1"/>
    <col min="8" max="8" width="15.140625" customWidth="1"/>
  </cols>
  <sheetData>
    <row r="1" spans="1:35" s="514" customFormat="1" ht="12.7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</row>
    <row r="2" spans="1:35" s="514" customFormat="1" ht="12.75" customHeight="1" x14ac:dyDescent="0.2">
      <c r="A2" s="1424" t="s">
        <v>19918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3"/>
      <c r="N2" s="633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</row>
    <row r="3" spans="1:35" s="514" customFormat="1" ht="12.7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</row>
    <row r="4" spans="1:35" s="514" customFormat="1" ht="12.7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</row>
    <row r="5" spans="1:35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</row>
    <row r="6" spans="1:35" s="514" customFormat="1" ht="18.75" customHeight="1" x14ac:dyDescent="0.2">
      <c r="A6" s="638" t="s">
        <v>19591</v>
      </c>
      <c r="B6" s="1428" t="s">
        <v>19919</v>
      </c>
      <c r="C6" s="1429"/>
      <c r="D6" s="637"/>
      <c r="E6" s="637"/>
      <c r="F6" s="637"/>
      <c r="G6" s="637"/>
      <c r="H6" s="637"/>
      <c r="I6" s="637"/>
      <c r="J6" s="637"/>
      <c r="K6" s="637"/>
      <c r="L6" s="637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</row>
    <row r="7" spans="1:35" s="514" customFormat="1" ht="12.75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</row>
    <row r="8" spans="1:35" s="644" customFormat="1" ht="39" x14ac:dyDescent="0.25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/>
    </row>
    <row r="9" spans="1:35" s="692" customFormat="1" x14ac:dyDescent="0.25">
      <c r="A9" s="713" t="s">
        <v>19787</v>
      </c>
      <c r="B9" s="693">
        <f t="shared" ref="B9:C9" si="0">SUM(B10)</f>
        <v>0</v>
      </c>
      <c r="C9" s="693">
        <f t="shared" si="0"/>
        <v>0</v>
      </c>
      <c r="D9" s="693">
        <f>SUM(D10)</f>
        <v>0</v>
      </c>
      <c r="E9" s="693">
        <f t="shared" ref="E9:H9" si="1">SUM(E10)</f>
        <v>0</v>
      </c>
      <c r="F9" s="693">
        <f t="shared" si="1"/>
        <v>0</v>
      </c>
      <c r="G9" s="693">
        <f t="shared" si="1"/>
        <v>0</v>
      </c>
      <c r="H9" s="693">
        <f t="shared" si="1"/>
        <v>0</v>
      </c>
    </row>
    <row r="10" spans="1:35" s="705" customFormat="1" x14ac:dyDescent="0.25">
      <c r="A10" s="652" t="s">
        <v>19790</v>
      </c>
      <c r="B10" s="706"/>
      <c r="C10" s="706"/>
      <c r="D10" s="714">
        <v>0</v>
      </c>
      <c r="E10" s="704">
        <f t="shared" ref="E10" si="2">SUM(C10:D10)</f>
        <v>0</v>
      </c>
      <c r="F10" s="715">
        <v>0</v>
      </c>
      <c r="G10" s="704">
        <f>SUM(F10)</f>
        <v>0</v>
      </c>
      <c r="H10" s="704">
        <f>SUM(E10-F10)</f>
        <v>0</v>
      </c>
    </row>
    <row r="11" spans="1:35" s="705" customFormat="1" x14ac:dyDescent="0.25">
      <c r="A11" s="705" t="s">
        <v>19821</v>
      </c>
      <c r="B11" s="706">
        <f t="shared" ref="B11:C11" si="3">SUM(B12)</f>
        <v>0</v>
      </c>
      <c r="C11" s="706">
        <f t="shared" si="3"/>
        <v>0</v>
      </c>
      <c r="D11" s="706">
        <f>SUM(D12)</f>
        <v>90.48</v>
      </c>
      <c r="E11" s="706">
        <f t="shared" ref="E11:H11" si="4">SUM(E12)</f>
        <v>90.48</v>
      </c>
      <c r="F11" s="706">
        <f t="shared" si="4"/>
        <v>90.48</v>
      </c>
      <c r="G11" s="706">
        <f t="shared" si="4"/>
        <v>90.48</v>
      </c>
      <c r="H11" s="706">
        <f t="shared" si="4"/>
        <v>0</v>
      </c>
    </row>
    <row r="12" spans="1:35" s="481" customFormat="1" x14ac:dyDescent="0.25">
      <c r="A12" s="481" t="s">
        <v>19842</v>
      </c>
      <c r="B12" s="704"/>
      <c r="C12" s="704">
        <v>0</v>
      </c>
      <c r="D12" s="704">
        <v>90.48</v>
      </c>
      <c r="E12" s="704">
        <f>SUM(C12:D12)</f>
        <v>90.48</v>
      </c>
      <c r="F12" s="704">
        <v>90.48</v>
      </c>
      <c r="G12" s="704">
        <f>SUM(F12)</f>
        <v>90.48</v>
      </c>
      <c r="H12" s="704">
        <f>SUM(E12-F12)</f>
        <v>0</v>
      </c>
    </row>
    <row r="13" spans="1:35" s="705" customFormat="1" x14ac:dyDescent="0.25">
      <c r="A13" s="705" t="s">
        <v>19866</v>
      </c>
      <c r="B13" s="706">
        <f t="shared" ref="B13:H13" si="5">SUM(B14:B15)</f>
        <v>0</v>
      </c>
      <c r="C13" s="706">
        <f t="shared" si="5"/>
        <v>60000</v>
      </c>
      <c r="D13" s="706">
        <f t="shared" si="5"/>
        <v>-90.48</v>
      </c>
      <c r="E13" s="706">
        <f t="shared" si="5"/>
        <v>59909.52</v>
      </c>
      <c r="F13" s="706">
        <f t="shared" si="5"/>
        <v>44000</v>
      </c>
      <c r="G13" s="706">
        <f t="shared" si="5"/>
        <v>44000</v>
      </c>
      <c r="H13" s="706">
        <f t="shared" si="5"/>
        <v>15909.519999999997</v>
      </c>
    </row>
    <row r="14" spans="1:35" s="481" customFormat="1" x14ac:dyDescent="0.25">
      <c r="A14" s="481" t="s">
        <v>19868</v>
      </c>
      <c r="B14" s="704">
        <v>0</v>
      </c>
      <c r="C14" s="704">
        <f>12000+48000</f>
        <v>60000</v>
      </c>
      <c r="D14" s="704">
        <v>-90.48</v>
      </c>
      <c r="E14" s="704">
        <f t="shared" ref="E14:E15" si="6">SUM(C14:D14)</f>
        <v>59909.52</v>
      </c>
      <c r="F14" s="704">
        <v>44000</v>
      </c>
      <c r="G14" s="704">
        <f>SUM(F14)</f>
        <v>44000</v>
      </c>
      <c r="H14" s="704">
        <f>SUM(E14-F14)</f>
        <v>15909.519999999997</v>
      </c>
    </row>
    <row r="15" spans="1:35" x14ac:dyDescent="0.25">
      <c r="A15" s="680" t="s">
        <v>19869</v>
      </c>
      <c r="B15" s="694">
        <v>0</v>
      </c>
      <c r="C15" s="694">
        <v>0</v>
      </c>
      <c r="D15" s="694">
        <v>0</v>
      </c>
      <c r="E15" s="694">
        <f t="shared" si="6"/>
        <v>0</v>
      </c>
      <c r="F15" s="694"/>
      <c r="G15" s="694"/>
      <c r="H15" s="694">
        <f>SUM(E15-F15)</f>
        <v>0</v>
      </c>
      <c r="I15" s="680"/>
    </row>
    <row r="16" spans="1:35" s="692" customFormat="1" x14ac:dyDescent="0.25">
      <c r="A16" s="695" t="s">
        <v>19584</v>
      </c>
      <c r="B16" s="696">
        <f t="shared" ref="B16" si="7">SUM(B9+B13)</f>
        <v>0</v>
      </c>
      <c r="C16" s="696">
        <f>SUM(C9+C11+C13)</f>
        <v>60000</v>
      </c>
      <c r="D16" s="696">
        <f t="shared" ref="D16:H16" si="8">SUM(D9+D11+D13)</f>
        <v>0</v>
      </c>
      <c r="E16" s="696">
        <f t="shared" si="8"/>
        <v>60000</v>
      </c>
      <c r="F16" s="696">
        <f t="shared" si="8"/>
        <v>44090.48</v>
      </c>
      <c r="G16" s="696">
        <f t="shared" si="8"/>
        <v>44090.48</v>
      </c>
      <c r="H16" s="696">
        <f t="shared" si="8"/>
        <v>15909.519999999997</v>
      </c>
      <c r="I16" s="697"/>
    </row>
    <row r="17" spans="1:9" x14ac:dyDescent="0.25">
      <c r="A17" s="680"/>
      <c r="B17" s="680"/>
      <c r="C17" s="680"/>
      <c r="D17" s="680"/>
      <c r="E17" s="680"/>
      <c r="F17" s="680"/>
      <c r="G17" s="680"/>
      <c r="H17" s="680"/>
      <c r="I17" s="680"/>
    </row>
    <row r="18" spans="1:9" x14ac:dyDescent="0.25">
      <c r="A18" s="680"/>
      <c r="B18" s="680"/>
      <c r="C18" s="680"/>
      <c r="D18" s="680"/>
      <c r="E18" s="680"/>
      <c r="F18" s="680"/>
      <c r="G18" s="680"/>
      <c r="H18" s="680"/>
      <c r="I18" s="680"/>
    </row>
    <row r="25" spans="1:9" x14ac:dyDescent="0.25">
      <c r="C25" s="1309" t="s">
        <v>19532</v>
      </c>
      <c r="D25" s="1309"/>
    </row>
    <row r="26" spans="1:9" x14ac:dyDescent="0.25">
      <c r="C26" s="1310" t="s">
        <v>843</v>
      </c>
      <c r="D26" s="1310"/>
    </row>
  </sheetData>
  <mergeCells count="7">
    <mergeCell ref="C26:D26"/>
    <mergeCell ref="A1:H1"/>
    <mergeCell ref="A2:H2"/>
    <mergeCell ref="A3:H3"/>
    <mergeCell ref="A4:H4"/>
    <mergeCell ref="B6:C6"/>
    <mergeCell ref="C25:D25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&amp;R80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41"/>
  <sheetViews>
    <sheetView topLeftCell="A7" zoomScale="80" zoomScaleNormal="80" workbookViewId="0">
      <selection activeCell="B17" sqref="B17"/>
    </sheetView>
  </sheetViews>
  <sheetFormatPr baseColWidth="10" defaultRowHeight="15" x14ac:dyDescent="0.25"/>
  <cols>
    <col min="1" max="1" width="43.42578125" customWidth="1"/>
    <col min="2" max="2" width="18" customWidth="1"/>
    <col min="3" max="3" width="19.28515625" customWidth="1"/>
    <col min="4" max="4" width="18" customWidth="1"/>
    <col min="5" max="6" width="17.28515625" customWidth="1"/>
    <col min="7" max="7" width="15" customWidth="1"/>
    <col min="8" max="8" width="15.5703125" customWidth="1"/>
  </cols>
  <sheetData>
    <row r="1" spans="1:35" s="514" customFormat="1" ht="12.7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</row>
    <row r="2" spans="1:35" s="514" customFormat="1" ht="12.75" customHeight="1" x14ac:dyDescent="0.2">
      <c r="A2" s="1424" t="s">
        <v>19533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3"/>
      <c r="N2" s="633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</row>
    <row r="3" spans="1:35" s="514" customFormat="1" ht="12.7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</row>
    <row r="4" spans="1:35" s="514" customFormat="1" ht="12.7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</row>
    <row r="5" spans="1:35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</row>
    <row r="6" spans="1:35" s="514" customFormat="1" ht="18.75" customHeight="1" x14ac:dyDescent="0.2">
      <c r="A6" s="638" t="s">
        <v>19591</v>
      </c>
      <c r="B6" s="1428" t="s">
        <v>19920</v>
      </c>
      <c r="C6" s="1429"/>
      <c r="D6" s="637"/>
      <c r="E6" s="637"/>
      <c r="F6" s="637"/>
      <c r="G6" s="637"/>
      <c r="H6" s="637"/>
      <c r="I6" s="637"/>
      <c r="J6" s="637"/>
      <c r="K6" s="637"/>
      <c r="L6" s="637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</row>
    <row r="7" spans="1:35" s="514" customFormat="1" ht="12.75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</row>
    <row r="8" spans="1:35" s="644" customFormat="1" ht="39" x14ac:dyDescent="0.25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/>
    </row>
    <row r="9" spans="1:35" s="698" customFormat="1" ht="12.75" x14ac:dyDescent="0.2">
      <c r="A9" s="698" t="s">
        <v>19787</v>
      </c>
      <c r="B9" s="699">
        <f>SUM(B10)</f>
        <v>0</v>
      </c>
      <c r="C9" s="699">
        <f t="shared" ref="C9:H9" si="0">SUM(C10:C11)</f>
        <v>200000</v>
      </c>
      <c r="D9" s="699">
        <f t="shared" si="0"/>
        <v>0</v>
      </c>
      <c r="E9" s="699">
        <f t="shared" si="0"/>
        <v>200000</v>
      </c>
      <c r="F9" s="699">
        <f t="shared" si="0"/>
        <v>0</v>
      </c>
      <c r="G9" s="699">
        <f t="shared" si="0"/>
        <v>0</v>
      </c>
      <c r="H9" s="699">
        <f t="shared" si="0"/>
        <v>200000</v>
      </c>
    </row>
    <row r="10" spans="1:35" s="512" customFormat="1" x14ac:dyDescent="0.25">
      <c r="A10" s="512" t="s">
        <v>19811</v>
      </c>
      <c r="B10" s="647">
        <v>0</v>
      </c>
      <c r="C10" s="647">
        <v>0</v>
      </c>
      <c r="D10" s="647">
        <v>0</v>
      </c>
      <c r="E10" s="647">
        <f t="shared" ref="E10" si="1">SUM(C10:D10)</f>
        <v>0</v>
      </c>
      <c r="F10" s="704">
        <v>0</v>
      </c>
      <c r="G10" s="704">
        <f>SUM(F10)</f>
        <v>0</v>
      </c>
      <c r="H10" s="647">
        <f t="shared" ref="H10:H11" si="2">SUM(E10-F10)</f>
        <v>0</v>
      </c>
    </row>
    <row r="11" spans="1:35" s="512" customFormat="1" x14ac:dyDescent="0.2">
      <c r="A11" s="652" t="s">
        <v>19816</v>
      </c>
      <c r="B11" s="660">
        <v>0</v>
      </c>
      <c r="C11" s="648">
        <v>200000</v>
      </c>
      <c r="D11" s="648">
        <v>0</v>
      </c>
      <c r="E11" s="648">
        <f t="shared" ref="E11" si="3">SUM(B11:D11)</f>
        <v>200000</v>
      </c>
      <c r="F11" s="649">
        <v>0</v>
      </c>
      <c r="G11" s="649">
        <f t="shared" ref="G11" si="4">SUM(F11)</f>
        <v>0</v>
      </c>
      <c r="H11" s="648">
        <f t="shared" si="2"/>
        <v>200000</v>
      </c>
      <c r="I11" s="661"/>
      <c r="J11" s="683"/>
      <c r="K11" s="676"/>
      <c r="L11" s="661"/>
      <c r="M11" s="648"/>
      <c r="N11" s="661"/>
    </row>
    <row r="12" spans="1:35" s="481" customFormat="1" x14ac:dyDescent="0.25">
      <c r="A12" s="705" t="s">
        <v>19821</v>
      </c>
      <c r="B12" s="706">
        <f>SUM(B15:B17)</f>
        <v>0</v>
      </c>
      <c r="C12" s="706">
        <f>SUM(C13:C17)</f>
        <v>60960.08</v>
      </c>
      <c r="D12" s="706">
        <f t="shared" ref="D12:H12" si="5">SUM(D13:D17)</f>
        <v>0</v>
      </c>
      <c r="E12" s="706">
        <f t="shared" si="5"/>
        <v>60960.079999999994</v>
      </c>
      <c r="F12" s="706">
        <f t="shared" si="5"/>
        <v>225.99</v>
      </c>
      <c r="G12" s="706">
        <f t="shared" si="5"/>
        <v>225.99</v>
      </c>
      <c r="H12" s="706">
        <f t="shared" si="5"/>
        <v>60734.09</v>
      </c>
    </row>
    <row r="13" spans="1:35" s="718" customFormat="1" ht="12.75" x14ac:dyDescent="0.2">
      <c r="A13" s="512" t="s">
        <v>19837</v>
      </c>
      <c r="B13" s="716"/>
      <c r="C13" s="717">
        <v>60000</v>
      </c>
      <c r="D13" s="717">
        <v>0</v>
      </c>
      <c r="E13" s="648">
        <f t="shared" ref="E13" si="6">SUM(B13:D13)</f>
        <v>60000</v>
      </c>
      <c r="F13" s="717">
        <v>0</v>
      </c>
      <c r="G13" s="648">
        <f t="shared" ref="G13:G14" si="7">SUM(F13)</f>
        <v>0</v>
      </c>
      <c r="H13" s="647">
        <f t="shared" ref="H13:H14" si="8">SUM(E13-F13)</f>
        <v>60000</v>
      </c>
      <c r="I13" s="512"/>
    </row>
    <row r="14" spans="1:35" s="512" customFormat="1" x14ac:dyDescent="0.2">
      <c r="A14" s="652" t="s">
        <v>19839</v>
      </c>
      <c r="B14" s="688">
        <v>0</v>
      </c>
      <c r="C14" s="648">
        <v>0</v>
      </c>
      <c r="D14" s="648">
        <v>225.99</v>
      </c>
      <c r="E14" s="648">
        <f t="shared" ref="E14" si="9">SUM(B14:D14)</f>
        <v>225.99</v>
      </c>
      <c r="F14" s="655">
        <v>225.99</v>
      </c>
      <c r="G14" s="649">
        <f t="shared" si="7"/>
        <v>225.99</v>
      </c>
      <c r="H14" s="648">
        <f t="shared" si="8"/>
        <v>0</v>
      </c>
      <c r="I14" s="661"/>
      <c r="J14" s="661"/>
      <c r="K14" s="661"/>
      <c r="L14" s="661"/>
      <c r="M14" s="661"/>
      <c r="N14" s="661"/>
    </row>
    <row r="15" spans="1:35" s="481" customFormat="1" x14ac:dyDescent="0.25">
      <c r="A15" s="481" t="s">
        <v>19842</v>
      </c>
      <c r="B15" s="647">
        <v>0</v>
      </c>
      <c r="C15" s="704">
        <v>5.07</v>
      </c>
      <c r="D15" s="704">
        <v>0</v>
      </c>
      <c r="E15" s="704">
        <f>SUM(B15:D15)</f>
        <v>5.07</v>
      </c>
      <c r="F15" s="704">
        <v>0</v>
      </c>
      <c r="G15" s="704">
        <f>SUM(F15)</f>
        <v>0</v>
      </c>
      <c r="H15" s="704">
        <f>SUM(E15-F15)</f>
        <v>5.07</v>
      </c>
    </row>
    <row r="16" spans="1:35" s="481" customFormat="1" x14ac:dyDescent="0.25">
      <c r="A16" s="719" t="s">
        <v>19856</v>
      </c>
      <c r="B16" s="647">
        <v>0</v>
      </c>
      <c r="C16" s="714">
        <v>955.01</v>
      </c>
      <c r="D16" s="714">
        <v>-225.99</v>
      </c>
      <c r="E16" s="704">
        <f>SUM(B16:D16)</f>
        <v>729.02</v>
      </c>
      <c r="F16" s="704">
        <v>0</v>
      </c>
      <c r="G16" s="704">
        <f>SUM(F16)</f>
        <v>0</v>
      </c>
      <c r="H16" s="704">
        <f>SUM(E16-F16)</f>
        <v>729.02</v>
      </c>
    </row>
    <row r="17" spans="1:27" s="512" customFormat="1" x14ac:dyDescent="0.25">
      <c r="A17" s="652" t="s">
        <v>19860</v>
      </c>
      <c r="B17" s="647">
        <v>0</v>
      </c>
      <c r="C17" s="704">
        <v>0</v>
      </c>
      <c r="D17" s="706">
        <f>SUM(D18:D22)</f>
        <v>0</v>
      </c>
      <c r="E17" s="704">
        <f>SUM(B17:D17)</f>
        <v>0</v>
      </c>
      <c r="F17" s="704">
        <v>0</v>
      </c>
      <c r="G17" s="704">
        <f>SUM(F17)</f>
        <v>0</v>
      </c>
      <c r="H17" s="704">
        <f>SUM(E17-F17)</f>
        <v>0</v>
      </c>
      <c r="I17" s="661"/>
      <c r="J17" s="661"/>
      <c r="K17" s="661"/>
      <c r="L17" s="661"/>
      <c r="M17" s="661"/>
      <c r="N17" s="661"/>
      <c r="O17" s="661"/>
      <c r="P17" s="661"/>
      <c r="Q17" s="661"/>
      <c r="R17" s="661"/>
      <c r="S17" s="661"/>
      <c r="T17" s="661"/>
      <c r="U17" s="661"/>
      <c r="V17" s="661"/>
      <c r="W17" s="661"/>
      <c r="X17" s="661"/>
      <c r="Y17" s="661"/>
      <c r="Z17" s="661"/>
      <c r="AA17" s="661"/>
    </row>
    <row r="18" spans="1:27" s="481" customFormat="1" x14ac:dyDescent="0.25">
      <c r="A18" s="705" t="s">
        <v>19890</v>
      </c>
      <c r="B18" s="706">
        <f>SUM(B19:B23)</f>
        <v>0</v>
      </c>
      <c r="C18" s="706">
        <f>SUM(C19:C23)</f>
        <v>2614541.31</v>
      </c>
      <c r="D18" s="706">
        <f t="shared" ref="D18:H18" si="10">SUM(D19:D23)</f>
        <v>0</v>
      </c>
      <c r="E18" s="706">
        <f t="shared" si="10"/>
        <v>2614541.31</v>
      </c>
      <c r="F18" s="706">
        <f t="shared" si="10"/>
        <v>0</v>
      </c>
      <c r="G18" s="706">
        <f t="shared" si="10"/>
        <v>0</v>
      </c>
      <c r="H18" s="706">
        <f t="shared" si="10"/>
        <v>2614541.31</v>
      </c>
    </row>
    <row r="19" spans="1:27" s="481" customFormat="1" x14ac:dyDescent="0.25">
      <c r="A19" s="652" t="s">
        <v>19891</v>
      </c>
      <c r="B19" s="647">
        <v>0</v>
      </c>
      <c r="C19" s="706"/>
      <c r="D19" s="714">
        <v>0</v>
      </c>
      <c r="E19" s="704">
        <f>SUM(B19:D19)</f>
        <v>0</v>
      </c>
      <c r="F19" s="714">
        <v>0</v>
      </c>
      <c r="G19" s="704">
        <f t="shared" ref="G19:G23" si="11">SUM(F19)</f>
        <v>0</v>
      </c>
      <c r="H19" s="704">
        <f t="shared" ref="H19:H23" si="12">SUM(E19-F19)</f>
        <v>0</v>
      </c>
    </row>
    <row r="20" spans="1:27" s="481" customFormat="1" x14ac:dyDescent="0.25">
      <c r="A20" s="481" t="s">
        <v>19892</v>
      </c>
      <c r="B20" s="647">
        <v>0</v>
      </c>
      <c r="C20" s="704"/>
      <c r="D20" s="704">
        <v>0</v>
      </c>
      <c r="E20" s="704">
        <f>SUM(B20:D20)</f>
        <v>0</v>
      </c>
      <c r="F20" s="704">
        <v>0</v>
      </c>
      <c r="G20" s="704">
        <f t="shared" si="11"/>
        <v>0</v>
      </c>
      <c r="H20" s="704">
        <f t="shared" si="12"/>
        <v>0</v>
      </c>
    </row>
    <row r="21" spans="1:27" s="481" customFormat="1" x14ac:dyDescent="0.25">
      <c r="A21" s="720" t="s">
        <v>19921</v>
      </c>
      <c r="B21" s="647"/>
      <c r="C21" s="704">
        <f>2040000+388000</f>
        <v>2428000</v>
      </c>
      <c r="D21" s="704"/>
      <c r="E21" s="704">
        <f t="shared" ref="E21:E23" si="13">SUM(B21:D21)</f>
        <v>2428000</v>
      </c>
      <c r="F21" s="704"/>
      <c r="G21" s="704"/>
      <c r="H21" s="704">
        <f t="shared" si="12"/>
        <v>2428000</v>
      </c>
    </row>
    <row r="22" spans="1:27" s="481" customFormat="1" x14ac:dyDescent="0.25">
      <c r="A22" s="481" t="s">
        <v>19895</v>
      </c>
      <c r="B22" s="647">
        <v>0</v>
      </c>
      <c r="C22" s="704">
        <v>186541.31</v>
      </c>
      <c r="D22" s="704"/>
      <c r="E22" s="704">
        <f t="shared" si="13"/>
        <v>186541.31</v>
      </c>
      <c r="F22" s="704">
        <v>0</v>
      </c>
      <c r="G22" s="704">
        <f t="shared" si="11"/>
        <v>0</v>
      </c>
      <c r="H22" s="704">
        <f t="shared" si="12"/>
        <v>186541.31</v>
      </c>
    </row>
    <row r="23" spans="1:27" s="481" customFormat="1" x14ac:dyDescent="0.25">
      <c r="A23" s="481" t="s">
        <v>19922</v>
      </c>
      <c r="B23" s="647">
        <v>0</v>
      </c>
      <c r="C23" s="704"/>
      <c r="D23" s="704">
        <v>0</v>
      </c>
      <c r="E23" s="704">
        <f t="shared" si="13"/>
        <v>0</v>
      </c>
      <c r="F23" s="704">
        <v>0</v>
      </c>
      <c r="G23" s="704">
        <f t="shared" si="11"/>
        <v>0</v>
      </c>
      <c r="H23" s="704">
        <f t="shared" si="12"/>
        <v>0</v>
      </c>
    </row>
    <row r="24" spans="1:27" x14ac:dyDescent="0.25">
      <c r="A24" s="695" t="s">
        <v>19584</v>
      </c>
      <c r="B24" s="696">
        <f t="shared" ref="B24:H24" si="14">SUM(B9+B12+B18)</f>
        <v>0</v>
      </c>
      <c r="C24" s="696">
        <f t="shared" si="14"/>
        <v>2875501.39</v>
      </c>
      <c r="D24" s="696">
        <f t="shared" si="14"/>
        <v>0</v>
      </c>
      <c r="E24" s="696">
        <f t="shared" si="14"/>
        <v>2875501.39</v>
      </c>
      <c r="F24" s="696">
        <f t="shared" si="14"/>
        <v>225.99</v>
      </c>
      <c r="G24" s="696">
        <f t="shared" si="14"/>
        <v>225.99</v>
      </c>
      <c r="H24" s="696">
        <f t="shared" si="14"/>
        <v>2875275.4</v>
      </c>
      <c r="I24" s="680"/>
    </row>
    <row r="25" spans="1:27" x14ac:dyDescent="0.25">
      <c r="A25" s="680"/>
      <c r="B25" s="680"/>
      <c r="C25" s="694"/>
      <c r="D25" s="694"/>
      <c r="E25" s="694"/>
      <c r="F25" s="694"/>
      <c r="G25" s="694"/>
      <c r="H25" s="694"/>
      <c r="I25" s="680"/>
    </row>
    <row r="26" spans="1:27" x14ac:dyDescent="0.25">
      <c r="C26" s="687"/>
    </row>
    <row r="27" spans="1:27" x14ac:dyDescent="0.25">
      <c r="C27" s="687"/>
    </row>
    <row r="28" spans="1:27" x14ac:dyDescent="0.25">
      <c r="C28" s="721"/>
    </row>
    <row r="29" spans="1:27" x14ac:dyDescent="0.25">
      <c r="C29" s="682"/>
      <c r="F29" s="704"/>
    </row>
    <row r="30" spans="1:27" x14ac:dyDescent="0.25">
      <c r="C30" s="722"/>
      <c r="F30" s="687"/>
    </row>
    <row r="31" spans="1:27" x14ac:dyDescent="0.25">
      <c r="C31" s="682"/>
      <c r="F31" s="687"/>
    </row>
    <row r="32" spans="1:27" x14ac:dyDescent="0.25">
      <c r="C32" s="1309" t="s">
        <v>19532</v>
      </c>
      <c r="D32" s="1309"/>
      <c r="F32" s="687"/>
    </row>
    <row r="33" spans="3:6" x14ac:dyDescent="0.25">
      <c r="C33" s="1310" t="s">
        <v>843</v>
      </c>
      <c r="D33" s="1310"/>
      <c r="F33" s="687"/>
    </row>
    <row r="34" spans="3:6" x14ac:dyDescent="0.25">
      <c r="F34" s="687"/>
    </row>
    <row r="35" spans="3:6" x14ac:dyDescent="0.25">
      <c r="F35" s="687"/>
    </row>
    <row r="36" spans="3:6" x14ac:dyDescent="0.25">
      <c r="F36" s="687"/>
    </row>
    <row r="38" spans="3:6" x14ac:dyDescent="0.25">
      <c r="F38" s="689"/>
    </row>
    <row r="39" spans="3:6" x14ac:dyDescent="0.25">
      <c r="F39" s="687"/>
    </row>
    <row r="40" spans="3:6" x14ac:dyDescent="0.25">
      <c r="F40" s="687"/>
    </row>
    <row r="41" spans="3:6" x14ac:dyDescent="0.25">
      <c r="F41" s="687"/>
    </row>
  </sheetData>
  <mergeCells count="7">
    <mergeCell ref="C33:D33"/>
    <mergeCell ref="A1:H1"/>
    <mergeCell ref="A2:H2"/>
    <mergeCell ref="A3:H3"/>
    <mergeCell ref="A4:H4"/>
    <mergeCell ref="B6:C6"/>
    <mergeCell ref="C32:D32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&amp;R81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32"/>
  <sheetViews>
    <sheetView topLeftCell="A4" zoomScale="80" zoomScaleNormal="80" workbookViewId="0">
      <selection activeCell="B17" sqref="B17"/>
    </sheetView>
  </sheetViews>
  <sheetFormatPr baseColWidth="10" defaultRowHeight="15" x14ac:dyDescent="0.25"/>
  <cols>
    <col min="1" max="1" width="48.28515625" customWidth="1"/>
    <col min="2" max="2" width="18.5703125" customWidth="1"/>
    <col min="3" max="3" width="17" customWidth="1"/>
    <col min="4" max="4" width="20" customWidth="1"/>
    <col min="5" max="5" width="17" customWidth="1"/>
    <col min="6" max="6" width="17.42578125" customWidth="1"/>
    <col min="7" max="8" width="15.28515625" customWidth="1"/>
    <col min="10" max="10" width="13.42578125" customWidth="1"/>
  </cols>
  <sheetData>
    <row r="1" spans="1:35" s="514" customFormat="1" ht="12.7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</row>
    <row r="2" spans="1:35" s="514" customFormat="1" ht="12.75" customHeight="1" x14ac:dyDescent="0.2">
      <c r="A2" s="1424" t="s">
        <v>19923</v>
      </c>
      <c r="B2" s="1424"/>
      <c r="C2" s="1424"/>
      <c r="D2" s="1424"/>
      <c r="E2" s="1424"/>
      <c r="F2" s="1424"/>
      <c r="G2" s="1424"/>
      <c r="H2" s="1424"/>
      <c r="I2" s="633"/>
      <c r="J2" s="723"/>
      <c r="K2" s="633"/>
      <c r="L2" s="633"/>
      <c r="M2" s="633"/>
      <c r="N2" s="633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</row>
    <row r="3" spans="1:35" s="514" customFormat="1" ht="12.7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</row>
    <row r="4" spans="1:35" s="514" customFormat="1" ht="12.7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</row>
    <row r="5" spans="1:35" s="514" customFormat="1" ht="12.75" customHeight="1" x14ac:dyDescent="0.2">
      <c r="A5" s="636"/>
      <c r="B5" s="634"/>
      <c r="C5" s="637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</row>
    <row r="6" spans="1:35" s="514" customFormat="1" ht="25.5" customHeight="1" x14ac:dyDescent="0.2">
      <c r="A6" s="638" t="s">
        <v>19591</v>
      </c>
      <c r="B6" s="1431" t="s">
        <v>19924</v>
      </c>
      <c r="C6" s="1432"/>
      <c r="D6" s="637"/>
      <c r="E6" s="637"/>
      <c r="F6" s="637"/>
      <c r="G6" s="637"/>
      <c r="H6" s="637"/>
      <c r="I6" s="637"/>
      <c r="J6" s="637"/>
      <c r="K6" s="637"/>
      <c r="L6" s="637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</row>
    <row r="7" spans="1:35" s="514" customFormat="1" ht="12.75" x14ac:dyDescent="0.2">
      <c r="A7" s="636"/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</row>
    <row r="8" spans="1:35" s="644" customFormat="1" ht="39" x14ac:dyDescent="0.25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/>
    </row>
    <row r="9" spans="1:35" x14ac:dyDescent="0.25">
      <c r="A9" s="692" t="s">
        <v>19787</v>
      </c>
      <c r="B9" s="693">
        <v>0</v>
      </c>
      <c r="C9" s="693">
        <f t="shared" ref="C9:D9" si="0">SUM(C10:C13)</f>
        <v>14679.44</v>
      </c>
      <c r="D9" s="693">
        <f t="shared" si="0"/>
        <v>-9955.17</v>
      </c>
      <c r="E9" s="693">
        <f>SUM(E10:E13)</f>
        <v>4724.2700000000004</v>
      </c>
      <c r="F9" s="693">
        <f t="shared" ref="F9:H9" si="1">SUM(F10:F13)</f>
        <v>1594.83</v>
      </c>
      <c r="G9" s="693">
        <f t="shared" si="1"/>
        <v>1594.83</v>
      </c>
      <c r="H9" s="693">
        <f t="shared" si="1"/>
        <v>3129.4400000000005</v>
      </c>
    </row>
    <row r="10" spans="1:35" s="481" customFormat="1" x14ac:dyDescent="0.25">
      <c r="A10" s="481" t="s">
        <v>19793</v>
      </c>
      <c r="B10" s="704">
        <v>0</v>
      </c>
      <c r="C10" s="704">
        <v>0</v>
      </c>
      <c r="D10" s="704">
        <v>0</v>
      </c>
      <c r="E10" s="704">
        <f>SUM(C10:D10)</f>
        <v>0</v>
      </c>
      <c r="F10" s="704">
        <v>0</v>
      </c>
      <c r="G10" s="704">
        <f>SUM(F10)</f>
        <v>0</v>
      </c>
      <c r="H10" s="704">
        <f>SUM(E10-F10)</f>
        <v>0</v>
      </c>
    </row>
    <row r="11" spans="1:35" s="481" customFormat="1" x14ac:dyDescent="0.25">
      <c r="A11" s="481" t="s">
        <v>19809</v>
      </c>
      <c r="B11" s="704">
        <v>0</v>
      </c>
      <c r="C11" s="704">
        <v>14679.44</v>
      </c>
      <c r="D11" s="704">
        <v>-11550</v>
      </c>
      <c r="E11" s="704">
        <f t="shared" ref="E11:E20" si="2">SUM(C11:D11)</f>
        <v>3129.4400000000005</v>
      </c>
      <c r="F11" s="704">
        <v>0</v>
      </c>
      <c r="G11" s="704">
        <f>SUM(F11)</f>
        <v>0</v>
      </c>
      <c r="H11" s="704">
        <f>SUM(E11-F11)</f>
        <v>3129.4400000000005</v>
      </c>
      <c r="J11" s="704"/>
    </row>
    <row r="12" spans="1:35" s="481" customFormat="1" x14ac:dyDescent="0.25">
      <c r="A12" s="481" t="s">
        <v>19925</v>
      </c>
      <c r="B12" s="704">
        <v>0</v>
      </c>
      <c r="C12" s="704">
        <v>0</v>
      </c>
      <c r="D12" s="704">
        <v>0</v>
      </c>
      <c r="E12" s="704">
        <f>SUM(C12:D12)</f>
        <v>0</v>
      </c>
      <c r="F12" s="704">
        <v>0</v>
      </c>
      <c r="G12" s="704">
        <f>SUM(F12)</f>
        <v>0</v>
      </c>
      <c r="H12" s="704">
        <f>SUM(E12-F12)</f>
        <v>0</v>
      </c>
    </row>
    <row r="13" spans="1:35" s="512" customFormat="1" x14ac:dyDescent="0.25">
      <c r="A13" s="512" t="s">
        <v>19811</v>
      </c>
      <c r="B13" s="647">
        <v>0</v>
      </c>
      <c r="C13" s="647">
        <v>0</v>
      </c>
      <c r="D13" s="647">
        <v>1594.83</v>
      </c>
      <c r="E13" s="647">
        <f t="shared" ref="E13" si="3">SUM(C13:D13)</f>
        <v>1594.83</v>
      </c>
      <c r="F13" s="704">
        <v>1594.83</v>
      </c>
      <c r="G13" s="704">
        <f>SUM(F13)</f>
        <v>1594.83</v>
      </c>
      <c r="H13" s="647">
        <f t="shared" ref="H13" si="4">SUM(E13-F13)</f>
        <v>0</v>
      </c>
    </row>
    <row r="14" spans="1:35" s="481" customFormat="1" x14ac:dyDescent="0.25">
      <c r="A14" s="705" t="s">
        <v>19821</v>
      </c>
      <c r="B14" s="706">
        <f t="shared" ref="B14:H14" si="5">SUM(B15:B16)</f>
        <v>0</v>
      </c>
      <c r="C14" s="706">
        <f t="shared" si="5"/>
        <v>0.31</v>
      </c>
      <c r="D14" s="706">
        <f t="shared" si="5"/>
        <v>9955.17</v>
      </c>
      <c r="E14" s="706">
        <f t="shared" si="5"/>
        <v>9955.48</v>
      </c>
      <c r="F14" s="706">
        <f t="shared" si="5"/>
        <v>9955.17</v>
      </c>
      <c r="G14" s="706">
        <f t="shared" si="5"/>
        <v>9955.17</v>
      </c>
      <c r="H14" s="706">
        <f t="shared" si="5"/>
        <v>0.31</v>
      </c>
      <c r="K14" s="724"/>
    </row>
    <row r="15" spans="1:35" s="481" customFormat="1" x14ac:dyDescent="0.25">
      <c r="A15" s="725" t="s">
        <v>19842</v>
      </c>
      <c r="B15" s="714">
        <v>0</v>
      </c>
      <c r="C15" s="714">
        <v>0.31</v>
      </c>
      <c r="D15" s="714">
        <v>0</v>
      </c>
      <c r="E15" s="704">
        <f t="shared" si="2"/>
        <v>0.31</v>
      </c>
      <c r="F15" s="655">
        <v>0</v>
      </c>
      <c r="G15" s="704">
        <f t="shared" ref="G15:G20" si="6">SUM(F15)</f>
        <v>0</v>
      </c>
      <c r="H15" s="704">
        <f t="shared" ref="H15:H20" si="7">SUM(E15-F15)</f>
        <v>0.31</v>
      </c>
    </row>
    <row r="16" spans="1:35" s="481" customFormat="1" x14ac:dyDescent="0.25">
      <c r="A16" s="481" t="s">
        <v>19856</v>
      </c>
      <c r="B16" s="714">
        <v>0</v>
      </c>
      <c r="C16" s="714">
        <v>0</v>
      </c>
      <c r="D16" s="704">
        <v>9955.17</v>
      </c>
      <c r="E16" s="704">
        <f t="shared" si="2"/>
        <v>9955.17</v>
      </c>
      <c r="F16" s="704">
        <v>9955.17</v>
      </c>
      <c r="G16" s="704">
        <f t="shared" si="6"/>
        <v>9955.17</v>
      </c>
      <c r="H16" s="704">
        <f t="shared" si="7"/>
        <v>0</v>
      </c>
    </row>
    <row r="17" spans="1:9" s="481" customFormat="1" x14ac:dyDescent="0.25">
      <c r="A17" s="705" t="s">
        <v>19866</v>
      </c>
      <c r="B17" s="706">
        <v>0</v>
      </c>
      <c r="C17" s="706">
        <f>SUM(C18)</f>
        <v>0</v>
      </c>
      <c r="D17" s="706">
        <f t="shared" ref="D17:H17" si="8">SUM(D18)</f>
        <v>0</v>
      </c>
      <c r="E17" s="706">
        <f t="shared" si="8"/>
        <v>0</v>
      </c>
      <c r="F17" s="706">
        <f t="shared" si="8"/>
        <v>0</v>
      </c>
      <c r="G17" s="706">
        <f t="shared" si="8"/>
        <v>0</v>
      </c>
      <c r="H17" s="706">
        <f t="shared" si="8"/>
        <v>0</v>
      </c>
    </row>
    <row r="18" spans="1:9" s="481" customFormat="1" x14ac:dyDescent="0.25">
      <c r="A18" s="481" t="s">
        <v>19907</v>
      </c>
      <c r="B18" s="704">
        <v>0</v>
      </c>
      <c r="C18" s="704">
        <v>0</v>
      </c>
      <c r="D18" s="704">
        <v>0</v>
      </c>
      <c r="E18" s="704">
        <f t="shared" si="2"/>
        <v>0</v>
      </c>
      <c r="F18" s="704">
        <v>0</v>
      </c>
      <c r="G18" s="704">
        <f t="shared" si="6"/>
        <v>0</v>
      </c>
      <c r="H18" s="704">
        <f t="shared" si="7"/>
        <v>0</v>
      </c>
    </row>
    <row r="19" spans="1:9" s="481" customFormat="1" x14ac:dyDescent="0.25">
      <c r="A19" s="705" t="s">
        <v>19890</v>
      </c>
      <c r="B19" s="706">
        <v>0</v>
      </c>
      <c r="C19" s="706">
        <f>SUM(C20)</f>
        <v>0</v>
      </c>
      <c r="D19" s="706">
        <f t="shared" ref="D19:H19" si="9">SUM(D20)</f>
        <v>0</v>
      </c>
      <c r="E19" s="706">
        <f t="shared" si="9"/>
        <v>0</v>
      </c>
      <c r="F19" s="706">
        <f t="shared" si="9"/>
        <v>0</v>
      </c>
      <c r="G19" s="704">
        <f t="shared" si="6"/>
        <v>0</v>
      </c>
      <c r="H19" s="706">
        <f t="shared" si="9"/>
        <v>0</v>
      </c>
    </row>
    <row r="20" spans="1:9" s="481" customFormat="1" x14ac:dyDescent="0.25">
      <c r="A20" s="481" t="s">
        <v>19926</v>
      </c>
      <c r="B20" s="704">
        <v>0</v>
      </c>
      <c r="C20" s="704">
        <v>0</v>
      </c>
      <c r="D20" s="704">
        <v>0</v>
      </c>
      <c r="E20" s="704">
        <f t="shared" si="2"/>
        <v>0</v>
      </c>
      <c r="F20" s="704">
        <v>0</v>
      </c>
      <c r="G20" s="704">
        <f t="shared" si="6"/>
        <v>0</v>
      </c>
      <c r="H20" s="704">
        <f t="shared" si="7"/>
        <v>0</v>
      </c>
    </row>
    <row r="21" spans="1:9" s="692" customFormat="1" x14ac:dyDescent="0.25">
      <c r="A21" s="695" t="s">
        <v>19913</v>
      </c>
      <c r="B21" s="696">
        <v>0</v>
      </c>
      <c r="C21" s="696">
        <f t="shared" ref="C21:H21" si="10">SUM(C9+C14+C17+C19)</f>
        <v>14679.75</v>
      </c>
      <c r="D21" s="696">
        <f t="shared" si="10"/>
        <v>0</v>
      </c>
      <c r="E21" s="696">
        <f t="shared" si="10"/>
        <v>14679.75</v>
      </c>
      <c r="F21" s="696">
        <f t="shared" si="10"/>
        <v>11550</v>
      </c>
      <c r="G21" s="696">
        <f t="shared" si="10"/>
        <v>11550</v>
      </c>
      <c r="H21" s="696">
        <f t="shared" si="10"/>
        <v>3129.7500000000005</v>
      </c>
      <c r="I21" s="697"/>
    </row>
    <row r="22" spans="1:9" x14ac:dyDescent="0.25">
      <c r="A22" s="680"/>
      <c r="B22" s="680"/>
      <c r="C22" s="680"/>
      <c r="D22" s="680"/>
      <c r="E22" s="680"/>
      <c r="F22" s="680"/>
      <c r="G22" s="680"/>
      <c r="H22" s="680"/>
      <c r="I22" s="680"/>
    </row>
    <row r="23" spans="1:9" x14ac:dyDescent="0.25">
      <c r="A23" s="680"/>
      <c r="B23" s="680"/>
      <c r="C23" s="680"/>
      <c r="D23" s="680"/>
      <c r="E23" s="680"/>
      <c r="F23" s="680"/>
      <c r="G23" s="680"/>
      <c r="H23" s="680"/>
      <c r="I23" s="680"/>
    </row>
    <row r="24" spans="1:9" ht="15.75" x14ac:dyDescent="0.25">
      <c r="A24" s="726" t="s">
        <v>19927</v>
      </c>
    </row>
    <row r="31" spans="1:9" x14ac:dyDescent="0.25">
      <c r="C31" s="1309" t="s">
        <v>19532</v>
      </c>
      <c r="D31" s="1309"/>
    </row>
    <row r="32" spans="1:9" x14ac:dyDescent="0.25">
      <c r="C32" s="1310" t="s">
        <v>843</v>
      </c>
      <c r="D32" s="1310"/>
    </row>
  </sheetData>
  <mergeCells count="7">
    <mergeCell ref="C32:D32"/>
    <mergeCell ref="A1:H1"/>
    <mergeCell ref="A2:H2"/>
    <mergeCell ref="A3:H3"/>
    <mergeCell ref="A4:H4"/>
    <mergeCell ref="B6:C6"/>
    <mergeCell ref="C31:D31"/>
  </mergeCells>
  <printOptions horizontalCentered="1"/>
  <pageMargins left="0.70866141732283472" right="0.70866141732283472" top="0.74803149606299213" bottom="0.74803149606299213" header="0.31496062992125984" footer="0.31496062992125984"/>
  <pageSetup scale="72" orientation="landscape" r:id="rId1"/>
  <headerFooter>
    <oddFooter>&amp;R82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31"/>
  <sheetViews>
    <sheetView topLeftCell="A4" zoomScale="90" zoomScaleNormal="90" workbookViewId="0">
      <selection activeCell="B17" sqref="B17"/>
    </sheetView>
  </sheetViews>
  <sheetFormatPr baseColWidth="10" defaultRowHeight="12.75" x14ac:dyDescent="0.2"/>
  <cols>
    <col min="1" max="1" width="48.140625" style="593" customWidth="1"/>
    <col min="2" max="2" width="14.7109375" style="593" customWidth="1"/>
    <col min="3" max="3" width="15.85546875" style="753" customWidth="1"/>
    <col min="4" max="4" width="16.140625" style="593" customWidth="1"/>
    <col min="5" max="5" width="13" style="593" customWidth="1"/>
    <col min="6" max="7" width="12" style="593" customWidth="1"/>
    <col min="8" max="8" width="12.5703125" style="593" customWidth="1"/>
    <col min="9" max="16384" width="11.42578125" style="593"/>
  </cols>
  <sheetData>
    <row r="1" spans="1:35" ht="12.75" customHeight="1" x14ac:dyDescent="0.2">
      <c r="A1" s="1433" t="s">
        <v>19761</v>
      </c>
      <c r="B1" s="1433"/>
      <c r="C1" s="1433"/>
      <c r="D1" s="1433"/>
      <c r="E1" s="1433"/>
      <c r="F1" s="1433"/>
      <c r="G1" s="1433"/>
      <c r="H1" s="1433"/>
      <c r="I1" s="727"/>
      <c r="J1" s="727"/>
      <c r="K1" s="727"/>
      <c r="L1" s="727"/>
      <c r="M1" s="727"/>
      <c r="N1" s="727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  <c r="AE1" s="728"/>
      <c r="AF1" s="728"/>
      <c r="AG1" s="728"/>
      <c r="AH1" s="728"/>
      <c r="AI1" s="728"/>
    </row>
    <row r="2" spans="1:35" ht="12.75" customHeight="1" x14ac:dyDescent="0.2">
      <c r="A2" s="1433" t="s">
        <v>19928</v>
      </c>
      <c r="B2" s="1433"/>
      <c r="C2" s="1433"/>
      <c r="D2" s="1433"/>
      <c r="E2" s="1433"/>
      <c r="F2" s="1433"/>
      <c r="G2" s="1433"/>
      <c r="H2" s="1433"/>
      <c r="I2" s="727"/>
      <c r="J2" s="727"/>
      <c r="K2" s="727"/>
      <c r="L2" s="727"/>
      <c r="M2" s="727"/>
      <c r="N2" s="727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728"/>
      <c r="AE2" s="728"/>
      <c r="AF2" s="728"/>
      <c r="AG2" s="728"/>
      <c r="AH2" s="728"/>
      <c r="AI2" s="728"/>
    </row>
    <row r="3" spans="1:35" ht="12.75" customHeight="1" x14ac:dyDescent="0.2">
      <c r="A3" s="1434" t="s">
        <v>19512</v>
      </c>
      <c r="B3" s="1434"/>
      <c r="C3" s="1434"/>
      <c r="D3" s="1434"/>
      <c r="E3" s="1434"/>
      <c r="F3" s="1434"/>
      <c r="G3" s="1434"/>
      <c r="H3" s="1434"/>
      <c r="I3" s="729"/>
      <c r="J3" s="729"/>
      <c r="K3" s="729"/>
      <c r="L3" s="729"/>
      <c r="M3" s="729"/>
      <c r="N3" s="729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8"/>
      <c r="AG3" s="728"/>
      <c r="AH3" s="728"/>
      <c r="AI3" s="728"/>
    </row>
    <row r="4" spans="1:35" ht="12.75" customHeight="1" x14ac:dyDescent="0.2">
      <c r="A4" s="1433" t="s">
        <v>19510</v>
      </c>
      <c r="B4" s="1433"/>
      <c r="C4" s="1433"/>
      <c r="D4" s="1433"/>
      <c r="E4" s="1433"/>
      <c r="F4" s="1433"/>
      <c r="G4" s="1433"/>
      <c r="H4" s="1433"/>
      <c r="I4" s="727"/>
      <c r="J4" s="727"/>
      <c r="K4" s="727"/>
      <c r="L4" s="727"/>
      <c r="M4" s="727"/>
      <c r="N4" s="727"/>
      <c r="O4" s="728"/>
      <c r="P4" s="728"/>
      <c r="Q4" s="728"/>
      <c r="R4" s="728"/>
      <c r="S4" s="728"/>
      <c r="T4" s="728"/>
      <c r="U4" s="728"/>
      <c r="V4" s="728"/>
      <c r="W4" s="728"/>
      <c r="X4" s="728"/>
      <c r="Y4" s="728"/>
      <c r="Z4" s="728"/>
      <c r="AA4" s="728"/>
      <c r="AB4" s="728"/>
      <c r="AC4" s="728"/>
      <c r="AD4" s="728"/>
      <c r="AE4" s="728"/>
      <c r="AF4" s="728"/>
      <c r="AG4" s="728"/>
      <c r="AH4" s="728"/>
      <c r="AI4" s="728"/>
    </row>
    <row r="5" spans="1:35" ht="12.75" customHeight="1" x14ac:dyDescent="0.2">
      <c r="A5" s="730"/>
      <c r="B5" s="728"/>
      <c r="C5" s="731"/>
      <c r="D5" s="728"/>
      <c r="E5" s="728"/>
      <c r="F5" s="728"/>
      <c r="G5" s="728"/>
      <c r="H5" s="72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28"/>
      <c r="U5" s="728"/>
      <c r="V5" s="728"/>
      <c r="W5" s="728"/>
      <c r="X5" s="728"/>
      <c r="Y5" s="728"/>
      <c r="Z5" s="728"/>
      <c r="AA5" s="728"/>
      <c r="AB5" s="728"/>
      <c r="AC5" s="728"/>
      <c r="AD5" s="728"/>
      <c r="AE5" s="728"/>
      <c r="AF5" s="728"/>
      <c r="AG5" s="728"/>
      <c r="AH5" s="728"/>
      <c r="AI5" s="728"/>
    </row>
    <row r="6" spans="1:35" x14ac:dyDescent="0.2">
      <c r="A6" s="732" t="s">
        <v>19591</v>
      </c>
      <c r="B6" s="733" t="s">
        <v>19929</v>
      </c>
      <c r="C6" s="731"/>
      <c r="D6" s="731"/>
      <c r="E6" s="731"/>
      <c r="F6" s="731"/>
      <c r="G6" s="731"/>
      <c r="H6" s="731"/>
      <c r="I6" s="731"/>
      <c r="J6" s="731"/>
      <c r="K6" s="731"/>
      <c r="L6" s="731"/>
      <c r="M6" s="728"/>
      <c r="N6" s="728"/>
      <c r="O6" s="728"/>
      <c r="P6" s="728"/>
      <c r="Q6" s="728"/>
      <c r="R6" s="728"/>
      <c r="S6" s="728"/>
      <c r="T6" s="728"/>
      <c r="U6" s="728"/>
      <c r="V6" s="728"/>
      <c r="W6" s="728"/>
      <c r="X6" s="728"/>
      <c r="Y6" s="728"/>
      <c r="Z6" s="728"/>
      <c r="AA6" s="728"/>
      <c r="AB6" s="728"/>
      <c r="AC6" s="728"/>
      <c r="AD6" s="728"/>
      <c r="AE6" s="728"/>
      <c r="AF6" s="728"/>
      <c r="AG6" s="728"/>
      <c r="AH6" s="728"/>
      <c r="AI6" s="728"/>
    </row>
    <row r="7" spans="1:35" x14ac:dyDescent="0.2">
      <c r="A7" s="730"/>
      <c r="B7" s="731"/>
      <c r="C7" s="731"/>
      <c r="D7" s="731"/>
      <c r="E7" s="731"/>
      <c r="F7" s="731"/>
      <c r="G7" s="731"/>
      <c r="H7" s="731"/>
      <c r="I7" s="731"/>
      <c r="J7" s="731"/>
      <c r="K7" s="731"/>
      <c r="L7" s="728"/>
      <c r="M7" s="728"/>
      <c r="N7" s="728"/>
      <c r="O7" s="728"/>
      <c r="P7" s="728"/>
      <c r="Q7" s="728"/>
      <c r="R7" s="728"/>
      <c r="S7" s="728"/>
      <c r="T7" s="728"/>
      <c r="U7" s="728"/>
      <c r="V7" s="728"/>
      <c r="W7" s="728"/>
      <c r="X7" s="728"/>
      <c r="Y7" s="728"/>
      <c r="Z7" s="728"/>
      <c r="AA7" s="728"/>
      <c r="AB7" s="728"/>
      <c r="AC7" s="728"/>
      <c r="AD7" s="728"/>
      <c r="AE7" s="728"/>
      <c r="AF7" s="728"/>
      <c r="AG7" s="728"/>
      <c r="AH7" s="728"/>
    </row>
    <row r="8" spans="1:35" s="737" customFormat="1" ht="38.25" x14ac:dyDescent="0.2">
      <c r="A8" s="734" t="s">
        <v>206</v>
      </c>
      <c r="B8" s="735" t="s">
        <v>19764</v>
      </c>
      <c r="C8" s="736" t="s">
        <v>19765</v>
      </c>
      <c r="D8" s="736" t="s">
        <v>19766</v>
      </c>
      <c r="E8" s="736" t="s">
        <v>19767</v>
      </c>
      <c r="F8" s="736" t="s">
        <v>19768</v>
      </c>
      <c r="G8" s="736" t="s">
        <v>19769</v>
      </c>
      <c r="H8" s="736" t="s">
        <v>19770</v>
      </c>
      <c r="I8" s="593"/>
    </row>
    <row r="9" spans="1:35" x14ac:dyDescent="0.2">
      <c r="A9" s="738" t="s">
        <v>19787</v>
      </c>
      <c r="B9" s="739">
        <f t="shared" ref="B9:H9" si="0">SUM(B10:B11)</f>
        <v>0</v>
      </c>
      <c r="C9" s="739">
        <f t="shared" si="0"/>
        <v>0</v>
      </c>
      <c r="D9" s="739">
        <f t="shared" si="0"/>
        <v>37651</v>
      </c>
      <c r="E9" s="739">
        <f t="shared" si="0"/>
        <v>37651</v>
      </c>
      <c r="F9" s="739">
        <f t="shared" si="0"/>
        <v>37651</v>
      </c>
      <c r="G9" s="739">
        <f t="shared" si="0"/>
        <v>37651</v>
      </c>
      <c r="H9" s="739">
        <f t="shared" si="0"/>
        <v>0</v>
      </c>
    </row>
    <row r="10" spans="1:35" s="740" customFormat="1" x14ac:dyDescent="0.2">
      <c r="A10" s="740" t="s">
        <v>19930</v>
      </c>
      <c r="B10" s="741">
        <v>0</v>
      </c>
      <c r="C10" s="742">
        <v>0</v>
      </c>
      <c r="D10" s="741">
        <v>37651</v>
      </c>
      <c r="E10" s="741">
        <f>SUM(C10:D10)</f>
        <v>37651</v>
      </c>
      <c r="F10" s="741">
        <v>37651</v>
      </c>
      <c r="G10" s="741">
        <f>SUM(F10)</f>
        <v>37651</v>
      </c>
      <c r="H10" s="741">
        <f>SUM(E10-F10)</f>
        <v>0</v>
      </c>
    </row>
    <row r="11" spans="1:35" s="740" customFormat="1" x14ac:dyDescent="0.2">
      <c r="A11" s="740" t="s">
        <v>19819</v>
      </c>
      <c r="B11" s="741">
        <v>0</v>
      </c>
      <c r="C11" s="742">
        <v>0</v>
      </c>
      <c r="D11" s="741">
        <v>0</v>
      </c>
      <c r="E11" s="741">
        <f t="shared" ref="E11:E14" si="1">SUM(C11:D11)</f>
        <v>0</v>
      </c>
      <c r="F11" s="741">
        <v>0</v>
      </c>
      <c r="G11" s="741">
        <f>SUM(F11)</f>
        <v>0</v>
      </c>
      <c r="H11" s="741">
        <f t="shared" ref="H11:H19" si="2">SUM(E11-F11)</f>
        <v>0</v>
      </c>
      <c r="J11" s="743"/>
    </row>
    <row r="12" spans="1:35" s="712" customFormat="1" x14ac:dyDescent="0.2">
      <c r="A12" s="712" t="s">
        <v>19821</v>
      </c>
      <c r="B12" s="744">
        <f t="shared" ref="B12:H12" si="3">SUM(B13:B14)</f>
        <v>0</v>
      </c>
      <c r="C12" s="744">
        <f t="shared" si="3"/>
        <v>0</v>
      </c>
      <c r="D12" s="744">
        <f t="shared" si="3"/>
        <v>0</v>
      </c>
      <c r="E12" s="744">
        <f t="shared" si="3"/>
        <v>0</v>
      </c>
      <c r="F12" s="744">
        <f t="shared" si="3"/>
        <v>289.77999999999997</v>
      </c>
      <c r="G12" s="744">
        <f t="shared" si="3"/>
        <v>289.77999999999997</v>
      </c>
      <c r="H12" s="744">
        <f t="shared" si="3"/>
        <v>-289.77999999999997</v>
      </c>
    </row>
    <row r="13" spans="1:35" s="740" customFormat="1" x14ac:dyDescent="0.2">
      <c r="A13" s="740" t="s">
        <v>19832</v>
      </c>
      <c r="B13" s="741">
        <v>0</v>
      </c>
      <c r="C13" s="742">
        <v>0</v>
      </c>
      <c r="D13" s="741">
        <v>0</v>
      </c>
      <c r="E13" s="741">
        <f t="shared" si="1"/>
        <v>0</v>
      </c>
      <c r="F13" s="741">
        <v>0</v>
      </c>
      <c r="G13" s="741">
        <f t="shared" ref="G13:G19" si="4">SUM(F13)</f>
        <v>0</v>
      </c>
      <c r="H13" s="741">
        <f t="shared" si="2"/>
        <v>0</v>
      </c>
      <c r="J13" s="743"/>
    </row>
    <row r="14" spans="1:35" s="740" customFormat="1" x14ac:dyDescent="0.2">
      <c r="A14" s="740" t="s">
        <v>19842</v>
      </c>
      <c r="B14" s="741">
        <v>0</v>
      </c>
      <c r="C14" s="742">
        <v>0</v>
      </c>
      <c r="D14" s="741">
        <v>0</v>
      </c>
      <c r="E14" s="741">
        <f t="shared" si="1"/>
        <v>0</v>
      </c>
      <c r="F14" s="741">
        <v>289.77999999999997</v>
      </c>
      <c r="G14" s="741">
        <f t="shared" si="4"/>
        <v>289.77999999999997</v>
      </c>
      <c r="H14" s="741">
        <f t="shared" si="2"/>
        <v>-289.77999999999997</v>
      </c>
    </row>
    <row r="15" spans="1:35" s="712" customFormat="1" x14ac:dyDescent="0.2">
      <c r="A15" s="712" t="s">
        <v>19890</v>
      </c>
      <c r="B15" s="744">
        <f t="shared" ref="B15:H15" si="5">SUM(B16:B19)</f>
        <v>0</v>
      </c>
      <c r="C15" s="744">
        <f t="shared" si="5"/>
        <v>330292.8</v>
      </c>
      <c r="D15" s="744">
        <f t="shared" si="5"/>
        <v>-37651</v>
      </c>
      <c r="E15" s="744">
        <f t="shared" si="5"/>
        <v>292641.8</v>
      </c>
      <c r="F15" s="744">
        <f t="shared" si="5"/>
        <v>292642.02</v>
      </c>
      <c r="G15" s="744">
        <f t="shared" si="5"/>
        <v>292642.02</v>
      </c>
      <c r="H15" s="744">
        <f t="shared" si="5"/>
        <v>-0.22000000003026798</v>
      </c>
    </row>
    <row r="16" spans="1:35" s="740" customFormat="1" x14ac:dyDescent="0.2">
      <c r="A16" s="740" t="s">
        <v>19892</v>
      </c>
      <c r="B16" s="741">
        <v>0</v>
      </c>
      <c r="C16" s="742">
        <v>0</v>
      </c>
      <c r="D16" s="741">
        <v>0</v>
      </c>
      <c r="E16" s="741">
        <f t="shared" ref="E16:E19" si="6">SUM(C16:D16)</f>
        <v>0</v>
      </c>
      <c r="F16" s="741">
        <v>0</v>
      </c>
      <c r="G16" s="741">
        <f t="shared" si="4"/>
        <v>0</v>
      </c>
      <c r="H16" s="741">
        <f t="shared" si="2"/>
        <v>0</v>
      </c>
    </row>
    <row r="17" spans="1:9" s="740" customFormat="1" x14ac:dyDescent="0.2">
      <c r="A17" s="740" t="s">
        <v>19895</v>
      </c>
      <c r="B17" s="741">
        <v>0</v>
      </c>
      <c r="C17" s="742">
        <v>330292.8</v>
      </c>
      <c r="D17" s="741">
        <f>-37651-104814.82</f>
        <v>-142465.82</v>
      </c>
      <c r="E17" s="741">
        <f t="shared" si="6"/>
        <v>187826.97999999998</v>
      </c>
      <c r="F17" s="741">
        <v>187827.20000000001</v>
      </c>
      <c r="G17" s="741">
        <f t="shared" si="4"/>
        <v>187827.20000000001</v>
      </c>
      <c r="H17" s="741">
        <f t="shared" si="2"/>
        <v>-0.22000000003026798</v>
      </c>
    </row>
    <row r="18" spans="1:9" s="740" customFormat="1" x14ac:dyDescent="0.2">
      <c r="A18" s="740" t="s">
        <v>19897</v>
      </c>
      <c r="B18" s="741">
        <v>0</v>
      </c>
      <c r="C18" s="742">
        <v>0</v>
      </c>
      <c r="D18" s="741">
        <v>104814.82</v>
      </c>
      <c r="E18" s="741">
        <f t="shared" si="6"/>
        <v>104814.82</v>
      </c>
      <c r="F18" s="741">
        <v>104814.82</v>
      </c>
      <c r="G18" s="741">
        <f t="shared" si="4"/>
        <v>104814.82</v>
      </c>
      <c r="H18" s="741">
        <f t="shared" si="2"/>
        <v>0</v>
      </c>
    </row>
    <row r="19" spans="1:9" x14ac:dyDescent="0.2">
      <c r="A19" s="745" t="s">
        <v>19931</v>
      </c>
      <c r="B19" s="746">
        <v>0</v>
      </c>
      <c r="C19" s="742">
        <v>0</v>
      </c>
      <c r="D19" s="746">
        <f>11610-11610</f>
        <v>0</v>
      </c>
      <c r="E19" s="746">
        <f t="shared" si="6"/>
        <v>0</v>
      </c>
      <c r="F19" s="746">
        <v>0</v>
      </c>
      <c r="G19" s="746">
        <f t="shared" si="4"/>
        <v>0</v>
      </c>
      <c r="H19" s="746">
        <f t="shared" si="2"/>
        <v>0</v>
      </c>
      <c r="I19" s="745"/>
    </row>
    <row r="20" spans="1:9" s="738" customFormat="1" x14ac:dyDescent="0.2">
      <c r="A20" s="747" t="s">
        <v>19584</v>
      </c>
      <c r="B20" s="748">
        <v>0</v>
      </c>
      <c r="C20" s="749">
        <f t="shared" ref="C20:H20" si="7">SUM(C9+C12+C15)</f>
        <v>330292.8</v>
      </c>
      <c r="D20" s="749">
        <f t="shared" si="7"/>
        <v>0</v>
      </c>
      <c r="E20" s="749">
        <f t="shared" si="7"/>
        <v>330292.8</v>
      </c>
      <c r="F20" s="749">
        <f t="shared" si="7"/>
        <v>330582.80000000005</v>
      </c>
      <c r="G20" s="749">
        <f t="shared" si="7"/>
        <v>330582.80000000005</v>
      </c>
      <c r="H20" s="749">
        <f t="shared" si="7"/>
        <v>-290.00000000003024</v>
      </c>
      <c r="I20" s="750"/>
    </row>
    <row r="21" spans="1:9" x14ac:dyDescent="0.2">
      <c r="A21" s="745"/>
      <c r="B21" s="746"/>
      <c r="C21" s="751"/>
      <c r="D21" s="746"/>
      <c r="E21" s="746"/>
      <c r="F21" s="746"/>
      <c r="G21" s="746"/>
      <c r="H21" s="746"/>
      <c r="I21" s="745"/>
    </row>
    <row r="22" spans="1:9" x14ac:dyDescent="0.2">
      <c r="A22" s="745"/>
      <c r="B22" s="745"/>
      <c r="C22" s="752"/>
      <c r="D22" s="745"/>
      <c r="E22" s="745"/>
      <c r="F22" s="745"/>
      <c r="G22" s="745"/>
      <c r="H22" s="745"/>
      <c r="I22" s="745"/>
    </row>
    <row r="23" spans="1:9" x14ac:dyDescent="0.2">
      <c r="A23" s="745"/>
      <c r="B23" s="745"/>
      <c r="C23" s="752"/>
      <c r="D23" s="745"/>
      <c r="E23" s="740"/>
      <c r="F23" s="741"/>
      <c r="G23" s="740"/>
      <c r="H23" s="740"/>
      <c r="I23" s="745"/>
    </row>
    <row r="24" spans="1:9" x14ac:dyDescent="0.2">
      <c r="A24" s="745"/>
      <c r="B24" s="745"/>
      <c r="C24" s="752"/>
      <c r="D24" s="745"/>
      <c r="E24" s="740"/>
      <c r="F24" s="740"/>
      <c r="G24" s="740"/>
      <c r="H24" s="740"/>
      <c r="I24" s="745"/>
    </row>
    <row r="25" spans="1:9" x14ac:dyDescent="0.2">
      <c r="A25" s="745"/>
      <c r="B25" s="745"/>
      <c r="C25" s="752"/>
      <c r="D25" s="745"/>
      <c r="E25" s="740"/>
      <c r="F25" s="655"/>
      <c r="G25" s="740"/>
      <c r="H25" s="740"/>
      <c r="I25" s="745"/>
    </row>
    <row r="26" spans="1:9" x14ac:dyDescent="0.2">
      <c r="E26" s="740"/>
      <c r="F26" s="740"/>
      <c r="G26" s="740"/>
      <c r="H26" s="740"/>
    </row>
    <row r="27" spans="1:9" x14ac:dyDescent="0.2">
      <c r="C27" s="1406" t="s">
        <v>19532</v>
      </c>
      <c r="D27" s="1406"/>
      <c r="E27" s="740"/>
      <c r="F27" s="740"/>
      <c r="G27" s="740"/>
      <c r="H27" s="740"/>
    </row>
    <row r="28" spans="1:9" x14ac:dyDescent="0.2">
      <c r="C28" s="1408" t="s">
        <v>843</v>
      </c>
      <c r="D28" s="1408"/>
      <c r="E28" s="740"/>
      <c r="F28" s="740"/>
      <c r="G28" s="740"/>
      <c r="H28" s="740"/>
    </row>
    <row r="29" spans="1:9" x14ac:dyDescent="0.2">
      <c r="E29" s="740"/>
      <c r="F29" s="740"/>
      <c r="G29" s="740"/>
      <c r="H29" s="740"/>
    </row>
    <row r="30" spans="1:9" x14ac:dyDescent="0.2">
      <c r="E30" s="740"/>
      <c r="F30" s="740"/>
      <c r="G30" s="740"/>
      <c r="H30" s="740"/>
    </row>
    <row r="31" spans="1:9" x14ac:dyDescent="0.2">
      <c r="E31" s="740"/>
      <c r="F31" s="740"/>
      <c r="G31" s="740"/>
      <c r="H31" s="740"/>
    </row>
  </sheetData>
  <mergeCells count="6">
    <mergeCell ref="C28:D28"/>
    <mergeCell ref="A1:H1"/>
    <mergeCell ref="A2:H2"/>
    <mergeCell ref="A3:H3"/>
    <mergeCell ref="A4:H4"/>
    <mergeCell ref="C27:D27"/>
  </mergeCells>
  <pageMargins left="0.70866141732283472" right="0.70866141732283472" top="0.94488188976377963" bottom="0.74803149606299213" header="0.31496062992125984" footer="0.31496062992125984"/>
  <pageSetup scale="84" orientation="landscape" r:id="rId1"/>
  <headerFooter>
    <oddFooter>&amp;R83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119"/>
  <sheetViews>
    <sheetView topLeftCell="A4" zoomScale="80" zoomScaleNormal="80" workbookViewId="0">
      <selection activeCell="B17" sqref="B17"/>
    </sheetView>
  </sheetViews>
  <sheetFormatPr baseColWidth="10" defaultColWidth="10.85546875" defaultRowHeight="12.75" x14ac:dyDescent="0.2"/>
  <cols>
    <col min="1" max="1" width="38.28515625" style="636" customWidth="1"/>
    <col min="2" max="2" width="18.85546875" style="637" customWidth="1"/>
    <col min="3" max="3" width="19.5703125" style="637" customWidth="1"/>
    <col min="4" max="4" width="18.85546875" style="637" customWidth="1"/>
    <col min="5" max="5" width="18.5703125" style="637" customWidth="1"/>
    <col min="6" max="6" width="18.42578125" style="637" customWidth="1"/>
    <col min="7" max="7" width="15.28515625" style="637" customWidth="1"/>
    <col min="8" max="8" width="17" style="637" customWidth="1"/>
    <col min="9" max="9" width="13.42578125" style="637" customWidth="1"/>
    <col min="10" max="10" width="14.42578125" style="637" customWidth="1"/>
    <col min="11" max="11" width="14.42578125" style="637" bestFit="1" customWidth="1"/>
    <col min="12" max="12" width="13.7109375" style="637" customWidth="1"/>
    <col min="13" max="35" width="10.85546875" style="634"/>
    <col min="36" max="16384" width="10.85546875" style="514"/>
  </cols>
  <sheetData>
    <row r="1" spans="1:14" ht="12.7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</row>
    <row r="2" spans="1:14" ht="12.75" customHeight="1" x14ac:dyDescent="0.2">
      <c r="A2" s="1424" t="s">
        <v>19932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3"/>
      <c r="N2" s="633"/>
    </row>
    <row r="3" spans="1:14" ht="12.7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</row>
    <row r="4" spans="1:14" ht="12.7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</row>
    <row r="5" spans="1:14" ht="12.75" customHeight="1" x14ac:dyDescent="0.2">
      <c r="B5" s="634"/>
      <c r="C5" s="634"/>
      <c r="D5" s="634"/>
      <c r="E5" s="634"/>
      <c r="F5" s="634"/>
      <c r="G5" s="634"/>
      <c r="H5" s="634"/>
      <c r="I5" s="634"/>
      <c r="J5" s="634"/>
      <c r="K5" s="634"/>
      <c r="L5" s="634"/>
    </row>
    <row r="6" spans="1:14" x14ac:dyDescent="0.2">
      <c r="A6" s="638" t="s">
        <v>19591</v>
      </c>
      <c r="B6" s="639" t="s">
        <v>19933</v>
      </c>
    </row>
    <row r="8" spans="1:14" s="644" customFormat="1" ht="38.25" x14ac:dyDescent="0.2">
      <c r="A8" s="641" t="s">
        <v>206</v>
      </c>
      <c r="B8" s="642" t="s">
        <v>19764</v>
      </c>
      <c r="C8" s="643" t="s">
        <v>19765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 s="514"/>
    </row>
    <row r="9" spans="1:14" s="593" customFormat="1" x14ac:dyDescent="0.2">
      <c r="A9" s="698" t="s">
        <v>19787</v>
      </c>
      <c r="B9" s="710">
        <f t="shared" ref="B9:H9" si="0">SUM(B10:B13)</f>
        <v>0</v>
      </c>
      <c r="C9" s="710">
        <f t="shared" si="0"/>
        <v>0</v>
      </c>
      <c r="D9" s="710">
        <f t="shared" si="0"/>
        <v>852142.97</v>
      </c>
      <c r="E9" s="710">
        <f t="shared" si="0"/>
        <v>852142.97</v>
      </c>
      <c r="F9" s="710">
        <f t="shared" si="0"/>
        <v>200000</v>
      </c>
      <c r="G9" s="710">
        <f t="shared" si="0"/>
        <v>200000</v>
      </c>
      <c r="H9" s="710">
        <f t="shared" si="0"/>
        <v>652142.97</v>
      </c>
    </row>
    <row r="10" spans="1:14" s="512" customFormat="1" ht="15" x14ac:dyDescent="0.25">
      <c r="A10" s="652" t="s">
        <v>19790</v>
      </c>
      <c r="B10" s="660">
        <v>0</v>
      </c>
      <c r="C10" s="648">
        <v>0</v>
      </c>
      <c r="D10" s="648">
        <v>385000</v>
      </c>
      <c r="E10" s="648">
        <f t="shared" ref="E10" si="1">SUM(B10:D10)</f>
        <v>385000</v>
      </c>
      <c r="F10" s="649">
        <v>200000</v>
      </c>
      <c r="G10" s="649">
        <f t="shared" ref="G10:G12" si="2">SUM(F10)</f>
        <v>200000</v>
      </c>
      <c r="H10" s="662">
        <f t="shared" ref="H10" si="3">SUM(E10-F10)</f>
        <v>185000</v>
      </c>
      <c r="I10" s="481"/>
      <c r="J10" s="685"/>
      <c r="K10" s="673"/>
      <c r="M10" s="648"/>
    </row>
    <row r="11" spans="1:14" s="512" customFormat="1" ht="15" x14ac:dyDescent="0.25">
      <c r="A11" s="652" t="s">
        <v>19800</v>
      </c>
      <c r="B11" s="660">
        <v>0</v>
      </c>
      <c r="C11" s="648">
        <v>0</v>
      </c>
      <c r="D11" s="648">
        <v>90000</v>
      </c>
      <c r="E11" s="648">
        <f t="shared" ref="E11:E12" si="4">SUM(B11:D11)</f>
        <v>90000</v>
      </c>
      <c r="F11" s="655">
        <v>0</v>
      </c>
      <c r="G11" s="649">
        <f t="shared" si="2"/>
        <v>0</v>
      </c>
      <c r="H11" s="662">
        <f t="shared" ref="H11:H13" si="5">SUM(E11-F11)</f>
        <v>90000</v>
      </c>
      <c r="I11" s="481"/>
      <c r="J11" s="685"/>
      <c r="K11" s="673"/>
      <c r="M11" s="648"/>
    </row>
    <row r="12" spans="1:14" s="512" customFormat="1" x14ac:dyDescent="0.2">
      <c r="A12" s="652" t="s">
        <v>19809</v>
      </c>
      <c r="B12" s="648">
        <v>0</v>
      </c>
      <c r="C12" s="648">
        <v>0</v>
      </c>
      <c r="D12" s="648">
        <v>370000</v>
      </c>
      <c r="E12" s="648">
        <f t="shared" si="4"/>
        <v>370000</v>
      </c>
      <c r="F12" s="649">
        <v>0</v>
      </c>
      <c r="G12" s="649">
        <f t="shared" si="2"/>
        <v>0</v>
      </c>
      <c r="H12" s="662">
        <f t="shared" si="5"/>
        <v>370000</v>
      </c>
      <c r="I12" s="661"/>
      <c r="J12" s="685"/>
      <c r="K12" s="673"/>
      <c r="L12" s="661"/>
      <c r="M12" s="648"/>
      <c r="N12" s="661"/>
    </row>
    <row r="13" spans="1:14" s="740" customFormat="1" x14ac:dyDescent="0.2">
      <c r="A13" s="512" t="s">
        <v>19819</v>
      </c>
      <c r="B13" s="647">
        <v>0</v>
      </c>
      <c r="C13" s="754">
        <v>0</v>
      </c>
      <c r="D13" s="647">
        <v>7142.97</v>
      </c>
      <c r="E13" s="647">
        <f t="shared" ref="E13" si="6">SUM(C13:D13)</f>
        <v>7142.97</v>
      </c>
      <c r="F13" s="647">
        <v>0</v>
      </c>
      <c r="G13" s="647">
        <f>SUM(F13)</f>
        <v>0</v>
      </c>
      <c r="H13" s="647">
        <f t="shared" si="5"/>
        <v>7142.97</v>
      </c>
      <c r="J13" s="743"/>
    </row>
    <row r="14" spans="1:14" s="656" customFormat="1" x14ac:dyDescent="0.2">
      <c r="A14" s="656" t="s">
        <v>19821</v>
      </c>
      <c r="B14" s="755">
        <f t="shared" ref="B14:H14" si="7">SUM(B15:B21)</f>
        <v>0</v>
      </c>
      <c r="C14" s="755">
        <f t="shared" si="7"/>
        <v>0</v>
      </c>
      <c r="D14" s="755">
        <f t="shared" si="7"/>
        <v>1562660</v>
      </c>
      <c r="E14" s="755">
        <f t="shared" si="7"/>
        <v>1562660</v>
      </c>
      <c r="F14" s="755">
        <f t="shared" si="7"/>
        <v>266632.83999999997</v>
      </c>
      <c r="G14" s="755">
        <f t="shared" si="7"/>
        <v>266632.83999999997</v>
      </c>
      <c r="H14" s="755">
        <f t="shared" si="7"/>
        <v>1296027.1599999999</v>
      </c>
    </row>
    <row r="15" spans="1:14" s="512" customFormat="1" x14ac:dyDescent="0.2">
      <c r="A15" s="512" t="s">
        <v>19832</v>
      </c>
      <c r="B15" s="647">
        <v>0</v>
      </c>
      <c r="C15" s="754">
        <v>0</v>
      </c>
      <c r="D15" s="647">
        <v>184240</v>
      </c>
      <c r="E15" s="647">
        <f t="shared" ref="E15" si="8">SUM(C15:D15)</f>
        <v>184240</v>
      </c>
      <c r="F15" s="647">
        <v>150000</v>
      </c>
      <c r="G15" s="647">
        <f t="shared" ref="G15:G19" si="9">SUM(F15)</f>
        <v>150000</v>
      </c>
      <c r="H15" s="647">
        <f t="shared" ref="H15:H21" si="10">SUM(E15-F15)</f>
        <v>34240</v>
      </c>
    </row>
    <row r="16" spans="1:14" s="512" customFormat="1" ht="15" x14ac:dyDescent="0.2">
      <c r="A16" s="652" t="s">
        <v>19833</v>
      </c>
      <c r="B16" s="660">
        <v>0</v>
      </c>
      <c r="C16" s="648">
        <v>0</v>
      </c>
      <c r="D16" s="648">
        <v>534000</v>
      </c>
      <c r="E16" s="648">
        <f t="shared" ref="E16" si="11">SUM(B16:D16)</f>
        <v>534000</v>
      </c>
      <c r="F16" s="649">
        <v>0</v>
      </c>
      <c r="G16" s="649">
        <f t="shared" si="9"/>
        <v>0</v>
      </c>
      <c r="H16" s="662">
        <f t="shared" si="10"/>
        <v>534000</v>
      </c>
      <c r="I16" s="661"/>
      <c r="J16" s="685"/>
      <c r="K16" s="673"/>
      <c r="L16" s="661"/>
      <c r="M16" s="648"/>
      <c r="N16" s="661"/>
    </row>
    <row r="17" spans="1:35" s="512" customFormat="1" ht="15" x14ac:dyDescent="0.2">
      <c r="A17" s="652" t="s">
        <v>19835</v>
      </c>
      <c r="B17" s="660">
        <v>0</v>
      </c>
      <c r="C17" s="648">
        <v>0</v>
      </c>
      <c r="D17" s="648">
        <v>100000</v>
      </c>
      <c r="E17" s="648">
        <f t="shared" ref="E17:E21" si="12">SUM(B17:D17)</f>
        <v>100000</v>
      </c>
      <c r="F17" s="655">
        <v>70000</v>
      </c>
      <c r="G17" s="649">
        <f t="shared" si="9"/>
        <v>70000</v>
      </c>
      <c r="H17" s="662">
        <f t="shared" si="10"/>
        <v>30000</v>
      </c>
      <c r="I17" s="661"/>
      <c r="J17" s="685"/>
      <c r="K17" s="673"/>
      <c r="L17" s="661"/>
      <c r="M17" s="648"/>
      <c r="N17" s="661"/>
    </row>
    <row r="18" spans="1:35" s="718" customFormat="1" x14ac:dyDescent="0.2">
      <c r="A18" s="512" t="s">
        <v>19837</v>
      </c>
      <c r="B18" s="716"/>
      <c r="C18" s="756"/>
      <c r="D18" s="717">
        <v>419414</v>
      </c>
      <c r="E18" s="648">
        <f t="shared" si="12"/>
        <v>419414</v>
      </c>
      <c r="F18" s="717">
        <v>25000</v>
      </c>
      <c r="G18" s="648">
        <f t="shared" si="9"/>
        <v>25000</v>
      </c>
      <c r="H18" s="647">
        <f t="shared" si="10"/>
        <v>394414</v>
      </c>
      <c r="I18" s="512"/>
    </row>
    <row r="19" spans="1:35" s="718" customFormat="1" x14ac:dyDescent="0.2">
      <c r="A19" s="512" t="s">
        <v>19842</v>
      </c>
      <c r="B19" s="716"/>
      <c r="C19" s="756"/>
      <c r="D19" s="717">
        <v>56.84</v>
      </c>
      <c r="E19" s="648">
        <f t="shared" si="12"/>
        <v>56.84</v>
      </c>
      <c r="F19" s="717">
        <v>56.84</v>
      </c>
      <c r="G19" s="647">
        <f t="shared" si="9"/>
        <v>56.84</v>
      </c>
      <c r="H19" s="647">
        <f t="shared" si="10"/>
        <v>0</v>
      </c>
      <c r="I19" s="512"/>
      <c r="J19" s="707"/>
    </row>
    <row r="20" spans="1:35" s="512" customFormat="1" ht="15" x14ac:dyDescent="0.2">
      <c r="A20" s="652" t="s">
        <v>19849</v>
      </c>
      <c r="B20" s="660">
        <v>0</v>
      </c>
      <c r="C20" s="648">
        <v>0</v>
      </c>
      <c r="D20" s="648">
        <f>325006-21632.84</f>
        <v>303373.15999999997</v>
      </c>
      <c r="E20" s="648">
        <f t="shared" si="12"/>
        <v>303373.15999999997</v>
      </c>
      <c r="F20" s="655">
        <v>0</v>
      </c>
      <c r="G20" s="649">
        <f t="shared" ref="G20" si="13">SUM(F20)</f>
        <v>0</v>
      </c>
      <c r="H20" s="662">
        <f t="shared" si="10"/>
        <v>303373.15999999997</v>
      </c>
      <c r="I20" s="661"/>
      <c r="J20" s="757"/>
      <c r="K20" s="758"/>
      <c r="L20" s="661"/>
      <c r="M20" s="648"/>
      <c r="N20" s="661"/>
    </row>
    <row r="21" spans="1:35" s="512" customFormat="1" ht="15" x14ac:dyDescent="0.2">
      <c r="A21" s="652" t="s">
        <v>19859</v>
      </c>
      <c r="B21" s="660">
        <v>0</v>
      </c>
      <c r="C21" s="648">
        <v>0</v>
      </c>
      <c r="D21" s="648">
        <v>21576</v>
      </c>
      <c r="E21" s="648">
        <f t="shared" si="12"/>
        <v>21576</v>
      </c>
      <c r="F21" s="655">
        <v>21576</v>
      </c>
      <c r="G21" s="649">
        <f t="shared" ref="G21" si="14">SUM(F21)</f>
        <v>21576</v>
      </c>
      <c r="H21" s="662">
        <f t="shared" si="10"/>
        <v>0</v>
      </c>
      <c r="I21" s="661"/>
      <c r="J21" s="757"/>
      <c r="K21" s="758"/>
      <c r="L21" s="661"/>
      <c r="M21" s="648"/>
      <c r="N21" s="661"/>
    </row>
    <row r="22" spans="1:35" s="656" customFormat="1" x14ac:dyDescent="0.2">
      <c r="A22" s="666" t="s">
        <v>19890</v>
      </c>
      <c r="B22" s="659">
        <f>SUM(B23:B26)</f>
        <v>0</v>
      </c>
      <c r="C22" s="659">
        <f t="shared" ref="C22:H22" si="15">SUM(C23:C26)</f>
        <v>3727781.97</v>
      </c>
      <c r="D22" s="659">
        <f t="shared" si="15"/>
        <v>-2414802.9700000002</v>
      </c>
      <c r="E22" s="659">
        <f t="shared" si="15"/>
        <v>1312979</v>
      </c>
      <c r="F22" s="659">
        <f t="shared" si="15"/>
        <v>42704.350000000006</v>
      </c>
      <c r="G22" s="659">
        <f t="shared" si="15"/>
        <v>42704.350000000006</v>
      </c>
      <c r="H22" s="659">
        <f t="shared" si="15"/>
        <v>1270274.6500000001</v>
      </c>
      <c r="J22" s="712"/>
      <c r="K22" s="664"/>
      <c r="L22" s="664"/>
      <c r="M22" s="664"/>
      <c r="N22" s="664"/>
      <c r="O22" s="664"/>
      <c r="P22" s="664"/>
      <c r="Q22" s="664"/>
      <c r="R22" s="664"/>
      <c r="S22" s="664"/>
      <c r="T22" s="664"/>
      <c r="U22" s="664"/>
      <c r="V22" s="664"/>
      <c r="W22" s="664"/>
      <c r="X22" s="664"/>
      <c r="Y22" s="664"/>
      <c r="Z22" s="664"/>
      <c r="AA22" s="664"/>
      <c r="AB22" s="664"/>
      <c r="AC22" s="664"/>
      <c r="AD22" s="664"/>
      <c r="AE22" s="664"/>
      <c r="AF22" s="664"/>
      <c r="AG22" s="664"/>
      <c r="AH22" s="664"/>
      <c r="AI22" s="664"/>
    </row>
    <row r="23" spans="1:35" s="512" customFormat="1" x14ac:dyDescent="0.2">
      <c r="A23" s="652" t="s">
        <v>19892</v>
      </c>
      <c r="B23" s="648">
        <v>0</v>
      </c>
      <c r="C23" s="648">
        <v>0</v>
      </c>
      <c r="D23" s="648">
        <f>1222979-32299.15</f>
        <v>1190679.8500000001</v>
      </c>
      <c r="E23" s="648">
        <f t="shared" ref="E23" si="16">SUM(B23:D23)</f>
        <v>1190679.8500000001</v>
      </c>
      <c r="F23" s="648">
        <v>0</v>
      </c>
      <c r="G23" s="649">
        <f t="shared" ref="G23:G24" si="17">SUM(F23)</f>
        <v>0</v>
      </c>
      <c r="H23" s="648">
        <f t="shared" ref="H23" si="18">SUM(E23-F23)</f>
        <v>1190679.8500000001</v>
      </c>
      <c r="I23" s="661"/>
      <c r="J23" s="661"/>
      <c r="K23" s="661"/>
      <c r="L23" s="661"/>
      <c r="M23" s="661"/>
      <c r="N23" s="661"/>
    </row>
    <row r="24" spans="1:35" s="512" customFormat="1" x14ac:dyDescent="0.2">
      <c r="A24" s="512" t="s">
        <v>19934</v>
      </c>
      <c r="B24" s="648">
        <v>0</v>
      </c>
      <c r="C24" s="648">
        <v>0</v>
      </c>
      <c r="D24" s="648">
        <v>32299.15</v>
      </c>
      <c r="E24" s="648">
        <f>SUM(B24:D24)</f>
        <v>32299.15</v>
      </c>
      <c r="F24" s="648">
        <v>32299.15</v>
      </c>
      <c r="G24" s="649">
        <f t="shared" si="17"/>
        <v>32299.15</v>
      </c>
      <c r="H24" s="648">
        <f>SUM(E24-F24)</f>
        <v>0</v>
      </c>
      <c r="I24" s="661"/>
      <c r="J24" s="757"/>
      <c r="K24" s="758"/>
      <c r="L24" s="661"/>
      <c r="M24" s="661"/>
      <c r="N24" s="661"/>
    </row>
    <row r="25" spans="1:35" x14ac:dyDescent="0.2">
      <c r="A25" s="700" t="s">
        <v>19895</v>
      </c>
      <c r="B25" s="759">
        <v>0</v>
      </c>
      <c r="C25" s="759">
        <v>3727781.97</v>
      </c>
      <c r="D25" s="759">
        <v>-3727781.97</v>
      </c>
      <c r="E25" s="759">
        <f>SUM(B25:D25)</f>
        <v>0</v>
      </c>
      <c r="F25" s="759">
        <v>0</v>
      </c>
      <c r="G25" s="759">
        <f>SUM(F25)</f>
        <v>0</v>
      </c>
      <c r="H25" s="669">
        <f>SUM(E25-F25)</f>
        <v>0</v>
      </c>
      <c r="I25" s="665"/>
      <c r="J25" s="760"/>
      <c r="K25" s="634"/>
      <c r="L25" s="634"/>
    </row>
    <row r="26" spans="1:35" s="656" customFormat="1" x14ac:dyDescent="0.2">
      <c r="A26" s="652" t="s">
        <v>19897</v>
      </c>
      <c r="B26" s="648">
        <v>0</v>
      </c>
      <c r="C26" s="648">
        <v>0</v>
      </c>
      <c r="D26" s="648">
        <v>90000</v>
      </c>
      <c r="E26" s="648">
        <f t="shared" ref="E26" si="19">SUM(B26:D26)</f>
        <v>90000</v>
      </c>
      <c r="F26" s="648">
        <v>10405.200000000001</v>
      </c>
      <c r="G26" s="649">
        <f t="shared" ref="G26" si="20">SUM(F26)</f>
        <v>10405.200000000001</v>
      </c>
      <c r="H26" s="648">
        <f t="shared" ref="H26" si="21">SUM(E26-F26)</f>
        <v>79594.8</v>
      </c>
      <c r="I26" s="664"/>
      <c r="J26" s="757"/>
      <c r="K26" s="758"/>
      <c r="L26" s="664"/>
      <c r="M26" s="664"/>
      <c r="N26" s="664"/>
    </row>
    <row r="27" spans="1:35" s="762" customFormat="1" ht="21" customHeight="1" x14ac:dyDescent="0.2">
      <c r="A27" s="678" t="s">
        <v>19584</v>
      </c>
      <c r="B27" s="679">
        <f t="shared" ref="B27:H27" si="22">SUM(B9+B14+B22)</f>
        <v>0</v>
      </c>
      <c r="C27" s="679">
        <f t="shared" si="22"/>
        <v>3727781.97</v>
      </c>
      <c r="D27" s="679">
        <f t="shared" si="22"/>
        <v>-4.6566128730773926E-10</v>
      </c>
      <c r="E27" s="679">
        <f t="shared" si="22"/>
        <v>3727781.9699999997</v>
      </c>
      <c r="F27" s="679">
        <f t="shared" si="22"/>
        <v>509337.18999999994</v>
      </c>
      <c r="G27" s="679">
        <f t="shared" si="22"/>
        <v>509337.18999999994</v>
      </c>
      <c r="H27" s="679">
        <f t="shared" si="22"/>
        <v>3218444.7800000003</v>
      </c>
      <c r="I27" s="667"/>
      <c r="J27" s="745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61"/>
      <c r="AI27" s="761"/>
    </row>
    <row r="28" spans="1:35" x14ac:dyDescent="0.2">
      <c r="A28" s="665"/>
      <c r="B28" s="665"/>
      <c r="C28" s="665"/>
      <c r="D28" s="665"/>
      <c r="E28" s="665"/>
      <c r="F28" s="665"/>
      <c r="G28" s="665"/>
      <c r="H28" s="665"/>
      <c r="I28" s="665"/>
      <c r="J28" s="745"/>
      <c r="K28" s="634"/>
      <c r="L28" s="634"/>
    </row>
    <row r="29" spans="1:35" s="634" customFormat="1" x14ac:dyDescent="0.2">
      <c r="A29" s="665"/>
      <c r="B29" s="665"/>
      <c r="C29" s="665"/>
      <c r="D29" s="665"/>
      <c r="E29" s="665"/>
      <c r="F29" s="665"/>
      <c r="G29" s="665"/>
      <c r="H29" s="665"/>
      <c r="I29" s="763"/>
      <c r="J29" s="760"/>
    </row>
    <row r="30" spans="1:35" s="634" customFormat="1" x14ac:dyDescent="0.2">
      <c r="A30" s="665"/>
      <c r="B30" s="665"/>
      <c r="C30" s="665"/>
      <c r="D30" s="665"/>
      <c r="E30" s="665"/>
      <c r="F30" s="665"/>
      <c r="G30" s="665"/>
      <c r="H30" s="665"/>
      <c r="I30" s="763"/>
      <c r="J30" s="763"/>
    </row>
    <row r="31" spans="1:35" s="634" customFormat="1" x14ac:dyDescent="0.2">
      <c r="A31" s="514"/>
      <c r="B31" s="514"/>
      <c r="C31" s="514"/>
      <c r="D31" s="514"/>
      <c r="E31" s="514"/>
      <c r="F31" s="665"/>
      <c r="G31" s="665"/>
      <c r="H31" s="665"/>
      <c r="I31" s="763"/>
      <c r="J31" s="763"/>
    </row>
    <row r="32" spans="1:35" s="634" customFormat="1" x14ac:dyDescent="0.2">
      <c r="A32" s="514"/>
      <c r="B32" s="514"/>
      <c r="C32" s="514"/>
      <c r="D32" s="514"/>
      <c r="E32" s="514"/>
      <c r="F32" s="665"/>
      <c r="G32" s="665"/>
      <c r="H32" s="665"/>
      <c r="I32" s="763"/>
      <c r="J32" s="763"/>
    </row>
    <row r="33" spans="1:10" s="634" customFormat="1" x14ac:dyDescent="0.2">
      <c r="A33" s="514"/>
      <c r="B33" s="514"/>
      <c r="C33" s="514"/>
      <c r="D33" s="514"/>
      <c r="E33" s="514"/>
      <c r="F33" s="665"/>
      <c r="G33" s="665"/>
      <c r="H33" s="665"/>
      <c r="I33" s="763"/>
      <c r="J33" s="763"/>
    </row>
    <row r="34" spans="1:10" s="634" customFormat="1" x14ac:dyDescent="0.2">
      <c r="A34" s="636"/>
      <c r="B34" s="637"/>
      <c r="C34" s="637"/>
      <c r="D34" s="637"/>
      <c r="E34" s="637"/>
      <c r="F34" s="759"/>
      <c r="G34" s="759"/>
      <c r="H34" s="763"/>
      <c r="I34" s="763"/>
      <c r="J34" s="763"/>
    </row>
    <row r="35" spans="1:10" s="634" customFormat="1" x14ac:dyDescent="0.2">
      <c r="A35" s="636"/>
      <c r="B35" s="637"/>
      <c r="C35" s="637"/>
      <c r="D35" s="637"/>
      <c r="E35" s="637"/>
      <c r="F35" s="759"/>
      <c r="G35" s="759"/>
      <c r="H35" s="763"/>
      <c r="I35" s="763"/>
      <c r="J35" s="763"/>
    </row>
    <row r="36" spans="1:10" s="634" customFormat="1" x14ac:dyDescent="0.2">
      <c r="A36" s="636"/>
      <c r="B36" s="637"/>
      <c r="C36" s="637"/>
      <c r="D36" s="637"/>
      <c r="E36" s="637"/>
      <c r="F36" s="759"/>
      <c r="G36" s="759"/>
      <c r="H36" s="763"/>
      <c r="I36" s="763"/>
      <c r="J36" s="763"/>
    </row>
    <row r="37" spans="1:10" s="634" customFormat="1" x14ac:dyDescent="0.2">
      <c r="A37" s="636"/>
      <c r="B37" s="637"/>
      <c r="C37" s="637"/>
      <c r="D37" s="637"/>
      <c r="E37" s="637"/>
      <c r="F37" s="637"/>
      <c r="G37" s="637"/>
    </row>
    <row r="38" spans="1:10" s="634" customFormat="1" x14ac:dyDescent="0.2">
      <c r="A38" s="636"/>
      <c r="B38" s="637"/>
      <c r="C38" s="1426" t="s">
        <v>19532</v>
      </c>
      <c r="D38" s="1426"/>
      <c r="E38" s="637"/>
      <c r="F38" s="637"/>
      <c r="G38" s="637"/>
    </row>
    <row r="39" spans="1:10" s="634" customFormat="1" x14ac:dyDescent="0.2">
      <c r="A39" s="636"/>
      <c r="B39" s="637"/>
      <c r="C39" s="1427" t="s">
        <v>843</v>
      </c>
      <c r="D39" s="1427"/>
      <c r="E39" s="637"/>
      <c r="F39" s="637"/>
      <c r="G39" s="637"/>
    </row>
    <row r="40" spans="1:10" s="634" customFormat="1" x14ac:dyDescent="0.2">
      <c r="A40" s="636"/>
      <c r="B40" s="637"/>
      <c r="C40" s="637"/>
      <c r="D40" s="637"/>
      <c r="E40" s="637"/>
      <c r="F40" s="637"/>
      <c r="G40" s="637"/>
    </row>
    <row r="41" spans="1:10" s="634" customFormat="1" x14ac:dyDescent="0.2">
      <c r="A41" s="636"/>
      <c r="B41" s="637"/>
      <c r="C41" s="637"/>
      <c r="D41" s="637"/>
      <c r="E41" s="637"/>
      <c r="F41" s="637"/>
      <c r="G41" s="637"/>
    </row>
    <row r="42" spans="1:10" s="634" customFormat="1" x14ac:dyDescent="0.2">
      <c r="A42" s="636"/>
      <c r="B42" s="637"/>
      <c r="C42" s="637"/>
      <c r="D42" s="637"/>
      <c r="E42" s="637"/>
      <c r="F42" s="637"/>
      <c r="G42" s="637"/>
    </row>
    <row r="43" spans="1:10" s="634" customFormat="1" x14ac:dyDescent="0.2">
      <c r="A43" s="636"/>
      <c r="B43" s="637"/>
      <c r="C43" s="637"/>
      <c r="D43" s="637"/>
      <c r="E43" s="637"/>
      <c r="F43" s="637"/>
      <c r="G43" s="637"/>
    </row>
    <row r="44" spans="1:10" s="634" customFormat="1" x14ac:dyDescent="0.2">
      <c r="A44" s="636"/>
      <c r="B44" s="637"/>
      <c r="C44" s="637"/>
      <c r="D44" s="637"/>
      <c r="E44" s="637"/>
      <c r="F44" s="637"/>
      <c r="G44" s="637"/>
    </row>
    <row r="45" spans="1:10" s="634" customFormat="1" x14ac:dyDescent="0.2">
      <c r="A45" s="636"/>
      <c r="B45" s="637"/>
      <c r="C45" s="637"/>
      <c r="D45" s="637"/>
      <c r="E45" s="637"/>
      <c r="F45" s="637"/>
      <c r="G45" s="637"/>
    </row>
    <row r="46" spans="1:10" s="634" customFormat="1" x14ac:dyDescent="0.2">
      <c r="A46" s="636"/>
      <c r="B46" s="637"/>
      <c r="C46" s="637"/>
      <c r="D46" s="637"/>
      <c r="E46" s="637"/>
      <c r="F46" s="637"/>
      <c r="G46" s="637"/>
    </row>
    <row r="47" spans="1:10" s="634" customFormat="1" x14ac:dyDescent="0.2">
      <c r="A47" s="636"/>
      <c r="B47" s="637"/>
      <c r="C47" s="637"/>
      <c r="D47" s="637"/>
      <c r="E47" s="637"/>
      <c r="F47" s="637"/>
      <c r="G47" s="637"/>
    </row>
    <row r="48" spans="1:10" s="634" customFormat="1" x14ac:dyDescent="0.2">
      <c r="A48" s="636"/>
      <c r="B48" s="637"/>
      <c r="C48" s="637"/>
      <c r="D48" s="637"/>
      <c r="E48" s="637"/>
      <c r="F48" s="637"/>
      <c r="G48" s="637"/>
    </row>
    <row r="49" spans="1:7" s="634" customFormat="1" x14ac:dyDescent="0.2">
      <c r="A49" s="636"/>
      <c r="B49" s="637"/>
      <c r="C49" s="637"/>
      <c r="D49" s="637"/>
      <c r="E49" s="637"/>
      <c r="F49" s="637"/>
      <c r="G49" s="637"/>
    </row>
    <row r="50" spans="1:7" s="634" customFormat="1" x14ac:dyDescent="0.2">
      <c r="A50" s="636"/>
      <c r="B50" s="637"/>
      <c r="C50" s="637"/>
      <c r="D50" s="637"/>
      <c r="E50" s="637"/>
      <c r="F50" s="637"/>
      <c r="G50" s="637"/>
    </row>
    <row r="51" spans="1:7" s="634" customFormat="1" x14ac:dyDescent="0.2">
      <c r="A51" s="636"/>
      <c r="B51" s="637"/>
      <c r="C51" s="637"/>
      <c r="D51" s="637"/>
      <c r="E51" s="637"/>
      <c r="F51" s="637"/>
      <c r="G51" s="637"/>
    </row>
    <row r="52" spans="1:7" s="634" customFormat="1" x14ac:dyDescent="0.2">
      <c r="A52" s="636"/>
      <c r="B52" s="637"/>
      <c r="C52" s="637"/>
      <c r="D52" s="637"/>
      <c r="E52" s="637"/>
      <c r="F52" s="637"/>
      <c r="G52" s="637"/>
    </row>
    <row r="53" spans="1:7" s="634" customFormat="1" x14ac:dyDescent="0.2">
      <c r="A53" s="636"/>
      <c r="B53" s="637"/>
      <c r="C53" s="637"/>
      <c r="D53" s="637"/>
      <c r="E53" s="637"/>
      <c r="F53" s="637"/>
      <c r="G53" s="637"/>
    </row>
    <row r="54" spans="1:7" s="634" customFormat="1" x14ac:dyDescent="0.2">
      <c r="A54" s="636"/>
      <c r="B54" s="637"/>
      <c r="C54" s="637"/>
      <c r="D54" s="637"/>
      <c r="E54" s="637"/>
      <c r="F54" s="637"/>
      <c r="G54" s="637"/>
    </row>
    <row r="55" spans="1:7" s="634" customFormat="1" x14ac:dyDescent="0.2">
      <c r="A55" s="636"/>
      <c r="B55" s="637"/>
      <c r="C55" s="637"/>
      <c r="D55" s="637"/>
      <c r="E55" s="637"/>
      <c r="F55" s="637"/>
      <c r="G55" s="637"/>
    </row>
    <row r="56" spans="1:7" s="634" customFormat="1" x14ac:dyDescent="0.2">
      <c r="A56" s="636"/>
      <c r="B56" s="637"/>
      <c r="C56" s="637"/>
      <c r="D56" s="637"/>
      <c r="E56" s="637"/>
      <c r="F56" s="637"/>
      <c r="G56" s="637"/>
    </row>
    <row r="57" spans="1:7" s="634" customFormat="1" x14ac:dyDescent="0.2">
      <c r="A57" s="636"/>
      <c r="B57" s="637"/>
      <c r="C57" s="637"/>
      <c r="D57" s="637"/>
      <c r="E57" s="637"/>
      <c r="F57" s="637"/>
      <c r="G57" s="637"/>
    </row>
    <row r="58" spans="1:7" s="634" customFormat="1" x14ac:dyDescent="0.2">
      <c r="A58" s="636"/>
      <c r="B58" s="637"/>
      <c r="C58" s="637"/>
      <c r="D58" s="637"/>
      <c r="E58" s="637"/>
      <c r="F58" s="637"/>
      <c r="G58" s="637"/>
    </row>
    <row r="59" spans="1:7" s="634" customFormat="1" x14ac:dyDescent="0.2">
      <c r="A59" s="636"/>
      <c r="B59" s="637"/>
      <c r="C59" s="637"/>
      <c r="D59" s="637"/>
      <c r="E59" s="637"/>
      <c r="F59" s="637"/>
      <c r="G59" s="637"/>
    </row>
    <row r="60" spans="1:7" s="634" customFormat="1" x14ac:dyDescent="0.2">
      <c r="A60" s="636"/>
      <c r="B60" s="637"/>
      <c r="C60" s="637"/>
      <c r="D60" s="637"/>
      <c r="E60" s="637"/>
      <c r="F60" s="637"/>
      <c r="G60" s="637"/>
    </row>
    <row r="61" spans="1:7" s="634" customFormat="1" x14ac:dyDescent="0.2">
      <c r="A61" s="636"/>
      <c r="B61" s="637"/>
      <c r="C61" s="637"/>
      <c r="D61" s="637"/>
      <c r="E61" s="637"/>
      <c r="F61" s="637"/>
      <c r="G61" s="637"/>
    </row>
    <row r="62" spans="1:7" s="634" customFormat="1" x14ac:dyDescent="0.2">
      <c r="A62" s="636"/>
      <c r="B62" s="637"/>
      <c r="C62" s="637"/>
      <c r="D62" s="637"/>
      <c r="E62" s="637"/>
      <c r="F62" s="637"/>
      <c r="G62" s="637"/>
    </row>
    <row r="63" spans="1:7" s="634" customFormat="1" x14ac:dyDescent="0.2">
      <c r="A63" s="636"/>
      <c r="B63" s="637"/>
      <c r="C63" s="637"/>
      <c r="D63" s="637"/>
      <c r="E63" s="637"/>
      <c r="F63" s="637"/>
      <c r="G63" s="637"/>
    </row>
    <row r="64" spans="1:7" s="634" customFormat="1" x14ac:dyDescent="0.2">
      <c r="A64" s="636"/>
      <c r="B64" s="637"/>
      <c r="C64" s="637"/>
      <c r="D64" s="637"/>
      <c r="E64" s="637"/>
      <c r="F64" s="637"/>
      <c r="G64" s="637"/>
    </row>
    <row r="65" spans="1:7" s="634" customFormat="1" x14ac:dyDescent="0.2">
      <c r="A65" s="636"/>
      <c r="B65" s="637"/>
      <c r="C65" s="637"/>
      <c r="D65" s="637"/>
      <c r="E65" s="637"/>
      <c r="F65" s="637"/>
      <c r="G65" s="637"/>
    </row>
    <row r="66" spans="1:7" s="634" customFormat="1" x14ac:dyDescent="0.2">
      <c r="A66" s="636"/>
      <c r="B66" s="637"/>
      <c r="C66" s="637"/>
      <c r="D66" s="637"/>
      <c r="E66" s="637"/>
      <c r="F66" s="637"/>
      <c r="G66" s="637"/>
    </row>
    <row r="67" spans="1:7" s="634" customFormat="1" x14ac:dyDescent="0.2">
      <c r="A67" s="636"/>
      <c r="B67" s="637"/>
      <c r="C67" s="637"/>
      <c r="D67" s="637"/>
      <c r="E67" s="637"/>
      <c r="F67" s="637"/>
      <c r="G67" s="637"/>
    </row>
    <row r="68" spans="1:7" s="634" customFormat="1" x14ac:dyDescent="0.2">
      <c r="A68" s="636"/>
      <c r="B68" s="637"/>
      <c r="C68" s="637"/>
      <c r="D68" s="637"/>
      <c r="E68" s="637"/>
      <c r="F68" s="637"/>
      <c r="G68" s="637"/>
    </row>
    <row r="69" spans="1:7" s="634" customFormat="1" x14ac:dyDescent="0.2">
      <c r="A69" s="636"/>
      <c r="B69" s="637"/>
      <c r="C69" s="637"/>
      <c r="D69" s="637"/>
      <c r="E69" s="637"/>
      <c r="F69" s="637"/>
      <c r="G69" s="637"/>
    </row>
    <row r="70" spans="1:7" s="634" customFormat="1" x14ac:dyDescent="0.2">
      <c r="A70" s="636"/>
      <c r="B70" s="637"/>
      <c r="C70" s="637"/>
      <c r="D70" s="637"/>
      <c r="E70" s="637"/>
      <c r="F70" s="637"/>
      <c r="G70" s="637"/>
    </row>
    <row r="71" spans="1:7" s="634" customFormat="1" x14ac:dyDescent="0.2">
      <c r="A71" s="636"/>
      <c r="B71" s="637"/>
      <c r="C71" s="637"/>
      <c r="D71" s="637"/>
      <c r="E71" s="637"/>
      <c r="F71" s="637"/>
      <c r="G71" s="637"/>
    </row>
    <row r="72" spans="1:7" s="634" customFormat="1" x14ac:dyDescent="0.2">
      <c r="A72" s="636"/>
      <c r="B72" s="637"/>
      <c r="C72" s="637"/>
      <c r="D72" s="637"/>
      <c r="E72" s="637"/>
      <c r="F72" s="637"/>
      <c r="G72" s="637"/>
    </row>
    <row r="73" spans="1:7" s="634" customFormat="1" x14ac:dyDescent="0.2">
      <c r="A73" s="636"/>
      <c r="B73" s="637"/>
      <c r="C73" s="637"/>
      <c r="D73" s="637"/>
      <c r="E73" s="637"/>
      <c r="F73" s="637"/>
      <c r="G73" s="637"/>
    </row>
    <row r="74" spans="1:7" s="634" customFormat="1" x14ac:dyDescent="0.2">
      <c r="A74" s="636"/>
      <c r="B74" s="637"/>
      <c r="C74" s="637"/>
      <c r="D74" s="637"/>
      <c r="E74" s="637"/>
      <c r="F74" s="637"/>
      <c r="G74" s="637"/>
    </row>
    <row r="75" spans="1:7" s="634" customFormat="1" x14ac:dyDescent="0.2">
      <c r="A75" s="636"/>
      <c r="B75" s="637"/>
      <c r="C75" s="637"/>
      <c r="D75" s="637"/>
      <c r="E75" s="637"/>
      <c r="F75" s="637"/>
      <c r="G75" s="637"/>
    </row>
    <row r="76" spans="1:7" s="634" customFormat="1" x14ac:dyDescent="0.2">
      <c r="A76" s="636"/>
      <c r="B76" s="637"/>
      <c r="C76" s="637"/>
      <c r="D76" s="637"/>
      <c r="E76" s="637"/>
      <c r="F76" s="637"/>
      <c r="G76" s="637"/>
    </row>
    <row r="77" spans="1:7" s="634" customFormat="1" x14ac:dyDescent="0.2">
      <c r="A77" s="636"/>
      <c r="B77" s="637"/>
      <c r="C77" s="637"/>
      <c r="D77" s="637"/>
      <c r="E77" s="637"/>
      <c r="F77" s="637"/>
      <c r="G77" s="637"/>
    </row>
    <row r="78" spans="1:7" s="634" customFormat="1" x14ac:dyDescent="0.2">
      <c r="A78" s="636"/>
      <c r="B78" s="637"/>
      <c r="C78" s="637"/>
      <c r="D78" s="637"/>
      <c r="E78" s="637"/>
      <c r="F78" s="637"/>
      <c r="G78" s="637"/>
    </row>
    <row r="79" spans="1:7" s="634" customFormat="1" x14ac:dyDescent="0.2">
      <c r="A79" s="636"/>
      <c r="B79" s="637"/>
      <c r="C79" s="637"/>
      <c r="D79" s="637"/>
      <c r="E79" s="637"/>
      <c r="F79" s="637"/>
      <c r="G79" s="637"/>
    </row>
    <row r="80" spans="1:7" s="634" customFormat="1" x14ac:dyDescent="0.2">
      <c r="A80" s="636"/>
      <c r="B80" s="637"/>
      <c r="C80" s="637"/>
      <c r="D80" s="637"/>
      <c r="E80" s="637"/>
      <c r="F80" s="637"/>
      <c r="G80" s="637"/>
    </row>
    <row r="81" spans="1:7" s="634" customFormat="1" x14ac:dyDescent="0.2">
      <c r="A81" s="636"/>
      <c r="B81" s="637"/>
      <c r="C81" s="637"/>
      <c r="D81" s="637"/>
      <c r="E81" s="637"/>
      <c r="F81" s="637"/>
      <c r="G81" s="637"/>
    </row>
    <row r="82" spans="1:7" s="634" customFormat="1" x14ac:dyDescent="0.2">
      <c r="A82" s="636"/>
      <c r="B82" s="637"/>
      <c r="C82" s="637"/>
      <c r="D82" s="637"/>
      <c r="E82" s="637"/>
      <c r="F82" s="637"/>
      <c r="G82" s="637"/>
    </row>
    <row r="83" spans="1:7" s="634" customFormat="1" x14ac:dyDescent="0.2">
      <c r="A83" s="636"/>
      <c r="B83" s="637"/>
      <c r="C83" s="637"/>
      <c r="D83" s="637"/>
      <c r="E83" s="637"/>
      <c r="F83" s="637"/>
      <c r="G83" s="637"/>
    </row>
    <row r="84" spans="1:7" s="634" customFormat="1" x14ac:dyDescent="0.2">
      <c r="A84" s="636"/>
      <c r="B84" s="637"/>
      <c r="C84" s="637"/>
      <c r="D84" s="637"/>
      <c r="E84" s="637"/>
      <c r="F84" s="637"/>
      <c r="G84" s="637"/>
    </row>
    <row r="85" spans="1:7" s="634" customFormat="1" x14ac:dyDescent="0.2">
      <c r="A85" s="636"/>
      <c r="B85" s="637"/>
      <c r="C85" s="637"/>
      <c r="D85" s="637"/>
      <c r="E85" s="637"/>
      <c r="F85" s="637"/>
      <c r="G85" s="637"/>
    </row>
    <row r="86" spans="1:7" s="634" customFormat="1" x14ac:dyDescent="0.2">
      <c r="A86" s="636"/>
      <c r="B86" s="637"/>
      <c r="C86" s="637"/>
      <c r="D86" s="637"/>
      <c r="E86" s="637"/>
      <c r="F86" s="637"/>
      <c r="G86" s="637"/>
    </row>
    <row r="87" spans="1:7" s="634" customFormat="1" x14ac:dyDescent="0.2">
      <c r="A87" s="636"/>
      <c r="B87" s="637"/>
      <c r="C87" s="637"/>
      <c r="D87" s="637"/>
      <c r="E87" s="637"/>
      <c r="F87" s="637"/>
      <c r="G87" s="637"/>
    </row>
    <row r="88" spans="1:7" s="634" customFormat="1" x14ac:dyDescent="0.2">
      <c r="A88" s="636"/>
      <c r="B88" s="637"/>
      <c r="C88" s="637"/>
      <c r="D88" s="637"/>
      <c r="E88" s="637"/>
      <c r="F88" s="637"/>
      <c r="G88" s="637"/>
    </row>
    <row r="89" spans="1:7" s="634" customFormat="1" x14ac:dyDescent="0.2">
      <c r="A89" s="636"/>
      <c r="B89" s="637"/>
      <c r="C89" s="637"/>
      <c r="D89" s="637"/>
      <c r="E89" s="637"/>
      <c r="F89" s="637"/>
      <c r="G89" s="637"/>
    </row>
    <row r="90" spans="1:7" s="634" customFormat="1" x14ac:dyDescent="0.2">
      <c r="A90" s="636"/>
      <c r="B90" s="637"/>
      <c r="C90" s="637"/>
      <c r="D90" s="637"/>
      <c r="E90" s="637"/>
      <c r="F90" s="637"/>
      <c r="G90" s="637"/>
    </row>
    <row r="91" spans="1:7" s="634" customFormat="1" x14ac:dyDescent="0.2">
      <c r="A91" s="636"/>
      <c r="B91" s="637"/>
      <c r="C91" s="637"/>
      <c r="D91" s="637"/>
      <c r="E91" s="637"/>
      <c r="F91" s="637"/>
      <c r="G91" s="637"/>
    </row>
    <row r="92" spans="1:7" s="634" customFormat="1" x14ac:dyDescent="0.2">
      <c r="A92" s="636"/>
      <c r="B92" s="637"/>
      <c r="C92" s="637"/>
      <c r="D92" s="637"/>
      <c r="E92" s="637"/>
      <c r="F92" s="637"/>
      <c r="G92" s="637"/>
    </row>
    <row r="93" spans="1:7" s="634" customFormat="1" x14ac:dyDescent="0.2">
      <c r="A93" s="636"/>
      <c r="B93" s="637"/>
      <c r="C93" s="637"/>
      <c r="D93" s="637"/>
      <c r="E93" s="637"/>
      <c r="F93" s="637"/>
      <c r="G93" s="637"/>
    </row>
    <row r="94" spans="1:7" s="634" customFormat="1" x14ac:dyDescent="0.2">
      <c r="A94" s="636"/>
      <c r="B94" s="637"/>
      <c r="C94" s="637"/>
      <c r="D94" s="637"/>
      <c r="E94" s="637"/>
      <c r="F94" s="637"/>
      <c r="G94" s="637"/>
    </row>
    <row r="95" spans="1:7" s="634" customFormat="1" x14ac:dyDescent="0.2">
      <c r="A95" s="636"/>
      <c r="B95" s="637"/>
      <c r="C95" s="637"/>
      <c r="D95" s="637"/>
      <c r="E95" s="637"/>
      <c r="F95" s="637"/>
      <c r="G95" s="637"/>
    </row>
    <row r="96" spans="1:7" s="634" customFormat="1" x14ac:dyDescent="0.2">
      <c r="A96" s="636"/>
      <c r="B96" s="637"/>
      <c r="C96" s="637"/>
      <c r="D96" s="637"/>
      <c r="E96" s="637"/>
      <c r="F96" s="637"/>
      <c r="G96" s="637"/>
    </row>
    <row r="97" spans="1:7" s="634" customFormat="1" x14ac:dyDescent="0.2">
      <c r="A97" s="636"/>
      <c r="B97" s="637"/>
      <c r="C97" s="637"/>
      <c r="D97" s="637"/>
      <c r="E97" s="637"/>
      <c r="F97" s="637"/>
      <c r="G97" s="637"/>
    </row>
    <row r="98" spans="1:7" s="634" customFormat="1" x14ac:dyDescent="0.2">
      <c r="A98" s="636"/>
      <c r="B98" s="637"/>
      <c r="C98" s="637"/>
      <c r="D98" s="637"/>
      <c r="E98" s="637"/>
      <c r="F98" s="637"/>
      <c r="G98" s="637"/>
    </row>
    <row r="99" spans="1:7" s="634" customFormat="1" x14ac:dyDescent="0.2">
      <c r="A99" s="636"/>
      <c r="B99" s="637"/>
      <c r="C99" s="637"/>
      <c r="D99" s="637"/>
      <c r="E99" s="637"/>
      <c r="F99" s="637"/>
      <c r="G99" s="637"/>
    </row>
    <row r="100" spans="1:7" s="634" customFormat="1" x14ac:dyDescent="0.2">
      <c r="A100" s="636"/>
      <c r="B100" s="637"/>
      <c r="C100" s="637"/>
      <c r="D100" s="637"/>
      <c r="E100" s="637"/>
      <c r="F100" s="637"/>
      <c r="G100" s="637"/>
    </row>
    <row r="101" spans="1:7" s="634" customFormat="1" x14ac:dyDescent="0.2">
      <c r="A101" s="636"/>
      <c r="B101" s="637"/>
      <c r="C101" s="637"/>
      <c r="D101" s="637"/>
      <c r="E101" s="637"/>
      <c r="F101" s="637"/>
      <c r="G101" s="637"/>
    </row>
    <row r="102" spans="1:7" s="634" customFormat="1" x14ac:dyDescent="0.2">
      <c r="A102" s="636"/>
      <c r="B102" s="637"/>
      <c r="C102" s="637"/>
      <c r="D102" s="637"/>
      <c r="E102" s="637"/>
      <c r="F102" s="637"/>
      <c r="G102" s="637"/>
    </row>
    <row r="103" spans="1:7" s="634" customFormat="1" x14ac:dyDescent="0.2">
      <c r="A103" s="636"/>
      <c r="B103" s="637"/>
      <c r="C103" s="637"/>
      <c r="D103" s="637"/>
      <c r="E103" s="637"/>
      <c r="F103" s="637"/>
      <c r="G103" s="637"/>
    </row>
    <row r="104" spans="1:7" s="634" customFormat="1" x14ac:dyDescent="0.2">
      <c r="A104" s="636"/>
      <c r="B104" s="637"/>
      <c r="C104" s="637"/>
      <c r="D104" s="637"/>
      <c r="E104" s="637"/>
      <c r="F104" s="637"/>
      <c r="G104" s="637"/>
    </row>
    <row r="105" spans="1:7" s="634" customFormat="1" x14ac:dyDescent="0.2">
      <c r="A105" s="636"/>
      <c r="B105" s="637"/>
      <c r="C105" s="637"/>
      <c r="D105" s="637"/>
      <c r="E105" s="637"/>
      <c r="F105" s="637"/>
      <c r="G105" s="637"/>
    </row>
    <row r="106" spans="1:7" s="634" customFormat="1" x14ac:dyDescent="0.2">
      <c r="A106" s="636"/>
      <c r="B106" s="637"/>
      <c r="C106" s="637"/>
      <c r="D106" s="637"/>
      <c r="E106" s="637"/>
      <c r="F106" s="637"/>
      <c r="G106" s="637"/>
    </row>
    <row r="107" spans="1:7" s="634" customFormat="1" x14ac:dyDescent="0.2">
      <c r="A107" s="636"/>
      <c r="B107" s="637"/>
      <c r="C107" s="637"/>
      <c r="D107" s="637"/>
      <c r="E107" s="637"/>
      <c r="F107" s="637"/>
      <c r="G107" s="637"/>
    </row>
    <row r="108" spans="1:7" s="634" customFormat="1" x14ac:dyDescent="0.2">
      <c r="A108" s="636"/>
      <c r="B108" s="637"/>
      <c r="C108" s="637"/>
      <c r="D108" s="637"/>
      <c r="E108" s="637"/>
      <c r="F108" s="637"/>
      <c r="G108" s="637"/>
    </row>
    <row r="109" spans="1:7" s="634" customFormat="1" x14ac:dyDescent="0.2">
      <c r="A109" s="636"/>
      <c r="B109" s="637"/>
      <c r="C109" s="637"/>
      <c r="D109" s="637"/>
      <c r="E109" s="637"/>
      <c r="F109" s="637"/>
      <c r="G109" s="637"/>
    </row>
    <row r="110" spans="1:7" s="634" customFormat="1" x14ac:dyDescent="0.2">
      <c r="A110" s="636"/>
      <c r="B110" s="637"/>
      <c r="C110" s="637"/>
      <c r="D110" s="637"/>
      <c r="E110" s="637"/>
      <c r="F110" s="637"/>
      <c r="G110" s="637"/>
    </row>
    <row r="111" spans="1:7" s="634" customFormat="1" x14ac:dyDescent="0.2">
      <c r="A111" s="636"/>
      <c r="B111" s="637"/>
      <c r="C111" s="637"/>
      <c r="D111" s="637"/>
      <c r="E111" s="637"/>
      <c r="F111" s="637"/>
      <c r="G111" s="637"/>
    </row>
    <row r="112" spans="1:7" s="634" customFormat="1" x14ac:dyDescent="0.2">
      <c r="A112" s="636"/>
      <c r="B112" s="637"/>
      <c r="C112" s="637"/>
      <c r="D112" s="637"/>
      <c r="E112" s="637"/>
      <c r="F112" s="637"/>
      <c r="G112" s="637"/>
    </row>
    <row r="113" spans="1:7" s="634" customFormat="1" x14ac:dyDescent="0.2">
      <c r="A113" s="636"/>
      <c r="B113" s="637"/>
      <c r="C113" s="637"/>
      <c r="D113" s="637"/>
      <c r="E113" s="637"/>
      <c r="F113" s="637"/>
      <c r="G113" s="637"/>
    </row>
    <row r="114" spans="1:7" s="634" customFormat="1" x14ac:dyDescent="0.2">
      <c r="A114" s="636"/>
      <c r="B114" s="637"/>
      <c r="C114" s="637"/>
      <c r="D114" s="637"/>
      <c r="E114" s="637"/>
      <c r="F114" s="637"/>
      <c r="G114" s="637"/>
    </row>
    <row r="115" spans="1:7" s="634" customFormat="1" x14ac:dyDescent="0.2">
      <c r="A115" s="636"/>
      <c r="B115" s="637"/>
      <c r="C115" s="637"/>
      <c r="D115" s="637"/>
      <c r="E115" s="637"/>
      <c r="F115" s="637"/>
      <c r="G115" s="637"/>
    </row>
    <row r="116" spans="1:7" s="634" customFormat="1" x14ac:dyDescent="0.2">
      <c r="A116" s="636"/>
      <c r="B116" s="637"/>
      <c r="C116" s="637"/>
      <c r="D116" s="637"/>
      <c r="E116" s="637"/>
      <c r="F116" s="637"/>
      <c r="G116" s="637"/>
    </row>
    <row r="117" spans="1:7" s="634" customFormat="1" x14ac:dyDescent="0.2">
      <c r="A117" s="636"/>
      <c r="B117" s="637"/>
      <c r="C117" s="637"/>
      <c r="D117" s="637"/>
      <c r="E117" s="637"/>
      <c r="F117" s="637"/>
      <c r="G117" s="637"/>
    </row>
    <row r="118" spans="1:7" s="634" customFormat="1" x14ac:dyDescent="0.2">
      <c r="A118" s="636"/>
      <c r="B118" s="637"/>
      <c r="C118" s="637"/>
      <c r="D118" s="637"/>
      <c r="E118" s="637"/>
      <c r="F118" s="637"/>
      <c r="G118" s="637"/>
    </row>
    <row r="119" spans="1:7" s="634" customFormat="1" x14ac:dyDescent="0.2">
      <c r="A119" s="636"/>
      <c r="B119" s="637"/>
      <c r="C119" s="637"/>
      <c r="D119" s="637"/>
      <c r="E119" s="637"/>
      <c r="F119" s="637"/>
      <c r="G119" s="637"/>
    </row>
  </sheetData>
  <mergeCells count="6">
    <mergeCell ref="C39:D39"/>
    <mergeCell ref="A1:H1"/>
    <mergeCell ref="A2:H2"/>
    <mergeCell ref="A3:H3"/>
    <mergeCell ref="A4:H4"/>
    <mergeCell ref="C38:D38"/>
  </mergeCells>
  <pageMargins left="0.70866141732283472" right="0.70866141732283472" top="0.74803149606299213" bottom="0.74803149606299213" header="0.31496062992125984" footer="0.31496062992125984"/>
  <pageSetup scale="74" orientation="landscape" r:id="rId1"/>
  <headerFooter>
    <oddFooter>&amp;R84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134"/>
  <sheetViews>
    <sheetView zoomScale="80" zoomScaleNormal="80" workbookViewId="0">
      <selection activeCell="B17" sqref="B17"/>
    </sheetView>
  </sheetViews>
  <sheetFormatPr baseColWidth="10" defaultColWidth="10.85546875" defaultRowHeight="12.75" x14ac:dyDescent="0.2"/>
  <cols>
    <col min="1" max="1" width="38.28515625" style="636" customWidth="1"/>
    <col min="2" max="2" width="18.85546875" style="637" customWidth="1"/>
    <col min="3" max="3" width="17" style="637" customWidth="1"/>
    <col min="4" max="4" width="18.7109375" style="637" customWidth="1"/>
    <col min="5" max="5" width="16.5703125" style="637" customWidth="1"/>
    <col min="6" max="6" width="17.28515625" style="637" customWidth="1"/>
    <col min="7" max="7" width="14.42578125" style="637" customWidth="1"/>
    <col min="8" max="8" width="15.42578125" style="637" customWidth="1"/>
    <col min="9" max="9" width="13.42578125" style="637" customWidth="1"/>
    <col min="10" max="10" width="14.42578125" style="637" customWidth="1"/>
    <col min="11" max="11" width="14.42578125" style="637" bestFit="1" customWidth="1"/>
    <col min="12" max="12" width="13.7109375" style="637" customWidth="1"/>
    <col min="13" max="35" width="10.85546875" style="634"/>
    <col min="36" max="16384" width="10.85546875" style="514"/>
  </cols>
  <sheetData>
    <row r="1" spans="1:35" ht="12.75" customHeight="1" x14ac:dyDescent="0.2">
      <c r="A1" s="1424" t="s">
        <v>19761</v>
      </c>
      <c r="B1" s="1424"/>
      <c r="C1" s="1424"/>
      <c r="D1" s="1424"/>
      <c r="E1" s="1424"/>
      <c r="F1" s="1424"/>
      <c r="G1" s="1424"/>
      <c r="H1" s="1424"/>
      <c r="I1" s="633"/>
      <c r="J1" s="633"/>
      <c r="K1" s="633"/>
      <c r="L1" s="633"/>
      <c r="M1" s="633"/>
      <c r="N1" s="633"/>
    </row>
    <row r="2" spans="1:35" ht="12.75" customHeight="1" x14ac:dyDescent="0.2">
      <c r="A2" s="1424" t="s">
        <v>19935</v>
      </c>
      <c r="B2" s="1424"/>
      <c r="C2" s="1424"/>
      <c r="D2" s="1424"/>
      <c r="E2" s="1424"/>
      <c r="F2" s="1424"/>
      <c r="G2" s="1424"/>
      <c r="H2" s="1424"/>
      <c r="I2" s="633"/>
      <c r="J2" s="633"/>
      <c r="K2" s="633"/>
      <c r="L2" s="633"/>
      <c r="M2" s="633"/>
      <c r="N2" s="633"/>
    </row>
    <row r="3" spans="1:35" ht="12.75" customHeight="1" x14ac:dyDescent="0.2">
      <c r="A3" s="1425" t="s">
        <v>19512</v>
      </c>
      <c r="B3" s="1425"/>
      <c r="C3" s="1425"/>
      <c r="D3" s="1425"/>
      <c r="E3" s="1425"/>
      <c r="F3" s="1425"/>
      <c r="G3" s="1425"/>
      <c r="H3" s="1425"/>
      <c r="I3" s="635"/>
      <c r="J3" s="635"/>
      <c r="K3" s="635"/>
      <c r="L3" s="635"/>
      <c r="M3" s="635"/>
      <c r="N3" s="635"/>
    </row>
    <row r="4" spans="1:35" ht="12.75" customHeight="1" x14ac:dyDescent="0.2">
      <c r="A4" s="1424" t="s">
        <v>19510</v>
      </c>
      <c r="B4" s="1424"/>
      <c r="C4" s="1424"/>
      <c r="D4" s="1424"/>
      <c r="E4" s="1424"/>
      <c r="F4" s="1424"/>
      <c r="G4" s="1424"/>
      <c r="H4" s="1424"/>
      <c r="I4" s="633"/>
      <c r="J4" s="633"/>
      <c r="K4" s="633"/>
      <c r="L4" s="633"/>
      <c r="M4" s="633"/>
      <c r="N4" s="633"/>
    </row>
    <row r="5" spans="1:35" ht="12.75" customHeight="1" x14ac:dyDescent="0.2">
      <c r="B5" s="634"/>
      <c r="C5" s="634"/>
      <c r="D5" s="634"/>
      <c r="E5" s="634"/>
      <c r="F5" s="634"/>
      <c r="G5" s="634"/>
      <c r="H5" s="634"/>
      <c r="I5" s="634"/>
      <c r="J5" s="634"/>
      <c r="K5" s="634"/>
      <c r="L5" s="634"/>
    </row>
    <row r="6" spans="1:35" x14ac:dyDescent="0.2">
      <c r="A6" s="638" t="s">
        <v>19591</v>
      </c>
      <c r="B6" s="639" t="s">
        <v>19936</v>
      </c>
    </row>
    <row r="8" spans="1:35" s="644" customFormat="1" ht="39" x14ac:dyDescent="0.25">
      <c r="A8" s="641" t="s">
        <v>206</v>
      </c>
      <c r="B8" s="642" t="s">
        <v>19764</v>
      </c>
      <c r="C8" s="643" t="s">
        <v>19937</v>
      </c>
      <c r="D8" s="643" t="s">
        <v>19766</v>
      </c>
      <c r="E8" s="643" t="s">
        <v>19767</v>
      </c>
      <c r="F8" s="643" t="s">
        <v>19768</v>
      </c>
      <c r="G8" s="643" t="s">
        <v>19769</v>
      </c>
      <c r="H8" s="643" t="s">
        <v>19770</v>
      </c>
      <c r="I8"/>
    </row>
    <row r="9" spans="1:35" s="702" customFormat="1" ht="22.5" customHeight="1" x14ac:dyDescent="0.25">
      <c r="A9" s="764" t="s">
        <v>19890</v>
      </c>
      <c r="B9" s="640">
        <f>SUM(B10:B11)</f>
        <v>0</v>
      </c>
      <c r="C9" s="640">
        <f t="shared" ref="C9:H9" si="0">SUM(C10:C11)</f>
        <v>522440.80000000005</v>
      </c>
      <c r="D9" s="640">
        <f t="shared" si="0"/>
        <v>0</v>
      </c>
      <c r="E9" s="640">
        <f t="shared" si="0"/>
        <v>522440.80000000005</v>
      </c>
      <c r="F9" s="640">
        <f t="shared" si="0"/>
        <v>522440.8</v>
      </c>
      <c r="G9" s="640">
        <f t="shared" si="0"/>
        <v>522440.8</v>
      </c>
      <c r="H9" s="640">
        <f t="shared" si="0"/>
        <v>5.8207660913467407E-11</v>
      </c>
      <c r="I9" s="697"/>
      <c r="J9" s="765"/>
      <c r="K9" s="765"/>
      <c r="L9" s="765"/>
      <c r="M9" s="765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</row>
    <row r="10" spans="1:35" s="656" customFormat="1" ht="22.5" customHeight="1" x14ac:dyDescent="0.25">
      <c r="A10" s="652" t="s">
        <v>19891</v>
      </c>
      <c r="B10" s="648"/>
      <c r="C10" s="648"/>
      <c r="D10" s="648">
        <v>0</v>
      </c>
      <c r="E10" s="648">
        <f>SUM(C10:D10)</f>
        <v>0</v>
      </c>
      <c r="F10" s="648">
        <v>0</v>
      </c>
      <c r="G10" s="648">
        <f t="shared" ref="G10:G11" si="1">SUM(F10)</f>
        <v>0</v>
      </c>
      <c r="H10" s="648">
        <f>SUM(E10-F10)</f>
        <v>0</v>
      </c>
      <c r="I10" s="705"/>
      <c r="J10" s="664"/>
      <c r="K10" s="664"/>
      <c r="L10" s="664"/>
      <c r="M10" s="664"/>
      <c r="N10" s="664"/>
      <c r="O10" s="664"/>
      <c r="P10" s="664"/>
      <c r="Q10" s="664"/>
      <c r="R10" s="664"/>
      <c r="S10" s="664"/>
      <c r="T10" s="664"/>
      <c r="U10" s="664"/>
      <c r="V10" s="664"/>
      <c r="W10" s="664"/>
      <c r="X10" s="664"/>
      <c r="Y10" s="664"/>
      <c r="Z10" s="664"/>
      <c r="AA10" s="664"/>
      <c r="AB10" s="664"/>
      <c r="AC10" s="664"/>
      <c r="AD10" s="664"/>
      <c r="AE10" s="664"/>
      <c r="AF10" s="664"/>
      <c r="AG10" s="664"/>
      <c r="AH10" s="664"/>
      <c r="AI10" s="664"/>
    </row>
    <row r="11" spans="1:35" s="512" customFormat="1" ht="22.5" customHeight="1" x14ac:dyDescent="0.25">
      <c r="A11" s="652" t="s">
        <v>19892</v>
      </c>
      <c r="B11" s="648">
        <v>0</v>
      </c>
      <c r="C11" s="648">
        <f>22541.12+522440.8-22541.12</f>
        <v>522440.80000000005</v>
      </c>
      <c r="D11" s="648">
        <v>0</v>
      </c>
      <c r="E11" s="648">
        <f>SUM(C11:D11)</f>
        <v>522440.80000000005</v>
      </c>
      <c r="F11" s="648">
        <v>522440.8</v>
      </c>
      <c r="G11" s="648">
        <f t="shared" si="1"/>
        <v>522440.8</v>
      </c>
      <c r="H11" s="648">
        <f>SUM(E11-F11)</f>
        <v>5.8207660913467407E-11</v>
      </c>
      <c r="I11" s="481"/>
      <c r="J11" s="661"/>
      <c r="K11" s="661"/>
      <c r="L11" s="661"/>
      <c r="M11" s="661"/>
      <c r="N11" s="661"/>
      <c r="O11" s="661"/>
      <c r="P11" s="661"/>
      <c r="Q11" s="661"/>
      <c r="R11" s="661"/>
      <c r="S11" s="661"/>
      <c r="T11" s="661"/>
      <c r="U11" s="661"/>
      <c r="V11" s="661"/>
      <c r="W11" s="661"/>
      <c r="X11" s="661"/>
      <c r="Y11" s="661"/>
      <c r="Z11" s="661"/>
      <c r="AA11" s="661"/>
      <c r="AB11" s="661"/>
      <c r="AC11" s="661"/>
      <c r="AD11" s="661"/>
      <c r="AE11" s="661"/>
      <c r="AF11" s="661"/>
      <c r="AG11" s="661"/>
      <c r="AH11" s="661"/>
      <c r="AI11" s="661"/>
    </row>
    <row r="12" spans="1:35" s="762" customFormat="1" ht="22.5" customHeight="1" x14ac:dyDescent="0.25">
      <c r="A12" s="678" t="s">
        <v>19584</v>
      </c>
      <c r="B12" s="679">
        <f>SUM(B9)</f>
        <v>0</v>
      </c>
      <c r="C12" s="679">
        <f t="shared" ref="C12:H12" si="2">SUM(C9)</f>
        <v>522440.80000000005</v>
      </c>
      <c r="D12" s="679">
        <f t="shared" si="2"/>
        <v>0</v>
      </c>
      <c r="E12" s="679">
        <f t="shared" si="2"/>
        <v>522440.80000000005</v>
      </c>
      <c r="F12" s="679">
        <f t="shared" si="2"/>
        <v>522440.8</v>
      </c>
      <c r="G12" s="679">
        <f t="shared" si="2"/>
        <v>522440.8</v>
      </c>
      <c r="H12" s="679">
        <f t="shared" si="2"/>
        <v>5.8207660913467407E-11</v>
      </c>
      <c r="I12" s="695"/>
      <c r="J12" s="761"/>
      <c r="K12" s="761"/>
      <c r="L12" s="761"/>
      <c r="M12" s="761"/>
      <c r="N12" s="761"/>
      <c r="O12" s="761"/>
      <c r="P12" s="761"/>
      <c r="Q12" s="761"/>
      <c r="R12" s="761"/>
      <c r="S12" s="761"/>
      <c r="T12" s="761"/>
      <c r="U12" s="761"/>
      <c r="V12" s="761"/>
      <c r="W12" s="761"/>
      <c r="X12" s="761"/>
      <c r="Y12" s="761"/>
      <c r="Z12" s="761"/>
      <c r="AA12" s="761"/>
      <c r="AB12" s="761"/>
      <c r="AC12" s="761"/>
      <c r="AD12" s="761"/>
      <c r="AE12" s="761"/>
      <c r="AF12" s="761"/>
      <c r="AG12" s="761"/>
      <c r="AH12" s="761"/>
      <c r="AI12" s="761"/>
    </row>
    <row r="13" spans="1:35" ht="15" x14ac:dyDescent="0.25">
      <c r="A13" s="680"/>
      <c r="B13" s="680"/>
      <c r="C13" s="680"/>
      <c r="D13" s="680"/>
      <c r="E13" s="680"/>
      <c r="F13" s="680"/>
      <c r="G13" s="680"/>
      <c r="H13" s="680"/>
      <c r="I13" s="680"/>
      <c r="J13" s="634"/>
      <c r="K13" s="634"/>
      <c r="L13" s="634"/>
    </row>
    <row r="14" spans="1:35" s="634" customFormat="1" ht="15" x14ac:dyDescent="0.25">
      <c r="A14"/>
      <c r="B14" s="680"/>
      <c r="C14" s="680"/>
      <c r="D14" s="680"/>
      <c r="E14"/>
      <c r="F14"/>
      <c r="G14"/>
      <c r="H14"/>
    </row>
    <row r="15" spans="1:35" s="634" customFormat="1" ht="15" x14ac:dyDescent="0.25">
      <c r="A15"/>
      <c r="B15" s="680"/>
      <c r="C15" s="760"/>
      <c r="D15" s="680"/>
      <c r="E15"/>
      <c r="F15"/>
      <c r="G15"/>
      <c r="H15"/>
    </row>
    <row r="16" spans="1:35" s="634" customFormat="1" ht="15" x14ac:dyDescent="0.25">
      <c r="A16"/>
      <c r="B16"/>
      <c r="C16"/>
      <c r="D16"/>
      <c r="E16"/>
      <c r="F16"/>
      <c r="G16"/>
      <c r="H16"/>
    </row>
    <row r="17" spans="1:8" s="634" customFormat="1" ht="15" x14ac:dyDescent="0.25">
      <c r="A17"/>
      <c r="B17"/>
      <c r="C17"/>
      <c r="D17"/>
      <c r="E17"/>
      <c r="F17"/>
      <c r="G17"/>
      <c r="H17"/>
    </row>
    <row r="18" spans="1:8" s="634" customFormat="1" ht="15" x14ac:dyDescent="0.25">
      <c r="A18"/>
      <c r="B18"/>
      <c r="C18"/>
      <c r="D18"/>
      <c r="E18"/>
      <c r="F18"/>
      <c r="G18"/>
      <c r="H18"/>
    </row>
    <row r="19" spans="1:8" s="634" customFormat="1" ht="15" x14ac:dyDescent="0.25">
      <c r="A19"/>
      <c r="B19"/>
      <c r="C19"/>
      <c r="D19"/>
      <c r="E19"/>
      <c r="F19"/>
      <c r="G19"/>
      <c r="H19"/>
    </row>
    <row r="20" spans="1:8" s="634" customFormat="1" ht="15" x14ac:dyDescent="0.25">
      <c r="A20"/>
      <c r="B20"/>
      <c r="C20" s="1309" t="s">
        <v>19532</v>
      </c>
      <c r="D20" s="1309"/>
      <c r="E20"/>
      <c r="F20"/>
      <c r="G20"/>
      <c r="H20"/>
    </row>
    <row r="21" spans="1:8" s="634" customFormat="1" ht="15" x14ac:dyDescent="0.25">
      <c r="A21"/>
      <c r="B21"/>
      <c r="C21" s="1310" t="s">
        <v>843</v>
      </c>
      <c r="D21" s="1310"/>
      <c r="E21"/>
      <c r="F21"/>
      <c r="G21"/>
      <c r="H21"/>
    </row>
    <row r="22" spans="1:8" s="634" customFormat="1" ht="15" x14ac:dyDescent="0.25">
      <c r="A22"/>
      <c r="B22"/>
      <c r="C22"/>
      <c r="D22"/>
      <c r="E22"/>
      <c r="F22"/>
      <c r="G22"/>
      <c r="H22"/>
    </row>
    <row r="23" spans="1:8" s="634" customFormat="1" ht="15" x14ac:dyDescent="0.25">
      <c r="A23"/>
      <c r="B23"/>
      <c r="C23"/>
      <c r="D23"/>
      <c r="E23"/>
      <c r="F23"/>
      <c r="G23"/>
      <c r="H23"/>
    </row>
    <row r="24" spans="1:8" s="634" customFormat="1" x14ac:dyDescent="0.2">
      <c r="A24" s="636"/>
      <c r="B24" s="637"/>
      <c r="C24" s="637"/>
      <c r="D24" s="637"/>
      <c r="E24" s="637"/>
      <c r="F24" s="637"/>
      <c r="G24" s="637"/>
    </row>
    <row r="25" spans="1:8" s="634" customFormat="1" x14ac:dyDescent="0.2">
      <c r="A25" s="636"/>
      <c r="B25" s="637"/>
      <c r="C25" s="637"/>
      <c r="D25" s="637"/>
      <c r="E25" s="637"/>
      <c r="F25" s="637"/>
      <c r="G25" s="637"/>
    </row>
    <row r="26" spans="1:8" s="634" customFormat="1" x14ac:dyDescent="0.2">
      <c r="A26" s="636"/>
      <c r="B26" s="637"/>
      <c r="C26" s="637"/>
      <c r="D26" s="637"/>
      <c r="E26" s="637"/>
      <c r="F26" s="637"/>
      <c r="G26" s="637"/>
    </row>
    <row r="27" spans="1:8" s="634" customFormat="1" x14ac:dyDescent="0.2">
      <c r="A27" s="636"/>
      <c r="B27" s="637"/>
      <c r="C27" s="637"/>
      <c r="D27" s="637"/>
      <c r="E27" s="766"/>
      <c r="F27" s="637"/>
      <c r="G27" s="637"/>
    </row>
    <row r="28" spans="1:8" s="634" customFormat="1" x14ac:dyDescent="0.2">
      <c r="A28" s="636"/>
      <c r="B28" s="637"/>
      <c r="C28" s="637"/>
      <c r="D28" s="637"/>
      <c r="E28" s="637"/>
      <c r="F28" s="637"/>
      <c r="G28" s="637"/>
    </row>
    <row r="29" spans="1:8" s="634" customFormat="1" x14ac:dyDescent="0.2">
      <c r="A29" s="636"/>
      <c r="B29" s="637"/>
      <c r="C29" s="637"/>
      <c r="D29" s="637"/>
      <c r="E29" s="637"/>
      <c r="F29" s="637"/>
      <c r="G29" s="637"/>
    </row>
    <row r="30" spans="1:8" s="634" customFormat="1" x14ac:dyDescent="0.2">
      <c r="A30" s="636"/>
      <c r="B30" s="637"/>
      <c r="C30" s="637"/>
      <c r="D30" s="637"/>
      <c r="E30" s="637"/>
      <c r="F30" s="637"/>
      <c r="G30" s="637"/>
    </row>
    <row r="31" spans="1:8" s="634" customFormat="1" x14ac:dyDescent="0.2">
      <c r="A31" s="636"/>
      <c r="B31" s="637"/>
      <c r="C31" s="637"/>
      <c r="D31" s="637"/>
      <c r="E31" s="637"/>
      <c r="F31" s="637"/>
      <c r="G31" s="637"/>
    </row>
    <row r="32" spans="1:8" s="634" customFormat="1" x14ac:dyDescent="0.2">
      <c r="A32" s="636"/>
      <c r="B32" s="637"/>
      <c r="C32" s="637"/>
      <c r="D32" s="637"/>
      <c r="E32" s="637"/>
      <c r="F32" s="637"/>
      <c r="G32" s="637"/>
    </row>
    <row r="33" spans="1:7" s="634" customFormat="1" x14ac:dyDescent="0.2">
      <c r="A33" s="636"/>
      <c r="B33" s="637"/>
      <c r="C33" s="637"/>
      <c r="D33" s="637"/>
      <c r="E33" s="637"/>
      <c r="F33" s="637"/>
      <c r="G33" s="637"/>
    </row>
    <row r="34" spans="1:7" s="634" customFormat="1" x14ac:dyDescent="0.2">
      <c r="A34" s="636"/>
      <c r="B34" s="637"/>
      <c r="C34" s="637"/>
      <c r="D34" s="637"/>
      <c r="E34" s="637"/>
      <c r="F34" s="637"/>
      <c r="G34" s="637"/>
    </row>
    <row r="35" spans="1:7" s="634" customFormat="1" x14ac:dyDescent="0.2">
      <c r="A35" s="636"/>
      <c r="B35" s="637"/>
      <c r="C35" s="637"/>
      <c r="D35" s="637"/>
      <c r="E35" s="637"/>
      <c r="F35" s="637"/>
      <c r="G35" s="637"/>
    </row>
    <row r="36" spans="1:7" s="634" customFormat="1" x14ac:dyDescent="0.2">
      <c r="A36" s="636"/>
      <c r="B36" s="637"/>
      <c r="C36" s="637"/>
      <c r="D36" s="637"/>
      <c r="E36" s="637"/>
      <c r="F36" s="637"/>
      <c r="G36" s="637"/>
    </row>
    <row r="37" spans="1:7" s="634" customFormat="1" x14ac:dyDescent="0.2">
      <c r="A37" s="636"/>
      <c r="B37" s="637"/>
      <c r="C37" s="637"/>
      <c r="D37" s="637"/>
      <c r="E37" s="637"/>
      <c r="F37" s="637"/>
      <c r="G37" s="637"/>
    </row>
    <row r="38" spans="1:7" s="634" customFormat="1" x14ac:dyDescent="0.2">
      <c r="A38" s="636"/>
      <c r="B38" s="637"/>
      <c r="C38" s="637"/>
      <c r="D38" s="637"/>
      <c r="E38" s="637"/>
      <c r="F38" s="637"/>
      <c r="G38" s="637"/>
    </row>
    <row r="39" spans="1:7" s="634" customFormat="1" x14ac:dyDescent="0.2">
      <c r="A39" s="636"/>
      <c r="B39" s="637"/>
      <c r="C39" s="637"/>
      <c r="D39" s="637"/>
      <c r="E39" s="637"/>
      <c r="F39" s="637"/>
      <c r="G39" s="637"/>
    </row>
    <row r="40" spans="1:7" s="634" customFormat="1" x14ac:dyDescent="0.2">
      <c r="A40" s="636"/>
      <c r="B40" s="637"/>
      <c r="C40" s="637"/>
      <c r="D40" s="637"/>
      <c r="E40" s="637"/>
      <c r="F40" s="637"/>
      <c r="G40" s="637"/>
    </row>
    <row r="41" spans="1:7" s="634" customFormat="1" x14ac:dyDescent="0.2">
      <c r="A41" s="636"/>
      <c r="B41" s="637"/>
      <c r="C41" s="637"/>
      <c r="D41" s="637"/>
      <c r="E41" s="637"/>
      <c r="F41" s="637"/>
      <c r="G41" s="637"/>
    </row>
    <row r="42" spans="1:7" s="634" customFormat="1" x14ac:dyDescent="0.2">
      <c r="A42" s="636"/>
      <c r="B42" s="637"/>
      <c r="C42" s="637"/>
      <c r="D42" s="637"/>
      <c r="E42" s="637"/>
      <c r="F42" s="637"/>
      <c r="G42" s="637"/>
    </row>
    <row r="43" spans="1:7" s="634" customFormat="1" x14ac:dyDescent="0.2">
      <c r="A43" s="636"/>
      <c r="B43" s="637"/>
      <c r="C43" s="637"/>
      <c r="D43" s="637"/>
      <c r="E43" s="637"/>
      <c r="F43" s="637"/>
      <c r="G43" s="637"/>
    </row>
    <row r="44" spans="1:7" s="634" customFormat="1" x14ac:dyDescent="0.2">
      <c r="A44" s="636"/>
      <c r="B44" s="637"/>
      <c r="C44" s="637"/>
      <c r="D44" s="637"/>
      <c r="E44" s="637"/>
      <c r="F44" s="637"/>
      <c r="G44" s="637"/>
    </row>
    <row r="45" spans="1:7" s="634" customFormat="1" x14ac:dyDescent="0.2">
      <c r="A45" s="636"/>
      <c r="B45" s="637"/>
      <c r="C45" s="637"/>
      <c r="D45" s="637"/>
      <c r="E45" s="637"/>
      <c r="F45" s="637"/>
      <c r="G45" s="637"/>
    </row>
    <row r="46" spans="1:7" s="634" customFormat="1" x14ac:dyDescent="0.2">
      <c r="A46" s="636"/>
      <c r="B46" s="637"/>
      <c r="C46" s="637"/>
      <c r="D46" s="637"/>
      <c r="E46" s="637"/>
      <c r="F46" s="637"/>
      <c r="G46" s="637"/>
    </row>
    <row r="47" spans="1:7" s="634" customFormat="1" x14ac:dyDescent="0.2">
      <c r="A47" s="636"/>
      <c r="B47" s="637"/>
      <c r="C47" s="637"/>
      <c r="D47" s="637"/>
      <c r="E47" s="637"/>
      <c r="F47" s="637"/>
      <c r="G47" s="637"/>
    </row>
    <row r="48" spans="1:7" s="634" customFormat="1" x14ac:dyDescent="0.2">
      <c r="A48" s="636"/>
      <c r="B48" s="637"/>
      <c r="C48" s="637"/>
      <c r="D48" s="637"/>
      <c r="E48" s="637"/>
      <c r="F48" s="637"/>
      <c r="G48" s="637"/>
    </row>
    <row r="49" spans="1:7" s="634" customFormat="1" x14ac:dyDescent="0.2">
      <c r="A49" s="636"/>
      <c r="B49" s="637"/>
      <c r="C49" s="637"/>
      <c r="D49" s="637"/>
      <c r="E49" s="637"/>
      <c r="F49" s="637"/>
      <c r="G49" s="637"/>
    </row>
    <row r="50" spans="1:7" s="634" customFormat="1" x14ac:dyDescent="0.2">
      <c r="A50" s="636"/>
      <c r="B50" s="637"/>
      <c r="C50" s="637"/>
      <c r="D50" s="637"/>
      <c r="E50" s="637"/>
      <c r="F50" s="637"/>
      <c r="G50" s="637"/>
    </row>
    <row r="51" spans="1:7" s="634" customFormat="1" x14ac:dyDescent="0.2">
      <c r="A51" s="636"/>
      <c r="B51" s="637"/>
      <c r="C51" s="637"/>
      <c r="D51" s="637"/>
      <c r="E51" s="637"/>
      <c r="F51" s="637"/>
      <c r="G51" s="637"/>
    </row>
    <row r="52" spans="1:7" s="634" customFormat="1" x14ac:dyDescent="0.2">
      <c r="A52" s="636"/>
      <c r="B52" s="637"/>
      <c r="C52" s="637"/>
      <c r="D52" s="637"/>
      <c r="E52" s="637"/>
      <c r="F52" s="637"/>
      <c r="G52" s="637"/>
    </row>
    <row r="53" spans="1:7" s="634" customFormat="1" x14ac:dyDescent="0.2">
      <c r="A53" s="636"/>
      <c r="B53" s="637"/>
      <c r="C53" s="637"/>
      <c r="D53" s="637"/>
      <c r="E53" s="637"/>
      <c r="F53" s="637"/>
      <c r="G53" s="637"/>
    </row>
    <row r="54" spans="1:7" s="634" customFormat="1" x14ac:dyDescent="0.2">
      <c r="A54" s="636"/>
      <c r="B54" s="637"/>
      <c r="C54" s="637"/>
      <c r="D54" s="637"/>
      <c r="E54" s="637"/>
      <c r="F54" s="637"/>
      <c r="G54" s="637"/>
    </row>
    <row r="55" spans="1:7" s="634" customFormat="1" x14ac:dyDescent="0.2">
      <c r="A55" s="636"/>
      <c r="B55" s="637"/>
      <c r="C55" s="637"/>
      <c r="D55" s="637"/>
      <c r="E55" s="637"/>
      <c r="F55" s="637"/>
      <c r="G55" s="637"/>
    </row>
    <row r="56" spans="1:7" s="634" customFormat="1" x14ac:dyDescent="0.2">
      <c r="A56" s="636"/>
      <c r="B56" s="637"/>
      <c r="C56" s="637"/>
      <c r="D56" s="637"/>
      <c r="E56" s="637"/>
      <c r="F56" s="637"/>
      <c r="G56" s="637"/>
    </row>
    <row r="57" spans="1:7" s="634" customFormat="1" x14ac:dyDescent="0.2">
      <c r="A57" s="636"/>
      <c r="B57" s="637"/>
      <c r="C57" s="637"/>
      <c r="D57" s="637"/>
      <c r="E57" s="637"/>
      <c r="F57" s="637"/>
      <c r="G57" s="637"/>
    </row>
    <row r="58" spans="1:7" s="634" customFormat="1" x14ac:dyDescent="0.2">
      <c r="A58" s="636"/>
      <c r="B58" s="637"/>
      <c r="C58" s="637"/>
      <c r="D58" s="637"/>
      <c r="E58" s="637"/>
      <c r="F58" s="637"/>
      <c r="G58" s="637"/>
    </row>
    <row r="59" spans="1:7" s="634" customFormat="1" x14ac:dyDescent="0.2">
      <c r="A59" s="636"/>
      <c r="B59" s="637"/>
      <c r="C59" s="637"/>
      <c r="D59" s="637"/>
      <c r="E59" s="637"/>
      <c r="F59" s="637"/>
      <c r="G59" s="637"/>
    </row>
    <row r="60" spans="1:7" s="634" customFormat="1" x14ac:dyDescent="0.2">
      <c r="A60" s="636"/>
      <c r="B60" s="637"/>
      <c r="C60" s="637"/>
      <c r="D60" s="637"/>
      <c r="E60" s="637"/>
      <c r="F60" s="637"/>
      <c r="G60" s="637"/>
    </row>
    <row r="61" spans="1:7" s="634" customFormat="1" x14ac:dyDescent="0.2">
      <c r="A61" s="636"/>
      <c r="B61" s="637"/>
      <c r="C61" s="637"/>
      <c r="D61" s="637"/>
      <c r="E61" s="637"/>
      <c r="F61" s="637"/>
      <c r="G61" s="637"/>
    </row>
    <row r="62" spans="1:7" s="634" customFormat="1" x14ac:dyDescent="0.2">
      <c r="A62" s="636"/>
      <c r="B62" s="637"/>
      <c r="C62" s="637"/>
      <c r="D62" s="637"/>
      <c r="E62" s="637"/>
      <c r="F62" s="637"/>
      <c r="G62" s="637"/>
    </row>
    <row r="63" spans="1:7" s="634" customFormat="1" x14ac:dyDescent="0.2">
      <c r="A63" s="636"/>
      <c r="B63" s="637"/>
      <c r="C63" s="637"/>
      <c r="D63" s="637"/>
      <c r="E63" s="637"/>
      <c r="F63" s="637"/>
      <c r="G63" s="637"/>
    </row>
    <row r="64" spans="1:7" s="634" customFormat="1" x14ac:dyDescent="0.2">
      <c r="A64" s="636"/>
      <c r="B64" s="637"/>
      <c r="C64" s="637"/>
      <c r="D64" s="637"/>
      <c r="E64" s="637"/>
      <c r="F64" s="637"/>
      <c r="G64" s="637"/>
    </row>
    <row r="65" spans="1:7" s="634" customFormat="1" x14ac:dyDescent="0.2">
      <c r="A65" s="636"/>
      <c r="B65" s="637"/>
      <c r="C65" s="637"/>
      <c r="D65" s="637"/>
      <c r="E65" s="637"/>
      <c r="F65" s="637"/>
      <c r="G65" s="637"/>
    </row>
    <row r="66" spans="1:7" s="634" customFormat="1" x14ac:dyDescent="0.2">
      <c r="A66" s="636"/>
      <c r="B66" s="637"/>
      <c r="C66" s="637"/>
      <c r="D66" s="637"/>
      <c r="E66" s="637"/>
      <c r="F66" s="637"/>
      <c r="G66" s="637"/>
    </row>
    <row r="67" spans="1:7" s="634" customFormat="1" x14ac:dyDescent="0.2">
      <c r="A67" s="636"/>
      <c r="B67" s="637"/>
      <c r="C67" s="637"/>
      <c r="D67" s="637"/>
      <c r="E67" s="637"/>
      <c r="F67" s="637"/>
      <c r="G67" s="637"/>
    </row>
    <row r="68" spans="1:7" s="634" customFormat="1" x14ac:dyDescent="0.2">
      <c r="A68" s="636"/>
      <c r="B68" s="637"/>
      <c r="C68" s="637"/>
      <c r="D68" s="637"/>
      <c r="E68" s="637"/>
      <c r="F68" s="637"/>
      <c r="G68" s="637"/>
    </row>
    <row r="69" spans="1:7" s="634" customFormat="1" x14ac:dyDescent="0.2">
      <c r="A69" s="636"/>
      <c r="B69" s="637"/>
      <c r="C69" s="637"/>
      <c r="D69" s="637"/>
      <c r="E69" s="637"/>
      <c r="F69" s="637"/>
      <c r="G69" s="637"/>
    </row>
    <row r="70" spans="1:7" s="634" customFormat="1" x14ac:dyDescent="0.2">
      <c r="A70" s="636"/>
      <c r="B70" s="637"/>
      <c r="C70" s="637"/>
      <c r="D70" s="637"/>
      <c r="E70" s="637"/>
      <c r="F70" s="637"/>
      <c r="G70" s="637"/>
    </row>
    <row r="71" spans="1:7" s="634" customFormat="1" x14ac:dyDescent="0.2">
      <c r="A71" s="636"/>
      <c r="B71" s="637"/>
      <c r="C71" s="637"/>
      <c r="D71" s="637"/>
      <c r="E71" s="637"/>
      <c r="F71" s="637"/>
      <c r="G71" s="637"/>
    </row>
    <row r="72" spans="1:7" s="634" customFormat="1" x14ac:dyDescent="0.2">
      <c r="A72" s="636"/>
      <c r="B72" s="637"/>
      <c r="C72" s="637"/>
      <c r="D72" s="637"/>
      <c r="E72" s="637"/>
      <c r="F72" s="637"/>
      <c r="G72" s="637"/>
    </row>
    <row r="73" spans="1:7" s="634" customFormat="1" x14ac:dyDescent="0.2">
      <c r="A73" s="636"/>
      <c r="B73" s="637"/>
      <c r="C73" s="637"/>
      <c r="D73" s="637"/>
      <c r="E73" s="637"/>
      <c r="F73" s="637"/>
      <c r="G73" s="637"/>
    </row>
    <row r="74" spans="1:7" s="634" customFormat="1" x14ac:dyDescent="0.2">
      <c r="A74" s="636"/>
      <c r="B74" s="637"/>
      <c r="C74" s="637"/>
      <c r="D74" s="637"/>
      <c r="E74" s="637"/>
      <c r="F74" s="637"/>
      <c r="G74" s="637"/>
    </row>
    <row r="75" spans="1:7" s="634" customFormat="1" x14ac:dyDescent="0.2">
      <c r="A75" s="636"/>
      <c r="B75" s="637"/>
      <c r="C75" s="637"/>
      <c r="D75" s="637"/>
      <c r="E75" s="637"/>
      <c r="F75" s="637"/>
      <c r="G75" s="637"/>
    </row>
    <row r="76" spans="1:7" s="634" customFormat="1" x14ac:dyDescent="0.2">
      <c r="A76" s="636"/>
      <c r="B76" s="637"/>
      <c r="C76" s="637"/>
      <c r="D76" s="637"/>
      <c r="E76" s="637"/>
      <c r="F76" s="637"/>
      <c r="G76" s="637"/>
    </row>
    <row r="77" spans="1:7" s="634" customFormat="1" x14ac:dyDescent="0.2">
      <c r="A77" s="636"/>
      <c r="B77" s="637"/>
      <c r="C77" s="637"/>
      <c r="D77" s="637"/>
      <c r="E77" s="637"/>
      <c r="F77" s="637"/>
      <c r="G77" s="637"/>
    </row>
    <row r="78" spans="1:7" s="634" customFormat="1" x14ac:dyDescent="0.2">
      <c r="A78" s="636"/>
      <c r="B78" s="637"/>
      <c r="C78" s="637"/>
      <c r="D78" s="637"/>
      <c r="E78" s="637"/>
      <c r="F78" s="637"/>
      <c r="G78" s="637"/>
    </row>
    <row r="79" spans="1:7" s="634" customFormat="1" x14ac:dyDescent="0.2">
      <c r="A79" s="636"/>
      <c r="B79" s="637"/>
      <c r="C79" s="637"/>
      <c r="D79" s="637"/>
      <c r="E79" s="637"/>
      <c r="F79" s="637"/>
      <c r="G79" s="637"/>
    </row>
    <row r="80" spans="1:7" s="634" customFormat="1" x14ac:dyDescent="0.2">
      <c r="A80" s="636"/>
      <c r="B80" s="637"/>
      <c r="C80" s="637"/>
      <c r="D80" s="637"/>
      <c r="E80" s="637"/>
      <c r="F80" s="637"/>
      <c r="G80" s="637"/>
    </row>
    <row r="81" spans="1:7" s="634" customFormat="1" x14ac:dyDescent="0.2">
      <c r="A81" s="636"/>
      <c r="B81" s="637"/>
      <c r="C81" s="637"/>
      <c r="D81" s="637"/>
      <c r="E81" s="637"/>
      <c r="F81" s="637"/>
      <c r="G81" s="637"/>
    </row>
    <row r="82" spans="1:7" s="634" customFormat="1" x14ac:dyDescent="0.2">
      <c r="A82" s="636"/>
      <c r="B82" s="637"/>
      <c r="C82" s="637"/>
      <c r="D82" s="637"/>
      <c r="E82" s="637"/>
      <c r="F82" s="637"/>
      <c r="G82" s="637"/>
    </row>
    <row r="83" spans="1:7" s="634" customFormat="1" x14ac:dyDescent="0.2">
      <c r="A83" s="636"/>
      <c r="B83" s="637"/>
      <c r="C83" s="637"/>
      <c r="D83" s="637"/>
      <c r="E83" s="637"/>
      <c r="F83" s="637"/>
      <c r="G83" s="637"/>
    </row>
    <row r="84" spans="1:7" s="634" customFormat="1" x14ac:dyDescent="0.2">
      <c r="A84" s="636"/>
      <c r="B84" s="637"/>
      <c r="C84" s="637"/>
      <c r="D84" s="637"/>
      <c r="E84" s="637"/>
      <c r="F84" s="637"/>
      <c r="G84" s="637"/>
    </row>
    <row r="85" spans="1:7" s="634" customFormat="1" x14ac:dyDescent="0.2">
      <c r="A85" s="636"/>
      <c r="B85" s="637"/>
      <c r="C85" s="637"/>
      <c r="D85" s="637"/>
      <c r="E85" s="637"/>
      <c r="F85" s="637"/>
      <c r="G85" s="637"/>
    </row>
    <row r="86" spans="1:7" s="634" customFormat="1" x14ac:dyDescent="0.2">
      <c r="A86" s="636"/>
      <c r="B86" s="637"/>
      <c r="C86" s="637"/>
      <c r="D86" s="637"/>
      <c r="E86" s="637"/>
      <c r="F86" s="637"/>
      <c r="G86" s="637"/>
    </row>
    <row r="87" spans="1:7" s="634" customFormat="1" x14ac:dyDescent="0.2">
      <c r="A87" s="636"/>
      <c r="B87" s="637"/>
      <c r="C87" s="637"/>
      <c r="D87" s="637"/>
      <c r="E87" s="637"/>
      <c r="F87" s="637"/>
      <c r="G87" s="637"/>
    </row>
    <row r="88" spans="1:7" s="634" customFormat="1" x14ac:dyDescent="0.2">
      <c r="A88" s="636"/>
      <c r="B88" s="637"/>
      <c r="C88" s="637"/>
      <c r="D88" s="637"/>
      <c r="E88" s="637"/>
      <c r="F88" s="637"/>
      <c r="G88" s="637"/>
    </row>
    <row r="89" spans="1:7" s="634" customFormat="1" x14ac:dyDescent="0.2">
      <c r="A89" s="636"/>
      <c r="B89" s="637"/>
      <c r="C89" s="637"/>
      <c r="D89" s="637"/>
      <c r="E89" s="637"/>
      <c r="F89" s="637"/>
      <c r="G89" s="637"/>
    </row>
    <row r="90" spans="1:7" s="634" customFormat="1" x14ac:dyDescent="0.2">
      <c r="A90" s="636"/>
      <c r="B90" s="637"/>
      <c r="C90" s="637"/>
      <c r="D90" s="637"/>
      <c r="E90" s="637"/>
      <c r="F90" s="637"/>
      <c r="G90" s="637"/>
    </row>
    <row r="91" spans="1:7" s="634" customFormat="1" x14ac:dyDescent="0.2">
      <c r="A91" s="636"/>
      <c r="B91" s="637"/>
      <c r="C91" s="637"/>
      <c r="D91" s="637"/>
      <c r="E91" s="637"/>
      <c r="F91" s="637"/>
      <c r="G91" s="637"/>
    </row>
    <row r="92" spans="1:7" s="634" customFormat="1" x14ac:dyDescent="0.2">
      <c r="A92" s="636"/>
      <c r="B92" s="637"/>
      <c r="C92" s="637"/>
      <c r="D92" s="637"/>
      <c r="E92" s="637"/>
      <c r="F92" s="637"/>
      <c r="G92" s="637"/>
    </row>
    <row r="93" spans="1:7" s="634" customFormat="1" x14ac:dyDescent="0.2">
      <c r="A93" s="636"/>
      <c r="B93" s="637"/>
      <c r="C93" s="637"/>
      <c r="D93" s="637"/>
      <c r="E93" s="637"/>
      <c r="F93" s="637"/>
      <c r="G93" s="637"/>
    </row>
    <row r="94" spans="1:7" s="634" customFormat="1" x14ac:dyDescent="0.2">
      <c r="A94" s="636"/>
      <c r="B94" s="637"/>
      <c r="C94" s="637"/>
      <c r="D94" s="637"/>
      <c r="E94" s="637"/>
      <c r="F94" s="637"/>
      <c r="G94" s="637"/>
    </row>
    <row r="95" spans="1:7" s="634" customFormat="1" x14ac:dyDescent="0.2">
      <c r="A95" s="636"/>
      <c r="B95" s="637"/>
      <c r="C95" s="637"/>
      <c r="D95" s="637"/>
      <c r="E95" s="637"/>
      <c r="F95" s="637"/>
      <c r="G95" s="637"/>
    </row>
    <row r="96" spans="1:7" s="634" customFormat="1" x14ac:dyDescent="0.2">
      <c r="A96" s="636"/>
      <c r="B96" s="637"/>
      <c r="C96" s="637"/>
      <c r="D96" s="637"/>
      <c r="E96" s="637"/>
      <c r="F96" s="637"/>
      <c r="G96" s="637"/>
    </row>
    <row r="97" spans="1:7" s="634" customFormat="1" x14ac:dyDescent="0.2">
      <c r="A97" s="636"/>
      <c r="B97" s="637"/>
      <c r="C97" s="637"/>
      <c r="D97" s="637"/>
      <c r="E97" s="637"/>
      <c r="F97" s="637"/>
      <c r="G97" s="637"/>
    </row>
    <row r="98" spans="1:7" s="634" customFormat="1" x14ac:dyDescent="0.2">
      <c r="A98" s="636"/>
      <c r="B98" s="637"/>
      <c r="C98" s="637"/>
      <c r="D98" s="637"/>
      <c r="E98" s="637"/>
      <c r="F98" s="637"/>
      <c r="G98" s="637"/>
    </row>
    <row r="99" spans="1:7" s="634" customFormat="1" x14ac:dyDescent="0.2">
      <c r="A99" s="636"/>
      <c r="B99" s="637"/>
      <c r="C99" s="637"/>
      <c r="D99" s="637"/>
      <c r="E99" s="637"/>
      <c r="F99" s="637"/>
      <c r="G99" s="637"/>
    </row>
    <row r="100" spans="1:7" s="634" customFormat="1" x14ac:dyDescent="0.2">
      <c r="A100" s="636"/>
      <c r="B100" s="637"/>
      <c r="C100" s="637"/>
      <c r="D100" s="637"/>
      <c r="E100" s="637"/>
      <c r="F100" s="637"/>
      <c r="G100" s="637"/>
    </row>
    <row r="101" spans="1:7" s="634" customFormat="1" x14ac:dyDescent="0.2">
      <c r="A101" s="636"/>
      <c r="B101" s="637"/>
      <c r="C101" s="637"/>
      <c r="D101" s="637"/>
      <c r="E101" s="637"/>
      <c r="F101" s="637"/>
      <c r="G101" s="637"/>
    </row>
    <row r="102" spans="1:7" s="634" customFormat="1" x14ac:dyDescent="0.2">
      <c r="A102" s="636"/>
      <c r="B102" s="637"/>
      <c r="C102" s="637"/>
      <c r="D102" s="637"/>
      <c r="E102" s="637"/>
      <c r="F102" s="637"/>
      <c r="G102" s="637"/>
    </row>
    <row r="103" spans="1:7" s="634" customFormat="1" x14ac:dyDescent="0.2">
      <c r="A103" s="636"/>
      <c r="B103" s="637"/>
      <c r="C103" s="637"/>
      <c r="D103" s="637"/>
      <c r="E103" s="637"/>
      <c r="F103" s="637"/>
      <c r="G103" s="637"/>
    </row>
    <row r="104" spans="1:7" s="634" customFormat="1" x14ac:dyDescent="0.2">
      <c r="A104" s="636"/>
      <c r="B104" s="637"/>
      <c r="C104" s="637"/>
      <c r="D104" s="637"/>
      <c r="E104" s="637"/>
      <c r="F104" s="637"/>
      <c r="G104" s="637"/>
    </row>
    <row r="105" spans="1:7" s="634" customFormat="1" x14ac:dyDescent="0.2">
      <c r="A105" s="636"/>
      <c r="B105" s="637"/>
      <c r="C105" s="637"/>
      <c r="D105" s="637"/>
      <c r="E105" s="637"/>
      <c r="F105" s="637"/>
      <c r="G105" s="637"/>
    </row>
    <row r="106" spans="1:7" s="634" customFormat="1" x14ac:dyDescent="0.2">
      <c r="A106" s="636"/>
      <c r="B106" s="637"/>
      <c r="C106" s="637"/>
      <c r="D106" s="637"/>
      <c r="E106" s="637"/>
      <c r="F106" s="637"/>
      <c r="G106" s="637"/>
    </row>
    <row r="107" spans="1:7" s="634" customFormat="1" x14ac:dyDescent="0.2">
      <c r="A107" s="636"/>
      <c r="B107" s="637"/>
      <c r="C107" s="637"/>
      <c r="D107" s="637"/>
      <c r="E107" s="637"/>
      <c r="F107" s="637"/>
      <c r="G107" s="637"/>
    </row>
    <row r="108" spans="1:7" s="634" customFormat="1" x14ac:dyDescent="0.2">
      <c r="A108" s="636"/>
      <c r="B108" s="637"/>
      <c r="C108" s="637"/>
      <c r="D108" s="637"/>
      <c r="E108" s="637"/>
      <c r="F108" s="637"/>
      <c r="G108" s="637"/>
    </row>
    <row r="109" spans="1:7" s="634" customFormat="1" x14ac:dyDescent="0.2">
      <c r="A109" s="636"/>
      <c r="B109" s="637"/>
      <c r="C109" s="637"/>
      <c r="D109" s="637"/>
      <c r="E109" s="637"/>
      <c r="F109" s="637"/>
      <c r="G109" s="637"/>
    </row>
    <row r="110" spans="1:7" s="634" customFormat="1" x14ac:dyDescent="0.2">
      <c r="A110" s="636"/>
      <c r="B110" s="637"/>
      <c r="C110" s="637"/>
      <c r="D110" s="637"/>
      <c r="E110" s="637"/>
      <c r="F110" s="637"/>
      <c r="G110" s="637"/>
    </row>
    <row r="111" spans="1:7" s="634" customFormat="1" x14ac:dyDescent="0.2">
      <c r="A111" s="636"/>
      <c r="B111" s="637"/>
      <c r="C111" s="637"/>
      <c r="D111" s="637"/>
      <c r="E111" s="637"/>
      <c r="F111" s="637"/>
      <c r="G111" s="637"/>
    </row>
    <row r="112" spans="1:7" s="634" customFormat="1" x14ac:dyDescent="0.2">
      <c r="A112" s="636"/>
      <c r="B112" s="637"/>
      <c r="C112" s="637"/>
      <c r="D112" s="637"/>
      <c r="E112" s="637"/>
      <c r="F112" s="637"/>
      <c r="G112" s="637"/>
    </row>
    <row r="113" spans="1:7" s="634" customFormat="1" x14ac:dyDescent="0.2">
      <c r="A113" s="636"/>
      <c r="B113" s="637"/>
      <c r="C113" s="637"/>
      <c r="D113" s="637"/>
      <c r="E113" s="637"/>
      <c r="F113" s="637"/>
      <c r="G113" s="637"/>
    </row>
    <row r="114" spans="1:7" s="634" customFormat="1" x14ac:dyDescent="0.2">
      <c r="A114" s="636"/>
      <c r="B114" s="637"/>
      <c r="C114" s="637"/>
      <c r="D114" s="637"/>
      <c r="E114" s="637"/>
      <c r="F114" s="637"/>
      <c r="G114" s="637"/>
    </row>
    <row r="115" spans="1:7" s="634" customFormat="1" x14ac:dyDescent="0.2">
      <c r="A115" s="636"/>
      <c r="B115" s="637"/>
      <c r="C115" s="637"/>
      <c r="D115" s="637"/>
      <c r="E115" s="637"/>
      <c r="F115" s="637"/>
      <c r="G115" s="637"/>
    </row>
    <row r="116" spans="1:7" s="634" customFormat="1" x14ac:dyDescent="0.2">
      <c r="A116" s="636"/>
      <c r="B116" s="637"/>
      <c r="C116" s="637"/>
      <c r="D116" s="637"/>
      <c r="E116" s="637"/>
      <c r="F116" s="637"/>
      <c r="G116" s="637"/>
    </row>
    <row r="117" spans="1:7" s="634" customFormat="1" x14ac:dyDescent="0.2">
      <c r="A117" s="636"/>
      <c r="B117" s="637"/>
      <c r="C117" s="637"/>
      <c r="D117" s="637"/>
      <c r="E117" s="637"/>
      <c r="F117" s="637"/>
      <c r="G117" s="637"/>
    </row>
    <row r="118" spans="1:7" s="634" customFormat="1" x14ac:dyDescent="0.2">
      <c r="A118" s="636"/>
      <c r="B118" s="637"/>
      <c r="C118" s="637"/>
      <c r="D118" s="637"/>
      <c r="E118" s="637"/>
      <c r="F118" s="637"/>
      <c r="G118" s="637"/>
    </row>
    <row r="119" spans="1:7" s="634" customFormat="1" x14ac:dyDescent="0.2">
      <c r="A119" s="636"/>
      <c r="B119" s="637"/>
      <c r="C119" s="637"/>
      <c r="D119" s="637"/>
      <c r="E119" s="637"/>
      <c r="F119" s="637"/>
      <c r="G119" s="637"/>
    </row>
    <row r="120" spans="1:7" s="634" customFormat="1" x14ac:dyDescent="0.2">
      <c r="A120" s="636"/>
      <c r="B120" s="637"/>
      <c r="C120" s="637"/>
      <c r="D120" s="637"/>
      <c r="E120" s="637"/>
      <c r="F120" s="637"/>
      <c r="G120" s="637"/>
    </row>
    <row r="121" spans="1:7" s="634" customFormat="1" x14ac:dyDescent="0.2">
      <c r="A121" s="636"/>
      <c r="B121" s="637"/>
      <c r="C121" s="637"/>
      <c r="D121" s="637"/>
      <c r="E121" s="637"/>
      <c r="F121" s="637"/>
      <c r="G121" s="637"/>
    </row>
    <row r="122" spans="1:7" s="634" customFormat="1" x14ac:dyDescent="0.2">
      <c r="A122" s="636"/>
      <c r="B122" s="637"/>
      <c r="C122" s="637"/>
      <c r="D122" s="637"/>
      <c r="E122" s="637"/>
      <c r="F122" s="637"/>
      <c r="G122" s="637"/>
    </row>
    <row r="123" spans="1:7" s="634" customFormat="1" x14ac:dyDescent="0.2">
      <c r="A123" s="636"/>
      <c r="B123" s="637"/>
      <c r="C123" s="637"/>
      <c r="D123" s="637"/>
      <c r="E123" s="637"/>
      <c r="F123" s="637"/>
      <c r="G123" s="637"/>
    </row>
    <row r="124" spans="1:7" s="634" customFormat="1" x14ac:dyDescent="0.2">
      <c r="A124" s="636"/>
      <c r="B124" s="637"/>
      <c r="C124" s="637"/>
      <c r="D124" s="637"/>
      <c r="E124" s="637"/>
      <c r="F124" s="637"/>
      <c r="G124" s="637"/>
    </row>
    <row r="125" spans="1:7" s="634" customFormat="1" x14ac:dyDescent="0.2">
      <c r="A125" s="636"/>
      <c r="B125" s="637"/>
      <c r="C125" s="637"/>
      <c r="D125" s="637"/>
      <c r="E125" s="637"/>
      <c r="F125" s="637"/>
      <c r="G125" s="637"/>
    </row>
    <row r="126" spans="1:7" s="634" customFormat="1" x14ac:dyDescent="0.2">
      <c r="A126" s="636"/>
      <c r="B126" s="637"/>
      <c r="C126" s="637"/>
      <c r="D126" s="637"/>
      <c r="E126" s="637"/>
      <c r="F126" s="637"/>
      <c r="G126" s="637"/>
    </row>
    <row r="127" spans="1:7" s="634" customFormat="1" x14ac:dyDescent="0.2">
      <c r="A127" s="636"/>
      <c r="B127" s="637"/>
      <c r="C127" s="637"/>
      <c r="D127" s="637"/>
      <c r="E127" s="637"/>
      <c r="F127" s="637"/>
      <c r="G127" s="637"/>
    </row>
    <row r="128" spans="1:7" s="634" customFormat="1" x14ac:dyDescent="0.2">
      <c r="A128" s="636"/>
      <c r="B128" s="637"/>
      <c r="C128" s="637"/>
      <c r="D128" s="637"/>
      <c r="E128" s="637"/>
      <c r="F128" s="637"/>
      <c r="G128" s="637"/>
    </row>
    <row r="129" spans="1:7" s="634" customFormat="1" x14ac:dyDescent="0.2">
      <c r="A129" s="636"/>
      <c r="B129" s="637"/>
      <c r="C129" s="637"/>
      <c r="D129" s="637"/>
      <c r="E129" s="637"/>
      <c r="F129" s="637"/>
      <c r="G129" s="637"/>
    </row>
    <row r="130" spans="1:7" s="634" customFormat="1" x14ac:dyDescent="0.2">
      <c r="A130" s="636"/>
      <c r="B130" s="637"/>
      <c r="C130" s="637"/>
      <c r="D130" s="637"/>
      <c r="E130" s="637"/>
      <c r="F130" s="637"/>
      <c r="G130" s="637"/>
    </row>
    <row r="131" spans="1:7" s="634" customFormat="1" x14ac:dyDescent="0.2">
      <c r="A131" s="636"/>
      <c r="B131" s="637"/>
      <c r="C131" s="637"/>
      <c r="D131" s="637"/>
      <c r="E131" s="637"/>
      <c r="F131" s="637"/>
      <c r="G131" s="637"/>
    </row>
    <row r="132" spans="1:7" s="634" customFormat="1" x14ac:dyDescent="0.2">
      <c r="A132" s="636"/>
      <c r="B132" s="637"/>
      <c r="C132" s="637"/>
      <c r="D132" s="637"/>
      <c r="E132" s="637"/>
      <c r="F132" s="637"/>
      <c r="G132" s="637"/>
    </row>
    <row r="133" spans="1:7" s="634" customFormat="1" x14ac:dyDescent="0.2">
      <c r="A133" s="636"/>
      <c r="B133" s="637"/>
      <c r="C133" s="637"/>
      <c r="D133" s="637"/>
      <c r="E133" s="637"/>
      <c r="F133" s="637"/>
      <c r="G133" s="637"/>
    </row>
    <row r="134" spans="1:7" s="634" customFormat="1" x14ac:dyDescent="0.2">
      <c r="A134" s="636"/>
      <c r="B134" s="637"/>
      <c r="C134" s="637"/>
      <c r="D134" s="637"/>
      <c r="E134" s="637"/>
      <c r="F134" s="637"/>
      <c r="G134" s="637"/>
    </row>
  </sheetData>
  <mergeCells count="6">
    <mergeCell ref="C21:D21"/>
    <mergeCell ref="A1:H1"/>
    <mergeCell ref="A2:H2"/>
    <mergeCell ref="A3:H3"/>
    <mergeCell ref="A4:H4"/>
    <mergeCell ref="C20:D20"/>
  </mergeCells>
  <pageMargins left="0.70866141732283472" right="0.70866141732283472" top="0.94488188976377963" bottom="0.74803149606299213" header="0.31496062992125984" footer="0.31496062992125984"/>
  <pageSetup scale="78" orientation="landscape" r:id="rId1"/>
  <headerFooter>
    <oddFooter>&amp;R85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V59"/>
  <sheetViews>
    <sheetView showGridLines="0" view="pageBreakPreview" topLeftCell="B1" zoomScale="75" zoomScaleNormal="60" zoomScaleSheetLayoutView="75" workbookViewId="0">
      <selection activeCell="B18" sqref="B18"/>
    </sheetView>
  </sheetViews>
  <sheetFormatPr baseColWidth="10" defaultRowHeight="12.75" x14ac:dyDescent="0.2"/>
  <cols>
    <col min="1" max="1" width="7.5703125" style="1" hidden="1" customWidth="1"/>
    <col min="2" max="2" width="1.28515625" style="1" customWidth="1"/>
    <col min="3" max="3" width="1.28515625" style="118" customWidth="1"/>
    <col min="4" max="5" width="3.7109375" style="118" customWidth="1"/>
    <col min="6" max="6" width="23.85546875" style="118" customWidth="1"/>
    <col min="7" max="7" width="21.42578125" style="118" customWidth="1"/>
    <col min="8" max="8" width="18.28515625" style="118" customWidth="1"/>
    <col min="9" max="9" width="19.85546875" style="11" customWidth="1"/>
    <col min="10" max="10" width="19.7109375" style="11" customWidth="1"/>
    <col min="11" max="11" width="7.7109375" style="118" customWidth="1"/>
    <col min="12" max="13" width="3.7109375" style="1" customWidth="1"/>
    <col min="14" max="16" width="18.7109375" style="1" customWidth="1"/>
    <col min="17" max="17" width="19.42578125" style="1" customWidth="1"/>
    <col min="18" max="18" width="19.140625" style="1" customWidth="1"/>
    <col min="19" max="20" width="1.85546875" style="1" customWidth="1"/>
    <col min="21" max="16384" width="11.42578125" style="1"/>
  </cols>
  <sheetData>
    <row r="2" spans="3:20" x14ac:dyDescent="0.2"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72"/>
      <c r="T2" s="72"/>
    </row>
    <row r="3" spans="3:20" ht="12" customHeight="1" x14ac:dyDescent="0.2">
      <c r="D3" s="1152" t="s">
        <v>136</v>
      </c>
      <c r="E3" s="1152"/>
      <c r="F3" s="1152"/>
      <c r="G3" s="1152"/>
      <c r="H3" s="1152"/>
      <c r="I3" s="1152"/>
      <c r="J3" s="1152"/>
      <c r="K3" s="1152"/>
      <c r="L3" s="1152"/>
      <c r="M3" s="1152"/>
      <c r="N3" s="1152"/>
      <c r="O3" s="1152"/>
      <c r="P3" s="1152"/>
      <c r="Q3" s="1152"/>
      <c r="R3" s="1152"/>
      <c r="S3" s="1152"/>
      <c r="T3" s="104"/>
    </row>
    <row r="4" spans="3:20" ht="12" customHeight="1" x14ac:dyDescent="0.2">
      <c r="D4" s="1152" t="str">
        <f>+'EA-A'!C4</f>
        <v>Del 1 de marzo al 31 de marzo 2018 y 2017</v>
      </c>
      <c r="E4" s="1152"/>
      <c r="F4" s="1152"/>
      <c r="G4" s="1152"/>
      <c r="H4" s="1152"/>
      <c r="I4" s="1152"/>
      <c r="J4" s="1152"/>
      <c r="K4" s="1152"/>
      <c r="L4" s="1152"/>
      <c r="M4" s="1152"/>
      <c r="N4" s="1152"/>
      <c r="O4" s="1152"/>
      <c r="P4" s="1152"/>
      <c r="Q4" s="1152"/>
      <c r="R4" s="1152"/>
      <c r="S4" s="1152"/>
      <c r="T4" s="104"/>
    </row>
    <row r="5" spans="3:20" ht="12" customHeight="1" x14ac:dyDescent="0.2">
      <c r="D5" s="1152" t="s">
        <v>1</v>
      </c>
      <c r="E5" s="1152"/>
      <c r="F5" s="1152"/>
      <c r="G5" s="1152"/>
      <c r="H5" s="1152"/>
      <c r="I5" s="1152"/>
      <c r="J5" s="1152"/>
      <c r="K5" s="1152"/>
      <c r="L5" s="1152"/>
      <c r="M5" s="1152"/>
      <c r="N5" s="1152"/>
      <c r="O5" s="1152"/>
      <c r="P5" s="1152"/>
      <c r="Q5" s="1152"/>
      <c r="R5" s="1152"/>
      <c r="S5" s="1152"/>
      <c r="T5" s="104"/>
    </row>
    <row r="6" spans="3:20" ht="12" customHeight="1" x14ac:dyDescent="0.2"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</row>
    <row r="7" spans="3:20" ht="12" customHeight="1" x14ac:dyDescent="0.2">
      <c r="C7" s="6"/>
      <c r="D7" s="1174" t="s">
        <v>2</v>
      </c>
      <c r="E7" s="1174"/>
      <c r="F7" s="1174"/>
      <c r="G7" s="1153" t="str">
        <f>[23]ENTE!D8</f>
        <v>Universidad Tecnológica de San Juan del Río</v>
      </c>
      <c r="H7" s="1153"/>
      <c r="I7" s="1153"/>
      <c r="J7" s="1153"/>
      <c r="K7" s="1153"/>
      <c r="L7" s="1153"/>
      <c r="M7" s="1153"/>
      <c r="N7" s="1153"/>
      <c r="O7" s="1153"/>
      <c r="P7" s="1153"/>
      <c r="Q7" s="1153"/>
      <c r="R7" s="8"/>
      <c r="S7" s="8"/>
      <c r="T7" s="75"/>
    </row>
    <row r="8" spans="3:20" s="3" customFormat="1" ht="12" customHeight="1" x14ac:dyDescent="0.2">
      <c r="C8" s="118"/>
      <c r="D8" s="106"/>
      <c r="E8" s="106"/>
      <c r="F8" s="134"/>
      <c r="G8" s="106"/>
      <c r="H8" s="106"/>
      <c r="I8" s="135"/>
      <c r="J8" s="135"/>
      <c r="K8" s="134"/>
    </row>
    <row r="9" spans="3:20" s="3" customFormat="1" ht="3" customHeight="1" x14ac:dyDescent="0.2">
      <c r="C9" s="118"/>
      <c r="D9" s="118"/>
      <c r="E9" s="136"/>
      <c r="F9" s="134"/>
      <c r="G9" s="136"/>
      <c r="H9" s="136"/>
      <c r="I9" s="137"/>
      <c r="J9" s="137"/>
      <c r="K9" s="134"/>
    </row>
    <row r="10" spans="3:20" s="3" customFormat="1" ht="31.5" customHeight="1" x14ac:dyDescent="0.2">
      <c r="C10" s="138"/>
      <c r="D10" s="1175" t="s">
        <v>3</v>
      </c>
      <c r="E10" s="1175"/>
      <c r="F10" s="1175"/>
      <c r="G10" s="1175"/>
      <c r="H10" s="113"/>
      <c r="I10" s="13">
        <v>2018</v>
      </c>
      <c r="J10" s="13">
        <v>2017</v>
      </c>
      <c r="K10" s="139"/>
      <c r="L10" s="1175" t="s">
        <v>3</v>
      </c>
      <c r="M10" s="1175"/>
      <c r="N10" s="1175"/>
      <c r="O10" s="1175"/>
      <c r="P10" s="113"/>
      <c r="Q10" s="13">
        <v>2018</v>
      </c>
      <c r="R10" s="13">
        <v>2017</v>
      </c>
      <c r="S10" s="140"/>
    </row>
    <row r="11" spans="3:20" s="3" customFormat="1" ht="3" customHeight="1" x14ac:dyDescent="0.2">
      <c r="C11" s="115"/>
      <c r="D11" s="118"/>
      <c r="E11" s="118"/>
      <c r="F11" s="116"/>
      <c r="G11" s="116"/>
      <c r="H11" s="116"/>
      <c r="I11" s="141"/>
      <c r="J11" s="141"/>
      <c r="K11" s="118"/>
      <c r="S11" s="19"/>
    </row>
    <row r="12" spans="3:20" s="3" customFormat="1" x14ac:dyDescent="0.2">
      <c r="C12" s="20"/>
      <c r="D12" s="11"/>
      <c r="E12" s="119"/>
      <c r="F12" s="119"/>
      <c r="G12" s="119"/>
      <c r="H12" s="119"/>
      <c r="I12" s="141"/>
      <c r="J12" s="141"/>
      <c r="K12" s="11"/>
      <c r="S12" s="19"/>
    </row>
    <row r="13" spans="3:20" ht="17.25" customHeight="1" x14ac:dyDescent="0.2">
      <c r="C13" s="20"/>
      <c r="D13" s="1176" t="s">
        <v>137</v>
      </c>
      <c r="E13" s="1176"/>
      <c r="F13" s="1176"/>
      <c r="G13" s="1176"/>
      <c r="H13" s="1176"/>
      <c r="I13" s="141"/>
      <c r="J13" s="141"/>
      <c r="K13" s="11"/>
      <c r="L13" s="1176" t="s">
        <v>138</v>
      </c>
      <c r="M13" s="1176"/>
      <c r="N13" s="1176"/>
      <c r="O13" s="1176"/>
      <c r="P13" s="1176"/>
      <c r="Q13" s="142"/>
      <c r="R13" s="142"/>
      <c r="S13" s="19"/>
      <c r="T13" s="3"/>
    </row>
    <row r="14" spans="3:20" ht="17.25" customHeight="1" x14ac:dyDescent="0.2">
      <c r="C14" s="20"/>
      <c r="D14" s="11"/>
      <c r="E14" s="119"/>
      <c r="F14" s="11"/>
      <c r="G14" s="119"/>
      <c r="H14" s="119"/>
      <c r="I14" s="141"/>
      <c r="J14" s="141"/>
      <c r="K14" s="11"/>
      <c r="L14" s="11"/>
      <c r="M14" s="119"/>
      <c r="N14" s="119"/>
      <c r="O14" s="119"/>
      <c r="P14" s="119"/>
      <c r="Q14" s="142"/>
      <c r="R14" s="142"/>
      <c r="S14" s="19"/>
      <c r="T14" s="3"/>
    </row>
    <row r="15" spans="3:20" ht="17.25" customHeight="1" x14ac:dyDescent="0.2">
      <c r="C15" s="20"/>
      <c r="D15" s="11"/>
      <c r="E15" s="1176" t="s">
        <v>133</v>
      </c>
      <c r="F15" s="1176"/>
      <c r="G15" s="1176"/>
      <c r="H15" s="1176"/>
      <c r="I15" s="143">
        <f>ROUND(SUM(I16:I26),2)</f>
        <v>31023199.34</v>
      </c>
      <c r="J15" s="143">
        <f>SUM(J16:J26)</f>
        <v>26018238.939999998</v>
      </c>
      <c r="K15" s="11"/>
      <c r="L15" s="11"/>
      <c r="M15" s="1176" t="s">
        <v>133</v>
      </c>
      <c r="N15" s="1176"/>
      <c r="O15" s="1176"/>
      <c r="P15" s="1176"/>
      <c r="Q15" s="143">
        <f>ROUND(SUM(Q16:Q18),2)</f>
        <v>4001296.88</v>
      </c>
      <c r="R15" s="143">
        <f>ROUND(SUM(R16:R18),2)</f>
        <v>985309.12</v>
      </c>
      <c r="S15" s="19"/>
      <c r="T15" s="3"/>
    </row>
    <row r="16" spans="3:20" ht="15" customHeight="1" x14ac:dyDescent="0.2">
      <c r="C16" s="20"/>
      <c r="D16" s="11"/>
      <c r="E16" s="119"/>
      <c r="F16" s="1178" t="s">
        <v>68</v>
      </c>
      <c r="G16" s="1178"/>
      <c r="H16" s="1178"/>
      <c r="I16" s="144">
        <f>'EA-A'!E14</f>
        <v>0</v>
      </c>
      <c r="J16" s="144">
        <f>'EA-A'!F14</f>
        <v>0</v>
      </c>
      <c r="K16" s="11"/>
      <c r="L16" s="11"/>
      <c r="M16" s="3"/>
      <c r="N16" s="1177" t="s">
        <v>31</v>
      </c>
      <c r="O16" s="1177"/>
      <c r="P16" s="1177"/>
      <c r="Q16" s="145">
        <v>0</v>
      </c>
      <c r="R16" s="145">
        <v>0</v>
      </c>
      <c r="S16" s="19"/>
      <c r="T16" s="3"/>
    </row>
    <row r="17" spans="3:22" ht="15" customHeight="1" x14ac:dyDescent="0.2">
      <c r="C17" s="20"/>
      <c r="D17" s="11"/>
      <c r="E17" s="119"/>
      <c r="F17" s="1178" t="s">
        <v>139</v>
      </c>
      <c r="G17" s="1178"/>
      <c r="H17" s="1178"/>
      <c r="I17" s="144">
        <f>'EA-A'!E15</f>
        <v>0</v>
      </c>
      <c r="J17" s="144">
        <f>'EA-A'!F15</f>
        <v>0</v>
      </c>
      <c r="K17" s="11"/>
      <c r="L17" s="11"/>
      <c r="M17" s="3"/>
      <c r="N17" s="1177" t="s">
        <v>33</v>
      </c>
      <c r="O17" s="1177"/>
      <c r="P17" s="1177"/>
      <c r="Q17" s="145">
        <v>0</v>
      </c>
      <c r="R17" s="145">
        <v>0</v>
      </c>
      <c r="S17" s="19"/>
      <c r="T17" s="3"/>
    </row>
    <row r="18" spans="3:22" ht="15" customHeight="1" x14ac:dyDescent="0.2">
      <c r="C18" s="20"/>
      <c r="D18" s="11"/>
      <c r="E18" s="146"/>
      <c r="F18" s="1178" t="s">
        <v>140</v>
      </c>
      <c r="G18" s="1178"/>
      <c r="H18" s="1178"/>
      <c r="I18" s="144">
        <f>'EA-A'!E16</f>
        <v>0</v>
      </c>
      <c r="J18" s="144">
        <f>'EA-A'!F16</f>
        <v>0</v>
      </c>
      <c r="K18" s="11"/>
      <c r="L18" s="11"/>
      <c r="M18" s="141"/>
      <c r="N18" s="1177" t="s">
        <v>141</v>
      </c>
      <c r="O18" s="1177"/>
      <c r="P18" s="1177"/>
      <c r="Q18" s="145">
        <f>88700+1316248+1149881+138137+22557+2174721-800905.44+3821.04-91862.72</f>
        <v>4001296.88</v>
      </c>
      <c r="R18" s="145">
        <f>90385.14+14141.65+880782.33</f>
        <v>985309.12</v>
      </c>
      <c r="S18" s="19"/>
      <c r="T18" s="3"/>
      <c r="V18" s="145"/>
    </row>
    <row r="19" spans="3:22" ht="15" customHeight="1" x14ac:dyDescent="0.2">
      <c r="C19" s="20"/>
      <c r="D19" s="11"/>
      <c r="E19" s="146"/>
      <c r="F19" s="1178" t="s">
        <v>74</v>
      </c>
      <c r="G19" s="1178"/>
      <c r="H19" s="1178"/>
      <c r="I19" s="144">
        <f>'EA-A'!E17</f>
        <v>0</v>
      </c>
      <c r="J19" s="144">
        <f>'EA-A'!F17</f>
        <v>0</v>
      </c>
      <c r="K19" s="11"/>
      <c r="L19" s="11"/>
      <c r="M19" s="141"/>
      <c r="Q19" s="147"/>
      <c r="R19" s="147"/>
      <c r="S19" s="19"/>
      <c r="T19" s="3"/>
    </row>
    <row r="20" spans="3:22" ht="15" customHeight="1" x14ac:dyDescent="0.2">
      <c r="C20" s="20"/>
      <c r="D20" s="11"/>
      <c r="E20" s="146"/>
      <c r="F20" s="1178" t="s">
        <v>75</v>
      </c>
      <c r="G20" s="1178"/>
      <c r="H20" s="1178"/>
      <c r="I20" s="144">
        <f>'EA-A'!E18</f>
        <v>0</v>
      </c>
      <c r="J20" s="144">
        <f>'EA-A'!F18</f>
        <v>0</v>
      </c>
      <c r="K20" s="11"/>
      <c r="L20" s="11"/>
      <c r="M20" s="148" t="s">
        <v>134</v>
      </c>
      <c r="N20" s="148"/>
      <c r="O20" s="148"/>
      <c r="P20" s="148"/>
      <c r="Q20" s="143">
        <f>ROUND(SUM(Q21:Q23),2)</f>
        <v>0</v>
      </c>
      <c r="R20" s="143">
        <f>ROUND(SUM(R21:R23),2)</f>
        <v>1128998.53</v>
      </c>
      <c r="S20" s="19"/>
      <c r="T20" s="3"/>
    </row>
    <row r="21" spans="3:22" ht="15" customHeight="1" x14ac:dyDescent="0.2">
      <c r="C21" s="20"/>
      <c r="D21" s="11"/>
      <c r="E21" s="146"/>
      <c r="F21" s="1178" t="s">
        <v>77</v>
      </c>
      <c r="G21" s="1178"/>
      <c r="H21" s="1178"/>
      <c r="I21" s="144">
        <f>'EA-A'!E19</f>
        <v>0</v>
      </c>
      <c r="J21" s="144">
        <f>'EA-A'!F19</f>
        <v>0</v>
      </c>
      <c r="K21" s="11"/>
      <c r="L21" s="11"/>
      <c r="M21" s="141"/>
      <c r="N21" s="146" t="s">
        <v>31</v>
      </c>
      <c r="O21" s="146"/>
      <c r="P21" s="146"/>
      <c r="Q21" s="145">
        <v>0</v>
      </c>
      <c r="R21" s="145">
        <v>0</v>
      </c>
      <c r="S21" s="19"/>
      <c r="T21" s="3"/>
    </row>
    <row r="22" spans="3:22" ht="15" customHeight="1" x14ac:dyDescent="0.2">
      <c r="C22" s="20"/>
      <c r="D22" s="11"/>
      <c r="E22" s="146"/>
      <c r="F22" s="1178" t="s">
        <v>79</v>
      </c>
      <c r="G22" s="1178"/>
      <c r="H22" s="1178"/>
      <c r="I22" s="144">
        <f>'EA-A'!E20</f>
        <v>5722823.7800000003</v>
      </c>
      <c r="J22" s="144">
        <f>'EA-A'!F20</f>
        <v>5252915.66</v>
      </c>
      <c r="K22" s="11"/>
      <c r="L22" s="11"/>
      <c r="M22" s="141"/>
      <c r="N22" s="1177" t="s">
        <v>33</v>
      </c>
      <c r="O22" s="1177"/>
      <c r="P22" s="1177"/>
      <c r="Q22" s="145">
        <v>0</v>
      </c>
      <c r="R22" s="145">
        <v>0</v>
      </c>
      <c r="S22" s="19"/>
      <c r="T22" s="3"/>
    </row>
    <row r="23" spans="3:22" ht="49.5" customHeight="1" x14ac:dyDescent="0.2">
      <c r="C23" s="20"/>
      <c r="D23" s="11"/>
      <c r="E23" s="146"/>
      <c r="F23" s="1178" t="s">
        <v>81</v>
      </c>
      <c r="G23" s="1178"/>
      <c r="H23" s="1178"/>
      <c r="I23" s="144">
        <f>'EA-A'!E21</f>
        <v>0</v>
      </c>
      <c r="J23" s="144">
        <f>'EA-A'!F21</f>
        <v>0</v>
      </c>
      <c r="K23" s="11"/>
      <c r="L23" s="11"/>
      <c r="M23" s="3"/>
      <c r="N23" s="1177" t="s">
        <v>142</v>
      </c>
      <c r="O23" s="1177"/>
      <c r="P23" s="1177"/>
      <c r="Q23" s="145">
        <v>0</v>
      </c>
      <c r="R23" s="145">
        <f>507888.68+22556.58+572100.65+26452.62</f>
        <v>1128998.5300000003</v>
      </c>
      <c r="S23" s="19"/>
      <c r="T23" s="3"/>
    </row>
    <row r="24" spans="3:22" ht="15" customHeight="1" x14ac:dyDescent="0.2">
      <c r="C24" s="20"/>
      <c r="D24" s="11"/>
      <c r="E24" s="146"/>
      <c r="F24" s="1178" t="s">
        <v>86</v>
      </c>
      <c r="G24" s="1178"/>
      <c r="H24" s="1178"/>
      <c r="I24" s="144">
        <f>'EA-A'!E24</f>
        <v>22039622</v>
      </c>
      <c r="J24" s="144">
        <f>'EA-A'!F24</f>
        <v>0</v>
      </c>
      <c r="K24" s="11"/>
      <c r="L24" s="11"/>
      <c r="M24" s="1176" t="s">
        <v>143</v>
      </c>
      <c r="N24" s="1176"/>
      <c r="O24" s="1176"/>
      <c r="P24" s="1176"/>
      <c r="Q24" s="143">
        <f>ROUND(Q15-Q20,2)</f>
        <v>4001296.88</v>
      </c>
      <c r="R24" s="143">
        <f>ROUND(R15-R20,2)</f>
        <v>-143689.41</v>
      </c>
      <c r="S24" s="19"/>
      <c r="T24" s="3"/>
    </row>
    <row r="25" spans="3:22" ht="15" customHeight="1" x14ac:dyDescent="0.2">
      <c r="C25" s="20"/>
      <c r="D25" s="11"/>
      <c r="E25" s="146"/>
      <c r="F25" s="1178" t="s">
        <v>144</v>
      </c>
      <c r="G25" s="1178"/>
      <c r="H25" s="1178"/>
      <c r="I25" s="144">
        <f>'EA-A'!E25</f>
        <v>3258440.8</v>
      </c>
      <c r="J25" s="144">
        <f>'EA-A'!F25</f>
        <v>20762192.399999999</v>
      </c>
      <c r="K25" s="11"/>
      <c r="L25" s="11"/>
      <c r="Q25" s="147"/>
      <c r="R25" s="147"/>
      <c r="S25" s="19"/>
      <c r="T25" s="3"/>
    </row>
    <row r="26" spans="3:22" ht="15" customHeight="1" x14ac:dyDescent="0.2">
      <c r="C26" s="20"/>
      <c r="D26" s="11"/>
      <c r="E26" s="146"/>
      <c r="F26" s="1178" t="s">
        <v>145</v>
      </c>
      <c r="G26" s="1178"/>
      <c r="H26" s="149"/>
      <c r="I26" s="145">
        <f>2309.79+2.97</f>
        <v>2312.7599999999998</v>
      </c>
      <c r="J26" s="145">
        <f>3139.43-8.55</f>
        <v>3130.8799999999997</v>
      </c>
      <c r="K26" s="11"/>
      <c r="L26" s="3"/>
      <c r="Q26" s="147"/>
      <c r="R26" s="147"/>
      <c r="S26" s="19"/>
      <c r="T26" s="3"/>
    </row>
    <row r="27" spans="3:22" ht="15" customHeight="1" x14ac:dyDescent="0.2">
      <c r="C27" s="20"/>
      <c r="D27" s="11"/>
      <c r="E27" s="119"/>
      <c r="F27" s="11"/>
      <c r="G27" s="119"/>
      <c r="H27" s="119"/>
      <c r="I27" s="150"/>
      <c r="J27" s="150"/>
      <c r="K27" s="11"/>
      <c r="L27" s="1176" t="s">
        <v>146</v>
      </c>
      <c r="M27" s="1176"/>
      <c r="N27" s="1176"/>
      <c r="O27" s="1176"/>
      <c r="P27" s="1176"/>
      <c r="Q27" s="151"/>
      <c r="R27" s="151"/>
      <c r="S27" s="19"/>
      <c r="T27" s="3"/>
    </row>
    <row r="28" spans="3:22" ht="15" customHeight="1" x14ac:dyDescent="0.2">
      <c r="C28" s="20"/>
      <c r="D28" s="11"/>
      <c r="E28" s="1176" t="s">
        <v>134</v>
      </c>
      <c r="F28" s="1176"/>
      <c r="G28" s="1176"/>
      <c r="H28" s="1176"/>
      <c r="I28" s="143">
        <f>ROUND(SUM(I29:I47),2)</f>
        <v>29286678.129999999</v>
      </c>
      <c r="J28" s="143">
        <f>SUM(J29:J47)</f>
        <v>24490427.77</v>
      </c>
      <c r="K28" s="11"/>
      <c r="L28" s="11"/>
      <c r="M28" s="119"/>
      <c r="N28" s="11"/>
      <c r="O28" s="149"/>
      <c r="P28" s="149"/>
      <c r="Q28" s="144"/>
      <c r="R28" s="144"/>
      <c r="S28" s="19"/>
      <c r="T28" s="3"/>
    </row>
    <row r="29" spans="3:22" ht="15" customHeight="1" x14ac:dyDescent="0.2">
      <c r="C29" s="20"/>
      <c r="D29" s="11"/>
      <c r="E29" s="148"/>
      <c r="F29" s="1178" t="s">
        <v>147</v>
      </c>
      <c r="G29" s="1178"/>
      <c r="H29" s="1178"/>
      <c r="I29" s="144">
        <f>'EA-A'!J14</f>
        <v>19218928.199999999</v>
      </c>
      <c r="J29" s="144">
        <f>'EA-A'!K14</f>
        <v>18590113.84</v>
      </c>
      <c r="K29" s="11"/>
      <c r="L29" s="11"/>
      <c r="M29" s="148" t="s">
        <v>133</v>
      </c>
      <c r="N29" s="148"/>
      <c r="O29" s="148"/>
      <c r="P29" s="148"/>
      <c r="Q29" s="143">
        <f>ROUND(Q30+Q33,2)</f>
        <v>0</v>
      </c>
      <c r="R29" s="143">
        <f>ROUND(R30+R33,2)</f>
        <v>0</v>
      </c>
      <c r="S29" s="19"/>
      <c r="T29" s="3"/>
    </row>
    <row r="30" spans="3:22" ht="15" customHeight="1" x14ac:dyDescent="0.2">
      <c r="C30" s="20"/>
      <c r="D30" s="11"/>
      <c r="E30" s="148"/>
      <c r="F30" s="1178" t="s">
        <v>71</v>
      </c>
      <c r="G30" s="1178"/>
      <c r="H30" s="1178"/>
      <c r="I30" s="144">
        <f>'EA-A'!J15</f>
        <v>1604180.78</v>
      </c>
      <c r="J30" s="144">
        <f>'EA-A'!K15</f>
        <v>994077.73</v>
      </c>
      <c r="K30" s="11"/>
      <c r="L30" s="3"/>
      <c r="M30" s="3"/>
      <c r="N30" s="146" t="s">
        <v>148</v>
      </c>
      <c r="O30" s="146"/>
      <c r="P30" s="146"/>
      <c r="Q30" s="152">
        <v>0</v>
      </c>
      <c r="R30" s="152">
        <f>SUM(R31:R32)</f>
        <v>0</v>
      </c>
      <c r="S30" s="19"/>
      <c r="T30" s="3"/>
    </row>
    <row r="31" spans="3:22" ht="15" customHeight="1" x14ac:dyDescent="0.2">
      <c r="C31" s="20"/>
      <c r="D31" s="11"/>
      <c r="E31" s="148"/>
      <c r="F31" s="1178" t="s">
        <v>73</v>
      </c>
      <c r="G31" s="1178"/>
      <c r="H31" s="1178"/>
      <c r="I31" s="144">
        <f>'EA-A'!J16</f>
        <v>7434517.3099999996</v>
      </c>
      <c r="J31" s="144">
        <f>'EA-A'!K16</f>
        <v>4530252.2</v>
      </c>
      <c r="K31" s="11"/>
      <c r="L31" s="11"/>
      <c r="M31" s="148"/>
      <c r="N31" s="146" t="s">
        <v>149</v>
      </c>
      <c r="O31" s="146"/>
      <c r="P31" s="146"/>
      <c r="Q31" s="145">
        <v>0</v>
      </c>
      <c r="R31" s="145">
        <v>0</v>
      </c>
      <c r="S31" s="19"/>
      <c r="T31" s="3"/>
    </row>
    <row r="32" spans="3:22" ht="15" customHeight="1" x14ac:dyDescent="0.2">
      <c r="C32" s="20"/>
      <c r="D32" s="11"/>
      <c r="E32" s="119"/>
      <c r="F32" s="11"/>
      <c r="G32" s="119"/>
      <c r="H32" s="119"/>
      <c r="I32" s="150"/>
      <c r="J32" s="150"/>
      <c r="K32" s="11"/>
      <c r="L32" s="11"/>
      <c r="M32" s="148"/>
      <c r="N32" s="146" t="s">
        <v>150</v>
      </c>
      <c r="O32" s="146"/>
      <c r="P32" s="146"/>
      <c r="Q32" s="145">
        <v>0</v>
      </c>
      <c r="R32" s="145">
        <v>0</v>
      </c>
      <c r="S32" s="19"/>
      <c r="T32" s="3"/>
    </row>
    <row r="33" spans="3:22" ht="15" customHeight="1" x14ac:dyDescent="0.2">
      <c r="C33" s="20"/>
      <c r="D33" s="11"/>
      <c r="E33" s="148"/>
      <c r="F33" s="1178" t="s">
        <v>78</v>
      </c>
      <c r="G33" s="1178"/>
      <c r="H33" s="1178"/>
      <c r="I33" s="144">
        <f>'EA-A'!J19</f>
        <v>0</v>
      </c>
      <c r="J33" s="144">
        <f>'EA-A'!K19</f>
        <v>0</v>
      </c>
      <c r="K33" s="11"/>
      <c r="L33" s="11"/>
      <c r="M33" s="148"/>
      <c r="N33" s="1177" t="s">
        <v>151</v>
      </c>
      <c r="O33" s="1177"/>
      <c r="P33" s="1177"/>
      <c r="Q33" s="145">
        <v>0</v>
      </c>
      <c r="R33" s="145">
        <v>0</v>
      </c>
      <c r="S33" s="19"/>
      <c r="T33" s="3"/>
    </row>
    <row r="34" spans="3:22" ht="15" customHeight="1" x14ac:dyDescent="0.2">
      <c r="C34" s="20"/>
      <c r="D34" s="11"/>
      <c r="E34" s="148"/>
      <c r="F34" s="1178" t="s">
        <v>152</v>
      </c>
      <c r="G34" s="1178"/>
      <c r="H34" s="1178"/>
      <c r="I34" s="144">
        <f>'EA-A'!J20</f>
        <v>0</v>
      </c>
      <c r="J34" s="144">
        <f>'EA-A'!K20</f>
        <v>0</v>
      </c>
      <c r="K34" s="11"/>
      <c r="L34" s="11"/>
      <c r="M34" s="141"/>
      <c r="Q34" s="147"/>
      <c r="R34" s="147"/>
      <c r="S34" s="19"/>
      <c r="T34" s="3"/>
    </row>
    <row r="35" spans="3:22" ht="15" customHeight="1" x14ac:dyDescent="0.2">
      <c r="C35" s="20"/>
      <c r="D35" s="11"/>
      <c r="E35" s="148"/>
      <c r="F35" s="1178" t="s">
        <v>153</v>
      </c>
      <c r="G35" s="1178"/>
      <c r="H35" s="1178"/>
      <c r="I35" s="144">
        <f>'EA-A'!J21</f>
        <v>0</v>
      </c>
      <c r="J35" s="144">
        <f>'EA-A'!K21</f>
        <v>0</v>
      </c>
      <c r="K35" s="11"/>
      <c r="L35" s="11"/>
      <c r="M35" s="148" t="s">
        <v>134</v>
      </c>
      <c r="N35" s="148"/>
      <c r="O35" s="148"/>
      <c r="P35" s="148"/>
      <c r="Q35" s="143">
        <f>ROUND(Q36+Q39,2)</f>
        <v>0</v>
      </c>
      <c r="R35" s="143">
        <f>ROUND(R36+R39,2)</f>
        <v>0</v>
      </c>
      <c r="S35" s="19"/>
      <c r="T35" s="3"/>
    </row>
    <row r="36" spans="3:22" ht="15" customHeight="1" x14ac:dyDescent="0.2">
      <c r="C36" s="20"/>
      <c r="D36" s="11"/>
      <c r="E36" s="148"/>
      <c r="F36" s="1178" t="s">
        <v>83</v>
      </c>
      <c r="G36" s="1178"/>
      <c r="H36" s="1178"/>
      <c r="I36" s="144">
        <f>'EA-A'!J22</f>
        <v>893337.84</v>
      </c>
      <c r="J36" s="144">
        <f>'EA-A'!K22</f>
        <v>288522</v>
      </c>
      <c r="K36" s="11"/>
      <c r="L36" s="11"/>
      <c r="M36" s="3"/>
      <c r="N36" s="146" t="s">
        <v>154</v>
      </c>
      <c r="O36" s="146"/>
      <c r="P36" s="146"/>
      <c r="Q36" s="152">
        <f>ROUND(SUM(Q37:Q38),2)</f>
        <v>0</v>
      </c>
      <c r="R36" s="152">
        <f>ROUND(SUM(R37:R38),2)</f>
        <v>0</v>
      </c>
      <c r="S36" s="19"/>
      <c r="T36" s="3"/>
    </row>
    <row r="37" spans="3:22" ht="15" customHeight="1" x14ac:dyDescent="0.2">
      <c r="C37" s="20"/>
      <c r="D37" s="11"/>
      <c r="E37" s="148"/>
      <c r="F37" s="1178" t="s">
        <v>85</v>
      </c>
      <c r="G37" s="1178"/>
      <c r="H37" s="1178"/>
      <c r="I37" s="144">
        <f>'EA-A'!J23</f>
        <v>135714</v>
      </c>
      <c r="J37" s="144">
        <f>'EA-A'!K23</f>
        <v>87462</v>
      </c>
      <c r="K37" s="11"/>
      <c r="L37" s="11"/>
      <c r="M37" s="148"/>
      <c r="N37" s="146" t="s">
        <v>149</v>
      </c>
      <c r="O37" s="146"/>
      <c r="P37" s="146"/>
      <c r="Q37" s="145">
        <v>0</v>
      </c>
      <c r="R37" s="145">
        <v>0</v>
      </c>
      <c r="S37" s="19"/>
      <c r="T37" s="3"/>
    </row>
    <row r="38" spans="3:22" ht="15" customHeight="1" x14ac:dyDescent="0.2">
      <c r="C38" s="20"/>
      <c r="D38" s="11"/>
      <c r="E38" s="148"/>
      <c r="F38" s="1178" t="s">
        <v>87</v>
      </c>
      <c r="G38" s="1178"/>
      <c r="H38" s="1178"/>
      <c r="I38" s="144">
        <f>'EA-A'!J24</f>
        <v>0</v>
      </c>
      <c r="J38" s="144">
        <f>'EA-A'!K24</f>
        <v>0</v>
      </c>
      <c r="K38" s="11"/>
      <c r="L38" s="3"/>
      <c r="M38" s="148"/>
      <c r="N38" s="146" t="s">
        <v>150</v>
      </c>
      <c r="O38" s="146"/>
      <c r="P38" s="146"/>
      <c r="Q38" s="145"/>
      <c r="R38" s="145">
        <v>0</v>
      </c>
      <c r="S38" s="19"/>
      <c r="T38" s="3"/>
    </row>
    <row r="39" spans="3:22" ht="15" customHeight="1" x14ac:dyDescent="0.2">
      <c r="C39" s="20"/>
      <c r="D39" s="11"/>
      <c r="E39" s="148"/>
      <c r="F39" s="1178" t="s">
        <v>89</v>
      </c>
      <c r="G39" s="1178"/>
      <c r="H39" s="1178"/>
      <c r="I39" s="144">
        <f>'EA-A'!J25</f>
        <v>0</v>
      </c>
      <c r="J39" s="144">
        <f>'EA-A'!K25</f>
        <v>0</v>
      </c>
      <c r="K39" s="11"/>
      <c r="L39" s="11"/>
      <c r="M39" s="148"/>
      <c r="N39" s="1177" t="s">
        <v>155</v>
      </c>
      <c r="O39" s="1177"/>
      <c r="P39" s="1177"/>
      <c r="Q39" s="145"/>
      <c r="R39" s="145">
        <v>0</v>
      </c>
      <c r="S39" s="19"/>
      <c r="T39" s="3"/>
    </row>
    <row r="40" spans="3:22" ht="15" customHeight="1" x14ac:dyDescent="0.2">
      <c r="C40" s="20"/>
      <c r="D40" s="11"/>
      <c r="E40" s="148"/>
      <c r="F40" s="1178" t="s">
        <v>90</v>
      </c>
      <c r="G40" s="1178"/>
      <c r="H40" s="1178"/>
      <c r="I40" s="144">
        <f>'EA-A'!J26</f>
        <v>0</v>
      </c>
      <c r="J40" s="144">
        <f>'EA-A'!K26</f>
        <v>0</v>
      </c>
      <c r="K40" s="11"/>
      <c r="L40" s="11"/>
      <c r="M40" s="141"/>
      <c r="Q40" s="147"/>
      <c r="R40" s="147"/>
      <c r="S40" s="19"/>
      <c r="T40" s="3"/>
    </row>
    <row r="41" spans="3:22" ht="15" customHeight="1" x14ac:dyDescent="0.2">
      <c r="C41" s="20"/>
      <c r="D41" s="11"/>
      <c r="E41" s="148"/>
      <c r="F41" s="1178" t="s">
        <v>92</v>
      </c>
      <c r="G41" s="1178"/>
      <c r="H41" s="1178"/>
      <c r="I41" s="144">
        <f>'EA-A'!J27</f>
        <v>0</v>
      </c>
      <c r="J41" s="144">
        <f>'EA-A'!K27</f>
        <v>0</v>
      </c>
      <c r="K41" s="11"/>
      <c r="L41" s="11"/>
      <c r="M41" s="1176" t="s">
        <v>156</v>
      </c>
      <c r="N41" s="1176"/>
      <c r="O41" s="1176"/>
      <c r="P41" s="1176"/>
      <c r="Q41" s="143">
        <f>ROUND(Q29-Q35,2)</f>
        <v>0</v>
      </c>
      <c r="R41" s="143">
        <f>ROUND(R29-R35,2)</f>
        <v>0</v>
      </c>
      <c r="S41" s="19"/>
      <c r="T41" s="3"/>
    </row>
    <row r="42" spans="3:22" ht="15" hidden="1" customHeight="1" x14ac:dyDescent="0.2">
      <c r="C42" s="20"/>
      <c r="D42" s="11"/>
      <c r="E42" s="119"/>
      <c r="F42" s="11"/>
      <c r="G42" s="119"/>
      <c r="H42" s="119"/>
      <c r="I42" s="150"/>
      <c r="J42" s="150"/>
      <c r="K42" s="11"/>
      <c r="L42" s="11"/>
      <c r="Q42" s="147"/>
      <c r="R42" s="147"/>
      <c r="S42" s="19"/>
      <c r="T42" s="3"/>
    </row>
    <row r="43" spans="3:22" ht="15" customHeight="1" x14ac:dyDescent="0.2">
      <c r="C43" s="20"/>
      <c r="D43" s="11"/>
      <c r="E43" s="148"/>
      <c r="F43" s="1178" t="s">
        <v>157</v>
      </c>
      <c r="G43" s="1178"/>
      <c r="H43" s="1178"/>
      <c r="I43" s="144">
        <f>'EA-A'!J30</f>
        <v>0</v>
      </c>
      <c r="J43" s="144">
        <f>'EA-A'!K30</f>
        <v>0</v>
      </c>
      <c r="K43" s="11"/>
      <c r="L43" s="11"/>
      <c r="Q43" s="147"/>
      <c r="R43" s="147"/>
      <c r="S43" s="19"/>
      <c r="T43" s="3"/>
    </row>
    <row r="44" spans="3:22" ht="15" customHeight="1" x14ac:dyDescent="0.2">
      <c r="C44" s="20"/>
      <c r="D44" s="11"/>
      <c r="E44" s="148"/>
      <c r="F44" s="1178" t="s">
        <v>127</v>
      </c>
      <c r="G44" s="1178"/>
      <c r="H44" s="1178"/>
      <c r="I44" s="144">
        <f>'EA-A'!J31</f>
        <v>0</v>
      </c>
      <c r="J44" s="144">
        <f>'EA-A'!K31</f>
        <v>0</v>
      </c>
      <c r="K44" s="11"/>
      <c r="L44" s="1179" t="s">
        <v>158</v>
      </c>
      <c r="M44" s="1179"/>
      <c r="N44" s="1179"/>
      <c r="O44" s="1179"/>
      <c r="P44" s="1179"/>
      <c r="Q44" s="153">
        <f>ROUND(I49+Q24+Q41,2)</f>
        <v>5737818.0899999999</v>
      </c>
      <c r="R44" s="153">
        <f>ROUND(J49+R24+R41,2)</f>
        <v>1384121.76</v>
      </c>
      <c r="S44" s="19"/>
      <c r="T44" s="3"/>
    </row>
    <row r="45" spans="3:22" ht="15" customHeight="1" x14ac:dyDescent="0.2">
      <c r="C45" s="20"/>
      <c r="D45" s="11"/>
      <c r="E45" s="148"/>
      <c r="F45" s="1178" t="s">
        <v>99</v>
      </c>
      <c r="G45" s="1178"/>
      <c r="H45" s="1178"/>
      <c r="I45" s="144">
        <f>'EA-A'!J32</f>
        <v>0</v>
      </c>
      <c r="J45" s="144">
        <f>'EA-A'!K32</f>
        <v>0</v>
      </c>
      <c r="K45" s="11"/>
      <c r="Q45" s="147"/>
      <c r="R45" s="147"/>
      <c r="S45" s="19"/>
      <c r="T45" s="3"/>
    </row>
    <row r="46" spans="3:22" ht="15" hidden="1" customHeight="1" x14ac:dyDescent="0.2">
      <c r="C46" s="20"/>
      <c r="D46" s="11"/>
      <c r="E46" s="141"/>
      <c r="F46" s="141"/>
      <c r="G46" s="141"/>
      <c r="H46" s="141"/>
      <c r="I46" s="150"/>
      <c r="J46" s="150"/>
      <c r="K46" s="11"/>
      <c r="Q46" s="147"/>
      <c r="R46" s="147"/>
      <c r="S46" s="19"/>
      <c r="T46" s="3"/>
    </row>
    <row r="47" spans="3:22" ht="15" customHeight="1" x14ac:dyDescent="0.2">
      <c r="C47" s="20"/>
      <c r="D47" s="11"/>
      <c r="E47" s="148"/>
      <c r="F47" s="1178" t="s">
        <v>159</v>
      </c>
      <c r="G47" s="1178"/>
      <c r="H47" s="1178"/>
      <c r="I47" s="145"/>
      <c r="J47" s="145">
        <v>0</v>
      </c>
      <c r="K47" s="11"/>
      <c r="Q47" s="147"/>
      <c r="R47" s="147"/>
      <c r="S47" s="19"/>
      <c r="T47" s="3"/>
    </row>
    <row r="48" spans="3:22" x14ac:dyDescent="0.2">
      <c r="C48" s="20"/>
      <c r="D48" s="11"/>
      <c r="E48" s="119"/>
      <c r="F48" s="11"/>
      <c r="G48" s="119"/>
      <c r="H48" s="119"/>
      <c r="I48" s="150"/>
      <c r="J48" s="150"/>
      <c r="K48" s="11"/>
      <c r="L48" s="1179" t="s">
        <v>160</v>
      </c>
      <c r="M48" s="1179"/>
      <c r="N48" s="1179"/>
      <c r="O48" s="1179"/>
      <c r="P48" s="1179"/>
      <c r="Q48" s="153">
        <f>'ESF-B'!F17</f>
        <v>10688301.640000001</v>
      </c>
      <c r="R48" s="153">
        <f>'[23]ESF (2)'!F16</f>
        <v>9304179.879999999</v>
      </c>
      <c r="S48" s="19"/>
      <c r="T48" s="3"/>
      <c r="V48" s="91" t="str">
        <f>IF(R49='ESF-B'!F17," "," ERROR SALDO FINAL 2017 POR: "&amp;R49-'ESF-B'!F17)</f>
        <v xml:space="preserve"> </v>
      </c>
    </row>
    <row r="49" spans="3:22" s="158" customFormat="1" x14ac:dyDescent="0.2">
      <c r="C49" s="154"/>
      <c r="D49" s="155"/>
      <c r="E49" s="1176" t="s">
        <v>161</v>
      </c>
      <c r="F49" s="1176"/>
      <c r="G49" s="1176"/>
      <c r="H49" s="1176"/>
      <c r="I49" s="153">
        <f>ROUND(I15-I28,2)</f>
        <v>1736521.21</v>
      </c>
      <c r="J49" s="153">
        <f>J15-J28</f>
        <v>1527811.1699999981</v>
      </c>
      <c r="K49" s="155"/>
      <c r="L49" s="1179" t="s">
        <v>162</v>
      </c>
      <c r="M49" s="1179"/>
      <c r="N49" s="1179"/>
      <c r="O49" s="1179"/>
      <c r="P49" s="1179"/>
      <c r="Q49" s="153">
        <f>ROUND(+Q48+Q44,2)</f>
        <v>16426119.73</v>
      </c>
      <c r="R49" s="153">
        <f>+R44+R48</f>
        <v>10688301.639999999</v>
      </c>
      <c r="S49" s="156"/>
      <c r="T49" s="157"/>
      <c r="V49" s="91" t="str">
        <f>IF(Q49='ESF-B'!E17," "," ERROR SALDO FINAL 2018 POR: "&amp;Q49-'ESF-B'!E17)</f>
        <v xml:space="preserve"> </v>
      </c>
    </row>
    <row r="50" spans="3:22" s="158" customFormat="1" x14ac:dyDescent="0.2">
      <c r="C50" s="154"/>
      <c r="D50" s="155"/>
      <c r="E50" s="148"/>
      <c r="F50" s="148"/>
      <c r="G50" s="148"/>
      <c r="H50" s="148"/>
      <c r="I50" s="159"/>
      <c r="J50" s="159"/>
      <c r="K50" s="155"/>
      <c r="Q50" s="160"/>
      <c r="R50" s="160"/>
      <c r="S50" s="156"/>
      <c r="T50" s="157"/>
    </row>
    <row r="51" spans="3:22" ht="14.25" customHeight="1" x14ac:dyDescent="0.2">
      <c r="C51" s="45"/>
      <c r="D51" s="46"/>
      <c r="E51" s="161"/>
      <c r="F51" s="161"/>
      <c r="G51" s="161"/>
      <c r="H51" s="161"/>
      <c r="I51" s="162"/>
      <c r="J51" s="162"/>
      <c r="K51" s="46"/>
      <c r="L51" s="127"/>
      <c r="M51" s="127"/>
      <c r="N51" s="127"/>
      <c r="O51" s="127"/>
      <c r="P51" s="127"/>
      <c r="Q51" s="127"/>
      <c r="R51" s="127"/>
      <c r="S51" s="48"/>
      <c r="T51" s="3"/>
    </row>
    <row r="52" spans="3:22" ht="15" customHeight="1" x14ac:dyDescent="0.2">
      <c r="C52" s="3"/>
      <c r="D52" s="22" t="s">
        <v>62</v>
      </c>
      <c r="E52" s="22"/>
      <c r="F52" s="22"/>
      <c r="G52" s="22"/>
      <c r="H52" s="22"/>
      <c r="I52" s="22"/>
      <c r="J52" s="22"/>
      <c r="K52" s="22"/>
      <c r="L52" s="22"/>
      <c r="M52" s="3"/>
      <c r="N52" s="3"/>
      <c r="O52" s="3"/>
      <c r="P52" s="3"/>
      <c r="Q52" s="163" t="str">
        <f>IF(Q48='ESF-B'!F17," ","ERROR SALDO FINAL 2015")</f>
        <v xml:space="preserve"> </v>
      </c>
      <c r="R52" s="3"/>
      <c r="S52" s="3"/>
      <c r="T52" s="3"/>
    </row>
    <row r="53" spans="3:22" ht="15" customHeight="1" x14ac:dyDescent="0.2">
      <c r="C53" s="3"/>
      <c r="D53" s="22"/>
      <c r="E53" s="22"/>
      <c r="F53" s="22"/>
      <c r="G53" s="22"/>
      <c r="H53" s="22"/>
      <c r="I53" s="22"/>
      <c r="J53" s="22"/>
      <c r="K53" s="22"/>
      <c r="L53" s="22"/>
      <c r="M53" s="3"/>
      <c r="N53" s="3"/>
      <c r="O53" s="3"/>
      <c r="P53" s="3"/>
      <c r="Q53" s="163"/>
      <c r="R53" s="3"/>
      <c r="S53" s="3"/>
      <c r="T53" s="3"/>
    </row>
    <row r="54" spans="3:22" ht="15" customHeight="1" x14ac:dyDescent="0.2">
      <c r="C54" s="3"/>
      <c r="D54" s="22"/>
      <c r="E54" s="22"/>
      <c r="F54" s="22"/>
      <c r="G54" s="22"/>
      <c r="H54" s="22"/>
      <c r="I54" s="26"/>
      <c r="J54" s="26"/>
      <c r="K54" s="22"/>
      <c r="L54" s="22"/>
      <c r="M54" s="3"/>
      <c r="N54" s="3"/>
      <c r="O54" s="3"/>
      <c r="P54" s="3"/>
      <c r="Q54" s="163"/>
      <c r="R54" s="3"/>
      <c r="S54" s="3"/>
      <c r="T54" s="3"/>
    </row>
    <row r="55" spans="3:22" ht="15" customHeight="1" x14ac:dyDescent="0.2">
      <c r="C55" s="3"/>
      <c r="D55" s="22"/>
      <c r="E55" s="22"/>
      <c r="F55" s="22"/>
      <c r="G55" s="22"/>
      <c r="H55" s="22"/>
      <c r="I55" s="26"/>
      <c r="J55" s="22"/>
      <c r="K55" s="22"/>
      <c r="L55" s="22"/>
      <c r="M55" s="3"/>
      <c r="N55" s="3"/>
      <c r="O55" s="3"/>
      <c r="P55" s="3"/>
      <c r="Q55" s="163"/>
      <c r="R55" s="3"/>
      <c r="S55" s="3"/>
      <c r="T55" s="3"/>
    </row>
    <row r="56" spans="3:22" ht="22.5" customHeight="1" x14ac:dyDescent="0.2">
      <c r="C56" s="3"/>
      <c r="D56" s="22"/>
      <c r="E56" s="17"/>
      <c r="F56" s="49"/>
      <c r="G56" s="49"/>
      <c r="H56" s="3"/>
      <c r="I56" s="50"/>
      <c r="J56" s="17"/>
      <c r="K56" s="49"/>
      <c r="L56" s="49"/>
      <c r="M56" s="3"/>
      <c r="N56" s="3"/>
      <c r="O56" s="3"/>
      <c r="P56" s="3"/>
      <c r="R56" s="3"/>
      <c r="S56" s="3"/>
      <c r="T56" s="3"/>
    </row>
    <row r="57" spans="3:22" ht="29.25" customHeight="1" x14ac:dyDescent="0.2">
      <c r="C57" s="3"/>
      <c r="D57" s="22"/>
      <c r="E57" s="17"/>
      <c r="F57" s="1180"/>
      <c r="G57" s="1180"/>
      <c r="H57" s="1180"/>
      <c r="I57" s="1180"/>
      <c r="J57" s="17"/>
      <c r="K57" s="49"/>
      <c r="L57" s="49"/>
      <c r="M57" s="3"/>
      <c r="N57" s="1181"/>
      <c r="O57" s="1181"/>
      <c r="P57" s="1181"/>
      <c r="Q57" s="1181"/>
      <c r="R57" s="3"/>
      <c r="S57" s="3"/>
      <c r="T57" s="3"/>
    </row>
    <row r="58" spans="3:22" ht="14.1" customHeight="1" x14ac:dyDescent="0.2">
      <c r="C58" s="3"/>
      <c r="D58" s="51"/>
      <c r="E58" s="3"/>
      <c r="F58" s="1164" t="str">
        <f>[23]ENTE!D10</f>
        <v>M.A.P. BIBIANA RODRÍGUEZ MONTES</v>
      </c>
      <c r="G58" s="1164"/>
      <c r="H58" s="1164"/>
      <c r="I58" s="1164"/>
      <c r="J58" s="3"/>
      <c r="K58" s="24"/>
      <c r="L58" s="3"/>
      <c r="M58" s="118"/>
      <c r="N58" s="1164" t="str">
        <f>[23]ENTE!D14</f>
        <v>M. EN A. GONZALO FERREIRA MARTÍNEZ</v>
      </c>
      <c r="O58" s="1164"/>
      <c r="P58" s="1164"/>
      <c r="Q58" s="1164"/>
      <c r="R58" s="3"/>
      <c r="S58" s="3"/>
      <c r="T58" s="3"/>
    </row>
    <row r="59" spans="3:22" ht="14.1" customHeight="1" x14ac:dyDescent="0.2">
      <c r="C59" s="3"/>
      <c r="D59" s="53"/>
      <c r="E59" s="3"/>
      <c r="F59" s="1159" t="str">
        <f>[23]ENTE!D12</f>
        <v>RECTORA</v>
      </c>
      <c r="G59" s="1159"/>
      <c r="H59" s="1159"/>
      <c r="I59" s="1159"/>
      <c r="J59" s="3"/>
      <c r="K59" s="24"/>
      <c r="L59" s="3"/>
      <c r="N59" s="1159" t="str">
        <f>[23]ENTE!D16</f>
        <v>DIRECTOR DE ADMINISTRACIÓN Y FINANZAS</v>
      </c>
      <c r="O59" s="1159"/>
      <c r="P59" s="1159"/>
      <c r="Q59" s="1159"/>
      <c r="R59" s="3"/>
      <c r="S59" s="3"/>
      <c r="T59" s="3"/>
    </row>
  </sheetData>
  <sheetProtection selectLockedCells="1"/>
  <mergeCells count="60">
    <mergeCell ref="F58:I58"/>
    <mergeCell ref="N58:Q58"/>
    <mergeCell ref="F59:I59"/>
    <mergeCell ref="N59:Q59"/>
    <mergeCell ref="F45:H45"/>
    <mergeCell ref="F47:H47"/>
    <mergeCell ref="L48:P48"/>
    <mergeCell ref="E49:H49"/>
    <mergeCell ref="L49:P49"/>
    <mergeCell ref="F57:I57"/>
    <mergeCell ref="N57:Q57"/>
    <mergeCell ref="F40:H40"/>
    <mergeCell ref="F41:H41"/>
    <mergeCell ref="M41:P41"/>
    <mergeCell ref="F43:H43"/>
    <mergeCell ref="F44:H44"/>
    <mergeCell ref="L44:P44"/>
    <mergeCell ref="M24:P24"/>
    <mergeCell ref="F25:H25"/>
    <mergeCell ref="F26:G26"/>
    <mergeCell ref="L27:P27"/>
    <mergeCell ref="N39:P39"/>
    <mergeCell ref="F29:H29"/>
    <mergeCell ref="F30:H30"/>
    <mergeCell ref="F31:H31"/>
    <mergeCell ref="F33:H33"/>
    <mergeCell ref="N33:P33"/>
    <mergeCell ref="F34:H34"/>
    <mergeCell ref="F35:H35"/>
    <mergeCell ref="F36:H36"/>
    <mergeCell ref="F37:H37"/>
    <mergeCell ref="F38:H38"/>
    <mergeCell ref="F39:H39"/>
    <mergeCell ref="E28:H28"/>
    <mergeCell ref="F19:H19"/>
    <mergeCell ref="F20:H20"/>
    <mergeCell ref="F21:H21"/>
    <mergeCell ref="F22:H22"/>
    <mergeCell ref="F24:H24"/>
    <mergeCell ref="N22:P22"/>
    <mergeCell ref="F23:H23"/>
    <mergeCell ref="N23:P23"/>
    <mergeCell ref="F16:H16"/>
    <mergeCell ref="N16:P16"/>
    <mergeCell ref="F17:H17"/>
    <mergeCell ref="N17:P17"/>
    <mergeCell ref="F18:H18"/>
    <mergeCell ref="N18:P18"/>
    <mergeCell ref="D10:G10"/>
    <mergeCell ref="L10:O10"/>
    <mergeCell ref="D13:H13"/>
    <mergeCell ref="L13:P13"/>
    <mergeCell ref="E15:H15"/>
    <mergeCell ref="M15:P15"/>
    <mergeCell ref="D2:R2"/>
    <mergeCell ref="D3:S3"/>
    <mergeCell ref="D4:S4"/>
    <mergeCell ref="D5:S5"/>
    <mergeCell ref="D7:F7"/>
    <mergeCell ref="G7:Q7"/>
  </mergeCells>
  <pageMargins left="0.70866141732283472" right="0.70866141732283472" top="0.74803149606299213" bottom="0.74803149606299213" header="0.31496062992125984" footer="0.31496062992125984"/>
  <pageSetup scale="53" orientation="landscape" r:id="rId1"/>
  <headerFooter>
    <oddFooter>&amp;R&amp;"-,Negrita"&amp;16 5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125"/>
  <sheetViews>
    <sheetView topLeftCell="A29" zoomScale="80" zoomScaleNormal="80" zoomScaleSheetLayoutView="100" workbookViewId="0">
      <selection activeCell="B48" sqref="B48:C48"/>
    </sheetView>
  </sheetViews>
  <sheetFormatPr baseColWidth="10" defaultRowHeight="12" x14ac:dyDescent="0.2"/>
  <cols>
    <col min="1" max="1" width="2.7109375" style="306" customWidth="1"/>
    <col min="2" max="2" width="41.42578125" style="331" customWidth="1"/>
    <col min="3" max="3" width="23.5703125" style="331" customWidth="1"/>
    <col min="4" max="4" width="26.7109375" style="331" customWidth="1"/>
    <col min="5" max="5" width="22.140625" style="331" customWidth="1"/>
    <col min="6" max="6" width="25" style="331" customWidth="1"/>
    <col min="7" max="7" width="3.140625" style="306" customWidth="1"/>
    <col min="8" max="16384" width="11.42578125" style="331"/>
  </cols>
  <sheetData>
    <row r="1" spans="1:13" x14ac:dyDescent="0.2">
      <c r="B1" s="306"/>
      <c r="C1" s="306"/>
      <c r="D1" s="306"/>
      <c r="E1" s="306"/>
      <c r="F1" s="306"/>
    </row>
    <row r="2" spans="1:13" x14ac:dyDescent="0.2">
      <c r="B2" s="1151"/>
      <c r="C2" s="1151"/>
      <c r="D2" s="1151"/>
      <c r="E2" s="1151"/>
      <c r="F2" s="1151"/>
      <c r="G2" s="767"/>
      <c r="H2" s="768"/>
      <c r="I2" s="768"/>
      <c r="J2" s="768"/>
      <c r="K2" s="768"/>
      <c r="L2" s="768"/>
      <c r="M2" s="768"/>
    </row>
    <row r="3" spans="1:13" x14ac:dyDescent="0.2">
      <c r="B3" s="1443" t="s">
        <v>19938</v>
      </c>
      <c r="C3" s="1443"/>
      <c r="D3" s="1247"/>
      <c r="E3" s="1247"/>
      <c r="F3" s="1247"/>
    </row>
    <row r="4" spans="1:13" x14ac:dyDescent="0.2">
      <c r="B4" s="1443" t="s">
        <v>19512</v>
      </c>
      <c r="C4" s="1443"/>
      <c r="D4" s="1247"/>
      <c r="E4" s="1247"/>
      <c r="F4" s="1247"/>
    </row>
    <row r="5" spans="1:13" x14ac:dyDescent="0.2">
      <c r="B5" s="1444" t="s">
        <v>1</v>
      </c>
      <c r="C5" s="1444"/>
      <c r="D5" s="1445"/>
      <c r="E5" s="1445"/>
      <c r="F5" s="1445"/>
    </row>
    <row r="6" spans="1:13" x14ac:dyDescent="0.2">
      <c r="B6" s="769"/>
      <c r="C6" s="769"/>
      <c r="D6" s="770"/>
      <c r="E6" s="770"/>
      <c r="F6" s="770"/>
    </row>
    <row r="7" spans="1:13" x14ac:dyDescent="0.2">
      <c r="B7" s="771" t="s">
        <v>2</v>
      </c>
      <c r="C7" s="1248" t="s">
        <v>19939</v>
      </c>
      <c r="D7" s="1248"/>
      <c r="E7" s="1248"/>
      <c r="F7" s="1248"/>
    </row>
    <row r="8" spans="1:13" x14ac:dyDescent="0.2">
      <c r="B8" s="57"/>
      <c r="C8" s="57"/>
      <c r="D8" s="57"/>
      <c r="E8" s="57"/>
      <c r="F8" s="57"/>
    </row>
    <row r="9" spans="1:13" s="776" customFormat="1" x14ac:dyDescent="0.2">
      <c r="A9" s="306"/>
      <c r="B9" s="772" t="s">
        <v>19940</v>
      </c>
      <c r="C9" s="773"/>
      <c r="D9" s="772" t="s">
        <v>19941</v>
      </c>
      <c r="E9" s="774" t="s">
        <v>19519</v>
      </c>
      <c r="F9" s="775" t="s">
        <v>19942</v>
      </c>
      <c r="G9" s="306"/>
    </row>
    <row r="10" spans="1:13" s="776" customFormat="1" x14ac:dyDescent="0.2">
      <c r="A10" s="306"/>
      <c r="B10" s="777"/>
      <c r="C10" s="778"/>
      <c r="D10" s="779"/>
      <c r="E10" s="780"/>
      <c r="F10" s="781"/>
      <c r="G10" s="306"/>
    </row>
    <row r="11" spans="1:13" s="776" customFormat="1" x14ac:dyDescent="0.2">
      <c r="A11" s="306"/>
      <c r="B11" s="782" t="s">
        <v>19943</v>
      </c>
      <c r="C11" s="778"/>
      <c r="D11" s="783">
        <f>SUM(D12:D14)</f>
        <v>142096097</v>
      </c>
      <c r="E11" s="783">
        <f t="shared" ref="E11:F11" si="0">SUM(E12:E14)</f>
        <v>31023196.369999997</v>
      </c>
      <c r="F11" s="784">
        <f t="shared" si="0"/>
        <v>31023196.369999997</v>
      </c>
      <c r="G11" s="306"/>
    </row>
    <row r="12" spans="1:13" x14ac:dyDescent="0.2">
      <c r="B12" s="779" t="s">
        <v>19944</v>
      </c>
      <c r="C12" s="324"/>
      <c r="D12" s="785">
        <v>142096097</v>
      </c>
      <c r="E12" s="785">
        <v>27764251.989999998</v>
      </c>
      <c r="F12" s="786">
        <v>27764251.989999998</v>
      </c>
    </row>
    <row r="13" spans="1:13" ht="12" customHeight="1" x14ac:dyDescent="0.2">
      <c r="B13" s="787" t="s">
        <v>19945</v>
      </c>
      <c r="C13" s="788"/>
      <c r="D13" s="789">
        <v>0</v>
      </c>
      <c r="E13" s="789">
        <v>3258944.38</v>
      </c>
      <c r="F13" s="790">
        <v>3258944.38</v>
      </c>
    </row>
    <row r="14" spans="1:13" x14ac:dyDescent="0.2">
      <c r="B14" s="791" t="s">
        <v>19946</v>
      </c>
      <c r="C14" s="792"/>
      <c r="D14" s="779">
        <v>0</v>
      </c>
      <c r="E14" s="793"/>
      <c r="F14" s="794">
        <f t="shared" ref="F14" si="1">SUM(D14-E14)</f>
        <v>0</v>
      </c>
    </row>
    <row r="15" spans="1:13" x14ac:dyDescent="0.2">
      <c r="B15" s="782" t="s">
        <v>19947</v>
      </c>
      <c r="C15" s="778"/>
      <c r="D15" s="795">
        <f>SUM(D16:D17)</f>
        <v>142096097</v>
      </c>
      <c r="E15" s="796">
        <f>E16+E17</f>
        <v>30334348.010000002</v>
      </c>
      <c r="F15" s="796">
        <f>F16+F17</f>
        <v>30334348.010000002</v>
      </c>
    </row>
    <row r="16" spans="1:13" x14ac:dyDescent="0.2">
      <c r="B16" s="779" t="s">
        <v>19948</v>
      </c>
      <c r="C16" s="324"/>
      <c r="D16" s="797">
        <v>142096097</v>
      </c>
      <c r="E16" s="786">
        <v>28612422.050000001</v>
      </c>
      <c r="F16" s="786">
        <v>28612422.050000001</v>
      </c>
    </row>
    <row r="17" spans="1:7" x14ac:dyDescent="0.2">
      <c r="B17" s="1446" t="s">
        <v>19949</v>
      </c>
      <c r="C17" s="1447"/>
      <c r="D17" s="789">
        <v>0</v>
      </c>
      <c r="E17" s="790">
        <v>1721925.96</v>
      </c>
      <c r="F17" s="790">
        <v>1721925.96</v>
      </c>
    </row>
    <row r="18" spans="1:7" x14ac:dyDescent="0.2">
      <c r="B18" s="782" t="s">
        <v>19950</v>
      </c>
      <c r="C18" s="778"/>
      <c r="D18" s="795">
        <f>SUM(D19:D20)</f>
        <v>6757053.7200000007</v>
      </c>
      <c r="E18" s="798">
        <f t="shared" ref="E18:F18" si="2">SUM(E19:E20)</f>
        <v>6757053.7200000007</v>
      </c>
      <c r="F18" s="799">
        <f t="shared" si="2"/>
        <v>6757053.7200000007</v>
      </c>
    </row>
    <row r="19" spans="1:7" x14ac:dyDescent="0.2">
      <c r="B19" s="322" t="s">
        <v>19951</v>
      </c>
      <c r="C19" s="333"/>
      <c r="D19" s="800">
        <v>1445697.4899999988</v>
      </c>
      <c r="E19" s="800">
        <v>1445697.4899999988</v>
      </c>
      <c r="F19" s="801">
        <v>1445697.4899999988</v>
      </c>
    </row>
    <row r="20" spans="1:7" ht="25.5" customHeight="1" x14ac:dyDescent="0.2">
      <c r="B20" s="1436" t="s">
        <v>19952</v>
      </c>
      <c r="C20" s="1437"/>
      <c r="D20" s="802">
        <v>5311356.2300000014</v>
      </c>
      <c r="E20" s="802">
        <v>5311356.2300000014</v>
      </c>
      <c r="F20" s="803">
        <v>5311356.2300000014</v>
      </c>
    </row>
    <row r="21" spans="1:7" x14ac:dyDescent="0.2">
      <c r="B21" s="804"/>
      <c r="C21" s="805"/>
      <c r="D21" s="779"/>
      <c r="E21" s="806"/>
      <c r="F21" s="780"/>
    </row>
    <row r="22" spans="1:7" x14ac:dyDescent="0.2">
      <c r="B22" s="807" t="s">
        <v>19953</v>
      </c>
      <c r="C22" s="808"/>
      <c r="D22" s="795">
        <f>D11-D15+D19+D20</f>
        <v>6757053.7200000007</v>
      </c>
      <c r="E22" s="795">
        <f t="shared" ref="E22:F22" si="3">E11-E15+E19+E20</f>
        <v>7445902.0799999963</v>
      </c>
      <c r="F22" s="796">
        <f t="shared" si="3"/>
        <v>7445902.0799999963</v>
      </c>
    </row>
    <row r="23" spans="1:7" x14ac:dyDescent="0.2">
      <c r="B23" s="807" t="s">
        <v>19954</v>
      </c>
      <c r="C23" s="808"/>
      <c r="D23" s="795">
        <f>SUM(D22-D14)</f>
        <v>6757053.7200000007</v>
      </c>
      <c r="E23" s="795">
        <f t="shared" ref="E23:F23" si="4">SUM(E22-E14)</f>
        <v>7445902.0799999963</v>
      </c>
      <c r="F23" s="796">
        <f t="shared" si="4"/>
        <v>7445902.0799999963</v>
      </c>
    </row>
    <row r="24" spans="1:7" x14ac:dyDescent="0.2">
      <c r="B24" s="807" t="s">
        <v>19955</v>
      </c>
      <c r="C24" s="808"/>
      <c r="D24" s="795">
        <f>SUM(D23-D18)</f>
        <v>0</v>
      </c>
      <c r="E24" s="795">
        <f t="shared" ref="E24:F24" si="5">SUM(E23-E18)</f>
        <v>688848.35999999568</v>
      </c>
      <c r="F24" s="796">
        <f t="shared" si="5"/>
        <v>688848.35999999568</v>
      </c>
    </row>
    <row r="25" spans="1:7" x14ac:dyDescent="0.2">
      <c r="B25" s="804"/>
      <c r="C25" s="805"/>
      <c r="D25" s="779"/>
      <c r="E25" s="806"/>
      <c r="F25" s="780"/>
    </row>
    <row r="26" spans="1:7" x14ac:dyDescent="0.2">
      <c r="B26" s="809" t="s">
        <v>19940</v>
      </c>
      <c r="C26" s="810"/>
      <c r="D26" s="811" t="s">
        <v>19941</v>
      </c>
      <c r="E26" s="812" t="s">
        <v>19519</v>
      </c>
      <c r="F26" s="812" t="s">
        <v>19942</v>
      </c>
    </row>
    <row r="27" spans="1:7" x14ac:dyDescent="0.2">
      <c r="B27" s="813"/>
      <c r="C27" s="814"/>
      <c r="D27" s="779"/>
      <c r="E27" s="806"/>
      <c r="F27" s="780"/>
    </row>
    <row r="28" spans="1:7" x14ac:dyDescent="0.2">
      <c r="B28" s="807" t="s">
        <v>19956</v>
      </c>
      <c r="C28" s="808"/>
      <c r="D28" s="795">
        <v>0</v>
      </c>
      <c r="E28" s="796">
        <v>0</v>
      </c>
      <c r="F28" s="796">
        <v>0</v>
      </c>
    </row>
    <row r="29" spans="1:7" x14ac:dyDescent="0.2">
      <c r="B29" s="322" t="s">
        <v>19957</v>
      </c>
      <c r="C29" s="333"/>
      <c r="D29" s="779">
        <v>0</v>
      </c>
      <c r="E29" s="806">
        <v>0</v>
      </c>
      <c r="F29" s="806">
        <v>0</v>
      </c>
    </row>
    <row r="30" spans="1:7" x14ac:dyDescent="0.2">
      <c r="B30" s="1436" t="s">
        <v>19958</v>
      </c>
      <c r="C30" s="1437"/>
      <c r="D30" s="779">
        <v>0</v>
      </c>
      <c r="E30" s="806">
        <v>0</v>
      </c>
      <c r="F30" s="806">
        <v>0</v>
      </c>
    </row>
    <row r="31" spans="1:7" x14ac:dyDescent="0.2">
      <c r="B31" s="804"/>
      <c r="C31" s="805"/>
      <c r="D31" s="779"/>
      <c r="E31" s="806"/>
      <c r="F31" s="806"/>
    </row>
    <row r="32" spans="1:7" s="819" customFormat="1" x14ac:dyDescent="0.2">
      <c r="A32" s="815"/>
      <c r="B32" s="316" t="s">
        <v>19959</v>
      </c>
      <c r="C32" s="816"/>
      <c r="D32" s="817">
        <f>SUM(D24+D28)</f>
        <v>0</v>
      </c>
      <c r="E32" s="817">
        <f t="shared" ref="E32:F32" si="6">SUM(E24+E28)</f>
        <v>688848.35999999568</v>
      </c>
      <c r="F32" s="818">
        <f t="shared" si="6"/>
        <v>688848.35999999568</v>
      </c>
      <c r="G32" s="815"/>
    </row>
    <row r="33" spans="1:7" x14ac:dyDescent="0.2">
      <c r="B33" s="804"/>
      <c r="C33" s="805"/>
      <c r="D33" s="779"/>
      <c r="E33" s="806"/>
      <c r="F33" s="806"/>
    </row>
    <row r="34" spans="1:7" x14ac:dyDescent="0.2">
      <c r="B34" s="809" t="s">
        <v>19940</v>
      </c>
      <c r="C34" s="810"/>
      <c r="D34" s="811" t="s">
        <v>19941</v>
      </c>
      <c r="E34" s="812" t="s">
        <v>19519</v>
      </c>
      <c r="F34" s="812" t="s">
        <v>19942</v>
      </c>
    </row>
    <row r="35" spans="1:7" x14ac:dyDescent="0.2">
      <c r="B35" s="804"/>
      <c r="C35" s="805"/>
      <c r="D35" s="779"/>
      <c r="E35" s="806"/>
      <c r="F35" s="806"/>
    </row>
    <row r="36" spans="1:7" x14ac:dyDescent="0.2">
      <c r="B36" s="807" t="s">
        <v>19960</v>
      </c>
      <c r="C36" s="808"/>
      <c r="D36" s="817">
        <v>0</v>
      </c>
      <c r="E36" s="818">
        <v>0</v>
      </c>
      <c r="F36" s="818">
        <v>0</v>
      </c>
    </row>
    <row r="37" spans="1:7" x14ac:dyDescent="0.2">
      <c r="B37" s="322" t="s">
        <v>19961</v>
      </c>
      <c r="C37" s="333"/>
      <c r="D37" s="820"/>
      <c r="E37" s="821"/>
      <c r="F37" s="822"/>
    </row>
    <row r="38" spans="1:7" ht="24" customHeight="1" x14ac:dyDescent="0.2">
      <c r="B38" s="1436" t="s">
        <v>19962</v>
      </c>
      <c r="C38" s="1437"/>
      <c r="D38" s="823"/>
      <c r="E38" s="824"/>
      <c r="F38" s="824"/>
    </row>
    <row r="39" spans="1:7" x14ac:dyDescent="0.2">
      <c r="B39" s="807" t="s">
        <v>19963</v>
      </c>
      <c r="C39" s="808"/>
      <c r="D39" s="795">
        <v>0</v>
      </c>
      <c r="E39" s="796">
        <v>0</v>
      </c>
      <c r="F39" s="796">
        <v>0</v>
      </c>
    </row>
    <row r="40" spans="1:7" x14ac:dyDescent="0.2">
      <c r="B40" s="322" t="s">
        <v>19964</v>
      </c>
      <c r="C40" s="333"/>
      <c r="D40" s="825">
        <v>0</v>
      </c>
      <c r="E40" s="826">
        <v>0</v>
      </c>
      <c r="F40" s="806">
        <v>0</v>
      </c>
    </row>
    <row r="41" spans="1:7" ht="24" x14ac:dyDescent="0.2">
      <c r="B41" s="329" t="s">
        <v>19965</v>
      </c>
      <c r="C41" s="827"/>
      <c r="D41" s="779">
        <v>0</v>
      </c>
      <c r="E41" s="806">
        <v>0</v>
      </c>
      <c r="F41" s="780">
        <v>0</v>
      </c>
    </row>
    <row r="42" spans="1:7" x14ac:dyDescent="0.2">
      <c r="B42" s="322"/>
      <c r="C42" s="333"/>
      <c r="D42" s="779"/>
      <c r="E42" s="806"/>
      <c r="F42" s="806"/>
    </row>
    <row r="43" spans="1:7" x14ac:dyDescent="0.2">
      <c r="B43" s="807" t="s">
        <v>19966</v>
      </c>
      <c r="C43" s="808"/>
      <c r="D43" s="795">
        <v>0</v>
      </c>
      <c r="E43" s="796">
        <v>0</v>
      </c>
      <c r="F43" s="796">
        <v>0</v>
      </c>
    </row>
    <row r="44" spans="1:7" x14ac:dyDescent="0.2">
      <c r="B44" s="804"/>
      <c r="C44" s="805"/>
      <c r="D44" s="779"/>
      <c r="E44" s="806"/>
      <c r="F44" s="806"/>
    </row>
    <row r="45" spans="1:7" x14ac:dyDescent="0.2">
      <c r="B45" s="809" t="s">
        <v>19940</v>
      </c>
      <c r="C45" s="810"/>
      <c r="D45" s="811" t="s">
        <v>19941</v>
      </c>
      <c r="E45" s="812" t="s">
        <v>19519</v>
      </c>
      <c r="F45" s="812" t="s">
        <v>19942</v>
      </c>
    </row>
    <row r="46" spans="1:7" x14ac:dyDescent="0.2">
      <c r="B46" s="804"/>
      <c r="C46" s="805"/>
      <c r="D46" s="779"/>
      <c r="E46" s="806"/>
      <c r="F46" s="806"/>
    </row>
    <row r="47" spans="1:7" s="776" customFormat="1" x14ac:dyDescent="0.2">
      <c r="A47" s="306"/>
      <c r="B47" s="804" t="s">
        <v>19967</v>
      </c>
      <c r="C47" s="805"/>
      <c r="D47" s="785">
        <f>SUM(D12)</f>
        <v>142096097</v>
      </c>
      <c r="E47" s="785">
        <f t="shared" ref="E47:F47" si="7">SUM(E12)</f>
        <v>27764251.989999998</v>
      </c>
      <c r="F47" s="786">
        <f t="shared" si="7"/>
        <v>27764251.989999998</v>
      </c>
      <c r="G47" s="306"/>
    </row>
    <row r="48" spans="1:7" s="776" customFormat="1" ht="24.75" customHeight="1" x14ac:dyDescent="0.2">
      <c r="A48" s="306"/>
      <c r="B48" s="1441" t="s">
        <v>19968</v>
      </c>
      <c r="C48" s="1442"/>
      <c r="D48" s="825">
        <v>0</v>
      </c>
      <c r="E48" s="826">
        <v>0</v>
      </c>
      <c r="F48" s="826">
        <v>0</v>
      </c>
      <c r="G48" s="306"/>
    </row>
    <row r="49" spans="1:7" s="776" customFormat="1" x14ac:dyDescent="0.2">
      <c r="A49" s="306" t="s">
        <v>121</v>
      </c>
      <c r="B49" s="804" t="s">
        <v>19961</v>
      </c>
      <c r="C49" s="805"/>
      <c r="D49" s="825">
        <v>0</v>
      </c>
      <c r="E49" s="826">
        <v>0</v>
      </c>
      <c r="F49" s="828">
        <v>0</v>
      </c>
      <c r="G49" s="306"/>
    </row>
    <row r="50" spans="1:7" x14ac:dyDescent="0.2">
      <c r="B50" s="804" t="s">
        <v>19964</v>
      </c>
      <c r="C50" s="805"/>
      <c r="D50" s="779">
        <v>0</v>
      </c>
      <c r="E50" s="826">
        <v>0</v>
      </c>
      <c r="F50" s="826">
        <v>0</v>
      </c>
    </row>
    <row r="51" spans="1:7" x14ac:dyDescent="0.2">
      <c r="B51" s="804" t="s">
        <v>19969</v>
      </c>
      <c r="C51" s="805"/>
      <c r="D51" s="779">
        <f>SUM(D16)</f>
        <v>142096097</v>
      </c>
      <c r="E51" s="779">
        <f t="shared" ref="E51:F51" si="8">SUM(E16)</f>
        <v>28612422.050000001</v>
      </c>
      <c r="F51" s="806">
        <f t="shared" si="8"/>
        <v>28612422.050000001</v>
      </c>
    </row>
    <row r="52" spans="1:7" x14ac:dyDescent="0.2">
      <c r="B52" s="804" t="s">
        <v>19970</v>
      </c>
      <c r="C52" s="805"/>
      <c r="D52" s="779">
        <f>SUM(D19)</f>
        <v>1445697.4899999988</v>
      </c>
      <c r="E52" s="779">
        <f t="shared" ref="E52:F52" si="9">SUM(E19)</f>
        <v>1445697.4899999988</v>
      </c>
      <c r="F52" s="806">
        <f t="shared" si="9"/>
        <v>1445697.4899999988</v>
      </c>
    </row>
    <row r="53" spans="1:7" x14ac:dyDescent="0.2">
      <c r="B53" s="804"/>
      <c r="C53" s="805"/>
      <c r="D53" s="779"/>
      <c r="E53" s="806"/>
      <c r="F53" s="806"/>
    </row>
    <row r="54" spans="1:7" x14ac:dyDescent="0.2">
      <c r="B54" s="807" t="s">
        <v>19971</v>
      </c>
      <c r="C54" s="808"/>
      <c r="D54" s="795">
        <f>D12+D48-D16+D19</f>
        <v>1445697.4899999988</v>
      </c>
      <c r="E54" s="795">
        <f>E12+E48-E16+E19</f>
        <v>597527.42999999644</v>
      </c>
      <c r="F54" s="796">
        <f t="shared" ref="F54" si="10">F12+F48-F16+F19</f>
        <v>597527.42999999644</v>
      </c>
    </row>
    <row r="55" spans="1:7" x14ac:dyDescent="0.2">
      <c r="B55" s="829" t="s">
        <v>19972</v>
      </c>
      <c r="C55" s="830"/>
      <c r="D55" s="831">
        <f>SUM(D54-D48)</f>
        <v>1445697.4899999988</v>
      </c>
      <c r="E55" s="831">
        <f t="shared" ref="E55:F55" si="11">SUM(E54-E48)</f>
        <v>597527.42999999644</v>
      </c>
      <c r="F55" s="832">
        <f t="shared" si="11"/>
        <v>597527.42999999644</v>
      </c>
    </row>
    <row r="56" spans="1:7" x14ac:dyDescent="0.2">
      <c r="B56" s="809" t="s">
        <v>19940</v>
      </c>
      <c r="C56" s="810"/>
      <c r="D56" s="811" t="s">
        <v>19941</v>
      </c>
      <c r="E56" s="812" t="s">
        <v>19519</v>
      </c>
      <c r="F56" s="812" t="s">
        <v>19942</v>
      </c>
    </row>
    <row r="57" spans="1:7" x14ac:dyDescent="0.2">
      <c r="B57" s="833"/>
      <c r="C57" s="834"/>
      <c r="D57" s="835"/>
      <c r="E57" s="836"/>
      <c r="F57" s="836"/>
    </row>
    <row r="58" spans="1:7" x14ac:dyDescent="0.2">
      <c r="B58" s="804"/>
      <c r="C58" s="805"/>
      <c r="D58" s="779"/>
      <c r="E58" s="806"/>
      <c r="F58" s="806"/>
    </row>
    <row r="59" spans="1:7" x14ac:dyDescent="0.2">
      <c r="B59" s="329" t="s">
        <v>19973</v>
      </c>
      <c r="C59" s="827"/>
      <c r="D59" s="789">
        <f t="shared" ref="D59:E59" si="12">SUM(D13)</f>
        <v>0</v>
      </c>
      <c r="E59" s="789">
        <f t="shared" si="12"/>
        <v>3258944.38</v>
      </c>
      <c r="F59" s="790">
        <f>SUM(F13)</f>
        <v>3258944.38</v>
      </c>
    </row>
    <row r="60" spans="1:7" ht="25.5" customHeight="1" x14ac:dyDescent="0.2">
      <c r="B60" s="1441" t="s">
        <v>19974</v>
      </c>
      <c r="C60" s="1442"/>
      <c r="D60" s="779">
        <v>0</v>
      </c>
      <c r="E60" s="779">
        <v>0</v>
      </c>
      <c r="F60" s="806">
        <v>0</v>
      </c>
    </row>
    <row r="61" spans="1:7" ht="24.75" customHeight="1" x14ac:dyDescent="0.2">
      <c r="B61" s="1441" t="s">
        <v>19962</v>
      </c>
      <c r="C61" s="1442"/>
      <c r="D61" s="779">
        <v>0</v>
      </c>
      <c r="E61" s="779">
        <v>0</v>
      </c>
      <c r="F61" s="826">
        <v>0</v>
      </c>
    </row>
    <row r="62" spans="1:7" x14ac:dyDescent="0.2">
      <c r="B62" s="1436" t="s">
        <v>19965</v>
      </c>
      <c r="C62" s="1437"/>
      <c r="D62" s="825">
        <v>0</v>
      </c>
      <c r="E62" s="826">
        <v>0</v>
      </c>
      <c r="F62" s="780">
        <v>0</v>
      </c>
    </row>
    <row r="63" spans="1:7" x14ac:dyDescent="0.2">
      <c r="B63" s="322"/>
      <c r="C63" s="333"/>
      <c r="D63" s="779"/>
      <c r="E63" s="806"/>
      <c r="F63" s="780"/>
    </row>
    <row r="64" spans="1:7" x14ac:dyDescent="0.2">
      <c r="B64" s="804" t="s">
        <v>19975</v>
      </c>
      <c r="C64" s="805"/>
      <c r="D64" s="779">
        <f t="shared" ref="D64:E64" si="13">SUM(D17)</f>
        <v>0</v>
      </c>
      <c r="E64" s="779">
        <f t="shared" si="13"/>
        <v>1721925.96</v>
      </c>
      <c r="F64" s="806">
        <f>SUM(F17)</f>
        <v>1721925.96</v>
      </c>
    </row>
    <row r="65" spans="2:8" x14ac:dyDescent="0.2">
      <c r="B65" s="804"/>
      <c r="C65" s="805"/>
      <c r="D65" s="787"/>
      <c r="E65" s="780"/>
      <c r="F65" s="780"/>
    </row>
    <row r="66" spans="2:8" x14ac:dyDescent="0.2">
      <c r="B66" s="804" t="s">
        <v>19976</v>
      </c>
      <c r="C66" s="805"/>
      <c r="D66" s="779">
        <f t="shared" ref="D66:E66" si="14">SUM(D20)</f>
        <v>5311356.2300000014</v>
      </c>
      <c r="E66" s="779">
        <f t="shared" si="14"/>
        <v>5311356.2300000014</v>
      </c>
      <c r="F66" s="806">
        <f>SUM(F20)</f>
        <v>5311356.2300000014</v>
      </c>
    </row>
    <row r="67" spans="2:8" x14ac:dyDescent="0.2">
      <c r="B67" s="813"/>
      <c r="C67" s="814"/>
      <c r="D67" s="779"/>
      <c r="E67" s="806"/>
      <c r="F67" s="806"/>
    </row>
    <row r="68" spans="2:8" x14ac:dyDescent="0.2">
      <c r="B68" s="807" t="s">
        <v>19977</v>
      </c>
      <c r="C68" s="808"/>
      <c r="D68" s="795">
        <f>SUM(D59-D60-D64+D66)</f>
        <v>5311356.2300000014</v>
      </c>
      <c r="E68" s="795">
        <f t="shared" ref="E68:F68" si="15">SUM(E59-E60-E64+E66)</f>
        <v>6848374.6500000013</v>
      </c>
      <c r="F68" s="796">
        <f t="shared" si="15"/>
        <v>6848374.6500000013</v>
      </c>
    </row>
    <row r="69" spans="2:8" x14ac:dyDescent="0.2">
      <c r="B69" s="807" t="s">
        <v>19978</v>
      </c>
      <c r="C69" s="808"/>
      <c r="D69" s="796">
        <f t="shared" ref="D69:E69" si="16">SUM(D68-D60)</f>
        <v>5311356.2300000014</v>
      </c>
      <c r="E69" s="796">
        <f t="shared" si="16"/>
        <v>6848374.6500000013</v>
      </c>
      <c r="F69" s="796">
        <f>SUM(F68-F60)</f>
        <v>6848374.6500000013</v>
      </c>
    </row>
    <row r="70" spans="2:8" x14ac:dyDescent="0.2">
      <c r="B70" s="335"/>
      <c r="C70" s="336"/>
      <c r="D70" s="837"/>
      <c r="E70" s="838"/>
      <c r="F70" s="839"/>
    </row>
    <row r="71" spans="2:8" x14ac:dyDescent="0.2">
      <c r="B71" s="1438" t="s">
        <v>62</v>
      </c>
      <c r="C71" s="1438"/>
      <c r="D71" s="1438"/>
      <c r="E71" s="1438"/>
      <c r="F71" s="1438"/>
      <c r="G71" s="1438"/>
      <c r="H71" s="1438"/>
    </row>
    <row r="72" spans="2:8" x14ac:dyDescent="0.2">
      <c r="B72" s="1438"/>
      <c r="C72" s="1438"/>
      <c r="D72" s="1438"/>
      <c r="E72" s="1438"/>
      <c r="F72" s="1438"/>
      <c r="G72" s="1438"/>
      <c r="H72" s="1438"/>
    </row>
    <row r="73" spans="2:8" x14ac:dyDescent="0.2">
      <c r="B73" s="1438"/>
      <c r="C73" s="1438"/>
      <c r="D73" s="1438"/>
      <c r="E73" s="1438"/>
      <c r="F73" s="1438"/>
      <c r="G73" s="1438"/>
      <c r="H73" s="1438"/>
    </row>
    <row r="74" spans="2:8" x14ac:dyDescent="0.2">
      <c r="B74" s="840"/>
      <c r="C74" s="840"/>
      <c r="D74" s="332"/>
      <c r="E74" s="332"/>
      <c r="F74" s="840"/>
    </row>
    <row r="75" spans="2:8" x14ac:dyDescent="0.2">
      <c r="B75" s="840"/>
      <c r="C75" s="840"/>
      <c r="D75" s="332"/>
      <c r="E75" s="332"/>
      <c r="F75" s="840"/>
    </row>
    <row r="76" spans="2:8" x14ac:dyDescent="0.2">
      <c r="B76" s="841"/>
      <c r="C76" s="841"/>
      <c r="D76" s="842"/>
      <c r="E76" s="842"/>
      <c r="F76" s="843"/>
    </row>
    <row r="77" spans="2:8" x14ac:dyDescent="0.2">
      <c r="B77" s="383"/>
      <c r="C77" s="383"/>
      <c r="D77" s="357"/>
      <c r="E77" s="357"/>
      <c r="F77" s="383"/>
    </row>
    <row r="78" spans="2:8" x14ac:dyDescent="0.2">
      <c r="B78" s="1439"/>
      <c r="C78" s="1439"/>
      <c r="D78" s="357"/>
      <c r="E78" s="844"/>
      <c r="F78" s="844"/>
    </row>
    <row r="79" spans="2:8" x14ac:dyDescent="0.2">
      <c r="B79" s="1440" t="s">
        <v>842</v>
      </c>
      <c r="C79" s="1440"/>
      <c r="D79" s="767"/>
      <c r="E79" s="767" t="s">
        <v>19979</v>
      </c>
      <c r="F79" s="767"/>
    </row>
    <row r="80" spans="2:8" x14ac:dyDescent="0.2">
      <c r="B80" s="1435" t="s">
        <v>844</v>
      </c>
      <c r="C80" s="1435"/>
      <c r="D80" s="1247" t="s">
        <v>19980</v>
      </c>
      <c r="E80" s="1247"/>
      <c r="F80" s="1247"/>
    </row>
    <row r="81" spans="2:6" x14ac:dyDescent="0.2">
      <c r="B81" s="383"/>
      <c r="C81" s="383"/>
      <c r="D81" s="357"/>
      <c r="E81" s="357"/>
      <c r="F81" s="357"/>
    </row>
    <row r="82" spans="2:6" x14ac:dyDescent="0.2">
      <c r="B82" s="843"/>
      <c r="C82" s="843"/>
      <c r="D82" s="843"/>
      <c r="E82" s="843"/>
      <c r="F82" s="840"/>
    </row>
    <row r="83" spans="2:6" x14ac:dyDescent="0.2">
      <c r="B83" s="842"/>
      <c r="C83" s="842"/>
      <c r="D83" s="332"/>
      <c r="E83" s="332"/>
      <c r="F83" s="843"/>
    </row>
    <row r="84" spans="2:6" x14ac:dyDescent="0.2">
      <c r="B84" s="840"/>
      <c r="C84" s="840"/>
      <c r="D84" s="332"/>
      <c r="E84" s="332"/>
      <c r="F84" s="843"/>
    </row>
    <row r="85" spans="2:6" x14ac:dyDescent="0.2">
      <c r="B85" s="840"/>
      <c r="C85" s="840"/>
      <c r="D85" s="332"/>
      <c r="E85" s="332"/>
      <c r="F85" s="332"/>
    </row>
    <row r="86" spans="2:6" x14ac:dyDescent="0.2">
      <c r="B86" s="840"/>
      <c r="C86" s="840"/>
      <c r="D86" s="332"/>
      <c r="E86" s="332"/>
      <c r="F86" s="332"/>
    </row>
    <row r="87" spans="2:6" x14ac:dyDescent="0.2">
      <c r="B87" s="840"/>
      <c r="C87" s="840"/>
      <c r="D87" s="332"/>
      <c r="E87" s="332"/>
      <c r="F87" s="332"/>
    </row>
    <row r="88" spans="2:6" x14ac:dyDescent="0.2">
      <c r="B88" s="843"/>
      <c r="C88" s="843"/>
      <c r="D88" s="842"/>
      <c r="E88" s="842"/>
      <c r="F88" s="842"/>
    </row>
    <row r="89" spans="2:6" x14ac:dyDescent="0.2">
      <c r="B89" s="840"/>
      <c r="C89" s="840"/>
      <c r="D89" s="332"/>
      <c r="E89" s="332"/>
      <c r="F89" s="840"/>
    </row>
    <row r="90" spans="2:6" x14ac:dyDescent="0.2">
      <c r="B90" s="840"/>
      <c r="C90" s="840"/>
      <c r="D90" s="332"/>
      <c r="E90" s="332"/>
      <c r="F90" s="332"/>
    </row>
    <row r="91" spans="2:6" x14ac:dyDescent="0.2">
      <c r="B91" s="840"/>
      <c r="C91" s="840"/>
      <c r="D91" s="332"/>
      <c r="E91" s="332"/>
      <c r="F91" s="332"/>
    </row>
    <row r="92" spans="2:6" x14ac:dyDescent="0.2">
      <c r="B92" s="840"/>
      <c r="C92" s="840"/>
      <c r="D92" s="332"/>
      <c r="E92" s="332"/>
      <c r="F92" s="332"/>
    </row>
    <row r="93" spans="2:6" x14ac:dyDescent="0.2">
      <c r="B93" s="840"/>
      <c r="C93" s="840"/>
      <c r="D93" s="332"/>
      <c r="E93" s="332"/>
      <c r="F93" s="840"/>
    </row>
    <row r="94" spans="2:6" x14ac:dyDescent="0.2">
      <c r="B94" s="843"/>
      <c r="C94" s="843"/>
      <c r="D94" s="842"/>
      <c r="E94" s="842"/>
      <c r="F94" s="332"/>
    </row>
    <row r="95" spans="2:6" x14ac:dyDescent="0.2">
      <c r="B95" s="843"/>
      <c r="C95" s="843"/>
      <c r="D95" s="842"/>
      <c r="E95" s="842"/>
      <c r="F95" s="841"/>
    </row>
    <row r="96" spans="2:6" x14ac:dyDescent="0.2">
      <c r="B96" s="840"/>
      <c r="C96" s="840"/>
      <c r="D96" s="332"/>
      <c r="E96" s="332"/>
      <c r="F96" s="332"/>
    </row>
    <row r="97" spans="2:6" x14ac:dyDescent="0.2">
      <c r="B97" s="840"/>
      <c r="C97" s="840"/>
      <c r="D97" s="332"/>
      <c r="E97" s="332"/>
      <c r="F97" s="332"/>
    </row>
    <row r="98" spans="2:6" x14ac:dyDescent="0.2">
      <c r="B98" s="840"/>
      <c r="C98" s="840"/>
      <c r="D98" s="332"/>
      <c r="E98" s="332"/>
      <c r="F98" s="332"/>
    </row>
    <row r="99" spans="2:6" x14ac:dyDescent="0.2">
      <c r="B99" s="840"/>
      <c r="C99" s="840"/>
      <c r="D99" s="332"/>
      <c r="E99" s="332"/>
      <c r="F99" s="332"/>
    </row>
    <row r="100" spans="2:6" x14ac:dyDescent="0.2">
      <c r="B100" s="840"/>
      <c r="C100" s="840"/>
      <c r="D100" s="332"/>
      <c r="E100" s="332"/>
      <c r="F100" s="332"/>
    </row>
    <row r="101" spans="2:6" x14ac:dyDescent="0.2">
      <c r="B101" s="840"/>
      <c r="C101" s="840"/>
      <c r="D101" s="332"/>
      <c r="E101" s="332"/>
      <c r="F101" s="332"/>
    </row>
    <row r="102" spans="2:6" x14ac:dyDescent="0.2">
      <c r="B102" s="840"/>
      <c r="C102" s="840"/>
      <c r="D102" s="332"/>
      <c r="E102" s="332"/>
      <c r="F102" s="332"/>
    </row>
    <row r="103" spans="2:6" x14ac:dyDescent="0.2">
      <c r="B103" s="840"/>
      <c r="C103" s="840"/>
      <c r="D103" s="332"/>
      <c r="E103" s="332"/>
      <c r="F103" s="332"/>
    </row>
    <row r="104" spans="2:6" x14ac:dyDescent="0.2">
      <c r="B104" s="840"/>
      <c r="C104" s="840"/>
      <c r="D104" s="332"/>
      <c r="E104" s="332"/>
      <c r="F104" s="332"/>
    </row>
    <row r="105" spans="2:6" x14ac:dyDescent="0.2">
      <c r="B105" s="840"/>
      <c r="C105" s="840"/>
      <c r="D105" s="332"/>
      <c r="E105" s="332"/>
      <c r="F105" s="332"/>
    </row>
    <row r="106" spans="2:6" x14ac:dyDescent="0.2">
      <c r="B106" s="840"/>
      <c r="C106" s="840"/>
      <c r="D106" s="332"/>
      <c r="E106" s="332"/>
      <c r="F106" s="332"/>
    </row>
    <row r="107" spans="2:6" x14ac:dyDescent="0.2">
      <c r="B107" s="840"/>
      <c r="C107" s="840"/>
      <c r="D107" s="332"/>
      <c r="E107" s="332"/>
      <c r="F107" s="332"/>
    </row>
    <row r="108" spans="2:6" x14ac:dyDescent="0.2">
      <c r="B108" s="843"/>
      <c r="C108" s="843"/>
      <c r="D108" s="842"/>
      <c r="E108" s="842"/>
      <c r="F108" s="332"/>
    </row>
    <row r="109" spans="2:6" x14ac:dyDescent="0.2">
      <c r="B109" s="843"/>
      <c r="C109" s="843"/>
      <c r="D109" s="842"/>
      <c r="E109" s="842"/>
      <c r="F109" s="332"/>
    </row>
    <row r="110" spans="2:6" x14ac:dyDescent="0.2">
      <c r="B110" s="840"/>
      <c r="C110" s="840"/>
      <c r="D110" s="332"/>
      <c r="E110" s="332"/>
      <c r="F110" s="843"/>
    </row>
    <row r="111" spans="2:6" x14ac:dyDescent="0.2">
      <c r="B111" s="840"/>
      <c r="C111" s="840"/>
      <c r="D111" s="332"/>
      <c r="E111" s="332"/>
      <c r="F111" s="843"/>
    </row>
    <row r="112" spans="2:6" x14ac:dyDescent="0.2">
      <c r="B112" s="840"/>
      <c r="C112" s="840"/>
      <c r="D112" s="332"/>
      <c r="E112" s="332"/>
      <c r="F112" s="843"/>
    </row>
    <row r="113" spans="2:6" x14ac:dyDescent="0.2">
      <c r="B113" s="840"/>
      <c r="C113" s="840"/>
      <c r="D113" s="332"/>
      <c r="E113" s="332"/>
      <c r="F113" s="843"/>
    </row>
    <row r="114" spans="2:6" x14ac:dyDescent="0.2">
      <c r="B114" s="840"/>
      <c r="C114" s="840"/>
      <c r="D114" s="332"/>
      <c r="E114" s="332"/>
      <c r="F114" s="332"/>
    </row>
    <row r="115" spans="2:6" x14ac:dyDescent="0.2">
      <c r="B115" s="840"/>
      <c r="C115" s="840"/>
      <c r="D115" s="332"/>
      <c r="E115" s="332"/>
      <c r="F115" s="332"/>
    </row>
    <row r="116" spans="2:6" x14ac:dyDescent="0.2">
      <c r="B116" s="840"/>
      <c r="C116" s="840"/>
      <c r="D116" s="332"/>
      <c r="E116" s="332"/>
      <c r="F116" s="332"/>
    </row>
    <row r="117" spans="2:6" x14ac:dyDescent="0.2">
      <c r="B117" s="840"/>
      <c r="C117" s="840"/>
      <c r="D117" s="332"/>
      <c r="E117" s="332"/>
      <c r="F117" s="332"/>
    </row>
    <row r="118" spans="2:6" x14ac:dyDescent="0.2">
      <c r="B118" s="840"/>
      <c r="C118" s="840"/>
      <c r="D118" s="332"/>
      <c r="E118" s="332"/>
      <c r="F118" s="332"/>
    </row>
    <row r="119" spans="2:6" x14ac:dyDescent="0.2">
      <c r="B119" s="840"/>
      <c r="C119" s="840"/>
      <c r="D119" s="332"/>
      <c r="E119" s="332"/>
      <c r="F119" s="332"/>
    </row>
    <row r="120" spans="2:6" x14ac:dyDescent="0.2">
      <c r="B120" s="840"/>
      <c r="C120" s="840"/>
      <c r="D120" s="332"/>
      <c r="E120" s="332"/>
      <c r="F120" s="332"/>
    </row>
    <row r="121" spans="2:6" x14ac:dyDescent="0.2">
      <c r="B121" s="840"/>
      <c r="C121" s="840"/>
      <c r="D121" s="332"/>
      <c r="E121" s="332"/>
      <c r="F121" s="332"/>
    </row>
    <row r="122" spans="2:6" x14ac:dyDescent="0.2">
      <c r="B122" s="840"/>
      <c r="C122" s="840"/>
      <c r="D122" s="332"/>
      <c r="E122" s="332"/>
      <c r="F122" s="332"/>
    </row>
    <row r="123" spans="2:6" x14ac:dyDescent="0.2">
      <c r="B123" s="840"/>
      <c r="C123" s="840"/>
      <c r="D123" s="332"/>
      <c r="E123" s="332"/>
      <c r="F123" s="332"/>
    </row>
    <row r="124" spans="2:6" x14ac:dyDescent="0.2">
      <c r="B124" s="819"/>
      <c r="C124" s="819"/>
    </row>
    <row r="125" spans="2:6" x14ac:dyDescent="0.2">
      <c r="B125" s="819"/>
      <c r="C125" s="819"/>
    </row>
  </sheetData>
  <sheetProtection selectLockedCells="1"/>
  <mergeCells count="20">
    <mergeCell ref="B61:C61"/>
    <mergeCell ref="B2:F2"/>
    <mergeCell ref="B3:F3"/>
    <mergeCell ref="B4:F4"/>
    <mergeCell ref="B5:F5"/>
    <mergeCell ref="C7:F7"/>
    <mergeCell ref="B17:C17"/>
    <mergeCell ref="B20:C20"/>
    <mergeCell ref="B30:C30"/>
    <mergeCell ref="B38:C38"/>
    <mergeCell ref="B48:C48"/>
    <mergeCell ref="B60:C60"/>
    <mergeCell ref="B80:C80"/>
    <mergeCell ref="D80:F80"/>
    <mergeCell ref="B62:C62"/>
    <mergeCell ref="B71:H71"/>
    <mergeCell ref="B72:H72"/>
    <mergeCell ref="B73:H73"/>
    <mergeCell ref="B78:C78"/>
    <mergeCell ref="B79:C79"/>
  </mergeCells>
  <printOptions horizontalCentered="1" verticalCentered="1"/>
  <pageMargins left="0.11811023622047245" right="0.11811023622047245" top="0.35433070866141736" bottom="0.55118110236220474" header="0" footer="0"/>
  <pageSetup scale="71" orientation="portrait" r:id="rId1"/>
  <headerFooter>
    <oddFooter>&amp;C
&amp;R90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89"/>
  <sheetViews>
    <sheetView topLeftCell="A52" zoomScale="110" zoomScaleNormal="110" workbookViewId="0">
      <selection activeCell="H54" sqref="H54"/>
    </sheetView>
  </sheetViews>
  <sheetFormatPr baseColWidth="10" defaultRowHeight="15" x14ac:dyDescent="0.25"/>
  <cols>
    <col min="1" max="1" width="5.28515625" customWidth="1"/>
    <col min="2" max="2" width="3.5703125" customWidth="1"/>
    <col min="3" max="3" width="48.28515625" customWidth="1"/>
    <col min="4" max="4" width="12.42578125" customWidth="1"/>
    <col min="5" max="5" width="12.140625" customWidth="1"/>
    <col min="6" max="6" width="12.28515625" customWidth="1"/>
    <col min="9" max="9" width="12.42578125" customWidth="1"/>
  </cols>
  <sheetData>
    <row r="1" spans="1:9" x14ac:dyDescent="0.25">
      <c r="A1" s="1473" t="s">
        <v>18994</v>
      </c>
      <c r="B1" s="1474"/>
      <c r="C1" s="1474"/>
      <c r="D1" s="1474"/>
      <c r="E1" s="1474"/>
      <c r="F1" s="1474"/>
      <c r="G1" s="1474"/>
      <c r="H1" s="1474"/>
      <c r="I1" s="1475"/>
    </row>
    <row r="2" spans="1:9" x14ac:dyDescent="0.25">
      <c r="A2" s="1476" t="s">
        <v>19981</v>
      </c>
      <c r="B2" s="1477"/>
      <c r="C2" s="1477"/>
      <c r="D2" s="1477"/>
      <c r="E2" s="1477"/>
      <c r="F2" s="1477"/>
      <c r="G2" s="1477"/>
      <c r="H2" s="1477"/>
      <c r="I2" s="1478"/>
    </row>
    <row r="3" spans="1:9" x14ac:dyDescent="0.25">
      <c r="A3" s="1476" t="s">
        <v>19512</v>
      </c>
      <c r="B3" s="1477"/>
      <c r="C3" s="1477"/>
      <c r="D3" s="1477"/>
      <c r="E3" s="1477"/>
      <c r="F3" s="1477"/>
      <c r="G3" s="1477"/>
      <c r="H3" s="1477"/>
      <c r="I3" s="1478"/>
    </row>
    <row r="4" spans="1:9" ht="15.75" thickBot="1" x14ac:dyDescent="0.3">
      <c r="A4" s="1466" t="s">
        <v>18997</v>
      </c>
      <c r="B4" s="1467"/>
      <c r="C4" s="1467"/>
      <c r="D4" s="1467"/>
      <c r="E4" s="1467"/>
      <c r="F4" s="1467"/>
      <c r="G4" s="1467"/>
      <c r="H4" s="1467"/>
      <c r="I4" s="1468"/>
    </row>
    <row r="5" spans="1:9" ht="15.75" thickBot="1" x14ac:dyDescent="0.3">
      <c r="A5" s="1473"/>
      <c r="B5" s="1474"/>
      <c r="C5" s="1475"/>
      <c r="D5" s="1235" t="s">
        <v>19514</v>
      </c>
      <c r="E5" s="1236"/>
      <c r="F5" s="1236"/>
      <c r="G5" s="1236"/>
      <c r="H5" s="1237"/>
      <c r="I5" s="1464" t="s">
        <v>19982</v>
      </c>
    </row>
    <row r="6" spans="1:9" ht="27" customHeight="1" x14ac:dyDescent="0.25">
      <c r="A6" s="1476" t="s">
        <v>3</v>
      </c>
      <c r="B6" s="1477"/>
      <c r="C6" s="1478"/>
      <c r="D6" s="1464" t="s">
        <v>19983</v>
      </c>
      <c r="E6" s="1464" t="s">
        <v>19544</v>
      </c>
      <c r="F6" s="1464" t="s">
        <v>19518</v>
      </c>
      <c r="G6" s="1464" t="s">
        <v>19519</v>
      </c>
      <c r="H6" s="1464" t="s">
        <v>19520</v>
      </c>
      <c r="I6" s="1479"/>
    </row>
    <row r="7" spans="1:9" ht="15.75" thickBot="1" x14ac:dyDescent="0.3">
      <c r="A7" s="1466" t="s">
        <v>19984</v>
      </c>
      <c r="B7" s="1467"/>
      <c r="C7" s="1468"/>
      <c r="D7" s="1465"/>
      <c r="E7" s="1465"/>
      <c r="F7" s="1465"/>
      <c r="G7" s="1465"/>
      <c r="H7" s="1465"/>
      <c r="I7" s="1465"/>
    </row>
    <row r="8" spans="1:9" x14ac:dyDescent="0.25">
      <c r="A8" s="1469"/>
      <c r="B8" s="1470"/>
      <c r="C8" s="1471"/>
      <c r="D8" s="845"/>
      <c r="E8" s="845"/>
      <c r="F8" s="845"/>
      <c r="G8" s="845"/>
      <c r="H8" s="845"/>
      <c r="I8" s="845"/>
    </row>
    <row r="9" spans="1:9" x14ac:dyDescent="0.25">
      <c r="A9" s="1452" t="s">
        <v>19985</v>
      </c>
      <c r="B9" s="1453"/>
      <c r="C9" s="1472"/>
      <c r="D9" s="845"/>
      <c r="E9" s="845"/>
      <c r="F9" s="845"/>
      <c r="G9" s="845"/>
      <c r="H9" s="845"/>
      <c r="I9" s="845"/>
    </row>
    <row r="10" spans="1:9" x14ac:dyDescent="0.25">
      <c r="A10" s="846"/>
      <c r="B10" s="1455" t="s">
        <v>19986</v>
      </c>
      <c r="C10" s="1456"/>
      <c r="D10" s="845"/>
      <c r="E10" s="845"/>
      <c r="F10" s="845"/>
      <c r="G10" s="845"/>
      <c r="H10" s="845"/>
      <c r="I10" s="845"/>
    </row>
    <row r="11" spans="1:9" x14ac:dyDescent="0.25">
      <c r="A11" s="846"/>
      <c r="B11" s="1455" t="s">
        <v>19987</v>
      </c>
      <c r="C11" s="1456"/>
      <c r="D11" s="845"/>
      <c r="E11" s="845"/>
      <c r="F11" s="845"/>
      <c r="G11" s="845"/>
      <c r="H11" s="845"/>
      <c r="I11" s="845"/>
    </row>
    <row r="12" spans="1:9" x14ac:dyDescent="0.25">
      <c r="A12" s="846"/>
      <c r="B12" s="1455" t="s">
        <v>19988</v>
      </c>
      <c r="C12" s="1456"/>
      <c r="D12" s="845"/>
      <c r="E12" s="845"/>
      <c r="F12" s="845"/>
      <c r="G12" s="845"/>
      <c r="H12" s="845"/>
      <c r="I12" s="845"/>
    </row>
    <row r="13" spans="1:9" x14ac:dyDescent="0.25">
      <c r="A13" s="846"/>
      <c r="B13" s="1455" t="s">
        <v>19989</v>
      </c>
      <c r="C13" s="1456"/>
      <c r="D13" s="845"/>
      <c r="E13" s="845"/>
      <c r="F13" s="845"/>
      <c r="G13" s="845"/>
      <c r="H13" s="845"/>
      <c r="I13" s="845"/>
    </row>
    <row r="14" spans="1:9" x14ac:dyDescent="0.25">
      <c r="A14" s="846"/>
      <c r="B14" s="1455" t="s">
        <v>19990</v>
      </c>
      <c r="C14" s="1456"/>
      <c r="D14" s="845"/>
      <c r="E14" s="845"/>
      <c r="F14" s="845"/>
      <c r="G14" s="845"/>
      <c r="H14" s="845"/>
      <c r="I14" s="845"/>
    </row>
    <row r="15" spans="1:9" x14ac:dyDescent="0.25">
      <c r="A15" s="846"/>
      <c r="B15" s="1455" t="s">
        <v>19991</v>
      </c>
      <c r="C15" s="1456"/>
      <c r="D15" s="845"/>
      <c r="E15" s="845"/>
      <c r="F15" s="845"/>
      <c r="G15" s="845"/>
      <c r="H15" s="845"/>
      <c r="I15" s="845"/>
    </row>
    <row r="16" spans="1:9" x14ac:dyDescent="0.25">
      <c r="A16" s="846"/>
      <c r="B16" s="1455" t="s">
        <v>19992</v>
      </c>
      <c r="C16" s="1456"/>
      <c r="D16" s="847">
        <v>24204080</v>
      </c>
      <c r="E16" s="848">
        <v>1372469.5799999987</v>
      </c>
      <c r="F16" s="849">
        <f>SUM(D16:E16)</f>
        <v>25576549.579999998</v>
      </c>
      <c r="G16" s="848">
        <v>5723330.9300000006</v>
      </c>
      <c r="H16" s="848">
        <f>SUM(G16)</f>
        <v>5723330.9300000006</v>
      </c>
      <c r="I16" s="849">
        <f>SUM(G16-D16)</f>
        <v>-18480749.07</v>
      </c>
    </row>
    <row r="17" spans="1:9" x14ac:dyDescent="0.25">
      <c r="A17" s="1460"/>
      <c r="B17" s="1455" t="s">
        <v>19993</v>
      </c>
      <c r="C17" s="1456"/>
      <c r="D17" s="850">
        <f>SUM(D19)</f>
        <v>117892017</v>
      </c>
      <c r="E17" s="850">
        <f t="shared" ref="E17:I17" si="0">SUM(E19)</f>
        <v>113.95</v>
      </c>
      <c r="F17" s="850">
        <f t="shared" si="0"/>
        <v>117892130.95</v>
      </c>
      <c r="G17" s="850">
        <f t="shared" si="0"/>
        <v>22039735.949999999</v>
      </c>
      <c r="H17" s="850">
        <f t="shared" si="0"/>
        <v>22039735.949999999</v>
      </c>
      <c r="I17" s="850">
        <f t="shared" si="0"/>
        <v>-95852281.049999997</v>
      </c>
    </row>
    <row r="18" spans="1:9" x14ac:dyDescent="0.25">
      <c r="A18" s="1460"/>
      <c r="B18" s="1455" t="s">
        <v>19994</v>
      </c>
      <c r="C18" s="1456"/>
      <c r="D18" s="851"/>
      <c r="E18" s="852"/>
      <c r="F18" s="852"/>
      <c r="G18" s="852"/>
      <c r="H18" s="852"/>
      <c r="I18" s="852"/>
    </row>
    <row r="19" spans="1:9" x14ac:dyDescent="0.25">
      <c r="A19" s="846"/>
      <c r="B19" s="853"/>
      <c r="C19" s="854" t="s">
        <v>19995</v>
      </c>
      <c r="D19" s="848">
        <v>117892017</v>
      </c>
      <c r="E19" s="848">
        <v>113.95</v>
      </c>
      <c r="F19" s="848">
        <f>SUM(D19:E19)</f>
        <v>117892130.95</v>
      </c>
      <c r="G19" s="848">
        <v>22039735.949999999</v>
      </c>
      <c r="H19" s="848">
        <f>SUM(G19)</f>
        <v>22039735.949999999</v>
      </c>
      <c r="I19" s="848">
        <f>SUM(G19-D19)</f>
        <v>-95852281.049999997</v>
      </c>
    </row>
    <row r="20" spans="1:9" x14ac:dyDescent="0.25">
      <c r="A20" s="846"/>
      <c r="B20" s="853"/>
      <c r="C20" s="854" t="s">
        <v>19996</v>
      </c>
      <c r="D20" s="845"/>
      <c r="E20" s="845"/>
      <c r="F20" s="845"/>
      <c r="G20" s="845"/>
      <c r="H20" s="845"/>
      <c r="I20" s="845"/>
    </row>
    <row r="21" spans="1:9" x14ac:dyDescent="0.25">
      <c r="A21" s="846"/>
      <c r="B21" s="853"/>
      <c r="C21" s="854" t="s">
        <v>19997</v>
      </c>
      <c r="D21" s="845"/>
      <c r="E21" s="845"/>
      <c r="F21" s="845"/>
      <c r="G21" s="845"/>
      <c r="H21" s="845"/>
      <c r="I21" s="845"/>
    </row>
    <row r="22" spans="1:9" x14ac:dyDescent="0.25">
      <c r="A22" s="846"/>
      <c r="B22" s="853"/>
      <c r="C22" s="854" t="s">
        <v>19998</v>
      </c>
      <c r="D22" s="845"/>
      <c r="E22" s="845"/>
      <c r="F22" s="845"/>
      <c r="G22" s="845"/>
      <c r="H22" s="845"/>
      <c r="I22" s="845"/>
    </row>
    <row r="23" spans="1:9" x14ac:dyDescent="0.25">
      <c r="A23" s="846"/>
      <c r="B23" s="853"/>
      <c r="C23" s="854" t="s">
        <v>19999</v>
      </c>
      <c r="D23" s="845"/>
      <c r="E23" s="845"/>
      <c r="F23" s="845"/>
      <c r="G23" s="845"/>
      <c r="H23" s="845"/>
      <c r="I23" s="845"/>
    </row>
    <row r="24" spans="1:9" x14ac:dyDescent="0.25">
      <c r="A24" s="846"/>
      <c r="B24" s="853"/>
      <c r="C24" s="854" t="s">
        <v>20000</v>
      </c>
      <c r="D24" s="845"/>
      <c r="E24" s="845"/>
      <c r="F24" s="845"/>
      <c r="G24" s="845"/>
      <c r="H24" s="845"/>
      <c r="I24" s="845"/>
    </row>
    <row r="25" spans="1:9" x14ac:dyDescent="0.25">
      <c r="A25" s="846"/>
      <c r="B25" s="853"/>
      <c r="C25" s="854" t="s">
        <v>20001</v>
      </c>
      <c r="D25" s="845"/>
      <c r="E25" s="845"/>
      <c r="F25" s="845"/>
      <c r="G25" s="845"/>
      <c r="H25" s="845"/>
      <c r="I25" s="845"/>
    </row>
    <row r="26" spans="1:9" x14ac:dyDescent="0.25">
      <c r="A26" s="846"/>
      <c r="B26" s="853"/>
      <c r="C26" s="854" t="s">
        <v>20002</v>
      </c>
      <c r="D26" s="845"/>
      <c r="E26" s="845"/>
      <c r="F26" s="845"/>
      <c r="G26" s="845"/>
      <c r="H26" s="845"/>
      <c r="I26" s="845"/>
    </row>
    <row r="27" spans="1:9" x14ac:dyDescent="0.25">
      <c r="A27" s="846"/>
      <c r="B27" s="853"/>
      <c r="C27" s="854" t="s">
        <v>20003</v>
      </c>
      <c r="D27" s="845"/>
      <c r="E27" s="845"/>
      <c r="F27" s="845"/>
      <c r="G27" s="845"/>
      <c r="H27" s="845"/>
      <c r="I27" s="845"/>
    </row>
    <row r="28" spans="1:9" x14ac:dyDescent="0.25">
      <c r="A28" s="846"/>
      <c r="B28" s="853"/>
      <c r="C28" s="854" t="s">
        <v>20004</v>
      </c>
      <c r="D28" s="845"/>
      <c r="E28" s="845"/>
      <c r="F28" s="845"/>
      <c r="G28" s="845"/>
      <c r="H28" s="845"/>
      <c r="I28" s="845"/>
    </row>
    <row r="29" spans="1:9" x14ac:dyDescent="0.25">
      <c r="A29" s="846"/>
      <c r="B29" s="853"/>
      <c r="C29" s="854" t="s">
        <v>20005</v>
      </c>
      <c r="D29" s="845"/>
      <c r="E29" s="845"/>
      <c r="F29" s="845"/>
      <c r="G29" s="845"/>
      <c r="H29" s="845"/>
      <c r="I29" s="845"/>
    </row>
    <row r="30" spans="1:9" x14ac:dyDescent="0.25">
      <c r="A30" s="846"/>
      <c r="B30" s="1455" t="s">
        <v>20006</v>
      </c>
      <c r="C30" s="1456"/>
      <c r="D30" s="845"/>
      <c r="E30" s="845"/>
      <c r="F30" s="845"/>
      <c r="G30" s="845"/>
      <c r="H30" s="845"/>
      <c r="I30" s="845"/>
    </row>
    <row r="31" spans="1:9" x14ac:dyDescent="0.25">
      <c r="A31" s="846"/>
      <c r="B31" s="853"/>
      <c r="C31" s="854" t="s">
        <v>20007</v>
      </c>
      <c r="D31" s="845"/>
      <c r="E31" s="845"/>
      <c r="F31" s="845"/>
      <c r="G31" s="845"/>
      <c r="H31" s="845"/>
      <c r="I31" s="845"/>
    </row>
    <row r="32" spans="1:9" x14ac:dyDescent="0.25">
      <c r="A32" s="846"/>
      <c r="B32" s="853"/>
      <c r="C32" s="854" t="s">
        <v>20008</v>
      </c>
      <c r="D32" s="845"/>
      <c r="E32" s="845"/>
      <c r="F32" s="845"/>
      <c r="G32" s="845"/>
      <c r="H32" s="845"/>
      <c r="I32" s="845"/>
    </row>
    <row r="33" spans="1:9" x14ac:dyDescent="0.25">
      <c r="A33" s="846"/>
      <c r="B33" s="853"/>
      <c r="C33" s="854" t="s">
        <v>20009</v>
      </c>
      <c r="D33" s="845"/>
      <c r="E33" s="845"/>
      <c r="F33" s="845"/>
      <c r="G33" s="845"/>
      <c r="H33" s="845"/>
      <c r="I33" s="845"/>
    </row>
    <row r="34" spans="1:9" x14ac:dyDescent="0.25">
      <c r="A34" s="846"/>
      <c r="B34" s="853"/>
      <c r="C34" s="854" t="s">
        <v>20010</v>
      </c>
      <c r="D34" s="845"/>
      <c r="E34" s="845"/>
      <c r="F34" s="845"/>
      <c r="G34" s="845"/>
      <c r="H34" s="845"/>
      <c r="I34" s="845"/>
    </row>
    <row r="35" spans="1:9" x14ac:dyDescent="0.25">
      <c r="A35" s="846"/>
      <c r="B35" s="853"/>
      <c r="C35" s="854" t="s">
        <v>20011</v>
      </c>
      <c r="D35" s="845"/>
      <c r="E35" s="845"/>
      <c r="F35" s="845"/>
      <c r="G35" s="845"/>
      <c r="H35" s="845"/>
      <c r="I35" s="845"/>
    </row>
    <row r="36" spans="1:9" ht="15.75" thickBot="1" x14ac:dyDescent="0.3">
      <c r="A36" s="855"/>
      <c r="B36" s="1448" t="s">
        <v>20012</v>
      </c>
      <c r="C36" s="1449"/>
      <c r="D36" s="856"/>
      <c r="E36" s="856"/>
      <c r="F36" s="856"/>
      <c r="G36" s="856"/>
      <c r="H36" s="856"/>
      <c r="I36" s="856"/>
    </row>
    <row r="37" spans="1:9" ht="15.75" thickBot="1" x14ac:dyDescent="0.3">
      <c r="A37" s="857"/>
    </row>
    <row r="38" spans="1:9" x14ac:dyDescent="0.25">
      <c r="A38" s="858"/>
      <c r="B38" s="1462" t="s">
        <v>20013</v>
      </c>
      <c r="C38" s="1463"/>
      <c r="D38" s="859">
        <f>SUM(D39)</f>
        <v>0</v>
      </c>
      <c r="E38" s="859">
        <f t="shared" ref="E38:H38" si="1">SUM(E39)</f>
        <v>0</v>
      </c>
      <c r="F38" s="859">
        <f t="shared" si="1"/>
        <v>0</v>
      </c>
      <c r="G38" s="860">
        <f t="shared" si="1"/>
        <v>0</v>
      </c>
      <c r="H38" s="861">
        <f t="shared" si="1"/>
        <v>0</v>
      </c>
      <c r="I38" s="860">
        <f t="shared" ref="I38:I42" si="2">SUM(G38-D38)</f>
        <v>0</v>
      </c>
    </row>
    <row r="39" spans="1:9" x14ac:dyDescent="0.25">
      <c r="A39" s="846"/>
      <c r="B39" s="853"/>
      <c r="C39" s="854" t="s">
        <v>20014</v>
      </c>
      <c r="D39" s="847">
        <v>0</v>
      </c>
      <c r="E39" s="847">
        <v>0</v>
      </c>
      <c r="F39" s="849">
        <f>SUM(D39:E39)</f>
        <v>0</v>
      </c>
      <c r="G39" s="848">
        <v>0</v>
      </c>
      <c r="H39" s="848">
        <f>SUM(G39)</f>
        <v>0</v>
      </c>
      <c r="I39" s="848">
        <f t="shared" si="2"/>
        <v>0</v>
      </c>
    </row>
    <row r="40" spans="1:9" x14ac:dyDescent="0.25">
      <c r="A40" s="846"/>
      <c r="B40" s="1455" t="s">
        <v>20015</v>
      </c>
      <c r="C40" s="1456"/>
      <c r="D40" s="845"/>
      <c r="E40" s="847">
        <f>SUM(E41+E42)</f>
        <v>74920.17</v>
      </c>
      <c r="F40" s="847">
        <f t="shared" ref="F40:H40" si="3">SUM(F41+F42)</f>
        <v>74920.17</v>
      </c>
      <c r="G40" s="847">
        <f t="shared" si="3"/>
        <v>1185.1099999999999</v>
      </c>
      <c r="H40" s="847">
        <f t="shared" si="3"/>
        <v>1185.1099999999999</v>
      </c>
      <c r="I40" s="848">
        <f t="shared" si="2"/>
        <v>1185.1099999999999</v>
      </c>
    </row>
    <row r="41" spans="1:9" x14ac:dyDescent="0.25">
      <c r="A41" s="846"/>
      <c r="B41" s="853"/>
      <c r="C41" s="854" t="s">
        <v>20016</v>
      </c>
      <c r="D41" s="845"/>
      <c r="E41" s="848"/>
      <c r="F41" s="848"/>
      <c r="G41" s="848"/>
      <c r="H41" s="848"/>
      <c r="I41" s="848">
        <f t="shared" si="2"/>
        <v>0</v>
      </c>
    </row>
    <row r="42" spans="1:9" x14ac:dyDescent="0.25">
      <c r="A42" s="846"/>
      <c r="B42" s="853"/>
      <c r="C42" s="854" t="s">
        <v>20017</v>
      </c>
      <c r="D42" s="845"/>
      <c r="E42" s="847">
        <v>74920.17</v>
      </c>
      <c r="F42" s="849">
        <f>SUM(D42:E42)</f>
        <v>74920.17</v>
      </c>
      <c r="G42" s="848">
        <v>1185.1099999999999</v>
      </c>
      <c r="H42" s="862">
        <f>SUM(G42)</f>
        <v>1185.1099999999999</v>
      </c>
      <c r="I42" s="848">
        <f t="shared" si="2"/>
        <v>1185.1099999999999</v>
      </c>
    </row>
    <row r="43" spans="1:9" x14ac:dyDescent="0.25">
      <c r="A43" s="846"/>
      <c r="B43" s="853"/>
      <c r="C43" s="854"/>
      <c r="D43" s="845"/>
      <c r="E43" s="845"/>
      <c r="F43" s="845"/>
      <c r="G43" s="845"/>
      <c r="H43" s="845"/>
      <c r="I43" s="845"/>
    </row>
    <row r="44" spans="1:9" x14ac:dyDescent="0.25">
      <c r="A44" s="1452" t="s">
        <v>20018</v>
      </c>
      <c r="B44" s="1453"/>
      <c r="C44" s="1454"/>
      <c r="D44" s="1458">
        <f>SUM(D10+D11+D12+D13+D14+D15+D16+D17+D30+D36+D38+D40)</f>
        <v>142096097</v>
      </c>
      <c r="E44" s="1458">
        <f t="shared" ref="E44:I44" si="4">SUM(E10+E11+E12+E13+E14+E15+E16+E17+E30+E36+E38+E40)</f>
        <v>1447503.6999999986</v>
      </c>
      <c r="F44" s="1458">
        <f t="shared" si="4"/>
        <v>143543600.69999999</v>
      </c>
      <c r="G44" s="1458">
        <f t="shared" si="4"/>
        <v>27764251.989999998</v>
      </c>
      <c r="H44" s="1458">
        <f t="shared" si="4"/>
        <v>27764251.989999998</v>
      </c>
      <c r="I44" s="1458">
        <f t="shared" si="4"/>
        <v>-114331845.01000001</v>
      </c>
    </row>
    <row r="45" spans="1:9" x14ac:dyDescent="0.25">
      <c r="A45" s="1452" t="s">
        <v>20019</v>
      </c>
      <c r="B45" s="1453"/>
      <c r="C45" s="1454"/>
      <c r="D45" s="1459"/>
      <c r="E45" s="1459"/>
      <c r="F45" s="1459"/>
      <c r="G45" s="1459"/>
      <c r="H45" s="1459"/>
      <c r="I45" s="1459"/>
    </row>
    <row r="46" spans="1:9" x14ac:dyDescent="0.25">
      <c r="A46" s="1460"/>
      <c r="B46" s="1461"/>
      <c r="C46" s="1456"/>
      <c r="D46" s="1459"/>
      <c r="E46" s="1459"/>
      <c r="F46" s="1459"/>
      <c r="G46" s="1459"/>
      <c r="H46" s="1459"/>
      <c r="I46" s="1459"/>
    </row>
    <row r="47" spans="1:9" x14ac:dyDescent="0.25">
      <c r="A47" s="1452" t="s">
        <v>20020</v>
      </c>
      <c r="B47" s="1453"/>
      <c r="C47" s="1454"/>
      <c r="D47" s="863"/>
      <c r="E47" s="863"/>
      <c r="F47" s="863"/>
      <c r="G47" s="863"/>
      <c r="H47" s="863"/>
      <c r="I47" s="845"/>
    </row>
    <row r="48" spans="1:9" x14ac:dyDescent="0.25">
      <c r="A48" s="846"/>
      <c r="B48" s="853"/>
      <c r="C48" s="854"/>
      <c r="D48" s="864"/>
      <c r="E48" s="864"/>
      <c r="F48" s="864"/>
      <c r="G48" s="864"/>
      <c r="H48" s="864"/>
      <c r="I48" s="864"/>
    </row>
    <row r="49" spans="1:9" x14ac:dyDescent="0.25">
      <c r="A49" s="1452" t="s">
        <v>20021</v>
      </c>
      <c r="B49" s="1453"/>
      <c r="C49" s="1454"/>
      <c r="D49" s="845"/>
      <c r="E49" s="845"/>
      <c r="F49" s="845"/>
      <c r="G49" s="845"/>
      <c r="H49" s="845"/>
      <c r="I49" s="845"/>
    </row>
    <row r="50" spans="1:9" x14ac:dyDescent="0.25">
      <c r="A50" s="846"/>
      <c r="B50" s="1455" t="s">
        <v>20022</v>
      </c>
      <c r="C50" s="1456"/>
      <c r="D50" s="845"/>
      <c r="E50" s="845"/>
      <c r="F50" s="845"/>
      <c r="G50" s="845"/>
      <c r="H50" s="845"/>
      <c r="I50" s="845"/>
    </row>
    <row r="51" spans="1:9" x14ac:dyDescent="0.25">
      <c r="A51" s="846"/>
      <c r="B51" s="853"/>
      <c r="C51" s="854" t="s">
        <v>20023</v>
      </c>
      <c r="D51" s="845"/>
      <c r="E51" s="845"/>
      <c r="F51" s="845"/>
      <c r="G51" s="845"/>
      <c r="H51" s="845"/>
      <c r="I51" s="845"/>
    </row>
    <row r="52" spans="1:9" x14ac:dyDescent="0.25">
      <c r="A52" s="846"/>
      <c r="B52" s="853"/>
      <c r="C52" s="854" t="s">
        <v>20024</v>
      </c>
      <c r="D52" s="845"/>
      <c r="E52" s="845"/>
      <c r="F52" s="845"/>
      <c r="G52" s="845"/>
      <c r="H52" s="845"/>
      <c r="I52" s="845"/>
    </row>
    <row r="53" spans="1:9" x14ac:dyDescent="0.25">
      <c r="A53" s="846"/>
      <c r="B53" s="853"/>
      <c r="C53" s="854" t="s">
        <v>20025</v>
      </c>
      <c r="D53" s="845"/>
      <c r="E53" s="845"/>
      <c r="F53" s="845"/>
      <c r="G53" s="845"/>
      <c r="H53" s="845"/>
      <c r="I53" s="845"/>
    </row>
    <row r="54" spans="1:9" ht="20.25" customHeight="1" x14ac:dyDescent="0.25">
      <c r="A54" s="846"/>
      <c r="B54" s="853"/>
      <c r="C54" s="865" t="s">
        <v>20026</v>
      </c>
      <c r="D54" s="845"/>
      <c r="E54" s="845"/>
      <c r="F54" s="845"/>
      <c r="G54" s="845"/>
      <c r="H54" s="845"/>
      <c r="I54" s="845"/>
    </row>
    <row r="55" spans="1:9" x14ac:dyDescent="0.25">
      <c r="A55" s="846"/>
      <c r="B55" s="853"/>
      <c r="C55" s="854" t="s">
        <v>20027</v>
      </c>
      <c r="D55" s="845"/>
      <c r="E55" s="845"/>
      <c r="F55" s="845"/>
      <c r="G55" s="845"/>
      <c r="H55" s="845"/>
      <c r="I55" s="845"/>
    </row>
    <row r="56" spans="1:9" x14ac:dyDescent="0.25">
      <c r="A56" s="846"/>
      <c r="B56" s="853"/>
      <c r="C56" s="854" t="s">
        <v>20028</v>
      </c>
      <c r="D56" s="845"/>
      <c r="E56" s="845"/>
      <c r="F56" s="845"/>
      <c r="G56" s="845"/>
      <c r="H56" s="845"/>
      <c r="I56" s="845"/>
    </row>
    <row r="57" spans="1:9" x14ac:dyDescent="0.25">
      <c r="A57" s="846"/>
      <c r="B57" s="853"/>
      <c r="C57" s="854" t="s">
        <v>20029</v>
      </c>
      <c r="D57" s="845"/>
      <c r="E57" s="845"/>
      <c r="F57" s="845"/>
      <c r="G57" s="845"/>
      <c r="H57" s="845"/>
      <c r="I57" s="845"/>
    </row>
    <row r="58" spans="1:9" x14ac:dyDescent="0.25">
      <c r="A58" s="846"/>
      <c r="B58" s="853"/>
      <c r="C58" s="866" t="s">
        <v>20030</v>
      </c>
      <c r="D58" s="845"/>
      <c r="E58" s="845"/>
      <c r="F58" s="845"/>
      <c r="G58" s="845"/>
      <c r="H58" s="845"/>
      <c r="I58" s="845"/>
    </row>
    <row r="59" spans="1:9" x14ac:dyDescent="0.25">
      <c r="A59" s="846"/>
      <c r="B59" s="1455" t="s">
        <v>20031</v>
      </c>
      <c r="C59" s="1456"/>
      <c r="D59" s="845"/>
      <c r="E59" s="845"/>
      <c r="F59" s="845"/>
      <c r="G59" s="845"/>
      <c r="H59" s="845"/>
      <c r="I59" s="845"/>
    </row>
    <row r="60" spans="1:9" x14ac:dyDescent="0.25">
      <c r="A60" s="846"/>
      <c r="B60" s="853"/>
      <c r="C60" s="854" t="s">
        <v>20032</v>
      </c>
      <c r="D60" s="845"/>
      <c r="E60" s="845"/>
      <c r="F60" s="845"/>
      <c r="G60" s="845"/>
      <c r="H60" s="845"/>
      <c r="I60" s="845"/>
    </row>
    <row r="61" spans="1:9" x14ac:dyDescent="0.25">
      <c r="A61" s="846"/>
      <c r="B61" s="853"/>
      <c r="C61" s="854" t="s">
        <v>20033</v>
      </c>
      <c r="D61" s="845"/>
      <c r="E61" s="845"/>
      <c r="F61" s="845"/>
      <c r="G61" s="845"/>
      <c r="H61" s="845"/>
      <c r="I61" s="845"/>
    </row>
    <row r="62" spans="1:9" x14ac:dyDescent="0.25">
      <c r="A62" s="846"/>
      <c r="B62" s="853"/>
      <c r="C62" s="854" t="s">
        <v>20034</v>
      </c>
      <c r="D62" s="845"/>
      <c r="E62" s="845"/>
      <c r="F62" s="845"/>
      <c r="G62" s="845"/>
      <c r="H62" s="845"/>
      <c r="I62" s="845"/>
    </row>
    <row r="63" spans="1:9" x14ac:dyDescent="0.25">
      <c r="A63" s="846"/>
      <c r="B63" s="853"/>
      <c r="C63" s="854" t="s">
        <v>20035</v>
      </c>
      <c r="D63" s="845"/>
      <c r="E63" s="845"/>
      <c r="F63" s="845"/>
      <c r="G63" s="845"/>
      <c r="H63" s="845"/>
      <c r="I63" s="845"/>
    </row>
    <row r="64" spans="1:9" x14ac:dyDescent="0.25">
      <c r="A64" s="846"/>
      <c r="B64" s="1455" t="s">
        <v>20036</v>
      </c>
      <c r="C64" s="1456"/>
      <c r="D64" s="845"/>
      <c r="E64" s="845"/>
      <c r="F64" s="845"/>
      <c r="G64" s="845"/>
      <c r="H64" s="845"/>
      <c r="I64" s="845"/>
    </row>
    <row r="65" spans="1:9" x14ac:dyDescent="0.25">
      <c r="A65" s="846"/>
      <c r="B65" s="853"/>
      <c r="C65" s="854" t="s">
        <v>20037</v>
      </c>
      <c r="D65" s="845"/>
      <c r="E65" s="845"/>
      <c r="F65" s="845"/>
      <c r="G65" s="845"/>
      <c r="H65" s="845"/>
      <c r="I65" s="845"/>
    </row>
    <row r="66" spans="1:9" x14ac:dyDescent="0.25">
      <c r="A66" s="846"/>
      <c r="B66" s="853"/>
      <c r="C66" s="854" t="s">
        <v>20038</v>
      </c>
      <c r="D66" s="845"/>
      <c r="E66" s="845"/>
      <c r="F66" s="845"/>
      <c r="G66" s="845"/>
      <c r="H66" s="845"/>
      <c r="I66" s="845"/>
    </row>
    <row r="67" spans="1:9" x14ac:dyDescent="0.25">
      <c r="A67" s="846"/>
      <c r="B67" s="1455" t="s">
        <v>20039</v>
      </c>
      <c r="C67" s="1456"/>
      <c r="D67" s="845"/>
      <c r="E67" s="847">
        <v>8570300.6100000013</v>
      </c>
      <c r="F67" s="849">
        <f>SUM(D67:E67)</f>
        <v>8570300.6100000013</v>
      </c>
      <c r="G67" s="848">
        <v>3258944.38</v>
      </c>
      <c r="H67" s="848">
        <f>SUM(G67)</f>
        <v>3258944.38</v>
      </c>
      <c r="I67" s="848">
        <f t="shared" ref="I67" si="5">SUM(G67-D67)</f>
        <v>3258944.38</v>
      </c>
    </row>
    <row r="68" spans="1:9" x14ac:dyDescent="0.25">
      <c r="A68" s="846"/>
      <c r="B68" s="1455" t="s">
        <v>20040</v>
      </c>
      <c r="C68" s="1456"/>
      <c r="D68" s="845"/>
      <c r="E68" s="845"/>
      <c r="F68" s="845"/>
      <c r="G68" s="845"/>
      <c r="H68" s="845"/>
      <c r="I68" s="845"/>
    </row>
    <row r="69" spans="1:9" x14ac:dyDescent="0.25">
      <c r="A69" s="846"/>
      <c r="B69" s="1455"/>
      <c r="C69" s="1456"/>
      <c r="D69" s="864"/>
      <c r="E69" s="864"/>
      <c r="F69" s="864"/>
      <c r="G69" s="864"/>
      <c r="H69" s="864"/>
      <c r="I69" s="864"/>
    </row>
    <row r="70" spans="1:9" x14ac:dyDescent="0.25">
      <c r="A70" s="1452" t="s">
        <v>20041</v>
      </c>
      <c r="B70" s="1453"/>
      <c r="C70" s="1454"/>
      <c r="D70" s="864"/>
      <c r="E70" s="867">
        <f>SUM(E50+E59+E64+E67+E68)</f>
        <v>8570300.6100000013</v>
      </c>
      <c r="F70" s="867">
        <f t="shared" ref="F70:I70" si="6">SUM(F50+F59+F64+F67+F68)</f>
        <v>8570300.6100000013</v>
      </c>
      <c r="G70" s="867">
        <f t="shared" si="6"/>
        <v>3258944.38</v>
      </c>
      <c r="H70" s="867">
        <f t="shared" si="6"/>
        <v>3258944.38</v>
      </c>
      <c r="I70" s="867">
        <f t="shared" si="6"/>
        <v>3258944.38</v>
      </c>
    </row>
    <row r="71" spans="1:9" x14ac:dyDescent="0.25">
      <c r="A71" s="846"/>
      <c r="B71" s="1455"/>
      <c r="C71" s="1456"/>
      <c r="D71" s="864"/>
      <c r="E71" s="864"/>
      <c r="F71" s="864"/>
      <c r="G71" s="864"/>
      <c r="H71" s="864"/>
      <c r="I71" s="864"/>
    </row>
    <row r="72" spans="1:9" x14ac:dyDescent="0.25">
      <c r="A72" s="1452" t="s">
        <v>20042</v>
      </c>
      <c r="B72" s="1453"/>
      <c r="C72" s="1454"/>
      <c r="D72" s="845"/>
      <c r="E72" s="845"/>
      <c r="F72" s="845"/>
      <c r="G72" s="845"/>
      <c r="H72" s="845"/>
      <c r="I72" s="845"/>
    </row>
    <row r="73" spans="1:9" x14ac:dyDescent="0.25">
      <c r="A73" s="846"/>
      <c r="B73" s="1455" t="s">
        <v>20043</v>
      </c>
      <c r="C73" s="1456"/>
      <c r="D73" s="845"/>
      <c r="E73" s="845"/>
      <c r="F73" s="845"/>
      <c r="G73" s="845"/>
      <c r="H73" s="845"/>
      <c r="I73" s="845"/>
    </row>
    <row r="74" spans="1:9" x14ac:dyDescent="0.25">
      <c r="A74" s="846"/>
      <c r="B74" s="1455"/>
      <c r="C74" s="1456"/>
      <c r="D74" s="845"/>
      <c r="E74" s="845"/>
      <c r="F74" s="845"/>
      <c r="G74" s="845"/>
      <c r="H74" s="845"/>
      <c r="I74" s="845"/>
    </row>
    <row r="75" spans="1:9" x14ac:dyDescent="0.25">
      <c r="A75" s="1452" t="s">
        <v>20044</v>
      </c>
      <c r="B75" s="1453"/>
      <c r="C75" s="1454"/>
      <c r="D75" s="868">
        <f>SUM(D44+D70+D72)</f>
        <v>142096097</v>
      </c>
      <c r="E75" s="868">
        <f>SUM(E44+E70+E72)</f>
        <v>10017804.310000001</v>
      </c>
      <c r="F75" s="868">
        <f t="shared" ref="F75:I75" si="7">SUM(F44+F70+F72)</f>
        <v>152113901.31</v>
      </c>
      <c r="G75" s="868">
        <f t="shared" si="7"/>
        <v>31023196.369999997</v>
      </c>
      <c r="H75" s="868">
        <f t="shared" si="7"/>
        <v>31023196.369999997</v>
      </c>
      <c r="I75" s="868">
        <f t="shared" si="7"/>
        <v>-111072900.63000001</v>
      </c>
    </row>
    <row r="76" spans="1:9" x14ac:dyDescent="0.25">
      <c r="A76" s="846"/>
      <c r="B76" s="1455"/>
      <c r="C76" s="1456"/>
      <c r="D76" s="845"/>
      <c r="E76" s="845"/>
      <c r="F76" s="845"/>
      <c r="G76" s="845"/>
      <c r="H76" s="845"/>
      <c r="I76" s="845"/>
    </row>
    <row r="77" spans="1:9" x14ac:dyDescent="0.25">
      <c r="A77" s="846"/>
      <c r="B77" s="1457" t="s">
        <v>20045</v>
      </c>
      <c r="C77" s="1454"/>
      <c r="D77" s="845"/>
      <c r="E77" s="845"/>
      <c r="F77" s="845"/>
      <c r="G77" s="845"/>
      <c r="H77" s="845"/>
      <c r="I77" s="845"/>
    </row>
    <row r="78" spans="1:9" x14ac:dyDescent="0.25">
      <c r="A78" s="846"/>
      <c r="B78" s="1455" t="s">
        <v>20046</v>
      </c>
      <c r="C78" s="1456"/>
      <c r="D78" s="845"/>
      <c r="E78" s="845"/>
      <c r="F78" s="845"/>
      <c r="G78" s="845"/>
      <c r="H78" s="845"/>
      <c r="I78" s="845"/>
    </row>
    <row r="79" spans="1:9" x14ac:dyDescent="0.25">
      <c r="A79" s="846"/>
      <c r="B79" s="1455" t="s">
        <v>20047</v>
      </c>
      <c r="C79" s="1456"/>
      <c r="D79" s="845"/>
      <c r="E79" s="845"/>
      <c r="F79" s="845"/>
      <c r="G79" s="845"/>
      <c r="H79" s="845"/>
      <c r="I79" s="845"/>
    </row>
    <row r="80" spans="1:9" x14ac:dyDescent="0.25">
      <c r="A80" s="846"/>
      <c r="B80" s="1457" t="s">
        <v>20048</v>
      </c>
      <c r="C80" s="1454"/>
      <c r="D80" s="845"/>
      <c r="E80" s="845"/>
      <c r="F80" s="845"/>
      <c r="G80" s="845"/>
      <c r="H80" s="845"/>
      <c r="I80" s="845"/>
    </row>
    <row r="81" spans="1:10" ht="15.75" thickBot="1" x14ac:dyDescent="0.3">
      <c r="A81" s="855"/>
      <c r="B81" s="1448"/>
      <c r="C81" s="1449"/>
      <c r="D81" s="869"/>
      <c r="E81" s="869"/>
      <c r="F81" s="869"/>
      <c r="G81" s="869"/>
      <c r="H81" s="869"/>
      <c r="I81" s="869"/>
    </row>
    <row r="86" spans="1:10" s="331" customFormat="1" ht="18" customHeight="1" x14ac:dyDescent="0.2">
      <c r="B86" s="1450" t="s">
        <v>20049</v>
      </c>
      <c r="C86" s="1450"/>
      <c r="D86" s="1450"/>
      <c r="E86" s="870"/>
      <c r="F86" s="870"/>
      <c r="G86" s="871"/>
      <c r="H86" s="872"/>
      <c r="I86" s="871"/>
      <c r="J86" s="871"/>
    </row>
    <row r="87" spans="1:10" s="331" customFormat="1" ht="12" x14ac:dyDescent="0.2">
      <c r="B87" s="1451" t="s">
        <v>842</v>
      </c>
      <c r="C87" s="1451"/>
      <c r="D87" s="1451"/>
      <c r="E87" s="1450" t="s">
        <v>20050</v>
      </c>
      <c r="F87" s="1450"/>
      <c r="G87" s="1450"/>
      <c r="H87" s="1450"/>
      <c r="I87" s="1450"/>
      <c r="J87" s="871"/>
    </row>
    <row r="88" spans="1:10" s="331" customFormat="1" ht="12" x14ac:dyDescent="0.2">
      <c r="B88" s="1451" t="s">
        <v>844</v>
      </c>
      <c r="C88" s="1451"/>
      <c r="D88" s="1451"/>
      <c r="E88" s="1450" t="s">
        <v>18996</v>
      </c>
      <c r="F88" s="1450"/>
      <c r="G88" s="1450"/>
      <c r="H88" s="1450"/>
      <c r="I88" s="1450"/>
      <c r="J88" s="871"/>
    </row>
    <row r="89" spans="1:10" x14ac:dyDescent="0.25">
      <c r="E89" s="873"/>
    </row>
  </sheetData>
  <mergeCells count="64">
    <mergeCell ref="A9:C9"/>
    <mergeCell ref="A1:I1"/>
    <mergeCell ref="A2:I2"/>
    <mergeCell ref="A3:I3"/>
    <mergeCell ref="A4:I4"/>
    <mergeCell ref="A5:C5"/>
    <mergeCell ref="D5:H5"/>
    <mergeCell ref="I5:I7"/>
    <mergeCell ref="A6:C6"/>
    <mergeCell ref="D6:D7"/>
    <mergeCell ref="E6:E7"/>
    <mergeCell ref="F6:F7"/>
    <mergeCell ref="G6:G7"/>
    <mergeCell ref="H6:H7"/>
    <mergeCell ref="A7:C7"/>
    <mergeCell ref="A8:C8"/>
    <mergeCell ref="B36:C36"/>
    <mergeCell ref="B10:C10"/>
    <mergeCell ref="B11:C11"/>
    <mergeCell ref="B12:C12"/>
    <mergeCell ref="B13:C13"/>
    <mergeCell ref="B14:C14"/>
    <mergeCell ref="B15:C15"/>
    <mergeCell ref="B16:C16"/>
    <mergeCell ref="A17:A18"/>
    <mergeCell ref="B17:C17"/>
    <mergeCell ref="B18:C18"/>
    <mergeCell ref="B30:C30"/>
    <mergeCell ref="B38:C38"/>
    <mergeCell ref="B40:C40"/>
    <mergeCell ref="A44:C44"/>
    <mergeCell ref="D44:D46"/>
    <mergeCell ref="E44:E46"/>
    <mergeCell ref="B68:C68"/>
    <mergeCell ref="G44:G46"/>
    <mergeCell ref="H44:H46"/>
    <mergeCell ref="I44:I46"/>
    <mergeCell ref="A45:C45"/>
    <mergeCell ref="A46:C46"/>
    <mergeCell ref="A47:C47"/>
    <mergeCell ref="F44:F46"/>
    <mergeCell ref="A49:C49"/>
    <mergeCell ref="B50:C50"/>
    <mergeCell ref="B59:C59"/>
    <mergeCell ref="B64:C64"/>
    <mergeCell ref="B67:C67"/>
    <mergeCell ref="B80:C80"/>
    <mergeCell ref="B69:C69"/>
    <mergeCell ref="A70:C70"/>
    <mergeCell ref="B71:C71"/>
    <mergeCell ref="A72:C72"/>
    <mergeCell ref="B73:C73"/>
    <mergeCell ref="B74:C74"/>
    <mergeCell ref="A75:C75"/>
    <mergeCell ref="B76:C76"/>
    <mergeCell ref="B77:C77"/>
    <mergeCell ref="B78:C78"/>
    <mergeCell ref="B79:C79"/>
    <mergeCell ref="B81:C81"/>
    <mergeCell ref="B86:D86"/>
    <mergeCell ref="B87:D87"/>
    <mergeCell ref="E87:I87"/>
    <mergeCell ref="B88:D88"/>
    <mergeCell ref="E88:I88"/>
  </mergeCells>
  <pageMargins left="0.31496062992125984" right="0.31496062992125984" top="0.74803149606299213" bottom="0.74803149606299213" header="0.31496062992125984" footer="0.31496062992125984"/>
  <pageSetup scale="77" fitToHeight="2" orientation="portrait" r:id="rId1"/>
  <headerFooter>
    <oddFooter>&amp;R92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194"/>
  <sheetViews>
    <sheetView topLeftCell="A79" zoomScale="80" zoomScaleNormal="80" zoomScaleSheetLayoutView="80" workbookViewId="0">
      <selection activeCell="H54" sqref="H54"/>
    </sheetView>
  </sheetViews>
  <sheetFormatPr baseColWidth="10" defaultRowHeight="12" x14ac:dyDescent="0.2"/>
  <cols>
    <col min="1" max="1" width="3.140625" style="306" customWidth="1"/>
    <col min="2" max="2" width="25.85546875" style="970" customWidth="1"/>
    <col min="3" max="3" width="39" style="970" customWidth="1"/>
    <col min="4" max="4" width="17.85546875" style="331" customWidth="1"/>
    <col min="5" max="5" width="17.140625" style="331" customWidth="1"/>
    <col min="6" max="6" width="15" style="331" customWidth="1"/>
    <col min="7" max="7" width="17" style="331" customWidth="1"/>
    <col min="8" max="8" width="14.85546875" style="331" customWidth="1"/>
    <col min="9" max="9" width="13.85546875" style="331" customWidth="1"/>
    <col min="10" max="10" width="3.28515625" style="306" customWidth="1"/>
    <col min="11" max="16384" width="11.42578125" style="331"/>
  </cols>
  <sheetData>
    <row r="1" spans="1:10" x14ac:dyDescent="0.2">
      <c r="B1" s="874"/>
      <c r="C1" s="874"/>
      <c r="D1" s="332"/>
      <c r="E1" s="332"/>
      <c r="F1" s="332"/>
      <c r="G1" s="332"/>
      <c r="H1" s="332"/>
      <c r="I1" s="332"/>
    </row>
    <row r="2" spans="1:10" x14ac:dyDescent="0.2">
      <c r="B2" s="1151"/>
      <c r="C2" s="1151"/>
      <c r="D2" s="1151"/>
      <c r="E2" s="1151"/>
      <c r="F2" s="1151"/>
      <c r="G2" s="1151"/>
      <c r="H2" s="1151"/>
      <c r="I2" s="1151"/>
    </row>
    <row r="3" spans="1:10" x14ac:dyDescent="0.2">
      <c r="B3" s="1247" t="s">
        <v>20051</v>
      </c>
      <c r="C3" s="1247"/>
      <c r="D3" s="1247"/>
      <c r="E3" s="1247"/>
      <c r="F3" s="1247"/>
      <c r="G3" s="1247"/>
      <c r="H3" s="1247"/>
      <c r="I3" s="1247"/>
    </row>
    <row r="4" spans="1:10" x14ac:dyDescent="0.2">
      <c r="B4" s="1445" t="s">
        <v>19540</v>
      </c>
      <c r="C4" s="1445"/>
      <c r="D4" s="1445"/>
      <c r="E4" s="1445"/>
      <c r="F4" s="1445"/>
      <c r="G4" s="1445"/>
      <c r="H4" s="1445"/>
      <c r="I4" s="1445"/>
    </row>
    <row r="5" spans="1:10" x14ac:dyDescent="0.2">
      <c r="B5" s="1445" t="s">
        <v>19512</v>
      </c>
      <c r="C5" s="1445"/>
      <c r="D5" s="1445"/>
      <c r="E5" s="1445"/>
      <c r="F5" s="1445"/>
      <c r="G5" s="1445"/>
      <c r="H5" s="1445"/>
      <c r="I5" s="1445"/>
    </row>
    <row r="6" spans="1:10" x14ac:dyDescent="0.2">
      <c r="B6" s="1445" t="s">
        <v>1</v>
      </c>
      <c r="C6" s="1445"/>
      <c r="D6" s="1445"/>
      <c r="E6" s="1445"/>
      <c r="F6" s="1445"/>
      <c r="G6" s="1445"/>
      <c r="H6" s="1445"/>
      <c r="I6" s="1445"/>
    </row>
    <row r="7" spans="1:10" x14ac:dyDescent="0.2">
      <c r="B7" s="875"/>
      <c r="C7" s="875"/>
      <c r="D7" s="770"/>
      <c r="E7" s="770"/>
      <c r="F7" s="770"/>
      <c r="G7" s="770"/>
      <c r="H7" s="770"/>
      <c r="I7" s="770"/>
    </row>
    <row r="8" spans="1:10" x14ac:dyDescent="0.2">
      <c r="B8" s="771" t="s">
        <v>2</v>
      </c>
      <c r="C8" s="1248" t="s">
        <v>19703</v>
      </c>
      <c r="D8" s="1248"/>
      <c r="E8" s="1248"/>
      <c r="F8" s="1248"/>
      <c r="G8" s="1248"/>
      <c r="H8" s="1248"/>
      <c r="I8" s="876"/>
      <c r="J8" s="877"/>
    </row>
    <row r="9" spans="1:10" x14ac:dyDescent="0.2">
      <c r="B9" s="878"/>
      <c r="C9" s="878"/>
      <c r="D9" s="879"/>
      <c r="E9" s="879"/>
      <c r="F9" s="879"/>
      <c r="G9" s="879"/>
      <c r="H9" s="879"/>
      <c r="I9" s="879"/>
    </row>
    <row r="10" spans="1:10" x14ac:dyDescent="0.2">
      <c r="B10" s="1501" t="s">
        <v>19940</v>
      </c>
      <c r="C10" s="1502"/>
      <c r="D10" s="1505" t="s">
        <v>19541</v>
      </c>
      <c r="E10" s="1506"/>
      <c r="F10" s="1506"/>
      <c r="G10" s="1506"/>
      <c r="H10" s="1506"/>
      <c r="I10" s="1507" t="s">
        <v>19542</v>
      </c>
    </row>
    <row r="11" spans="1:10" ht="27" customHeight="1" x14ac:dyDescent="0.2">
      <c r="B11" s="1503"/>
      <c r="C11" s="1504"/>
      <c r="D11" s="772" t="s">
        <v>20052</v>
      </c>
      <c r="E11" s="772" t="s">
        <v>19544</v>
      </c>
      <c r="F11" s="774" t="s">
        <v>19518</v>
      </c>
      <c r="G11" s="775" t="s">
        <v>19519</v>
      </c>
      <c r="H11" s="775" t="s">
        <v>19545</v>
      </c>
      <c r="I11" s="1508"/>
    </row>
    <row r="12" spans="1:10" x14ac:dyDescent="0.2">
      <c r="B12" s="880"/>
      <c r="C12" s="878"/>
      <c r="D12" s="881"/>
      <c r="E12" s="881"/>
      <c r="F12" s="882"/>
      <c r="G12" s="883"/>
      <c r="H12" s="883"/>
      <c r="I12" s="883"/>
    </row>
    <row r="13" spans="1:10" ht="24" x14ac:dyDescent="0.2">
      <c r="B13" s="884" t="s">
        <v>20053</v>
      </c>
      <c r="C13" s="885"/>
      <c r="D13" s="886">
        <f>SUM(D14+D22+D32+D42+D52+D62+D74+D78)</f>
        <v>142096097</v>
      </c>
      <c r="E13" s="886">
        <f t="shared" ref="E13:I13" si="0">SUM(E14+E22+E32+E42+E52+E62+E74+E78)</f>
        <v>1447503.6999999988</v>
      </c>
      <c r="F13" s="886">
        <f t="shared" si="0"/>
        <v>143543600.69999999</v>
      </c>
      <c r="G13" s="886">
        <f t="shared" si="0"/>
        <v>28612422.050000001</v>
      </c>
      <c r="H13" s="886">
        <f t="shared" si="0"/>
        <v>28612422.050000001</v>
      </c>
      <c r="I13" s="886">
        <f t="shared" si="0"/>
        <v>114931178.64999999</v>
      </c>
      <c r="J13" s="886"/>
    </row>
    <row r="14" spans="1:10" s="891" customFormat="1" x14ac:dyDescent="0.2">
      <c r="A14" s="887"/>
      <c r="B14" s="1486" t="s">
        <v>20054</v>
      </c>
      <c r="C14" s="1487"/>
      <c r="D14" s="888">
        <f>SUM(D15:D21)</f>
        <v>107692683</v>
      </c>
      <c r="E14" s="889">
        <f>SUM(E15:E21)</f>
        <v>0</v>
      </c>
      <c r="F14" s="889">
        <f>SUM(F15:F21)</f>
        <v>107692683</v>
      </c>
      <c r="G14" s="889">
        <f t="shared" ref="G14:I14" si="1">SUM(G15:G21)</f>
        <v>19218928.199999999</v>
      </c>
      <c r="H14" s="889">
        <f t="shared" si="1"/>
        <v>19218928.199999999</v>
      </c>
      <c r="I14" s="890">
        <f t="shared" si="1"/>
        <v>88473754.799999997</v>
      </c>
      <c r="J14" s="887"/>
    </row>
    <row r="15" spans="1:10" x14ac:dyDescent="0.2">
      <c r="B15" s="892" t="s">
        <v>20055</v>
      </c>
      <c r="C15" s="893"/>
      <c r="D15" s="894">
        <v>56745396</v>
      </c>
      <c r="E15" s="895">
        <v>0</v>
      </c>
      <c r="F15" s="896">
        <f>SUM(D15:E15)</f>
        <v>56745396</v>
      </c>
      <c r="G15" s="897">
        <v>13067111.970000001</v>
      </c>
      <c r="H15" s="896">
        <f>SUM(G15)</f>
        <v>13067111.970000001</v>
      </c>
      <c r="I15" s="898">
        <f t="shared" ref="I15:I61" si="2">SUM(F15-G15)</f>
        <v>43678284.030000001</v>
      </c>
    </row>
    <row r="16" spans="1:10" x14ac:dyDescent="0.2">
      <c r="B16" s="892" t="s">
        <v>20056</v>
      </c>
      <c r="C16" s="893"/>
      <c r="D16" s="894">
        <v>180182</v>
      </c>
      <c r="E16" s="895">
        <v>4321.5</v>
      </c>
      <c r="F16" s="896">
        <f t="shared" ref="F16:F61" si="3">SUM(D16:E16)</f>
        <v>184503.5</v>
      </c>
      <c r="G16" s="897">
        <v>50185</v>
      </c>
      <c r="H16" s="896">
        <f t="shared" ref="H16:H53" si="4">SUM(G16)</f>
        <v>50185</v>
      </c>
      <c r="I16" s="898">
        <f t="shared" si="2"/>
        <v>134318.5</v>
      </c>
    </row>
    <row r="17" spans="1:10" x14ac:dyDescent="0.2">
      <c r="B17" s="892" t="s">
        <v>20057</v>
      </c>
      <c r="C17" s="893"/>
      <c r="D17" s="894">
        <v>18476808</v>
      </c>
      <c r="E17" s="895">
        <v>-65844.509999999995</v>
      </c>
      <c r="F17" s="896">
        <f t="shared" si="3"/>
        <v>18410963.489999998</v>
      </c>
      <c r="G17" s="897">
        <v>729927.19</v>
      </c>
      <c r="H17" s="896">
        <f t="shared" si="4"/>
        <v>729927.19</v>
      </c>
      <c r="I17" s="898">
        <f t="shared" si="2"/>
        <v>17681036.299999997</v>
      </c>
    </row>
    <row r="18" spans="1:10" x14ac:dyDescent="0.2">
      <c r="B18" s="892" t="s">
        <v>20058</v>
      </c>
      <c r="C18" s="893"/>
      <c r="D18" s="894">
        <v>11908778</v>
      </c>
      <c r="E18" s="895">
        <v>0</v>
      </c>
      <c r="F18" s="896">
        <f t="shared" si="3"/>
        <v>11908778</v>
      </c>
      <c r="G18" s="897">
        <v>2614669.35</v>
      </c>
      <c r="H18" s="896">
        <f t="shared" si="4"/>
        <v>2614669.35</v>
      </c>
      <c r="I18" s="898">
        <f t="shared" si="2"/>
        <v>9294108.6500000004</v>
      </c>
    </row>
    <row r="19" spans="1:10" x14ac:dyDescent="0.2">
      <c r="B19" s="892" t="s">
        <v>20059</v>
      </c>
      <c r="C19" s="893"/>
      <c r="D19" s="894">
        <v>12762279</v>
      </c>
      <c r="E19" s="895">
        <v>2272.0400000000009</v>
      </c>
      <c r="F19" s="896">
        <f t="shared" si="3"/>
        <v>12764551.039999999</v>
      </c>
      <c r="G19" s="897">
        <v>2133012.0699999998</v>
      </c>
      <c r="H19" s="896">
        <f t="shared" si="4"/>
        <v>2133012.0699999998</v>
      </c>
      <c r="I19" s="898">
        <f t="shared" si="2"/>
        <v>10631538.969999999</v>
      </c>
    </row>
    <row r="20" spans="1:10" x14ac:dyDescent="0.2">
      <c r="B20" s="899" t="s">
        <v>20060</v>
      </c>
      <c r="C20" s="900"/>
      <c r="D20" s="894">
        <v>3705897</v>
      </c>
      <c r="E20" s="895">
        <v>0</v>
      </c>
      <c r="F20" s="896">
        <f t="shared" si="3"/>
        <v>3705897</v>
      </c>
      <c r="G20" s="897">
        <v>0</v>
      </c>
      <c r="H20" s="896">
        <f t="shared" si="4"/>
        <v>0</v>
      </c>
      <c r="I20" s="898">
        <f t="shared" si="2"/>
        <v>3705897</v>
      </c>
    </row>
    <row r="21" spans="1:10" x14ac:dyDescent="0.2">
      <c r="B21" s="892" t="s">
        <v>20061</v>
      </c>
      <c r="C21" s="893"/>
      <c r="D21" s="894">
        <v>3913343</v>
      </c>
      <c r="E21" s="895">
        <v>59250.97</v>
      </c>
      <c r="F21" s="896">
        <f t="shared" si="3"/>
        <v>3972593.97</v>
      </c>
      <c r="G21" s="897">
        <v>624022.62</v>
      </c>
      <c r="H21" s="896">
        <f t="shared" si="4"/>
        <v>624022.62</v>
      </c>
      <c r="I21" s="898">
        <f t="shared" si="2"/>
        <v>3348571.35</v>
      </c>
    </row>
    <row r="22" spans="1:10" s="903" customFormat="1" x14ac:dyDescent="0.2">
      <c r="A22" s="887"/>
      <c r="B22" s="901" t="s">
        <v>20062</v>
      </c>
      <c r="C22" s="902"/>
      <c r="D22" s="889">
        <f>SUM(D23:D31)</f>
        <v>3889869</v>
      </c>
      <c r="E22" s="889">
        <f>SUM(E23:E31)</f>
        <v>349228.77999999997</v>
      </c>
      <c r="F22" s="889">
        <f>SUM(F23:F31)</f>
        <v>4239097.78</v>
      </c>
      <c r="G22" s="889">
        <f t="shared" ref="G22:I22" si="5">SUM(G23:G31)</f>
        <v>1336803.0900000001</v>
      </c>
      <c r="H22" s="889">
        <f t="shared" si="5"/>
        <v>1336803.0900000001</v>
      </c>
      <c r="I22" s="890">
        <f t="shared" si="5"/>
        <v>2902294.69</v>
      </c>
      <c r="J22" s="887"/>
    </row>
    <row r="23" spans="1:10" x14ac:dyDescent="0.2">
      <c r="B23" s="892" t="s">
        <v>20063</v>
      </c>
      <c r="C23" s="893"/>
      <c r="D23" s="894">
        <v>957841</v>
      </c>
      <c r="E23" s="895">
        <v>324000.93</v>
      </c>
      <c r="F23" s="896">
        <f t="shared" si="3"/>
        <v>1281841.93</v>
      </c>
      <c r="G23" s="897">
        <v>391997.54000000004</v>
      </c>
      <c r="H23" s="896">
        <f t="shared" si="4"/>
        <v>391997.54000000004</v>
      </c>
      <c r="I23" s="898">
        <f t="shared" si="2"/>
        <v>889844.3899999999</v>
      </c>
    </row>
    <row r="24" spans="1:10" x14ac:dyDescent="0.2">
      <c r="B24" s="892" t="s">
        <v>20064</v>
      </c>
      <c r="C24" s="893"/>
      <c r="D24" s="894">
        <v>380000</v>
      </c>
      <c r="E24" s="895">
        <v>79376.61</v>
      </c>
      <c r="F24" s="896">
        <f t="shared" si="3"/>
        <v>459376.61</v>
      </c>
      <c r="G24" s="897">
        <v>173991.78</v>
      </c>
      <c r="H24" s="896">
        <f t="shared" si="4"/>
        <v>173991.78</v>
      </c>
      <c r="I24" s="898">
        <f t="shared" si="2"/>
        <v>285384.82999999996</v>
      </c>
    </row>
    <row r="25" spans="1:10" x14ac:dyDescent="0.2">
      <c r="B25" s="1482" t="s">
        <v>20065</v>
      </c>
      <c r="C25" s="1483"/>
      <c r="D25" s="894">
        <v>0</v>
      </c>
      <c r="E25" s="895">
        <v>0</v>
      </c>
      <c r="F25" s="896">
        <f t="shared" si="3"/>
        <v>0</v>
      </c>
      <c r="G25" s="897"/>
      <c r="H25" s="896">
        <f t="shared" si="4"/>
        <v>0</v>
      </c>
      <c r="I25" s="904">
        <f t="shared" si="2"/>
        <v>0</v>
      </c>
    </row>
    <row r="26" spans="1:10" x14ac:dyDescent="0.2">
      <c r="B26" s="892" t="s">
        <v>20066</v>
      </c>
      <c r="C26" s="893"/>
      <c r="D26" s="894">
        <v>447000</v>
      </c>
      <c r="E26" s="895">
        <v>121325.56</v>
      </c>
      <c r="F26" s="896">
        <f t="shared" si="3"/>
        <v>568325.56000000006</v>
      </c>
      <c r="G26" s="897">
        <v>397485.86</v>
      </c>
      <c r="H26" s="896">
        <f t="shared" si="4"/>
        <v>397485.86</v>
      </c>
      <c r="I26" s="904">
        <f t="shared" si="2"/>
        <v>170839.70000000007</v>
      </c>
    </row>
    <row r="27" spans="1:10" x14ac:dyDescent="0.2">
      <c r="B27" s="1482" t="s">
        <v>20067</v>
      </c>
      <c r="C27" s="1483"/>
      <c r="D27" s="894">
        <v>400000</v>
      </c>
      <c r="E27" s="895">
        <v>12552.36</v>
      </c>
      <c r="F27" s="896">
        <f t="shared" si="3"/>
        <v>412552.36</v>
      </c>
      <c r="G27" s="897">
        <v>32552.36</v>
      </c>
      <c r="H27" s="896">
        <f t="shared" si="4"/>
        <v>32552.36</v>
      </c>
      <c r="I27" s="904">
        <f t="shared" si="2"/>
        <v>380000</v>
      </c>
    </row>
    <row r="28" spans="1:10" x14ac:dyDescent="0.2">
      <c r="B28" s="892" t="s">
        <v>20068</v>
      </c>
      <c r="C28" s="893"/>
      <c r="D28" s="894">
        <v>1374704</v>
      </c>
      <c r="E28" s="895">
        <v>-188855.93</v>
      </c>
      <c r="F28" s="896">
        <f t="shared" si="3"/>
        <v>1185848.07</v>
      </c>
      <c r="G28" s="897">
        <v>319558.71999999997</v>
      </c>
      <c r="H28" s="896">
        <f t="shared" si="4"/>
        <v>319558.71999999997</v>
      </c>
      <c r="I28" s="898">
        <f t="shared" si="2"/>
        <v>866289.35000000009</v>
      </c>
    </row>
    <row r="29" spans="1:10" x14ac:dyDescent="0.2">
      <c r="B29" s="1482" t="s">
        <v>20069</v>
      </c>
      <c r="C29" s="1483"/>
      <c r="D29" s="894">
        <v>144646</v>
      </c>
      <c r="E29" s="895">
        <v>0</v>
      </c>
      <c r="F29" s="896">
        <f t="shared" si="3"/>
        <v>144646</v>
      </c>
      <c r="G29" s="897">
        <v>14689.02</v>
      </c>
      <c r="H29" s="896">
        <f t="shared" si="4"/>
        <v>14689.02</v>
      </c>
      <c r="I29" s="898">
        <f t="shared" si="2"/>
        <v>129956.98</v>
      </c>
    </row>
    <row r="30" spans="1:10" x14ac:dyDescent="0.2">
      <c r="B30" s="892" t="s">
        <v>20070</v>
      </c>
      <c r="C30" s="893"/>
      <c r="D30" s="894">
        <v>0</v>
      </c>
      <c r="E30" s="895">
        <v>0</v>
      </c>
      <c r="F30" s="896">
        <f t="shared" si="3"/>
        <v>0</v>
      </c>
      <c r="G30" s="897"/>
      <c r="H30" s="896">
        <f t="shared" si="4"/>
        <v>0</v>
      </c>
      <c r="I30" s="898">
        <f t="shared" si="2"/>
        <v>0</v>
      </c>
    </row>
    <row r="31" spans="1:10" x14ac:dyDescent="0.2">
      <c r="B31" s="892" t="s">
        <v>20071</v>
      </c>
      <c r="C31" s="893"/>
      <c r="D31" s="894">
        <v>185678</v>
      </c>
      <c r="E31" s="895">
        <v>829.25</v>
      </c>
      <c r="F31" s="896">
        <f t="shared" si="3"/>
        <v>186507.25</v>
      </c>
      <c r="G31" s="897">
        <v>6527.8099999999995</v>
      </c>
      <c r="H31" s="896">
        <f t="shared" si="4"/>
        <v>6527.8099999999995</v>
      </c>
      <c r="I31" s="898">
        <f t="shared" si="2"/>
        <v>179979.44</v>
      </c>
    </row>
    <row r="32" spans="1:10" s="903" customFormat="1" x14ac:dyDescent="0.2">
      <c r="A32" s="887"/>
      <c r="B32" s="901" t="s">
        <v>20072</v>
      </c>
      <c r="C32" s="902"/>
      <c r="D32" s="889">
        <f>SUM(D33:D41)</f>
        <v>27435355</v>
      </c>
      <c r="E32" s="889">
        <f>SUM(E33:E41)</f>
        <v>838399.35999999882</v>
      </c>
      <c r="F32" s="889">
        <f>SUM(F33:F41)</f>
        <v>28273754.359999999</v>
      </c>
      <c r="G32" s="889">
        <f t="shared" ref="G32:I32" si="6">SUM(G33:G41)</f>
        <v>7156618.9200000009</v>
      </c>
      <c r="H32" s="889">
        <f t="shared" si="6"/>
        <v>7156618.9200000009</v>
      </c>
      <c r="I32" s="890">
        <f t="shared" si="6"/>
        <v>21117135.439999998</v>
      </c>
      <c r="J32" s="887"/>
    </row>
    <row r="33" spans="1:10" x14ac:dyDescent="0.2">
      <c r="B33" s="892" t="s">
        <v>20073</v>
      </c>
      <c r="C33" s="893"/>
      <c r="D33" s="894">
        <v>2571528</v>
      </c>
      <c r="E33" s="895">
        <v>23332.840000000004</v>
      </c>
      <c r="F33" s="896">
        <f t="shared" si="3"/>
        <v>2594860.84</v>
      </c>
      <c r="G33" s="897">
        <v>523823.94</v>
      </c>
      <c r="H33" s="896">
        <f t="shared" si="4"/>
        <v>523823.94</v>
      </c>
      <c r="I33" s="898">
        <f t="shared" si="2"/>
        <v>2071036.9</v>
      </c>
    </row>
    <row r="34" spans="1:10" x14ac:dyDescent="0.2">
      <c r="B34" s="1482" t="s">
        <v>20074</v>
      </c>
      <c r="C34" s="1483"/>
      <c r="D34" s="894">
        <v>869015</v>
      </c>
      <c r="E34" s="895">
        <v>234257.39</v>
      </c>
      <c r="F34" s="896">
        <f t="shared" si="3"/>
        <v>1103272.3900000001</v>
      </c>
      <c r="G34" s="897">
        <v>313272.39</v>
      </c>
      <c r="H34" s="896">
        <f t="shared" si="4"/>
        <v>313272.39</v>
      </c>
      <c r="I34" s="904">
        <f t="shared" si="2"/>
        <v>790000.00000000012</v>
      </c>
    </row>
    <row r="35" spans="1:10" x14ac:dyDescent="0.2">
      <c r="B35" s="892" t="s">
        <v>20075</v>
      </c>
      <c r="C35" s="893"/>
      <c r="D35" s="894">
        <v>7464603</v>
      </c>
      <c r="E35" s="895">
        <v>-1255593.5200000012</v>
      </c>
      <c r="F35" s="896">
        <f t="shared" si="3"/>
        <v>6209009.4799999986</v>
      </c>
      <c r="G35" s="897">
        <v>3844127.49</v>
      </c>
      <c r="H35" s="896">
        <f t="shared" si="4"/>
        <v>3844127.49</v>
      </c>
      <c r="I35" s="904">
        <f t="shared" si="2"/>
        <v>2364881.9899999984</v>
      </c>
    </row>
    <row r="36" spans="1:10" x14ac:dyDescent="0.2">
      <c r="B36" s="892" t="s">
        <v>20076</v>
      </c>
      <c r="C36" s="893"/>
      <c r="D36" s="894">
        <v>550070</v>
      </c>
      <c r="E36" s="895">
        <v>99738.44</v>
      </c>
      <c r="F36" s="896">
        <f t="shared" si="3"/>
        <v>649808.43999999994</v>
      </c>
      <c r="G36" s="897">
        <v>78244.149999999994</v>
      </c>
      <c r="H36" s="896">
        <f t="shared" si="4"/>
        <v>78244.149999999994</v>
      </c>
      <c r="I36" s="904">
        <f t="shared" si="2"/>
        <v>571564.28999999992</v>
      </c>
    </row>
    <row r="37" spans="1:10" x14ac:dyDescent="0.2">
      <c r="B37" s="892" t="s">
        <v>20077</v>
      </c>
      <c r="C37" s="893"/>
      <c r="D37" s="894">
        <v>2900000</v>
      </c>
      <c r="E37" s="895">
        <v>1485156.08</v>
      </c>
      <c r="F37" s="896">
        <f t="shared" si="3"/>
        <v>4385156.08</v>
      </c>
      <c r="G37" s="897">
        <v>767484.2699999999</v>
      </c>
      <c r="H37" s="896">
        <f t="shared" si="4"/>
        <v>767484.2699999999</v>
      </c>
      <c r="I37" s="898">
        <f t="shared" si="2"/>
        <v>3617671.81</v>
      </c>
    </row>
    <row r="38" spans="1:10" x14ac:dyDescent="0.2">
      <c r="B38" s="892" t="s">
        <v>20078</v>
      </c>
      <c r="C38" s="893"/>
      <c r="D38" s="894">
        <v>200000</v>
      </c>
      <c r="E38" s="895">
        <v>566.58000000000004</v>
      </c>
      <c r="F38" s="896">
        <f t="shared" si="3"/>
        <v>200566.58</v>
      </c>
      <c r="G38" s="897">
        <v>10566.58</v>
      </c>
      <c r="H38" s="896">
        <f t="shared" si="4"/>
        <v>10566.58</v>
      </c>
      <c r="I38" s="898">
        <f t="shared" si="2"/>
        <v>190000</v>
      </c>
    </row>
    <row r="39" spans="1:10" x14ac:dyDescent="0.2">
      <c r="B39" s="892" t="s">
        <v>20079</v>
      </c>
      <c r="C39" s="893"/>
      <c r="D39" s="894">
        <v>1033154</v>
      </c>
      <c r="E39" s="895">
        <v>233132.51</v>
      </c>
      <c r="F39" s="896">
        <f t="shared" si="3"/>
        <v>1266286.51</v>
      </c>
      <c r="G39" s="897">
        <v>350436.25</v>
      </c>
      <c r="H39" s="896">
        <f t="shared" si="4"/>
        <v>350436.25</v>
      </c>
      <c r="I39" s="898">
        <f t="shared" si="2"/>
        <v>915850.26</v>
      </c>
    </row>
    <row r="40" spans="1:10" x14ac:dyDescent="0.2">
      <c r="B40" s="892" t="s">
        <v>20080</v>
      </c>
      <c r="C40" s="893"/>
      <c r="D40" s="894">
        <v>893573</v>
      </c>
      <c r="E40" s="895">
        <v>19728.060000000001</v>
      </c>
      <c r="F40" s="896">
        <f t="shared" si="3"/>
        <v>913301.06</v>
      </c>
      <c r="G40" s="897">
        <v>252085.57</v>
      </c>
      <c r="H40" s="896">
        <f t="shared" si="4"/>
        <v>252085.57</v>
      </c>
      <c r="I40" s="898">
        <f t="shared" si="2"/>
        <v>661215.49</v>
      </c>
    </row>
    <row r="41" spans="1:10" x14ac:dyDescent="0.2">
      <c r="B41" s="892" t="s">
        <v>20081</v>
      </c>
      <c r="C41" s="893"/>
      <c r="D41" s="894">
        <v>10953412</v>
      </c>
      <c r="E41" s="895">
        <v>-1919.02</v>
      </c>
      <c r="F41" s="896">
        <f t="shared" si="3"/>
        <v>10951492.98</v>
      </c>
      <c r="G41" s="897">
        <v>1016578.28</v>
      </c>
      <c r="H41" s="896">
        <f t="shared" si="4"/>
        <v>1016578.28</v>
      </c>
      <c r="I41" s="898">
        <f t="shared" si="2"/>
        <v>9934914.7000000011</v>
      </c>
    </row>
    <row r="42" spans="1:10" s="903" customFormat="1" ht="24" customHeight="1" x14ac:dyDescent="0.2">
      <c r="A42" s="887"/>
      <c r="B42" s="1486" t="s">
        <v>20082</v>
      </c>
      <c r="C42" s="1487"/>
      <c r="D42" s="905">
        <f>SUM(D43:D51)</f>
        <v>3078190</v>
      </c>
      <c r="E42" s="905">
        <f>SUM(E43:E51)</f>
        <v>110279.44</v>
      </c>
      <c r="F42" s="905">
        <f>SUM(F43:F51)</f>
        <v>3188469.44</v>
      </c>
      <c r="G42" s="905">
        <f t="shared" ref="G42:I42" si="7">SUM(G43:G51)</f>
        <v>802051.84000000008</v>
      </c>
      <c r="H42" s="905">
        <f t="shared" si="7"/>
        <v>802051.84000000008</v>
      </c>
      <c r="I42" s="906">
        <f t="shared" si="7"/>
        <v>2386417.5999999996</v>
      </c>
      <c r="J42" s="887"/>
    </row>
    <row r="43" spans="1:10" x14ac:dyDescent="0.2">
      <c r="B43" s="892" t="s">
        <v>20083</v>
      </c>
      <c r="C43" s="893"/>
      <c r="D43" s="894">
        <v>0</v>
      </c>
      <c r="E43" s="895">
        <v>0</v>
      </c>
      <c r="F43" s="896">
        <f t="shared" si="3"/>
        <v>0</v>
      </c>
      <c r="G43" s="897">
        <v>0</v>
      </c>
      <c r="H43" s="896">
        <f t="shared" si="4"/>
        <v>0</v>
      </c>
      <c r="I43" s="898">
        <f t="shared" si="2"/>
        <v>0</v>
      </c>
    </row>
    <row r="44" spans="1:10" x14ac:dyDescent="0.2">
      <c r="B44" s="892" t="s">
        <v>20084</v>
      </c>
      <c r="C44" s="893"/>
      <c r="D44" s="894">
        <v>0</v>
      </c>
      <c r="E44" s="895">
        <v>0</v>
      </c>
      <c r="F44" s="896">
        <f t="shared" si="3"/>
        <v>0</v>
      </c>
      <c r="G44" s="897">
        <v>0</v>
      </c>
      <c r="H44" s="896">
        <f t="shared" si="4"/>
        <v>0</v>
      </c>
      <c r="I44" s="898">
        <f t="shared" si="2"/>
        <v>0</v>
      </c>
    </row>
    <row r="45" spans="1:10" x14ac:dyDescent="0.2">
      <c r="B45" s="892" t="s">
        <v>20085</v>
      </c>
      <c r="C45" s="893"/>
      <c r="D45" s="894">
        <v>0</v>
      </c>
      <c r="E45" s="895">
        <v>0</v>
      </c>
      <c r="F45" s="896">
        <f t="shared" si="3"/>
        <v>0</v>
      </c>
      <c r="G45" s="897">
        <v>0</v>
      </c>
      <c r="H45" s="896">
        <f t="shared" si="4"/>
        <v>0</v>
      </c>
      <c r="I45" s="898">
        <f t="shared" si="2"/>
        <v>0</v>
      </c>
    </row>
    <row r="46" spans="1:10" x14ac:dyDescent="0.2">
      <c r="B46" s="892" t="s">
        <v>20086</v>
      </c>
      <c r="C46" s="893"/>
      <c r="D46" s="894">
        <v>2586031</v>
      </c>
      <c r="E46" s="895">
        <v>110279.44</v>
      </c>
      <c r="F46" s="896">
        <f t="shared" si="3"/>
        <v>2696310.44</v>
      </c>
      <c r="G46" s="897">
        <v>666337.84000000008</v>
      </c>
      <c r="H46" s="896">
        <f t="shared" si="4"/>
        <v>666337.84000000008</v>
      </c>
      <c r="I46" s="898">
        <f t="shared" si="2"/>
        <v>2029972.5999999999</v>
      </c>
    </row>
    <row r="47" spans="1:10" x14ac:dyDescent="0.2">
      <c r="B47" s="892" t="s">
        <v>20087</v>
      </c>
      <c r="C47" s="893"/>
      <c r="D47" s="894">
        <v>492159</v>
      </c>
      <c r="E47" s="895">
        <v>0</v>
      </c>
      <c r="F47" s="896">
        <f t="shared" si="3"/>
        <v>492159</v>
      </c>
      <c r="G47" s="897">
        <v>135714</v>
      </c>
      <c r="H47" s="896">
        <f t="shared" si="4"/>
        <v>135714</v>
      </c>
      <c r="I47" s="898">
        <f t="shared" si="2"/>
        <v>356445</v>
      </c>
    </row>
    <row r="48" spans="1:10" x14ac:dyDescent="0.2">
      <c r="B48" s="892" t="s">
        <v>20088</v>
      </c>
      <c r="C48" s="893"/>
      <c r="D48" s="894">
        <v>0</v>
      </c>
      <c r="E48" s="895">
        <v>0</v>
      </c>
      <c r="F48" s="896">
        <f t="shared" si="3"/>
        <v>0</v>
      </c>
      <c r="G48" s="897">
        <v>0</v>
      </c>
      <c r="H48" s="896">
        <f t="shared" si="4"/>
        <v>0</v>
      </c>
      <c r="I48" s="898">
        <f t="shared" si="2"/>
        <v>0</v>
      </c>
    </row>
    <row r="49" spans="1:10" x14ac:dyDescent="0.2">
      <c r="B49" s="892" t="s">
        <v>20089</v>
      </c>
      <c r="C49" s="893"/>
      <c r="D49" s="894">
        <v>0</v>
      </c>
      <c r="E49" s="895">
        <v>0</v>
      </c>
      <c r="F49" s="896">
        <f t="shared" si="3"/>
        <v>0</v>
      </c>
      <c r="G49" s="897">
        <v>0</v>
      </c>
      <c r="H49" s="896">
        <f t="shared" si="4"/>
        <v>0</v>
      </c>
      <c r="I49" s="898">
        <f t="shared" si="2"/>
        <v>0</v>
      </c>
    </row>
    <row r="50" spans="1:10" x14ac:dyDescent="0.2">
      <c r="B50" s="892" t="s">
        <v>20090</v>
      </c>
      <c r="C50" s="893"/>
      <c r="D50" s="894">
        <v>0</v>
      </c>
      <c r="E50" s="895">
        <v>0</v>
      </c>
      <c r="F50" s="896">
        <f t="shared" si="3"/>
        <v>0</v>
      </c>
      <c r="G50" s="897">
        <v>0</v>
      </c>
      <c r="H50" s="896">
        <f t="shared" si="4"/>
        <v>0</v>
      </c>
      <c r="I50" s="898">
        <f t="shared" si="2"/>
        <v>0</v>
      </c>
    </row>
    <row r="51" spans="1:10" x14ac:dyDescent="0.2">
      <c r="B51" s="892" t="s">
        <v>20091</v>
      </c>
      <c r="C51" s="893"/>
      <c r="D51" s="894">
        <v>0</v>
      </c>
      <c r="E51" s="895">
        <v>0</v>
      </c>
      <c r="F51" s="896">
        <f t="shared" si="3"/>
        <v>0</v>
      </c>
      <c r="G51" s="897">
        <v>0</v>
      </c>
      <c r="H51" s="896">
        <f t="shared" si="4"/>
        <v>0</v>
      </c>
      <c r="I51" s="898">
        <f t="shared" si="2"/>
        <v>0</v>
      </c>
    </row>
    <row r="52" spans="1:10" s="903" customFormat="1" x14ac:dyDescent="0.2">
      <c r="A52" s="887"/>
      <c r="B52" s="901" t="s">
        <v>20092</v>
      </c>
      <c r="C52" s="902"/>
      <c r="D52" s="907">
        <f>SUM(D53:D61)</f>
        <v>0</v>
      </c>
      <c r="E52" s="907">
        <f>SUM(E53:E61)</f>
        <v>149596.12</v>
      </c>
      <c r="F52" s="907">
        <f>SUM(F53:F61)</f>
        <v>149596.12</v>
      </c>
      <c r="G52" s="907">
        <f t="shared" ref="G52:I52" si="8">SUM(G53:G61)</f>
        <v>98020</v>
      </c>
      <c r="H52" s="907">
        <f t="shared" si="8"/>
        <v>98020</v>
      </c>
      <c r="I52" s="908">
        <f t="shared" si="8"/>
        <v>51576.12</v>
      </c>
      <c r="J52" s="887"/>
    </row>
    <row r="53" spans="1:10" x14ac:dyDescent="0.2">
      <c r="B53" s="1482" t="s">
        <v>20093</v>
      </c>
      <c r="C53" s="1483"/>
      <c r="D53" s="894">
        <v>0</v>
      </c>
      <c r="E53" s="895">
        <v>98020</v>
      </c>
      <c r="F53" s="896">
        <f t="shared" si="3"/>
        <v>98020</v>
      </c>
      <c r="G53" s="897">
        <v>98020</v>
      </c>
      <c r="H53" s="896">
        <f t="shared" si="4"/>
        <v>98020</v>
      </c>
      <c r="I53" s="898">
        <f t="shared" si="2"/>
        <v>0</v>
      </c>
    </row>
    <row r="54" spans="1:10" x14ac:dyDescent="0.2">
      <c r="B54" s="892" t="s">
        <v>20094</v>
      </c>
      <c r="C54" s="893"/>
      <c r="D54" s="894">
        <v>0</v>
      </c>
      <c r="E54" s="895">
        <v>0</v>
      </c>
      <c r="F54" s="896">
        <f t="shared" si="3"/>
        <v>0</v>
      </c>
      <c r="G54" s="897">
        <v>0</v>
      </c>
      <c r="H54" s="896">
        <f>SUM(G54)</f>
        <v>0</v>
      </c>
      <c r="I54" s="904">
        <f t="shared" si="2"/>
        <v>0</v>
      </c>
    </row>
    <row r="55" spans="1:10" x14ac:dyDescent="0.2">
      <c r="B55" s="892" t="s">
        <v>20095</v>
      </c>
      <c r="C55" s="893"/>
      <c r="D55" s="894">
        <v>0</v>
      </c>
      <c r="E55" s="895">
        <v>0</v>
      </c>
      <c r="F55" s="896">
        <f t="shared" si="3"/>
        <v>0</v>
      </c>
      <c r="G55" s="897">
        <v>0</v>
      </c>
      <c r="H55" s="896">
        <f>SUM(G55)</f>
        <v>0</v>
      </c>
      <c r="I55" s="904">
        <f t="shared" si="2"/>
        <v>0</v>
      </c>
    </row>
    <row r="56" spans="1:10" x14ac:dyDescent="0.2">
      <c r="B56" s="1482" t="s">
        <v>20096</v>
      </c>
      <c r="C56" s="1483"/>
      <c r="D56" s="894">
        <v>0</v>
      </c>
      <c r="E56" s="895">
        <v>0</v>
      </c>
      <c r="F56" s="896">
        <f t="shared" si="3"/>
        <v>0</v>
      </c>
      <c r="G56" s="897">
        <v>0</v>
      </c>
      <c r="H56" s="896">
        <f t="shared" ref="H56:H61" si="9">SUM(G56)</f>
        <v>0</v>
      </c>
      <c r="I56" s="904">
        <f t="shared" si="2"/>
        <v>0</v>
      </c>
    </row>
    <row r="57" spans="1:10" x14ac:dyDescent="0.2">
      <c r="B57" s="1482" t="s">
        <v>20097</v>
      </c>
      <c r="C57" s="1483"/>
      <c r="D57" s="894">
        <v>0</v>
      </c>
      <c r="E57" s="895">
        <v>0</v>
      </c>
      <c r="F57" s="896">
        <f t="shared" si="3"/>
        <v>0</v>
      </c>
      <c r="G57" s="897">
        <v>0</v>
      </c>
      <c r="H57" s="896">
        <f t="shared" si="9"/>
        <v>0</v>
      </c>
      <c r="I57" s="904">
        <f t="shared" si="2"/>
        <v>0</v>
      </c>
    </row>
    <row r="58" spans="1:10" x14ac:dyDescent="0.2">
      <c r="B58" s="1482" t="s">
        <v>20098</v>
      </c>
      <c r="C58" s="1483"/>
      <c r="D58" s="894">
        <v>0</v>
      </c>
      <c r="E58" s="895">
        <v>0</v>
      </c>
      <c r="F58" s="896">
        <f t="shared" si="3"/>
        <v>0</v>
      </c>
      <c r="G58" s="897">
        <v>0</v>
      </c>
      <c r="H58" s="896">
        <f t="shared" si="9"/>
        <v>0</v>
      </c>
      <c r="I58" s="904">
        <f t="shared" si="2"/>
        <v>0</v>
      </c>
    </row>
    <row r="59" spans="1:10" x14ac:dyDescent="0.2">
      <c r="B59" s="899" t="s">
        <v>20099</v>
      </c>
      <c r="C59" s="900"/>
      <c r="D59" s="894">
        <v>0</v>
      </c>
      <c r="E59" s="895">
        <v>0</v>
      </c>
      <c r="F59" s="896">
        <f t="shared" si="3"/>
        <v>0</v>
      </c>
      <c r="G59" s="897">
        <v>0</v>
      </c>
      <c r="H59" s="896">
        <f t="shared" si="9"/>
        <v>0</v>
      </c>
      <c r="I59" s="904">
        <f t="shared" si="2"/>
        <v>0</v>
      </c>
    </row>
    <row r="60" spans="1:10" x14ac:dyDescent="0.2">
      <c r="B60" s="892" t="s">
        <v>20100</v>
      </c>
      <c r="C60" s="893"/>
      <c r="D60" s="894">
        <v>0</v>
      </c>
      <c r="E60" s="895">
        <v>51576.12</v>
      </c>
      <c r="F60" s="896">
        <f t="shared" si="3"/>
        <v>51576.12</v>
      </c>
      <c r="G60" s="897">
        <v>0</v>
      </c>
      <c r="H60" s="896">
        <f>SUM(G60)</f>
        <v>0</v>
      </c>
      <c r="I60" s="904">
        <f t="shared" si="2"/>
        <v>51576.12</v>
      </c>
    </row>
    <row r="61" spans="1:10" x14ac:dyDescent="0.2">
      <c r="B61" s="892" t="s">
        <v>20101</v>
      </c>
      <c r="C61" s="893"/>
      <c r="D61" s="894">
        <v>0</v>
      </c>
      <c r="E61" s="895">
        <v>0</v>
      </c>
      <c r="F61" s="896">
        <f t="shared" si="3"/>
        <v>0</v>
      </c>
      <c r="G61" s="897">
        <v>0</v>
      </c>
      <c r="H61" s="896">
        <f t="shared" si="9"/>
        <v>0</v>
      </c>
      <c r="I61" s="904">
        <f t="shared" si="2"/>
        <v>0</v>
      </c>
    </row>
    <row r="62" spans="1:10" s="903" customFormat="1" x14ac:dyDescent="0.2">
      <c r="A62" s="887"/>
      <c r="B62" s="901" t="s">
        <v>20102</v>
      </c>
      <c r="C62" s="902"/>
      <c r="D62" s="888">
        <v>0</v>
      </c>
      <c r="E62" s="889">
        <v>0</v>
      </c>
      <c r="F62" s="890">
        <v>0</v>
      </c>
      <c r="G62" s="909">
        <v>0</v>
      </c>
      <c r="H62" s="890">
        <v>0</v>
      </c>
      <c r="I62" s="904">
        <v>0</v>
      </c>
      <c r="J62" s="887"/>
    </row>
    <row r="63" spans="1:10" x14ac:dyDescent="0.2">
      <c r="B63" s="892" t="s">
        <v>20103</v>
      </c>
      <c r="C63" s="893"/>
      <c r="D63" s="894">
        <v>0</v>
      </c>
      <c r="E63" s="895">
        <v>0</v>
      </c>
      <c r="F63" s="896">
        <v>0</v>
      </c>
      <c r="G63" s="897">
        <v>0</v>
      </c>
      <c r="H63" s="896">
        <v>0</v>
      </c>
      <c r="I63" s="904">
        <v>0</v>
      </c>
    </row>
    <row r="64" spans="1:10" x14ac:dyDescent="0.2">
      <c r="B64" s="1482" t="s">
        <v>20104</v>
      </c>
      <c r="C64" s="1483"/>
      <c r="D64" s="894">
        <v>0</v>
      </c>
      <c r="E64" s="895">
        <v>0</v>
      </c>
      <c r="F64" s="896">
        <v>0</v>
      </c>
      <c r="G64" s="897">
        <v>0</v>
      </c>
      <c r="H64" s="896">
        <v>0</v>
      </c>
      <c r="I64" s="904">
        <v>0</v>
      </c>
    </row>
    <row r="65" spans="1:10" x14ac:dyDescent="0.2">
      <c r="B65" s="1482" t="s">
        <v>20105</v>
      </c>
      <c r="C65" s="1483"/>
      <c r="D65" s="894">
        <v>0</v>
      </c>
      <c r="E65" s="895">
        <v>0</v>
      </c>
      <c r="F65" s="896">
        <v>0</v>
      </c>
      <c r="G65" s="897">
        <v>0</v>
      </c>
      <c r="H65" s="896">
        <v>0</v>
      </c>
      <c r="I65" s="904">
        <v>0</v>
      </c>
    </row>
    <row r="66" spans="1:10" s="903" customFormat="1" x14ac:dyDescent="0.2">
      <c r="A66" s="887"/>
      <c r="B66" s="1486" t="s">
        <v>20106</v>
      </c>
      <c r="C66" s="1487"/>
      <c r="D66" s="910">
        <v>0</v>
      </c>
      <c r="E66" s="905">
        <v>0</v>
      </c>
      <c r="F66" s="906">
        <v>0</v>
      </c>
      <c r="G66" s="911">
        <v>0</v>
      </c>
      <c r="H66" s="906">
        <v>0</v>
      </c>
      <c r="I66" s="904">
        <v>0</v>
      </c>
      <c r="J66" s="887"/>
    </row>
    <row r="67" spans="1:10" x14ac:dyDescent="0.2">
      <c r="B67" s="892" t="s">
        <v>20107</v>
      </c>
      <c r="C67" s="893"/>
      <c r="D67" s="894">
        <v>0</v>
      </c>
      <c r="E67" s="895">
        <v>0</v>
      </c>
      <c r="F67" s="896">
        <v>0</v>
      </c>
      <c r="G67" s="897">
        <v>0</v>
      </c>
      <c r="H67" s="896">
        <v>0</v>
      </c>
      <c r="I67" s="904">
        <v>0</v>
      </c>
    </row>
    <row r="68" spans="1:10" x14ac:dyDescent="0.2">
      <c r="B68" s="1482" t="s">
        <v>20108</v>
      </c>
      <c r="C68" s="1483"/>
      <c r="D68" s="894">
        <v>0</v>
      </c>
      <c r="E68" s="895">
        <v>0</v>
      </c>
      <c r="F68" s="896">
        <v>0</v>
      </c>
      <c r="G68" s="897">
        <v>0</v>
      </c>
      <c r="H68" s="896">
        <v>0</v>
      </c>
      <c r="I68" s="904">
        <v>0</v>
      </c>
    </row>
    <row r="69" spans="1:10" x14ac:dyDescent="0.2">
      <c r="B69" s="892" t="s">
        <v>20109</v>
      </c>
      <c r="C69" s="893"/>
      <c r="D69" s="894">
        <v>0</v>
      </c>
      <c r="E69" s="895">
        <v>0</v>
      </c>
      <c r="F69" s="896">
        <v>0</v>
      </c>
      <c r="G69" s="897">
        <v>0</v>
      </c>
      <c r="H69" s="896">
        <v>0</v>
      </c>
      <c r="I69" s="904">
        <v>0</v>
      </c>
    </row>
    <row r="70" spans="1:10" x14ac:dyDescent="0.2">
      <c r="B70" s="892" t="s">
        <v>20110</v>
      </c>
      <c r="C70" s="893"/>
      <c r="D70" s="894">
        <v>0</v>
      </c>
      <c r="E70" s="895">
        <v>0</v>
      </c>
      <c r="F70" s="896">
        <v>0</v>
      </c>
      <c r="G70" s="897">
        <v>0</v>
      </c>
      <c r="H70" s="896">
        <v>0</v>
      </c>
      <c r="I70" s="904">
        <v>0</v>
      </c>
    </row>
    <row r="71" spans="1:10" ht="24.75" customHeight="1" x14ac:dyDescent="0.2">
      <c r="B71" s="1482" t="s">
        <v>20111</v>
      </c>
      <c r="C71" s="1483"/>
      <c r="D71" s="894">
        <v>0</v>
      </c>
      <c r="E71" s="895">
        <v>0</v>
      </c>
      <c r="F71" s="896">
        <v>0</v>
      </c>
      <c r="G71" s="897">
        <v>0</v>
      </c>
      <c r="H71" s="896">
        <v>0</v>
      </c>
      <c r="I71" s="904">
        <v>0</v>
      </c>
    </row>
    <row r="72" spans="1:10" x14ac:dyDescent="0.2">
      <c r="B72" s="892" t="s">
        <v>20112</v>
      </c>
      <c r="C72" s="893"/>
      <c r="D72" s="894">
        <v>0</v>
      </c>
      <c r="E72" s="895">
        <v>0</v>
      </c>
      <c r="F72" s="896">
        <v>0</v>
      </c>
      <c r="G72" s="897">
        <v>0</v>
      </c>
      <c r="H72" s="896">
        <v>0</v>
      </c>
      <c r="I72" s="904">
        <v>0</v>
      </c>
    </row>
    <row r="73" spans="1:10" x14ac:dyDescent="0.2">
      <c r="B73" s="1482" t="s">
        <v>20113</v>
      </c>
      <c r="C73" s="1483"/>
      <c r="D73" s="894">
        <v>0</v>
      </c>
      <c r="E73" s="895">
        <v>0</v>
      </c>
      <c r="F73" s="896">
        <v>0</v>
      </c>
      <c r="G73" s="897">
        <v>0</v>
      </c>
      <c r="H73" s="896">
        <v>0</v>
      </c>
      <c r="I73" s="904">
        <v>0</v>
      </c>
    </row>
    <row r="74" spans="1:10" s="903" customFormat="1" x14ac:dyDescent="0.2">
      <c r="A74" s="887"/>
      <c r="B74" s="1486" t="s">
        <v>20114</v>
      </c>
      <c r="C74" s="1487"/>
      <c r="D74" s="912">
        <v>0</v>
      </c>
      <c r="E74" s="913">
        <v>0</v>
      </c>
      <c r="F74" s="914">
        <v>0</v>
      </c>
      <c r="G74" s="915">
        <v>0</v>
      </c>
      <c r="H74" s="914">
        <v>0</v>
      </c>
      <c r="I74" s="904">
        <v>0</v>
      </c>
      <c r="J74" s="887"/>
    </row>
    <row r="75" spans="1:10" x14ac:dyDescent="0.2">
      <c r="B75" s="899" t="s">
        <v>20115</v>
      </c>
      <c r="C75" s="900"/>
      <c r="D75" s="894">
        <v>0</v>
      </c>
      <c r="E75" s="895">
        <v>0</v>
      </c>
      <c r="F75" s="896">
        <v>0</v>
      </c>
      <c r="G75" s="897">
        <v>0</v>
      </c>
      <c r="H75" s="896">
        <v>0</v>
      </c>
      <c r="I75" s="904">
        <v>0</v>
      </c>
    </row>
    <row r="76" spans="1:10" x14ac:dyDescent="0.2">
      <c r="B76" s="892" t="s">
        <v>20116</v>
      </c>
      <c r="C76" s="893"/>
      <c r="D76" s="894">
        <v>0</v>
      </c>
      <c r="E76" s="895">
        <v>0</v>
      </c>
      <c r="F76" s="896">
        <v>0</v>
      </c>
      <c r="G76" s="897">
        <v>0</v>
      </c>
      <c r="H76" s="896">
        <v>0</v>
      </c>
      <c r="I76" s="904">
        <v>0</v>
      </c>
    </row>
    <row r="77" spans="1:10" x14ac:dyDescent="0.2">
      <c r="B77" s="892" t="s">
        <v>20117</v>
      </c>
      <c r="C77" s="893"/>
      <c r="D77" s="894">
        <v>0</v>
      </c>
      <c r="E77" s="895">
        <v>0</v>
      </c>
      <c r="F77" s="896">
        <v>0</v>
      </c>
      <c r="G77" s="897">
        <v>0</v>
      </c>
      <c r="H77" s="896">
        <v>0</v>
      </c>
      <c r="I77" s="904">
        <v>0</v>
      </c>
    </row>
    <row r="78" spans="1:10" s="903" customFormat="1" x14ac:dyDescent="0.2">
      <c r="A78" s="887"/>
      <c r="B78" s="901" t="s">
        <v>20118</v>
      </c>
      <c r="C78" s="902"/>
      <c r="D78" s="912">
        <v>0</v>
      </c>
      <c r="E78" s="913">
        <v>0</v>
      </c>
      <c r="F78" s="914">
        <v>0</v>
      </c>
      <c r="G78" s="915">
        <v>0</v>
      </c>
      <c r="H78" s="914">
        <v>0</v>
      </c>
      <c r="I78" s="904">
        <v>0</v>
      </c>
      <c r="J78" s="887"/>
    </row>
    <row r="79" spans="1:10" x14ac:dyDescent="0.2">
      <c r="B79" s="892" t="s">
        <v>20119</v>
      </c>
      <c r="C79" s="893"/>
      <c r="D79" s="894">
        <v>0</v>
      </c>
      <c r="E79" s="895">
        <v>0</v>
      </c>
      <c r="F79" s="896">
        <v>0</v>
      </c>
      <c r="G79" s="897">
        <v>0</v>
      </c>
      <c r="H79" s="896">
        <v>0</v>
      </c>
      <c r="I79" s="904">
        <v>0</v>
      </c>
    </row>
    <row r="80" spans="1:10" x14ac:dyDescent="0.2">
      <c r="B80" s="892" t="s">
        <v>20120</v>
      </c>
      <c r="C80" s="893"/>
      <c r="D80" s="894">
        <v>0</v>
      </c>
      <c r="E80" s="895">
        <v>0</v>
      </c>
      <c r="F80" s="896">
        <v>0</v>
      </c>
      <c r="G80" s="897">
        <v>0</v>
      </c>
      <c r="H80" s="896">
        <v>0</v>
      </c>
      <c r="I80" s="904">
        <v>0</v>
      </c>
    </row>
    <row r="81" spans="2:9" x14ac:dyDescent="0.2">
      <c r="B81" s="892" t="s">
        <v>20121</v>
      </c>
      <c r="C81" s="893"/>
      <c r="D81" s="894">
        <v>0</v>
      </c>
      <c r="E81" s="895">
        <v>0</v>
      </c>
      <c r="F81" s="896">
        <v>0</v>
      </c>
      <c r="G81" s="897">
        <v>0</v>
      </c>
      <c r="H81" s="896">
        <v>0</v>
      </c>
      <c r="I81" s="904">
        <v>0</v>
      </c>
    </row>
    <row r="82" spans="2:9" x14ac:dyDescent="0.2">
      <c r="B82" s="892" t="s">
        <v>20122</v>
      </c>
      <c r="C82" s="893"/>
      <c r="D82" s="894">
        <v>0</v>
      </c>
      <c r="E82" s="895">
        <v>0</v>
      </c>
      <c r="F82" s="896">
        <v>0</v>
      </c>
      <c r="G82" s="897">
        <v>0</v>
      </c>
      <c r="H82" s="896">
        <v>0</v>
      </c>
      <c r="I82" s="904">
        <v>0</v>
      </c>
    </row>
    <row r="83" spans="2:9" x14ac:dyDescent="0.2">
      <c r="B83" s="892" t="s">
        <v>20123</v>
      </c>
      <c r="C83" s="893"/>
      <c r="D83" s="894">
        <v>0</v>
      </c>
      <c r="E83" s="895">
        <v>0</v>
      </c>
      <c r="F83" s="896">
        <v>0</v>
      </c>
      <c r="G83" s="897">
        <v>0</v>
      </c>
      <c r="H83" s="896">
        <v>0</v>
      </c>
      <c r="I83" s="904">
        <v>0</v>
      </c>
    </row>
    <row r="84" spans="2:9" x14ac:dyDescent="0.2">
      <c r="B84" s="892" t="s">
        <v>20124</v>
      </c>
      <c r="C84" s="893"/>
      <c r="D84" s="894">
        <v>0</v>
      </c>
      <c r="E84" s="895">
        <v>0</v>
      </c>
      <c r="F84" s="896">
        <v>0</v>
      </c>
      <c r="G84" s="897">
        <v>0</v>
      </c>
      <c r="H84" s="896">
        <v>0</v>
      </c>
      <c r="I84" s="904">
        <v>0</v>
      </c>
    </row>
    <row r="85" spans="2:9" x14ac:dyDescent="0.2">
      <c r="B85" s="892" t="s">
        <v>20125</v>
      </c>
      <c r="C85" s="893"/>
      <c r="D85" s="894">
        <v>0</v>
      </c>
      <c r="E85" s="895">
        <v>0</v>
      </c>
      <c r="F85" s="896">
        <v>0</v>
      </c>
      <c r="G85" s="897">
        <v>0</v>
      </c>
      <c r="H85" s="896">
        <v>0</v>
      </c>
      <c r="I85" s="904">
        <v>0</v>
      </c>
    </row>
    <row r="86" spans="2:9" x14ac:dyDescent="0.2">
      <c r="B86" s="916"/>
      <c r="C86" s="917"/>
      <c r="D86" s="918"/>
      <c r="E86" s="919"/>
      <c r="F86" s="920"/>
      <c r="G86" s="921"/>
      <c r="H86" s="920"/>
      <c r="I86" s="922"/>
    </row>
    <row r="87" spans="2:9" x14ac:dyDescent="0.2">
      <c r="B87" s="923"/>
      <c r="C87" s="923"/>
      <c r="D87" s="924"/>
      <c r="E87" s="925"/>
      <c r="F87" s="925"/>
      <c r="G87" s="925"/>
      <c r="H87" s="925"/>
      <c r="I87" s="925"/>
    </row>
    <row r="88" spans="2:9" x14ac:dyDescent="0.2">
      <c r="B88" s="926"/>
      <c r="C88" s="926"/>
      <c r="D88" s="927"/>
      <c r="E88" s="927"/>
      <c r="F88" s="927"/>
      <c r="G88" s="927"/>
      <c r="H88" s="927"/>
      <c r="I88" s="927"/>
    </row>
    <row r="89" spans="2:9" x14ac:dyDescent="0.2">
      <c r="B89" s="926"/>
      <c r="C89" s="926"/>
      <c r="D89" s="927"/>
      <c r="E89" s="927"/>
      <c r="F89" s="927"/>
      <c r="G89" s="927"/>
      <c r="H89" s="927"/>
      <c r="I89" s="927"/>
    </row>
    <row r="90" spans="2:9" x14ac:dyDescent="0.2">
      <c r="B90" s="926"/>
      <c r="C90" s="926"/>
      <c r="D90" s="927"/>
      <c r="E90" s="927"/>
      <c r="F90" s="927"/>
      <c r="G90" s="927"/>
      <c r="H90" s="927"/>
      <c r="I90" s="927"/>
    </row>
    <row r="91" spans="2:9" x14ac:dyDescent="0.2">
      <c r="B91" s="926"/>
      <c r="C91" s="926"/>
      <c r="D91" s="927"/>
      <c r="E91" s="927"/>
      <c r="F91" s="927"/>
      <c r="G91" s="927"/>
      <c r="H91" s="927"/>
      <c r="I91" s="927"/>
    </row>
    <row r="92" spans="2:9" x14ac:dyDescent="0.2">
      <c r="B92" s="926"/>
      <c r="C92" s="926"/>
      <c r="D92" s="927"/>
      <c r="E92" s="927"/>
      <c r="F92" s="927"/>
      <c r="G92" s="927"/>
      <c r="H92" s="927"/>
      <c r="I92" s="927"/>
    </row>
    <row r="93" spans="2:9" x14ac:dyDescent="0.2">
      <c r="B93" s="926"/>
      <c r="C93" s="926"/>
      <c r="D93" s="927"/>
      <c r="E93" s="927"/>
      <c r="F93" s="927"/>
      <c r="G93" s="927"/>
      <c r="H93" s="927"/>
      <c r="I93" s="927"/>
    </row>
    <row r="94" spans="2:9" x14ac:dyDescent="0.2">
      <c r="B94" s="926"/>
      <c r="C94" s="926"/>
      <c r="D94" s="927"/>
      <c r="E94" s="927"/>
      <c r="F94" s="927"/>
      <c r="G94" s="927"/>
      <c r="H94" s="927"/>
      <c r="I94" s="927"/>
    </row>
    <row r="95" spans="2:9" x14ac:dyDescent="0.2">
      <c r="B95" s="926"/>
      <c r="C95" s="926"/>
      <c r="D95" s="927"/>
      <c r="E95" s="927"/>
      <c r="F95" s="927"/>
      <c r="G95" s="927"/>
      <c r="H95" s="927"/>
      <c r="I95" s="927"/>
    </row>
    <row r="96" spans="2:9" x14ac:dyDescent="0.2">
      <c r="B96" s="926"/>
      <c r="C96" s="926"/>
      <c r="D96" s="927"/>
      <c r="E96" s="927"/>
      <c r="F96" s="927"/>
      <c r="G96" s="927"/>
      <c r="H96" s="927"/>
      <c r="I96" s="927"/>
    </row>
    <row r="97" spans="1:10" x14ac:dyDescent="0.2">
      <c r="B97" s="902"/>
      <c r="C97" s="902"/>
      <c r="D97" s="928"/>
      <c r="E97" s="928"/>
      <c r="F97" s="928"/>
      <c r="G97" s="928"/>
      <c r="H97" s="928"/>
      <c r="I97" s="928"/>
    </row>
    <row r="98" spans="1:10" x14ac:dyDescent="0.2">
      <c r="B98" s="1500"/>
      <c r="C98" s="1500"/>
      <c r="D98" s="1500"/>
      <c r="E98" s="1500"/>
      <c r="F98" s="1500"/>
      <c r="G98" s="1500"/>
      <c r="H98" s="1500"/>
      <c r="I98" s="1500"/>
    </row>
    <row r="99" spans="1:10" x14ac:dyDescent="0.2">
      <c r="B99" s="1488" t="s">
        <v>20051</v>
      </c>
      <c r="C99" s="1488"/>
      <c r="D99" s="1488"/>
      <c r="E99" s="1488"/>
      <c r="F99" s="1488"/>
      <c r="G99" s="1488"/>
      <c r="H99" s="1488"/>
      <c r="I99" s="1488"/>
    </row>
    <row r="100" spans="1:10" x14ac:dyDescent="0.2">
      <c r="B100" s="1488" t="s">
        <v>19540</v>
      </c>
      <c r="C100" s="1488"/>
      <c r="D100" s="1488"/>
      <c r="E100" s="1488"/>
      <c r="F100" s="1488"/>
      <c r="G100" s="1488"/>
      <c r="H100" s="1488"/>
      <c r="I100" s="1488"/>
    </row>
    <row r="101" spans="1:10" x14ac:dyDescent="0.2">
      <c r="B101" s="1488" t="s">
        <v>19512</v>
      </c>
      <c r="C101" s="1488"/>
      <c r="D101" s="1488"/>
      <c r="E101" s="1488"/>
      <c r="F101" s="1488"/>
      <c r="G101" s="1488"/>
      <c r="H101" s="1488"/>
      <c r="I101" s="1488"/>
    </row>
    <row r="102" spans="1:10" x14ac:dyDescent="0.2">
      <c r="B102" s="1488" t="s">
        <v>1</v>
      </c>
      <c r="C102" s="1488"/>
      <c r="D102" s="1488"/>
      <c r="E102" s="1488"/>
      <c r="F102" s="1488"/>
      <c r="G102" s="1488"/>
      <c r="H102" s="1488"/>
      <c r="I102" s="1488"/>
    </row>
    <row r="103" spans="1:10" x14ac:dyDescent="0.2">
      <c r="B103" s="929"/>
      <c r="C103" s="929"/>
      <c r="D103" s="929"/>
      <c r="E103" s="929"/>
      <c r="F103" s="929"/>
      <c r="G103" s="929"/>
      <c r="H103" s="929"/>
      <c r="I103" s="929"/>
    </row>
    <row r="104" spans="1:10" x14ac:dyDescent="0.2">
      <c r="B104" s="930" t="s">
        <v>2</v>
      </c>
      <c r="C104" s="1489" t="s">
        <v>19703</v>
      </c>
      <c r="D104" s="1489"/>
      <c r="E104" s="1489"/>
      <c r="F104" s="1489"/>
      <c r="G104" s="1489"/>
      <c r="H104" s="1489"/>
      <c r="I104" s="929"/>
    </row>
    <row r="105" spans="1:10" x14ac:dyDescent="0.2">
      <c r="B105" s="893"/>
      <c r="C105" s="893"/>
      <c r="D105" s="931"/>
      <c r="E105" s="931"/>
      <c r="F105" s="931"/>
      <c r="G105" s="931"/>
      <c r="H105" s="931"/>
      <c r="I105" s="931"/>
    </row>
    <row r="106" spans="1:10" x14ac:dyDescent="0.2">
      <c r="B106" s="1490" t="s">
        <v>19940</v>
      </c>
      <c r="C106" s="1491"/>
      <c r="D106" s="1494" t="s">
        <v>19541</v>
      </c>
      <c r="E106" s="1495"/>
      <c r="F106" s="1495"/>
      <c r="G106" s="1495"/>
      <c r="H106" s="1495"/>
      <c r="I106" s="1496" t="s">
        <v>19542</v>
      </c>
    </row>
    <row r="107" spans="1:10" ht="24" x14ac:dyDescent="0.2">
      <c r="B107" s="1492"/>
      <c r="C107" s="1493"/>
      <c r="D107" s="932" t="s">
        <v>20052</v>
      </c>
      <c r="E107" s="932" t="s">
        <v>19544</v>
      </c>
      <c r="F107" s="933" t="s">
        <v>19518</v>
      </c>
      <c r="G107" s="934" t="s">
        <v>19519</v>
      </c>
      <c r="H107" s="934" t="s">
        <v>19545</v>
      </c>
      <c r="I107" s="1497"/>
    </row>
    <row r="108" spans="1:10" x14ac:dyDescent="0.2">
      <c r="B108" s="892"/>
      <c r="C108" s="893"/>
      <c r="D108" s="935"/>
      <c r="E108" s="935"/>
      <c r="F108" s="936"/>
      <c r="G108" s="937"/>
      <c r="H108" s="937"/>
      <c r="I108" s="938"/>
    </row>
    <row r="109" spans="1:10" x14ac:dyDescent="0.2">
      <c r="B109" s="901" t="s">
        <v>20126</v>
      </c>
      <c r="C109" s="902"/>
      <c r="D109" s="912">
        <v>0</v>
      </c>
      <c r="E109" s="912">
        <f>E118+E128+E138+E148</f>
        <v>8570300.6099999994</v>
      </c>
      <c r="F109" s="912">
        <f t="shared" ref="F109:I109" si="10">F118+F128+F138+F148</f>
        <v>8570300.6099999994</v>
      </c>
      <c r="G109" s="912">
        <f t="shared" si="10"/>
        <v>1721925.96</v>
      </c>
      <c r="H109" s="912">
        <f t="shared" si="10"/>
        <v>1721925.96</v>
      </c>
      <c r="I109" s="939">
        <f t="shared" si="10"/>
        <v>6848374.6500000004</v>
      </c>
    </row>
    <row r="110" spans="1:10" s="903" customFormat="1" x14ac:dyDescent="0.2">
      <c r="A110" s="887"/>
      <c r="B110" s="1498" t="s">
        <v>20054</v>
      </c>
      <c r="C110" s="1499"/>
      <c r="D110" s="912">
        <v>0</v>
      </c>
      <c r="E110" s="912">
        <v>0</v>
      </c>
      <c r="F110" s="939">
        <v>0</v>
      </c>
      <c r="G110" s="939">
        <v>0</v>
      </c>
      <c r="H110" s="939">
        <v>0</v>
      </c>
      <c r="I110" s="940">
        <v>0</v>
      </c>
      <c r="J110" s="887"/>
    </row>
    <row r="111" spans="1:10" x14ac:dyDescent="0.2">
      <c r="B111" s="892" t="s">
        <v>20055</v>
      </c>
      <c r="C111" s="893"/>
      <c r="D111" s="894">
        <v>0</v>
      </c>
      <c r="E111" s="894">
        <v>0</v>
      </c>
      <c r="F111" s="941">
        <v>0</v>
      </c>
      <c r="G111" s="941">
        <v>0</v>
      </c>
      <c r="H111" s="941">
        <v>0</v>
      </c>
      <c r="I111" s="942">
        <f t="shared" ref="I111:I156" si="11">F111-G111</f>
        <v>0</v>
      </c>
    </row>
    <row r="112" spans="1:10" x14ac:dyDescent="0.2">
      <c r="B112" s="892" t="s">
        <v>20056</v>
      </c>
      <c r="C112" s="893"/>
      <c r="D112" s="894">
        <v>0</v>
      </c>
      <c r="E112" s="894">
        <v>0</v>
      </c>
      <c r="F112" s="941">
        <v>0</v>
      </c>
      <c r="G112" s="941">
        <v>0</v>
      </c>
      <c r="H112" s="941">
        <v>0</v>
      </c>
      <c r="I112" s="942">
        <f t="shared" si="11"/>
        <v>0</v>
      </c>
    </row>
    <row r="113" spans="1:12" x14ac:dyDescent="0.2">
      <c r="B113" s="892" t="s">
        <v>20057</v>
      </c>
      <c r="C113" s="893"/>
      <c r="D113" s="894">
        <v>0</v>
      </c>
      <c r="E113" s="894">
        <v>0</v>
      </c>
      <c r="F113" s="941">
        <v>0</v>
      </c>
      <c r="G113" s="941">
        <v>0</v>
      </c>
      <c r="H113" s="941">
        <v>0</v>
      </c>
      <c r="I113" s="942">
        <f t="shared" si="11"/>
        <v>0</v>
      </c>
    </row>
    <row r="114" spans="1:12" x14ac:dyDescent="0.2">
      <c r="B114" s="892" t="s">
        <v>20058</v>
      </c>
      <c r="C114" s="893"/>
      <c r="D114" s="894">
        <v>0</v>
      </c>
      <c r="E114" s="894">
        <v>0</v>
      </c>
      <c r="F114" s="941">
        <v>0</v>
      </c>
      <c r="G114" s="941">
        <v>0</v>
      </c>
      <c r="H114" s="941">
        <v>0</v>
      </c>
      <c r="I114" s="942">
        <f t="shared" si="11"/>
        <v>0</v>
      </c>
    </row>
    <row r="115" spans="1:12" x14ac:dyDescent="0.2">
      <c r="B115" s="892" t="s">
        <v>20059</v>
      </c>
      <c r="C115" s="893"/>
      <c r="D115" s="894">
        <v>0</v>
      </c>
      <c r="E115" s="894">
        <v>0</v>
      </c>
      <c r="F115" s="941">
        <v>0</v>
      </c>
      <c r="G115" s="941">
        <v>0</v>
      </c>
      <c r="H115" s="941">
        <v>0</v>
      </c>
      <c r="I115" s="942">
        <f t="shared" si="11"/>
        <v>0</v>
      </c>
      <c r="L115" s="943"/>
    </row>
    <row r="116" spans="1:12" x14ac:dyDescent="0.2">
      <c r="B116" s="899" t="s">
        <v>20060</v>
      </c>
      <c r="C116" s="900"/>
      <c r="D116" s="894">
        <v>0</v>
      </c>
      <c r="E116" s="894">
        <v>0</v>
      </c>
      <c r="F116" s="941">
        <v>0</v>
      </c>
      <c r="G116" s="941">
        <v>0</v>
      </c>
      <c r="H116" s="941">
        <v>0</v>
      </c>
      <c r="I116" s="942">
        <f t="shared" si="11"/>
        <v>0</v>
      </c>
    </row>
    <row r="117" spans="1:12" x14ac:dyDescent="0.2">
      <c r="B117" s="892" t="s">
        <v>20061</v>
      </c>
      <c r="C117" s="893"/>
      <c r="D117" s="894">
        <v>0</v>
      </c>
      <c r="E117" s="894">
        <v>0</v>
      </c>
      <c r="F117" s="941">
        <v>0</v>
      </c>
      <c r="G117" s="941">
        <v>0</v>
      </c>
      <c r="H117" s="941">
        <v>0</v>
      </c>
      <c r="I117" s="942">
        <f t="shared" si="11"/>
        <v>0</v>
      </c>
    </row>
    <row r="118" spans="1:12" s="903" customFormat="1" x14ac:dyDescent="0.2">
      <c r="A118" s="887"/>
      <c r="B118" s="1486" t="s">
        <v>20062</v>
      </c>
      <c r="C118" s="1487"/>
      <c r="D118" s="912">
        <v>0</v>
      </c>
      <c r="E118" s="912">
        <f>SUM(E119:E127)</f>
        <v>1094518.24</v>
      </c>
      <c r="F118" s="939">
        <f>SUM(F119:F127)</f>
        <v>1094518.24</v>
      </c>
      <c r="G118" s="939">
        <f>SUM(G119:G127)</f>
        <v>267377.69</v>
      </c>
      <c r="H118" s="939">
        <f>SUM(H119:H127)</f>
        <v>267377.69</v>
      </c>
      <c r="I118" s="939">
        <f>SUM(I119:I127)</f>
        <v>827140.55</v>
      </c>
      <c r="J118" s="887"/>
    </row>
    <row r="119" spans="1:12" x14ac:dyDescent="0.2">
      <c r="B119" s="1482" t="s">
        <v>20063</v>
      </c>
      <c r="C119" s="1483"/>
      <c r="D119" s="894">
        <v>0</v>
      </c>
      <c r="E119" s="894">
        <v>385000</v>
      </c>
      <c r="F119" s="941">
        <f>SUM(D119:E119)</f>
        <v>385000</v>
      </c>
      <c r="G119" s="941">
        <v>200000</v>
      </c>
      <c r="H119" s="941">
        <f>SUM(G119)</f>
        <v>200000</v>
      </c>
      <c r="I119" s="942">
        <f t="shared" si="11"/>
        <v>185000</v>
      </c>
    </row>
    <row r="120" spans="1:12" x14ac:dyDescent="0.2">
      <c r="B120" s="899" t="s">
        <v>20064</v>
      </c>
      <c r="C120" s="900"/>
      <c r="D120" s="894">
        <v>0</v>
      </c>
      <c r="E120" s="894">
        <v>0</v>
      </c>
      <c r="F120" s="941">
        <f t="shared" ref="F120:F157" si="12">SUM(D120:E120)</f>
        <v>0</v>
      </c>
      <c r="G120" s="941">
        <v>0</v>
      </c>
      <c r="H120" s="941">
        <f t="shared" ref="H120:H157" si="13">SUM(G120)</f>
        <v>0</v>
      </c>
      <c r="I120" s="942">
        <f t="shared" si="11"/>
        <v>0</v>
      </c>
    </row>
    <row r="121" spans="1:12" x14ac:dyDescent="0.2">
      <c r="B121" s="1482" t="s">
        <v>20127</v>
      </c>
      <c r="C121" s="1483"/>
      <c r="D121" s="894">
        <v>0</v>
      </c>
      <c r="E121" s="894">
        <v>0</v>
      </c>
      <c r="F121" s="941">
        <f t="shared" si="12"/>
        <v>0</v>
      </c>
      <c r="G121" s="941">
        <v>0</v>
      </c>
      <c r="H121" s="941">
        <f t="shared" si="13"/>
        <v>0</v>
      </c>
      <c r="I121" s="942">
        <f t="shared" si="11"/>
        <v>0</v>
      </c>
    </row>
    <row r="122" spans="1:12" x14ac:dyDescent="0.2">
      <c r="B122" s="1482" t="s">
        <v>20066</v>
      </c>
      <c r="C122" s="1483"/>
      <c r="D122" s="894">
        <v>0</v>
      </c>
      <c r="E122" s="894">
        <v>127651</v>
      </c>
      <c r="F122" s="941">
        <f t="shared" si="12"/>
        <v>127651</v>
      </c>
      <c r="G122" s="941">
        <v>37651</v>
      </c>
      <c r="H122" s="941">
        <f t="shared" si="13"/>
        <v>37651</v>
      </c>
      <c r="I122" s="942">
        <f t="shared" si="11"/>
        <v>90000</v>
      </c>
    </row>
    <row r="123" spans="1:12" x14ac:dyDescent="0.2">
      <c r="B123" s="892" t="s">
        <v>20067</v>
      </c>
      <c r="C123" s="893"/>
      <c r="D123" s="894">
        <v>0</v>
      </c>
      <c r="E123" s="894">
        <v>373129.44</v>
      </c>
      <c r="F123" s="941">
        <f t="shared" si="12"/>
        <v>373129.44</v>
      </c>
      <c r="G123" s="941">
        <v>28131.86</v>
      </c>
      <c r="H123" s="941">
        <f t="shared" si="13"/>
        <v>28131.86</v>
      </c>
      <c r="I123" s="942">
        <f t="shared" si="11"/>
        <v>344997.58</v>
      </c>
    </row>
    <row r="124" spans="1:12" x14ac:dyDescent="0.2">
      <c r="B124" s="892" t="s">
        <v>20068</v>
      </c>
      <c r="C124" s="893"/>
      <c r="D124" s="894">
        <v>0</v>
      </c>
      <c r="E124" s="894">
        <v>1594.83</v>
      </c>
      <c r="F124" s="941">
        <f t="shared" si="12"/>
        <v>1594.83</v>
      </c>
      <c r="G124" s="941">
        <v>1594.83</v>
      </c>
      <c r="H124" s="941">
        <f t="shared" si="13"/>
        <v>1594.83</v>
      </c>
      <c r="I124" s="942">
        <f t="shared" si="11"/>
        <v>0</v>
      </c>
    </row>
    <row r="125" spans="1:12" x14ac:dyDescent="0.2">
      <c r="B125" s="1482" t="s">
        <v>20069</v>
      </c>
      <c r="C125" s="1483"/>
      <c r="D125" s="894">
        <v>0</v>
      </c>
      <c r="E125" s="894">
        <v>0</v>
      </c>
      <c r="F125" s="941">
        <f t="shared" si="12"/>
        <v>0</v>
      </c>
      <c r="G125" s="941">
        <v>0</v>
      </c>
      <c r="H125" s="941">
        <f t="shared" si="13"/>
        <v>0</v>
      </c>
      <c r="I125" s="942">
        <f t="shared" si="11"/>
        <v>0</v>
      </c>
    </row>
    <row r="126" spans="1:12" x14ac:dyDescent="0.2">
      <c r="B126" s="892" t="s">
        <v>20070</v>
      </c>
      <c r="C126" s="893"/>
      <c r="D126" s="894">
        <v>0</v>
      </c>
      <c r="E126" s="894">
        <v>0</v>
      </c>
      <c r="F126" s="941">
        <f t="shared" si="12"/>
        <v>0</v>
      </c>
      <c r="G126" s="941">
        <v>0</v>
      </c>
      <c r="H126" s="941">
        <f t="shared" si="13"/>
        <v>0</v>
      </c>
      <c r="I126" s="942">
        <f t="shared" si="11"/>
        <v>0</v>
      </c>
    </row>
    <row r="127" spans="1:12" x14ac:dyDescent="0.2">
      <c r="B127" s="1482" t="s">
        <v>20071</v>
      </c>
      <c r="C127" s="1483"/>
      <c r="D127" s="894">
        <v>0</v>
      </c>
      <c r="E127" s="894">
        <v>207142.97</v>
      </c>
      <c r="F127" s="941">
        <f t="shared" si="12"/>
        <v>207142.97</v>
      </c>
      <c r="G127" s="941">
        <v>0</v>
      </c>
      <c r="H127" s="941">
        <f t="shared" si="13"/>
        <v>0</v>
      </c>
      <c r="I127" s="942">
        <f t="shared" si="11"/>
        <v>207142.97</v>
      </c>
    </row>
    <row r="128" spans="1:12" s="903" customFormat="1" x14ac:dyDescent="0.2">
      <c r="A128" s="887"/>
      <c r="B128" s="1486" t="s">
        <v>20072</v>
      </c>
      <c r="C128" s="1487"/>
      <c r="D128" s="912">
        <v>0</v>
      </c>
      <c r="E128" s="912">
        <f>SUM(E129:E137)</f>
        <v>1634868.3599999999</v>
      </c>
      <c r="F128" s="939">
        <f>SUM(F129:F137)</f>
        <v>1634868.3599999999</v>
      </c>
      <c r="G128" s="939">
        <f>SUM(G129:G137)</f>
        <v>277898.38</v>
      </c>
      <c r="H128" s="939">
        <f t="shared" ref="H128:I128" si="14">SUM(H129:H137)</f>
        <v>277898.38</v>
      </c>
      <c r="I128" s="939">
        <f t="shared" si="14"/>
        <v>1356969.98</v>
      </c>
      <c r="J128" s="887"/>
    </row>
    <row r="129" spans="1:11" x14ac:dyDescent="0.2">
      <c r="B129" s="899" t="s">
        <v>20073</v>
      </c>
      <c r="C129" s="900"/>
      <c r="D129" s="894">
        <v>0</v>
      </c>
      <c r="E129" s="894">
        <v>0</v>
      </c>
      <c r="F129" s="941">
        <f t="shared" si="12"/>
        <v>0</v>
      </c>
      <c r="G129" s="941">
        <v>0</v>
      </c>
      <c r="H129" s="941">
        <f t="shared" si="13"/>
        <v>0</v>
      </c>
      <c r="I129" s="942">
        <f t="shared" si="11"/>
        <v>0</v>
      </c>
    </row>
    <row r="130" spans="1:11" x14ac:dyDescent="0.2">
      <c r="B130" s="892" t="s">
        <v>20074</v>
      </c>
      <c r="C130" s="893"/>
      <c r="D130" s="894">
        <v>0</v>
      </c>
      <c r="E130" s="894">
        <v>184240</v>
      </c>
      <c r="F130" s="941">
        <f t="shared" si="12"/>
        <v>184240</v>
      </c>
      <c r="G130" s="941">
        <v>150000</v>
      </c>
      <c r="H130" s="941">
        <f t="shared" si="13"/>
        <v>150000</v>
      </c>
      <c r="I130" s="942">
        <f t="shared" si="11"/>
        <v>34240</v>
      </c>
    </row>
    <row r="131" spans="1:11" x14ac:dyDescent="0.2">
      <c r="B131" s="1482" t="s">
        <v>20075</v>
      </c>
      <c r="C131" s="1483"/>
      <c r="D131" s="894">
        <v>0</v>
      </c>
      <c r="E131" s="894">
        <v>1113639.99</v>
      </c>
      <c r="F131" s="941">
        <f t="shared" si="12"/>
        <v>1113639.99</v>
      </c>
      <c r="G131" s="941">
        <v>95225.99</v>
      </c>
      <c r="H131" s="941">
        <f t="shared" si="13"/>
        <v>95225.99</v>
      </c>
      <c r="I131" s="942">
        <f t="shared" si="11"/>
        <v>1018414</v>
      </c>
    </row>
    <row r="132" spans="1:11" x14ac:dyDescent="0.2">
      <c r="B132" s="1482" t="s">
        <v>20076</v>
      </c>
      <c r="C132" s="1483"/>
      <c r="D132" s="894">
        <v>0</v>
      </c>
      <c r="E132" s="894">
        <v>1355.02</v>
      </c>
      <c r="F132" s="941">
        <f t="shared" si="12"/>
        <v>1355.02</v>
      </c>
      <c r="G132" s="941">
        <v>1141.22</v>
      </c>
      <c r="H132" s="941">
        <f t="shared" si="13"/>
        <v>1141.22</v>
      </c>
      <c r="I132" s="942">
        <f t="shared" si="11"/>
        <v>213.79999999999995</v>
      </c>
    </row>
    <row r="133" spans="1:11" x14ac:dyDescent="0.2">
      <c r="B133" s="1482" t="s">
        <v>20077</v>
      </c>
      <c r="C133" s="1483"/>
      <c r="D133" s="894">
        <v>0</v>
      </c>
      <c r="E133" s="894">
        <v>303373.15999999997</v>
      </c>
      <c r="F133" s="941">
        <f t="shared" si="12"/>
        <v>303373.15999999997</v>
      </c>
      <c r="G133" s="941">
        <v>0</v>
      </c>
      <c r="H133" s="941">
        <f t="shared" si="13"/>
        <v>0</v>
      </c>
      <c r="I133" s="942">
        <f t="shared" si="11"/>
        <v>303373.15999999997</v>
      </c>
    </row>
    <row r="134" spans="1:11" x14ac:dyDescent="0.2">
      <c r="B134" s="892" t="s">
        <v>20078</v>
      </c>
      <c r="C134" s="893"/>
      <c r="D134" s="894">
        <v>0</v>
      </c>
      <c r="E134" s="894">
        <v>0</v>
      </c>
      <c r="F134" s="941">
        <f t="shared" si="12"/>
        <v>0</v>
      </c>
      <c r="G134" s="941">
        <v>0</v>
      </c>
      <c r="H134" s="941">
        <f t="shared" si="13"/>
        <v>0</v>
      </c>
      <c r="I134" s="942">
        <f t="shared" si="11"/>
        <v>0</v>
      </c>
    </row>
    <row r="135" spans="1:11" x14ac:dyDescent="0.2">
      <c r="B135" s="892" t="s">
        <v>20079</v>
      </c>
      <c r="C135" s="893"/>
      <c r="D135" s="894">
        <v>0</v>
      </c>
      <c r="E135" s="894">
        <v>10684.19</v>
      </c>
      <c r="F135" s="941">
        <f t="shared" si="12"/>
        <v>10684.19</v>
      </c>
      <c r="G135" s="941">
        <v>9955.17</v>
      </c>
      <c r="H135" s="941">
        <f t="shared" si="13"/>
        <v>9955.17</v>
      </c>
      <c r="I135" s="942">
        <f t="shared" si="11"/>
        <v>729.02000000000044</v>
      </c>
    </row>
    <row r="136" spans="1:11" x14ac:dyDescent="0.2">
      <c r="B136" s="892" t="s">
        <v>20080</v>
      </c>
      <c r="C136" s="893"/>
      <c r="D136" s="894">
        <v>0</v>
      </c>
      <c r="E136" s="894">
        <v>21576</v>
      </c>
      <c r="F136" s="941">
        <f t="shared" si="12"/>
        <v>21576</v>
      </c>
      <c r="G136" s="941">
        <v>21576</v>
      </c>
      <c r="H136" s="941">
        <f t="shared" si="13"/>
        <v>21576</v>
      </c>
      <c r="I136" s="942">
        <f t="shared" si="11"/>
        <v>0</v>
      </c>
    </row>
    <row r="137" spans="1:11" x14ac:dyDescent="0.2">
      <c r="B137" s="892" t="s">
        <v>20081</v>
      </c>
      <c r="C137" s="893"/>
      <c r="D137" s="894">
        <v>0</v>
      </c>
      <c r="E137" s="894">
        <v>0</v>
      </c>
      <c r="F137" s="941">
        <f t="shared" si="12"/>
        <v>0</v>
      </c>
      <c r="G137" s="941">
        <v>0</v>
      </c>
      <c r="H137" s="941">
        <f t="shared" si="13"/>
        <v>0</v>
      </c>
      <c r="I137" s="942">
        <f t="shared" si="11"/>
        <v>0</v>
      </c>
    </row>
    <row r="138" spans="1:11" s="903" customFormat="1" ht="24" customHeight="1" x14ac:dyDescent="0.2">
      <c r="A138" s="887"/>
      <c r="B138" s="1486" t="s">
        <v>20128</v>
      </c>
      <c r="C138" s="1487"/>
      <c r="D138" s="944">
        <v>0</v>
      </c>
      <c r="E138" s="944">
        <f>SUM(E139:E147)</f>
        <v>419386.67000000004</v>
      </c>
      <c r="F138" s="944">
        <f t="shared" ref="F138:I138" si="15">SUM(F139:F147)</f>
        <v>419386.67000000004</v>
      </c>
      <c r="G138" s="944">
        <f t="shared" si="15"/>
        <v>227000</v>
      </c>
      <c r="H138" s="944">
        <f t="shared" si="15"/>
        <v>227000</v>
      </c>
      <c r="I138" s="944">
        <f t="shared" si="15"/>
        <v>192386.67000000004</v>
      </c>
      <c r="J138" s="945"/>
      <c r="K138" s="946"/>
    </row>
    <row r="139" spans="1:11" x14ac:dyDescent="0.2">
      <c r="B139" s="1482" t="s">
        <v>20083</v>
      </c>
      <c r="C139" s="1483"/>
      <c r="D139" s="894">
        <v>0</v>
      </c>
      <c r="E139" s="894">
        <v>0</v>
      </c>
      <c r="F139" s="941">
        <f t="shared" si="12"/>
        <v>0</v>
      </c>
      <c r="G139" s="941">
        <v>0</v>
      </c>
      <c r="H139" s="941">
        <f t="shared" si="13"/>
        <v>0</v>
      </c>
      <c r="I139" s="942">
        <f t="shared" si="11"/>
        <v>0</v>
      </c>
    </row>
    <row r="140" spans="1:11" x14ac:dyDescent="0.2">
      <c r="B140" s="892" t="s">
        <v>20084</v>
      </c>
      <c r="C140" s="893"/>
      <c r="D140" s="894">
        <v>0</v>
      </c>
      <c r="E140" s="894">
        <v>0</v>
      </c>
      <c r="F140" s="941">
        <f t="shared" si="12"/>
        <v>0</v>
      </c>
      <c r="G140" s="941">
        <v>0</v>
      </c>
      <c r="H140" s="941">
        <f t="shared" si="13"/>
        <v>0</v>
      </c>
      <c r="I140" s="942">
        <f t="shared" si="11"/>
        <v>0</v>
      </c>
    </row>
    <row r="141" spans="1:11" x14ac:dyDescent="0.2">
      <c r="B141" s="892" t="s">
        <v>20085</v>
      </c>
      <c r="C141" s="893"/>
      <c r="D141" s="894">
        <v>0</v>
      </c>
      <c r="E141" s="894">
        <v>0</v>
      </c>
      <c r="F141" s="941">
        <f t="shared" si="12"/>
        <v>0</v>
      </c>
      <c r="G141" s="941">
        <v>0</v>
      </c>
      <c r="H141" s="941">
        <f t="shared" si="13"/>
        <v>0</v>
      </c>
      <c r="I141" s="942">
        <f t="shared" si="11"/>
        <v>0</v>
      </c>
    </row>
    <row r="142" spans="1:11" x14ac:dyDescent="0.2">
      <c r="B142" s="892" t="s">
        <v>20086</v>
      </c>
      <c r="C142" s="893"/>
      <c r="D142" s="894">
        <v>0</v>
      </c>
      <c r="E142" s="894">
        <v>419386.67000000004</v>
      </c>
      <c r="F142" s="941">
        <f t="shared" si="12"/>
        <v>419386.67000000004</v>
      </c>
      <c r="G142" s="941">
        <v>227000</v>
      </c>
      <c r="H142" s="941">
        <f t="shared" si="13"/>
        <v>227000</v>
      </c>
      <c r="I142" s="942">
        <f t="shared" si="11"/>
        <v>192386.67000000004</v>
      </c>
    </row>
    <row r="143" spans="1:11" x14ac:dyDescent="0.2">
      <c r="B143" s="892" t="s">
        <v>20087</v>
      </c>
      <c r="C143" s="893"/>
      <c r="D143" s="894">
        <v>0</v>
      </c>
      <c r="E143" s="894">
        <v>0</v>
      </c>
      <c r="F143" s="941">
        <f t="shared" si="12"/>
        <v>0</v>
      </c>
      <c r="G143" s="941">
        <v>0</v>
      </c>
      <c r="H143" s="941">
        <f t="shared" si="13"/>
        <v>0</v>
      </c>
      <c r="I143" s="942">
        <f t="shared" si="11"/>
        <v>0</v>
      </c>
    </row>
    <row r="144" spans="1:11" x14ac:dyDescent="0.2">
      <c r="B144" s="1482" t="s">
        <v>20088</v>
      </c>
      <c r="C144" s="1483"/>
      <c r="D144" s="894">
        <v>0</v>
      </c>
      <c r="E144" s="894">
        <v>0</v>
      </c>
      <c r="F144" s="941">
        <f t="shared" si="12"/>
        <v>0</v>
      </c>
      <c r="G144" s="941">
        <v>0</v>
      </c>
      <c r="H144" s="941">
        <f t="shared" si="13"/>
        <v>0</v>
      </c>
      <c r="I144" s="942">
        <f t="shared" si="11"/>
        <v>0</v>
      </c>
    </row>
    <row r="145" spans="1:10" x14ac:dyDescent="0.2">
      <c r="B145" s="892" t="s">
        <v>20089</v>
      </c>
      <c r="C145" s="893"/>
      <c r="D145" s="894">
        <v>0</v>
      </c>
      <c r="E145" s="894">
        <v>0</v>
      </c>
      <c r="F145" s="941">
        <f t="shared" si="12"/>
        <v>0</v>
      </c>
      <c r="G145" s="941">
        <v>0</v>
      </c>
      <c r="H145" s="941">
        <f t="shared" si="13"/>
        <v>0</v>
      </c>
      <c r="I145" s="942">
        <f t="shared" si="11"/>
        <v>0</v>
      </c>
    </row>
    <row r="146" spans="1:10" x14ac:dyDescent="0.2">
      <c r="B146" s="892" t="s">
        <v>20090</v>
      </c>
      <c r="C146" s="893"/>
      <c r="D146" s="894">
        <v>0</v>
      </c>
      <c r="E146" s="894">
        <v>0</v>
      </c>
      <c r="F146" s="941">
        <f t="shared" si="12"/>
        <v>0</v>
      </c>
      <c r="G146" s="941">
        <v>0</v>
      </c>
      <c r="H146" s="941">
        <f t="shared" si="13"/>
        <v>0</v>
      </c>
      <c r="I146" s="942">
        <f t="shared" si="11"/>
        <v>0</v>
      </c>
    </row>
    <row r="147" spans="1:10" x14ac:dyDescent="0.2">
      <c r="B147" s="892" t="s">
        <v>20129</v>
      </c>
      <c r="C147" s="893"/>
      <c r="D147" s="894">
        <v>0</v>
      </c>
      <c r="E147" s="894">
        <v>0</v>
      </c>
      <c r="F147" s="941">
        <f t="shared" si="12"/>
        <v>0</v>
      </c>
      <c r="G147" s="941">
        <v>0</v>
      </c>
      <c r="H147" s="941">
        <f t="shared" si="13"/>
        <v>0</v>
      </c>
      <c r="I147" s="942">
        <f t="shared" si="11"/>
        <v>0</v>
      </c>
    </row>
    <row r="148" spans="1:10" s="903" customFormat="1" x14ac:dyDescent="0.2">
      <c r="A148" s="887"/>
      <c r="B148" s="901" t="s">
        <v>20130</v>
      </c>
      <c r="C148" s="902"/>
      <c r="D148" s="910">
        <v>0</v>
      </c>
      <c r="E148" s="910">
        <f>SUM(E149:E157)</f>
        <v>5421527.3399999999</v>
      </c>
      <c r="F148" s="944">
        <f t="shared" ref="F148:I148" si="16">SUM(F149:F157)</f>
        <v>5421527.3399999999</v>
      </c>
      <c r="G148" s="944">
        <f t="shared" si="16"/>
        <v>949649.89</v>
      </c>
      <c r="H148" s="910">
        <f t="shared" si="16"/>
        <v>949649.89</v>
      </c>
      <c r="I148" s="944">
        <f t="shared" si="16"/>
        <v>4471877.45</v>
      </c>
      <c r="J148" s="887"/>
    </row>
    <row r="149" spans="1:10" x14ac:dyDescent="0.2">
      <c r="B149" s="892" t="s">
        <v>20093</v>
      </c>
      <c r="C149" s="893"/>
      <c r="D149" s="894">
        <v>0</v>
      </c>
      <c r="E149" s="894">
        <v>2151958.6</v>
      </c>
      <c r="F149" s="941">
        <f t="shared" si="12"/>
        <v>2151958.6</v>
      </c>
      <c r="G149" s="941">
        <v>522440.8</v>
      </c>
      <c r="H149" s="941">
        <f t="shared" si="13"/>
        <v>522440.8</v>
      </c>
      <c r="I149" s="942">
        <f t="shared" si="11"/>
        <v>1629517.8</v>
      </c>
    </row>
    <row r="150" spans="1:10" x14ac:dyDescent="0.2">
      <c r="B150" s="892" t="s">
        <v>20094</v>
      </c>
      <c r="C150" s="893"/>
      <c r="D150" s="894">
        <v>0</v>
      </c>
      <c r="E150" s="894">
        <v>32299.15</v>
      </c>
      <c r="F150" s="941">
        <f t="shared" si="12"/>
        <v>32299.15</v>
      </c>
      <c r="G150" s="941">
        <v>32299.15</v>
      </c>
      <c r="H150" s="941">
        <f t="shared" si="13"/>
        <v>32299.15</v>
      </c>
      <c r="I150" s="942">
        <f t="shared" si="11"/>
        <v>0</v>
      </c>
    </row>
    <row r="151" spans="1:10" x14ac:dyDescent="0.2">
      <c r="B151" s="892" t="s">
        <v>20095</v>
      </c>
      <c r="C151" s="893"/>
      <c r="D151" s="894">
        <v>0</v>
      </c>
      <c r="E151" s="894">
        <v>2428000</v>
      </c>
      <c r="F151" s="941">
        <f t="shared" si="12"/>
        <v>2428000</v>
      </c>
      <c r="G151" s="941">
        <v>0</v>
      </c>
      <c r="H151" s="941">
        <f t="shared" si="13"/>
        <v>0</v>
      </c>
      <c r="I151" s="942">
        <f t="shared" si="11"/>
        <v>2428000</v>
      </c>
    </row>
    <row r="152" spans="1:10" x14ac:dyDescent="0.2">
      <c r="B152" s="892" t="s">
        <v>20096</v>
      </c>
      <c r="C152" s="893"/>
      <c r="D152" s="894">
        <v>0</v>
      </c>
      <c r="E152" s="894">
        <v>0</v>
      </c>
      <c r="F152" s="941">
        <f t="shared" si="12"/>
        <v>0</v>
      </c>
      <c r="G152" s="941">
        <v>0</v>
      </c>
      <c r="H152" s="941">
        <f t="shared" si="13"/>
        <v>0</v>
      </c>
      <c r="I152" s="942">
        <f t="shared" si="11"/>
        <v>0</v>
      </c>
    </row>
    <row r="153" spans="1:10" x14ac:dyDescent="0.2">
      <c r="B153" s="892" t="s">
        <v>20097</v>
      </c>
      <c r="C153" s="893"/>
      <c r="D153" s="894">
        <v>0</v>
      </c>
      <c r="E153" s="894">
        <v>0</v>
      </c>
      <c r="F153" s="941">
        <f t="shared" si="12"/>
        <v>0</v>
      </c>
      <c r="G153" s="941">
        <v>0</v>
      </c>
      <c r="H153" s="941">
        <f t="shared" si="13"/>
        <v>0</v>
      </c>
      <c r="I153" s="942">
        <f t="shared" si="11"/>
        <v>0</v>
      </c>
    </row>
    <row r="154" spans="1:10" x14ac:dyDescent="0.2">
      <c r="B154" s="1482" t="s">
        <v>20131</v>
      </c>
      <c r="C154" s="1483"/>
      <c r="D154" s="894">
        <v>0</v>
      </c>
      <c r="E154" s="894">
        <v>809269.59000000008</v>
      </c>
      <c r="F154" s="941">
        <f t="shared" si="12"/>
        <v>809269.59000000008</v>
      </c>
      <c r="G154" s="941">
        <v>394909.94000000006</v>
      </c>
      <c r="H154" s="941">
        <f t="shared" si="13"/>
        <v>394909.94000000006</v>
      </c>
      <c r="I154" s="942">
        <f t="shared" si="11"/>
        <v>414359.65</v>
      </c>
    </row>
    <row r="155" spans="1:10" x14ac:dyDescent="0.2">
      <c r="B155" s="892" t="s">
        <v>20099</v>
      </c>
      <c r="C155" s="893"/>
      <c r="D155" s="894">
        <v>0</v>
      </c>
      <c r="E155" s="894">
        <v>0</v>
      </c>
      <c r="F155" s="941">
        <f t="shared" si="12"/>
        <v>0</v>
      </c>
      <c r="G155" s="941">
        <v>0</v>
      </c>
      <c r="H155" s="941">
        <f t="shared" si="13"/>
        <v>0</v>
      </c>
      <c r="I155" s="942">
        <f t="shared" si="11"/>
        <v>0</v>
      </c>
    </row>
    <row r="156" spans="1:10" x14ac:dyDescent="0.2">
      <c r="B156" s="892" t="s">
        <v>20100</v>
      </c>
      <c r="C156" s="893"/>
      <c r="D156" s="894">
        <v>0</v>
      </c>
      <c r="E156" s="894">
        <v>0</v>
      </c>
      <c r="F156" s="941">
        <f t="shared" si="12"/>
        <v>0</v>
      </c>
      <c r="G156" s="941">
        <v>0</v>
      </c>
      <c r="H156" s="941">
        <f t="shared" si="13"/>
        <v>0</v>
      </c>
      <c r="I156" s="942">
        <f t="shared" si="11"/>
        <v>0</v>
      </c>
    </row>
    <row r="157" spans="1:10" x14ac:dyDescent="0.2">
      <c r="B157" s="899" t="s">
        <v>20101</v>
      </c>
      <c r="C157" s="900"/>
      <c r="D157" s="894">
        <v>0</v>
      </c>
      <c r="E157" s="894">
        <v>0</v>
      </c>
      <c r="F157" s="941">
        <f t="shared" si="12"/>
        <v>0</v>
      </c>
      <c r="G157" s="941">
        <v>0</v>
      </c>
      <c r="H157" s="941">
        <f t="shared" si="13"/>
        <v>0</v>
      </c>
      <c r="I157" s="947"/>
    </row>
    <row r="158" spans="1:10" s="903" customFormat="1" x14ac:dyDescent="0.2">
      <c r="A158" s="887"/>
      <c r="B158" s="948" t="s">
        <v>20102</v>
      </c>
      <c r="C158" s="949"/>
      <c r="D158" s="950">
        <v>0</v>
      </c>
      <c r="E158" s="950">
        <v>0</v>
      </c>
      <c r="F158" s="951">
        <v>0</v>
      </c>
      <c r="G158" s="951">
        <v>0</v>
      </c>
      <c r="H158" s="951">
        <v>0</v>
      </c>
      <c r="I158" s="952">
        <v>0</v>
      </c>
      <c r="J158" s="887"/>
    </row>
    <row r="159" spans="1:10" x14ac:dyDescent="0.2">
      <c r="B159" s="1482" t="s">
        <v>20103</v>
      </c>
      <c r="C159" s="1483"/>
      <c r="D159" s="894">
        <v>0</v>
      </c>
      <c r="E159" s="894">
        <v>0</v>
      </c>
      <c r="F159" s="941">
        <v>0</v>
      </c>
      <c r="G159" s="941">
        <v>0</v>
      </c>
      <c r="H159" s="941">
        <v>0</v>
      </c>
      <c r="I159" s="947">
        <v>0</v>
      </c>
    </row>
    <row r="160" spans="1:10" x14ac:dyDescent="0.2">
      <c r="B160" s="1482" t="s">
        <v>20104</v>
      </c>
      <c r="C160" s="1483"/>
      <c r="D160" s="894">
        <v>0</v>
      </c>
      <c r="E160" s="894">
        <v>0</v>
      </c>
      <c r="F160" s="941">
        <v>0</v>
      </c>
      <c r="G160" s="941">
        <v>0</v>
      </c>
      <c r="H160" s="941">
        <v>0</v>
      </c>
      <c r="I160" s="947">
        <v>0</v>
      </c>
    </row>
    <row r="161" spans="1:10" x14ac:dyDescent="0.2">
      <c r="B161" s="892" t="s">
        <v>20105</v>
      </c>
      <c r="C161" s="893"/>
      <c r="D161" s="894">
        <v>0</v>
      </c>
      <c r="E161" s="894">
        <v>0</v>
      </c>
      <c r="F161" s="941">
        <v>0</v>
      </c>
      <c r="G161" s="941">
        <v>0</v>
      </c>
      <c r="H161" s="941">
        <v>0</v>
      </c>
      <c r="I161" s="947">
        <v>0</v>
      </c>
    </row>
    <row r="162" spans="1:10" s="903" customFormat="1" x14ac:dyDescent="0.2">
      <c r="A162" s="887"/>
      <c r="B162" s="901" t="s">
        <v>20132</v>
      </c>
      <c r="C162" s="902"/>
      <c r="D162" s="910">
        <v>0</v>
      </c>
      <c r="E162" s="910">
        <v>0</v>
      </c>
      <c r="F162" s="944">
        <v>0</v>
      </c>
      <c r="G162" s="944">
        <v>0</v>
      </c>
      <c r="H162" s="944">
        <v>0</v>
      </c>
      <c r="I162" s="952">
        <v>0</v>
      </c>
      <c r="J162" s="887"/>
    </row>
    <row r="163" spans="1:10" x14ac:dyDescent="0.2">
      <c r="B163" s="1482" t="s">
        <v>20107</v>
      </c>
      <c r="C163" s="1483"/>
      <c r="D163" s="894">
        <v>0</v>
      </c>
      <c r="E163" s="894">
        <v>0</v>
      </c>
      <c r="F163" s="941">
        <v>0</v>
      </c>
      <c r="G163" s="941">
        <v>0</v>
      </c>
      <c r="H163" s="941">
        <v>0</v>
      </c>
      <c r="I163" s="947">
        <v>0</v>
      </c>
    </row>
    <row r="164" spans="1:10" x14ac:dyDescent="0.2">
      <c r="B164" s="1482" t="s">
        <v>20108</v>
      </c>
      <c r="C164" s="1483"/>
      <c r="D164" s="894">
        <v>0</v>
      </c>
      <c r="E164" s="894">
        <v>0</v>
      </c>
      <c r="F164" s="941">
        <v>0</v>
      </c>
      <c r="G164" s="941">
        <v>0</v>
      </c>
      <c r="H164" s="941">
        <v>0</v>
      </c>
      <c r="I164" s="947">
        <v>0</v>
      </c>
    </row>
    <row r="165" spans="1:10" x14ac:dyDescent="0.2">
      <c r="B165" s="1482" t="s">
        <v>20109</v>
      </c>
      <c r="C165" s="1483"/>
      <c r="D165" s="894">
        <v>0</v>
      </c>
      <c r="E165" s="894">
        <v>0</v>
      </c>
      <c r="F165" s="941">
        <v>0</v>
      </c>
      <c r="G165" s="941">
        <v>0</v>
      </c>
      <c r="H165" s="941">
        <v>0</v>
      </c>
      <c r="I165" s="947">
        <v>0</v>
      </c>
    </row>
    <row r="166" spans="1:10" x14ac:dyDescent="0.2">
      <c r="B166" s="953" t="s">
        <v>20110</v>
      </c>
      <c r="C166" s="954"/>
      <c r="D166" s="881">
        <v>0</v>
      </c>
      <c r="E166" s="881">
        <v>0</v>
      </c>
      <c r="F166" s="941">
        <v>0</v>
      </c>
      <c r="G166" s="941">
        <v>0</v>
      </c>
      <c r="H166" s="882">
        <v>0</v>
      </c>
      <c r="I166" s="955">
        <v>0</v>
      </c>
    </row>
    <row r="167" spans="1:10" ht="25.5" customHeight="1" x14ac:dyDescent="0.2">
      <c r="B167" s="1480" t="s">
        <v>20111</v>
      </c>
      <c r="C167" s="1481"/>
      <c r="D167" s="881">
        <v>0</v>
      </c>
      <c r="E167" s="881">
        <v>0</v>
      </c>
      <c r="F167" s="941">
        <v>0</v>
      </c>
      <c r="G167" s="941">
        <v>0</v>
      </c>
      <c r="H167" s="882">
        <v>0</v>
      </c>
      <c r="I167" s="955">
        <v>0</v>
      </c>
    </row>
    <row r="168" spans="1:10" x14ac:dyDescent="0.2">
      <c r="B168" s="1480" t="s">
        <v>20112</v>
      </c>
      <c r="C168" s="1481"/>
      <c r="D168" s="881">
        <v>0</v>
      </c>
      <c r="E168" s="881">
        <v>0</v>
      </c>
      <c r="F168" s="941">
        <v>0</v>
      </c>
      <c r="G168" s="941">
        <v>0</v>
      </c>
      <c r="H168" s="882">
        <v>0</v>
      </c>
      <c r="I168" s="955">
        <v>0</v>
      </c>
    </row>
    <row r="169" spans="1:10" x14ac:dyDescent="0.2">
      <c r="B169" s="1480" t="s">
        <v>20113</v>
      </c>
      <c r="C169" s="1481"/>
      <c r="D169" s="881">
        <v>0</v>
      </c>
      <c r="E169" s="881">
        <v>0</v>
      </c>
      <c r="F169" s="941">
        <v>0</v>
      </c>
      <c r="G169" s="941">
        <v>0</v>
      </c>
      <c r="H169" s="882">
        <v>0</v>
      </c>
      <c r="I169" s="955">
        <v>0</v>
      </c>
    </row>
    <row r="170" spans="1:10" s="903" customFormat="1" x14ac:dyDescent="0.2">
      <c r="A170" s="887"/>
      <c r="B170" s="956" t="s">
        <v>20114</v>
      </c>
      <c r="C170" s="957"/>
      <c r="D170" s="958">
        <v>0</v>
      </c>
      <c r="E170" s="958">
        <v>0</v>
      </c>
      <c r="F170" s="959">
        <v>0</v>
      </c>
      <c r="G170" s="959">
        <v>0</v>
      </c>
      <c r="H170" s="959">
        <v>0</v>
      </c>
      <c r="I170" s="960">
        <v>0</v>
      </c>
      <c r="J170" s="887"/>
    </row>
    <row r="171" spans="1:10" x14ac:dyDescent="0.2">
      <c r="B171" s="961" t="s">
        <v>20115</v>
      </c>
      <c r="C171" s="962"/>
      <c r="D171" s="881">
        <v>0</v>
      </c>
      <c r="E171" s="881">
        <v>0</v>
      </c>
      <c r="F171" s="941">
        <v>0</v>
      </c>
      <c r="G171" s="941">
        <v>0</v>
      </c>
      <c r="H171" s="882">
        <v>0</v>
      </c>
      <c r="I171" s="955">
        <v>0</v>
      </c>
    </row>
    <row r="172" spans="1:10" x14ac:dyDescent="0.2">
      <c r="B172" s="961" t="s">
        <v>20116</v>
      </c>
      <c r="C172" s="962"/>
      <c r="D172" s="881">
        <v>0</v>
      </c>
      <c r="E172" s="881">
        <v>0</v>
      </c>
      <c r="F172" s="941">
        <v>0</v>
      </c>
      <c r="G172" s="941">
        <v>0</v>
      </c>
      <c r="H172" s="882">
        <v>0</v>
      </c>
      <c r="I172" s="955">
        <v>0</v>
      </c>
    </row>
    <row r="173" spans="1:10" x14ac:dyDescent="0.2">
      <c r="B173" s="961" t="s">
        <v>20117</v>
      </c>
      <c r="C173" s="962"/>
      <c r="D173" s="881">
        <v>0</v>
      </c>
      <c r="E173" s="881">
        <v>0</v>
      </c>
      <c r="F173" s="941">
        <v>0</v>
      </c>
      <c r="G173" s="941">
        <v>0</v>
      </c>
      <c r="H173" s="882">
        <v>0</v>
      </c>
      <c r="I173" s="955">
        <v>0</v>
      </c>
    </row>
    <row r="174" spans="1:10" s="967" customFormat="1" x14ac:dyDescent="0.2">
      <c r="A174" s="963"/>
      <c r="B174" s="1484" t="s">
        <v>20118</v>
      </c>
      <c r="C174" s="1485"/>
      <c r="D174" s="964">
        <v>0</v>
      </c>
      <c r="E174" s="964">
        <v>0</v>
      </c>
      <c r="F174" s="965">
        <v>0</v>
      </c>
      <c r="G174" s="965">
        <v>0</v>
      </c>
      <c r="H174" s="965">
        <v>0</v>
      </c>
      <c r="I174" s="966">
        <v>0</v>
      </c>
      <c r="J174" s="963"/>
    </row>
    <row r="175" spans="1:10" s="970" customFormat="1" x14ac:dyDescent="0.2">
      <c r="A175" s="968"/>
      <c r="B175" s="1480" t="s">
        <v>20119</v>
      </c>
      <c r="C175" s="1481"/>
      <c r="D175" s="881">
        <v>0</v>
      </c>
      <c r="E175" s="881">
        <v>0</v>
      </c>
      <c r="F175" s="941">
        <v>0</v>
      </c>
      <c r="G175" s="941">
        <v>0</v>
      </c>
      <c r="H175" s="882">
        <v>0</v>
      </c>
      <c r="I175" s="969">
        <v>0</v>
      </c>
      <c r="J175" s="968"/>
    </row>
    <row r="176" spans="1:10" s="970" customFormat="1" x14ac:dyDescent="0.2">
      <c r="A176" s="968"/>
      <c r="B176" s="1480" t="s">
        <v>20120</v>
      </c>
      <c r="C176" s="1481"/>
      <c r="D176" s="881">
        <v>0</v>
      </c>
      <c r="E176" s="881">
        <v>0</v>
      </c>
      <c r="F176" s="941">
        <v>0</v>
      </c>
      <c r="G176" s="941">
        <v>0</v>
      </c>
      <c r="H176" s="882">
        <v>0</v>
      </c>
      <c r="I176" s="969">
        <v>0</v>
      </c>
      <c r="J176" s="968"/>
    </row>
    <row r="177" spans="1:10" x14ac:dyDescent="0.2">
      <c r="B177" s="961" t="s">
        <v>20121</v>
      </c>
      <c r="C177" s="962"/>
      <c r="D177" s="881">
        <v>0</v>
      </c>
      <c r="E177" s="881">
        <v>0</v>
      </c>
      <c r="F177" s="941">
        <v>0</v>
      </c>
      <c r="G177" s="941">
        <v>0</v>
      </c>
      <c r="H177" s="882">
        <v>0</v>
      </c>
      <c r="I177" s="955">
        <v>0</v>
      </c>
    </row>
    <row r="178" spans="1:10" x14ac:dyDescent="0.2">
      <c r="B178" s="961" t="s">
        <v>20122</v>
      </c>
      <c r="C178" s="962"/>
      <c r="D178" s="881">
        <v>0</v>
      </c>
      <c r="E178" s="881">
        <v>0</v>
      </c>
      <c r="F178" s="941">
        <v>0</v>
      </c>
      <c r="G178" s="971">
        <v>0</v>
      </c>
      <c r="H178" s="882">
        <v>0</v>
      </c>
      <c r="I178" s="955">
        <v>0</v>
      </c>
    </row>
    <row r="179" spans="1:10" x14ac:dyDescent="0.2">
      <c r="B179" s="961" t="s">
        <v>20123</v>
      </c>
      <c r="C179" s="962"/>
      <c r="D179" s="881">
        <v>0</v>
      </c>
      <c r="E179" s="881">
        <v>0</v>
      </c>
      <c r="F179" s="941">
        <v>0</v>
      </c>
      <c r="G179" s="971">
        <v>0</v>
      </c>
      <c r="H179" s="882">
        <v>0</v>
      </c>
      <c r="I179" s="955">
        <v>0</v>
      </c>
    </row>
    <row r="180" spans="1:10" x14ac:dyDescent="0.2">
      <c r="B180" s="961" t="s">
        <v>20124</v>
      </c>
      <c r="C180" s="962"/>
      <c r="D180" s="881">
        <v>0</v>
      </c>
      <c r="E180" s="881">
        <v>0</v>
      </c>
      <c r="F180" s="941">
        <v>0</v>
      </c>
      <c r="G180" s="971">
        <v>0</v>
      </c>
      <c r="H180" s="882">
        <v>0</v>
      </c>
      <c r="I180" s="955">
        <v>0</v>
      </c>
    </row>
    <row r="181" spans="1:10" x14ac:dyDescent="0.2">
      <c r="B181" s="961" t="s">
        <v>20125</v>
      </c>
      <c r="C181" s="962"/>
      <c r="D181" s="881">
        <v>0</v>
      </c>
      <c r="E181" s="881">
        <v>0</v>
      </c>
      <c r="F181" s="941">
        <v>0</v>
      </c>
      <c r="G181" s="971">
        <v>0</v>
      </c>
      <c r="H181" s="882">
        <v>0</v>
      </c>
      <c r="I181" s="955">
        <v>0</v>
      </c>
    </row>
    <row r="182" spans="1:10" x14ac:dyDescent="0.2">
      <c r="B182" s="961"/>
      <c r="C182" s="962"/>
      <c r="D182" s="881"/>
      <c r="E182" s="882"/>
      <c r="F182" s="883"/>
      <c r="G182" s="883"/>
      <c r="H182" s="882"/>
      <c r="I182" s="972"/>
    </row>
    <row r="183" spans="1:10" x14ac:dyDescent="0.2">
      <c r="B183" s="956" t="s">
        <v>20133</v>
      </c>
      <c r="C183" s="957"/>
      <c r="D183" s="958">
        <f>D14+D22+D32+D42</f>
        <v>142096097</v>
      </c>
      <c r="E183" s="958">
        <f>E13+E109</f>
        <v>10017804.309999999</v>
      </c>
      <c r="F183" s="958">
        <f t="shared" ref="F183:I183" si="17">F13+F109</f>
        <v>152113901.31</v>
      </c>
      <c r="G183" s="958">
        <f t="shared" si="17"/>
        <v>30334348.010000002</v>
      </c>
      <c r="H183" s="958">
        <f t="shared" si="17"/>
        <v>30334348.010000002</v>
      </c>
      <c r="I183" s="959">
        <f t="shared" si="17"/>
        <v>121779553.3</v>
      </c>
    </row>
    <row r="184" spans="1:10" x14ac:dyDescent="0.2">
      <c r="B184" s="973"/>
      <c r="C184" s="974"/>
      <c r="D184" s="975"/>
      <c r="E184" s="975"/>
      <c r="F184" s="976"/>
      <c r="G184" s="977"/>
      <c r="H184" s="976"/>
      <c r="I184" s="977"/>
    </row>
    <row r="185" spans="1:10" x14ac:dyDescent="0.2">
      <c r="B185" s="1438" t="s">
        <v>62</v>
      </c>
      <c r="C185" s="1438"/>
      <c r="D185" s="1438"/>
      <c r="E185" s="1438"/>
      <c r="F185" s="1438"/>
      <c r="G185" s="1438"/>
      <c r="H185" s="1438"/>
      <c r="I185" s="978"/>
      <c r="J185" s="332"/>
    </row>
    <row r="186" spans="1:10" x14ac:dyDescent="0.2">
      <c r="B186" s="979"/>
      <c r="C186" s="979"/>
      <c r="D186" s="979"/>
      <c r="E186" s="979"/>
      <c r="F186" s="980"/>
      <c r="G186" s="979"/>
      <c r="H186" s="980"/>
      <c r="I186" s="978"/>
      <c r="J186" s="332"/>
    </row>
    <row r="187" spans="1:10" x14ac:dyDescent="0.2">
      <c r="B187" s="979"/>
      <c r="C187" s="979"/>
      <c r="D187" s="979"/>
      <c r="E187" s="979"/>
      <c r="F187" s="980"/>
      <c r="G187" s="979"/>
      <c r="H187" s="980"/>
      <c r="I187" s="978"/>
      <c r="J187" s="332"/>
    </row>
    <row r="188" spans="1:10" x14ac:dyDescent="0.2">
      <c r="B188" s="979"/>
      <c r="C188" s="979"/>
      <c r="D188" s="979"/>
      <c r="E188" s="979"/>
      <c r="F188" s="980"/>
      <c r="G188" s="979"/>
      <c r="H188" s="980"/>
      <c r="I188" s="978"/>
      <c r="J188" s="332"/>
    </row>
    <row r="189" spans="1:10" x14ac:dyDescent="0.2">
      <c r="B189" s="979"/>
      <c r="C189" s="979"/>
      <c r="D189" s="979"/>
      <c r="E189" s="979"/>
      <c r="F189" s="980"/>
      <c r="G189" s="979"/>
      <c r="H189" s="980"/>
      <c r="I189" s="978"/>
      <c r="J189" s="332"/>
    </row>
    <row r="190" spans="1:10" ht="18" customHeight="1" x14ac:dyDescent="0.2">
      <c r="A190" s="331"/>
      <c r="B190" s="1450" t="s">
        <v>20049</v>
      </c>
      <c r="C190" s="1450"/>
      <c r="D190" s="1450"/>
      <c r="E190" s="870"/>
      <c r="F190" s="870"/>
      <c r="G190" s="871"/>
      <c r="H190" s="872"/>
      <c r="I190" s="871"/>
      <c r="J190" s="871"/>
    </row>
    <row r="191" spans="1:10" x14ac:dyDescent="0.2">
      <c r="A191" s="331"/>
      <c r="B191" s="1451" t="s">
        <v>842</v>
      </c>
      <c r="C191" s="1451"/>
      <c r="D191" s="1451"/>
      <c r="E191" s="1450" t="s">
        <v>20050</v>
      </c>
      <c r="F191" s="1450"/>
      <c r="G191" s="1450"/>
      <c r="H191" s="1450"/>
      <c r="I191" s="1450"/>
      <c r="J191" s="871"/>
    </row>
    <row r="192" spans="1:10" x14ac:dyDescent="0.2">
      <c r="A192" s="331"/>
      <c r="B192" s="1451" t="s">
        <v>844</v>
      </c>
      <c r="C192" s="1451"/>
      <c r="D192" s="1451"/>
      <c r="E192" s="1450" t="s">
        <v>18996</v>
      </c>
      <c r="F192" s="1450"/>
      <c r="G192" s="1450"/>
      <c r="H192" s="1450"/>
      <c r="I192" s="1450"/>
      <c r="J192" s="871"/>
    </row>
    <row r="193" spans="2:10" x14ac:dyDescent="0.2">
      <c r="B193" s="1438"/>
      <c r="C193" s="1438"/>
      <c r="D193" s="1438"/>
      <c r="E193" s="1438"/>
      <c r="F193" s="1438"/>
      <c r="G193" s="1438"/>
      <c r="H193" s="1438"/>
      <c r="I193" s="978"/>
      <c r="J193" s="332"/>
    </row>
    <row r="194" spans="2:10" x14ac:dyDescent="0.2">
      <c r="B194" s="968"/>
      <c r="C194" s="968"/>
      <c r="D194" s="306"/>
      <c r="E194" s="306"/>
      <c r="F194" s="306"/>
      <c r="G194" s="306"/>
      <c r="H194" s="306"/>
      <c r="I194" s="306"/>
    </row>
  </sheetData>
  <sheetProtection selectLockedCells="1"/>
  <mergeCells count="68">
    <mergeCell ref="B27:C27"/>
    <mergeCell ref="B2:I2"/>
    <mergeCell ref="B3:I3"/>
    <mergeCell ref="B4:I4"/>
    <mergeCell ref="B5:I5"/>
    <mergeCell ref="B6:I6"/>
    <mergeCell ref="C8:H8"/>
    <mergeCell ref="B10:C11"/>
    <mergeCell ref="D10:H10"/>
    <mergeCell ref="I10:I11"/>
    <mergeCell ref="B14:C14"/>
    <mergeCell ref="B25:C25"/>
    <mergeCell ref="B71:C71"/>
    <mergeCell ref="B29:C29"/>
    <mergeCell ref="B34:C34"/>
    <mergeCell ref="B42:C42"/>
    <mergeCell ref="B53:C53"/>
    <mergeCell ref="B56:C56"/>
    <mergeCell ref="B57:C57"/>
    <mergeCell ref="B58:C58"/>
    <mergeCell ref="B64:C64"/>
    <mergeCell ref="B65:C65"/>
    <mergeCell ref="B66:C66"/>
    <mergeCell ref="B68:C68"/>
    <mergeCell ref="B110:C110"/>
    <mergeCell ref="B73:C73"/>
    <mergeCell ref="B74:C74"/>
    <mergeCell ref="B98:I98"/>
    <mergeCell ref="B99:I99"/>
    <mergeCell ref="B100:I100"/>
    <mergeCell ref="B101:I101"/>
    <mergeCell ref="B102:I102"/>
    <mergeCell ref="C104:H104"/>
    <mergeCell ref="B106:C107"/>
    <mergeCell ref="D106:H106"/>
    <mergeCell ref="I106:I107"/>
    <mergeCell ref="B139:C139"/>
    <mergeCell ref="B118:C118"/>
    <mergeCell ref="B119:C119"/>
    <mergeCell ref="B121:C121"/>
    <mergeCell ref="B122:C122"/>
    <mergeCell ref="B125:C125"/>
    <mergeCell ref="B127:C127"/>
    <mergeCell ref="B128:C128"/>
    <mergeCell ref="B131:C131"/>
    <mergeCell ref="B132:C132"/>
    <mergeCell ref="B133:C133"/>
    <mergeCell ref="B138:C138"/>
    <mergeCell ref="B175:C175"/>
    <mergeCell ref="B144:C144"/>
    <mergeCell ref="B154:C154"/>
    <mergeCell ref="B159:C159"/>
    <mergeCell ref="B160:C160"/>
    <mergeCell ref="B163:C163"/>
    <mergeCell ref="B164:C164"/>
    <mergeCell ref="B165:C165"/>
    <mergeCell ref="B167:C167"/>
    <mergeCell ref="B168:C168"/>
    <mergeCell ref="B169:C169"/>
    <mergeCell ref="B174:C174"/>
    <mergeCell ref="B193:H193"/>
    <mergeCell ref="B176:C176"/>
    <mergeCell ref="B185:H185"/>
    <mergeCell ref="B190:D190"/>
    <mergeCell ref="B191:D191"/>
    <mergeCell ref="E191:I191"/>
    <mergeCell ref="B192:D192"/>
    <mergeCell ref="E192:I192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62" fitToHeight="2" orientation="portrait" r:id="rId1"/>
  <headerFooter>
    <oddFooter>&amp;R94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45"/>
  <sheetViews>
    <sheetView zoomScaleNormal="100" zoomScaleSheetLayoutView="90" workbookViewId="0">
      <selection activeCell="H54" sqref="H54"/>
    </sheetView>
  </sheetViews>
  <sheetFormatPr baseColWidth="10" defaultRowHeight="12" x14ac:dyDescent="0.2"/>
  <cols>
    <col min="1" max="1" width="2.7109375" style="306" customWidth="1"/>
    <col min="2" max="2" width="45.140625" style="331" customWidth="1"/>
    <col min="3" max="3" width="18.7109375" style="331" bestFit="1" customWidth="1"/>
    <col min="4" max="4" width="23" style="331" customWidth="1"/>
    <col min="5" max="5" width="16.5703125" style="331" bestFit="1" customWidth="1"/>
    <col min="6" max="6" width="15.5703125" style="331" bestFit="1" customWidth="1"/>
    <col min="7" max="7" width="11.28515625" style="331" bestFit="1" customWidth="1"/>
    <col min="8" max="8" width="19.85546875" style="331" bestFit="1" customWidth="1"/>
    <col min="9" max="9" width="3.42578125" style="306" customWidth="1"/>
    <col min="10" max="16384" width="11.42578125" style="331"/>
  </cols>
  <sheetData>
    <row r="1" spans="1:9" x14ac:dyDescent="0.2">
      <c r="B1" s="332"/>
      <c r="C1" s="332"/>
      <c r="D1" s="332"/>
      <c r="E1" s="332"/>
      <c r="F1" s="332"/>
      <c r="G1" s="332"/>
      <c r="H1" s="332"/>
    </row>
    <row r="2" spans="1:9" x14ac:dyDescent="0.2">
      <c r="B2" s="1513"/>
      <c r="C2" s="1513"/>
      <c r="D2" s="1513"/>
      <c r="E2" s="1513"/>
      <c r="F2" s="1513"/>
      <c r="G2" s="1513"/>
      <c r="H2" s="1513"/>
      <c r="I2" s="55"/>
    </row>
    <row r="3" spans="1:9" x14ac:dyDescent="0.2">
      <c r="B3" s="1247" t="s">
        <v>20051</v>
      </c>
      <c r="C3" s="1247"/>
      <c r="D3" s="1247"/>
      <c r="E3" s="1247"/>
      <c r="F3" s="1247"/>
      <c r="G3" s="1247"/>
      <c r="H3" s="1247"/>
    </row>
    <row r="4" spans="1:9" x14ac:dyDescent="0.2">
      <c r="B4" s="1247" t="s">
        <v>19610</v>
      </c>
      <c r="C4" s="1247"/>
      <c r="D4" s="1247"/>
      <c r="E4" s="1247"/>
      <c r="F4" s="1247"/>
      <c r="G4" s="1247"/>
      <c r="H4" s="1247"/>
    </row>
    <row r="5" spans="1:9" x14ac:dyDescent="0.2">
      <c r="B5" s="1247" t="s">
        <v>19512</v>
      </c>
      <c r="C5" s="1247"/>
      <c r="D5" s="1247"/>
      <c r="E5" s="1247"/>
      <c r="F5" s="1247"/>
      <c r="G5" s="1247"/>
      <c r="H5" s="1247"/>
    </row>
    <row r="6" spans="1:9" x14ac:dyDescent="0.2">
      <c r="B6" s="1247" t="s">
        <v>1</v>
      </c>
      <c r="C6" s="1247"/>
      <c r="D6" s="1247"/>
      <c r="E6" s="1247"/>
      <c r="F6" s="1247"/>
      <c r="G6" s="1247"/>
      <c r="H6" s="1247"/>
    </row>
    <row r="7" spans="1:9" x14ac:dyDescent="0.2">
      <c r="B7" s="436"/>
      <c r="C7" s="436"/>
      <c r="D7" s="436"/>
      <c r="E7" s="436"/>
      <c r="F7" s="436"/>
      <c r="G7" s="436"/>
      <c r="H7" s="436"/>
    </row>
    <row r="8" spans="1:9" x14ac:dyDescent="0.2">
      <c r="B8" s="771" t="s">
        <v>2</v>
      </c>
      <c r="C8" s="1248" t="s">
        <v>18994</v>
      </c>
      <c r="D8" s="1248"/>
      <c r="E8" s="1248"/>
      <c r="F8" s="1248"/>
      <c r="G8" s="1248"/>
      <c r="H8" s="436"/>
    </row>
    <row r="9" spans="1:9" x14ac:dyDescent="0.2">
      <c r="B9" s="309"/>
      <c r="C9" s="309"/>
      <c r="D9" s="309"/>
      <c r="E9" s="309"/>
      <c r="F9" s="309"/>
      <c r="G9" s="309"/>
      <c r="H9" s="309"/>
    </row>
    <row r="10" spans="1:9" x14ac:dyDescent="0.2">
      <c r="B10" s="1510" t="s">
        <v>19940</v>
      </c>
      <c r="C10" s="1512" t="s">
        <v>19541</v>
      </c>
      <c r="D10" s="1512"/>
      <c r="E10" s="1512"/>
      <c r="F10" s="1512"/>
      <c r="G10" s="1512"/>
      <c r="H10" s="1512" t="s">
        <v>19542</v>
      </c>
    </row>
    <row r="11" spans="1:9" ht="33" customHeight="1" x14ac:dyDescent="0.2">
      <c r="B11" s="1511"/>
      <c r="C11" s="981" t="s">
        <v>20052</v>
      </c>
      <c r="D11" s="981" t="s">
        <v>19544</v>
      </c>
      <c r="E11" s="982" t="s">
        <v>19518</v>
      </c>
      <c r="F11" s="981" t="s">
        <v>19519</v>
      </c>
      <c r="G11" s="981" t="s">
        <v>19545</v>
      </c>
      <c r="H11" s="1512"/>
    </row>
    <row r="12" spans="1:9" x14ac:dyDescent="0.2">
      <c r="B12" s="315"/>
      <c r="C12" s="983"/>
      <c r="D12" s="983"/>
      <c r="E12" s="984"/>
      <c r="F12" s="985"/>
      <c r="G12" s="985"/>
      <c r="H12" s="334"/>
    </row>
    <row r="13" spans="1:9" x14ac:dyDescent="0.2">
      <c r="B13" s="986" t="s">
        <v>20134</v>
      </c>
      <c r="C13" s="1509">
        <f>SUM(C15)</f>
        <v>142096097</v>
      </c>
      <c r="D13" s="1509">
        <f t="shared" ref="D13:H13" si="0">SUM(D15)</f>
        <v>1447503.6999999988</v>
      </c>
      <c r="E13" s="1509">
        <f t="shared" si="0"/>
        <v>143543600.69999999</v>
      </c>
      <c r="F13" s="1509">
        <f t="shared" si="0"/>
        <v>28612422.050000001</v>
      </c>
      <c r="G13" s="1509">
        <f t="shared" si="0"/>
        <v>28612422.050000001</v>
      </c>
      <c r="H13" s="1509">
        <f t="shared" si="0"/>
        <v>114931178.64999999</v>
      </c>
    </row>
    <row r="14" spans="1:9" s="776" customFormat="1" x14ac:dyDescent="0.2">
      <c r="A14" s="306"/>
      <c r="B14" s="986" t="s">
        <v>20135</v>
      </c>
      <c r="C14" s="1509"/>
      <c r="D14" s="1509"/>
      <c r="E14" s="1509"/>
      <c r="F14" s="1509"/>
      <c r="G14" s="1509"/>
      <c r="H14" s="1509"/>
      <c r="I14" s="306"/>
    </row>
    <row r="15" spans="1:9" x14ac:dyDescent="0.2">
      <c r="B15" s="987" t="s">
        <v>20136</v>
      </c>
      <c r="C15" s="988">
        <v>142096097</v>
      </c>
      <c r="D15" s="988">
        <v>1447503.6999999988</v>
      </c>
      <c r="E15" s="989">
        <f>SUM(C15:D15)</f>
        <v>143543600.69999999</v>
      </c>
      <c r="F15" s="990">
        <v>28612422.050000001</v>
      </c>
      <c r="G15" s="990">
        <f>SUM(F15)</f>
        <v>28612422.050000001</v>
      </c>
      <c r="H15" s="990">
        <f>SUM(E15-F15)</f>
        <v>114931178.64999999</v>
      </c>
    </row>
    <row r="16" spans="1:9" x14ac:dyDescent="0.2">
      <c r="B16" s="987" t="s">
        <v>20137</v>
      </c>
      <c r="C16" s="988"/>
      <c r="D16" s="988"/>
      <c r="E16" s="989"/>
      <c r="F16" s="990"/>
      <c r="G16" s="990"/>
      <c r="H16" s="334">
        <v>0</v>
      </c>
    </row>
    <row r="17" spans="2:8" x14ac:dyDescent="0.2">
      <c r="B17" s="987" t="s">
        <v>20138</v>
      </c>
      <c r="C17" s="988"/>
      <c r="D17" s="988"/>
      <c r="E17" s="989"/>
      <c r="F17" s="990"/>
      <c r="G17" s="990"/>
      <c r="H17" s="334">
        <v>0</v>
      </c>
    </row>
    <row r="18" spans="2:8" x14ac:dyDescent="0.2">
      <c r="B18" s="987" t="s">
        <v>20139</v>
      </c>
      <c r="C18" s="988"/>
      <c r="D18" s="988"/>
      <c r="E18" s="989"/>
      <c r="F18" s="990"/>
      <c r="G18" s="990"/>
      <c r="H18" s="334">
        <v>0</v>
      </c>
    </row>
    <row r="19" spans="2:8" x14ac:dyDescent="0.2">
      <c r="B19" s="987" t="s">
        <v>20140</v>
      </c>
      <c r="C19" s="988"/>
      <c r="D19" s="988"/>
      <c r="E19" s="989"/>
      <c r="F19" s="990"/>
      <c r="G19" s="990"/>
      <c r="H19" s="334">
        <v>0</v>
      </c>
    </row>
    <row r="20" spans="2:8" x14ac:dyDescent="0.2">
      <c r="B20" s="987" t="s">
        <v>20141</v>
      </c>
      <c r="C20" s="991"/>
      <c r="D20" s="991"/>
      <c r="E20" s="992"/>
      <c r="F20" s="993"/>
      <c r="G20" s="993"/>
      <c r="H20" s="334">
        <v>0</v>
      </c>
    </row>
    <row r="21" spans="2:8" x14ac:dyDescent="0.2">
      <c r="B21" s="987" t="s">
        <v>20142</v>
      </c>
      <c r="C21" s="988"/>
      <c r="D21" s="988"/>
      <c r="E21" s="989"/>
      <c r="F21" s="990"/>
      <c r="G21" s="990"/>
      <c r="H21" s="334">
        <v>0</v>
      </c>
    </row>
    <row r="22" spans="2:8" x14ac:dyDescent="0.2">
      <c r="B22" s="987" t="s">
        <v>20143</v>
      </c>
      <c r="C22" s="988"/>
      <c r="D22" s="988"/>
      <c r="E22" s="989"/>
      <c r="F22" s="990"/>
      <c r="G22" s="990"/>
      <c r="H22" s="334">
        <v>0</v>
      </c>
    </row>
    <row r="23" spans="2:8" x14ac:dyDescent="0.2">
      <c r="B23" s="987"/>
      <c r="C23" s="988"/>
      <c r="D23" s="988"/>
      <c r="E23" s="989"/>
      <c r="F23" s="990"/>
      <c r="G23" s="990"/>
      <c r="H23" s="334"/>
    </row>
    <row r="24" spans="2:8" x14ac:dyDescent="0.2">
      <c r="B24" s="986" t="s">
        <v>20144</v>
      </c>
      <c r="C24" s="1509">
        <v>0</v>
      </c>
      <c r="D24" s="1509">
        <f>SUM(D26)</f>
        <v>8570300.6099999994</v>
      </c>
      <c r="E24" s="1509">
        <f>SUM(E26)</f>
        <v>8570300.6099999994</v>
      </c>
      <c r="F24" s="1509">
        <f t="shared" ref="F24:H24" si="1">SUM(F26)</f>
        <v>1721925.96</v>
      </c>
      <c r="G24" s="1509">
        <f t="shared" si="1"/>
        <v>1721925.96</v>
      </c>
      <c r="H24" s="1509">
        <f t="shared" si="1"/>
        <v>6848374.6499999994</v>
      </c>
    </row>
    <row r="25" spans="2:8" x14ac:dyDescent="0.2">
      <c r="B25" s="986" t="s">
        <v>20135</v>
      </c>
      <c r="C25" s="1509"/>
      <c r="D25" s="1509"/>
      <c r="E25" s="1509"/>
      <c r="F25" s="1509"/>
      <c r="G25" s="1509"/>
      <c r="H25" s="1509"/>
    </row>
    <row r="26" spans="2:8" x14ac:dyDescent="0.2">
      <c r="B26" s="987" t="s">
        <v>20136</v>
      </c>
      <c r="C26" s="988">
        <v>0</v>
      </c>
      <c r="D26" s="779">
        <v>8570300.6099999994</v>
      </c>
      <c r="E26" s="793">
        <f>SUM(C26+D26)</f>
        <v>8570300.6099999994</v>
      </c>
      <c r="F26" s="326">
        <v>1721925.96</v>
      </c>
      <c r="G26" s="326">
        <f>SUM(F26)</f>
        <v>1721925.96</v>
      </c>
      <c r="H26" s="994">
        <f>SUM(E26-F26)</f>
        <v>6848374.6499999994</v>
      </c>
    </row>
    <row r="27" spans="2:8" x14ac:dyDescent="0.2">
      <c r="B27" s="987" t="s">
        <v>20137</v>
      </c>
      <c r="C27" s="991">
        <v>0</v>
      </c>
      <c r="D27" s="991">
        <v>0</v>
      </c>
      <c r="E27" s="992">
        <v>0</v>
      </c>
      <c r="F27" s="993">
        <v>0</v>
      </c>
      <c r="G27" s="993">
        <v>0</v>
      </c>
      <c r="H27" s="334">
        <v>0</v>
      </c>
    </row>
    <row r="28" spans="2:8" x14ac:dyDescent="0.2">
      <c r="B28" s="987" t="s">
        <v>20138</v>
      </c>
      <c r="C28" s="988">
        <v>0</v>
      </c>
      <c r="D28" s="988">
        <v>0</v>
      </c>
      <c r="E28" s="989">
        <v>0</v>
      </c>
      <c r="F28" s="990">
        <v>0</v>
      </c>
      <c r="G28" s="990">
        <v>0</v>
      </c>
      <c r="H28" s="334">
        <v>0</v>
      </c>
    </row>
    <row r="29" spans="2:8" x14ac:dyDescent="0.2">
      <c r="B29" s="987" t="s">
        <v>20139</v>
      </c>
      <c r="C29" s="991">
        <v>0</v>
      </c>
      <c r="D29" s="991">
        <v>0</v>
      </c>
      <c r="E29" s="992">
        <v>0</v>
      </c>
      <c r="F29" s="993">
        <v>0</v>
      </c>
      <c r="G29" s="993">
        <v>0</v>
      </c>
      <c r="H29" s="334">
        <v>0</v>
      </c>
    </row>
    <row r="30" spans="2:8" x14ac:dyDescent="0.2">
      <c r="B30" s="987" t="s">
        <v>20140</v>
      </c>
      <c r="C30" s="988">
        <v>0</v>
      </c>
      <c r="D30" s="988">
        <v>0</v>
      </c>
      <c r="E30" s="989">
        <v>0</v>
      </c>
      <c r="F30" s="990">
        <v>0</v>
      </c>
      <c r="G30" s="990">
        <v>0</v>
      </c>
      <c r="H30" s="334">
        <v>0</v>
      </c>
    </row>
    <row r="31" spans="2:8" x14ac:dyDescent="0.2">
      <c r="B31" s="987" t="s">
        <v>20141</v>
      </c>
      <c r="C31" s="988">
        <v>0</v>
      </c>
      <c r="D31" s="988">
        <v>0</v>
      </c>
      <c r="E31" s="989">
        <v>0</v>
      </c>
      <c r="F31" s="990">
        <v>0</v>
      </c>
      <c r="G31" s="990">
        <v>0</v>
      </c>
      <c r="H31" s="334">
        <v>0</v>
      </c>
    </row>
    <row r="32" spans="2:8" x14ac:dyDescent="0.2">
      <c r="B32" s="987" t="s">
        <v>20142</v>
      </c>
      <c r="C32" s="988">
        <v>0</v>
      </c>
      <c r="D32" s="988">
        <v>0</v>
      </c>
      <c r="E32" s="989">
        <v>0</v>
      </c>
      <c r="F32" s="990">
        <v>0</v>
      </c>
      <c r="G32" s="990">
        <v>0</v>
      </c>
      <c r="H32" s="334">
        <v>0</v>
      </c>
    </row>
    <row r="33" spans="1:10" x14ac:dyDescent="0.2">
      <c r="B33" s="987" t="s">
        <v>20143</v>
      </c>
      <c r="C33" s="988">
        <v>0</v>
      </c>
      <c r="D33" s="988">
        <v>0</v>
      </c>
      <c r="E33" s="989">
        <v>0</v>
      </c>
      <c r="F33" s="990">
        <v>0</v>
      </c>
      <c r="G33" s="990">
        <v>0</v>
      </c>
      <c r="H33" s="334">
        <v>0</v>
      </c>
    </row>
    <row r="34" spans="1:10" x14ac:dyDescent="0.2">
      <c r="B34" s="995"/>
      <c r="C34" s="991"/>
      <c r="D34" s="991"/>
      <c r="E34" s="992"/>
      <c r="F34" s="993"/>
      <c r="G34" s="993"/>
      <c r="H34" s="996"/>
    </row>
    <row r="35" spans="1:10" x14ac:dyDescent="0.2">
      <c r="B35" s="986" t="s">
        <v>20133</v>
      </c>
      <c r="C35" s="1509">
        <f>SUM(C13+C24)</f>
        <v>142096097</v>
      </c>
      <c r="D35" s="1509">
        <f t="shared" ref="D35:H35" si="2">SUM(D13+D24)</f>
        <v>10017804.309999999</v>
      </c>
      <c r="E35" s="1509">
        <f t="shared" si="2"/>
        <v>152113901.31</v>
      </c>
      <c r="F35" s="1509">
        <f t="shared" si="2"/>
        <v>30334348.010000002</v>
      </c>
      <c r="G35" s="1509">
        <f t="shared" si="2"/>
        <v>30334348.010000002</v>
      </c>
      <c r="H35" s="1509">
        <f t="shared" si="2"/>
        <v>121779553.3</v>
      </c>
    </row>
    <row r="36" spans="1:10" x14ac:dyDescent="0.2">
      <c r="B36" s="987"/>
      <c r="C36" s="1509"/>
      <c r="D36" s="1509"/>
      <c r="E36" s="1509"/>
      <c r="F36" s="1509"/>
      <c r="G36" s="1509"/>
      <c r="H36" s="1509"/>
    </row>
    <row r="37" spans="1:10" x14ac:dyDescent="0.2">
      <c r="B37" s="315"/>
      <c r="C37" s="322"/>
      <c r="D37" s="322"/>
      <c r="E37" s="997"/>
      <c r="F37" s="334"/>
      <c r="G37" s="334"/>
      <c r="H37" s="334"/>
    </row>
    <row r="38" spans="1:10" x14ac:dyDescent="0.2">
      <c r="B38" s="998"/>
      <c r="C38" s="998"/>
      <c r="D38" s="998"/>
      <c r="E38" s="999"/>
      <c r="F38" s="1000"/>
      <c r="G38" s="1000"/>
      <c r="H38" s="1000"/>
    </row>
    <row r="39" spans="1:10" x14ac:dyDescent="0.2">
      <c r="A39" s="332"/>
      <c r="B39" s="332"/>
      <c r="C39" s="332"/>
      <c r="D39" s="332"/>
      <c r="E39" s="332"/>
      <c r="F39" s="332"/>
      <c r="G39" s="332"/>
      <c r="H39" s="332"/>
      <c r="I39" s="332"/>
    </row>
    <row r="40" spans="1:10" x14ac:dyDescent="0.2">
      <c r="A40" s="332"/>
      <c r="B40" s="1438" t="s">
        <v>62</v>
      </c>
      <c r="C40" s="1438"/>
      <c r="D40" s="1438"/>
      <c r="E40" s="1438"/>
      <c r="F40" s="1438"/>
      <c r="G40" s="1438"/>
      <c r="H40" s="1438"/>
      <c r="I40" s="332"/>
    </row>
    <row r="41" spans="1:10" x14ac:dyDescent="0.2">
      <c r="A41" s="332"/>
      <c r="B41" s="332"/>
      <c r="C41" s="332"/>
      <c r="D41" s="332"/>
      <c r="E41" s="332"/>
      <c r="F41" s="332"/>
      <c r="G41" s="332"/>
      <c r="H41" s="332"/>
      <c r="I41" s="332"/>
    </row>
    <row r="43" spans="1:10" ht="18" customHeight="1" x14ac:dyDescent="0.2">
      <c r="A43" s="331"/>
      <c r="B43" s="1450" t="s">
        <v>20049</v>
      </c>
      <c r="C43" s="1450"/>
      <c r="D43" s="1450"/>
      <c r="E43" s="870"/>
      <c r="F43" s="870"/>
      <c r="G43" s="871"/>
      <c r="H43" s="872"/>
      <c r="I43" s="871"/>
      <c r="J43" s="871"/>
    </row>
    <row r="44" spans="1:10" x14ac:dyDescent="0.2">
      <c r="A44" s="331"/>
      <c r="B44" s="1451" t="s">
        <v>842</v>
      </c>
      <c r="C44" s="1451"/>
      <c r="D44" s="1451"/>
      <c r="E44" s="1450" t="s">
        <v>20050</v>
      </c>
      <c r="F44" s="1450"/>
      <c r="G44" s="1450"/>
      <c r="H44" s="1450"/>
      <c r="I44" s="1450"/>
      <c r="J44" s="871"/>
    </row>
    <row r="45" spans="1:10" x14ac:dyDescent="0.2">
      <c r="A45" s="331"/>
      <c r="B45" s="1451" t="s">
        <v>844</v>
      </c>
      <c r="C45" s="1451"/>
      <c r="D45" s="1451"/>
      <c r="E45" s="1450" t="s">
        <v>18996</v>
      </c>
      <c r="F45" s="1450"/>
      <c r="G45" s="1450"/>
      <c r="H45" s="1450"/>
      <c r="I45" s="1450"/>
      <c r="J45" s="871"/>
    </row>
  </sheetData>
  <mergeCells count="33">
    <mergeCell ref="C8:G8"/>
    <mergeCell ref="B2:H2"/>
    <mergeCell ref="B3:H3"/>
    <mergeCell ref="B4:H4"/>
    <mergeCell ref="B5:H5"/>
    <mergeCell ref="B6:H6"/>
    <mergeCell ref="B10:B11"/>
    <mergeCell ref="C10:G10"/>
    <mergeCell ref="H10:H11"/>
    <mergeCell ref="C13:C14"/>
    <mergeCell ref="D13:D14"/>
    <mergeCell ref="E13:E14"/>
    <mergeCell ref="F13:F14"/>
    <mergeCell ref="G13:G14"/>
    <mergeCell ref="H13:H14"/>
    <mergeCell ref="H35:H36"/>
    <mergeCell ref="C24:C25"/>
    <mergeCell ref="D24:D25"/>
    <mergeCell ref="E24:E25"/>
    <mergeCell ref="F24:F25"/>
    <mergeCell ref="G24:G25"/>
    <mergeCell ref="H24:H25"/>
    <mergeCell ref="C35:C36"/>
    <mergeCell ref="D35:D36"/>
    <mergeCell ref="E35:E36"/>
    <mergeCell ref="F35:F36"/>
    <mergeCell ref="G35:G36"/>
    <mergeCell ref="B40:H40"/>
    <mergeCell ref="B43:D43"/>
    <mergeCell ref="B44:D44"/>
    <mergeCell ref="E44:I44"/>
    <mergeCell ref="B45:D45"/>
    <mergeCell ref="E45:I45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86" orientation="landscape" r:id="rId1"/>
  <headerFooter>
    <oddFooter>&amp;R95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85"/>
  <sheetViews>
    <sheetView zoomScale="80" zoomScaleNormal="80" zoomScaleSheetLayoutView="70" workbookViewId="0">
      <selection activeCell="H54" sqref="H54"/>
    </sheetView>
  </sheetViews>
  <sheetFormatPr baseColWidth="10" defaultRowHeight="12" x14ac:dyDescent="0.2"/>
  <cols>
    <col min="1" max="1" width="2.85546875" style="306" customWidth="1"/>
    <col min="2" max="2" width="32.7109375" style="331" customWidth="1"/>
    <col min="3" max="3" width="62.5703125" style="331" customWidth="1"/>
    <col min="4" max="8" width="21.42578125" style="331" customWidth="1"/>
    <col min="9" max="9" width="26.28515625" style="331" customWidth="1"/>
    <col min="10" max="10" width="2.7109375" style="306" customWidth="1"/>
    <col min="11" max="16384" width="11.42578125" style="331"/>
  </cols>
  <sheetData>
    <row r="1" spans="1:10" x14ac:dyDescent="0.2">
      <c r="B1" s="332"/>
      <c r="C1" s="332"/>
      <c r="D1" s="332"/>
      <c r="E1" s="332"/>
      <c r="F1" s="332"/>
      <c r="G1" s="332"/>
      <c r="H1" s="332"/>
      <c r="I1" s="332"/>
    </row>
    <row r="2" spans="1:10" x14ac:dyDescent="0.2">
      <c r="B2" s="1151"/>
      <c r="C2" s="1151"/>
      <c r="D2" s="1151"/>
      <c r="E2" s="1151"/>
      <c r="F2" s="1151"/>
      <c r="G2" s="1151"/>
      <c r="H2" s="1151"/>
      <c r="I2" s="1151"/>
    </row>
    <row r="3" spans="1:10" x14ac:dyDescent="0.2">
      <c r="B3" s="1247" t="s">
        <v>20051</v>
      </c>
      <c r="C3" s="1247"/>
      <c r="D3" s="1247"/>
      <c r="E3" s="1247"/>
      <c r="F3" s="1247"/>
      <c r="G3" s="1247"/>
      <c r="H3" s="1247"/>
      <c r="I3" s="1247"/>
    </row>
    <row r="4" spans="1:10" x14ac:dyDescent="0.2">
      <c r="B4" s="1247" t="s">
        <v>19624</v>
      </c>
      <c r="C4" s="1247"/>
      <c r="D4" s="1247"/>
      <c r="E4" s="1247"/>
      <c r="F4" s="1247"/>
      <c r="G4" s="1247"/>
      <c r="H4" s="1247"/>
      <c r="I4" s="1247"/>
    </row>
    <row r="5" spans="1:10" x14ac:dyDescent="0.2">
      <c r="B5" s="1247" t="s">
        <v>19512</v>
      </c>
      <c r="C5" s="1247"/>
      <c r="D5" s="1247"/>
      <c r="E5" s="1247"/>
      <c r="F5" s="1247"/>
      <c r="G5" s="1247"/>
      <c r="H5" s="1247"/>
      <c r="I5" s="1247"/>
    </row>
    <row r="6" spans="1:10" x14ac:dyDescent="0.2">
      <c r="B6" s="1247" t="s">
        <v>1</v>
      </c>
      <c r="C6" s="1247"/>
      <c r="D6" s="1247"/>
      <c r="E6" s="1247"/>
      <c r="F6" s="1247"/>
      <c r="G6" s="1247"/>
      <c r="H6" s="1247"/>
      <c r="I6" s="1247"/>
    </row>
    <row r="7" spans="1:10" x14ac:dyDescent="0.2">
      <c r="B7" s="436"/>
      <c r="C7" s="436"/>
      <c r="D7" s="436"/>
      <c r="E7" s="436"/>
      <c r="F7" s="436"/>
      <c r="G7" s="436"/>
      <c r="H7" s="1001"/>
      <c r="I7" s="436"/>
    </row>
    <row r="8" spans="1:10" x14ac:dyDescent="0.2">
      <c r="B8" s="308" t="s">
        <v>2</v>
      </c>
      <c r="C8" s="1248" t="s">
        <v>19703</v>
      </c>
      <c r="D8" s="1248"/>
      <c r="E8" s="1248"/>
      <c r="F8" s="1248"/>
      <c r="G8" s="1248"/>
      <c r="H8" s="1248"/>
      <c r="I8" s="1001"/>
    </row>
    <row r="9" spans="1:10" x14ac:dyDescent="0.2">
      <c r="B9" s="309"/>
      <c r="C9" s="309"/>
      <c r="D9" s="309"/>
      <c r="E9" s="309"/>
      <c r="F9" s="309"/>
      <c r="G9" s="309"/>
      <c r="H9" s="309"/>
      <c r="I9" s="309"/>
    </row>
    <row r="10" spans="1:10" x14ac:dyDescent="0.2">
      <c r="B10" s="1501" t="s">
        <v>19940</v>
      </c>
      <c r="C10" s="1002"/>
      <c r="D10" s="1518" t="s">
        <v>19541</v>
      </c>
      <c r="E10" s="1518"/>
      <c r="F10" s="1518"/>
      <c r="G10" s="1518"/>
      <c r="H10" s="1518"/>
      <c r="I10" s="1518" t="s">
        <v>19542</v>
      </c>
    </row>
    <row r="11" spans="1:10" ht="28.5" customHeight="1" x14ac:dyDescent="0.2">
      <c r="B11" s="1503"/>
      <c r="C11" s="1003"/>
      <c r="D11" s="774" t="s">
        <v>20052</v>
      </c>
      <c r="E11" s="774" t="s">
        <v>19544</v>
      </c>
      <c r="F11" s="774" t="s">
        <v>19518</v>
      </c>
      <c r="G11" s="774" t="s">
        <v>19519</v>
      </c>
      <c r="H11" s="774" t="s">
        <v>19545</v>
      </c>
      <c r="I11" s="1518"/>
    </row>
    <row r="12" spans="1:10" x14ac:dyDescent="0.2">
      <c r="B12" s="783" t="s">
        <v>20145</v>
      </c>
      <c r="C12" s="317"/>
      <c r="D12" s="783">
        <f>SUM(D13+D22+D30+D40)</f>
        <v>142096097</v>
      </c>
      <c r="E12" s="783">
        <f t="shared" ref="E12:I12" si="0">SUM(E13+E22+E30+E40)</f>
        <v>1447503.6999999988</v>
      </c>
      <c r="F12" s="783">
        <f t="shared" si="0"/>
        <v>143543600.69999999</v>
      </c>
      <c r="G12" s="783">
        <f t="shared" si="0"/>
        <v>28612422.050000001</v>
      </c>
      <c r="H12" s="783">
        <f t="shared" si="0"/>
        <v>28612422.050000001</v>
      </c>
      <c r="I12" s="1004">
        <f t="shared" si="0"/>
        <v>114931178.64999999</v>
      </c>
    </row>
    <row r="13" spans="1:10" s="776" customFormat="1" x14ac:dyDescent="0.2">
      <c r="A13" s="306"/>
      <c r="B13" s="1519" t="s">
        <v>20146</v>
      </c>
      <c r="C13" s="1520"/>
      <c r="D13" s="783">
        <v>0</v>
      </c>
      <c r="E13" s="783">
        <v>0</v>
      </c>
      <c r="F13" s="784">
        <v>0</v>
      </c>
      <c r="G13" s="318">
        <v>0</v>
      </c>
      <c r="H13" s="318">
        <v>0</v>
      </c>
      <c r="I13" s="1005">
        <v>0</v>
      </c>
      <c r="J13" s="306"/>
    </row>
    <row r="14" spans="1:10" x14ac:dyDescent="0.2">
      <c r="B14" s="787" t="s">
        <v>20147</v>
      </c>
      <c r="C14" s="788"/>
      <c r="D14" s="779">
        <v>0</v>
      </c>
      <c r="E14" s="779">
        <v>0</v>
      </c>
      <c r="F14" s="806">
        <v>0</v>
      </c>
      <c r="G14" s="326">
        <v>0</v>
      </c>
      <c r="H14" s="326">
        <v>0</v>
      </c>
      <c r="I14" s="1005">
        <v>0</v>
      </c>
    </row>
    <row r="15" spans="1:10" x14ac:dyDescent="0.2">
      <c r="B15" s="787" t="s">
        <v>20148</v>
      </c>
      <c r="C15" s="788"/>
      <c r="D15" s="779">
        <v>0</v>
      </c>
      <c r="E15" s="779">
        <v>0</v>
      </c>
      <c r="F15" s="806">
        <v>0</v>
      </c>
      <c r="G15" s="326">
        <v>0</v>
      </c>
      <c r="H15" s="326">
        <v>0</v>
      </c>
      <c r="I15" s="1005">
        <v>0</v>
      </c>
    </row>
    <row r="16" spans="1:10" x14ac:dyDescent="0.2">
      <c r="B16" s="1446" t="s">
        <v>20149</v>
      </c>
      <c r="C16" s="1447"/>
      <c r="D16" s="779">
        <v>0</v>
      </c>
      <c r="E16" s="779">
        <v>0</v>
      </c>
      <c r="F16" s="806">
        <v>0</v>
      </c>
      <c r="G16" s="326">
        <v>0</v>
      </c>
      <c r="H16" s="326">
        <v>0</v>
      </c>
      <c r="I16" s="1005">
        <v>0</v>
      </c>
    </row>
    <row r="17" spans="1:10" x14ac:dyDescent="0.2">
      <c r="B17" s="787" t="s">
        <v>20150</v>
      </c>
      <c r="C17" s="788"/>
      <c r="D17" s="779">
        <v>0</v>
      </c>
      <c r="E17" s="779">
        <v>0</v>
      </c>
      <c r="F17" s="806">
        <v>0</v>
      </c>
      <c r="G17" s="326">
        <v>0</v>
      </c>
      <c r="H17" s="326">
        <v>0</v>
      </c>
      <c r="I17" s="1005">
        <v>0</v>
      </c>
    </row>
    <row r="18" spans="1:10" x14ac:dyDescent="0.2">
      <c r="B18" s="1446" t="s">
        <v>20151</v>
      </c>
      <c r="C18" s="1447"/>
      <c r="D18" s="779">
        <v>0</v>
      </c>
      <c r="E18" s="779">
        <v>0</v>
      </c>
      <c r="F18" s="806">
        <v>0</v>
      </c>
      <c r="G18" s="326">
        <v>0</v>
      </c>
      <c r="H18" s="326">
        <v>0</v>
      </c>
      <c r="I18" s="1005">
        <v>0</v>
      </c>
    </row>
    <row r="19" spans="1:10" x14ac:dyDescent="0.2">
      <c r="B19" s="787" t="s">
        <v>20152</v>
      </c>
      <c r="C19" s="788"/>
      <c r="D19" s="779">
        <v>0</v>
      </c>
      <c r="E19" s="779">
        <v>0</v>
      </c>
      <c r="F19" s="806">
        <v>0</v>
      </c>
      <c r="G19" s="326">
        <v>0</v>
      </c>
      <c r="H19" s="326">
        <v>0</v>
      </c>
      <c r="I19" s="1005">
        <v>0</v>
      </c>
    </row>
    <row r="20" spans="1:10" x14ac:dyDescent="0.2">
      <c r="B20" s="1446" t="s">
        <v>20153</v>
      </c>
      <c r="C20" s="1447"/>
      <c r="D20" s="779">
        <v>0</v>
      </c>
      <c r="E20" s="779">
        <v>0</v>
      </c>
      <c r="F20" s="806">
        <v>0</v>
      </c>
      <c r="G20" s="326">
        <v>0</v>
      </c>
      <c r="H20" s="326">
        <v>0</v>
      </c>
      <c r="I20" s="1005">
        <v>0</v>
      </c>
    </row>
    <row r="21" spans="1:10" x14ac:dyDescent="0.2">
      <c r="B21" s="787" t="s">
        <v>20154</v>
      </c>
      <c r="C21" s="788"/>
      <c r="D21" s="779">
        <v>0</v>
      </c>
      <c r="E21" s="779">
        <v>0</v>
      </c>
      <c r="F21" s="806">
        <v>0</v>
      </c>
      <c r="G21" s="326">
        <v>0</v>
      </c>
      <c r="H21" s="326">
        <v>0</v>
      </c>
      <c r="I21" s="1005">
        <v>0</v>
      </c>
    </row>
    <row r="22" spans="1:10" x14ac:dyDescent="0.2">
      <c r="B22" s="795" t="s">
        <v>20155</v>
      </c>
      <c r="C22" s="320"/>
      <c r="D22" s="783">
        <f>SUM(D23:D29)</f>
        <v>142096097</v>
      </c>
      <c r="E22" s="783">
        <f t="shared" ref="E22:I22" si="1">SUM(E23:E29)</f>
        <v>1447503.6999999988</v>
      </c>
      <c r="F22" s="783">
        <f t="shared" si="1"/>
        <v>143543600.69999999</v>
      </c>
      <c r="G22" s="783">
        <f t="shared" si="1"/>
        <v>28612422.050000001</v>
      </c>
      <c r="H22" s="783">
        <f t="shared" si="1"/>
        <v>28612422.050000001</v>
      </c>
      <c r="I22" s="784">
        <f t="shared" si="1"/>
        <v>114931178.64999999</v>
      </c>
    </row>
    <row r="23" spans="1:10" x14ac:dyDescent="0.2">
      <c r="B23" s="787" t="s">
        <v>20156</v>
      </c>
      <c r="C23" s="788"/>
      <c r="D23" s="779">
        <v>0</v>
      </c>
      <c r="E23" s="779">
        <v>0</v>
      </c>
      <c r="F23" s="806">
        <v>0</v>
      </c>
      <c r="G23" s="326">
        <v>0</v>
      </c>
      <c r="H23" s="326">
        <v>0</v>
      </c>
      <c r="I23" s="1005">
        <v>0</v>
      </c>
    </row>
    <row r="24" spans="1:10" x14ac:dyDescent="0.2">
      <c r="B24" s="779" t="s">
        <v>20157</v>
      </c>
      <c r="C24" s="324"/>
      <c r="D24" s="779">
        <v>0</v>
      </c>
      <c r="E24" s="779">
        <v>0</v>
      </c>
      <c r="F24" s="806">
        <v>0</v>
      </c>
      <c r="G24" s="326">
        <v>0</v>
      </c>
      <c r="H24" s="326">
        <v>0</v>
      </c>
      <c r="I24" s="1005">
        <v>0</v>
      </c>
    </row>
    <row r="25" spans="1:10" x14ac:dyDescent="0.2">
      <c r="B25" s="787" t="s">
        <v>20158</v>
      </c>
      <c r="C25" s="788"/>
      <c r="D25" s="779">
        <v>0</v>
      </c>
      <c r="E25" s="779">
        <v>0</v>
      </c>
      <c r="F25" s="806">
        <v>0</v>
      </c>
      <c r="G25" s="326">
        <v>0</v>
      </c>
      <c r="H25" s="326">
        <v>0</v>
      </c>
      <c r="I25" s="1005">
        <v>0</v>
      </c>
    </row>
    <row r="26" spans="1:10" x14ac:dyDescent="0.2">
      <c r="B26" s="779" t="s">
        <v>20159</v>
      </c>
      <c r="C26" s="324"/>
      <c r="D26" s="779">
        <v>0</v>
      </c>
      <c r="E26" s="779">
        <v>0</v>
      </c>
      <c r="F26" s="806">
        <v>0</v>
      </c>
      <c r="G26" s="326">
        <v>0</v>
      </c>
      <c r="H26" s="326">
        <v>0</v>
      </c>
      <c r="I26" s="1005">
        <v>0</v>
      </c>
    </row>
    <row r="27" spans="1:10" x14ac:dyDescent="0.2">
      <c r="B27" s="787" t="s">
        <v>20160</v>
      </c>
      <c r="C27" s="788"/>
      <c r="D27" s="779">
        <v>142096097</v>
      </c>
      <c r="E27" s="1006">
        <v>1447503.6999999988</v>
      </c>
      <c r="F27" s="793">
        <f>SUM(D27+E27)</f>
        <v>143543600.69999999</v>
      </c>
      <c r="G27" s="1007">
        <v>28612422.050000001</v>
      </c>
      <c r="H27" s="326">
        <f>SUM(G27)</f>
        <v>28612422.050000001</v>
      </c>
      <c r="I27" s="994">
        <f>SUM(F27-G27)</f>
        <v>114931178.64999999</v>
      </c>
    </row>
    <row r="28" spans="1:10" x14ac:dyDescent="0.2">
      <c r="B28" s="779" t="s">
        <v>20161</v>
      </c>
      <c r="C28" s="324"/>
      <c r="D28" s="779">
        <v>0</v>
      </c>
      <c r="E28" s="779">
        <v>0</v>
      </c>
      <c r="F28" s="806">
        <v>0</v>
      </c>
      <c r="G28" s="326">
        <v>0</v>
      </c>
      <c r="H28" s="326">
        <v>0</v>
      </c>
      <c r="I28" s="1005">
        <v>0</v>
      </c>
    </row>
    <row r="29" spans="1:10" x14ac:dyDescent="0.2">
      <c r="B29" s="779" t="s">
        <v>20162</v>
      </c>
      <c r="C29" s="324"/>
      <c r="D29" s="779">
        <v>0</v>
      </c>
      <c r="E29" s="779">
        <v>0</v>
      </c>
      <c r="F29" s="806">
        <v>0</v>
      </c>
      <c r="G29" s="326">
        <v>0</v>
      </c>
      <c r="H29" s="326">
        <v>0</v>
      </c>
      <c r="I29" s="1005">
        <v>0</v>
      </c>
    </row>
    <row r="30" spans="1:10" s="903" customFormat="1" x14ac:dyDescent="0.2">
      <c r="A30" s="887"/>
      <c r="B30" s="795" t="s">
        <v>20163</v>
      </c>
      <c r="C30" s="320"/>
      <c r="D30" s="783">
        <v>0</v>
      </c>
      <c r="E30" s="783">
        <v>0</v>
      </c>
      <c r="F30" s="784">
        <v>0</v>
      </c>
      <c r="G30" s="318">
        <v>0</v>
      </c>
      <c r="H30" s="318">
        <v>0</v>
      </c>
      <c r="I30" s="318">
        <v>0</v>
      </c>
      <c r="J30" s="887"/>
    </row>
    <row r="31" spans="1:10" x14ac:dyDescent="0.2">
      <c r="B31" s="1446" t="s">
        <v>20164</v>
      </c>
      <c r="C31" s="1447"/>
      <c r="D31" s="779">
        <v>0</v>
      </c>
      <c r="E31" s="779">
        <v>0</v>
      </c>
      <c r="F31" s="806">
        <v>0</v>
      </c>
      <c r="G31" s="326">
        <v>0</v>
      </c>
      <c r="H31" s="326">
        <v>0</v>
      </c>
      <c r="I31" s="1005">
        <v>0</v>
      </c>
    </row>
    <row r="32" spans="1:10" x14ac:dyDescent="0.2">
      <c r="B32" s="779" t="s">
        <v>20165</v>
      </c>
      <c r="C32" s="324"/>
      <c r="D32" s="779">
        <v>0</v>
      </c>
      <c r="E32" s="779">
        <v>0</v>
      </c>
      <c r="F32" s="806">
        <v>0</v>
      </c>
      <c r="G32" s="326">
        <v>0</v>
      </c>
      <c r="H32" s="326">
        <v>0</v>
      </c>
      <c r="I32" s="1005">
        <v>0</v>
      </c>
    </row>
    <row r="33" spans="1:10" x14ac:dyDescent="0.2">
      <c r="B33" s="779" t="s">
        <v>20166</v>
      </c>
      <c r="C33" s="324"/>
      <c r="D33" s="779">
        <v>0</v>
      </c>
      <c r="E33" s="779">
        <v>0</v>
      </c>
      <c r="F33" s="806">
        <v>0</v>
      </c>
      <c r="G33" s="326">
        <v>0</v>
      </c>
      <c r="H33" s="326">
        <v>0</v>
      </c>
      <c r="I33" s="1005">
        <v>0</v>
      </c>
    </row>
    <row r="34" spans="1:10" x14ac:dyDescent="0.2">
      <c r="B34" s="779" t="s">
        <v>20167</v>
      </c>
      <c r="C34" s="324"/>
      <c r="D34" s="779">
        <v>0</v>
      </c>
      <c r="E34" s="779">
        <v>0</v>
      </c>
      <c r="F34" s="806">
        <v>0</v>
      </c>
      <c r="G34" s="326">
        <v>0</v>
      </c>
      <c r="H34" s="326">
        <v>0</v>
      </c>
      <c r="I34" s="1005">
        <v>0</v>
      </c>
    </row>
    <row r="35" spans="1:10" x14ac:dyDescent="0.2">
      <c r="B35" s="779" t="s">
        <v>20168</v>
      </c>
      <c r="C35" s="324"/>
      <c r="D35" s="779">
        <v>0</v>
      </c>
      <c r="E35" s="779">
        <v>0</v>
      </c>
      <c r="F35" s="806">
        <v>0</v>
      </c>
      <c r="G35" s="326">
        <v>0</v>
      </c>
      <c r="H35" s="326">
        <v>0</v>
      </c>
      <c r="I35" s="1005">
        <v>0</v>
      </c>
    </row>
    <row r="36" spans="1:10" x14ac:dyDescent="0.2">
      <c r="B36" s="779" t="s">
        <v>20169</v>
      </c>
      <c r="C36" s="324"/>
      <c r="D36" s="779">
        <v>0</v>
      </c>
      <c r="E36" s="779">
        <v>0</v>
      </c>
      <c r="F36" s="806">
        <v>0</v>
      </c>
      <c r="G36" s="326">
        <v>0</v>
      </c>
      <c r="H36" s="326">
        <v>0</v>
      </c>
      <c r="I36" s="1005">
        <v>0</v>
      </c>
    </row>
    <row r="37" spans="1:10" x14ac:dyDescent="0.2">
      <c r="B37" s="779" t="s">
        <v>20170</v>
      </c>
      <c r="C37" s="324"/>
      <c r="D37" s="779">
        <v>0</v>
      </c>
      <c r="E37" s="779">
        <v>0</v>
      </c>
      <c r="F37" s="806">
        <v>0</v>
      </c>
      <c r="G37" s="326">
        <v>0</v>
      </c>
      <c r="H37" s="326">
        <v>0</v>
      </c>
      <c r="I37" s="1005">
        <v>0</v>
      </c>
    </row>
    <row r="38" spans="1:10" x14ac:dyDescent="0.2">
      <c r="B38" s="779" t="s">
        <v>20171</v>
      </c>
      <c r="C38" s="324"/>
      <c r="D38" s="779">
        <v>0</v>
      </c>
      <c r="E38" s="779">
        <v>0</v>
      </c>
      <c r="F38" s="806">
        <v>0</v>
      </c>
      <c r="G38" s="326">
        <v>0</v>
      </c>
      <c r="H38" s="326">
        <v>0</v>
      </c>
      <c r="I38" s="1005">
        <v>0</v>
      </c>
    </row>
    <row r="39" spans="1:10" x14ac:dyDescent="0.2">
      <c r="B39" s="779" t="s">
        <v>20172</v>
      </c>
      <c r="C39" s="324"/>
      <c r="D39" s="779">
        <v>0</v>
      </c>
      <c r="E39" s="779">
        <v>0</v>
      </c>
      <c r="F39" s="806">
        <v>0</v>
      </c>
      <c r="G39" s="326">
        <v>0</v>
      </c>
      <c r="H39" s="326">
        <v>0</v>
      </c>
      <c r="I39" s="1005">
        <v>0</v>
      </c>
    </row>
    <row r="40" spans="1:10" s="903" customFormat="1" x14ac:dyDescent="0.2">
      <c r="A40" s="887"/>
      <c r="B40" s="795" t="s">
        <v>20173</v>
      </c>
      <c r="C40" s="320"/>
      <c r="D40" s="1008">
        <v>0</v>
      </c>
      <c r="E40" s="1008">
        <v>0</v>
      </c>
      <c r="F40" s="1009">
        <v>0</v>
      </c>
      <c r="G40" s="1010">
        <v>0</v>
      </c>
      <c r="H40" s="1010">
        <v>0</v>
      </c>
      <c r="I40" s="1011">
        <v>0</v>
      </c>
      <c r="J40" s="887"/>
    </row>
    <row r="41" spans="1:10" x14ac:dyDescent="0.2">
      <c r="B41" s="1516" t="s">
        <v>20174</v>
      </c>
      <c r="C41" s="1517"/>
      <c r="D41" s="779">
        <v>0</v>
      </c>
      <c r="E41" s="779">
        <v>0</v>
      </c>
      <c r="F41" s="806">
        <v>0</v>
      </c>
      <c r="G41" s="326">
        <v>0</v>
      </c>
      <c r="H41" s="326">
        <v>0</v>
      </c>
      <c r="I41" s="1005">
        <v>0</v>
      </c>
    </row>
    <row r="42" spans="1:10" x14ac:dyDescent="0.2">
      <c r="B42" s="1446" t="s">
        <v>20175</v>
      </c>
      <c r="C42" s="1447"/>
      <c r="D42" s="779">
        <v>0</v>
      </c>
      <c r="E42" s="779">
        <v>0</v>
      </c>
      <c r="F42" s="806">
        <v>0</v>
      </c>
      <c r="G42" s="326">
        <v>0</v>
      </c>
      <c r="H42" s="326">
        <v>0</v>
      </c>
      <c r="I42" s="1005">
        <v>0</v>
      </c>
    </row>
    <row r="43" spans="1:10" x14ac:dyDescent="0.2">
      <c r="B43" s="779" t="s">
        <v>20176</v>
      </c>
      <c r="C43" s="324"/>
      <c r="D43" s="779">
        <v>0</v>
      </c>
      <c r="E43" s="779">
        <v>0</v>
      </c>
      <c r="F43" s="806">
        <v>0</v>
      </c>
      <c r="G43" s="326">
        <v>0</v>
      </c>
      <c r="H43" s="326">
        <v>0</v>
      </c>
      <c r="I43" s="1005">
        <v>0</v>
      </c>
    </row>
    <row r="44" spans="1:10" x14ac:dyDescent="0.2">
      <c r="B44" s="779" t="s">
        <v>20177</v>
      </c>
      <c r="C44" s="324"/>
      <c r="D44" s="779">
        <v>0</v>
      </c>
      <c r="E44" s="779">
        <v>0</v>
      </c>
      <c r="F44" s="806">
        <v>0</v>
      </c>
      <c r="G44" s="326">
        <v>0</v>
      </c>
      <c r="H44" s="326">
        <v>0</v>
      </c>
      <c r="I44" s="1005">
        <v>0</v>
      </c>
    </row>
    <row r="45" spans="1:10" x14ac:dyDescent="0.2">
      <c r="B45" s="795" t="s">
        <v>20178</v>
      </c>
      <c r="C45" s="320"/>
      <c r="D45" s="795">
        <f>SUM(D46+D55+D63+D73)</f>
        <v>0</v>
      </c>
      <c r="E45" s="795">
        <f t="shared" ref="E45:I45" si="2">SUM(E46+E55+E63+E73)</f>
        <v>8570300.6099999994</v>
      </c>
      <c r="F45" s="795">
        <f t="shared" si="2"/>
        <v>8570300.6099999994</v>
      </c>
      <c r="G45" s="795">
        <f t="shared" si="2"/>
        <v>1721925.96</v>
      </c>
      <c r="H45" s="795">
        <f t="shared" si="2"/>
        <v>1721925.96</v>
      </c>
      <c r="I45" s="796">
        <f t="shared" si="2"/>
        <v>6848374.6499999994</v>
      </c>
    </row>
    <row r="46" spans="1:10" s="903" customFormat="1" x14ac:dyDescent="0.2">
      <c r="A46" s="887"/>
      <c r="B46" s="795" t="s">
        <v>20146</v>
      </c>
      <c r="C46" s="320"/>
      <c r="D46" s="795">
        <v>0</v>
      </c>
      <c r="E46" s="795">
        <v>0</v>
      </c>
      <c r="F46" s="796">
        <v>0</v>
      </c>
      <c r="G46" s="321">
        <v>0</v>
      </c>
      <c r="H46" s="321">
        <v>0</v>
      </c>
      <c r="I46" s="318">
        <v>0</v>
      </c>
      <c r="J46" s="887"/>
    </row>
    <row r="47" spans="1:10" x14ac:dyDescent="0.2">
      <c r="B47" s="779" t="s">
        <v>20179</v>
      </c>
      <c r="C47" s="324"/>
      <c r="D47" s="779">
        <v>0</v>
      </c>
      <c r="E47" s="779">
        <v>0</v>
      </c>
      <c r="F47" s="806">
        <v>0</v>
      </c>
      <c r="G47" s="326">
        <v>0</v>
      </c>
      <c r="H47" s="326">
        <v>0</v>
      </c>
      <c r="I47" s="1005">
        <v>0</v>
      </c>
    </row>
    <row r="48" spans="1:10" x14ac:dyDescent="0.2">
      <c r="B48" s="779" t="s">
        <v>20180</v>
      </c>
      <c r="C48" s="324"/>
      <c r="D48" s="779">
        <v>0</v>
      </c>
      <c r="E48" s="779">
        <v>0</v>
      </c>
      <c r="F48" s="806">
        <v>0</v>
      </c>
      <c r="G48" s="326">
        <v>0</v>
      </c>
      <c r="H48" s="326">
        <v>0</v>
      </c>
      <c r="I48" s="1005">
        <v>0</v>
      </c>
    </row>
    <row r="49" spans="1:10" x14ac:dyDescent="0.2">
      <c r="B49" s="1446" t="s">
        <v>20181</v>
      </c>
      <c r="C49" s="1447"/>
      <c r="D49" s="779">
        <v>0</v>
      </c>
      <c r="E49" s="779">
        <v>0</v>
      </c>
      <c r="F49" s="806">
        <v>0</v>
      </c>
      <c r="G49" s="326">
        <v>0</v>
      </c>
      <c r="H49" s="326">
        <v>0</v>
      </c>
      <c r="I49" s="1005">
        <v>0</v>
      </c>
    </row>
    <row r="50" spans="1:10" x14ac:dyDescent="0.2">
      <c r="B50" s="779" t="s">
        <v>20182</v>
      </c>
      <c r="C50" s="324"/>
      <c r="D50" s="779">
        <v>0</v>
      </c>
      <c r="E50" s="779">
        <v>0</v>
      </c>
      <c r="F50" s="806">
        <v>0</v>
      </c>
      <c r="G50" s="326">
        <v>0</v>
      </c>
      <c r="H50" s="326">
        <v>0</v>
      </c>
      <c r="I50" s="1005">
        <v>0</v>
      </c>
    </row>
    <row r="51" spans="1:10" x14ac:dyDescent="0.2">
      <c r="B51" s="779" t="s">
        <v>20183</v>
      </c>
      <c r="C51" s="324"/>
      <c r="D51" s="779">
        <v>0</v>
      </c>
      <c r="E51" s="779">
        <v>0</v>
      </c>
      <c r="F51" s="806">
        <v>0</v>
      </c>
      <c r="G51" s="326">
        <v>0</v>
      </c>
      <c r="H51" s="326">
        <v>0</v>
      </c>
      <c r="I51" s="1005">
        <v>0</v>
      </c>
    </row>
    <row r="52" spans="1:10" x14ac:dyDescent="0.2">
      <c r="B52" s="787" t="s">
        <v>20184</v>
      </c>
      <c r="C52" s="788"/>
      <c r="D52" s="779">
        <v>0</v>
      </c>
      <c r="E52" s="779">
        <v>0</v>
      </c>
      <c r="F52" s="806">
        <v>0</v>
      </c>
      <c r="G52" s="326">
        <v>0</v>
      </c>
      <c r="H52" s="326">
        <v>0</v>
      </c>
      <c r="I52" s="1005">
        <v>0</v>
      </c>
    </row>
    <row r="53" spans="1:10" x14ac:dyDescent="0.2">
      <c r="B53" s="1446" t="s">
        <v>20185</v>
      </c>
      <c r="C53" s="1447"/>
      <c r="D53" s="779">
        <v>0</v>
      </c>
      <c r="E53" s="779">
        <v>0</v>
      </c>
      <c r="F53" s="806">
        <v>0</v>
      </c>
      <c r="G53" s="326">
        <v>0</v>
      </c>
      <c r="H53" s="326">
        <v>0</v>
      </c>
      <c r="I53" s="1005">
        <v>0</v>
      </c>
    </row>
    <row r="54" spans="1:10" x14ac:dyDescent="0.2">
      <c r="B54" s="787" t="s">
        <v>20186</v>
      </c>
      <c r="C54" s="788"/>
      <c r="D54" s="779">
        <v>0</v>
      </c>
      <c r="E54" s="779">
        <v>0</v>
      </c>
      <c r="F54" s="806">
        <v>0</v>
      </c>
      <c r="G54" s="326">
        <v>0</v>
      </c>
      <c r="H54" s="326">
        <v>0</v>
      </c>
      <c r="I54" s="1005">
        <v>0</v>
      </c>
    </row>
    <row r="55" spans="1:10" s="903" customFormat="1" x14ac:dyDescent="0.2">
      <c r="A55" s="887"/>
      <c r="B55" s="1012" t="s">
        <v>20155</v>
      </c>
      <c r="C55" s="1013"/>
      <c r="D55" s="795">
        <f>SUM(D56:D62)</f>
        <v>0</v>
      </c>
      <c r="E55" s="795">
        <f t="shared" ref="E55:I55" si="3">SUM(E56:E62)</f>
        <v>8570300.6099999994</v>
      </c>
      <c r="F55" s="795">
        <f t="shared" si="3"/>
        <v>8570300.6099999994</v>
      </c>
      <c r="G55" s="795">
        <f t="shared" si="3"/>
        <v>1721925.96</v>
      </c>
      <c r="H55" s="795">
        <f t="shared" si="3"/>
        <v>1721925.96</v>
      </c>
      <c r="I55" s="796">
        <f t="shared" si="3"/>
        <v>6848374.6499999994</v>
      </c>
      <c r="J55" s="887"/>
    </row>
    <row r="56" spans="1:10" x14ac:dyDescent="0.2">
      <c r="B56" s="779" t="s">
        <v>20187</v>
      </c>
      <c r="C56" s="324"/>
      <c r="D56" s="779">
        <v>0</v>
      </c>
      <c r="E56" s="779">
        <v>0</v>
      </c>
      <c r="F56" s="806">
        <v>0</v>
      </c>
      <c r="G56" s="326">
        <v>0</v>
      </c>
      <c r="H56" s="326">
        <v>0</v>
      </c>
      <c r="I56" s="1005">
        <v>0</v>
      </c>
    </row>
    <row r="57" spans="1:10" x14ac:dyDescent="0.2">
      <c r="B57" s="779" t="s">
        <v>20188</v>
      </c>
      <c r="C57" s="324"/>
      <c r="D57" s="779">
        <v>0</v>
      </c>
      <c r="E57" s="779">
        <v>0</v>
      </c>
      <c r="F57" s="806">
        <v>0</v>
      </c>
      <c r="G57" s="326">
        <v>0</v>
      </c>
      <c r="H57" s="326">
        <v>0</v>
      </c>
      <c r="I57" s="1005">
        <v>0</v>
      </c>
    </row>
    <row r="58" spans="1:10" x14ac:dyDescent="0.2">
      <c r="B58" s="779" t="s">
        <v>20189</v>
      </c>
      <c r="C58" s="324"/>
      <c r="D58" s="779">
        <v>0</v>
      </c>
      <c r="E58" s="779">
        <v>0</v>
      </c>
      <c r="F58" s="806">
        <v>0</v>
      </c>
      <c r="G58" s="326">
        <v>0</v>
      </c>
      <c r="H58" s="326">
        <v>0</v>
      </c>
      <c r="I58" s="1005">
        <v>0</v>
      </c>
    </row>
    <row r="59" spans="1:10" x14ac:dyDescent="0.2">
      <c r="B59" s="1446" t="s">
        <v>20190</v>
      </c>
      <c r="C59" s="1447"/>
      <c r="D59" s="779">
        <v>0</v>
      </c>
      <c r="E59" s="779">
        <v>0</v>
      </c>
      <c r="F59" s="806">
        <v>0</v>
      </c>
      <c r="G59" s="326">
        <v>0</v>
      </c>
      <c r="H59" s="326">
        <v>0</v>
      </c>
      <c r="I59" s="1005">
        <v>0</v>
      </c>
    </row>
    <row r="60" spans="1:10" x14ac:dyDescent="0.2">
      <c r="B60" s="787" t="s">
        <v>20191</v>
      </c>
      <c r="C60" s="788"/>
      <c r="D60" s="779">
        <v>0</v>
      </c>
      <c r="E60" s="779">
        <v>8570300.6099999994</v>
      </c>
      <c r="F60" s="793">
        <f>SUM(D60+E60)</f>
        <v>8570300.6099999994</v>
      </c>
      <c r="G60" s="326">
        <v>1721925.96</v>
      </c>
      <c r="H60" s="326">
        <f>SUM(G60)</f>
        <v>1721925.96</v>
      </c>
      <c r="I60" s="994">
        <f>SUM(F60-G60)</f>
        <v>6848374.6499999994</v>
      </c>
    </row>
    <row r="61" spans="1:10" x14ac:dyDescent="0.2">
      <c r="B61" s="787" t="s">
        <v>20192</v>
      </c>
      <c r="C61" s="788"/>
      <c r="D61" s="779">
        <v>0</v>
      </c>
      <c r="E61" s="779">
        <v>0</v>
      </c>
      <c r="F61" s="806">
        <v>0</v>
      </c>
      <c r="G61" s="326">
        <v>0</v>
      </c>
      <c r="H61" s="326">
        <v>0</v>
      </c>
      <c r="I61" s="1005">
        <v>0</v>
      </c>
    </row>
    <row r="62" spans="1:10" x14ac:dyDescent="0.2">
      <c r="B62" s="779" t="s">
        <v>20193</v>
      </c>
      <c r="C62" s="324"/>
      <c r="D62" s="779">
        <v>0</v>
      </c>
      <c r="E62" s="779">
        <v>0</v>
      </c>
      <c r="F62" s="806">
        <v>0</v>
      </c>
      <c r="G62" s="326">
        <v>0</v>
      </c>
      <c r="H62" s="326">
        <v>0</v>
      </c>
      <c r="I62" s="1005">
        <v>0</v>
      </c>
    </row>
    <row r="63" spans="1:10" s="903" customFormat="1" x14ac:dyDescent="0.2">
      <c r="A63" s="887"/>
      <c r="B63" s="1514" t="s">
        <v>20163</v>
      </c>
      <c r="C63" s="1515"/>
      <c r="D63" s="795">
        <v>0</v>
      </c>
      <c r="E63" s="795">
        <v>0</v>
      </c>
      <c r="F63" s="796">
        <v>0</v>
      </c>
      <c r="G63" s="321">
        <v>0</v>
      </c>
      <c r="H63" s="321">
        <v>0</v>
      </c>
      <c r="I63" s="318">
        <v>0</v>
      </c>
      <c r="J63" s="887"/>
    </row>
    <row r="64" spans="1:10" x14ac:dyDescent="0.2">
      <c r="B64" s="779" t="s">
        <v>20194</v>
      </c>
      <c r="C64" s="324"/>
      <c r="D64" s="779">
        <v>0</v>
      </c>
      <c r="E64" s="779">
        <v>0</v>
      </c>
      <c r="F64" s="806">
        <v>0</v>
      </c>
      <c r="G64" s="326">
        <v>0</v>
      </c>
      <c r="H64" s="326">
        <v>0</v>
      </c>
      <c r="I64" s="1005">
        <v>0</v>
      </c>
    </row>
    <row r="65" spans="1:10" x14ac:dyDescent="0.2">
      <c r="B65" s="779" t="s">
        <v>20195</v>
      </c>
      <c r="C65" s="324"/>
      <c r="D65" s="779">
        <v>0</v>
      </c>
      <c r="E65" s="779">
        <v>0</v>
      </c>
      <c r="F65" s="806">
        <v>0</v>
      </c>
      <c r="G65" s="326">
        <v>0</v>
      </c>
      <c r="H65" s="326">
        <v>0</v>
      </c>
      <c r="I65" s="1005">
        <v>0</v>
      </c>
    </row>
    <row r="66" spans="1:10" x14ac:dyDescent="0.2">
      <c r="B66" s="779" t="s">
        <v>20196</v>
      </c>
      <c r="C66" s="324"/>
      <c r="D66" s="779">
        <v>0</v>
      </c>
      <c r="E66" s="779">
        <v>0</v>
      </c>
      <c r="F66" s="806">
        <v>0</v>
      </c>
      <c r="G66" s="326">
        <v>0</v>
      </c>
      <c r="H66" s="326">
        <v>0</v>
      </c>
      <c r="I66" s="1005">
        <v>0</v>
      </c>
    </row>
    <row r="67" spans="1:10" x14ac:dyDescent="0.2">
      <c r="B67" s="779" t="s">
        <v>20197</v>
      </c>
      <c r="C67" s="324"/>
      <c r="D67" s="779">
        <v>0</v>
      </c>
      <c r="E67" s="779">
        <v>0</v>
      </c>
      <c r="F67" s="806">
        <v>0</v>
      </c>
      <c r="G67" s="326">
        <v>0</v>
      </c>
      <c r="H67" s="326">
        <v>0</v>
      </c>
      <c r="I67" s="1005">
        <v>0</v>
      </c>
    </row>
    <row r="68" spans="1:10" x14ac:dyDescent="0.2">
      <c r="B68" s="779" t="s">
        <v>20198</v>
      </c>
      <c r="C68" s="324"/>
      <c r="D68" s="779">
        <v>0</v>
      </c>
      <c r="E68" s="779">
        <v>0</v>
      </c>
      <c r="F68" s="806">
        <v>0</v>
      </c>
      <c r="G68" s="326">
        <v>0</v>
      </c>
      <c r="H68" s="326">
        <v>0</v>
      </c>
      <c r="I68" s="1005">
        <v>0</v>
      </c>
    </row>
    <row r="69" spans="1:10" x14ac:dyDescent="0.2">
      <c r="B69" s="787" t="s">
        <v>20199</v>
      </c>
      <c r="C69" s="788"/>
      <c r="D69" s="779">
        <v>0</v>
      </c>
      <c r="E69" s="779">
        <v>0</v>
      </c>
      <c r="F69" s="806">
        <v>0</v>
      </c>
      <c r="G69" s="326">
        <v>0</v>
      </c>
      <c r="H69" s="326">
        <v>0</v>
      </c>
      <c r="I69" s="1005">
        <v>0</v>
      </c>
    </row>
    <row r="70" spans="1:10" x14ac:dyDescent="0.2">
      <c r="B70" s="787" t="s">
        <v>20200</v>
      </c>
      <c r="C70" s="788"/>
      <c r="D70" s="779">
        <v>0</v>
      </c>
      <c r="E70" s="779">
        <v>0</v>
      </c>
      <c r="F70" s="806">
        <v>0</v>
      </c>
      <c r="G70" s="326">
        <v>0</v>
      </c>
      <c r="H70" s="326">
        <v>0</v>
      </c>
      <c r="I70" s="1005">
        <v>0</v>
      </c>
    </row>
    <row r="71" spans="1:10" ht="12" customHeight="1" x14ac:dyDescent="0.2">
      <c r="B71" s="787" t="s">
        <v>20201</v>
      </c>
      <c r="C71" s="788"/>
      <c r="D71" s="779">
        <v>0</v>
      </c>
      <c r="E71" s="779">
        <v>0</v>
      </c>
      <c r="F71" s="806">
        <v>0</v>
      </c>
      <c r="G71" s="326">
        <v>0</v>
      </c>
      <c r="H71" s="326">
        <v>0</v>
      </c>
      <c r="I71" s="1005">
        <v>0</v>
      </c>
    </row>
    <row r="72" spans="1:10" x14ac:dyDescent="0.2">
      <c r="B72" s="779" t="s">
        <v>20202</v>
      </c>
      <c r="C72" s="324"/>
      <c r="D72" s="779">
        <v>0</v>
      </c>
      <c r="E72" s="779">
        <v>0</v>
      </c>
      <c r="F72" s="806">
        <v>0</v>
      </c>
      <c r="G72" s="326">
        <v>0</v>
      </c>
      <c r="H72" s="326">
        <v>0</v>
      </c>
      <c r="I72" s="1005">
        <v>0</v>
      </c>
    </row>
    <row r="73" spans="1:10" s="903" customFormat="1" x14ac:dyDescent="0.2">
      <c r="A73" s="887"/>
      <c r="B73" s="795" t="s">
        <v>20203</v>
      </c>
      <c r="C73" s="320"/>
      <c r="D73" s="1008">
        <v>0</v>
      </c>
      <c r="E73" s="1008">
        <v>0</v>
      </c>
      <c r="F73" s="1009">
        <v>0</v>
      </c>
      <c r="G73" s="1010">
        <v>0</v>
      </c>
      <c r="H73" s="1010">
        <v>0</v>
      </c>
      <c r="I73" s="318">
        <v>0</v>
      </c>
      <c r="J73" s="887"/>
    </row>
    <row r="74" spans="1:10" x14ac:dyDescent="0.2">
      <c r="B74" s="779" t="s">
        <v>20174</v>
      </c>
      <c r="C74" s="324"/>
      <c r="D74" s="779">
        <v>0</v>
      </c>
      <c r="E74" s="779">
        <v>0</v>
      </c>
      <c r="F74" s="806">
        <v>0</v>
      </c>
      <c r="G74" s="326">
        <v>0</v>
      </c>
      <c r="H74" s="326">
        <v>0</v>
      </c>
      <c r="I74" s="1005">
        <v>0</v>
      </c>
    </row>
    <row r="75" spans="1:10" x14ac:dyDescent="0.2">
      <c r="B75" s="779" t="s">
        <v>20175</v>
      </c>
      <c r="C75" s="324"/>
      <c r="D75" s="779">
        <v>0</v>
      </c>
      <c r="E75" s="779">
        <v>0</v>
      </c>
      <c r="F75" s="806">
        <v>0</v>
      </c>
      <c r="G75" s="326">
        <v>0</v>
      </c>
      <c r="H75" s="326">
        <v>0</v>
      </c>
      <c r="I75" s="1005">
        <v>0</v>
      </c>
    </row>
    <row r="76" spans="1:10" x14ac:dyDescent="0.2">
      <c r="B76" s="779" t="s">
        <v>20176</v>
      </c>
      <c r="C76" s="324"/>
      <c r="D76" s="779">
        <v>0</v>
      </c>
      <c r="E76" s="779">
        <v>0</v>
      </c>
      <c r="F76" s="806">
        <v>0</v>
      </c>
      <c r="G76" s="326">
        <v>0</v>
      </c>
      <c r="H76" s="326">
        <v>0</v>
      </c>
      <c r="I76" s="1005">
        <v>0</v>
      </c>
    </row>
    <row r="77" spans="1:10" x14ac:dyDescent="0.2">
      <c r="B77" s="779" t="s">
        <v>20177</v>
      </c>
      <c r="C77" s="324"/>
      <c r="D77" s="779">
        <v>0</v>
      </c>
      <c r="E77" s="779">
        <v>0</v>
      </c>
      <c r="F77" s="806">
        <v>0</v>
      </c>
      <c r="G77" s="326">
        <v>0</v>
      </c>
      <c r="H77" s="326">
        <v>0</v>
      </c>
      <c r="I77" s="1005">
        <v>0</v>
      </c>
    </row>
    <row r="78" spans="1:10" x14ac:dyDescent="0.2">
      <c r="B78" s="795" t="s">
        <v>20133</v>
      </c>
      <c r="C78" s="320"/>
      <c r="D78" s="795">
        <f>SUM(D12+D45)</f>
        <v>142096097</v>
      </c>
      <c r="E78" s="795">
        <f t="shared" ref="E78:I78" si="4">SUM(E12+E45)</f>
        <v>10017804.309999999</v>
      </c>
      <c r="F78" s="795">
        <f t="shared" si="4"/>
        <v>152113901.31</v>
      </c>
      <c r="G78" s="795">
        <f t="shared" si="4"/>
        <v>30334348.010000002</v>
      </c>
      <c r="H78" s="795">
        <f t="shared" si="4"/>
        <v>30334348.010000002</v>
      </c>
      <c r="I78" s="795">
        <f t="shared" si="4"/>
        <v>121779553.3</v>
      </c>
    </row>
    <row r="79" spans="1:10" s="776" customFormat="1" x14ac:dyDescent="0.2">
      <c r="A79" s="306"/>
      <c r="B79" s="831"/>
      <c r="C79" s="1014"/>
      <c r="D79" s="837"/>
      <c r="E79" s="837"/>
      <c r="F79" s="838"/>
      <c r="G79" s="1015"/>
      <c r="H79" s="1015"/>
      <c r="I79" s="1015"/>
      <c r="J79" s="306"/>
    </row>
    <row r="80" spans="1:10" ht="12" customHeight="1" x14ac:dyDescent="0.2">
      <c r="B80" s="1438" t="s">
        <v>62</v>
      </c>
      <c r="C80" s="1438"/>
      <c r="D80" s="1438"/>
      <c r="E80" s="1438"/>
      <c r="F80" s="1438"/>
      <c r="G80" s="1438"/>
      <c r="H80" s="1438"/>
      <c r="I80" s="324"/>
      <c r="J80" s="332"/>
    </row>
    <row r="81" spans="1:9" s="332" customFormat="1" x14ac:dyDescent="0.2">
      <c r="B81" s="1438"/>
      <c r="C81" s="1438"/>
      <c r="D81" s="1438"/>
      <c r="E81" s="1438"/>
      <c r="F81" s="1438"/>
      <c r="G81" s="1438"/>
      <c r="H81" s="1438"/>
      <c r="I81" s="324"/>
    </row>
    <row r="82" spans="1:9" s="332" customFormat="1" x14ac:dyDescent="0.2">
      <c r="B82" s="979"/>
      <c r="C82" s="979"/>
      <c r="D82" s="979"/>
      <c r="E82" s="979"/>
      <c r="F82" s="979"/>
      <c r="G82" s="979"/>
      <c r="H82" s="979"/>
      <c r="I82" s="324"/>
    </row>
    <row r="83" spans="1:9" s="332" customFormat="1" x14ac:dyDescent="0.2">
      <c r="A83" s="306"/>
      <c r="B83" s="1435"/>
      <c r="C83" s="1435"/>
      <c r="D83" s="357"/>
      <c r="E83" s="357"/>
      <c r="F83" s="357"/>
    </row>
    <row r="84" spans="1:9" x14ac:dyDescent="0.2">
      <c r="B84" s="1435" t="s">
        <v>842</v>
      </c>
      <c r="C84" s="1435"/>
      <c r="D84" s="767"/>
      <c r="E84" s="1247" t="s">
        <v>20204</v>
      </c>
      <c r="F84" s="1247"/>
      <c r="G84" s="1247"/>
    </row>
    <row r="85" spans="1:9" x14ac:dyDescent="0.2">
      <c r="B85" s="1435" t="s">
        <v>844</v>
      </c>
      <c r="C85" s="1435"/>
      <c r="E85" s="1247" t="s">
        <v>18996</v>
      </c>
      <c r="F85" s="1247"/>
      <c r="G85" s="1247"/>
    </row>
  </sheetData>
  <sheetProtection selectLockedCells="1"/>
  <mergeCells count="27">
    <mergeCell ref="C8:H8"/>
    <mergeCell ref="B2:I2"/>
    <mergeCell ref="B3:I3"/>
    <mergeCell ref="B4:I4"/>
    <mergeCell ref="B5:I5"/>
    <mergeCell ref="B6:I6"/>
    <mergeCell ref="B53:C53"/>
    <mergeCell ref="B10:B11"/>
    <mergeCell ref="D10:H10"/>
    <mergeCell ref="I10:I11"/>
    <mergeCell ref="B13:C13"/>
    <mergeCell ref="B16:C16"/>
    <mergeCell ref="B18:C18"/>
    <mergeCell ref="B20:C20"/>
    <mergeCell ref="B31:C31"/>
    <mergeCell ref="B41:C41"/>
    <mergeCell ref="B42:C42"/>
    <mergeCell ref="B49:C49"/>
    <mergeCell ref="B85:C85"/>
    <mergeCell ref="E85:G85"/>
    <mergeCell ref="B59:C59"/>
    <mergeCell ref="B63:C63"/>
    <mergeCell ref="B80:H80"/>
    <mergeCell ref="B81:H81"/>
    <mergeCell ref="B83:C83"/>
    <mergeCell ref="B84:C84"/>
    <mergeCell ref="E84:G84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56" orientation="landscape" r:id="rId1"/>
  <headerFooter>
    <oddFooter>&amp;R96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47"/>
  <sheetViews>
    <sheetView topLeftCell="B7" zoomScaleNormal="100" zoomScaleSheetLayoutView="85" workbookViewId="0">
      <selection activeCell="H54" sqref="H54"/>
    </sheetView>
  </sheetViews>
  <sheetFormatPr baseColWidth="10" defaultRowHeight="12" x14ac:dyDescent="0.2"/>
  <cols>
    <col min="1" max="1" width="3.140625" style="306" customWidth="1"/>
    <col min="2" max="2" width="19.85546875" style="331" customWidth="1"/>
    <col min="3" max="3" width="28.42578125" style="331" customWidth="1"/>
    <col min="4" max="9" width="18.42578125" style="331" customWidth="1"/>
    <col min="10" max="10" width="1.5703125" style="306" customWidth="1"/>
    <col min="11" max="16384" width="11.42578125" style="331"/>
  </cols>
  <sheetData>
    <row r="1" spans="1:10" x14ac:dyDescent="0.2">
      <c r="B1" s="332"/>
      <c r="C1" s="332"/>
      <c r="D1" s="332"/>
      <c r="E1" s="332"/>
      <c r="F1" s="332"/>
      <c r="G1" s="332"/>
      <c r="H1" s="332"/>
      <c r="I1" s="332"/>
    </row>
    <row r="2" spans="1:10" x14ac:dyDescent="0.2">
      <c r="B2" s="1151"/>
      <c r="C2" s="1151"/>
      <c r="D2" s="1151"/>
      <c r="E2" s="1151"/>
      <c r="F2" s="1151"/>
      <c r="G2" s="1151"/>
      <c r="H2" s="1151"/>
      <c r="I2" s="1151"/>
    </row>
    <row r="3" spans="1:10" x14ac:dyDescent="0.2">
      <c r="B3" s="1247" t="s">
        <v>20051</v>
      </c>
      <c r="C3" s="1247"/>
      <c r="D3" s="1247"/>
      <c r="E3" s="1247"/>
      <c r="F3" s="1247"/>
      <c r="G3" s="1247"/>
      <c r="H3" s="1247"/>
      <c r="I3" s="1247"/>
    </row>
    <row r="4" spans="1:10" x14ac:dyDescent="0.2">
      <c r="B4" s="1247" t="s">
        <v>20205</v>
      </c>
      <c r="C4" s="1247"/>
      <c r="D4" s="1247"/>
      <c r="E4" s="1247"/>
      <c r="F4" s="1247"/>
      <c r="G4" s="1247"/>
      <c r="H4" s="1247"/>
      <c r="I4" s="1247"/>
    </row>
    <row r="5" spans="1:10" x14ac:dyDescent="0.2">
      <c r="B5" s="1247" t="s">
        <v>19512</v>
      </c>
      <c r="C5" s="1247"/>
      <c r="D5" s="1247"/>
      <c r="E5" s="1247"/>
      <c r="F5" s="1247"/>
      <c r="G5" s="1247"/>
      <c r="H5" s="1247"/>
      <c r="I5" s="1247"/>
    </row>
    <row r="6" spans="1:10" x14ac:dyDescent="0.2">
      <c r="B6" s="1247" t="s">
        <v>1</v>
      </c>
      <c r="C6" s="1247"/>
      <c r="D6" s="1247"/>
      <c r="E6" s="1247"/>
      <c r="F6" s="1247"/>
      <c r="G6" s="1247"/>
      <c r="H6" s="1247"/>
      <c r="I6" s="1247"/>
    </row>
    <row r="7" spans="1:10" x14ac:dyDescent="0.2">
      <c r="B7" s="436"/>
      <c r="C7" s="436"/>
      <c r="D7" s="436"/>
      <c r="E7" s="436"/>
      <c r="F7" s="436"/>
      <c r="G7" s="436"/>
      <c r="H7" s="436"/>
      <c r="I7" s="436"/>
    </row>
    <row r="8" spans="1:10" x14ac:dyDescent="0.2">
      <c r="B8" s="308"/>
      <c r="C8" s="308" t="s">
        <v>2</v>
      </c>
      <c r="D8" s="1248" t="s">
        <v>19703</v>
      </c>
      <c r="E8" s="1248"/>
      <c r="F8" s="1248"/>
      <c r="G8" s="1248"/>
      <c r="H8" s="1248"/>
      <c r="I8" s="1248"/>
    </row>
    <row r="9" spans="1:10" x14ac:dyDescent="0.2">
      <c r="B9" s="357"/>
      <c r="C9" s="357"/>
      <c r="D9" s="357"/>
      <c r="E9" s="357"/>
      <c r="F9" s="357"/>
      <c r="G9" s="357"/>
      <c r="H9" s="357"/>
      <c r="I9" s="357"/>
    </row>
    <row r="10" spans="1:10" x14ac:dyDescent="0.2">
      <c r="B10" s="1525" t="s">
        <v>19940</v>
      </c>
      <c r="C10" s="1526"/>
      <c r="D10" s="1529" t="s">
        <v>19541</v>
      </c>
      <c r="E10" s="1529"/>
      <c r="F10" s="1529"/>
      <c r="G10" s="1529"/>
      <c r="H10" s="1529"/>
      <c r="I10" s="1529" t="s">
        <v>20206</v>
      </c>
    </row>
    <row r="11" spans="1:10" ht="50.25" customHeight="1" x14ac:dyDescent="0.2">
      <c r="B11" s="1527"/>
      <c r="C11" s="1528"/>
      <c r="D11" s="1016" t="s">
        <v>20052</v>
      </c>
      <c r="E11" s="1016" t="s">
        <v>19544</v>
      </c>
      <c r="F11" s="1016" t="s">
        <v>19518</v>
      </c>
      <c r="G11" s="1016" t="s">
        <v>19519</v>
      </c>
      <c r="H11" s="1016" t="s">
        <v>19545</v>
      </c>
      <c r="I11" s="1529"/>
    </row>
    <row r="12" spans="1:10" x14ac:dyDescent="0.2">
      <c r="B12" s="1017"/>
      <c r="C12" s="332"/>
      <c r="D12" s="1018"/>
      <c r="E12" s="1019"/>
      <c r="F12" s="1020"/>
      <c r="G12" s="1018"/>
      <c r="H12" s="1019"/>
      <c r="I12" s="1021"/>
    </row>
    <row r="13" spans="1:10" s="776" customFormat="1" ht="12.75" customHeight="1" x14ac:dyDescent="0.2">
      <c r="A13" s="306"/>
      <c r="B13" s="1022"/>
      <c r="C13" s="383"/>
      <c r="D13" s="1006"/>
      <c r="E13" s="790"/>
      <c r="F13" s="1023"/>
      <c r="G13" s="787"/>
      <c r="H13" s="780"/>
      <c r="I13" s="806"/>
      <c r="J13" s="306"/>
    </row>
    <row r="14" spans="1:10" x14ac:dyDescent="0.2">
      <c r="B14" s="1523" t="s">
        <v>20207</v>
      </c>
      <c r="C14" s="1524"/>
      <c r="D14" s="1024">
        <f>SUM(D15)</f>
        <v>107692683</v>
      </c>
      <c r="E14" s="1024">
        <f t="shared" ref="E14:I14" si="0">SUM(E15)</f>
        <v>0</v>
      </c>
      <c r="F14" s="1024">
        <f t="shared" si="0"/>
        <v>107692683</v>
      </c>
      <c r="G14" s="1024">
        <f t="shared" si="0"/>
        <v>19218928.199999999</v>
      </c>
      <c r="H14" s="1024">
        <f t="shared" si="0"/>
        <v>19218928.199999999</v>
      </c>
      <c r="I14" s="1025">
        <f t="shared" si="0"/>
        <v>88473754.799999997</v>
      </c>
    </row>
    <row r="15" spans="1:10" x14ac:dyDescent="0.2">
      <c r="B15" s="1026" t="s">
        <v>20208</v>
      </c>
      <c r="C15" s="840"/>
      <c r="D15" s="802">
        <v>107692683</v>
      </c>
      <c r="E15" s="803">
        <v>0</v>
      </c>
      <c r="F15" s="1027">
        <f>SUM(D15:E15)</f>
        <v>107692683</v>
      </c>
      <c r="G15" s="802">
        <v>19218928.199999999</v>
      </c>
      <c r="H15" s="803">
        <f>SUM(G15)</f>
        <v>19218928.199999999</v>
      </c>
      <c r="I15" s="790">
        <f>SUM(F15-G15)</f>
        <v>88473754.799999997</v>
      </c>
    </row>
    <row r="16" spans="1:10" x14ac:dyDescent="0.2">
      <c r="B16" s="1026" t="s">
        <v>20209</v>
      </c>
      <c r="C16" s="840"/>
      <c r="D16" s="802"/>
      <c r="E16" s="803"/>
      <c r="F16" s="1027"/>
      <c r="G16" s="802"/>
      <c r="H16" s="803"/>
      <c r="I16" s="793">
        <v>0</v>
      </c>
    </row>
    <row r="17" spans="2:9" x14ac:dyDescent="0.2">
      <c r="B17" s="1026" t="s">
        <v>20210</v>
      </c>
      <c r="C17" s="840"/>
      <c r="D17" s="1006">
        <v>0</v>
      </c>
      <c r="E17" s="793">
        <v>0</v>
      </c>
      <c r="F17" s="1028">
        <v>0</v>
      </c>
      <c r="G17" s="1006">
        <v>0</v>
      </c>
      <c r="H17" s="793">
        <v>0</v>
      </c>
      <c r="I17" s="793">
        <v>0</v>
      </c>
    </row>
    <row r="18" spans="2:9" x14ac:dyDescent="0.2">
      <c r="B18" s="1026" t="s">
        <v>20211</v>
      </c>
      <c r="C18" s="840"/>
      <c r="D18" s="802"/>
      <c r="E18" s="803"/>
      <c r="F18" s="1027"/>
      <c r="G18" s="802"/>
      <c r="H18" s="803"/>
      <c r="I18" s="793">
        <v>0</v>
      </c>
    </row>
    <row r="19" spans="2:9" x14ac:dyDescent="0.2">
      <c r="B19" s="1026" t="s">
        <v>20212</v>
      </c>
      <c r="C19" s="840"/>
      <c r="D19" s="802"/>
      <c r="E19" s="803"/>
      <c r="F19" s="1027"/>
      <c r="G19" s="802"/>
      <c r="H19" s="803"/>
      <c r="I19" s="793">
        <v>0</v>
      </c>
    </row>
    <row r="20" spans="2:9" x14ac:dyDescent="0.2">
      <c r="B20" s="1026" t="s">
        <v>20213</v>
      </c>
      <c r="C20" s="840"/>
      <c r="D20" s="802"/>
      <c r="E20" s="803"/>
      <c r="F20" s="1027"/>
      <c r="G20" s="802"/>
      <c r="H20" s="803"/>
      <c r="I20" s="793">
        <v>0</v>
      </c>
    </row>
    <row r="21" spans="2:9" ht="25.5" customHeight="1" x14ac:dyDescent="0.2">
      <c r="B21" s="1521" t="s">
        <v>20214</v>
      </c>
      <c r="C21" s="1522"/>
      <c r="D21" s="1006">
        <v>0</v>
      </c>
      <c r="E21" s="793">
        <v>0</v>
      </c>
      <c r="F21" s="1028">
        <v>0</v>
      </c>
      <c r="G21" s="1006">
        <v>0</v>
      </c>
      <c r="H21" s="793">
        <v>0</v>
      </c>
      <c r="I21" s="1007">
        <v>0</v>
      </c>
    </row>
    <row r="22" spans="2:9" x14ac:dyDescent="0.2">
      <c r="B22" s="1026" t="s">
        <v>20215</v>
      </c>
      <c r="C22" s="840"/>
      <c r="D22" s="802"/>
      <c r="E22" s="803"/>
      <c r="F22" s="1027"/>
      <c r="G22" s="802"/>
      <c r="H22" s="803"/>
      <c r="I22" s="1007">
        <v>0</v>
      </c>
    </row>
    <row r="23" spans="2:9" x14ac:dyDescent="0.2">
      <c r="B23" s="1026" t="s">
        <v>20216</v>
      </c>
      <c r="C23" s="840"/>
      <c r="D23" s="802"/>
      <c r="E23" s="803"/>
      <c r="F23" s="1027"/>
      <c r="G23" s="802"/>
      <c r="H23" s="803"/>
      <c r="I23" s="1007">
        <v>0</v>
      </c>
    </row>
    <row r="24" spans="2:9" x14ac:dyDescent="0.2">
      <c r="B24" s="1026" t="s">
        <v>20217</v>
      </c>
      <c r="C24" s="840"/>
      <c r="D24" s="802"/>
      <c r="E24" s="803"/>
      <c r="F24" s="1027"/>
      <c r="G24" s="802"/>
      <c r="H24" s="803"/>
      <c r="I24" s="1007">
        <v>0</v>
      </c>
    </row>
    <row r="25" spans="2:9" x14ac:dyDescent="0.2">
      <c r="B25" s="1026"/>
      <c r="C25" s="840"/>
      <c r="D25" s="802"/>
      <c r="E25" s="803"/>
      <c r="F25" s="1027"/>
      <c r="G25" s="802"/>
      <c r="H25" s="803"/>
      <c r="I25" s="1007"/>
    </row>
    <row r="26" spans="2:9" x14ac:dyDescent="0.2">
      <c r="B26" s="1523" t="s">
        <v>20218</v>
      </c>
      <c r="C26" s="1524"/>
      <c r="D26" s="1024">
        <v>0</v>
      </c>
      <c r="E26" s="1025">
        <v>0</v>
      </c>
      <c r="F26" s="1029">
        <v>0</v>
      </c>
      <c r="G26" s="1024">
        <v>0</v>
      </c>
      <c r="H26" s="1025">
        <v>0</v>
      </c>
      <c r="I26" s="1030">
        <v>0</v>
      </c>
    </row>
    <row r="27" spans="2:9" x14ac:dyDescent="0.2">
      <c r="B27" s="1026" t="s">
        <v>20208</v>
      </c>
      <c r="C27" s="840"/>
      <c r="D27" s="802"/>
      <c r="E27" s="803"/>
      <c r="F27" s="1027"/>
      <c r="G27" s="802"/>
      <c r="H27" s="803"/>
      <c r="I27" s="1007">
        <v>0</v>
      </c>
    </row>
    <row r="28" spans="2:9" x14ac:dyDescent="0.2">
      <c r="B28" s="1026" t="s">
        <v>20209</v>
      </c>
      <c r="C28" s="840"/>
      <c r="D28" s="802"/>
      <c r="E28" s="803"/>
      <c r="F28" s="1027"/>
      <c r="G28" s="802"/>
      <c r="H28" s="803"/>
      <c r="I28" s="1007">
        <v>0</v>
      </c>
    </row>
    <row r="29" spans="2:9" x14ac:dyDescent="0.2">
      <c r="B29" s="1026" t="s">
        <v>20210</v>
      </c>
      <c r="C29" s="840"/>
      <c r="D29" s="1006">
        <v>0</v>
      </c>
      <c r="E29" s="793">
        <v>0</v>
      </c>
      <c r="F29" s="1028">
        <v>0</v>
      </c>
      <c r="G29" s="1006">
        <v>0</v>
      </c>
      <c r="H29" s="793">
        <v>0</v>
      </c>
      <c r="I29" s="1007">
        <v>0</v>
      </c>
    </row>
    <row r="30" spans="2:9" x14ac:dyDescent="0.2">
      <c r="B30" s="1026" t="s">
        <v>20211</v>
      </c>
      <c r="C30" s="840"/>
      <c r="D30" s="802"/>
      <c r="E30" s="803"/>
      <c r="F30" s="1027"/>
      <c r="G30" s="802"/>
      <c r="H30" s="803"/>
      <c r="I30" s="1007">
        <v>0</v>
      </c>
    </row>
    <row r="31" spans="2:9" x14ac:dyDescent="0.2">
      <c r="B31" s="1026" t="s">
        <v>20212</v>
      </c>
      <c r="C31" s="840"/>
      <c r="D31" s="802"/>
      <c r="E31" s="803"/>
      <c r="F31" s="1027"/>
      <c r="G31" s="802"/>
      <c r="H31" s="803"/>
      <c r="I31" s="1007">
        <v>0</v>
      </c>
    </row>
    <row r="32" spans="2:9" x14ac:dyDescent="0.2">
      <c r="B32" s="1026" t="s">
        <v>20213</v>
      </c>
      <c r="C32" s="840"/>
      <c r="D32" s="802"/>
      <c r="E32" s="803"/>
      <c r="F32" s="1027"/>
      <c r="G32" s="802"/>
      <c r="H32" s="803"/>
      <c r="I32" s="1007">
        <v>0</v>
      </c>
    </row>
    <row r="33" spans="1:10" ht="24" customHeight="1" x14ac:dyDescent="0.2">
      <c r="B33" s="1521" t="s">
        <v>20214</v>
      </c>
      <c r="C33" s="1522"/>
      <c r="D33" s="1006">
        <v>0</v>
      </c>
      <c r="E33" s="793">
        <v>0</v>
      </c>
      <c r="F33" s="1028">
        <v>0</v>
      </c>
      <c r="G33" s="1006">
        <v>0</v>
      </c>
      <c r="H33" s="793">
        <v>0</v>
      </c>
      <c r="I33" s="1007">
        <v>0</v>
      </c>
    </row>
    <row r="34" spans="1:10" x14ac:dyDescent="0.2">
      <c r="B34" s="1026" t="s">
        <v>20215</v>
      </c>
      <c r="C34" s="840"/>
      <c r="D34" s="802"/>
      <c r="E34" s="803"/>
      <c r="F34" s="1027"/>
      <c r="G34" s="802"/>
      <c r="H34" s="803"/>
      <c r="I34" s="1007">
        <v>0</v>
      </c>
    </row>
    <row r="35" spans="1:10" x14ac:dyDescent="0.2">
      <c r="B35" s="1026" t="s">
        <v>20216</v>
      </c>
      <c r="C35" s="840"/>
      <c r="D35" s="802"/>
      <c r="E35" s="803"/>
      <c r="F35" s="1027"/>
      <c r="G35" s="802"/>
      <c r="H35" s="803"/>
      <c r="I35" s="1007">
        <v>0</v>
      </c>
    </row>
    <row r="36" spans="1:10" x14ac:dyDescent="0.2">
      <c r="B36" s="1026" t="s">
        <v>20217</v>
      </c>
      <c r="C36" s="840"/>
      <c r="D36" s="802"/>
      <c r="E36" s="803"/>
      <c r="F36" s="1027"/>
      <c r="G36" s="802"/>
      <c r="H36" s="803"/>
      <c r="I36" s="1007">
        <v>0</v>
      </c>
    </row>
    <row r="37" spans="1:10" x14ac:dyDescent="0.2">
      <c r="B37" s="1026"/>
      <c r="C37" s="840"/>
      <c r="D37" s="1006"/>
      <c r="E37" s="793"/>
      <c r="F37" s="1028"/>
      <c r="G37" s="1006"/>
      <c r="H37" s="793"/>
      <c r="I37" s="1007"/>
    </row>
    <row r="38" spans="1:10" s="819" customFormat="1" x14ac:dyDescent="0.25">
      <c r="A38" s="815"/>
      <c r="B38" s="1523" t="s">
        <v>20219</v>
      </c>
      <c r="C38" s="1524"/>
      <c r="D38" s="1031">
        <f>SUM(D14+D26)</f>
        <v>107692683</v>
      </c>
      <c r="E38" s="1031">
        <f t="shared" ref="E38:I38" si="1">SUM(E14+E26)</f>
        <v>0</v>
      </c>
      <c r="F38" s="1031">
        <f t="shared" si="1"/>
        <v>107692683</v>
      </c>
      <c r="G38" s="1031">
        <f t="shared" si="1"/>
        <v>19218928.199999999</v>
      </c>
      <c r="H38" s="1031">
        <f t="shared" si="1"/>
        <v>19218928.199999999</v>
      </c>
      <c r="I38" s="1032">
        <f t="shared" si="1"/>
        <v>88473754.799999997</v>
      </c>
      <c r="J38" s="815"/>
    </row>
    <row r="39" spans="1:10" x14ac:dyDescent="0.2">
      <c r="B39" s="1033"/>
      <c r="C39" s="1034"/>
      <c r="D39" s="1035"/>
      <c r="E39" s="1036"/>
      <c r="F39" s="1037"/>
      <c r="G39" s="1038"/>
      <c r="H39" s="1039"/>
      <c r="I39" s="1040"/>
    </row>
    <row r="40" spans="1:10" x14ac:dyDescent="0.2">
      <c r="B40" s="1438" t="s">
        <v>62</v>
      </c>
      <c r="C40" s="1438"/>
      <c r="D40" s="1438"/>
      <c r="E40" s="1438"/>
      <c r="F40" s="1438"/>
      <c r="G40" s="1438"/>
      <c r="H40" s="1438"/>
      <c r="I40" s="1041"/>
    </row>
    <row r="41" spans="1:10" x14ac:dyDescent="0.2">
      <c r="B41" s="1438"/>
      <c r="C41" s="1438"/>
      <c r="D41" s="1438"/>
      <c r="E41" s="1438"/>
      <c r="F41" s="1438"/>
      <c r="G41" s="1438"/>
      <c r="H41" s="1438"/>
      <c r="I41" s="1041"/>
    </row>
    <row r="42" spans="1:10" x14ac:dyDescent="0.2">
      <c r="B42" s="840"/>
      <c r="C42" s="840"/>
      <c r="D42" s="1041"/>
      <c r="E42" s="1041"/>
      <c r="F42" s="1041"/>
      <c r="G42" s="1041"/>
      <c r="H42" s="1041"/>
      <c r="I42" s="1041"/>
    </row>
    <row r="43" spans="1:10" x14ac:dyDescent="0.2">
      <c r="B43" s="840"/>
      <c r="C43" s="840"/>
      <c r="D43" s="1041"/>
      <c r="E43" s="1041"/>
      <c r="F43" s="1041"/>
      <c r="G43" s="1041"/>
      <c r="H43" s="1041"/>
      <c r="I43" s="1041"/>
    </row>
    <row r="44" spans="1:10" x14ac:dyDescent="0.2">
      <c r="B44" s="306"/>
      <c r="C44" s="1439"/>
      <c r="D44" s="1439"/>
      <c r="E44" s="357"/>
      <c r="F44" s="356"/>
      <c r="G44" s="356"/>
      <c r="H44" s="1041"/>
      <c r="I44" s="1041"/>
    </row>
    <row r="45" spans="1:10" x14ac:dyDescent="0.2">
      <c r="B45" s="306"/>
      <c r="C45" s="1440" t="s">
        <v>842</v>
      </c>
      <c r="D45" s="1440"/>
      <c r="E45" s="767"/>
      <c r="F45" s="1253" t="s">
        <v>20050</v>
      </c>
      <c r="G45" s="1253"/>
      <c r="H45" s="1041"/>
      <c r="I45" s="1041"/>
    </row>
    <row r="46" spans="1:10" x14ac:dyDescent="0.2">
      <c r="B46" s="306"/>
      <c r="C46" s="1435" t="s">
        <v>844</v>
      </c>
      <c r="D46" s="1435"/>
      <c r="F46" s="1247" t="s">
        <v>18996</v>
      </c>
      <c r="G46" s="1247"/>
      <c r="H46" s="1041"/>
      <c r="I46" s="1041"/>
    </row>
    <row r="47" spans="1:10" s="871" customFormat="1" x14ac:dyDescent="0.2">
      <c r="B47" s="1042"/>
      <c r="C47" s="1042"/>
      <c r="D47" s="1043"/>
      <c r="E47" s="1043"/>
      <c r="F47" s="1043"/>
      <c r="G47" s="1043"/>
      <c r="H47" s="1043"/>
      <c r="I47" s="1043"/>
    </row>
  </sheetData>
  <sheetProtection selectLockedCells="1"/>
  <mergeCells count="21">
    <mergeCell ref="B26:C26"/>
    <mergeCell ref="B2:I2"/>
    <mergeCell ref="B3:I3"/>
    <mergeCell ref="B4:I4"/>
    <mergeCell ref="B5:I5"/>
    <mergeCell ref="B6:I6"/>
    <mergeCell ref="D8:I8"/>
    <mergeCell ref="B10:C11"/>
    <mergeCell ref="D10:H10"/>
    <mergeCell ref="I10:I11"/>
    <mergeCell ref="B14:C14"/>
    <mergeCell ref="B21:C21"/>
    <mergeCell ref="C46:D46"/>
    <mergeCell ref="F46:G46"/>
    <mergeCell ref="B33:C33"/>
    <mergeCell ref="B38:C38"/>
    <mergeCell ref="B40:H40"/>
    <mergeCell ref="B41:H41"/>
    <mergeCell ref="C44:D44"/>
    <mergeCell ref="C45:D45"/>
    <mergeCell ref="F45:G45"/>
  </mergeCells>
  <printOptions horizontalCentered="1" verticalCentered="1"/>
  <pageMargins left="0.11811023622047245" right="0.11811023622047245" top="0.11811023622047245" bottom="0.35433070866141736" header="0" footer="0"/>
  <pageSetup scale="85" orientation="landscape" r:id="rId1"/>
  <headerFooter>
    <oddFooter>&amp;R97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78"/>
  <sheetViews>
    <sheetView zoomScaleNormal="100" workbookViewId="0">
      <selection activeCell="H54" sqref="H54"/>
    </sheetView>
  </sheetViews>
  <sheetFormatPr baseColWidth="10" defaultRowHeight="12" x14ac:dyDescent="0.2"/>
  <cols>
    <col min="1" max="1" width="1.140625" style="331" customWidth="1"/>
    <col min="2" max="2" width="38.140625" style="1110" customWidth="1"/>
    <col min="3" max="3" width="4.5703125" style="331" customWidth="1"/>
    <col min="4" max="4" width="25" style="331" customWidth="1"/>
    <col min="5" max="5" width="3.7109375" style="331" customWidth="1"/>
    <col min="6" max="6" width="9.85546875" style="331" bestFit="1" customWidth="1"/>
    <col min="7" max="7" width="12.42578125" style="331" bestFit="1" customWidth="1"/>
    <col min="8" max="8" width="9.5703125" style="331" customWidth="1"/>
    <col min="9" max="9" width="12.140625" style="1110" customWidth="1"/>
    <col min="10" max="10" width="11.42578125" style="331" customWidth="1"/>
    <col min="11" max="16384" width="11.42578125" style="331"/>
  </cols>
  <sheetData>
    <row r="1" spans="1:10" ht="15.75" customHeight="1" x14ac:dyDescent="0.2">
      <c r="A1" s="1532"/>
      <c r="B1" s="1533"/>
      <c r="C1" s="1533"/>
      <c r="D1" s="1533"/>
      <c r="E1" s="1533"/>
      <c r="F1" s="1533"/>
      <c r="G1" s="1533"/>
      <c r="H1" s="1533"/>
      <c r="I1" s="1533"/>
      <c r="J1" s="1534"/>
    </row>
    <row r="2" spans="1:10" ht="15.75" customHeight="1" x14ac:dyDescent="0.2">
      <c r="A2" s="1535" t="s">
        <v>19510</v>
      </c>
      <c r="B2" s="1536"/>
      <c r="C2" s="1536"/>
      <c r="D2" s="1536"/>
      <c r="E2" s="1536"/>
      <c r="F2" s="1536"/>
      <c r="G2" s="1536"/>
      <c r="H2" s="1536"/>
      <c r="I2" s="1536"/>
      <c r="J2" s="1537"/>
    </row>
    <row r="3" spans="1:10" x14ac:dyDescent="0.2">
      <c r="A3" s="1538" t="s">
        <v>20220</v>
      </c>
      <c r="B3" s="1539"/>
      <c r="C3" s="1539"/>
      <c r="D3" s="1539"/>
      <c r="E3" s="1539"/>
      <c r="F3" s="1539"/>
      <c r="G3" s="1539"/>
      <c r="H3" s="1539"/>
      <c r="I3" s="1539"/>
      <c r="J3" s="1540"/>
    </row>
    <row r="4" spans="1:10" x14ac:dyDescent="0.2">
      <c r="A4" s="1541" t="s">
        <v>19512</v>
      </c>
      <c r="B4" s="1542"/>
      <c r="C4" s="1542"/>
      <c r="D4" s="1542"/>
      <c r="E4" s="1542"/>
      <c r="F4" s="1542"/>
      <c r="G4" s="1542"/>
      <c r="H4" s="1542"/>
      <c r="I4" s="1542"/>
      <c r="J4" s="1543"/>
    </row>
    <row r="5" spans="1:10" x14ac:dyDescent="0.2">
      <c r="A5" s="1044"/>
      <c r="B5" s="1045"/>
      <c r="C5" s="1544" t="s">
        <v>20221</v>
      </c>
      <c r="D5" s="1544"/>
      <c r="E5" s="1544"/>
      <c r="F5" s="1545"/>
      <c r="G5" s="1546" t="s">
        <v>20222</v>
      </c>
      <c r="H5" s="1547"/>
      <c r="I5" s="1548" t="s">
        <v>20223</v>
      </c>
      <c r="J5" s="1550" t="s">
        <v>20224</v>
      </c>
    </row>
    <row r="6" spans="1:10" x14ac:dyDescent="0.2">
      <c r="A6" s="1046"/>
      <c r="B6" s="1047"/>
      <c r="C6" s="1544" t="s">
        <v>20225</v>
      </c>
      <c r="D6" s="1545"/>
      <c r="E6" s="1552" t="s">
        <v>20226</v>
      </c>
      <c r="F6" s="1553"/>
      <c r="G6" s="1048"/>
      <c r="H6" s="1049"/>
      <c r="I6" s="1549"/>
      <c r="J6" s="1551"/>
    </row>
    <row r="7" spans="1:10" ht="45.75" customHeight="1" x14ac:dyDescent="0.2">
      <c r="A7" s="1046"/>
      <c r="B7" s="1050" t="s">
        <v>20227</v>
      </c>
      <c r="C7" s="1051"/>
      <c r="D7" s="1052" t="s">
        <v>20228</v>
      </c>
      <c r="E7" s="1530" t="s">
        <v>20229</v>
      </c>
      <c r="F7" s="1531"/>
      <c r="G7" s="1053" t="s">
        <v>20230</v>
      </c>
      <c r="H7" s="1054" t="s">
        <v>20231</v>
      </c>
      <c r="I7" s="1549"/>
      <c r="J7" s="1551"/>
    </row>
    <row r="8" spans="1:10" x14ac:dyDescent="0.2">
      <c r="A8" s="1055"/>
      <c r="B8" s="1056" t="s">
        <v>20232</v>
      </c>
      <c r="C8" s="1057"/>
      <c r="D8" s="1057"/>
      <c r="E8" s="1057"/>
      <c r="F8" s="1057"/>
      <c r="G8" s="1057"/>
      <c r="H8" s="1057"/>
      <c r="I8" s="1058"/>
      <c r="J8" s="1059"/>
    </row>
    <row r="9" spans="1:10" x14ac:dyDescent="0.2">
      <c r="A9" s="1060"/>
      <c r="B9" s="1061" t="s">
        <v>20233</v>
      </c>
      <c r="C9" s="1062"/>
      <c r="D9" s="1062"/>
      <c r="E9" s="1062"/>
      <c r="F9" s="1062"/>
      <c r="G9" s="1062"/>
      <c r="H9" s="1062"/>
      <c r="I9" s="1063"/>
      <c r="J9" s="1064"/>
    </row>
    <row r="10" spans="1:10" x14ac:dyDescent="0.2">
      <c r="A10" s="1065"/>
      <c r="B10" s="1066" t="s">
        <v>20234</v>
      </c>
      <c r="C10" s="1067"/>
      <c r="D10" s="1067"/>
      <c r="E10" s="1067"/>
      <c r="F10" s="1067"/>
      <c r="G10" s="1067"/>
      <c r="H10" s="1067"/>
      <c r="I10" s="1068"/>
      <c r="J10" s="1069"/>
    </row>
    <row r="11" spans="1:10" ht="36" x14ac:dyDescent="0.2">
      <c r="A11" s="1070"/>
      <c r="B11" s="1071" t="s">
        <v>20235</v>
      </c>
      <c r="C11" s="1072" t="s">
        <v>20225</v>
      </c>
      <c r="D11" s="1073" t="s">
        <v>20236</v>
      </c>
      <c r="E11" s="1070"/>
      <c r="F11" s="1074"/>
      <c r="G11" s="1075">
        <v>142096097</v>
      </c>
      <c r="H11" s="1076" t="s">
        <v>20237</v>
      </c>
      <c r="I11" s="1077" t="s">
        <v>20238</v>
      </c>
      <c r="J11" s="1078"/>
    </row>
    <row r="12" spans="1:10" ht="24" x14ac:dyDescent="0.2">
      <c r="A12" s="1070"/>
      <c r="B12" s="1079" t="s">
        <v>20239</v>
      </c>
      <c r="C12" s="1072" t="s">
        <v>20225</v>
      </c>
      <c r="D12" s="1073" t="s">
        <v>20240</v>
      </c>
      <c r="E12" s="1070"/>
      <c r="F12" s="1074"/>
      <c r="G12" s="1075">
        <v>152113901.31</v>
      </c>
      <c r="H12" s="1076" t="s">
        <v>20237</v>
      </c>
      <c r="I12" s="1077" t="s">
        <v>20238</v>
      </c>
      <c r="J12" s="1078"/>
    </row>
    <row r="13" spans="1:10" ht="24" x14ac:dyDescent="0.2">
      <c r="A13" s="1070"/>
      <c r="B13" s="1079" t="s">
        <v>20241</v>
      </c>
      <c r="C13" s="1072" t="s">
        <v>20225</v>
      </c>
      <c r="D13" s="1073" t="s">
        <v>20242</v>
      </c>
      <c r="E13" s="1070"/>
      <c r="F13" s="1074"/>
      <c r="G13" s="1075">
        <v>31023196.369999997</v>
      </c>
      <c r="H13" s="1076" t="s">
        <v>20237</v>
      </c>
      <c r="I13" s="1077" t="s">
        <v>20238</v>
      </c>
      <c r="J13" s="1078"/>
    </row>
    <row r="14" spans="1:10" ht="24" x14ac:dyDescent="0.2">
      <c r="A14" s="1080"/>
      <c r="B14" s="1081" t="s">
        <v>20243</v>
      </c>
      <c r="C14" s="1082"/>
      <c r="D14" s="1082"/>
      <c r="E14" s="1082"/>
      <c r="F14" s="1082"/>
      <c r="G14" s="1082"/>
      <c r="H14" s="1082"/>
      <c r="I14" s="1083"/>
      <c r="J14" s="1084"/>
    </row>
    <row r="15" spans="1:10" ht="36" x14ac:dyDescent="0.2">
      <c r="A15" s="1070"/>
      <c r="B15" s="1071" t="s">
        <v>20235</v>
      </c>
      <c r="C15" s="1072" t="s">
        <v>20225</v>
      </c>
      <c r="D15" s="1073" t="s">
        <v>20236</v>
      </c>
      <c r="E15" s="1070"/>
      <c r="F15" s="1074"/>
      <c r="G15" s="1075">
        <v>142096097</v>
      </c>
      <c r="H15" s="1076" t="s">
        <v>20237</v>
      </c>
      <c r="I15" s="1077" t="s">
        <v>20238</v>
      </c>
      <c r="J15" s="1078"/>
    </row>
    <row r="16" spans="1:10" ht="24" x14ac:dyDescent="0.2">
      <c r="A16" s="1070"/>
      <c r="B16" s="1079" t="s">
        <v>20239</v>
      </c>
      <c r="C16" s="1072" t="s">
        <v>20225</v>
      </c>
      <c r="D16" s="1073" t="s">
        <v>20240</v>
      </c>
      <c r="E16" s="1070"/>
      <c r="F16" s="1074"/>
      <c r="G16" s="1075">
        <v>152113901.31</v>
      </c>
      <c r="H16" s="1076" t="s">
        <v>20237</v>
      </c>
      <c r="I16" s="1077" t="s">
        <v>20238</v>
      </c>
      <c r="J16" s="1078"/>
    </row>
    <row r="17" spans="1:10" ht="24" x14ac:dyDescent="0.2">
      <c r="A17" s="1070"/>
      <c r="B17" s="1079" t="s">
        <v>20241</v>
      </c>
      <c r="C17" s="1072" t="s">
        <v>20225</v>
      </c>
      <c r="D17" s="1073" t="s">
        <v>20242</v>
      </c>
      <c r="E17" s="1070"/>
      <c r="F17" s="1074"/>
      <c r="G17" s="1075">
        <v>30334348.020000003</v>
      </c>
      <c r="H17" s="1076" t="s">
        <v>20237</v>
      </c>
      <c r="I17" s="1077" t="s">
        <v>20238</v>
      </c>
      <c r="J17" s="1078"/>
    </row>
    <row r="18" spans="1:10" ht="24" x14ac:dyDescent="0.2">
      <c r="A18" s="1080"/>
      <c r="B18" s="1081" t="s">
        <v>20244</v>
      </c>
      <c r="C18" s="1082"/>
      <c r="D18" s="1082"/>
      <c r="E18" s="1082"/>
      <c r="F18" s="1082"/>
      <c r="G18" s="1082"/>
      <c r="H18" s="1082"/>
      <c r="I18" s="1083"/>
      <c r="J18" s="1084"/>
    </row>
    <row r="19" spans="1:10" ht="24" x14ac:dyDescent="0.2">
      <c r="A19" s="1070"/>
      <c r="B19" s="1071" t="s">
        <v>20235</v>
      </c>
      <c r="C19" s="1070" t="s">
        <v>20245</v>
      </c>
      <c r="D19" s="1073" t="s">
        <v>20246</v>
      </c>
      <c r="E19" s="1070"/>
      <c r="F19" s="1074"/>
      <c r="G19" s="1075"/>
      <c r="H19" s="1076" t="s">
        <v>20237</v>
      </c>
      <c r="I19" s="1077" t="s">
        <v>20247</v>
      </c>
      <c r="J19" s="1078"/>
    </row>
    <row r="20" spans="1:10" ht="24" x14ac:dyDescent="0.2">
      <c r="A20" s="1070"/>
      <c r="B20" s="1079" t="s">
        <v>20239</v>
      </c>
      <c r="C20" s="1070" t="s">
        <v>20245</v>
      </c>
      <c r="D20" s="1073" t="s">
        <v>20248</v>
      </c>
      <c r="E20" s="1070"/>
      <c r="F20" s="1074"/>
      <c r="G20" s="1075"/>
      <c r="H20" s="1076" t="s">
        <v>20237</v>
      </c>
      <c r="I20" s="1077" t="s">
        <v>20247</v>
      </c>
      <c r="J20" s="1078"/>
    </row>
    <row r="21" spans="1:10" ht="24" x14ac:dyDescent="0.2">
      <c r="A21" s="1070"/>
      <c r="B21" s="1079" t="s">
        <v>20241</v>
      </c>
      <c r="C21" s="1070" t="s">
        <v>20245</v>
      </c>
      <c r="D21" s="1073" t="s">
        <v>20242</v>
      </c>
      <c r="E21" s="1070"/>
      <c r="F21" s="1074"/>
      <c r="G21" s="1075"/>
      <c r="H21" s="1076" t="s">
        <v>20237</v>
      </c>
      <c r="I21" s="1077" t="s">
        <v>20247</v>
      </c>
      <c r="J21" s="1078"/>
    </row>
    <row r="22" spans="1:10" ht="24" x14ac:dyDescent="0.2">
      <c r="A22" s="1080"/>
      <c r="B22" s="1081" t="s">
        <v>20249</v>
      </c>
      <c r="C22" s="1082"/>
      <c r="D22" s="1082"/>
      <c r="E22" s="1082"/>
      <c r="F22" s="1082"/>
      <c r="G22" s="1082"/>
      <c r="H22" s="1082"/>
      <c r="I22" s="1083"/>
      <c r="J22" s="1084"/>
    </row>
    <row r="23" spans="1:10" ht="24" x14ac:dyDescent="0.2">
      <c r="A23" s="1080"/>
      <c r="B23" s="1085" t="s">
        <v>20250</v>
      </c>
      <c r="C23" s="1082"/>
      <c r="D23" s="1082"/>
      <c r="E23" s="1082"/>
      <c r="F23" s="1082"/>
      <c r="G23" s="1082"/>
      <c r="H23" s="1082"/>
      <c r="I23" s="1083"/>
      <c r="J23" s="1084"/>
    </row>
    <row r="24" spans="1:10" ht="24" x14ac:dyDescent="0.2">
      <c r="A24" s="1070"/>
      <c r="B24" s="1071" t="s">
        <v>20251</v>
      </c>
      <c r="C24" s="1070" t="s">
        <v>20245</v>
      </c>
      <c r="D24" s="1073" t="s">
        <v>20252</v>
      </c>
      <c r="E24" s="1070"/>
      <c r="F24" s="1074"/>
      <c r="G24" s="1075"/>
      <c r="H24" s="1076" t="s">
        <v>20237</v>
      </c>
      <c r="I24" s="1077" t="s">
        <v>20253</v>
      </c>
      <c r="J24" s="1078"/>
    </row>
    <row r="25" spans="1:10" ht="24" x14ac:dyDescent="0.2">
      <c r="A25" s="1070"/>
      <c r="B25" s="1071" t="s">
        <v>20254</v>
      </c>
      <c r="C25" s="1070" t="s">
        <v>20245</v>
      </c>
      <c r="D25" s="1073" t="s">
        <v>20255</v>
      </c>
      <c r="E25" s="1070"/>
      <c r="F25" s="1074"/>
      <c r="G25" s="1075"/>
      <c r="H25" s="1076" t="s">
        <v>20237</v>
      </c>
      <c r="I25" s="1077" t="s">
        <v>20253</v>
      </c>
      <c r="J25" s="1078"/>
    </row>
    <row r="26" spans="1:10" ht="49.5" customHeight="1" x14ac:dyDescent="0.2">
      <c r="A26" s="1070"/>
      <c r="B26" s="1086" t="s">
        <v>20256</v>
      </c>
      <c r="C26" s="1070" t="s">
        <v>20245</v>
      </c>
      <c r="D26" s="1073" t="s">
        <v>20257</v>
      </c>
      <c r="E26" s="1070"/>
      <c r="F26" s="1074"/>
      <c r="G26" s="1075"/>
      <c r="H26" s="1076" t="s">
        <v>20237</v>
      </c>
      <c r="I26" s="1077" t="s">
        <v>20253</v>
      </c>
      <c r="J26" s="1078"/>
    </row>
    <row r="27" spans="1:10" ht="24" x14ac:dyDescent="0.2">
      <c r="A27" s="1070"/>
      <c r="B27" s="1071" t="s">
        <v>20258</v>
      </c>
      <c r="C27" s="1070" t="s">
        <v>20245</v>
      </c>
      <c r="D27" s="1073" t="s">
        <v>20259</v>
      </c>
      <c r="E27" s="1070"/>
      <c r="F27" s="1074"/>
      <c r="G27" s="1075"/>
      <c r="H27" s="1076" t="s">
        <v>20237</v>
      </c>
      <c r="I27" s="1077" t="s">
        <v>20253</v>
      </c>
      <c r="J27" s="1078"/>
    </row>
    <row r="28" spans="1:10" ht="36" x14ac:dyDescent="0.2">
      <c r="A28" s="1070"/>
      <c r="B28" s="1071" t="s">
        <v>20260</v>
      </c>
      <c r="C28" s="1070" t="s">
        <v>20245</v>
      </c>
      <c r="D28" s="1073" t="s">
        <v>20257</v>
      </c>
      <c r="E28" s="1070"/>
      <c r="F28" s="1074"/>
      <c r="G28" s="1075"/>
      <c r="H28" s="1076" t="s">
        <v>20237</v>
      </c>
      <c r="I28" s="1077" t="s">
        <v>20253</v>
      </c>
      <c r="J28" s="1078"/>
    </row>
    <row r="29" spans="1:10" x14ac:dyDescent="0.2">
      <c r="A29" s="1065"/>
      <c r="B29" s="1066" t="s">
        <v>20261</v>
      </c>
      <c r="C29" s="1067"/>
      <c r="D29" s="1067"/>
      <c r="E29" s="1067"/>
      <c r="F29" s="1067"/>
      <c r="G29" s="1067"/>
      <c r="H29" s="1067"/>
      <c r="I29" s="1068"/>
      <c r="J29" s="1069"/>
    </row>
    <row r="30" spans="1:10" ht="51" customHeight="1" x14ac:dyDescent="0.2">
      <c r="A30" s="1070"/>
      <c r="B30" s="1071" t="s">
        <v>20262</v>
      </c>
      <c r="C30" s="1072" t="s">
        <v>20225</v>
      </c>
      <c r="D30" s="1073" t="s">
        <v>20263</v>
      </c>
      <c r="E30" s="1070"/>
      <c r="F30" s="1087"/>
      <c r="G30" s="1075">
        <v>107692683</v>
      </c>
      <c r="H30" s="1076" t="s">
        <v>20237</v>
      </c>
      <c r="I30" s="1077" t="s">
        <v>20264</v>
      </c>
      <c r="J30" s="1078"/>
    </row>
    <row r="31" spans="1:10" ht="33" customHeight="1" x14ac:dyDescent="0.2">
      <c r="A31" s="1070"/>
      <c r="B31" s="1071" t="s">
        <v>20265</v>
      </c>
      <c r="C31" s="1072" t="s">
        <v>20225</v>
      </c>
      <c r="D31" s="1073" t="s">
        <v>20263</v>
      </c>
      <c r="E31" s="1070"/>
      <c r="F31" s="1087"/>
      <c r="G31" s="1075">
        <v>19218928.199999999</v>
      </c>
      <c r="H31" s="1076" t="s">
        <v>20237</v>
      </c>
      <c r="I31" s="1077" t="s">
        <v>20266</v>
      </c>
      <c r="J31" s="1078"/>
    </row>
    <row r="32" spans="1:10" ht="24" x14ac:dyDescent="0.2">
      <c r="A32" s="1088"/>
      <c r="B32" s="1089" t="s">
        <v>20267</v>
      </c>
      <c r="C32" s="1090"/>
      <c r="D32" s="1090"/>
      <c r="E32" s="1090"/>
      <c r="F32" s="1090"/>
      <c r="G32" s="1090"/>
      <c r="H32" s="1090"/>
      <c r="I32" s="1091"/>
      <c r="J32" s="1092"/>
    </row>
    <row r="33" spans="1:10" ht="24" x14ac:dyDescent="0.2">
      <c r="A33" s="1070"/>
      <c r="B33" s="1071" t="s">
        <v>20262</v>
      </c>
      <c r="C33" s="1070" t="s">
        <v>20245</v>
      </c>
      <c r="D33" s="1073" t="s">
        <v>20268</v>
      </c>
      <c r="E33" s="1070"/>
      <c r="F33" s="1087"/>
      <c r="G33" s="1075"/>
      <c r="H33" s="1076" t="s">
        <v>20237</v>
      </c>
      <c r="I33" s="1077" t="s">
        <v>20269</v>
      </c>
      <c r="J33" s="1093"/>
    </row>
    <row r="34" spans="1:10" x14ac:dyDescent="0.2">
      <c r="A34" s="1088"/>
      <c r="B34" s="1094" t="s">
        <v>20270</v>
      </c>
      <c r="C34" s="1088"/>
      <c r="D34" s="1095"/>
      <c r="E34" s="1088"/>
      <c r="F34" s="1092"/>
      <c r="G34" s="1096"/>
      <c r="H34" s="1097"/>
      <c r="I34" s="1098"/>
      <c r="J34" s="1096"/>
    </row>
    <row r="35" spans="1:10" ht="30.75" customHeight="1" x14ac:dyDescent="0.2">
      <c r="A35" s="1070"/>
      <c r="B35" s="1071" t="s">
        <v>20271</v>
      </c>
      <c r="C35" s="1070" t="s">
        <v>20245</v>
      </c>
      <c r="D35" s="1073" t="s">
        <v>20272</v>
      </c>
      <c r="E35" s="1070"/>
      <c r="F35" s="1087"/>
      <c r="G35" s="1075"/>
      <c r="H35" s="1076" t="s">
        <v>20237</v>
      </c>
      <c r="I35" s="1077" t="s">
        <v>20273</v>
      </c>
      <c r="J35" s="1078"/>
    </row>
    <row r="36" spans="1:10" ht="30.75" customHeight="1" x14ac:dyDescent="0.2">
      <c r="A36" s="1070"/>
      <c r="B36" s="1071" t="s">
        <v>20274</v>
      </c>
      <c r="C36" s="1070" t="s">
        <v>20245</v>
      </c>
      <c r="D36" s="1073" t="s">
        <v>20263</v>
      </c>
      <c r="E36" s="1070"/>
      <c r="F36" s="1087"/>
      <c r="G36" s="1075"/>
      <c r="H36" s="1076" t="s">
        <v>20237</v>
      </c>
      <c r="I36" s="1077" t="s">
        <v>20273</v>
      </c>
      <c r="J36" s="1078"/>
    </row>
    <row r="37" spans="1:10" ht="30.75" customHeight="1" x14ac:dyDescent="0.2">
      <c r="A37" s="1099"/>
      <c r="B37" s="1100" t="s">
        <v>20275</v>
      </c>
      <c r="C37" s="1070" t="s">
        <v>20245</v>
      </c>
      <c r="D37" s="1073" t="s">
        <v>20255</v>
      </c>
      <c r="E37" s="1070"/>
      <c r="F37" s="1087"/>
      <c r="G37" s="1075"/>
      <c r="H37" s="1076" t="s">
        <v>20237</v>
      </c>
      <c r="I37" s="1077" t="s">
        <v>20273</v>
      </c>
      <c r="J37" s="1078"/>
    </row>
    <row r="38" spans="1:10" x14ac:dyDescent="0.2">
      <c r="A38" s="1101"/>
      <c r="B38" s="1061" t="s">
        <v>20276</v>
      </c>
      <c r="C38" s="1062"/>
      <c r="D38" s="1062"/>
      <c r="E38" s="1062"/>
      <c r="F38" s="1062"/>
      <c r="G38" s="1062"/>
      <c r="H38" s="1062"/>
      <c r="I38" s="1063"/>
      <c r="J38" s="1064"/>
    </row>
    <row r="39" spans="1:10" ht="24" x14ac:dyDescent="0.2">
      <c r="A39" s="1088"/>
      <c r="B39" s="1089" t="s">
        <v>20277</v>
      </c>
      <c r="C39" s="1090"/>
      <c r="D39" s="1090"/>
      <c r="E39" s="1090"/>
      <c r="F39" s="1090"/>
      <c r="G39" s="1090"/>
      <c r="H39" s="1090"/>
      <c r="I39" s="1091"/>
      <c r="J39" s="1092"/>
    </row>
    <row r="40" spans="1:10" ht="36" x14ac:dyDescent="0.2">
      <c r="A40" s="1070"/>
      <c r="B40" s="1071" t="s">
        <v>20278</v>
      </c>
      <c r="C40" s="1072" t="s">
        <v>20225</v>
      </c>
      <c r="D40" s="1073" t="s">
        <v>20279</v>
      </c>
      <c r="E40" s="1070"/>
      <c r="F40" s="1087"/>
      <c r="G40" s="1096"/>
      <c r="H40" s="1097"/>
      <c r="I40" s="1077" t="s">
        <v>20280</v>
      </c>
      <c r="J40" s="1078"/>
    </row>
    <row r="41" spans="1:10" ht="48" x14ac:dyDescent="0.2">
      <c r="A41" s="1070"/>
      <c r="B41" s="1071" t="s">
        <v>20281</v>
      </c>
      <c r="C41" s="1072" t="s">
        <v>20225</v>
      </c>
      <c r="D41" s="1073" t="s">
        <v>20282</v>
      </c>
      <c r="E41" s="1070"/>
      <c r="F41" s="1087"/>
      <c r="G41" s="1096"/>
      <c r="H41" s="1097"/>
      <c r="I41" s="1077" t="s">
        <v>20280</v>
      </c>
      <c r="J41" s="1078"/>
    </row>
    <row r="42" spans="1:10" ht="45.75" customHeight="1" x14ac:dyDescent="0.2">
      <c r="A42" s="1070"/>
      <c r="B42" s="1071" t="s">
        <v>20283</v>
      </c>
      <c r="C42" s="1070" t="s">
        <v>20245</v>
      </c>
      <c r="D42" s="1073" t="s">
        <v>20279</v>
      </c>
      <c r="E42" s="1070"/>
      <c r="F42" s="1087"/>
      <c r="G42" s="1096"/>
      <c r="H42" s="1097"/>
      <c r="I42" s="1077" t="s">
        <v>20280</v>
      </c>
      <c r="J42" s="1078"/>
    </row>
    <row r="43" spans="1:10" ht="36" x14ac:dyDescent="0.2">
      <c r="A43" s="1102"/>
      <c r="B43" s="1103" t="s">
        <v>20284</v>
      </c>
      <c r="C43" s="1072" t="s">
        <v>20225</v>
      </c>
      <c r="D43" s="1073" t="s">
        <v>20285</v>
      </c>
      <c r="E43" s="1070"/>
      <c r="F43" s="1087"/>
      <c r="G43" s="1096"/>
      <c r="H43" s="1097"/>
      <c r="I43" s="1077" t="s">
        <v>20280</v>
      </c>
      <c r="J43" s="1078"/>
    </row>
    <row r="44" spans="1:10" ht="45.75" customHeight="1" x14ac:dyDescent="0.2">
      <c r="A44" s="1070"/>
      <c r="B44" s="1071" t="s">
        <v>20286</v>
      </c>
      <c r="C44" s="1070"/>
      <c r="D44" s="1073" t="s">
        <v>20287</v>
      </c>
      <c r="E44" s="1070" t="s">
        <v>20226</v>
      </c>
      <c r="F44" s="1087">
        <v>43465</v>
      </c>
      <c r="G44" s="1096"/>
      <c r="H44" s="1097"/>
      <c r="I44" s="1077" t="s">
        <v>20280</v>
      </c>
      <c r="J44" s="1078"/>
    </row>
    <row r="45" spans="1:10" ht="24" x14ac:dyDescent="0.2">
      <c r="A45" s="1080"/>
      <c r="B45" s="1081" t="s">
        <v>20288</v>
      </c>
      <c r="C45" s="1082"/>
      <c r="D45" s="1082"/>
      <c r="E45" s="1082"/>
      <c r="F45" s="1082"/>
      <c r="G45" s="1082"/>
      <c r="H45" s="1082"/>
      <c r="I45" s="1083"/>
      <c r="J45" s="1084"/>
    </row>
    <row r="46" spans="1:10" x14ac:dyDescent="0.2">
      <c r="A46" s="1080"/>
      <c r="B46" s="1081" t="s">
        <v>20289</v>
      </c>
      <c r="C46" s="1082"/>
      <c r="D46" s="1082"/>
      <c r="E46" s="1082"/>
      <c r="F46" s="1082"/>
      <c r="G46" s="1082"/>
      <c r="H46" s="1082"/>
      <c r="I46" s="1083"/>
      <c r="J46" s="1084"/>
    </row>
    <row r="47" spans="1:10" ht="51" customHeight="1" x14ac:dyDescent="0.2">
      <c r="A47" s="1070"/>
      <c r="B47" s="1071" t="s">
        <v>20290</v>
      </c>
      <c r="C47" s="1070" t="s">
        <v>20245</v>
      </c>
      <c r="D47" s="1073" t="s">
        <v>20291</v>
      </c>
      <c r="E47" s="1070"/>
      <c r="F47" s="1087"/>
      <c r="G47" s="1096"/>
      <c r="H47" s="1097"/>
      <c r="I47" s="1077" t="s">
        <v>20292</v>
      </c>
      <c r="J47" s="1078"/>
    </row>
    <row r="48" spans="1:10" ht="36" customHeight="1" x14ac:dyDescent="0.2">
      <c r="A48" s="1070"/>
      <c r="B48" s="1071" t="s">
        <v>20293</v>
      </c>
      <c r="C48" s="1070" t="s">
        <v>20245</v>
      </c>
      <c r="D48" s="1073" t="s">
        <v>20291</v>
      </c>
      <c r="E48" s="1070"/>
      <c r="F48" s="1087"/>
      <c r="G48" s="1096"/>
      <c r="H48" s="1097"/>
      <c r="I48" s="1077" t="s">
        <v>20292</v>
      </c>
      <c r="J48" s="1078"/>
    </row>
    <row r="49" spans="1:10" ht="44.25" customHeight="1" x14ac:dyDescent="0.2">
      <c r="A49" s="1070"/>
      <c r="B49" s="1104" t="s">
        <v>20294</v>
      </c>
      <c r="C49" s="1070" t="s">
        <v>20245</v>
      </c>
      <c r="D49" s="1073" t="s">
        <v>20291</v>
      </c>
      <c r="E49" s="1070"/>
      <c r="F49" s="1087"/>
      <c r="G49" s="1096"/>
      <c r="H49" s="1097"/>
      <c r="I49" s="1077" t="s">
        <v>20292</v>
      </c>
      <c r="J49" s="1078"/>
    </row>
    <row r="50" spans="1:10" ht="40.5" customHeight="1" x14ac:dyDescent="0.2">
      <c r="A50" s="1070"/>
      <c r="B50" s="1071" t="s">
        <v>20295</v>
      </c>
      <c r="C50" s="1070" t="s">
        <v>20245</v>
      </c>
      <c r="D50" s="1073" t="s">
        <v>20296</v>
      </c>
      <c r="E50" s="1070"/>
      <c r="F50" s="1087"/>
      <c r="G50" s="1096"/>
      <c r="H50" s="1097"/>
      <c r="I50" s="1077" t="s">
        <v>20292</v>
      </c>
      <c r="J50" s="1078"/>
    </row>
    <row r="51" spans="1:10" x14ac:dyDescent="0.2">
      <c r="A51" s="1065"/>
      <c r="B51" s="1066" t="s">
        <v>20297</v>
      </c>
      <c r="C51" s="1067"/>
      <c r="D51" s="1067"/>
      <c r="E51" s="1067"/>
      <c r="F51" s="1067"/>
      <c r="G51" s="1067"/>
      <c r="H51" s="1067"/>
      <c r="I51" s="1068"/>
      <c r="J51" s="1069"/>
    </row>
    <row r="52" spans="1:10" ht="51" customHeight="1" x14ac:dyDescent="0.2">
      <c r="A52" s="1070"/>
      <c r="B52" s="1071" t="s">
        <v>20298</v>
      </c>
      <c r="C52" s="1072" t="s">
        <v>20225</v>
      </c>
      <c r="D52" s="1073" t="s">
        <v>20299</v>
      </c>
      <c r="E52" s="1070"/>
      <c r="F52" s="1087"/>
      <c r="G52" s="1105">
        <v>56745396</v>
      </c>
      <c r="H52" s="1076" t="s">
        <v>20237</v>
      </c>
      <c r="I52" s="1077" t="s">
        <v>20264</v>
      </c>
      <c r="J52" s="1078"/>
    </row>
    <row r="53" spans="1:10" ht="37.5" customHeight="1" x14ac:dyDescent="0.2">
      <c r="A53" s="1070"/>
      <c r="B53" s="1071" t="s">
        <v>20300</v>
      </c>
      <c r="C53" s="1072" t="s">
        <v>20225</v>
      </c>
      <c r="D53" s="1073" t="s">
        <v>20299</v>
      </c>
      <c r="E53" s="1070"/>
      <c r="F53" s="1087"/>
      <c r="G53" s="1106">
        <v>3705897</v>
      </c>
      <c r="H53" s="1076" t="s">
        <v>20237</v>
      </c>
      <c r="I53" s="1077" t="s">
        <v>20264</v>
      </c>
      <c r="J53" s="1078"/>
    </row>
    <row r="54" spans="1:10" x14ac:dyDescent="0.2">
      <c r="A54" s="1055"/>
      <c r="B54" s="1056" t="s">
        <v>20301</v>
      </c>
      <c r="C54" s="1057"/>
      <c r="D54" s="1057"/>
      <c r="E54" s="1057"/>
      <c r="F54" s="1057"/>
      <c r="G54" s="1057"/>
      <c r="H54" s="1057"/>
      <c r="I54" s="1058"/>
      <c r="J54" s="1059"/>
    </row>
    <row r="55" spans="1:10" x14ac:dyDescent="0.2">
      <c r="A55" s="1101"/>
      <c r="B55" s="1061" t="s">
        <v>20233</v>
      </c>
      <c r="C55" s="1062"/>
      <c r="D55" s="1062"/>
      <c r="E55" s="1062"/>
      <c r="F55" s="1062"/>
      <c r="G55" s="1062"/>
      <c r="H55" s="1062"/>
      <c r="I55" s="1063"/>
      <c r="J55" s="1064"/>
    </row>
    <row r="56" spans="1:10" ht="24" x14ac:dyDescent="0.2">
      <c r="A56" s="1088"/>
      <c r="B56" s="1089" t="s">
        <v>20302</v>
      </c>
      <c r="C56" s="1090"/>
      <c r="D56" s="1090"/>
      <c r="E56" s="1090"/>
      <c r="F56" s="1090"/>
      <c r="G56" s="1090"/>
      <c r="H56" s="1090"/>
      <c r="I56" s="1091"/>
      <c r="J56" s="1092"/>
    </row>
    <row r="57" spans="1:10" ht="51" customHeight="1" x14ac:dyDescent="0.2">
      <c r="A57" s="1070"/>
      <c r="B57" s="1071" t="s">
        <v>20303</v>
      </c>
      <c r="C57" s="1072" t="s">
        <v>20225</v>
      </c>
      <c r="D57" s="1073" t="s">
        <v>20304</v>
      </c>
      <c r="E57" s="1070"/>
      <c r="F57" s="1087"/>
      <c r="G57" s="1107">
        <v>0</v>
      </c>
      <c r="H57" s="1076" t="s">
        <v>20237</v>
      </c>
      <c r="I57" s="1077" t="s">
        <v>20305</v>
      </c>
      <c r="J57" s="1078"/>
    </row>
    <row r="58" spans="1:10" ht="45.75" customHeight="1" x14ac:dyDescent="0.2">
      <c r="A58" s="1070"/>
      <c r="B58" s="1071" t="s">
        <v>20306</v>
      </c>
      <c r="C58" s="1070" t="s">
        <v>20245</v>
      </c>
      <c r="D58" s="1073" t="s">
        <v>20307</v>
      </c>
      <c r="E58" s="1070"/>
      <c r="F58" s="1087"/>
      <c r="G58" s="1107"/>
      <c r="H58" s="1076" t="s">
        <v>20237</v>
      </c>
      <c r="I58" s="1077" t="s">
        <v>20305</v>
      </c>
      <c r="J58" s="1078"/>
    </row>
    <row r="59" spans="1:10" ht="47.25" customHeight="1" x14ac:dyDescent="0.2">
      <c r="A59" s="1070"/>
      <c r="B59" s="1071" t="s">
        <v>20308</v>
      </c>
      <c r="C59" s="1070" t="s">
        <v>20245</v>
      </c>
      <c r="D59" s="1073" t="s">
        <v>20307</v>
      </c>
      <c r="E59" s="1070"/>
      <c r="F59" s="1087"/>
      <c r="G59" s="1107"/>
      <c r="H59" s="1076" t="s">
        <v>20237</v>
      </c>
      <c r="I59" s="1077" t="s">
        <v>20305</v>
      </c>
      <c r="J59" s="1078"/>
    </row>
    <row r="60" spans="1:10" ht="45.75" customHeight="1" x14ac:dyDescent="0.2">
      <c r="A60" s="1102"/>
      <c r="B60" s="1103" t="s">
        <v>20309</v>
      </c>
      <c r="C60" s="1070" t="s">
        <v>20245</v>
      </c>
      <c r="D60" s="1073" t="s">
        <v>20307</v>
      </c>
      <c r="E60" s="1108"/>
      <c r="F60" s="1087"/>
      <c r="G60" s="1107"/>
      <c r="H60" s="1076" t="s">
        <v>20237</v>
      </c>
      <c r="I60" s="1077" t="s">
        <v>20305</v>
      </c>
      <c r="J60" s="1078"/>
    </row>
    <row r="61" spans="1:10" ht="51" customHeight="1" x14ac:dyDescent="0.2">
      <c r="A61" s="1070"/>
      <c r="B61" s="1071" t="s">
        <v>20310</v>
      </c>
      <c r="C61" s="1070" t="s">
        <v>20245</v>
      </c>
      <c r="D61" s="1109"/>
      <c r="E61" s="1070"/>
      <c r="F61" s="1087"/>
      <c r="G61" s="1107"/>
      <c r="H61" s="1076" t="s">
        <v>20237</v>
      </c>
      <c r="I61" s="1077" t="s">
        <v>20311</v>
      </c>
      <c r="J61" s="1078"/>
    </row>
    <row r="62" spans="1:10" x14ac:dyDescent="0.2">
      <c r="A62" s="1080"/>
      <c r="B62" s="1081" t="s">
        <v>20276</v>
      </c>
      <c r="C62" s="1082"/>
      <c r="D62" s="1082"/>
      <c r="E62" s="1082"/>
      <c r="F62" s="1082"/>
      <c r="G62" s="1082"/>
      <c r="H62" s="1082"/>
      <c r="I62" s="1083"/>
      <c r="J62" s="1084"/>
    </row>
    <row r="63" spans="1:10" ht="51" customHeight="1" x14ac:dyDescent="0.2">
      <c r="A63" s="1070"/>
      <c r="B63" s="1071" t="s">
        <v>20312</v>
      </c>
      <c r="C63" s="1070" t="s">
        <v>20245</v>
      </c>
      <c r="D63" s="1073" t="s">
        <v>20313</v>
      </c>
      <c r="E63" s="1070"/>
      <c r="F63" s="1087"/>
      <c r="G63" s="1096"/>
      <c r="H63" s="1097"/>
      <c r="I63" s="1077" t="s">
        <v>20314</v>
      </c>
      <c r="J63" s="1078"/>
    </row>
    <row r="64" spans="1:10" ht="49.5" customHeight="1" x14ac:dyDescent="0.2">
      <c r="A64" s="1070"/>
      <c r="B64" s="1071" t="s">
        <v>20315</v>
      </c>
      <c r="C64" s="1070" t="s">
        <v>20245</v>
      </c>
      <c r="D64" s="1073" t="s">
        <v>20313</v>
      </c>
      <c r="E64" s="1070"/>
      <c r="F64" s="1087"/>
      <c r="G64" s="1096"/>
      <c r="H64" s="1097"/>
      <c r="I64" s="1077" t="s">
        <v>20314</v>
      </c>
      <c r="J64" s="1078"/>
    </row>
    <row r="65" spans="1:11" ht="51" customHeight="1" x14ac:dyDescent="0.2">
      <c r="A65" s="1070"/>
      <c r="B65" s="1071" t="s">
        <v>20316</v>
      </c>
      <c r="C65" s="1070" t="s">
        <v>20245</v>
      </c>
      <c r="D65" s="1073" t="s">
        <v>20313</v>
      </c>
      <c r="E65" s="1070"/>
      <c r="F65" s="1087"/>
      <c r="G65" s="1096"/>
      <c r="H65" s="1097"/>
      <c r="I65" s="1077" t="s">
        <v>20314</v>
      </c>
      <c r="J65" s="1078"/>
    </row>
    <row r="66" spans="1:11" x14ac:dyDescent="0.2">
      <c r="A66" s="1055"/>
      <c r="B66" s="1056" t="s">
        <v>20317</v>
      </c>
      <c r="C66" s="1057"/>
      <c r="D66" s="1057"/>
      <c r="E66" s="1057"/>
      <c r="F66" s="1057"/>
      <c r="G66" s="1057"/>
      <c r="H66" s="1057"/>
      <c r="I66" s="1058"/>
      <c r="J66" s="1059"/>
    </row>
    <row r="67" spans="1:11" x14ac:dyDescent="0.2">
      <c r="A67" s="1101"/>
      <c r="B67" s="1061" t="s">
        <v>20233</v>
      </c>
      <c r="C67" s="1062"/>
      <c r="D67" s="1062"/>
      <c r="E67" s="1062"/>
      <c r="F67" s="1062"/>
      <c r="G67" s="1062"/>
      <c r="H67" s="1062"/>
      <c r="I67" s="1063"/>
      <c r="J67" s="1064"/>
    </row>
    <row r="68" spans="1:11" x14ac:dyDescent="0.2">
      <c r="A68" s="1088"/>
      <c r="B68" s="1089" t="s">
        <v>20318</v>
      </c>
      <c r="C68" s="1090"/>
      <c r="D68" s="1090"/>
      <c r="E68" s="1090"/>
      <c r="F68" s="1090"/>
      <c r="G68" s="1090"/>
      <c r="H68" s="1090"/>
      <c r="I68" s="1091"/>
      <c r="J68" s="1092"/>
    </row>
    <row r="69" spans="1:11" ht="22.5" customHeight="1" x14ac:dyDescent="0.2">
      <c r="A69" s="1070"/>
      <c r="B69" s="1071" t="s">
        <v>20319</v>
      </c>
      <c r="C69" s="1070" t="s">
        <v>20245</v>
      </c>
      <c r="D69" s="1073"/>
      <c r="E69" s="1070"/>
      <c r="F69" s="1087"/>
      <c r="G69" s="1107"/>
      <c r="H69" s="1076" t="s">
        <v>20237</v>
      </c>
      <c r="I69" s="1077" t="s">
        <v>20320</v>
      </c>
      <c r="J69" s="1078"/>
    </row>
    <row r="70" spans="1:11" ht="27.75" customHeight="1" x14ac:dyDescent="0.2">
      <c r="A70" s="1070"/>
      <c r="B70" s="1104" t="s">
        <v>20321</v>
      </c>
      <c r="C70" s="1070" t="s">
        <v>20245</v>
      </c>
      <c r="D70" s="1073"/>
      <c r="E70" s="1070"/>
      <c r="F70" s="1087"/>
      <c r="G70" s="1107"/>
      <c r="H70" s="1076" t="s">
        <v>20237</v>
      </c>
      <c r="I70" s="1077" t="s">
        <v>20320</v>
      </c>
      <c r="J70" s="1078"/>
    </row>
    <row r="72" spans="1:11" x14ac:dyDescent="0.2">
      <c r="E72" s="776"/>
      <c r="F72" s="776"/>
      <c r="G72" s="776"/>
      <c r="H72" s="776"/>
      <c r="I72" s="1111"/>
      <c r="J72" s="776"/>
      <c r="K72" s="776"/>
    </row>
    <row r="73" spans="1:11" x14ac:dyDescent="0.2">
      <c r="B73" s="871"/>
      <c r="C73" s="871"/>
      <c r="D73" s="871"/>
      <c r="E73" s="871"/>
      <c r="F73" s="871"/>
      <c r="G73" s="871"/>
      <c r="H73" s="872"/>
      <c r="I73" s="871"/>
      <c r="J73" s="871"/>
    </row>
    <row r="74" spans="1:11" ht="18" customHeight="1" x14ac:dyDescent="0.2">
      <c r="B74" s="1450" t="s">
        <v>20049</v>
      </c>
      <c r="C74" s="1450"/>
      <c r="D74" s="1450"/>
      <c r="E74" s="1112"/>
      <c r="F74" s="1112"/>
      <c r="G74" s="1113"/>
      <c r="H74" s="1114"/>
      <c r="I74" s="1113"/>
      <c r="J74" s="871"/>
    </row>
    <row r="75" spans="1:11" x14ac:dyDescent="0.2">
      <c r="B75" s="1451" t="s">
        <v>842</v>
      </c>
      <c r="C75" s="1451"/>
      <c r="D75" s="1451"/>
      <c r="E75" s="1450" t="s">
        <v>20050</v>
      </c>
      <c r="F75" s="1450"/>
      <c r="G75" s="1450"/>
      <c r="H75" s="1450"/>
      <c r="I75" s="1450"/>
      <c r="J75" s="871"/>
    </row>
    <row r="76" spans="1:11" x14ac:dyDescent="0.2">
      <c r="B76" s="1451" t="s">
        <v>844</v>
      </c>
      <c r="C76" s="1451"/>
      <c r="D76" s="1451"/>
      <c r="E76" s="1450" t="s">
        <v>18996</v>
      </c>
      <c r="F76" s="1450"/>
      <c r="G76" s="1450"/>
      <c r="H76" s="1450"/>
      <c r="I76" s="1450"/>
      <c r="J76" s="871"/>
    </row>
    <row r="77" spans="1:11" x14ac:dyDescent="0.2">
      <c r="B77" s="872"/>
      <c r="C77" s="871"/>
      <c r="D77" s="871"/>
      <c r="E77" s="871"/>
      <c r="F77" s="871"/>
      <c r="G77" s="871"/>
      <c r="H77" s="871"/>
      <c r="I77" s="872"/>
      <c r="J77" s="871"/>
      <c r="K77" s="776"/>
    </row>
    <row r="78" spans="1:11" x14ac:dyDescent="0.2">
      <c r="B78" s="872"/>
      <c r="C78" s="871"/>
      <c r="D78" s="871"/>
      <c r="E78" s="871"/>
      <c r="F78" s="871"/>
      <c r="G78" s="871"/>
      <c r="H78" s="871"/>
      <c r="I78" s="872"/>
      <c r="J78" s="871"/>
    </row>
  </sheetData>
  <mergeCells count="16">
    <mergeCell ref="A1:J1"/>
    <mergeCell ref="A2:J2"/>
    <mergeCell ref="A3:J3"/>
    <mergeCell ref="A4:J4"/>
    <mergeCell ref="C5:F5"/>
    <mergeCell ref="G5:H5"/>
    <mergeCell ref="I5:I7"/>
    <mergeCell ref="J5:J7"/>
    <mergeCell ref="C6:D6"/>
    <mergeCell ref="E6:F6"/>
    <mergeCell ref="E7:F7"/>
    <mergeCell ref="B74:D74"/>
    <mergeCell ref="B75:D75"/>
    <mergeCell ref="E75:I75"/>
    <mergeCell ref="B76:D76"/>
    <mergeCell ref="E76:I76"/>
  </mergeCells>
  <dataValidations count="3">
    <dataValidation type="whole" allowBlank="1" showInputMessage="1" showErrorMessage="1" error="Solo importes sin decimales, por favor._x000a__x000a_" sqref="G11:G28">
      <formula1>-999999999999999</formula1>
      <formula2>999999999999999</formula2>
    </dataValidation>
    <dataValidation type="whole" allowBlank="1" showInputMessage="1" showErrorMessage="1" error="Solo importe sin decimales, por favor._x000a_" sqref="G30:G50 G52">
      <formula1>-999999999999999</formula1>
      <formula2>99999999999999</formula2>
    </dataValidation>
    <dataValidation type="whole" allowBlank="1" showInputMessage="1" showErrorMessage="1" error="Solo importes sn decimales, por favor." sqref="G57:G62 G69:G70">
      <formula1>-999999999999999</formula1>
      <formula2>999999999999999</formula2>
    </dataValidation>
  </dataValidations>
  <pageMargins left="0.31496062992125984" right="0.31496062992125984" top="0.74803149606299213" bottom="0.74803149606299213" header="0.31496062992125984" footer="0.31496062992125984"/>
  <pageSetup scale="75" fitToHeight="2" orientation="portrait" r:id="rId1"/>
  <headerFooter>
    <oddFooter>&amp;R98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101"/>
  <sheetViews>
    <sheetView zoomScaleNormal="100" workbookViewId="0">
      <selection activeCell="H54" sqref="H54"/>
    </sheetView>
  </sheetViews>
  <sheetFormatPr baseColWidth="10" defaultRowHeight="15" x14ac:dyDescent="0.25"/>
  <cols>
    <col min="1" max="1" width="45.28515625" bestFit="1" customWidth="1"/>
    <col min="2" max="2" width="15.28515625" customWidth="1"/>
    <col min="3" max="3" width="15.7109375" customWidth="1"/>
    <col min="4" max="5" width="15.140625" customWidth="1"/>
    <col min="6" max="7" width="14.85546875" customWidth="1"/>
  </cols>
  <sheetData>
    <row r="1" spans="1:9" ht="20.25" customHeight="1" x14ac:dyDescent="0.25">
      <c r="A1" s="1554" t="s">
        <v>20322</v>
      </c>
      <c r="B1" s="1555"/>
      <c r="C1" s="1555"/>
      <c r="D1" s="1555"/>
      <c r="E1" s="1555"/>
      <c r="F1" s="1555"/>
      <c r="G1" s="1556"/>
    </row>
    <row r="2" spans="1:9" x14ac:dyDescent="0.25">
      <c r="A2" s="1557" t="s">
        <v>20323</v>
      </c>
      <c r="B2" s="1558"/>
      <c r="C2" s="1558"/>
      <c r="D2" s="1558"/>
      <c r="E2" s="1558"/>
      <c r="F2" s="1558"/>
      <c r="G2" s="1559"/>
    </row>
    <row r="3" spans="1:9" x14ac:dyDescent="0.25">
      <c r="A3" s="1557" t="s">
        <v>20324</v>
      </c>
      <c r="B3" s="1558"/>
      <c r="C3" s="1558"/>
      <c r="D3" s="1558"/>
      <c r="E3" s="1558"/>
      <c r="F3" s="1558"/>
      <c r="G3" s="1559"/>
    </row>
    <row r="4" spans="1:9" x14ac:dyDescent="0.25">
      <c r="A4" s="1560" t="s">
        <v>20325</v>
      </c>
      <c r="B4" s="1561"/>
      <c r="C4" s="1561"/>
      <c r="D4" s="1561"/>
      <c r="E4" s="1561"/>
      <c r="F4" s="1561"/>
      <c r="G4" s="1562"/>
    </row>
    <row r="5" spans="1:9" ht="25.5" customHeight="1" x14ac:dyDescent="0.25">
      <c r="A5" s="1115" t="s">
        <v>20326</v>
      </c>
      <c r="B5" s="1116">
        <v>2018</v>
      </c>
      <c r="C5" s="1116">
        <v>2019</v>
      </c>
      <c r="D5" s="1116">
        <v>2020</v>
      </c>
      <c r="E5" s="1116">
        <v>2021</v>
      </c>
      <c r="F5" s="1116">
        <v>2022</v>
      </c>
      <c r="G5" s="1116">
        <v>2023</v>
      </c>
    </row>
    <row r="6" spans="1:9" s="481" customFormat="1" x14ac:dyDescent="0.25">
      <c r="A6" s="1117" t="s">
        <v>20327</v>
      </c>
      <c r="B6" s="1118">
        <f t="shared" ref="B6:F6" si="0">SUM(B7:B18)</f>
        <v>24204080</v>
      </c>
      <c r="C6" s="1118">
        <f t="shared" si="0"/>
        <v>25661662</v>
      </c>
      <c r="D6" s="1118">
        <f t="shared" si="0"/>
        <v>27207021</v>
      </c>
      <c r="E6" s="1118">
        <f t="shared" si="0"/>
        <v>28845443</v>
      </c>
      <c r="F6" s="1118">
        <f t="shared" si="0"/>
        <v>30582531</v>
      </c>
      <c r="G6" s="1118">
        <f>SUM(G7:G18)</f>
        <v>32124227.359999999</v>
      </c>
      <c r="I6" s="1119"/>
    </row>
    <row r="7" spans="1:9" s="481" customFormat="1" x14ac:dyDescent="0.25">
      <c r="A7" s="1120" t="s">
        <v>20328</v>
      </c>
      <c r="B7" s="1121"/>
      <c r="C7" s="1121"/>
      <c r="D7" s="1121"/>
      <c r="E7" s="1121"/>
      <c r="F7" s="1122"/>
      <c r="G7" s="1121"/>
    </row>
    <row r="8" spans="1:9" s="481" customFormat="1" x14ac:dyDescent="0.25">
      <c r="A8" s="1120" t="s">
        <v>20329</v>
      </c>
      <c r="B8" s="1121"/>
      <c r="C8" s="1121"/>
      <c r="D8" s="1121"/>
      <c r="E8" s="1121"/>
      <c r="F8" s="1122"/>
      <c r="G8" s="1121"/>
    </row>
    <row r="9" spans="1:9" s="481" customFormat="1" x14ac:dyDescent="0.25">
      <c r="A9" s="1120" t="s">
        <v>20330</v>
      </c>
      <c r="B9" s="1121"/>
      <c r="C9" s="1121"/>
      <c r="D9" s="1121"/>
      <c r="E9" s="1121"/>
      <c r="F9" s="1122"/>
      <c r="G9" s="1121"/>
    </row>
    <row r="10" spans="1:9" s="481" customFormat="1" x14ac:dyDescent="0.25">
      <c r="A10" s="1120" t="s">
        <v>20331</v>
      </c>
      <c r="B10" s="1121"/>
      <c r="C10" s="1121"/>
      <c r="D10" s="1121"/>
      <c r="E10" s="1121"/>
      <c r="F10" s="1122"/>
      <c r="G10" s="1121"/>
    </row>
    <row r="11" spans="1:9" s="481" customFormat="1" x14ac:dyDescent="0.25">
      <c r="A11" s="1120" t="s">
        <v>20332</v>
      </c>
      <c r="B11" s="1121"/>
      <c r="C11" s="1121"/>
      <c r="D11" s="1121"/>
      <c r="E11" s="1121"/>
      <c r="F11" s="1122"/>
      <c r="G11" s="1121"/>
    </row>
    <row r="12" spans="1:9" s="481" customFormat="1" x14ac:dyDescent="0.25">
      <c r="A12" s="1120" t="s">
        <v>20333</v>
      </c>
      <c r="B12" s="1121"/>
      <c r="C12" s="1121"/>
      <c r="D12" s="1121"/>
      <c r="E12" s="1121"/>
      <c r="F12" s="1121"/>
      <c r="G12" s="1121"/>
    </row>
    <row r="13" spans="1:9" s="481" customFormat="1" x14ac:dyDescent="0.25">
      <c r="A13" s="1120" t="s">
        <v>20334</v>
      </c>
      <c r="B13" s="1123">
        <v>24204080</v>
      </c>
      <c r="C13" s="1124">
        <v>25661662</v>
      </c>
      <c r="D13" s="1124">
        <v>27207021</v>
      </c>
      <c r="E13" s="1124">
        <v>28845443</v>
      </c>
      <c r="F13" s="1124">
        <v>30582531</v>
      </c>
      <c r="G13" s="1123">
        <v>32124227.359999999</v>
      </c>
    </row>
    <row r="14" spans="1:9" s="481" customFormat="1" x14ac:dyDescent="0.25">
      <c r="A14" s="1120" t="s">
        <v>20335</v>
      </c>
      <c r="B14" s="1121"/>
      <c r="C14" s="1121"/>
      <c r="D14" s="1121"/>
      <c r="E14" s="1121"/>
      <c r="F14" s="1122"/>
      <c r="G14" s="1121"/>
    </row>
    <row r="15" spans="1:9" s="481" customFormat="1" x14ac:dyDescent="0.25">
      <c r="A15" s="1120" t="s">
        <v>20336</v>
      </c>
      <c r="B15" s="1121"/>
      <c r="C15" s="1121"/>
      <c r="D15" s="1121"/>
      <c r="E15" s="1121"/>
      <c r="F15" s="1122"/>
      <c r="G15" s="1121"/>
    </row>
    <row r="16" spans="1:9" s="481" customFormat="1" x14ac:dyDescent="0.25">
      <c r="A16" s="1120" t="s">
        <v>20337</v>
      </c>
      <c r="B16" s="1121"/>
      <c r="C16" s="1121"/>
      <c r="D16" s="1121"/>
      <c r="E16" s="1121"/>
      <c r="F16" s="1122"/>
      <c r="G16" s="1121"/>
    </row>
    <row r="17" spans="1:7" s="481" customFormat="1" x14ac:dyDescent="0.25">
      <c r="A17" s="1120" t="s">
        <v>20338</v>
      </c>
      <c r="B17" s="1121"/>
      <c r="C17" s="1121"/>
      <c r="D17" s="1121"/>
      <c r="E17" s="1121"/>
      <c r="F17" s="1122"/>
      <c r="G17" s="1121"/>
    </row>
    <row r="18" spans="1:7" s="481" customFormat="1" x14ac:dyDescent="0.25">
      <c r="A18" s="1120" t="s">
        <v>20339</v>
      </c>
      <c r="B18" s="1121"/>
      <c r="C18" s="1121"/>
      <c r="D18" s="1121"/>
      <c r="E18" s="1121"/>
      <c r="F18" s="1122"/>
      <c r="G18" s="1121"/>
    </row>
    <row r="19" spans="1:7" s="481" customFormat="1" x14ac:dyDescent="0.25">
      <c r="A19" s="1125"/>
      <c r="B19" s="1121"/>
      <c r="C19" s="1121"/>
      <c r="D19" s="1121"/>
      <c r="E19" s="1121"/>
      <c r="F19" s="1122"/>
      <c r="G19" s="1121"/>
    </row>
    <row r="20" spans="1:7" s="481" customFormat="1" x14ac:dyDescent="0.25">
      <c r="A20" s="1126" t="s">
        <v>20340</v>
      </c>
      <c r="B20" s="1127">
        <f t="shared" ref="B20:F20" si="1">SUM(B21:B25)</f>
        <v>117892017</v>
      </c>
      <c r="C20" s="1127">
        <f t="shared" si="1"/>
        <v>124886193.998</v>
      </c>
      <c r="D20" s="1127">
        <f t="shared" si="1"/>
        <v>129007438.39993398</v>
      </c>
      <c r="E20" s="1127">
        <f t="shared" si="1"/>
        <v>133264683.86713178</v>
      </c>
      <c r="F20" s="1127">
        <f t="shared" si="1"/>
        <v>137662418.43474713</v>
      </c>
      <c r="G20" s="1127">
        <f>SUM(G21:G25)</f>
        <v>142487708.09999999</v>
      </c>
    </row>
    <row r="21" spans="1:7" s="481" customFormat="1" x14ac:dyDescent="0.25">
      <c r="A21" s="1120" t="s">
        <v>20341</v>
      </c>
      <c r="B21" s="1121"/>
      <c r="C21" s="1121"/>
      <c r="D21" s="1121"/>
      <c r="E21" s="1121"/>
      <c r="F21" s="1122"/>
      <c r="G21" s="1121"/>
    </row>
    <row r="22" spans="1:7" s="481" customFormat="1" x14ac:dyDescent="0.25">
      <c r="A22" s="1120" t="s">
        <v>20338</v>
      </c>
      <c r="B22" s="1121"/>
      <c r="C22" s="1121"/>
      <c r="D22" s="1121"/>
      <c r="E22" s="1121"/>
      <c r="F22" s="1122"/>
      <c r="G22" s="1121"/>
    </row>
    <row r="23" spans="1:7" s="481" customFormat="1" x14ac:dyDescent="0.25">
      <c r="A23" s="1120" t="s">
        <v>20342</v>
      </c>
      <c r="B23" s="1121"/>
      <c r="C23" s="1121"/>
      <c r="D23" s="1121"/>
      <c r="E23" s="1121"/>
      <c r="F23" s="1122"/>
      <c r="G23" s="1121"/>
    </row>
    <row r="24" spans="1:7" s="481" customFormat="1" ht="30" x14ac:dyDescent="0.25">
      <c r="A24" s="1128" t="s">
        <v>20343</v>
      </c>
      <c r="B24" s="1123">
        <v>117892017</v>
      </c>
      <c r="C24" s="1123">
        <v>124886193.998</v>
      </c>
      <c r="D24" s="1123">
        <v>129007438.39993398</v>
      </c>
      <c r="E24" s="1123">
        <v>133264683.86713178</v>
      </c>
      <c r="F24" s="1123">
        <v>137662418.43474713</v>
      </c>
      <c r="G24" s="1123">
        <v>142487708.09999999</v>
      </c>
    </row>
    <row r="25" spans="1:7" s="481" customFormat="1" x14ac:dyDescent="0.25">
      <c r="A25" s="1120" t="s">
        <v>20344</v>
      </c>
      <c r="B25" s="1121"/>
      <c r="C25" s="1121"/>
      <c r="D25" s="1121"/>
      <c r="E25" s="1121"/>
      <c r="F25" s="1122"/>
      <c r="G25" s="1121"/>
    </row>
    <row r="26" spans="1:7" s="481" customFormat="1" x14ac:dyDescent="0.25">
      <c r="A26" s="1125"/>
      <c r="B26" s="1121"/>
      <c r="C26" s="1121"/>
      <c r="D26" s="1121"/>
      <c r="E26" s="1121"/>
      <c r="F26" s="1122"/>
      <c r="G26" s="1121"/>
    </row>
    <row r="27" spans="1:7" s="481" customFormat="1" x14ac:dyDescent="0.25">
      <c r="A27" s="1126" t="s">
        <v>20345</v>
      </c>
      <c r="B27" s="1127">
        <f t="shared" ref="B27:F27" si="2">SUM(B28)</f>
        <v>0</v>
      </c>
      <c r="C27" s="1127">
        <f t="shared" si="2"/>
        <v>0</v>
      </c>
      <c r="D27" s="1127">
        <f t="shared" si="2"/>
        <v>0</v>
      </c>
      <c r="E27" s="1127">
        <f t="shared" si="2"/>
        <v>0</v>
      </c>
      <c r="F27" s="1127">
        <f t="shared" si="2"/>
        <v>0</v>
      </c>
      <c r="G27" s="1127">
        <f>SUM(G28)</f>
        <v>0</v>
      </c>
    </row>
    <row r="28" spans="1:7" s="481" customFormat="1" x14ac:dyDescent="0.25">
      <c r="A28" s="1120" t="s">
        <v>20346</v>
      </c>
      <c r="B28" s="1121"/>
      <c r="C28" s="1121"/>
      <c r="D28" s="1121"/>
      <c r="E28" s="1121"/>
      <c r="F28" s="1122"/>
      <c r="G28" s="1121"/>
    </row>
    <row r="29" spans="1:7" s="481" customFormat="1" x14ac:dyDescent="0.25">
      <c r="A29" s="1120"/>
      <c r="B29" s="1121"/>
      <c r="C29" s="1121"/>
      <c r="D29" s="1121"/>
      <c r="E29" s="1121"/>
      <c r="F29" s="1122"/>
      <c r="G29" s="1121"/>
    </row>
    <row r="30" spans="1:7" s="481" customFormat="1" x14ac:dyDescent="0.25">
      <c r="A30" s="1126" t="s">
        <v>20347</v>
      </c>
      <c r="B30" s="1129">
        <f t="shared" ref="B30:F30" si="3">SUM(B6+B20+B27)</f>
        <v>142096097</v>
      </c>
      <c r="C30" s="1129">
        <f t="shared" si="3"/>
        <v>150547855.998</v>
      </c>
      <c r="D30" s="1129">
        <f t="shared" si="3"/>
        <v>156214459.39993399</v>
      </c>
      <c r="E30" s="1129">
        <f t="shared" si="3"/>
        <v>162110126.86713177</v>
      </c>
      <c r="F30" s="1129">
        <f t="shared" si="3"/>
        <v>168244949.43474713</v>
      </c>
      <c r="G30" s="1129">
        <f>SUM(G6+G20+G27)</f>
        <v>174611935.45999998</v>
      </c>
    </row>
    <row r="31" spans="1:7" s="481" customFormat="1" x14ac:dyDescent="0.25">
      <c r="A31" s="1126"/>
      <c r="B31" s="1121"/>
      <c r="C31" s="1121"/>
      <c r="D31" s="1121"/>
      <c r="E31" s="1121"/>
      <c r="F31" s="1122"/>
      <c r="G31" s="1121"/>
    </row>
    <row r="32" spans="1:7" s="481" customFormat="1" x14ac:dyDescent="0.25">
      <c r="A32" s="1126" t="s">
        <v>20045</v>
      </c>
      <c r="B32" s="1121"/>
      <c r="C32" s="1121"/>
      <c r="D32" s="1121"/>
      <c r="E32" s="1121"/>
      <c r="F32" s="1122"/>
      <c r="G32" s="1121"/>
    </row>
    <row r="33" spans="1:7" s="481" customFormat="1" ht="30" x14ac:dyDescent="0.25">
      <c r="A33" s="1130" t="s">
        <v>20348</v>
      </c>
      <c r="B33" s="1121"/>
      <c r="C33" s="1121"/>
      <c r="D33" s="1121"/>
      <c r="E33" s="1121"/>
      <c r="F33" s="1122"/>
      <c r="G33" s="1121"/>
    </row>
    <row r="34" spans="1:7" s="481" customFormat="1" ht="45" x14ac:dyDescent="0.25">
      <c r="A34" s="1130" t="s">
        <v>20349</v>
      </c>
      <c r="B34" s="1121"/>
      <c r="C34" s="1121"/>
      <c r="D34" s="1121"/>
      <c r="E34" s="1121"/>
      <c r="F34" s="1122"/>
      <c r="G34" s="1121"/>
    </row>
    <row r="35" spans="1:7" s="481" customFormat="1" x14ac:dyDescent="0.25">
      <c r="A35" s="1131" t="s">
        <v>20350</v>
      </c>
      <c r="B35" s="1132">
        <v>0</v>
      </c>
      <c r="C35" s="1132">
        <v>0</v>
      </c>
      <c r="D35" s="1132">
        <v>0</v>
      </c>
      <c r="E35" s="1132">
        <v>0</v>
      </c>
      <c r="F35" s="1133">
        <v>0</v>
      </c>
      <c r="G35" s="1132">
        <v>0</v>
      </c>
    </row>
    <row r="36" spans="1:7" s="481" customFormat="1" x14ac:dyDescent="0.25"/>
    <row r="37" spans="1:7" s="481" customFormat="1" x14ac:dyDescent="0.25"/>
    <row r="38" spans="1:7" s="481" customFormat="1" x14ac:dyDescent="0.25"/>
    <row r="39" spans="1:7" s="481" customFormat="1" x14ac:dyDescent="0.25"/>
    <row r="40" spans="1:7" x14ac:dyDescent="0.25">
      <c r="A40" s="682"/>
      <c r="B40" s="481"/>
      <c r="C40" s="481"/>
      <c r="D40" s="682"/>
      <c r="E40" s="682"/>
      <c r="F40" s="682"/>
    </row>
    <row r="41" spans="1:7" s="331" customFormat="1" ht="12" x14ac:dyDescent="0.2">
      <c r="A41" s="1134"/>
      <c r="B41" s="1043"/>
      <c r="C41" s="1043"/>
      <c r="D41" s="1135"/>
      <c r="E41" s="1135"/>
      <c r="F41" s="1135"/>
    </row>
    <row r="42" spans="1:7" s="331" customFormat="1" ht="12" x14ac:dyDescent="0.2">
      <c r="A42" s="1136" t="s">
        <v>18995</v>
      </c>
      <c r="B42" s="1042"/>
      <c r="C42" s="1043"/>
      <c r="D42" s="776"/>
      <c r="E42" s="1137" t="s">
        <v>20351</v>
      </c>
      <c r="F42" s="1137"/>
    </row>
    <row r="43" spans="1:7" s="331" customFormat="1" ht="12" x14ac:dyDescent="0.2">
      <c r="A43" s="1138" t="s">
        <v>18996</v>
      </c>
      <c r="B43" s="1042"/>
      <c r="C43" s="1043"/>
      <c r="D43" s="1139" t="s">
        <v>20352</v>
      </c>
      <c r="E43" s="1139"/>
      <c r="F43" s="1139"/>
    </row>
    <row r="44" spans="1:7" x14ac:dyDescent="0.25">
      <c r="A44" s="682"/>
      <c r="B44" s="481"/>
      <c r="C44" s="481"/>
      <c r="D44" s="682"/>
      <c r="E44" s="682"/>
      <c r="F44" s="682"/>
    </row>
    <row r="45" spans="1:7" s="481" customFormat="1" x14ac:dyDescent="0.25"/>
    <row r="46" spans="1:7" s="481" customFormat="1" x14ac:dyDescent="0.25"/>
    <row r="47" spans="1:7" s="481" customFormat="1" x14ac:dyDescent="0.25">
      <c r="B47" s="704"/>
    </row>
    <row r="48" spans="1:7" s="481" customFormat="1" x14ac:dyDescent="0.25">
      <c r="B48" s="704"/>
    </row>
    <row r="49" spans="2:2" s="481" customFormat="1" x14ac:dyDescent="0.25">
      <c r="B49" s="704"/>
    </row>
    <row r="50" spans="2:2" s="481" customFormat="1" x14ac:dyDescent="0.25">
      <c r="B50" s="704"/>
    </row>
    <row r="51" spans="2:2" s="481" customFormat="1" x14ac:dyDescent="0.25">
      <c r="B51" s="704"/>
    </row>
    <row r="52" spans="2:2" s="481" customFormat="1" x14ac:dyDescent="0.25"/>
    <row r="53" spans="2:2" s="481" customFormat="1" x14ac:dyDescent="0.25"/>
    <row r="54" spans="2:2" s="481" customFormat="1" x14ac:dyDescent="0.25"/>
    <row r="55" spans="2:2" s="481" customFormat="1" x14ac:dyDescent="0.25"/>
    <row r="56" spans="2:2" s="481" customFormat="1" x14ac:dyDescent="0.25"/>
    <row r="57" spans="2:2" s="481" customFormat="1" x14ac:dyDescent="0.25"/>
    <row r="58" spans="2:2" s="481" customFormat="1" x14ac:dyDescent="0.25"/>
    <row r="59" spans="2:2" s="481" customFormat="1" x14ac:dyDescent="0.25"/>
    <row r="60" spans="2:2" s="481" customFormat="1" x14ac:dyDescent="0.25"/>
    <row r="61" spans="2:2" s="481" customFormat="1" x14ac:dyDescent="0.25"/>
    <row r="62" spans="2:2" s="481" customFormat="1" x14ac:dyDescent="0.25"/>
    <row r="63" spans="2:2" s="481" customFormat="1" x14ac:dyDescent="0.25"/>
    <row r="64" spans="2:2" s="481" customFormat="1" x14ac:dyDescent="0.25"/>
    <row r="65" s="481" customFormat="1" x14ac:dyDescent="0.25"/>
    <row r="66" s="481" customFormat="1" x14ac:dyDescent="0.25"/>
    <row r="67" s="481" customFormat="1" x14ac:dyDescent="0.25"/>
    <row r="68" s="481" customFormat="1" x14ac:dyDescent="0.25"/>
    <row r="69" s="481" customFormat="1" x14ac:dyDescent="0.25"/>
    <row r="70" s="481" customFormat="1" x14ac:dyDescent="0.25"/>
    <row r="71" s="481" customFormat="1" x14ac:dyDescent="0.25"/>
    <row r="72" s="481" customFormat="1" x14ac:dyDescent="0.25"/>
    <row r="73" s="481" customFormat="1" x14ac:dyDescent="0.25"/>
    <row r="74" s="481" customFormat="1" x14ac:dyDescent="0.25"/>
    <row r="75" s="481" customFormat="1" x14ac:dyDescent="0.25"/>
    <row r="76" s="481" customFormat="1" x14ac:dyDescent="0.25"/>
    <row r="77" s="481" customFormat="1" x14ac:dyDescent="0.25"/>
    <row r="78" s="481" customFormat="1" x14ac:dyDescent="0.25"/>
    <row r="79" s="481" customFormat="1" x14ac:dyDescent="0.25"/>
    <row r="80" s="481" customFormat="1" x14ac:dyDescent="0.25"/>
    <row r="81" s="481" customFormat="1" x14ac:dyDescent="0.25"/>
    <row r="82" s="481" customFormat="1" x14ac:dyDescent="0.25"/>
    <row r="83" s="481" customFormat="1" x14ac:dyDescent="0.25"/>
    <row r="84" s="481" customFormat="1" x14ac:dyDescent="0.25"/>
    <row r="85" s="481" customFormat="1" x14ac:dyDescent="0.25"/>
    <row r="86" s="481" customFormat="1" x14ac:dyDescent="0.25"/>
    <row r="87" s="481" customFormat="1" x14ac:dyDescent="0.25"/>
    <row r="88" s="481" customFormat="1" x14ac:dyDescent="0.25"/>
    <row r="89" s="481" customFormat="1" x14ac:dyDescent="0.25"/>
    <row r="90" s="481" customFormat="1" x14ac:dyDescent="0.25"/>
    <row r="91" s="481" customFormat="1" x14ac:dyDescent="0.25"/>
    <row r="92" s="481" customFormat="1" x14ac:dyDescent="0.25"/>
    <row r="93" s="481" customFormat="1" x14ac:dyDescent="0.25"/>
    <row r="94" s="481" customFormat="1" x14ac:dyDescent="0.25"/>
    <row r="95" s="481" customFormat="1" x14ac:dyDescent="0.25"/>
    <row r="96" s="481" customFormat="1" x14ac:dyDescent="0.25"/>
    <row r="97" s="481" customFormat="1" x14ac:dyDescent="0.25"/>
    <row r="98" s="481" customFormat="1" x14ac:dyDescent="0.25"/>
    <row r="99" s="481" customFormat="1" x14ac:dyDescent="0.25"/>
    <row r="100" s="481" customFormat="1" x14ac:dyDescent="0.25"/>
    <row r="101" s="481" customFormat="1" x14ac:dyDescent="0.25"/>
  </sheetData>
  <mergeCells count="4">
    <mergeCell ref="A1:G1"/>
    <mergeCell ref="A2:G2"/>
    <mergeCell ref="A3:G3"/>
    <mergeCell ref="A4:G4"/>
  </mergeCells>
  <pageMargins left="0.51181102362204722" right="0.51181102362204722" top="0.82677165354330717" bottom="0.82677165354330717" header="0.31496062992125984" footer="0.31496062992125984"/>
  <pageSetup scale="93" fitToHeight="2" orientation="landscape" r:id="rId1"/>
  <headerFooter>
    <oddFooter>&amp;R95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69"/>
  <sheetViews>
    <sheetView zoomScaleNormal="100" workbookViewId="0">
      <selection activeCell="H54" sqref="H54"/>
    </sheetView>
  </sheetViews>
  <sheetFormatPr baseColWidth="10" defaultRowHeight="15" x14ac:dyDescent="0.25"/>
  <cols>
    <col min="1" max="1" width="48.7109375" customWidth="1"/>
    <col min="2" max="3" width="16" bestFit="1" customWidth="1"/>
    <col min="4" max="4" width="16.42578125" customWidth="1"/>
    <col min="5" max="5" width="16.28515625" customWidth="1"/>
    <col min="6" max="6" width="17.42578125" customWidth="1"/>
    <col min="7" max="7" width="16.42578125" customWidth="1"/>
    <col min="10" max="10" width="14.5703125" customWidth="1"/>
  </cols>
  <sheetData>
    <row r="1" spans="1:9" x14ac:dyDescent="0.25">
      <c r="A1" s="1140"/>
      <c r="B1" s="1140"/>
      <c r="C1" s="1140"/>
      <c r="D1" s="1140"/>
      <c r="E1" s="1140"/>
      <c r="F1" s="1140"/>
      <c r="G1" s="1140"/>
    </row>
    <row r="2" spans="1:9" ht="21" customHeight="1" x14ac:dyDescent="0.25">
      <c r="A2" s="1554" t="s">
        <v>20353</v>
      </c>
      <c r="B2" s="1555"/>
      <c r="C2" s="1555"/>
      <c r="D2" s="1555"/>
      <c r="E2" s="1555"/>
      <c r="F2" s="1555"/>
      <c r="G2" s="1556"/>
    </row>
    <row r="3" spans="1:9" x14ac:dyDescent="0.25">
      <c r="A3" s="1557" t="s">
        <v>20354</v>
      </c>
      <c r="B3" s="1558"/>
      <c r="C3" s="1558"/>
      <c r="D3" s="1558"/>
      <c r="E3" s="1558"/>
      <c r="F3" s="1558"/>
      <c r="G3" s="1559"/>
    </row>
    <row r="4" spans="1:9" x14ac:dyDescent="0.25">
      <c r="A4" s="1557" t="s">
        <v>20324</v>
      </c>
      <c r="B4" s="1558"/>
      <c r="C4" s="1558"/>
      <c r="D4" s="1558"/>
      <c r="E4" s="1558"/>
      <c r="F4" s="1558"/>
      <c r="G4" s="1559"/>
    </row>
    <row r="5" spans="1:9" x14ac:dyDescent="0.25">
      <c r="A5" s="1560" t="s">
        <v>20325</v>
      </c>
      <c r="B5" s="1561"/>
      <c r="C5" s="1561"/>
      <c r="D5" s="1561"/>
      <c r="E5" s="1561"/>
      <c r="F5" s="1561"/>
      <c r="G5" s="1562"/>
    </row>
    <row r="6" spans="1:9" ht="28.5" customHeight="1" x14ac:dyDescent="0.25">
      <c r="A6" s="1141" t="s">
        <v>20355</v>
      </c>
      <c r="B6" s="1116">
        <v>2018</v>
      </c>
      <c r="C6" s="1116">
        <v>2019</v>
      </c>
      <c r="D6" s="1116">
        <v>2020</v>
      </c>
      <c r="E6" s="1116">
        <v>2021</v>
      </c>
      <c r="F6" s="1116">
        <v>2022</v>
      </c>
      <c r="G6" s="1116">
        <v>2023</v>
      </c>
      <c r="I6" s="680"/>
    </row>
    <row r="7" spans="1:9" s="481" customFormat="1" x14ac:dyDescent="0.25">
      <c r="A7" s="1142" t="s">
        <v>20356</v>
      </c>
      <c r="B7" s="1143">
        <f>SUM(B8:B16)</f>
        <v>142096097</v>
      </c>
      <c r="C7" s="1143">
        <f t="shared" ref="C7:G7" si="0">SUM(C8:C16)</f>
        <v>150547855.998</v>
      </c>
      <c r="D7" s="1143">
        <f t="shared" si="0"/>
        <v>156214459.39993399</v>
      </c>
      <c r="E7" s="1143">
        <f t="shared" si="0"/>
        <v>162110126.8671318</v>
      </c>
      <c r="F7" s="1143">
        <f t="shared" si="0"/>
        <v>168244949.43474713</v>
      </c>
      <c r="G7" s="1143">
        <f t="shared" si="0"/>
        <v>174611935.46224898</v>
      </c>
      <c r="I7" s="1144"/>
    </row>
    <row r="8" spans="1:9" s="481" customFormat="1" x14ac:dyDescent="0.25">
      <c r="A8" s="1120" t="s">
        <v>20357</v>
      </c>
      <c r="B8" s="1123">
        <v>107692683</v>
      </c>
      <c r="C8" s="1123">
        <v>111302871.0577648</v>
      </c>
      <c r="D8" s="1123">
        <v>115492297.89217506</v>
      </c>
      <c r="E8" s="1123">
        <v>119851076.11290039</v>
      </c>
      <c r="F8" s="1123">
        <v>124386666.21266657</v>
      </c>
      <c r="G8" s="1123">
        <v>129093899.13968378</v>
      </c>
      <c r="I8" s="1144"/>
    </row>
    <row r="9" spans="1:9" s="481" customFormat="1" x14ac:dyDescent="0.25">
      <c r="A9" s="1120" t="s">
        <v>20358</v>
      </c>
      <c r="B9" s="1123">
        <v>3889869</v>
      </c>
      <c r="C9" s="1123">
        <v>5477064.6191331698</v>
      </c>
      <c r="D9" s="1123">
        <v>5683220.6802583756</v>
      </c>
      <c r="E9" s="1123">
        <v>5897710.2953824364</v>
      </c>
      <c r="F9" s="1123">
        <v>6120900.5853204876</v>
      </c>
      <c r="G9" s="1123">
        <v>6352537.1879846202</v>
      </c>
      <c r="I9" s="1144"/>
    </row>
    <row r="10" spans="1:9" s="481" customFormat="1" x14ac:dyDescent="0.25">
      <c r="A10" s="1120" t="s">
        <v>20359</v>
      </c>
      <c r="B10" s="1123">
        <v>27435355</v>
      </c>
      <c r="C10" s="1123">
        <v>29165861.902222265</v>
      </c>
      <c r="D10" s="1123">
        <v>30263661.476848327</v>
      </c>
      <c r="E10" s="1123">
        <v>31405837.976339623</v>
      </c>
      <c r="F10" s="1123">
        <v>32594346.352068882</v>
      </c>
      <c r="G10" s="1123">
        <v>33827832.103031456</v>
      </c>
      <c r="I10" s="1144"/>
    </row>
    <row r="11" spans="1:9" s="481" customFormat="1" ht="30" x14ac:dyDescent="0.25">
      <c r="A11" s="1128" t="s">
        <v>20360</v>
      </c>
      <c r="B11" s="1123">
        <v>3078190</v>
      </c>
      <c r="C11" s="1123">
        <v>3515384.7598891682</v>
      </c>
      <c r="D11" s="1123">
        <v>3647703.4243260738</v>
      </c>
      <c r="E11" s="1123">
        <v>3785370.8751586969</v>
      </c>
      <c r="F11" s="1123">
        <v>3928622.7442461289</v>
      </c>
      <c r="G11" s="1123">
        <v>4077295.7724944009</v>
      </c>
      <c r="I11" s="1144"/>
    </row>
    <row r="12" spans="1:9" s="481" customFormat="1" x14ac:dyDescent="0.25">
      <c r="A12" s="1120" t="s">
        <v>20361</v>
      </c>
      <c r="B12" s="1123"/>
      <c r="C12" s="1123">
        <v>1086673.658990582</v>
      </c>
      <c r="D12" s="1123">
        <v>1127575.9263261587</v>
      </c>
      <c r="E12" s="1123">
        <v>1170131.6073506474</v>
      </c>
      <c r="F12" s="1123">
        <v>1214413.5404450458</v>
      </c>
      <c r="G12" s="1123">
        <v>1260371.2590547302</v>
      </c>
      <c r="I12" s="1144"/>
    </row>
    <row r="13" spans="1:9" s="481" customFormat="1" x14ac:dyDescent="0.25">
      <c r="A13" s="1120" t="s">
        <v>20362</v>
      </c>
      <c r="B13" s="1123"/>
      <c r="C13" s="1123"/>
      <c r="D13" s="1123"/>
      <c r="E13" s="1123"/>
      <c r="F13" s="1123"/>
      <c r="G13" s="1123"/>
    </row>
    <row r="14" spans="1:9" s="481" customFormat="1" x14ac:dyDescent="0.25">
      <c r="A14" s="1120" t="s">
        <v>20363</v>
      </c>
      <c r="B14" s="1123"/>
      <c r="C14" s="1123"/>
      <c r="D14" s="1123"/>
      <c r="E14" s="1123"/>
      <c r="F14" s="1123"/>
      <c r="G14" s="1123"/>
    </row>
    <row r="15" spans="1:9" s="481" customFormat="1" x14ac:dyDescent="0.25">
      <c r="A15" s="1120" t="s">
        <v>20364</v>
      </c>
      <c r="B15" s="1123"/>
      <c r="C15" s="1123"/>
      <c r="D15" s="1123"/>
      <c r="E15" s="1123"/>
      <c r="F15" s="1123"/>
      <c r="G15" s="1123"/>
    </row>
    <row r="16" spans="1:9" s="481" customFormat="1" x14ac:dyDescent="0.25">
      <c r="A16" s="1120" t="s">
        <v>20365</v>
      </c>
      <c r="B16" s="1123"/>
      <c r="C16" s="1123"/>
      <c r="D16" s="1123"/>
      <c r="E16" s="1123"/>
      <c r="F16" s="1123"/>
      <c r="G16" s="1123"/>
    </row>
    <row r="17" spans="1:7" s="481" customFormat="1" x14ac:dyDescent="0.25">
      <c r="A17" s="1126" t="s">
        <v>20366</v>
      </c>
      <c r="B17" s="1145">
        <f>SUM(B18:B26)</f>
        <v>0</v>
      </c>
      <c r="C17" s="1145">
        <f t="shared" ref="C17:G17" si="1">SUM(C18:C26)</f>
        <v>0</v>
      </c>
      <c r="D17" s="1145">
        <f t="shared" si="1"/>
        <v>0</v>
      </c>
      <c r="E17" s="1145">
        <f t="shared" si="1"/>
        <v>0</v>
      </c>
      <c r="F17" s="1145">
        <f t="shared" si="1"/>
        <v>0</v>
      </c>
      <c r="G17" s="1145">
        <f t="shared" si="1"/>
        <v>0</v>
      </c>
    </row>
    <row r="18" spans="1:7" s="481" customFormat="1" x14ac:dyDescent="0.25">
      <c r="A18" s="1120" t="s">
        <v>20357</v>
      </c>
      <c r="B18" s="1123"/>
      <c r="C18" s="1123"/>
      <c r="D18" s="1123"/>
      <c r="E18" s="1123"/>
      <c r="F18" s="1123"/>
      <c r="G18" s="1123"/>
    </row>
    <row r="19" spans="1:7" s="481" customFormat="1" x14ac:dyDescent="0.25">
      <c r="A19" s="1120" t="s">
        <v>20358</v>
      </c>
      <c r="B19" s="1123"/>
      <c r="C19" s="1123"/>
      <c r="D19" s="1123"/>
      <c r="E19" s="1123"/>
      <c r="F19" s="1123"/>
      <c r="G19" s="1123"/>
    </row>
    <row r="20" spans="1:7" s="481" customFormat="1" x14ac:dyDescent="0.25">
      <c r="A20" s="1120" t="s">
        <v>20359</v>
      </c>
      <c r="B20" s="1123"/>
      <c r="C20" s="1123"/>
      <c r="D20" s="1123"/>
      <c r="E20" s="1123"/>
      <c r="F20" s="1123"/>
      <c r="G20" s="1123"/>
    </row>
    <row r="21" spans="1:7" s="481" customFormat="1" ht="30" x14ac:dyDescent="0.25">
      <c r="A21" s="1128" t="s">
        <v>20360</v>
      </c>
      <c r="B21" s="1123"/>
      <c r="C21" s="1123"/>
      <c r="D21" s="1123"/>
      <c r="E21" s="1123"/>
      <c r="F21" s="1123"/>
      <c r="G21" s="1123"/>
    </row>
    <row r="22" spans="1:7" s="481" customFormat="1" x14ac:dyDescent="0.25">
      <c r="A22" s="1120" t="s">
        <v>20361</v>
      </c>
      <c r="B22" s="1123"/>
      <c r="C22" s="1123"/>
      <c r="D22" s="1123"/>
      <c r="E22" s="1123"/>
      <c r="F22" s="1123"/>
      <c r="G22" s="1123"/>
    </row>
    <row r="23" spans="1:7" s="481" customFormat="1" x14ac:dyDescent="0.25">
      <c r="A23" s="1120" t="s">
        <v>20362</v>
      </c>
      <c r="B23" s="1123"/>
      <c r="C23" s="1123"/>
      <c r="D23" s="1123"/>
      <c r="E23" s="1123"/>
      <c r="F23" s="1123"/>
      <c r="G23" s="1123"/>
    </row>
    <row r="24" spans="1:7" s="481" customFormat="1" x14ac:dyDescent="0.25">
      <c r="A24" s="1120" t="s">
        <v>20363</v>
      </c>
      <c r="B24" s="1123"/>
      <c r="C24" s="1123"/>
      <c r="D24" s="1123"/>
      <c r="E24" s="1123"/>
      <c r="F24" s="1123"/>
      <c r="G24" s="1123"/>
    </row>
    <row r="25" spans="1:7" s="481" customFormat="1" x14ac:dyDescent="0.25">
      <c r="A25" s="1120" t="s">
        <v>20364</v>
      </c>
      <c r="B25" s="1123"/>
      <c r="C25" s="1123"/>
      <c r="D25" s="1123"/>
      <c r="E25" s="1123"/>
      <c r="F25" s="1123"/>
      <c r="G25" s="1123"/>
    </row>
    <row r="26" spans="1:7" s="481" customFormat="1" x14ac:dyDescent="0.25">
      <c r="A26" s="1120" t="s">
        <v>20365</v>
      </c>
      <c r="B26" s="1123"/>
      <c r="C26" s="1123"/>
      <c r="D26" s="1123"/>
      <c r="E26" s="1123"/>
      <c r="F26" s="1123"/>
      <c r="G26" s="1123"/>
    </row>
    <row r="27" spans="1:7" s="481" customFormat="1" x14ac:dyDescent="0.25">
      <c r="A27" s="1146" t="s">
        <v>20367</v>
      </c>
      <c r="B27" s="1147">
        <f>SUM(B7+B17)</f>
        <v>142096097</v>
      </c>
      <c r="C27" s="1147">
        <f t="shared" ref="C27:G27" si="2">SUM(C7+C17)</f>
        <v>150547855.998</v>
      </c>
      <c r="D27" s="1147">
        <f t="shared" si="2"/>
        <v>156214459.39993399</v>
      </c>
      <c r="E27" s="1147">
        <f t="shared" si="2"/>
        <v>162110126.8671318</v>
      </c>
      <c r="F27" s="1147">
        <f t="shared" si="2"/>
        <v>168244949.43474713</v>
      </c>
      <c r="G27" s="1147">
        <f t="shared" si="2"/>
        <v>174611935.46224898</v>
      </c>
    </row>
    <row r="28" spans="1:7" s="481" customFormat="1" x14ac:dyDescent="0.25"/>
    <row r="29" spans="1:7" s="481" customFormat="1" x14ac:dyDescent="0.25"/>
    <row r="30" spans="1:7" s="481" customFormat="1" x14ac:dyDescent="0.25"/>
    <row r="31" spans="1:7" s="481" customFormat="1" x14ac:dyDescent="0.25"/>
    <row r="32" spans="1:7" s="481" customFormat="1" x14ac:dyDescent="0.25"/>
    <row r="33" spans="1:6" s="481" customFormat="1" x14ac:dyDescent="0.25">
      <c r="A33"/>
      <c r="B33"/>
      <c r="C33"/>
      <c r="D33"/>
      <c r="E33"/>
      <c r="F33"/>
    </row>
    <row r="34" spans="1:6" s="481" customFormat="1" x14ac:dyDescent="0.25">
      <c r="A34" s="384"/>
      <c r="B34" s="386"/>
      <c r="C34" s="386"/>
      <c r="D34" s="385"/>
      <c r="E34" s="385"/>
      <c r="F34" s="385"/>
    </row>
    <row r="35" spans="1:6" s="481" customFormat="1" x14ac:dyDescent="0.25">
      <c r="A35" s="398" t="s">
        <v>18995</v>
      </c>
      <c r="B35" s="383"/>
      <c r="C35" s="386"/>
      <c r="D35" s="331"/>
      <c r="E35" s="1148" t="s">
        <v>20351</v>
      </c>
      <c r="F35" s="1148"/>
    </row>
    <row r="36" spans="1:6" s="481" customFormat="1" x14ac:dyDescent="0.25">
      <c r="A36" s="400" t="s">
        <v>18996</v>
      </c>
      <c r="B36" s="383"/>
      <c r="C36" s="386"/>
      <c r="D36" s="1149" t="s">
        <v>20352</v>
      </c>
      <c r="E36" s="1149"/>
      <c r="F36" s="1149"/>
    </row>
    <row r="37" spans="1:6" s="481" customFormat="1" x14ac:dyDescent="0.25">
      <c r="A37"/>
      <c r="B37"/>
      <c r="C37"/>
      <c r="D37"/>
      <c r="E37"/>
      <c r="F37"/>
    </row>
    <row r="38" spans="1:6" s="481" customFormat="1" x14ac:dyDescent="0.25"/>
    <row r="39" spans="1:6" s="481" customFormat="1" x14ac:dyDescent="0.25"/>
    <row r="40" spans="1:6" s="481" customFormat="1" x14ac:dyDescent="0.25"/>
    <row r="41" spans="1:6" s="481" customFormat="1" x14ac:dyDescent="0.25"/>
    <row r="42" spans="1:6" s="481" customFormat="1" x14ac:dyDescent="0.25"/>
    <row r="43" spans="1:6" s="481" customFormat="1" x14ac:dyDescent="0.25"/>
    <row r="44" spans="1:6" s="481" customFormat="1" x14ac:dyDescent="0.25"/>
    <row r="45" spans="1:6" s="481" customFormat="1" x14ac:dyDescent="0.25"/>
    <row r="46" spans="1:6" s="481" customFormat="1" x14ac:dyDescent="0.25"/>
    <row r="47" spans="1:6" s="481" customFormat="1" x14ac:dyDescent="0.25"/>
    <row r="48" spans="1:6" s="481" customFormat="1" x14ac:dyDescent="0.25"/>
    <row r="49" spans="1:7" s="481" customFormat="1" x14ac:dyDescent="0.25"/>
    <row r="50" spans="1:7" s="481" customFormat="1" x14ac:dyDescent="0.25"/>
    <row r="51" spans="1:7" s="481" customFormat="1" x14ac:dyDescent="0.25"/>
    <row r="52" spans="1:7" s="481" customFormat="1" x14ac:dyDescent="0.25"/>
    <row r="53" spans="1:7" s="481" customFormat="1" x14ac:dyDescent="0.25"/>
    <row r="54" spans="1:7" s="481" customFormat="1" x14ac:dyDescent="0.25"/>
    <row r="55" spans="1:7" s="481" customFormat="1" x14ac:dyDescent="0.25"/>
    <row r="56" spans="1:7" s="481" customFormat="1" x14ac:dyDescent="0.25"/>
    <row r="57" spans="1:7" s="481" customFormat="1" x14ac:dyDescent="0.25"/>
    <row r="58" spans="1:7" s="481" customFormat="1" x14ac:dyDescent="0.25"/>
    <row r="59" spans="1:7" s="481" customFormat="1" x14ac:dyDescent="0.25"/>
    <row r="60" spans="1:7" x14ac:dyDescent="0.25">
      <c r="A60" s="1140"/>
      <c r="B60" s="1140"/>
      <c r="C60" s="1140"/>
      <c r="D60" s="1140"/>
      <c r="E60" s="1140"/>
      <c r="F60" s="1140"/>
      <c r="G60" s="1140"/>
    </row>
    <row r="61" spans="1:7" x14ac:dyDescent="0.25">
      <c r="A61" s="1140"/>
      <c r="B61" s="1140"/>
      <c r="C61" s="1140"/>
      <c r="D61" s="1140"/>
      <c r="E61" s="1140"/>
      <c r="F61" s="1140"/>
      <c r="G61" s="1140"/>
    </row>
    <row r="62" spans="1:7" x14ac:dyDescent="0.25">
      <c r="A62" s="1140"/>
      <c r="B62" s="1140"/>
      <c r="C62" s="1140"/>
      <c r="D62" s="1140"/>
      <c r="E62" s="1140"/>
      <c r="F62" s="1140"/>
      <c r="G62" s="1140"/>
    </row>
    <row r="63" spans="1:7" x14ac:dyDescent="0.25">
      <c r="A63" s="1140"/>
      <c r="B63" s="1140"/>
      <c r="C63" s="1140"/>
      <c r="D63" s="1140"/>
      <c r="E63" s="1140"/>
      <c r="F63" s="1140"/>
      <c r="G63" s="1140"/>
    </row>
    <row r="64" spans="1:7" x14ac:dyDescent="0.25">
      <c r="A64" s="1140"/>
      <c r="B64" s="1140"/>
      <c r="C64" s="1140"/>
      <c r="D64" s="1140"/>
      <c r="E64" s="1140"/>
      <c r="F64" s="1140"/>
      <c r="G64" s="1140"/>
    </row>
    <row r="65" spans="1:7" x14ac:dyDescent="0.25">
      <c r="A65" s="1140"/>
      <c r="B65" s="1140"/>
      <c r="C65" s="1140"/>
      <c r="D65" s="1140"/>
      <c r="E65" s="1140"/>
      <c r="F65" s="1140"/>
      <c r="G65" s="1140"/>
    </row>
    <row r="66" spans="1:7" x14ac:dyDescent="0.25">
      <c r="A66" s="1140"/>
      <c r="B66" s="1140"/>
      <c r="C66" s="1140"/>
      <c r="D66" s="1140"/>
      <c r="E66" s="1140"/>
      <c r="F66" s="1140"/>
      <c r="G66" s="1140"/>
    </row>
    <row r="67" spans="1:7" x14ac:dyDescent="0.25">
      <c r="A67" s="1140"/>
      <c r="B67" s="1140"/>
      <c r="C67" s="1140"/>
      <c r="D67" s="1140"/>
      <c r="E67" s="1140"/>
      <c r="F67" s="1140"/>
      <c r="G67" s="1140"/>
    </row>
    <row r="68" spans="1:7" x14ac:dyDescent="0.25">
      <c r="A68" s="1140"/>
      <c r="B68" s="1140"/>
      <c r="C68" s="1140"/>
      <c r="D68" s="1140"/>
      <c r="E68" s="1140"/>
      <c r="F68" s="1140"/>
      <c r="G68" s="1140"/>
    </row>
    <row r="69" spans="1:7" x14ac:dyDescent="0.25">
      <c r="A69" s="1140"/>
      <c r="B69" s="1140"/>
      <c r="C69" s="1140"/>
      <c r="D69" s="1140"/>
      <c r="E69" s="1140"/>
      <c r="F69" s="1140"/>
      <c r="G69" s="1140"/>
    </row>
  </sheetData>
  <mergeCells count="4">
    <mergeCell ref="A2:G2"/>
    <mergeCell ref="A3:G3"/>
    <mergeCell ref="A4:G4"/>
    <mergeCell ref="A5:G5"/>
  </mergeCells>
  <pageMargins left="0.51181102362204722" right="0.51181102362204722" top="0.74803149606299213" bottom="0.74803149606299213" header="0.31496062992125984" footer="0.31496062992125984"/>
  <pageSetup scale="86" fitToHeight="2" orientation="landscape" r:id="rId1"/>
  <headerFooter>
    <oddFooter>&amp;R96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S45"/>
  <sheetViews>
    <sheetView showGridLines="0" view="pageBreakPreview" topLeftCell="A7" zoomScale="90" zoomScaleSheetLayoutView="90" workbookViewId="0">
      <selection activeCell="F30" sqref="F30"/>
    </sheetView>
  </sheetViews>
  <sheetFormatPr baseColWidth="10" defaultRowHeight="12.75" x14ac:dyDescent="0.2"/>
  <cols>
    <col min="1" max="1" width="2" style="1" customWidth="1"/>
    <col min="2" max="2" width="1.140625" style="1" customWidth="1"/>
    <col min="3" max="3" width="11.7109375" style="1" customWidth="1"/>
    <col min="4" max="4" width="45.42578125" style="1" customWidth="1"/>
    <col min="5" max="5" width="17" style="192" customWidth="1"/>
    <col min="6" max="9" width="21" style="1" customWidth="1"/>
    <col min="10" max="11" width="1.140625" style="1" customWidth="1"/>
    <col min="12" max="12" width="12.5703125" style="1" customWidth="1"/>
    <col min="13" max="13" width="11.42578125" style="1"/>
    <col min="14" max="15" width="19.7109375" style="1" bestFit="1" customWidth="1"/>
    <col min="16" max="16384" width="11.42578125" style="1"/>
  </cols>
  <sheetData>
    <row r="2" spans="2:15" s="3" customFormat="1" ht="12" customHeight="1" x14ac:dyDescent="0.2">
      <c r="C2" s="1166"/>
      <c r="D2" s="1166"/>
      <c r="E2" s="1166"/>
      <c r="F2" s="1166"/>
      <c r="G2" s="1166"/>
      <c r="H2" s="1166"/>
      <c r="I2" s="1166"/>
      <c r="J2" s="2"/>
      <c r="K2" s="2"/>
      <c r="L2" s="2"/>
      <c r="M2" s="2"/>
      <c r="N2" s="2"/>
      <c r="O2" s="2"/>
    </row>
    <row r="3" spans="2:15" s="3" customFormat="1" ht="12" customHeight="1" x14ac:dyDescent="0.2">
      <c r="C3" s="1167" t="s">
        <v>163</v>
      </c>
      <c r="D3" s="1167"/>
      <c r="E3" s="1167"/>
      <c r="F3" s="1167"/>
      <c r="G3" s="1167"/>
      <c r="H3" s="1167"/>
      <c r="I3" s="1167"/>
      <c r="J3" s="1167"/>
      <c r="K3" s="74"/>
      <c r="L3" s="1"/>
      <c r="M3" s="1"/>
    </row>
    <row r="4" spans="2:15" s="3" customFormat="1" ht="12" customHeight="1" x14ac:dyDescent="0.2">
      <c r="C4" s="1167" t="str">
        <f>+'EA-A'!C4</f>
        <v>Del 1 de marzo al 31 de marzo 2018 y 2017</v>
      </c>
      <c r="D4" s="1167"/>
      <c r="E4" s="1167"/>
      <c r="F4" s="1167"/>
      <c r="G4" s="1167"/>
      <c r="H4" s="1167"/>
      <c r="I4" s="1167"/>
      <c r="J4" s="1167"/>
      <c r="K4" s="74"/>
      <c r="L4" s="1"/>
      <c r="M4" s="1"/>
    </row>
    <row r="5" spans="2:15" s="3" customFormat="1" ht="12" customHeight="1" x14ac:dyDescent="0.2">
      <c r="C5" s="1167" t="s">
        <v>1</v>
      </c>
      <c r="D5" s="1167"/>
      <c r="E5" s="1167"/>
      <c r="F5" s="1167"/>
      <c r="G5" s="1167"/>
      <c r="H5" s="1167"/>
      <c r="I5" s="1167"/>
      <c r="J5" s="1167"/>
      <c r="K5" s="74"/>
      <c r="L5" s="1"/>
      <c r="M5" s="1"/>
    </row>
    <row r="6" spans="2:15" s="3" customFormat="1" ht="12" customHeight="1" x14ac:dyDescent="0.2">
      <c r="C6" s="74"/>
      <c r="D6" s="74"/>
      <c r="E6" s="74"/>
      <c r="F6" s="74"/>
      <c r="G6" s="74"/>
      <c r="H6" s="74"/>
      <c r="I6" s="74"/>
      <c r="J6" s="74"/>
      <c r="K6" s="74"/>
      <c r="L6" s="1"/>
      <c r="M6" s="1"/>
    </row>
    <row r="7" spans="2:15" s="3" customFormat="1" ht="12" customHeight="1" x14ac:dyDescent="0.2">
      <c r="B7" s="6"/>
      <c r="C7" s="7" t="s">
        <v>2</v>
      </c>
      <c r="D7" s="1153" t="str">
        <f>[23]ENTE!D8</f>
        <v>Universidad Tecnológica de San Juan del Río</v>
      </c>
      <c r="E7" s="1153"/>
      <c r="F7" s="1153"/>
      <c r="G7" s="1153"/>
      <c r="H7" s="1153"/>
      <c r="I7" s="1153"/>
      <c r="J7" s="1153"/>
      <c r="K7" s="75"/>
      <c r="L7" s="8"/>
      <c r="M7" s="8"/>
      <c r="N7" s="164"/>
      <c r="O7" s="164"/>
    </row>
    <row r="8" spans="2:15" s="3" customFormat="1" ht="6.75" customHeight="1" x14ac:dyDescent="0.2">
      <c r="B8" s="1168"/>
      <c r="C8" s="1168"/>
      <c r="D8" s="1168"/>
      <c r="E8" s="1168"/>
      <c r="F8" s="1168"/>
      <c r="G8" s="1168"/>
      <c r="H8" s="1168"/>
      <c r="I8" s="1168"/>
      <c r="J8" s="1168"/>
      <c r="K8" s="5"/>
    </row>
    <row r="9" spans="2:15" s="3" customFormat="1" ht="3" customHeight="1" x14ac:dyDescent="0.2">
      <c r="B9" s="1168"/>
      <c r="C9" s="1168"/>
      <c r="D9" s="1168"/>
      <c r="E9" s="1168"/>
      <c r="F9" s="1168"/>
      <c r="G9" s="1168"/>
      <c r="H9" s="1168"/>
      <c r="I9" s="1168"/>
      <c r="J9" s="1168"/>
      <c r="K9" s="5"/>
    </row>
    <row r="10" spans="2:15" s="169" customFormat="1" ht="25.5" x14ac:dyDescent="0.2">
      <c r="B10" s="165"/>
      <c r="C10" s="1182" t="s">
        <v>3</v>
      </c>
      <c r="D10" s="1182"/>
      <c r="E10" s="166" t="s">
        <v>164</v>
      </c>
      <c r="F10" s="166" t="s">
        <v>165</v>
      </c>
      <c r="G10" s="167" t="s">
        <v>166</v>
      </c>
      <c r="H10" s="167" t="s">
        <v>167</v>
      </c>
      <c r="I10" s="167" t="s">
        <v>168</v>
      </c>
      <c r="J10" s="168"/>
      <c r="K10" s="5"/>
    </row>
    <row r="11" spans="2:15" s="169" customFormat="1" x14ac:dyDescent="0.2">
      <c r="B11" s="170"/>
      <c r="C11" s="1183"/>
      <c r="D11" s="1183"/>
      <c r="E11" s="171">
        <v>1</v>
      </c>
      <c r="F11" s="171">
        <v>2</v>
      </c>
      <c r="G11" s="172">
        <v>3</v>
      </c>
      <c r="H11" s="172" t="s">
        <v>169</v>
      </c>
      <c r="I11" s="172" t="s">
        <v>170</v>
      </c>
      <c r="J11" s="173"/>
      <c r="K11" s="5"/>
    </row>
    <row r="12" spans="2:15" s="3" customFormat="1" ht="3" customHeight="1" x14ac:dyDescent="0.2">
      <c r="B12" s="1184"/>
      <c r="C12" s="1168"/>
      <c r="D12" s="1168"/>
      <c r="E12" s="1168"/>
      <c r="F12" s="1168"/>
      <c r="G12" s="1168"/>
      <c r="H12" s="1168"/>
      <c r="I12" s="1168"/>
      <c r="J12" s="1185"/>
      <c r="K12" s="5"/>
    </row>
    <row r="13" spans="2:15" s="3" customFormat="1" ht="3" customHeight="1" x14ac:dyDescent="0.2">
      <c r="B13" s="1186"/>
      <c r="C13" s="1187"/>
      <c r="D13" s="1187"/>
      <c r="E13" s="1187"/>
      <c r="F13" s="1187"/>
      <c r="G13" s="1187"/>
      <c r="H13" s="1187"/>
      <c r="I13" s="1187"/>
      <c r="J13" s="1188"/>
      <c r="K13" s="174"/>
      <c r="L13" s="1"/>
      <c r="M13" s="1"/>
    </row>
    <row r="14" spans="2:15" s="3" customFormat="1" x14ac:dyDescent="0.2">
      <c r="B14" s="34"/>
      <c r="C14" s="1189" t="s">
        <v>4</v>
      </c>
      <c r="D14" s="1189"/>
      <c r="E14" s="175">
        <f>+E16+E25</f>
        <v>317958728.42000002</v>
      </c>
      <c r="F14" s="175">
        <f>+F16+F25</f>
        <v>507903335.08999997</v>
      </c>
      <c r="G14" s="175">
        <f>+G16+G25</f>
        <v>484779633.47000003</v>
      </c>
      <c r="H14" s="175">
        <f>+H16+H25</f>
        <v>341082430.04000002</v>
      </c>
      <c r="I14" s="175">
        <f>+I16+I25</f>
        <v>23123701.62000002</v>
      </c>
      <c r="J14" s="176"/>
      <c r="K14" s="177"/>
      <c r="L14" s="1"/>
      <c r="M14" s="178" t="str">
        <f>IF(H14='ESF-B'!E42," ","ERROR POR "&amp;H14-'ESF-B'!E42)</f>
        <v xml:space="preserve"> </v>
      </c>
    </row>
    <row r="15" spans="2:15" s="3" customFormat="1" x14ac:dyDescent="0.2">
      <c r="B15" s="34"/>
      <c r="C15" s="177"/>
      <c r="D15" s="177"/>
      <c r="E15" s="175"/>
      <c r="F15" s="175"/>
      <c r="G15" s="175"/>
      <c r="H15" s="175"/>
      <c r="I15" s="175"/>
      <c r="J15" s="176"/>
      <c r="K15" s="177"/>
      <c r="L15" s="1"/>
      <c r="M15" s="1"/>
    </row>
    <row r="16" spans="2:15" s="3" customFormat="1" x14ac:dyDescent="0.2">
      <c r="B16" s="179"/>
      <c r="C16" s="1156" t="s">
        <v>6</v>
      </c>
      <c r="D16" s="1156"/>
      <c r="E16" s="180">
        <f>SUM(E17:E23)</f>
        <v>14027099.119999999</v>
      </c>
      <c r="F16" s="180">
        <f>SUM(F17:F23)</f>
        <v>481459635.28999996</v>
      </c>
      <c r="G16" s="180">
        <f>SUM(G17:G23)</f>
        <v>478326083.09000003</v>
      </c>
      <c r="H16" s="180">
        <f>ROUND(E16+F16-G16,2)</f>
        <v>17160651.32</v>
      </c>
      <c r="I16" s="180">
        <f>H16-E16</f>
        <v>3133552.2000000011</v>
      </c>
      <c r="J16" s="181"/>
      <c r="K16" s="182"/>
      <c r="L16" s="183"/>
      <c r="M16" s="178" t="str">
        <f>IF(H16='ESF-B'!E25," ","ERROR POR: "&amp;H16-'ESF-B'!E25)</f>
        <v xml:space="preserve"> </v>
      </c>
    </row>
    <row r="17" spans="2:16" s="3" customFormat="1" x14ac:dyDescent="0.2">
      <c r="B17" s="20"/>
      <c r="C17" s="1190" t="s">
        <v>8</v>
      </c>
      <c r="D17" s="1190"/>
      <c r="E17" s="33">
        <v>10688301.640000001</v>
      </c>
      <c r="F17" s="184">
        <v>312984028.99000001</v>
      </c>
      <c r="G17" s="184">
        <v>307246210.89999998</v>
      </c>
      <c r="H17" s="33">
        <f>ROUND(E17+F17-G17,2)</f>
        <v>16426119.73</v>
      </c>
      <c r="I17" s="33">
        <f>H17-E17</f>
        <v>5737818.0899999999</v>
      </c>
      <c r="J17" s="185"/>
      <c r="K17" s="11"/>
      <c r="L17" s="183"/>
      <c r="M17" s="178" t="str">
        <f>IF(H17='ESF-B'!E17," ","ERROR POR: "&amp;H17-'ESF-B'!E17)</f>
        <v xml:space="preserve"> </v>
      </c>
      <c r="N17" s="186"/>
      <c r="O17" s="187"/>
    </row>
    <row r="18" spans="2:16" s="3" customFormat="1" x14ac:dyDescent="0.2">
      <c r="B18" s="20"/>
      <c r="C18" s="1190" t="s">
        <v>10</v>
      </c>
      <c r="D18" s="1190"/>
      <c r="E18" s="33">
        <v>1967942.94</v>
      </c>
      <c r="F18" s="184">
        <v>157546603.15000001</v>
      </c>
      <c r="G18" s="184">
        <v>158862850.84</v>
      </c>
      <c r="H18" s="33">
        <f>ROUND(E18+F18-G18,2)</f>
        <v>651695.25</v>
      </c>
      <c r="I18" s="33">
        <f>H18-E18</f>
        <v>-1316247.69</v>
      </c>
      <c r="J18" s="185"/>
      <c r="K18" s="11"/>
      <c r="L18" s="1"/>
      <c r="M18" s="178" t="str">
        <f>IF(H18='ESF-B'!E18," ","ERROR POR: "&amp;H18-'ESF-B'!E18)</f>
        <v xml:space="preserve"> </v>
      </c>
      <c r="N18" s="186"/>
    </row>
    <row r="19" spans="2:16" s="3" customFormat="1" x14ac:dyDescent="0.2">
      <c r="B19" s="20"/>
      <c r="C19" s="1190" t="s">
        <v>12</v>
      </c>
      <c r="D19" s="1190"/>
      <c r="E19" s="33">
        <v>1232717.76</v>
      </c>
      <c r="F19" s="184">
        <v>10349195.880000003</v>
      </c>
      <c r="G19" s="184">
        <v>11499077.300000001</v>
      </c>
      <c r="H19" s="33">
        <f>ROUND(E19+F19-G19,2)</f>
        <v>82836.34</v>
      </c>
      <c r="I19" s="33">
        <f>H19-E19</f>
        <v>-1149881.42</v>
      </c>
      <c r="J19" s="185"/>
      <c r="K19" s="11"/>
      <c r="L19" s="1"/>
      <c r="M19" s="178" t="str">
        <f>IF(H19='ESF-B'!E19," ","ERROR POR: "&amp;H19-'ESF-B'!E19)</f>
        <v xml:space="preserve"> </v>
      </c>
      <c r="N19" s="186"/>
    </row>
    <row r="20" spans="2:16" s="3" customFormat="1" x14ac:dyDescent="0.2">
      <c r="B20" s="20"/>
      <c r="C20" s="1190" t="s">
        <v>14</v>
      </c>
      <c r="D20" s="1190"/>
      <c r="E20" s="33">
        <v>0</v>
      </c>
      <c r="F20" s="26">
        <f>SUM('[23]BALANZA COMPROBACION'!E64:E92)</f>
        <v>0</v>
      </c>
      <c r="G20" s="26">
        <f>SUM('[23]BALANZA COMPROBACION'!F64:F92)</f>
        <v>0</v>
      </c>
      <c r="H20" s="33">
        <f t="shared" ref="H20:H23" si="0">ROUND(E20+F20-G20,2)</f>
        <v>0</v>
      </c>
      <c r="I20" s="33">
        <f t="shared" ref="I20:I23" si="1">H20-E20</f>
        <v>0</v>
      </c>
      <c r="J20" s="185"/>
      <c r="K20" s="11"/>
      <c r="L20" s="1"/>
      <c r="M20" s="178" t="str">
        <f>IF(H20='ESF-B'!E20," ","ERROR POR: "&amp;H20-'ESF-B'!E20)</f>
        <v xml:space="preserve"> </v>
      </c>
      <c r="N20" s="186"/>
      <c r="P20" s="3" t="s">
        <v>121</v>
      </c>
    </row>
    <row r="21" spans="2:16" s="3" customFormat="1" x14ac:dyDescent="0.2">
      <c r="B21" s="20"/>
      <c r="C21" s="1190" t="s">
        <v>16</v>
      </c>
      <c r="D21" s="1190"/>
      <c r="E21" s="33">
        <v>138136.78</v>
      </c>
      <c r="F21" s="188">
        <v>579807.27</v>
      </c>
      <c r="G21" s="184">
        <v>717944.04999999993</v>
      </c>
      <c r="H21" s="33">
        <f>ROUND(E21+F21-G21,2)</f>
        <v>0</v>
      </c>
      <c r="I21" s="33">
        <f>H21-E21</f>
        <v>-138136.78</v>
      </c>
      <c r="J21" s="185"/>
      <c r="K21" s="11"/>
      <c r="L21" s="1"/>
      <c r="M21" s="178" t="str">
        <f>IF(H21='ESF-B'!E21," ","ERROR POR: "&amp;H21-'ESF-B'!E21)</f>
        <v xml:space="preserve"> </v>
      </c>
      <c r="N21" s="186"/>
    </row>
    <row r="22" spans="2:16" s="3" customFormat="1" x14ac:dyDescent="0.2">
      <c r="B22" s="20"/>
      <c r="C22" s="1190" t="s">
        <v>18</v>
      </c>
      <c r="D22" s="1190"/>
      <c r="E22" s="33">
        <v>0</v>
      </c>
      <c r="F22" s="26">
        <v>0</v>
      </c>
      <c r="G22" s="26">
        <f>SUM('[23]BALANZA COMPROBACION'!F101:F110)</f>
        <v>0</v>
      </c>
      <c r="H22" s="33">
        <f>ROUND(E22+F22-G22,2)</f>
        <v>0</v>
      </c>
      <c r="I22" s="33">
        <f>H22-E22</f>
        <v>0</v>
      </c>
      <c r="J22" s="185"/>
      <c r="K22" s="11"/>
      <c r="L22" s="1"/>
      <c r="M22" s="178" t="str">
        <f>IF(H22='ESF-B'!E22," ","ERROR POR: "&amp;H22-'ESF-B'!E22)</f>
        <v xml:space="preserve"> </v>
      </c>
      <c r="N22" s="186"/>
    </row>
    <row r="23" spans="2:16" x14ac:dyDescent="0.2">
      <c r="B23" s="20"/>
      <c r="C23" s="1190" t="s">
        <v>20</v>
      </c>
      <c r="D23" s="1190"/>
      <c r="E23" s="33">
        <v>0</v>
      </c>
      <c r="F23" s="26">
        <f>SUM('[23]BALANZA COMPROBACION'!E111:E116)</f>
        <v>0</v>
      </c>
      <c r="G23" s="26">
        <f>SUM('[23]BALANZA COMPROBACION'!F111:F116)</f>
        <v>0</v>
      </c>
      <c r="H23" s="33">
        <f t="shared" si="0"/>
        <v>0</v>
      </c>
      <c r="I23" s="33">
        <f t="shared" si="1"/>
        <v>0</v>
      </c>
      <c r="J23" s="185"/>
      <c r="K23" s="11"/>
      <c r="M23" s="178" t="str">
        <f>IF(H23='ESF-B'!E23," ","ERROR POR: "&amp;H23-'ESF-B'!E23)</f>
        <v xml:space="preserve"> </v>
      </c>
      <c r="N23" s="186"/>
    </row>
    <row r="24" spans="2:16" x14ac:dyDescent="0.2">
      <c r="B24" s="20"/>
      <c r="C24" s="149"/>
      <c r="D24" s="149"/>
      <c r="E24" s="189"/>
      <c r="F24" s="189"/>
      <c r="G24" s="189"/>
      <c r="H24" s="189"/>
      <c r="I24" s="189"/>
      <c r="J24" s="185"/>
      <c r="K24" s="11"/>
      <c r="M24" s="178"/>
      <c r="N24" s="186"/>
    </row>
    <row r="25" spans="2:16" x14ac:dyDescent="0.2">
      <c r="B25" s="179"/>
      <c r="C25" s="1156" t="s">
        <v>25</v>
      </c>
      <c r="D25" s="1156"/>
      <c r="E25" s="180">
        <f>SUM(E26:E34)</f>
        <v>303931629.30000001</v>
      </c>
      <c r="F25" s="180">
        <f>SUM(F26:F34)</f>
        <v>26443699.799999997</v>
      </c>
      <c r="G25" s="180">
        <f>SUM(G26:G34)</f>
        <v>6453550.3799999999</v>
      </c>
      <c r="H25" s="180">
        <f>ROUND(E25+F25-G25,2)</f>
        <v>323921778.72000003</v>
      </c>
      <c r="I25" s="180">
        <f>H25-E25</f>
        <v>19990149.420000017</v>
      </c>
      <c r="J25" s="181"/>
      <c r="K25" s="182"/>
      <c r="M25" s="178" t="str">
        <f>IF(H25='ESF-B'!E40," ","ERROR POR: "&amp;H25-'ESF-B'!E40)</f>
        <v xml:space="preserve"> </v>
      </c>
      <c r="N25" s="186"/>
    </row>
    <row r="26" spans="2:16" x14ac:dyDescent="0.2">
      <c r="B26" s="20"/>
      <c r="C26" s="1190" t="s">
        <v>27</v>
      </c>
      <c r="D26" s="1190"/>
      <c r="E26" s="33">
        <v>22556.67</v>
      </c>
      <c r="F26" s="184">
        <v>0</v>
      </c>
      <c r="G26" s="184">
        <v>22556.67</v>
      </c>
      <c r="H26" s="33">
        <f>ROUND(E26+F26-G26,2)</f>
        <v>0</v>
      </c>
      <c r="I26" s="33">
        <f>H26-E26</f>
        <v>-22556.67</v>
      </c>
      <c r="J26" s="185"/>
      <c r="K26" s="11"/>
      <c r="M26" s="178" t="str">
        <f>IF(H26='ESF-B'!E30," ","ERROR POR: "&amp;H26-'ESF-B'!E30)</f>
        <v xml:space="preserve"> </v>
      </c>
      <c r="N26" s="186"/>
    </row>
    <row r="27" spans="2:16" x14ac:dyDescent="0.2">
      <c r="B27" s="20"/>
      <c r="C27" s="1190" t="s">
        <v>29</v>
      </c>
      <c r="D27" s="1190"/>
      <c r="E27" s="33">
        <v>0</v>
      </c>
      <c r="F27" s="26">
        <f>SUM('[23]BALANZA COMPROBACION'!E141:E152)</f>
        <v>0</v>
      </c>
      <c r="G27" s="26">
        <f>SUM('[23]BALANZA COMPROBACION'!F141:F152)</f>
        <v>0</v>
      </c>
      <c r="H27" s="33">
        <f t="shared" ref="H27:H34" si="2">ROUND(E27+F27-G27,2)</f>
        <v>0</v>
      </c>
      <c r="I27" s="33">
        <f t="shared" ref="I27:I34" si="3">H27-E27</f>
        <v>0</v>
      </c>
      <c r="J27" s="185"/>
      <c r="K27" s="11"/>
      <c r="M27" s="178" t="str">
        <f>IF(H27='ESF-B'!E31," ","ERROR POR: "&amp;H27-'ESF-B'!E31)</f>
        <v xml:space="preserve"> </v>
      </c>
      <c r="N27" s="186"/>
    </row>
    <row r="28" spans="2:16" x14ac:dyDescent="0.2">
      <c r="B28" s="20"/>
      <c r="C28" s="1190" t="s">
        <v>31</v>
      </c>
      <c r="D28" s="1190"/>
      <c r="E28" s="33">
        <v>222712740.84</v>
      </c>
      <c r="F28" s="184">
        <v>18135153.169999998</v>
      </c>
      <c r="G28" s="184">
        <v>0</v>
      </c>
      <c r="H28" s="33">
        <f>ROUND(E28+F28-G28,2)</f>
        <v>240847894.00999999</v>
      </c>
      <c r="I28" s="33">
        <f>H28-E28</f>
        <v>18135153.169999987</v>
      </c>
      <c r="J28" s="185"/>
      <c r="K28" s="11"/>
      <c r="M28" s="178" t="str">
        <f>IF(H28='ESF-B'!E32," ","ERROR POR: "&amp;H28-'ESF-B'!E32)</f>
        <v xml:space="preserve"> </v>
      </c>
      <c r="N28" s="186"/>
    </row>
    <row r="29" spans="2:16" x14ac:dyDescent="0.2">
      <c r="B29" s="20"/>
      <c r="C29" s="1190" t="s">
        <v>171</v>
      </c>
      <c r="D29" s="1190"/>
      <c r="E29" s="33">
        <v>90299512.510000005</v>
      </c>
      <c r="F29" s="184">
        <f>8220504.95-3821.04+91862.72</f>
        <v>8308546.6299999999</v>
      </c>
      <c r="G29" s="184">
        <v>272124.27999999997</v>
      </c>
      <c r="H29" s="33">
        <f>ROUND(E29+F29-G29,2)</f>
        <v>98335934.859999999</v>
      </c>
      <c r="I29" s="33">
        <f>H29-E29</f>
        <v>8036422.349999994</v>
      </c>
      <c r="J29" s="185"/>
      <c r="K29" s="11"/>
      <c r="M29" s="178" t="str">
        <f>IF(H29='ESF-B'!E33," ","ERROR POR: "&amp;H29-'ESF-B'!E33)</f>
        <v xml:space="preserve"> </v>
      </c>
      <c r="N29" s="186"/>
    </row>
    <row r="30" spans="2:16" x14ac:dyDescent="0.2">
      <c r="B30" s="20"/>
      <c r="C30" s="1190" t="s">
        <v>35</v>
      </c>
      <c r="D30" s="1190"/>
      <c r="E30" s="33">
        <v>1023682.6</v>
      </c>
      <c r="F30" s="26">
        <v>0</v>
      </c>
      <c r="G30" s="26">
        <v>0</v>
      </c>
      <c r="H30" s="33">
        <f t="shared" si="2"/>
        <v>1023682.6</v>
      </c>
      <c r="I30" s="33">
        <f t="shared" si="3"/>
        <v>0</v>
      </c>
      <c r="J30" s="185"/>
      <c r="K30" s="11"/>
      <c r="M30" s="178" t="str">
        <f>IF(H30='ESF-B'!E34," ","ERROR POR: "&amp;H30-'ESF-B'!E34)</f>
        <v xml:space="preserve"> </v>
      </c>
      <c r="N30" s="186"/>
    </row>
    <row r="31" spans="2:16" x14ac:dyDescent="0.2">
      <c r="B31" s="20"/>
      <c r="C31" s="1190" t="s">
        <v>37</v>
      </c>
      <c r="D31" s="1190"/>
      <c r="E31" s="33">
        <v>-10178729.119999999</v>
      </c>
      <c r="F31" s="26">
        <v>0</v>
      </c>
      <c r="G31" s="184">
        <v>6158869.4299999997</v>
      </c>
      <c r="H31" s="33">
        <f>ROUND(E31+F31-G31,2)</f>
        <v>-16337598.550000001</v>
      </c>
      <c r="I31" s="33">
        <f>H31-E31</f>
        <v>-6158869.4300000016</v>
      </c>
      <c r="J31" s="185"/>
      <c r="K31" s="11"/>
      <c r="M31" s="178" t="str">
        <f>IF(H31='ESF-B'!E35," ","ERROR POR: "&amp;H31-'ESF-B'!E35)</f>
        <v xml:space="preserve"> </v>
      </c>
      <c r="N31" s="186"/>
    </row>
    <row r="32" spans="2:16" x14ac:dyDescent="0.2">
      <c r="B32" s="20"/>
      <c r="C32" s="1190" t="s">
        <v>39</v>
      </c>
      <c r="D32" s="1190"/>
      <c r="E32" s="33">
        <v>51865.8</v>
      </c>
      <c r="F32" s="26">
        <f>SUM('[23]BALANZA COMPROBACION'!E259:E268)</f>
        <v>0</v>
      </c>
      <c r="G32" s="26">
        <f>SUM('[23]BALANZA COMPROBACION'!F259:F268)</f>
        <v>0</v>
      </c>
      <c r="H32" s="33">
        <f t="shared" si="2"/>
        <v>51865.8</v>
      </c>
      <c r="I32" s="33">
        <f t="shared" si="3"/>
        <v>0</v>
      </c>
      <c r="J32" s="185"/>
      <c r="K32" s="11"/>
      <c r="M32" s="178" t="str">
        <f>IF(H32='ESF-B'!E36," ","ERROR POR: "&amp;H32-'ESF-B'!E36)</f>
        <v xml:space="preserve"> </v>
      </c>
      <c r="N32" s="186"/>
    </row>
    <row r="33" spans="2:19" x14ac:dyDescent="0.2">
      <c r="B33" s="20"/>
      <c r="C33" s="1190" t="s">
        <v>40</v>
      </c>
      <c r="D33" s="1190"/>
      <c r="E33" s="33">
        <v>0</v>
      </c>
      <c r="F33" s="26">
        <f>SUM('[23]BALANZA COMPROBACION'!E269:E280)</f>
        <v>0</v>
      </c>
      <c r="G33" s="26">
        <f>SUM('[23]BALANZA COMPROBACION'!F269:F280)</f>
        <v>0</v>
      </c>
      <c r="H33" s="33">
        <f t="shared" si="2"/>
        <v>0</v>
      </c>
      <c r="I33" s="33">
        <f t="shared" si="3"/>
        <v>0</v>
      </c>
      <c r="J33" s="185"/>
      <c r="K33" s="11"/>
      <c r="M33" s="178" t="str">
        <f>IF(H33='ESF-B'!E37," ","ERROR POR: "&amp;H33-'ESF-B'!E37)</f>
        <v xml:space="preserve"> </v>
      </c>
      <c r="N33" s="186"/>
    </row>
    <row r="34" spans="2:19" x14ac:dyDescent="0.2">
      <c r="B34" s="20"/>
      <c r="C34" s="1190" t="s">
        <v>42</v>
      </c>
      <c r="D34" s="1190"/>
      <c r="E34" s="33">
        <v>0</v>
      </c>
      <c r="F34" s="26">
        <f>SUM('[23]BALANZA COMPROBACION'!E281:E285)</f>
        <v>0</v>
      </c>
      <c r="G34" s="26">
        <f>SUM('[23]BALANZA COMPROBACION'!F281:F285)</f>
        <v>0</v>
      </c>
      <c r="H34" s="33">
        <f t="shared" si="2"/>
        <v>0</v>
      </c>
      <c r="I34" s="33">
        <f t="shared" si="3"/>
        <v>0</v>
      </c>
      <c r="J34" s="185"/>
      <c r="K34" s="11"/>
      <c r="M34" s="178" t="str">
        <f>IF(H34='ESF-B'!E38," ","ERROR POR: "&amp;H34-'ESF-B'!E38)</f>
        <v xml:space="preserve"> </v>
      </c>
      <c r="N34" s="186"/>
    </row>
    <row r="35" spans="2:19" x14ac:dyDescent="0.2">
      <c r="B35" s="20"/>
      <c r="C35" s="149"/>
      <c r="D35" s="149"/>
      <c r="E35" s="189"/>
      <c r="F35" s="190"/>
      <c r="G35" s="190"/>
      <c r="H35" s="190"/>
      <c r="I35" s="190"/>
      <c r="J35" s="185"/>
      <c r="K35" s="11"/>
      <c r="M35" s="178"/>
    </row>
    <row r="36" spans="2:19" ht="6" customHeight="1" x14ac:dyDescent="0.2">
      <c r="B36" s="1191"/>
      <c r="C36" s="1192"/>
      <c r="D36" s="1192"/>
      <c r="E36" s="1192"/>
      <c r="F36" s="1192"/>
      <c r="G36" s="1192"/>
      <c r="H36" s="1192"/>
      <c r="I36" s="1192"/>
      <c r="J36" s="1193"/>
      <c r="K36" s="191"/>
    </row>
    <row r="37" spans="2:19" ht="15" customHeight="1" x14ac:dyDescent="0.2">
      <c r="B37" s="3"/>
      <c r="C37" s="1154" t="s">
        <v>62</v>
      </c>
      <c r="D37" s="1154"/>
      <c r="E37" s="1154"/>
      <c r="F37" s="1154"/>
      <c r="G37" s="1154"/>
      <c r="H37" s="1154"/>
      <c r="I37" s="1154"/>
      <c r="J37" s="22"/>
      <c r="K37" s="22"/>
      <c r="L37" s="22"/>
      <c r="M37" s="3"/>
      <c r="N37" s="3"/>
      <c r="O37" s="3"/>
      <c r="P37" s="3"/>
      <c r="Q37" s="3"/>
      <c r="R37" s="3"/>
      <c r="S37" s="3"/>
    </row>
    <row r="38" spans="2:19" ht="15" customHeight="1" x14ac:dyDescent="0.2">
      <c r="B38" s="3"/>
      <c r="C38" s="32"/>
      <c r="D38" s="32"/>
      <c r="E38" s="32"/>
      <c r="F38" s="32"/>
      <c r="G38" s="32"/>
      <c r="H38" s="32"/>
      <c r="I38" s="32"/>
      <c r="J38" s="22"/>
      <c r="K38" s="22"/>
      <c r="L38" s="22"/>
      <c r="M38" s="3"/>
      <c r="N38" s="3"/>
      <c r="O38" s="3"/>
      <c r="P38" s="3"/>
      <c r="Q38" s="3"/>
      <c r="R38" s="3"/>
      <c r="S38" s="3"/>
    </row>
    <row r="39" spans="2:19" ht="15" customHeight="1" x14ac:dyDescent="0.2">
      <c r="B39" s="3"/>
      <c r="C39" s="32"/>
      <c r="D39" s="32"/>
      <c r="E39" s="32"/>
      <c r="F39" s="32"/>
      <c r="G39" s="32"/>
      <c r="H39" s="32"/>
      <c r="I39" s="32"/>
      <c r="J39" s="22"/>
      <c r="K39" s="22"/>
      <c r="L39" s="22"/>
      <c r="M39" s="3"/>
      <c r="N39" s="3"/>
      <c r="O39" s="3"/>
      <c r="P39" s="3"/>
      <c r="Q39" s="3"/>
      <c r="R39" s="3"/>
      <c r="S39" s="3"/>
    </row>
    <row r="40" spans="2:19" ht="9.75" customHeight="1" x14ac:dyDescent="0.2">
      <c r="B40" s="3"/>
      <c r="C40" s="22"/>
      <c r="D40" s="17"/>
      <c r="E40" s="49"/>
      <c r="F40" s="49"/>
      <c r="G40" s="3"/>
      <c r="H40" s="50"/>
      <c r="I40" s="17"/>
      <c r="J40" s="49"/>
      <c r="K40" s="49"/>
      <c r="L40" s="49"/>
      <c r="M40" s="3"/>
      <c r="N40" s="3"/>
      <c r="O40" s="3"/>
      <c r="P40" s="3"/>
      <c r="Q40" s="3"/>
      <c r="R40" s="3"/>
      <c r="S40" s="3"/>
    </row>
    <row r="41" spans="2:19" ht="50.1" customHeight="1" x14ac:dyDescent="0.2">
      <c r="B41" s="3"/>
      <c r="C41" s="1194"/>
      <c r="D41" s="1194"/>
      <c r="E41" s="49"/>
      <c r="F41" s="1181"/>
      <c r="G41" s="1181"/>
      <c r="H41" s="1181"/>
      <c r="I41" s="118"/>
      <c r="J41" s="49"/>
      <c r="K41" s="49"/>
      <c r="L41" s="49"/>
      <c r="M41" s="3"/>
      <c r="N41" s="3"/>
      <c r="O41" s="3"/>
      <c r="P41" s="3"/>
      <c r="Q41" s="3"/>
      <c r="R41" s="3"/>
      <c r="S41" s="3"/>
    </row>
    <row r="42" spans="2:19" ht="14.1" customHeight="1" x14ac:dyDescent="0.2">
      <c r="B42" s="3"/>
      <c r="C42" s="1164" t="str">
        <f>[23]ENTE!D10</f>
        <v>M.A.P. BIBIANA RODRÍGUEZ MONTES</v>
      </c>
      <c r="D42" s="1164"/>
      <c r="E42" s="118"/>
      <c r="F42" s="1169" t="str">
        <f>[23]ENTE!D14</f>
        <v>M. EN A. GONZALO FERREIRA MARTÍNEZ</v>
      </c>
      <c r="G42" s="1169"/>
      <c r="H42" s="1169"/>
      <c r="I42" s="98"/>
      <c r="J42" s="24"/>
      <c r="K42" s="24"/>
      <c r="L42" s="3"/>
      <c r="R42" s="3"/>
      <c r="S42" s="3"/>
    </row>
    <row r="43" spans="2:19" ht="14.1" customHeight="1" x14ac:dyDescent="0.2">
      <c r="B43" s="3"/>
      <c r="C43" s="1159" t="str">
        <f>[23]ENTE!D12</f>
        <v>RECTORA</v>
      </c>
      <c r="D43" s="1159"/>
      <c r="E43" s="31"/>
      <c r="F43" s="1159" t="str">
        <f>[23]ENTE!D16</f>
        <v>DIRECTOR DE ADMINISTRACIÓN Y FINANZAS</v>
      </c>
      <c r="G43" s="1159"/>
      <c r="H43" s="1159"/>
      <c r="I43" s="100"/>
      <c r="J43" s="24"/>
      <c r="K43" s="24"/>
      <c r="L43" s="3"/>
      <c r="R43" s="3"/>
      <c r="S43" s="3"/>
    </row>
    <row r="44" spans="2:19" x14ac:dyDescent="0.2">
      <c r="C44" s="3"/>
      <c r="D44" s="3"/>
      <c r="E44" s="111"/>
      <c r="F44" s="3"/>
      <c r="G44" s="3"/>
      <c r="H44" s="3"/>
    </row>
    <row r="45" spans="2:19" x14ac:dyDescent="0.2">
      <c r="C45" s="3"/>
      <c r="D45" s="3"/>
      <c r="E45" s="111"/>
      <c r="F45" s="3"/>
      <c r="G45" s="3"/>
      <c r="H45" s="3"/>
    </row>
  </sheetData>
  <sheetProtection selectLockedCells="1"/>
  <mergeCells count="37">
    <mergeCell ref="C43:D43"/>
    <mergeCell ref="F43:H43"/>
    <mergeCell ref="C30:D30"/>
    <mergeCell ref="C31:D31"/>
    <mergeCell ref="C32:D32"/>
    <mergeCell ref="C33:D33"/>
    <mergeCell ref="C34:D34"/>
    <mergeCell ref="B36:J36"/>
    <mergeCell ref="C37:I37"/>
    <mergeCell ref="C41:D41"/>
    <mergeCell ref="F41:H41"/>
    <mergeCell ref="C42:D42"/>
    <mergeCell ref="F42:H42"/>
    <mergeCell ref="C29:D29"/>
    <mergeCell ref="C17:D17"/>
    <mergeCell ref="C18:D18"/>
    <mergeCell ref="C19:D19"/>
    <mergeCell ref="C20:D20"/>
    <mergeCell ref="C21:D21"/>
    <mergeCell ref="C22:D22"/>
    <mergeCell ref="C23:D23"/>
    <mergeCell ref="C25:D25"/>
    <mergeCell ref="C26:D26"/>
    <mergeCell ref="C27:D27"/>
    <mergeCell ref="C28:D28"/>
    <mergeCell ref="C16:D16"/>
    <mergeCell ref="C2:I2"/>
    <mergeCell ref="C3:J3"/>
    <mergeCell ref="C4:J4"/>
    <mergeCell ref="C5:J5"/>
    <mergeCell ref="D7:J7"/>
    <mergeCell ref="B8:J8"/>
    <mergeCell ref="B9:J9"/>
    <mergeCell ref="C10:D11"/>
    <mergeCell ref="B12:J12"/>
    <mergeCell ref="B13:J13"/>
    <mergeCell ref="C14:D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4" orientation="landscape" r:id="rId1"/>
  <headerFooter>
    <oddFooter>&amp;R&amp;"-,Negrita"&amp;16 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S51"/>
  <sheetViews>
    <sheetView showGridLines="0" view="pageBreakPreview" topLeftCell="A28" zoomScaleSheetLayoutView="100" workbookViewId="0">
      <selection activeCell="I13" sqref="I13"/>
    </sheetView>
  </sheetViews>
  <sheetFormatPr baseColWidth="10" defaultRowHeight="12.75" x14ac:dyDescent="0.2"/>
  <cols>
    <col min="1" max="1" width="1.28515625" style="3" customWidth="1"/>
    <col min="2" max="2" width="4.85546875" style="118" customWidth="1"/>
    <col min="3" max="3" width="14.5703125" style="118" customWidth="1"/>
    <col min="4" max="4" width="18.85546875" style="118" customWidth="1"/>
    <col min="5" max="5" width="21.85546875" style="118" customWidth="1"/>
    <col min="6" max="6" width="3.42578125" style="118" customWidth="1"/>
    <col min="7" max="7" width="18.28515625" style="118" bestFit="1" customWidth="1"/>
    <col min="8" max="8" width="19.7109375" style="118" bestFit="1" customWidth="1"/>
    <col min="9" max="9" width="22" style="118" customWidth="1"/>
    <col min="10" max="10" width="20.85546875" style="118" customWidth="1"/>
    <col min="11" max="11" width="3.7109375" style="118" customWidth="1"/>
    <col min="12" max="12" width="1.5703125" style="118" customWidth="1"/>
    <col min="13" max="16384" width="11.42578125" style="3"/>
  </cols>
  <sheetData>
    <row r="2" spans="2:19" s="1" customFormat="1" ht="12" customHeight="1" x14ac:dyDescent="0.2">
      <c r="B2" s="3"/>
      <c r="C2" s="1166"/>
      <c r="D2" s="1166"/>
      <c r="E2" s="1166"/>
      <c r="F2" s="1166"/>
      <c r="G2" s="1166"/>
      <c r="H2" s="1166"/>
      <c r="I2" s="1166"/>
      <c r="J2" s="1166"/>
      <c r="K2" s="1166"/>
      <c r="L2" s="193"/>
      <c r="M2" s="72"/>
      <c r="R2" s="3"/>
      <c r="S2" s="3"/>
    </row>
    <row r="3" spans="2:19" ht="12" customHeight="1" x14ac:dyDescent="0.2">
      <c r="C3" s="1152" t="s">
        <v>172</v>
      </c>
      <c r="D3" s="1152"/>
      <c r="E3" s="1152"/>
      <c r="F3" s="1152"/>
      <c r="G3" s="1152"/>
      <c r="H3" s="1152"/>
      <c r="I3" s="1152"/>
      <c r="J3" s="1152"/>
      <c r="K3" s="1152"/>
      <c r="L3" s="104"/>
    </row>
    <row r="4" spans="2:19" ht="12" customHeight="1" x14ac:dyDescent="0.2">
      <c r="C4" s="1152" t="str">
        <f>+'EA-A'!C4</f>
        <v>Del 1 de marzo al 31 de marzo 2018 y 2017</v>
      </c>
      <c r="D4" s="1152"/>
      <c r="E4" s="1152"/>
      <c r="F4" s="1152"/>
      <c r="G4" s="1152"/>
      <c r="H4" s="1152"/>
      <c r="I4" s="1152"/>
      <c r="J4" s="1152"/>
      <c r="K4" s="1152"/>
      <c r="L4" s="104"/>
    </row>
    <row r="5" spans="2:19" ht="12" customHeight="1" x14ac:dyDescent="0.2">
      <c r="C5" s="1152" t="s">
        <v>1</v>
      </c>
      <c r="D5" s="1152"/>
      <c r="E5" s="1152"/>
      <c r="F5" s="1152"/>
      <c r="G5" s="1152"/>
      <c r="H5" s="1152"/>
      <c r="I5" s="1152"/>
      <c r="J5" s="1152"/>
      <c r="K5" s="1152"/>
      <c r="L5" s="104"/>
    </row>
    <row r="6" spans="2:19" ht="12" customHeight="1" x14ac:dyDescent="0.2">
      <c r="C6" s="104"/>
      <c r="D6" s="104"/>
      <c r="E6" s="104"/>
      <c r="F6" s="104"/>
      <c r="G6" s="104"/>
      <c r="H6" s="104"/>
      <c r="I6" s="104"/>
      <c r="J6" s="104"/>
      <c r="K6" s="104"/>
      <c r="L6" s="104"/>
    </row>
    <row r="7" spans="2:19" x14ac:dyDescent="0.2">
      <c r="B7" s="6"/>
      <c r="C7" s="7" t="s">
        <v>2</v>
      </c>
      <c r="D7" s="1153" t="str">
        <f>[23]ENTE!D8</f>
        <v>Universidad Tecnológica de San Juan del Río</v>
      </c>
      <c r="E7" s="1153"/>
      <c r="F7" s="1153"/>
      <c r="G7" s="1153"/>
      <c r="H7" s="1153"/>
      <c r="I7" s="1153"/>
      <c r="J7" s="1153"/>
      <c r="K7" s="1153"/>
      <c r="L7" s="75"/>
      <c r="M7" s="8"/>
    </row>
    <row r="8" spans="2:19" ht="5.0999999999999996" customHeight="1" x14ac:dyDescent="0.2">
      <c r="B8" s="194"/>
      <c r="C8" s="1168"/>
      <c r="D8" s="1168"/>
      <c r="E8" s="1168"/>
      <c r="F8" s="1168"/>
      <c r="G8" s="1168"/>
      <c r="H8" s="1168"/>
      <c r="I8" s="1168"/>
      <c r="J8" s="1168"/>
      <c r="K8" s="1168"/>
      <c r="L8" s="5"/>
    </row>
    <row r="9" spans="2:19" ht="3" customHeight="1" x14ac:dyDescent="0.2">
      <c r="B9" s="194"/>
      <c r="C9" s="1168"/>
      <c r="D9" s="1168"/>
      <c r="E9" s="1168"/>
      <c r="F9" s="1168"/>
      <c r="G9" s="1168"/>
      <c r="H9" s="1168"/>
      <c r="I9" s="1168"/>
      <c r="J9" s="1168"/>
      <c r="K9" s="1168"/>
      <c r="L9" s="5"/>
    </row>
    <row r="10" spans="2:19" ht="30" customHeight="1" x14ac:dyDescent="0.2">
      <c r="B10" s="195"/>
      <c r="C10" s="1165" t="s">
        <v>173</v>
      </c>
      <c r="D10" s="1165"/>
      <c r="E10" s="1165"/>
      <c r="F10" s="196"/>
      <c r="G10" s="197" t="s">
        <v>174</v>
      </c>
      <c r="H10" s="197" t="s">
        <v>175</v>
      </c>
      <c r="I10" s="196" t="s">
        <v>176</v>
      </c>
      <c r="J10" s="196" t="s">
        <v>177</v>
      </c>
      <c r="K10" s="198"/>
      <c r="L10" s="5"/>
    </row>
    <row r="11" spans="2:19" ht="3" customHeight="1" x14ac:dyDescent="0.2">
      <c r="B11" s="79"/>
      <c r="C11" s="1168"/>
      <c r="D11" s="1168"/>
      <c r="E11" s="1168"/>
      <c r="F11" s="1168"/>
      <c r="G11" s="1168"/>
      <c r="H11" s="1168"/>
      <c r="I11" s="1168"/>
      <c r="J11" s="1168"/>
      <c r="K11" s="1185"/>
      <c r="L11" s="5"/>
    </row>
    <row r="12" spans="2:19" ht="9.9499999999999993" customHeight="1" x14ac:dyDescent="0.2">
      <c r="B12" s="18"/>
      <c r="C12" s="1187"/>
      <c r="D12" s="1187"/>
      <c r="E12" s="1187"/>
      <c r="F12" s="1187"/>
      <c r="G12" s="1187"/>
      <c r="H12" s="1187"/>
      <c r="I12" s="1187"/>
      <c r="J12" s="1187"/>
      <c r="K12" s="1188"/>
      <c r="L12" s="174"/>
    </row>
    <row r="13" spans="2:19" x14ac:dyDescent="0.2">
      <c r="B13" s="18"/>
      <c r="C13" s="1196" t="s">
        <v>178</v>
      </c>
      <c r="D13" s="1196"/>
      <c r="E13" s="1196"/>
      <c r="F13" s="199"/>
      <c r="G13" s="199"/>
      <c r="H13" s="199"/>
      <c r="I13" s="199"/>
      <c r="J13" s="199"/>
      <c r="K13" s="200"/>
      <c r="L13" s="199"/>
    </row>
    <row r="14" spans="2:19" x14ac:dyDescent="0.2">
      <c r="B14" s="201"/>
      <c r="C14" s="1195" t="s">
        <v>179</v>
      </c>
      <c r="D14" s="1195"/>
      <c r="E14" s="1195"/>
      <c r="F14" s="24"/>
      <c r="G14" s="202"/>
      <c r="H14" s="202"/>
      <c r="I14" s="24"/>
      <c r="J14" s="24"/>
      <c r="K14" s="203"/>
      <c r="L14" s="24"/>
    </row>
    <row r="15" spans="2:19" x14ac:dyDescent="0.2">
      <c r="B15" s="201"/>
      <c r="C15" s="1196" t="s">
        <v>180</v>
      </c>
      <c r="D15" s="1196"/>
      <c r="E15" s="1196"/>
      <c r="F15" s="24"/>
      <c r="G15" s="204"/>
      <c r="H15" s="204"/>
      <c r="I15" s="122">
        <f>SUM(I16:I18)</f>
        <v>0</v>
      </c>
      <c r="J15" s="122">
        <f>SUM(J16:J18)</f>
        <v>0</v>
      </c>
      <c r="K15" s="176"/>
      <c r="L15" s="177"/>
    </row>
    <row r="16" spans="2:19" x14ac:dyDescent="0.2">
      <c r="B16" s="115"/>
      <c r="C16" s="205"/>
      <c r="D16" s="1161" t="s">
        <v>181</v>
      </c>
      <c r="E16" s="1161"/>
      <c r="F16" s="24"/>
      <c r="G16" s="206"/>
      <c r="H16" s="206"/>
      <c r="I16" s="124">
        <f>'ESF-B'!K19</f>
        <v>0</v>
      </c>
      <c r="J16" s="124">
        <f>'ESF-B'!J19</f>
        <v>0</v>
      </c>
      <c r="K16" s="185"/>
      <c r="L16" s="11"/>
    </row>
    <row r="17" spans="2:12" x14ac:dyDescent="0.2">
      <c r="B17" s="115"/>
      <c r="C17" s="205"/>
      <c r="D17" s="1161" t="s">
        <v>182</v>
      </c>
      <c r="E17" s="1161"/>
      <c r="F17" s="24"/>
      <c r="G17" s="206"/>
      <c r="H17" s="206"/>
      <c r="I17" s="124">
        <f>'ESF-B'!K20</f>
        <v>0</v>
      </c>
      <c r="J17" s="124">
        <f>'ESF-B'!J20</f>
        <v>0</v>
      </c>
      <c r="K17" s="185"/>
      <c r="L17" s="11"/>
    </row>
    <row r="18" spans="2:12" x14ac:dyDescent="0.2">
      <c r="B18" s="115"/>
      <c r="C18" s="205"/>
      <c r="D18" s="1161" t="s">
        <v>183</v>
      </c>
      <c r="E18" s="1161"/>
      <c r="F18" s="24"/>
      <c r="G18" s="206"/>
      <c r="H18" s="206"/>
      <c r="I18" s="124">
        <v>0</v>
      </c>
      <c r="J18" s="124">
        <v>0</v>
      </c>
      <c r="K18" s="185"/>
      <c r="L18" s="11"/>
    </row>
    <row r="19" spans="2:12" ht="9.9499999999999993" customHeight="1" x14ac:dyDescent="0.2">
      <c r="B19" s="115"/>
      <c r="C19" s="205"/>
      <c r="D19" s="205"/>
      <c r="E19" s="22"/>
      <c r="F19" s="24"/>
      <c r="G19" s="207"/>
      <c r="H19" s="207"/>
      <c r="I19" s="51"/>
      <c r="J19" s="51"/>
      <c r="K19" s="185"/>
      <c r="L19" s="11"/>
    </row>
    <row r="20" spans="2:12" x14ac:dyDescent="0.2">
      <c r="B20" s="201"/>
      <c r="C20" s="1196" t="s">
        <v>184</v>
      </c>
      <c r="D20" s="1196"/>
      <c r="E20" s="1196"/>
      <c r="F20" s="24"/>
      <c r="G20" s="204"/>
      <c r="H20" s="204"/>
      <c r="I20" s="122">
        <f>SUM(I21:I24)</f>
        <v>0</v>
      </c>
      <c r="J20" s="122">
        <f>SUM(J21:J24)</f>
        <v>0</v>
      </c>
      <c r="K20" s="176"/>
      <c r="L20" s="177"/>
    </row>
    <row r="21" spans="2:12" x14ac:dyDescent="0.2">
      <c r="B21" s="115"/>
      <c r="C21" s="205"/>
      <c r="D21" s="1161" t="s">
        <v>185</v>
      </c>
      <c r="E21" s="1161"/>
      <c r="F21" s="24"/>
      <c r="G21" s="206"/>
      <c r="H21" s="206"/>
      <c r="I21" s="124">
        <v>0</v>
      </c>
      <c r="J21" s="124">
        <v>0</v>
      </c>
      <c r="K21" s="185"/>
      <c r="L21" s="11"/>
    </row>
    <row r="22" spans="2:12" x14ac:dyDescent="0.2">
      <c r="B22" s="115"/>
      <c r="C22" s="205"/>
      <c r="D22" s="1161" t="s">
        <v>186</v>
      </c>
      <c r="E22" s="1161"/>
      <c r="F22" s="24"/>
      <c r="G22" s="206"/>
      <c r="H22" s="206"/>
      <c r="I22" s="124">
        <v>0</v>
      </c>
      <c r="J22" s="124">
        <v>0</v>
      </c>
      <c r="K22" s="185"/>
      <c r="L22" s="11"/>
    </row>
    <row r="23" spans="2:12" x14ac:dyDescent="0.2">
      <c r="B23" s="115"/>
      <c r="C23" s="205"/>
      <c r="D23" s="1161" t="s">
        <v>182</v>
      </c>
      <c r="E23" s="1161"/>
      <c r="F23" s="24"/>
      <c r="G23" s="206"/>
      <c r="H23" s="206"/>
      <c r="I23" s="124">
        <v>0</v>
      </c>
      <c r="J23" s="124">
        <v>0</v>
      </c>
      <c r="K23" s="185"/>
      <c r="L23" s="11"/>
    </row>
    <row r="24" spans="2:12" x14ac:dyDescent="0.2">
      <c r="B24" s="115"/>
      <c r="C24" s="11"/>
      <c r="D24" s="1161" t="s">
        <v>183</v>
      </c>
      <c r="E24" s="1161"/>
      <c r="F24" s="24"/>
      <c r="G24" s="206"/>
      <c r="H24" s="206"/>
      <c r="I24" s="208">
        <v>0</v>
      </c>
      <c r="J24" s="208">
        <v>0</v>
      </c>
      <c r="K24" s="185"/>
      <c r="L24" s="11"/>
    </row>
    <row r="25" spans="2:12" ht="9.9499999999999993" customHeight="1" x14ac:dyDescent="0.2">
      <c r="B25" s="115"/>
      <c r="C25" s="205"/>
      <c r="D25" s="205"/>
      <c r="E25" s="22"/>
      <c r="F25" s="24"/>
      <c r="G25" s="207"/>
      <c r="H25" s="207"/>
      <c r="I25" s="51"/>
      <c r="J25" s="51"/>
      <c r="K25" s="185"/>
      <c r="L25" s="11"/>
    </row>
    <row r="26" spans="2:12" x14ac:dyDescent="0.2">
      <c r="B26" s="209"/>
      <c r="C26" s="1197" t="s">
        <v>187</v>
      </c>
      <c r="D26" s="1197"/>
      <c r="E26" s="1197"/>
      <c r="F26" s="29"/>
      <c r="G26" s="210"/>
      <c r="H26" s="210"/>
      <c r="I26" s="211">
        <f>I15+I20</f>
        <v>0</v>
      </c>
      <c r="J26" s="211">
        <f>J15+J20</f>
        <v>0</v>
      </c>
      <c r="K26" s="181"/>
      <c r="L26" s="182"/>
    </row>
    <row r="27" spans="2:12" x14ac:dyDescent="0.2">
      <c r="B27" s="201"/>
      <c r="C27" s="205"/>
      <c r="D27" s="205"/>
      <c r="E27" s="39"/>
      <c r="F27" s="24"/>
      <c r="G27" s="207"/>
      <c r="H27" s="207"/>
      <c r="I27" s="51"/>
      <c r="J27" s="51"/>
      <c r="K27" s="176"/>
      <c r="L27" s="177"/>
    </row>
    <row r="28" spans="2:12" x14ac:dyDescent="0.2">
      <c r="B28" s="201"/>
      <c r="C28" s="1195" t="s">
        <v>188</v>
      </c>
      <c r="D28" s="1195"/>
      <c r="E28" s="1195"/>
      <c r="F28" s="24"/>
      <c r="G28" s="207"/>
      <c r="H28" s="207"/>
      <c r="I28" s="51"/>
      <c r="J28" s="51"/>
      <c r="K28" s="176"/>
      <c r="L28" s="177"/>
    </row>
    <row r="29" spans="2:12" x14ac:dyDescent="0.2">
      <c r="B29" s="201"/>
      <c r="C29" s="1196" t="s">
        <v>180</v>
      </c>
      <c r="D29" s="1196"/>
      <c r="E29" s="1196"/>
      <c r="F29" s="24"/>
      <c r="G29" s="206"/>
      <c r="H29" s="206"/>
      <c r="I29" s="122">
        <f>SUM(I30:I32)</f>
        <v>0</v>
      </c>
      <c r="J29" s="122">
        <f>SUM(J30:J32)</f>
        <v>0</v>
      </c>
      <c r="K29" s="176"/>
      <c r="L29" s="177"/>
    </row>
    <row r="30" spans="2:12" x14ac:dyDescent="0.2">
      <c r="B30" s="115"/>
      <c r="C30" s="205"/>
      <c r="D30" s="1161" t="s">
        <v>181</v>
      </c>
      <c r="E30" s="1161"/>
      <c r="F30" s="24"/>
      <c r="G30" s="206"/>
      <c r="H30" s="206"/>
      <c r="I30" s="124">
        <f>'ESF-B'!K32</f>
        <v>0</v>
      </c>
      <c r="J30" s="124">
        <f>'ESF-B'!J32</f>
        <v>0</v>
      </c>
      <c r="K30" s="185"/>
      <c r="L30" s="11"/>
    </row>
    <row r="31" spans="2:12" x14ac:dyDescent="0.2">
      <c r="B31" s="115"/>
      <c r="C31" s="11"/>
      <c r="D31" s="1161" t="s">
        <v>182</v>
      </c>
      <c r="E31" s="1161"/>
      <c r="F31" s="11"/>
      <c r="G31" s="212"/>
      <c r="H31" s="212"/>
      <c r="I31" s="124">
        <v>0</v>
      </c>
      <c r="J31" s="124">
        <v>0</v>
      </c>
      <c r="K31" s="185"/>
      <c r="L31" s="11"/>
    </row>
    <row r="32" spans="2:12" x14ac:dyDescent="0.2">
      <c r="B32" s="115"/>
      <c r="C32" s="11"/>
      <c r="D32" s="1161" t="s">
        <v>183</v>
      </c>
      <c r="E32" s="1161"/>
      <c r="F32" s="11"/>
      <c r="G32" s="212"/>
      <c r="H32" s="212"/>
      <c r="I32" s="124">
        <v>0</v>
      </c>
      <c r="J32" s="124">
        <v>0</v>
      </c>
      <c r="K32" s="185"/>
      <c r="L32" s="11"/>
    </row>
    <row r="33" spans="2:14" ht="9.9499999999999993" customHeight="1" x14ac:dyDescent="0.2">
      <c r="B33" s="115"/>
      <c r="C33" s="205"/>
      <c r="D33" s="205"/>
      <c r="E33" s="22"/>
      <c r="F33" s="24"/>
      <c r="G33" s="207"/>
      <c r="H33" s="207"/>
      <c r="I33" s="51"/>
      <c r="J33" s="51"/>
      <c r="K33" s="185"/>
      <c r="L33" s="11"/>
    </row>
    <row r="34" spans="2:14" x14ac:dyDescent="0.2">
      <c r="B34" s="201"/>
      <c r="C34" s="1196" t="s">
        <v>184</v>
      </c>
      <c r="D34" s="1196"/>
      <c r="E34" s="1196"/>
      <c r="F34" s="24"/>
      <c r="G34" s="204"/>
      <c r="H34" s="204"/>
      <c r="I34" s="122">
        <f>SUM(I35:I38)</f>
        <v>0</v>
      </c>
      <c r="J34" s="122">
        <f>SUM(J35:J38)</f>
        <v>0</v>
      </c>
      <c r="K34" s="176"/>
      <c r="L34" s="177"/>
    </row>
    <row r="35" spans="2:14" x14ac:dyDescent="0.2">
      <c r="B35" s="115"/>
      <c r="C35" s="205"/>
      <c r="D35" s="1161" t="s">
        <v>185</v>
      </c>
      <c r="E35" s="1161"/>
      <c r="F35" s="24"/>
      <c r="G35" s="206"/>
      <c r="H35" s="206"/>
      <c r="I35" s="124">
        <v>0</v>
      </c>
      <c r="J35" s="124">
        <v>0</v>
      </c>
      <c r="K35" s="185"/>
      <c r="L35" s="11"/>
    </row>
    <row r="36" spans="2:14" x14ac:dyDescent="0.2">
      <c r="B36" s="115"/>
      <c r="C36" s="205"/>
      <c r="D36" s="1161" t="s">
        <v>186</v>
      </c>
      <c r="E36" s="1161"/>
      <c r="F36" s="24"/>
      <c r="G36" s="206"/>
      <c r="H36" s="206"/>
      <c r="I36" s="124">
        <v>0</v>
      </c>
      <c r="J36" s="124">
        <v>0</v>
      </c>
      <c r="K36" s="185"/>
      <c r="L36" s="11"/>
    </row>
    <row r="37" spans="2:14" x14ac:dyDescent="0.2">
      <c r="B37" s="115"/>
      <c r="C37" s="205"/>
      <c r="D37" s="1161" t="s">
        <v>182</v>
      </c>
      <c r="E37" s="1161"/>
      <c r="F37" s="24"/>
      <c r="G37" s="206"/>
      <c r="H37" s="206"/>
      <c r="I37" s="124">
        <v>0</v>
      </c>
      <c r="J37" s="124">
        <v>0</v>
      </c>
      <c r="K37" s="185"/>
      <c r="L37" s="11"/>
    </row>
    <row r="38" spans="2:14" x14ac:dyDescent="0.2">
      <c r="B38" s="115"/>
      <c r="C38" s="24"/>
      <c r="D38" s="1161" t="s">
        <v>183</v>
      </c>
      <c r="E38" s="1161"/>
      <c r="F38" s="24"/>
      <c r="G38" s="206"/>
      <c r="H38" s="206"/>
      <c r="I38" s="124">
        <v>0</v>
      </c>
      <c r="J38" s="124">
        <v>0</v>
      </c>
      <c r="K38" s="185"/>
      <c r="L38" s="11"/>
    </row>
    <row r="39" spans="2:14" ht="9.9499999999999993" customHeight="1" x14ac:dyDescent="0.2">
      <c r="B39" s="115"/>
      <c r="C39" s="24"/>
      <c r="D39" s="24"/>
      <c r="E39" s="22"/>
      <c r="F39" s="24"/>
      <c r="G39" s="207"/>
      <c r="H39" s="207"/>
      <c r="I39" s="51"/>
      <c r="J39" s="51"/>
      <c r="K39" s="185"/>
      <c r="L39" s="11"/>
    </row>
    <row r="40" spans="2:14" x14ac:dyDescent="0.2">
      <c r="B40" s="209"/>
      <c r="C40" s="1197" t="s">
        <v>189</v>
      </c>
      <c r="D40" s="1197"/>
      <c r="E40" s="1197"/>
      <c r="F40" s="29"/>
      <c r="G40" s="210"/>
      <c r="H40" s="210"/>
      <c r="I40" s="211">
        <f>+I29+I34</f>
        <v>0</v>
      </c>
      <c r="J40" s="211">
        <f>+J29+J34</f>
        <v>0</v>
      </c>
      <c r="K40" s="181"/>
      <c r="L40" s="182"/>
    </row>
    <row r="41" spans="2:14" x14ac:dyDescent="0.2">
      <c r="B41" s="115"/>
      <c r="C41" s="205"/>
      <c r="D41" s="205"/>
      <c r="E41" s="22"/>
      <c r="F41" s="24"/>
      <c r="G41" s="207"/>
      <c r="H41" s="207"/>
      <c r="I41" s="51"/>
      <c r="J41" s="51"/>
      <c r="K41" s="185"/>
      <c r="L41" s="11"/>
    </row>
    <row r="42" spans="2:14" x14ac:dyDescent="0.2">
      <c r="B42" s="115"/>
      <c r="C42" s="1196" t="s">
        <v>190</v>
      </c>
      <c r="D42" s="1196"/>
      <c r="E42" s="1196"/>
      <c r="F42" s="24"/>
      <c r="G42" s="213"/>
      <c r="H42" s="213"/>
      <c r="I42" s="122">
        <f>'ESF-B'!K26-'ESF-B'!K19-'ESF-B'!K20+'ESF-B'!K37-'ESF-B'!K32</f>
        <v>3217190.09</v>
      </c>
      <c r="J42" s="122">
        <f>'ESF-B'!J26-'ESF-B'!J19-'ESF-B'!J20+'ESF-B'!J37-'ESF-B'!J32</f>
        <v>5391910.8300000001</v>
      </c>
      <c r="K42" s="185"/>
      <c r="L42" s="11"/>
      <c r="N42" s="91" t="str">
        <f>IF(I44='ESF-B'!K39," ","ERROR EN EL TOTAL DEL SALDO INICIAL POR: "&amp;I44-'ESF-B'!K39)</f>
        <v xml:space="preserve"> </v>
      </c>
    </row>
    <row r="43" spans="2:14" x14ac:dyDescent="0.2">
      <c r="B43" s="115"/>
      <c r="C43" s="205"/>
      <c r="D43" s="205"/>
      <c r="E43" s="22"/>
      <c r="F43" s="24"/>
      <c r="G43" s="207"/>
      <c r="H43" s="207"/>
      <c r="I43" s="51"/>
      <c r="J43" s="51"/>
      <c r="K43" s="185"/>
      <c r="L43" s="11"/>
      <c r="N43" s="91" t="str">
        <f>IF(J44='ESF-B'!J39," ","ERROR EN EL TOTAL DEL SALDO FINAL POR: "&amp;J44-'ESF-B'!J39)</f>
        <v xml:space="preserve"> </v>
      </c>
    </row>
    <row r="44" spans="2:14" x14ac:dyDescent="0.2">
      <c r="B44" s="214"/>
      <c r="C44" s="1198" t="s">
        <v>191</v>
      </c>
      <c r="D44" s="1198"/>
      <c r="E44" s="1198"/>
      <c r="F44" s="215"/>
      <c r="G44" s="216"/>
      <c r="H44" s="216"/>
      <c r="I44" s="217">
        <f>I26+I40+I42</f>
        <v>3217190.09</v>
      </c>
      <c r="J44" s="217">
        <f>J26+J40+J42</f>
        <v>5391910.8300000001</v>
      </c>
      <c r="K44" s="218"/>
      <c r="L44" s="182"/>
    </row>
    <row r="45" spans="2:14" s="1" customFormat="1" ht="15" customHeight="1" x14ac:dyDescent="0.2">
      <c r="B45" s="3"/>
      <c r="C45" s="1161" t="s">
        <v>62</v>
      </c>
      <c r="D45" s="1161"/>
      <c r="E45" s="1161"/>
      <c r="F45" s="1161"/>
      <c r="G45" s="1161"/>
      <c r="H45" s="1161"/>
      <c r="I45" s="1161"/>
      <c r="J45" s="1161"/>
      <c r="K45" s="1161"/>
      <c r="L45" s="44"/>
    </row>
    <row r="46" spans="2:14" s="1" customFormat="1" ht="15" customHeight="1" x14ac:dyDescent="0.2">
      <c r="B46" s="3"/>
      <c r="C46" s="44"/>
      <c r="D46" s="44"/>
      <c r="E46" s="44"/>
      <c r="F46" s="44"/>
      <c r="G46" s="44"/>
      <c r="H46" s="44"/>
      <c r="I46" s="44"/>
      <c r="J46" s="44"/>
      <c r="K46" s="44"/>
      <c r="L46" s="44"/>
    </row>
    <row r="47" spans="2:14" s="1" customFormat="1" ht="15" customHeight="1" x14ac:dyDescent="0.2">
      <c r="B47" s="3"/>
      <c r="C47" s="44"/>
      <c r="D47" s="44"/>
      <c r="E47" s="44"/>
      <c r="F47" s="44"/>
      <c r="G47" s="44"/>
      <c r="H47" s="44"/>
      <c r="I47" s="44"/>
      <c r="J47" s="44"/>
      <c r="K47" s="44"/>
      <c r="L47" s="44"/>
    </row>
    <row r="48" spans="2:14" s="1" customFormat="1" ht="28.5" customHeight="1" x14ac:dyDescent="0.2">
      <c r="B48" s="3"/>
      <c r="C48" s="22"/>
      <c r="D48" s="17"/>
      <c r="E48" s="49"/>
      <c r="F48" s="49"/>
      <c r="G48" s="3"/>
      <c r="H48" s="50"/>
      <c r="K48" s="49"/>
      <c r="L48" s="49"/>
    </row>
    <row r="49" spans="2:12" s="1" customFormat="1" ht="25.5" customHeight="1" x14ac:dyDescent="0.2">
      <c r="B49" s="3"/>
      <c r="C49" s="22"/>
      <c r="D49" s="1162"/>
      <c r="E49" s="1162"/>
      <c r="F49" s="49"/>
      <c r="G49" s="3"/>
      <c r="H49" s="1163"/>
      <c r="I49" s="1163"/>
      <c r="J49" s="49"/>
      <c r="K49" s="49"/>
      <c r="L49" s="49"/>
    </row>
    <row r="50" spans="2:12" s="1" customFormat="1" ht="14.1" customHeight="1" x14ac:dyDescent="0.2">
      <c r="B50" s="3"/>
      <c r="C50" s="51"/>
      <c r="D50" s="1164" t="str">
        <f>[23]ENTE!D10</f>
        <v>M.A.P. BIBIANA RODRÍGUEZ MONTES</v>
      </c>
      <c r="E50" s="1164"/>
      <c r="F50" s="49"/>
      <c r="G50" s="49"/>
      <c r="H50" s="1164" t="str">
        <f>[23]ENTE!D14</f>
        <v>M. EN A. GONZALO FERREIRA MARTÍNEZ</v>
      </c>
      <c r="I50" s="1164"/>
      <c r="J50" s="24"/>
      <c r="K50" s="49"/>
      <c r="L50" s="49"/>
    </row>
    <row r="51" spans="2:12" s="1" customFormat="1" ht="14.1" customHeight="1" x14ac:dyDescent="0.2">
      <c r="B51" s="3"/>
      <c r="C51" s="53"/>
      <c r="D51" s="1159" t="str">
        <f>[23]ENTE!D12</f>
        <v>RECTORA</v>
      </c>
      <c r="E51" s="1159"/>
      <c r="F51" s="54"/>
      <c r="G51" s="54"/>
      <c r="H51" s="1199" t="str">
        <f>[23]ENTE!D16</f>
        <v>DIRECTOR DE ADMINISTRACIÓN Y FINANZAS</v>
      </c>
      <c r="I51" s="1199"/>
      <c r="J51" s="24"/>
      <c r="K51" s="49"/>
      <c r="L51" s="49"/>
    </row>
  </sheetData>
  <sheetProtection selectLockedCells="1"/>
  <mergeCells count="42">
    <mergeCell ref="D49:E49"/>
    <mergeCell ref="H49:I49"/>
    <mergeCell ref="D50:E50"/>
    <mergeCell ref="H50:I50"/>
    <mergeCell ref="D51:E51"/>
    <mergeCell ref="H51:I51"/>
    <mergeCell ref="C45:K45"/>
    <mergeCell ref="D30:E30"/>
    <mergeCell ref="D31:E31"/>
    <mergeCell ref="D32:E32"/>
    <mergeCell ref="C34:E34"/>
    <mergeCell ref="D35:E35"/>
    <mergeCell ref="D36:E36"/>
    <mergeCell ref="D37:E37"/>
    <mergeCell ref="D38:E38"/>
    <mergeCell ref="C40:E40"/>
    <mergeCell ref="C42:E42"/>
    <mergeCell ref="C44:E44"/>
    <mergeCell ref="C29:E29"/>
    <mergeCell ref="C15:E15"/>
    <mergeCell ref="D16:E16"/>
    <mergeCell ref="D17:E17"/>
    <mergeCell ref="D18:E18"/>
    <mergeCell ref="C20:E20"/>
    <mergeCell ref="D21:E21"/>
    <mergeCell ref="D22:E22"/>
    <mergeCell ref="D23:E23"/>
    <mergeCell ref="D24:E24"/>
    <mergeCell ref="C26:E26"/>
    <mergeCell ref="C28:E28"/>
    <mergeCell ref="C14:E14"/>
    <mergeCell ref="C2:K2"/>
    <mergeCell ref="C3:K3"/>
    <mergeCell ref="C4:K4"/>
    <mergeCell ref="C5:K5"/>
    <mergeCell ref="D7:K7"/>
    <mergeCell ref="C8:K8"/>
    <mergeCell ref="C9:K9"/>
    <mergeCell ref="C10:E10"/>
    <mergeCell ref="C11:K11"/>
    <mergeCell ref="C12:K12"/>
    <mergeCell ref="C13:E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8" orientation="landscape" r:id="rId1"/>
  <headerFooter>
    <oddFooter>&amp;R&amp;"-,Negrita"&amp;16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Q43"/>
  <sheetViews>
    <sheetView showGridLines="0" view="pageBreakPreview" zoomScaleSheetLayoutView="100" workbookViewId="0">
      <selection activeCell="C5" sqref="C5:H5"/>
    </sheetView>
  </sheetViews>
  <sheetFormatPr baseColWidth="10" defaultRowHeight="12.75" x14ac:dyDescent="0.2"/>
  <cols>
    <col min="1" max="1" width="2.140625" style="1" customWidth="1"/>
    <col min="2" max="2" width="1.140625" style="1" customWidth="1"/>
    <col min="3" max="3" width="11.7109375" style="1" customWidth="1"/>
    <col min="4" max="4" width="33.140625" style="1" customWidth="1"/>
    <col min="5" max="5" width="21" style="192" customWidth="1"/>
    <col min="6" max="7" width="21" style="1" customWidth="1"/>
    <col min="8" max="8" width="1.140625" style="1" customWidth="1"/>
    <col min="9" max="9" width="1.85546875" style="1" customWidth="1"/>
    <col min="10" max="10" width="11.42578125" style="1" customWidth="1"/>
    <col min="11" max="11" width="4.42578125" style="1" customWidth="1"/>
    <col min="12" max="12" width="19.7109375" style="1" bestFit="1" customWidth="1"/>
    <col min="13" max="16384" width="11.42578125" style="1"/>
  </cols>
  <sheetData>
    <row r="2" spans="2:17" s="3" customFormat="1" ht="12" customHeight="1" x14ac:dyDescent="0.2">
      <c r="C2" s="1166"/>
      <c r="D2" s="1166"/>
      <c r="E2" s="1166"/>
      <c r="F2" s="1166"/>
      <c r="G2" s="1166"/>
      <c r="H2" s="1166"/>
      <c r="I2" s="2"/>
      <c r="J2" s="2"/>
      <c r="K2" s="2"/>
      <c r="L2" s="2"/>
      <c r="M2" s="2"/>
      <c r="N2" s="2"/>
      <c r="O2" s="2"/>
      <c r="P2" s="2"/>
      <c r="Q2" s="2"/>
    </row>
    <row r="3" spans="2:17" s="3" customFormat="1" ht="12" customHeight="1" x14ac:dyDescent="0.2">
      <c r="C3" s="1167" t="s">
        <v>192</v>
      </c>
      <c r="D3" s="1167"/>
      <c r="E3" s="1167"/>
      <c r="F3" s="1167"/>
      <c r="G3" s="1167"/>
      <c r="H3" s="1167"/>
      <c r="I3" s="1"/>
      <c r="J3" s="1"/>
    </row>
    <row r="4" spans="2:17" s="3" customFormat="1" ht="20.25" customHeight="1" x14ac:dyDescent="0.2">
      <c r="C4" s="1167" t="str">
        <f>+'EA-A'!C4</f>
        <v>Del 1 de marzo al 31 de marzo 2018 y 2017</v>
      </c>
      <c r="D4" s="1167"/>
      <c r="E4" s="1167"/>
      <c r="F4" s="1167"/>
      <c r="G4" s="1167"/>
      <c r="H4" s="1167"/>
      <c r="I4" s="1"/>
      <c r="J4" s="1"/>
    </row>
    <row r="5" spans="2:17" s="3" customFormat="1" ht="12" customHeight="1" x14ac:dyDescent="0.2">
      <c r="C5" s="1167" t="s">
        <v>1</v>
      </c>
      <c r="D5" s="1167"/>
      <c r="E5" s="1167"/>
      <c r="F5" s="1167"/>
      <c r="G5" s="1167"/>
      <c r="H5" s="1167"/>
      <c r="I5" s="1"/>
      <c r="J5" s="1"/>
    </row>
    <row r="6" spans="2:17" s="3" customFormat="1" ht="12" customHeight="1" x14ac:dyDescent="0.2">
      <c r="C6" s="74"/>
      <c r="D6" s="74"/>
      <c r="E6" s="74"/>
      <c r="F6" s="74"/>
      <c r="G6" s="74"/>
      <c r="H6" s="74"/>
      <c r="I6" s="1"/>
      <c r="J6" s="1"/>
    </row>
    <row r="7" spans="2:17" s="3" customFormat="1" ht="12" customHeight="1" x14ac:dyDescent="0.2">
      <c r="B7" s="6"/>
      <c r="C7" s="7" t="s">
        <v>2</v>
      </c>
      <c r="D7" s="1153" t="str">
        <f>[23]ENTE!D8</f>
        <v>Universidad Tecnológica de San Juan del Río</v>
      </c>
      <c r="E7" s="1153"/>
      <c r="F7" s="1153"/>
      <c r="G7" s="1153"/>
      <c r="H7" s="1153"/>
      <c r="I7" s="8"/>
      <c r="J7" s="8"/>
      <c r="K7" s="164"/>
      <c r="L7" s="164"/>
    </row>
    <row r="8" spans="2:17" s="3" customFormat="1" ht="6.75" customHeight="1" x14ac:dyDescent="0.2">
      <c r="B8" s="1168"/>
      <c r="C8" s="1168"/>
      <c r="D8" s="1168"/>
      <c r="E8" s="1168"/>
      <c r="F8" s="1168"/>
      <c r="G8" s="1168"/>
      <c r="H8" s="1168"/>
    </row>
    <row r="9" spans="2:17" s="3" customFormat="1" ht="3" customHeight="1" x14ac:dyDescent="0.2">
      <c r="B9" s="1168"/>
      <c r="C9" s="1168"/>
      <c r="D9" s="1168"/>
      <c r="E9" s="1168"/>
      <c r="F9" s="1168"/>
      <c r="G9" s="1168"/>
      <c r="H9" s="1168"/>
    </row>
    <row r="10" spans="2:17" s="169" customFormat="1" ht="25.5" x14ac:dyDescent="0.2">
      <c r="B10" s="165"/>
      <c r="C10" s="1182" t="s">
        <v>193</v>
      </c>
      <c r="D10" s="1182"/>
      <c r="E10" s="166" t="s">
        <v>164</v>
      </c>
      <c r="F10" s="167" t="s">
        <v>194</v>
      </c>
      <c r="G10" s="167" t="s">
        <v>167</v>
      </c>
      <c r="H10" s="168"/>
    </row>
    <row r="11" spans="2:17" s="169" customFormat="1" x14ac:dyDescent="0.2">
      <c r="B11" s="170"/>
      <c r="C11" s="1183"/>
      <c r="D11" s="1183"/>
      <c r="E11" s="171">
        <v>1</v>
      </c>
      <c r="F11" s="172">
        <v>2</v>
      </c>
      <c r="G11" s="172" t="s">
        <v>195</v>
      </c>
      <c r="H11" s="173"/>
    </row>
    <row r="12" spans="2:17" s="3" customFormat="1" ht="3" customHeight="1" x14ac:dyDescent="0.2">
      <c r="B12" s="1184"/>
      <c r="C12" s="1168"/>
      <c r="D12" s="1168"/>
      <c r="E12" s="1168"/>
      <c r="F12" s="1168"/>
      <c r="G12" s="1168"/>
      <c r="H12" s="1185"/>
    </row>
    <row r="13" spans="2:17" s="3" customFormat="1" ht="3" customHeight="1" x14ac:dyDescent="0.2">
      <c r="B13" s="1186"/>
      <c r="C13" s="1187"/>
      <c r="D13" s="1187"/>
      <c r="E13" s="1187"/>
      <c r="F13" s="1187"/>
      <c r="G13" s="1187"/>
      <c r="H13" s="1188"/>
      <c r="I13" s="1"/>
      <c r="J13" s="1"/>
    </row>
    <row r="14" spans="2:17" s="3" customFormat="1" x14ac:dyDescent="0.2">
      <c r="B14" s="34"/>
      <c r="C14" s="1189" t="s">
        <v>196</v>
      </c>
      <c r="D14" s="1189"/>
      <c r="E14" s="175">
        <f>+E17+E16</f>
        <v>0</v>
      </c>
      <c r="F14" s="175">
        <f>+F17+F16</f>
        <v>0</v>
      </c>
      <c r="G14" s="175">
        <f>+G17+G16</f>
        <v>0</v>
      </c>
      <c r="H14" s="176"/>
      <c r="I14" s="1"/>
      <c r="J14" s="178"/>
    </row>
    <row r="15" spans="2:17" s="3" customFormat="1" ht="5.0999999999999996" customHeight="1" x14ac:dyDescent="0.2">
      <c r="B15" s="34"/>
      <c r="C15" s="177"/>
      <c r="D15" s="177"/>
      <c r="E15" s="175"/>
      <c r="F15" s="175"/>
      <c r="G15" s="175"/>
      <c r="H15" s="176"/>
      <c r="I15" s="1"/>
      <c r="J15" s="1"/>
    </row>
    <row r="16" spans="2:17" s="3" customFormat="1" x14ac:dyDescent="0.2">
      <c r="B16" s="179"/>
      <c r="C16" s="1154" t="s">
        <v>197</v>
      </c>
      <c r="D16" s="1154"/>
      <c r="E16" s="189">
        <f>-'[23]BALANZA COMPROBACION'!D355</f>
        <v>0</v>
      </c>
      <c r="F16" s="189">
        <f>-('[23]BALANZA COMPROBACION'!E355-'[23]BALANZA COMPROBACION'!F355)</f>
        <v>0</v>
      </c>
      <c r="G16" s="189">
        <f>ROUND(E16+F16,2)</f>
        <v>0</v>
      </c>
      <c r="H16" s="181"/>
      <c r="I16" s="183"/>
      <c r="J16" s="178"/>
    </row>
    <row r="17" spans="2:13" s="3" customFormat="1" x14ac:dyDescent="0.2">
      <c r="B17" s="179"/>
      <c r="C17" s="1154" t="s">
        <v>198</v>
      </c>
      <c r="D17" s="1154"/>
      <c r="E17" s="189">
        <f>-'[23]BALANZA COMPROBACION'!D356</f>
        <v>0</v>
      </c>
      <c r="F17" s="189">
        <f>-('[23]BALANZA COMPROBACION'!E356-'[23]BALANZA COMPROBACION'!F356)</f>
        <v>0</v>
      </c>
      <c r="G17" s="189">
        <f>ROUND(E17+F17,2)</f>
        <v>0</v>
      </c>
      <c r="H17" s="181"/>
      <c r="I17" s="183"/>
      <c r="J17" s="178"/>
    </row>
    <row r="18" spans="2:13" s="3" customFormat="1" ht="5.0999999999999996" customHeight="1" x14ac:dyDescent="0.2">
      <c r="B18" s="20"/>
      <c r="C18" s="11"/>
      <c r="D18" s="11"/>
      <c r="E18" s="190"/>
      <c r="F18" s="190"/>
      <c r="G18" s="190"/>
      <c r="H18" s="185"/>
      <c r="I18" s="1"/>
      <c r="J18" s="178"/>
    </row>
    <row r="19" spans="2:13" s="3" customFormat="1" ht="12" customHeight="1" x14ac:dyDescent="0.2">
      <c r="B19" s="20"/>
      <c r="C19" s="1189" t="s">
        <v>199</v>
      </c>
      <c r="D19" s="1189"/>
      <c r="E19" s="180">
        <f>SUM(E21:E23)</f>
        <v>1425363.75</v>
      </c>
      <c r="F19" s="180">
        <f>SUM(F21:F23)</f>
        <v>0</v>
      </c>
      <c r="G19" s="180">
        <f>SUM(G21:G23)</f>
        <v>1425363.75</v>
      </c>
      <c r="H19" s="185"/>
      <c r="I19" s="183"/>
      <c r="J19" s="178"/>
      <c r="K19" s="186"/>
      <c r="L19" s="187"/>
    </row>
    <row r="20" spans="2:13" s="3" customFormat="1" ht="4.5" customHeight="1" x14ac:dyDescent="0.2">
      <c r="B20" s="20"/>
      <c r="C20" s="1190"/>
      <c r="D20" s="1190"/>
      <c r="E20" s="33"/>
      <c r="F20" s="26"/>
      <c r="G20" s="33"/>
      <c r="H20" s="185"/>
      <c r="I20" s="1"/>
      <c r="J20" s="178"/>
      <c r="K20" s="186"/>
    </row>
    <row r="21" spans="2:13" s="3" customFormat="1" ht="12" customHeight="1" x14ac:dyDescent="0.2">
      <c r="B21" s="20"/>
      <c r="C21" s="1190" t="s">
        <v>200</v>
      </c>
      <c r="D21" s="1190"/>
      <c r="E21" s="189">
        <f>-'[23]BALANZA COMPROBACION'!D388</f>
        <v>0</v>
      </c>
      <c r="F21" s="189">
        <f>-('[23]BALANZA COMPROBACION'!E388-'[23]BALANZA COMPROBACION'!F388)</f>
        <v>0</v>
      </c>
      <c r="G21" s="189">
        <f>ROUND(E21+F21,2)</f>
        <v>0</v>
      </c>
      <c r="H21" s="185"/>
      <c r="I21" s="1"/>
      <c r="J21" s="178"/>
      <c r="K21" s="186"/>
    </row>
    <row r="22" spans="2:13" s="3" customFormat="1" ht="12" customHeight="1" x14ac:dyDescent="0.2">
      <c r="B22" s="20"/>
      <c r="C22" s="1190" t="s">
        <v>201</v>
      </c>
      <c r="D22" s="1190"/>
      <c r="E22" s="189">
        <f>-'[23]BALANZA COMPROBACION'!D389</f>
        <v>0</v>
      </c>
      <c r="F22" s="189">
        <f>-('[23]BALANZA COMPROBACION'!E389-'[23]BALANZA COMPROBACION'!F389)</f>
        <v>0</v>
      </c>
      <c r="G22" s="189">
        <f>ROUND(E22+F22,2)</f>
        <v>0</v>
      </c>
      <c r="H22" s="185"/>
      <c r="I22" s="1"/>
      <c r="J22" s="178"/>
      <c r="K22" s="186"/>
    </row>
    <row r="23" spans="2:13" s="3" customFormat="1" ht="12" customHeight="1" x14ac:dyDescent="0.2">
      <c r="B23" s="20"/>
      <c r="C23" s="1190" t="s">
        <v>202</v>
      </c>
      <c r="D23" s="1190"/>
      <c r="E23" s="189">
        <f>-'[23]BALANZA COMPROBACION'!D390</f>
        <v>1425363.75</v>
      </c>
      <c r="F23" s="189">
        <f>('[23]BALANZA COMPROBACION'!E390+'[23]BALANZA COMPROBACION'!F390)</f>
        <v>0</v>
      </c>
      <c r="G23" s="189">
        <f>ROUND(E23+F23,2)</f>
        <v>1425363.75</v>
      </c>
      <c r="H23" s="185"/>
      <c r="I23" s="1"/>
      <c r="J23" s="178"/>
      <c r="K23" s="186"/>
      <c r="M23" s="3" t="s">
        <v>121</v>
      </c>
    </row>
    <row r="24" spans="2:13" s="3" customFormat="1" ht="19.5" customHeight="1" x14ac:dyDescent="0.2">
      <c r="B24" s="20"/>
      <c r="C24" s="1190"/>
      <c r="D24" s="1190"/>
      <c r="E24" s="33"/>
      <c r="F24" s="26"/>
      <c r="G24" s="33"/>
      <c r="H24" s="185"/>
      <c r="I24" s="1"/>
      <c r="J24" s="178"/>
      <c r="K24" s="186"/>
    </row>
    <row r="25" spans="2:13" s="3" customFormat="1" ht="19.5" customHeight="1" x14ac:dyDescent="0.2">
      <c r="B25" s="20"/>
      <c r="C25" s="1189" t="s">
        <v>203</v>
      </c>
      <c r="D25" s="1189"/>
      <c r="E25" s="36">
        <f>+E19+E14</f>
        <v>1425363.75</v>
      </c>
      <c r="F25" s="36">
        <f>+F19+F14</f>
        <v>0</v>
      </c>
      <c r="G25" s="36">
        <f>+G19+G14</f>
        <v>1425363.75</v>
      </c>
      <c r="H25" s="185"/>
      <c r="I25" s="1"/>
      <c r="J25" s="178"/>
      <c r="K25" s="186"/>
    </row>
    <row r="26" spans="2:13" ht="19.5" customHeight="1" x14ac:dyDescent="0.2">
      <c r="B26" s="20"/>
      <c r="C26" s="1190"/>
      <c r="D26" s="1190"/>
      <c r="E26" s="33"/>
      <c r="F26" s="26"/>
      <c r="G26" s="33"/>
      <c r="H26" s="185"/>
      <c r="J26" s="178"/>
      <c r="K26" s="186"/>
    </row>
    <row r="27" spans="2:13" x14ac:dyDescent="0.2">
      <c r="B27" s="20"/>
      <c r="C27" s="149"/>
      <c r="D27" s="149"/>
      <c r="E27" s="189"/>
      <c r="F27" s="189"/>
      <c r="G27" s="189"/>
      <c r="H27" s="185"/>
      <c r="J27" s="178"/>
      <c r="K27" s="186"/>
    </row>
    <row r="28" spans="2:13" x14ac:dyDescent="0.2">
      <c r="B28" s="179"/>
      <c r="C28" s="1156"/>
      <c r="D28" s="1156"/>
      <c r="E28" s="180"/>
      <c r="F28" s="180"/>
      <c r="G28" s="180"/>
      <c r="H28" s="181"/>
      <c r="J28" s="178"/>
      <c r="K28" s="186"/>
    </row>
    <row r="29" spans="2:13" ht="5.0999999999999996" customHeight="1" x14ac:dyDescent="0.2">
      <c r="B29" s="20"/>
      <c r="C29" s="11"/>
      <c r="D29" s="149"/>
      <c r="E29" s="190"/>
      <c r="F29" s="190"/>
      <c r="G29" s="190"/>
      <c r="H29" s="185"/>
      <c r="J29" s="178"/>
      <c r="K29" s="186"/>
    </row>
    <row r="30" spans="2:13" ht="19.5" customHeight="1" x14ac:dyDescent="0.2">
      <c r="B30" s="20"/>
      <c r="C30" s="1190"/>
      <c r="D30" s="1190"/>
      <c r="E30" s="33"/>
      <c r="F30" s="26"/>
      <c r="G30" s="33"/>
      <c r="H30" s="185"/>
      <c r="J30" s="178"/>
      <c r="K30" s="186"/>
    </row>
    <row r="31" spans="2:13" ht="19.5" customHeight="1" x14ac:dyDescent="0.2">
      <c r="B31" s="20"/>
      <c r="C31" s="1190"/>
      <c r="D31" s="1190"/>
      <c r="E31" s="33"/>
      <c r="F31" s="26"/>
      <c r="G31" s="33"/>
      <c r="H31" s="185"/>
      <c r="J31" s="178"/>
      <c r="K31" s="186"/>
    </row>
    <row r="32" spans="2:13" ht="19.5" customHeight="1" x14ac:dyDescent="0.2">
      <c r="B32" s="20"/>
      <c r="C32" s="1190"/>
      <c r="D32" s="1190"/>
      <c r="E32" s="33"/>
      <c r="F32" s="26"/>
      <c r="G32" s="33"/>
      <c r="H32" s="185"/>
      <c r="J32" s="178"/>
      <c r="K32" s="186"/>
    </row>
    <row r="33" spans="2:16" ht="19.5" customHeight="1" x14ac:dyDescent="0.2">
      <c r="B33" s="20"/>
      <c r="C33" s="1190"/>
      <c r="D33" s="1190"/>
      <c r="E33" s="33"/>
      <c r="F33" s="26"/>
      <c r="G33" s="33"/>
      <c r="H33" s="185"/>
      <c r="J33" s="178"/>
      <c r="K33" s="186"/>
    </row>
    <row r="34" spans="2:16" x14ac:dyDescent="0.2">
      <c r="B34" s="20"/>
      <c r="C34" s="149"/>
      <c r="D34" s="149"/>
      <c r="E34" s="189"/>
      <c r="F34" s="190"/>
      <c r="G34" s="190"/>
      <c r="H34" s="185"/>
      <c r="J34" s="178"/>
    </row>
    <row r="35" spans="2:16" ht="6" customHeight="1" x14ac:dyDescent="0.2">
      <c r="B35" s="1191"/>
      <c r="C35" s="1192"/>
      <c r="D35" s="1192"/>
      <c r="E35" s="1192"/>
      <c r="F35" s="1192"/>
      <c r="G35" s="1192"/>
      <c r="H35" s="1193"/>
    </row>
    <row r="36" spans="2:16" ht="15" customHeight="1" x14ac:dyDescent="0.2">
      <c r="B36" s="3"/>
      <c r="C36" s="1154" t="s">
        <v>62</v>
      </c>
      <c r="D36" s="1154"/>
      <c r="E36" s="1154"/>
      <c r="F36" s="1154"/>
      <c r="G36" s="1154"/>
      <c r="H36" s="22"/>
      <c r="I36" s="22"/>
      <c r="J36" s="3"/>
      <c r="K36" s="3"/>
      <c r="L36" s="3"/>
      <c r="M36" s="3"/>
      <c r="N36" s="3"/>
      <c r="O36" s="3"/>
      <c r="P36" s="3"/>
    </row>
    <row r="37" spans="2:16" ht="15" customHeight="1" x14ac:dyDescent="0.2">
      <c r="B37" s="3"/>
      <c r="C37" s="32"/>
      <c r="D37" s="32"/>
      <c r="E37" s="32"/>
      <c r="F37" s="32"/>
      <c r="G37" s="32"/>
      <c r="H37" s="22"/>
      <c r="I37" s="22"/>
      <c r="J37" s="3"/>
      <c r="K37" s="3"/>
      <c r="L37" s="3"/>
      <c r="M37" s="3"/>
      <c r="N37" s="3"/>
      <c r="O37" s="3"/>
      <c r="P37" s="3"/>
    </row>
    <row r="38" spans="2:16" ht="9.75" customHeight="1" x14ac:dyDescent="0.2">
      <c r="B38" s="3"/>
      <c r="C38" s="22"/>
      <c r="D38" s="17"/>
      <c r="E38" s="49"/>
      <c r="F38" s="3"/>
      <c r="G38" s="50"/>
      <c r="H38" s="49"/>
      <c r="I38" s="49"/>
      <c r="J38" s="3"/>
      <c r="K38" s="3"/>
      <c r="L38" s="3"/>
      <c r="M38" s="3"/>
      <c r="N38" s="3"/>
      <c r="O38" s="3"/>
      <c r="P38" s="3"/>
    </row>
    <row r="39" spans="2:16" ht="50.1" customHeight="1" x14ac:dyDescent="0.2">
      <c r="B39" s="3"/>
      <c r="C39" s="1194"/>
      <c r="D39" s="1194"/>
      <c r="E39" s="49"/>
      <c r="F39" s="1181"/>
      <c r="G39" s="1181"/>
      <c r="H39" s="49"/>
      <c r="I39" s="49"/>
      <c r="J39" s="3"/>
      <c r="K39" s="3"/>
      <c r="L39" s="3"/>
      <c r="M39" s="3"/>
      <c r="N39" s="3"/>
      <c r="O39" s="3"/>
      <c r="P39" s="3"/>
    </row>
    <row r="40" spans="2:16" ht="14.1" customHeight="1" x14ac:dyDescent="0.2">
      <c r="B40" s="3"/>
      <c r="C40" s="1164" t="str">
        <f>[23]ENTE!D10</f>
        <v>M.A.P. BIBIANA RODRÍGUEZ MONTES</v>
      </c>
      <c r="D40" s="1164"/>
      <c r="E40" s="118"/>
      <c r="F40" s="1164" t="str">
        <f>[23]ENTE!D14</f>
        <v>M. EN A. GONZALO FERREIRA MARTÍNEZ</v>
      </c>
      <c r="G40" s="1164"/>
      <c r="H40" s="1164"/>
      <c r="I40" s="1169"/>
      <c r="O40" s="3"/>
      <c r="P40" s="3"/>
    </row>
    <row r="41" spans="2:16" ht="14.1" customHeight="1" x14ac:dyDescent="0.2">
      <c r="B41" s="3"/>
      <c r="C41" s="1159" t="str">
        <f>[23]ENTE!D12</f>
        <v>RECTORA</v>
      </c>
      <c r="D41" s="1159"/>
      <c r="E41" s="31"/>
      <c r="F41" s="1159" t="str">
        <f>[23]ENTE!D16</f>
        <v>DIRECTOR DE ADMINISTRACIÓN Y FINANZAS</v>
      </c>
      <c r="G41" s="1159"/>
      <c r="H41" s="1159"/>
      <c r="I41" s="1159"/>
      <c r="O41" s="3"/>
      <c r="P41" s="3"/>
    </row>
    <row r="42" spans="2:16" x14ac:dyDescent="0.2">
      <c r="C42" s="3"/>
      <c r="D42" s="3"/>
      <c r="E42" s="111"/>
      <c r="F42" s="3"/>
      <c r="G42" s="3"/>
    </row>
    <row r="43" spans="2:16" x14ac:dyDescent="0.2">
      <c r="C43" s="3"/>
      <c r="D43" s="3"/>
      <c r="E43" s="111"/>
      <c r="F43" s="3"/>
      <c r="G43" s="3"/>
    </row>
  </sheetData>
  <sheetProtection selectLockedCells="1"/>
  <mergeCells count="34">
    <mergeCell ref="C40:D40"/>
    <mergeCell ref="F40:I40"/>
    <mergeCell ref="C41:D41"/>
    <mergeCell ref="F41:I41"/>
    <mergeCell ref="C32:D32"/>
    <mergeCell ref="C33:D33"/>
    <mergeCell ref="B35:H35"/>
    <mergeCell ref="C36:G36"/>
    <mergeCell ref="C39:D39"/>
    <mergeCell ref="F39:G39"/>
    <mergeCell ref="C31:D31"/>
    <mergeCell ref="C17:D17"/>
    <mergeCell ref="C19:D19"/>
    <mergeCell ref="C20:D20"/>
    <mergeCell ref="C21:D21"/>
    <mergeCell ref="C22:D22"/>
    <mergeCell ref="C23:D23"/>
    <mergeCell ref="C24:D24"/>
    <mergeCell ref="C25:D25"/>
    <mergeCell ref="C26:D26"/>
    <mergeCell ref="C28:D28"/>
    <mergeCell ref="C30:D30"/>
    <mergeCell ref="C16:D16"/>
    <mergeCell ref="C2:H2"/>
    <mergeCell ref="C3:H3"/>
    <mergeCell ref="C4:H4"/>
    <mergeCell ref="C5:H5"/>
    <mergeCell ref="D7:H7"/>
    <mergeCell ref="B8:H8"/>
    <mergeCell ref="B9:H9"/>
    <mergeCell ref="C10:D11"/>
    <mergeCell ref="B12:H12"/>
    <mergeCell ref="B13:H13"/>
    <mergeCell ref="C14:D14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95" orientation="landscape" r:id="rId1"/>
  <headerFooter>
    <oddFooter>&amp;R&amp;"-,Negrita"&amp;14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935"/>
  <sheetViews>
    <sheetView showGridLines="0" workbookViewId="0">
      <selection activeCell="C929" sqref="C929"/>
    </sheetView>
  </sheetViews>
  <sheetFormatPr baseColWidth="10" defaultRowHeight="12.75" x14ac:dyDescent="0.2"/>
  <cols>
    <col min="1" max="1" width="55.140625" style="221" customWidth="1"/>
    <col min="2" max="2" width="18.85546875" style="223" customWidth="1"/>
    <col min="3" max="3" width="18.7109375" style="223" customWidth="1"/>
    <col min="4" max="4" width="18.140625" style="223" customWidth="1"/>
    <col min="5" max="5" width="19" style="223" customWidth="1"/>
    <col min="6" max="6" width="18.85546875" style="223" customWidth="1"/>
    <col min="7" max="7" width="19" style="223" customWidth="1"/>
    <col min="8" max="187" width="11.42578125" style="221"/>
    <col min="188" max="188" width="41" style="221" customWidth="1"/>
    <col min="189" max="190" width="17.7109375" style="221" bestFit="1" customWidth="1"/>
    <col min="191" max="192" width="16.42578125" style="221" bestFit="1" customWidth="1"/>
    <col min="193" max="194" width="17.7109375" style="221" bestFit="1" customWidth="1"/>
    <col min="195" max="443" width="11.42578125" style="221"/>
    <col min="444" max="444" width="41" style="221" customWidth="1"/>
    <col min="445" max="446" width="17.7109375" style="221" bestFit="1" customWidth="1"/>
    <col min="447" max="448" width="16.42578125" style="221" bestFit="1" customWidth="1"/>
    <col min="449" max="450" width="17.7109375" style="221" bestFit="1" customWidth="1"/>
    <col min="451" max="699" width="11.42578125" style="221"/>
    <col min="700" max="700" width="41" style="221" customWidth="1"/>
    <col min="701" max="702" width="17.7109375" style="221" bestFit="1" customWidth="1"/>
    <col min="703" max="704" width="16.42578125" style="221" bestFit="1" customWidth="1"/>
    <col min="705" max="706" width="17.7109375" style="221" bestFit="1" customWidth="1"/>
    <col min="707" max="955" width="11.42578125" style="221"/>
    <col min="956" max="956" width="41" style="221" customWidth="1"/>
    <col min="957" max="958" width="17.7109375" style="221" bestFit="1" customWidth="1"/>
    <col min="959" max="960" width="16.42578125" style="221" bestFit="1" customWidth="1"/>
    <col min="961" max="962" width="17.7109375" style="221" bestFit="1" customWidth="1"/>
    <col min="963" max="1211" width="11.42578125" style="221"/>
    <col min="1212" max="1212" width="41" style="221" customWidth="1"/>
    <col min="1213" max="1214" width="17.7109375" style="221" bestFit="1" customWidth="1"/>
    <col min="1215" max="1216" width="16.42578125" style="221" bestFit="1" customWidth="1"/>
    <col min="1217" max="1218" width="17.7109375" style="221" bestFit="1" customWidth="1"/>
    <col min="1219" max="1467" width="11.42578125" style="221"/>
    <col min="1468" max="1468" width="41" style="221" customWidth="1"/>
    <col min="1469" max="1470" width="17.7109375" style="221" bestFit="1" customWidth="1"/>
    <col min="1471" max="1472" width="16.42578125" style="221" bestFit="1" customWidth="1"/>
    <col min="1473" max="1474" width="17.7109375" style="221" bestFit="1" customWidth="1"/>
    <col min="1475" max="1723" width="11.42578125" style="221"/>
    <col min="1724" max="1724" width="41" style="221" customWidth="1"/>
    <col min="1725" max="1726" width="17.7109375" style="221" bestFit="1" customWidth="1"/>
    <col min="1727" max="1728" width="16.42578125" style="221" bestFit="1" customWidth="1"/>
    <col min="1729" max="1730" width="17.7109375" style="221" bestFit="1" customWidth="1"/>
    <col min="1731" max="1979" width="11.42578125" style="221"/>
    <col min="1980" max="1980" width="41" style="221" customWidth="1"/>
    <col min="1981" max="1982" width="17.7109375" style="221" bestFit="1" customWidth="1"/>
    <col min="1983" max="1984" width="16.42578125" style="221" bestFit="1" customWidth="1"/>
    <col min="1985" max="1986" width="17.7109375" style="221" bestFit="1" customWidth="1"/>
    <col min="1987" max="2235" width="11.42578125" style="221"/>
    <col min="2236" max="2236" width="41" style="221" customWidth="1"/>
    <col min="2237" max="2238" width="17.7109375" style="221" bestFit="1" customWidth="1"/>
    <col min="2239" max="2240" width="16.42578125" style="221" bestFit="1" customWidth="1"/>
    <col min="2241" max="2242" width="17.7109375" style="221" bestFit="1" customWidth="1"/>
    <col min="2243" max="2491" width="11.42578125" style="221"/>
    <col min="2492" max="2492" width="41" style="221" customWidth="1"/>
    <col min="2493" max="2494" width="17.7109375" style="221" bestFit="1" customWidth="1"/>
    <col min="2495" max="2496" width="16.42578125" style="221" bestFit="1" customWidth="1"/>
    <col min="2497" max="2498" width="17.7109375" style="221" bestFit="1" customWidth="1"/>
    <col min="2499" max="2747" width="11.42578125" style="221"/>
    <col min="2748" max="2748" width="41" style="221" customWidth="1"/>
    <col min="2749" max="2750" width="17.7109375" style="221" bestFit="1" customWidth="1"/>
    <col min="2751" max="2752" width="16.42578125" style="221" bestFit="1" customWidth="1"/>
    <col min="2753" max="2754" width="17.7109375" style="221" bestFit="1" customWidth="1"/>
    <col min="2755" max="3003" width="11.42578125" style="221"/>
    <col min="3004" max="3004" width="41" style="221" customWidth="1"/>
    <col min="3005" max="3006" width="17.7109375" style="221" bestFit="1" customWidth="1"/>
    <col min="3007" max="3008" width="16.42578125" style="221" bestFit="1" customWidth="1"/>
    <col min="3009" max="3010" width="17.7109375" style="221" bestFit="1" customWidth="1"/>
    <col min="3011" max="3259" width="11.42578125" style="221"/>
    <col min="3260" max="3260" width="41" style="221" customWidth="1"/>
    <col min="3261" max="3262" width="17.7109375" style="221" bestFit="1" customWidth="1"/>
    <col min="3263" max="3264" width="16.42578125" style="221" bestFit="1" customWidth="1"/>
    <col min="3265" max="3266" width="17.7109375" style="221" bestFit="1" customWidth="1"/>
    <col min="3267" max="3515" width="11.42578125" style="221"/>
    <col min="3516" max="3516" width="41" style="221" customWidth="1"/>
    <col min="3517" max="3518" width="17.7109375" style="221" bestFit="1" customWidth="1"/>
    <col min="3519" max="3520" width="16.42578125" style="221" bestFit="1" customWidth="1"/>
    <col min="3521" max="3522" width="17.7109375" style="221" bestFit="1" customWidth="1"/>
    <col min="3523" max="3771" width="11.42578125" style="221"/>
    <col min="3772" max="3772" width="41" style="221" customWidth="1"/>
    <col min="3773" max="3774" width="17.7109375" style="221" bestFit="1" customWidth="1"/>
    <col min="3775" max="3776" width="16.42578125" style="221" bestFit="1" customWidth="1"/>
    <col min="3777" max="3778" width="17.7109375" style="221" bestFit="1" customWidth="1"/>
    <col min="3779" max="4027" width="11.42578125" style="221"/>
    <col min="4028" max="4028" width="41" style="221" customWidth="1"/>
    <col min="4029" max="4030" width="17.7109375" style="221" bestFit="1" customWidth="1"/>
    <col min="4031" max="4032" width="16.42578125" style="221" bestFit="1" customWidth="1"/>
    <col min="4033" max="4034" width="17.7109375" style="221" bestFit="1" customWidth="1"/>
    <col min="4035" max="4283" width="11.42578125" style="221"/>
    <col min="4284" max="4284" width="41" style="221" customWidth="1"/>
    <col min="4285" max="4286" width="17.7109375" style="221" bestFit="1" customWidth="1"/>
    <col min="4287" max="4288" width="16.42578125" style="221" bestFit="1" customWidth="1"/>
    <col min="4289" max="4290" width="17.7109375" style="221" bestFit="1" customWidth="1"/>
    <col min="4291" max="4539" width="11.42578125" style="221"/>
    <col min="4540" max="4540" width="41" style="221" customWidth="1"/>
    <col min="4541" max="4542" width="17.7109375" style="221" bestFit="1" customWidth="1"/>
    <col min="4543" max="4544" width="16.42578125" style="221" bestFit="1" customWidth="1"/>
    <col min="4545" max="4546" width="17.7109375" style="221" bestFit="1" customWidth="1"/>
    <col min="4547" max="4795" width="11.42578125" style="221"/>
    <col min="4796" max="4796" width="41" style="221" customWidth="1"/>
    <col min="4797" max="4798" width="17.7109375" style="221" bestFit="1" customWidth="1"/>
    <col min="4799" max="4800" width="16.42578125" style="221" bestFit="1" customWidth="1"/>
    <col min="4801" max="4802" width="17.7109375" style="221" bestFit="1" customWidth="1"/>
    <col min="4803" max="5051" width="11.42578125" style="221"/>
    <col min="5052" max="5052" width="41" style="221" customWidth="1"/>
    <col min="5053" max="5054" width="17.7109375" style="221" bestFit="1" customWidth="1"/>
    <col min="5055" max="5056" width="16.42578125" style="221" bestFit="1" customWidth="1"/>
    <col min="5057" max="5058" width="17.7109375" style="221" bestFit="1" customWidth="1"/>
    <col min="5059" max="5307" width="11.42578125" style="221"/>
    <col min="5308" max="5308" width="41" style="221" customWidth="1"/>
    <col min="5309" max="5310" width="17.7109375" style="221" bestFit="1" customWidth="1"/>
    <col min="5311" max="5312" width="16.42578125" style="221" bestFit="1" customWidth="1"/>
    <col min="5313" max="5314" width="17.7109375" style="221" bestFit="1" customWidth="1"/>
    <col min="5315" max="5563" width="11.42578125" style="221"/>
    <col min="5564" max="5564" width="41" style="221" customWidth="1"/>
    <col min="5565" max="5566" width="17.7109375" style="221" bestFit="1" customWidth="1"/>
    <col min="5567" max="5568" width="16.42578125" style="221" bestFit="1" customWidth="1"/>
    <col min="5569" max="5570" width="17.7109375" style="221" bestFit="1" customWidth="1"/>
    <col min="5571" max="5819" width="11.42578125" style="221"/>
    <col min="5820" max="5820" width="41" style="221" customWidth="1"/>
    <col min="5821" max="5822" width="17.7109375" style="221" bestFit="1" customWidth="1"/>
    <col min="5823" max="5824" width="16.42578125" style="221" bestFit="1" customWidth="1"/>
    <col min="5825" max="5826" width="17.7109375" style="221" bestFit="1" customWidth="1"/>
    <col min="5827" max="6075" width="11.42578125" style="221"/>
    <col min="6076" max="6076" width="41" style="221" customWidth="1"/>
    <col min="6077" max="6078" width="17.7109375" style="221" bestFit="1" customWidth="1"/>
    <col min="6079" max="6080" width="16.42578125" style="221" bestFit="1" customWidth="1"/>
    <col min="6081" max="6082" width="17.7109375" style="221" bestFit="1" customWidth="1"/>
    <col min="6083" max="6331" width="11.42578125" style="221"/>
    <col min="6332" max="6332" width="41" style="221" customWidth="1"/>
    <col min="6333" max="6334" width="17.7109375" style="221" bestFit="1" customWidth="1"/>
    <col min="6335" max="6336" width="16.42578125" style="221" bestFit="1" customWidth="1"/>
    <col min="6337" max="6338" width="17.7109375" style="221" bestFit="1" customWidth="1"/>
    <col min="6339" max="6587" width="11.42578125" style="221"/>
    <col min="6588" max="6588" width="41" style="221" customWidth="1"/>
    <col min="6589" max="6590" width="17.7109375" style="221" bestFit="1" customWidth="1"/>
    <col min="6591" max="6592" width="16.42578125" style="221" bestFit="1" customWidth="1"/>
    <col min="6593" max="6594" width="17.7109375" style="221" bestFit="1" customWidth="1"/>
    <col min="6595" max="6843" width="11.42578125" style="221"/>
    <col min="6844" max="6844" width="41" style="221" customWidth="1"/>
    <col min="6845" max="6846" width="17.7109375" style="221" bestFit="1" customWidth="1"/>
    <col min="6847" max="6848" width="16.42578125" style="221" bestFit="1" customWidth="1"/>
    <col min="6849" max="6850" width="17.7109375" style="221" bestFit="1" customWidth="1"/>
    <col min="6851" max="7099" width="11.42578125" style="221"/>
    <col min="7100" max="7100" width="41" style="221" customWidth="1"/>
    <col min="7101" max="7102" width="17.7109375" style="221" bestFit="1" customWidth="1"/>
    <col min="7103" max="7104" width="16.42578125" style="221" bestFit="1" customWidth="1"/>
    <col min="7105" max="7106" width="17.7109375" style="221" bestFit="1" customWidth="1"/>
    <col min="7107" max="7355" width="11.42578125" style="221"/>
    <col min="7356" max="7356" width="41" style="221" customWidth="1"/>
    <col min="7357" max="7358" width="17.7109375" style="221" bestFit="1" customWidth="1"/>
    <col min="7359" max="7360" width="16.42578125" style="221" bestFit="1" customWidth="1"/>
    <col min="7361" max="7362" width="17.7109375" style="221" bestFit="1" customWidth="1"/>
    <col min="7363" max="7611" width="11.42578125" style="221"/>
    <col min="7612" max="7612" width="41" style="221" customWidth="1"/>
    <col min="7613" max="7614" width="17.7109375" style="221" bestFit="1" customWidth="1"/>
    <col min="7615" max="7616" width="16.42578125" style="221" bestFit="1" customWidth="1"/>
    <col min="7617" max="7618" width="17.7109375" style="221" bestFit="1" customWidth="1"/>
    <col min="7619" max="7867" width="11.42578125" style="221"/>
    <col min="7868" max="7868" width="41" style="221" customWidth="1"/>
    <col min="7869" max="7870" width="17.7109375" style="221" bestFit="1" customWidth="1"/>
    <col min="7871" max="7872" width="16.42578125" style="221" bestFit="1" customWidth="1"/>
    <col min="7873" max="7874" width="17.7109375" style="221" bestFit="1" customWidth="1"/>
    <col min="7875" max="8123" width="11.42578125" style="221"/>
    <col min="8124" max="8124" width="41" style="221" customWidth="1"/>
    <col min="8125" max="8126" width="17.7109375" style="221" bestFit="1" customWidth="1"/>
    <col min="8127" max="8128" width="16.42578125" style="221" bestFit="1" customWidth="1"/>
    <col min="8129" max="8130" width="17.7109375" style="221" bestFit="1" customWidth="1"/>
    <col min="8131" max="8379" width="11.42578125" style="221"/>
    <col min="8380" max="8380" width="41" style="221" customWidth="1"/>
    <col min="8381" max="8382" width="17.7109375" style="221" bestFit="1" customWidth="1"/>
    <col min="8383" max="8384" width="16.42578125" style="221" bestFit="1" customWidth="1"/>
    <col min="8385" max="8386" width="17.7109375" style="221" bestFit="1" customWidth="1"/>
    <col min="8387" max="8635" width="11.42578125" style="221"/>
    <col min="8636" max="8636" width="41" style="221" customWidth="1"/>
    <col min="8637" max="8638" width="17.7109375" style="221" bestFit="1" customWidth="1"/>
    <col min="8639" max="8640" width="16.42578125" style="221" bestFit="1" customWidth="1"/>
    <col min="8641" max="8642" width="17.7109375" style="221" bestFit="1" customWidth="1"/>
    <col min="8643" max="8891" width="11.42578125" style="221"/>
    <col min="8892" max="8892" width="41" style="221" customWidth="1"/>
    <col min="8893" max="8894" width="17.7109375" style="221" bestFit="1" customWidth="1"/>
    <col min="8895" max="8896" width="16.42578125" style="221" bestFit="1" customWidth="1"/>
    <col min="8897" max="8898" width="17.7109375" style="221" bestFit="1" customWidth="1"/>
    <col min="8899" max="9147" width="11.42578125" style="221"/>
    <col min="9148" max="9148" width="41" style="221" customWidth="1"/>
    <col min="9149" max="9150" width="17.7109375" style="221" bestFit="1" customWidth="1"/>
    <col min="9151" max="9152" width="16.42578125" style="221" bestFit="1" customWidth="1"/>
    <col min="9153" max="9154" width="17.7109375" style="221" bestFit="1" customWidth="1"/>
    <col min="9155" max="9403" width="11.42578125" style="221"/>
    <col min="9404" max="9404" width="41" style="221" customWidth="1"/>
    <col min="9405" max="9406" width="17.7109375" style="221" bestFit="1" customWidth="1"/>
    <col min="9407" max="9408" width="16.42578125" style="221" bestFit="1" customWidth="1"/>
    <col min="9409" max="9410" width="17.7109375" style="221" bestFit="1" customWidth="1"/>
    <col min="9411" max="9659" width="11.42578125" style="221"/>
    <col min="9660" max="9660" width="41" style="221" customWidth="1"/>
    <col min="9661" max="9662" width="17.7109375" style="221" bestFit="1" customWidth="1"/>
    <col min="9663" max="9664" width="16.42578125" style="221" bestFit="1" customWidth="1"/>
    <col min="9665" max="9666" width="17.7109375" style="221" bestFit="1" customWidth="1"/>
    <col min="9667" max="9915" width="11.42578125" style="221"/>
    <col min="9916" max="9916" width="41" style="221" customWidth="1"/>
    <col min="9917" max="9918" width="17.7109375" style="221" bestFit="1" customWidth="1"/>
    <col min="9919" max="9920" width="16.42578125" style="221" bestFit="1" customWidth="1"/>
    <col min="9921" max="9922" width="17.7109375" style="221" bestFit="1" customWidth="1"/>
    <col min="9923" max="10171" width="11.42578125" style="221"/>
    <col min="10172" max="10172" width="41" style="221" customWidth="1"/>
    <col min="10173" max="10174" width="17.7109375" style="221" bestFit="1" customWidth="1"/>
    <col min="10175" max="10176" width="16.42578125" style="221" bestFit="1" customWidth="1"/>
    <col min="10177" max="10178" width="17.7109375" style="221" bestFit="1" customWidth="1"/>
    <col min="10179" max="10427" width="11.42578125" style="221"/>
    <col min="10428" max="10428" width="41" style="221" customWidth="1"/>
    <col min="10429" max="10430" width="17.7109375" style="221" bestFit="1" customWidth="1"/>
    <col min="10431" max="10432" width="16.42578125" style="221" bestFit="1" customWidth="1"/>
    <col min="10433" max="10434" width="17.7109375" style="221" bestFit="1" customWidth="1"/>
    <col min="10435" max="10683" width="11.42578125" style="221"/>
    <col min="10684" max="10684" width="41" style="221" customWidth="1"/>
    <col min="10685" max="10686" width="17.7109375" style="221" bestFit="1" customWidth="1"/>
    <col min="10687" max="10688" width="16.42578125" style="221" bestFit="1" customWidth="1"/>
    <col min="10689" max="10690" width="17.7109375" style="221" bestFit="1" customWidth="1"/>
    <col min="10691" max="10939" width="11.42578125" style="221"/>
    <col min="10940" max="10940" width="41" style="221" customWidth="1"/>
    <col min="10941" max="10942" width="17.7109375" style="221" bestFit="1" customWidth="1"/>
    <col min="10943" max="10944" width="16.42578125" style="221" bestFit="1" customWidth="1"/>
    <col min="10945" max="10946" width="17.7109375" style="221" bestFit="1" customWidth="1"/>
    <col min="10947" max="11195" width="11.42578125" style="221"/>
    <col min="11196" max="11196" width="41" style="221" customWidth="1"/>
    <col min="11197" max="11198" width="17.7109375" style="221" bestFit="1" customWidth="1"/>
    <col min="11199" max="11200" width="16.42578125" style="221" bestFit="1" customWidth="1"/>
    <col min="11201" max="11202" width="17.7109375" style="221" bestFit="1" customWidth="1"/>
    <col min="11203" max="11451" width="11.42578125" style="221"/>
    <col min="11452" max="11452" width="41" style="221" customWidth="1"/>
    <col min="11453" max="11454" width="17.7109375" style="221" bestFit="1" customWidth="1"/>
    <col min="11455" max="11456" width="16.42578125" style="221" bestFit="1" customWidth="1"/>
    <col min="11457" max="11458" width="17.7109375" style="221" bestFit="1" customWidth="1"/>
    <col min="11459" max="11707" width="11.42578125" style="221"/>
    <col min="11708" max="11708" width="41" style="221" customWidth="1"/>
    <col min="11709" max="11710" width="17.7109375" style="221" bestFit="1" customWidth="1"/>
    <col min="11711" max="11712" width="16.42578125" style="221" bestFit="1" customWidth="1"/>
    <col min="11713" max="11714" width="17.7109375" style="221" bestFit="1" customWidth="1"/>
    <col min="11715" max="11963" width="11.42578125" style="221"/>
    <col min="11964" max="11964" width="41" style="221" customWidth="1"/>
    <col min="11965" max="11966" width="17.7109375" style="221" bestFit="1" customWidth="1"/>
    <col min="11967" max="11968" width="16.42578125" style="221" bestFit="1" customWidth="1"/>
    <col min="11969" max="11970" width="17.7109375" style="221" bestFit="1" customWidth="1"/>
    <col min="11971" max="12219" width="11.42578125" style="221"/>
    <col min="12220" max="12220" width="41" style="221" customWidth="1"/>
    <col min="12221" max="12222" width="17.7109375" style="221" bestFit="1" customWidth="1"/>
    <col min="12223" max="12224" width="16.42578125" style="221" bestFit="1" customWidth="1"/>
    <col min="12225" max="12226" width="17.7109375" style="221" bestFit="1" customWidth="1"/>
    <col min="12227" max="12475" width="11.42578125" style="221"/>
    <col min="12476" max="12476" width="41" style="221" customWidth="1"/>
    <col min="12477" max="12478" width="17.7109375" style="221" bestFit="1" customWidth="1"/>
    <col min="12479" max="12480" width="16.42578125" style="221" bestFit="1" customWidth="1"/>
    <col min="12481" max="12482" width="17.7109375" style="221" bestFit="1" customWidth="1"/>
    <col min="12483" max="12731" width="11.42578125" style="221"/>
    <col min="12732" max="12732" width="41" style="221" customWidth="1"/>
    <col min="12733" max="12734" width="17.7109375" style="221" bestFit="1" customWidth="1"/>
    <col min="12735" max="12736" width="16.42578125" style="221" bestFit="1" customWidth="1"/>
    <col min="12737" max="12738" width="17.7109375" style="221" bestFit="1" customWidth="1"/>
    <col min="12739" max="12987" width="11.42578125" style="221"/>
    <col min="12988" max="12988" width="41" style="221" customWidth="1"/>
    <col min="12989" max="12990" width="17.7109375" style="221" bestFit="1" customWidth="1"/>
    <col min="12991" max="12992" width="16.42578125" style="221" bestFit="1" customWidth="1"/>
    <col min="12993" max="12994" width="17.7109375" style="221" bestFit="1" customWidth="1"/>
    <col min="12995" max="13243" width="11.42578125" style="221"/>
    <col min="13244" max="13244" width="41" style="221" customWidth="1"/>
    <col min="13245" max="13246" width="17.7109375" style="221" bestFit="1" customWidth="1"/>
    <col min="13247" max="13248" width="16.42578125" style="221" bestFit="1" customWidth="1"/>
    <col min="13249" max="13250" width="17.7109375" style="221" bestFit="1" customWidth="1"/>
    <col min="13251" max="13499" width="11.42578125" style="221"/>
    <col min="13500" max="13500" width="41" style="221" customWidth="1"/>
    <col min="13501" max="13502" width="17.7109375" style="221" bestFit="1" customWidth="1"/>
    <col min="13503" max="13504" width="16.42578125" style="221" bestFit="1" customWidth="1"/>
    <col min="13505" max="13506" width="17.7109375" style="221" bestFit="1" customWidth="1"/>
    <col min="13507" max="13755" width="11.42578125" style="221"/>
    <col min="13756" max="13756" width="41" style="221" customWidth="1"/>
    <col min="13757" max="13758" width="17.7109375" style="221" bestFit="1" customWidth="1"/>
    <col min="13759" max="13760" width="16.42578125" style="221" bestFit="1" customWidth="1"/>
    <col min="13761" max="13762" width="17.7109375" style="221" bestFit="1" customWidth="1"/>
    <col min="13763" max="14011" width="11.42578125" style="221"/>
    <col min="14012" max="14012" width="41" style="221" customWidth="1"/>
    <col min="14013" max="14014" width="17.7109375" style="221" bestFit="1" customWidth="1"/>
    <col min="14015" max="14016" width="16.42578125" style="221" bestFit="1" customWidth="1"/>
    <col min="14017" max="14018" width="17.7109375" style="221" bestFit="1" customWidth="1"/>
    <col min="14019" max="14267" width="11.42578125" style="221"/>
    <col min="14268" max="14268" width="41" style="221" customWidth="1"/>
    <col min="14269" max="14270" width="17.7109375" style="221" bestFit="1" customWidth="1"/>
    <col min="14271" max="14272" width="16.42578125" style="221" bestFit="1" customWidth="1"/>
    <col min="14273" max="14274" width="17.7109375" style="221" bestFit="1" customWidth="1"/>
    <col min="14275" max="14523" width="11.42578125" style="221"/>
    <col min="14524" max="14524" width="41" style="221" customWidth="1"/>
    <col min="14525" max="14526" width="17.7109375" style="221" bestFit="1" customWidth="1"/>
    <col min="14527" max="14528" width="16.42578125" style="221" bestFit="1" customWidth="1"/>
    <col min="14529" max="14530" width="17.7109375" style="221" bestFit="1" customWidth="1"/>
    <col min="14531" max="14779" width="11.42578125" style="221"/>
    <col min="14780" max="14780" width="41" style="221" customWidth="1"/>
    <col min="14781" max="14782" width="17.7109375" style="221" bestFit="1" customWidth="1"/>
    <col min="14783" max="14784" width="16.42578125" style="221" bestFit="1" customWidth="1"/>
    <col min="14785" max="14786" width="17.7109375" style="221" bestFit="1" customWidth="1"/>
    <col min="14787" max="15035" width="11.42578125" style="221"/>
    <col min="15036" max="15036" width="41" style="221" customWidth="1"/>
    <col min="15037" max="15038" width="17.7109375" style="221" bestFit="1" customWidth="1"/>
    <col min="15039" max="15040" width="16.42578125" style="221" bestFit="1" customWidth="1"/>
    <col min="15041" max="15042" width="17.7109375" style="221" bestFit="1" customWidth="1"/>
    <col min="15043" max="15291" width="11.42578125" style="221"/>
    <col min="15292" max="15292" width="41" style="221" customWidth="1"/>
    <col min="15293" max="15294" width="17.7109375" style="221" bestFit="1" customWidth="1"/>
    <col min="15295" max="15296" width="16.42578125" style="221" bestFit="1" customWidth="1"/>
    <col min="15297" max="15298" width="17.7109375" style="221" bestFit="1" customWidth="1"/>
    <col min="15299" max="15547" width="11.42578125" style="221"/>
    <col min="15548" max="15548" width="41" style="221" customWidth="1"/>
    <col min="15549" max="15550" width="17.7109375" style="221" bestFit="1" customWidth="1"/>
    <col min="15551" max="15552" width="16.42578125" style="221" bestFit="1" customWidth="1"/>
    <col min="15553" max="15554" width="17.7109375" style="221" bestFit="1" customWidth="1"/>
    <col min="15555" max="15803" width="11.42578125" style="221"/>
    <col min="15804" max="15804" width="41" style="221" customWidth="1"/>
    <col min="15805" max="15806" width="17.7109375" style="221" bestFit="1" customWidth="1"/>
    <col min="15807" max="15808" width="16.42578125" style="221" bestFit="1" customWidth="1"/>
    <col min="15809" max="15810" width="17.7109375" style="221" bestFit="1" customWidth="1"/>
    <col min="15811" max="16059" width="11.42578125" style="221"/>
    <col min="16060" max="16060" width="41" style="221" customWidth="1"/>
    <col min="16061" max="16062" width="17.7109375" style="221" bestFit="1" customWidth="1"/>
    <col min="16063" max="16064" width="16.42578125" style="221" bestFit="1" customWidth="1"/>
    <col min="16065" max="16066" width="17.7109375" style="221" bestFit="1" customWidth="1"/>
    <col min="16067" max="16384" width="11.42578125" style="221"/>
  </cols>
  <sheetData>
    <row r="1" spans="1:7" x14ac:dyDescent="0.2">
      <c r="A1" s="219" t="s">
        <v>204</v>
      </c>
      <c r="B1" s="220"/>
      <c r="C1" s="220"/>
      <c r="D1" s="220"/>
      <c r="E1" s="220"/>
      <c r="F1" s="220"/>
      <c r="G1" s="220"/>
    </row>
    <row r="2" spans="1:7" x14ac:dyDescent="0.2">
      <c r="A2" s="219" t="s">
        <v>19345</v>
      </c>
      <c r="B2" s="220"/>
      <c r="C2" s="220"/>
      <c r="D2" s="220"/>
      <c r="E2" s="220"/>
      <c r="F2" s="220"/>
      <c r="G2" s="220"/>
    </row>
    <row r="3" spans="1:7" x14ac:dyDescent="0.2">
      <c r="A3" s="222"/>
      <c r="B3" s="220"/>
      <c r="C3" s="220"/>
      <c r="D3" s="220"/>
      <c r="E3" s="220"/>
      <c r="F3" s="220"/>
      <c r="G3" s="220"/>
    </row>
    <row r="4" spans="1:7" x14ac:dyDescent="0.2">
      <c r="A4" s="219" t="s">
        <v>205</v>
      </c>
      <c r="B4" s="220"/>
      <c r="C4" s="220"/>
      <c r="D4" s="220"/>
      <c r="E4" s="220"/>
      <c r="F4" s="220"/>
      <c r="G4" s="220"/>
    </row>
    <row r="5" spans="1:7" x14ac:dyDescent="0.2">
      <c r="A5" s="222"/>
      <c r="B5" s="220"/>
      <c r="C5" s="220"/>
      <c r="D5" s="220"/>
      <c r="E5" s="220"/>
      <c r="F5" s="220"/>
      <c r="G5" s="220"/>
    </row>
    <row r="6" spans="1:7" ht="5.25" customHeight="1" thickBot="1" x14ac:dyDescent="0.25"/>
    <row r="7" spans="1:7" s="224" customFormat="1" ht="13.5" thickBot="1" x14ac:dyDescent="0.25">
      <c r="A7" s="1200" t="s">
        <v>206</v>
      </c>
      <c r="B7" s="1202" t="s">
        <v>207</v>
      </c>
      <c r="C7" s="1203"/>
      <c r="D7" s="1204" t="s">
        <v>208</v>
      </c>
      <c r="E7" s="1203"/>
      <c r="F7" s="1204" t="s">
        <v>209</v>
      </c>
      <c r="G7" s="1203"/>
    </row>
    <row r="8" spans="1:7" s="224" customFormat="1" ht="13.5" thickBot="1" x14ac:dyDescent="0.25">
      <c r="A8" s="1201"/>
      <c r="B8" s="225" t="s">
        <v>210</v>
      </c>
      <c r="C8" s="225" t="s">
        <v>211</v>
      </c>
      <c r="D8" s="225" t="s">
        <v>212</v>
      </c>
      <c r="E8" s="225" t="s">
        <v>213</v>
      </c>
      <c r="F8" s="225" t="s">
        <v>210</v>
      </c>
      <c r="G8" s="225" t="s">
        <v>211</v>
      </c>
    </row>
    <row r="9" spans="1:7" x14ac:dyDescent="0.2">
      <c r="A9" s="232" t="s">
        <v>214</v>
      </c>
      <c r="B9" s="226">
        <v>339784408.24000001</v>
      </c>
      <c r="C9" s="233" t="s">
        <v>121</v>
      </c>
      <c r="D9" s="226">
        <v>34203804.57</v>
      </c>
      <c r="E9" s="233">
        <v>32905782.77</v>
      </c>
      <c r="F9" s="226">
        <v>341082430.04000002</v>
      </c>
      <c r="G9" s="227" t="s">
        <v>121</v>
      </c>
    </row>
    <row r="10" spans="1:7" x14ac:dyDescent="0.2">
      <c r="A10" s="234" t="s">
        <v>215</v>
      </c>
      <c r="B10" s="228">
        <v>15456217.029999999</v>
      </c>
      <c r="C10" s="235" t="s">
        <v>121</v>
      </c>
      <c r="D10" s="228">
        <v>34069237.509999998</v>
      </c>
      <c r="E10" s="235">
        <v>32364803.219999999</v>
      </c>
      <c r="F10" s="228">
        <v>17160651.32</v>
      </c>
      <c r="G10" s="229" t="s">
        <v>121</v>
      </c>
    </row>
    <row r="11" spans="1:7" x14ac:dyDescent="0.2">
      <c r="A11" s="234" t="s">
        <v>216</v>
      </c>
      <c r="B11" s="228">
        <v>14572223.65</v>
      </c>
      <c r="C11" s="235" t="s">
        <v>121</v>
      </c>
      <c r="D11" s="228">
        <v>18651586.460000001</v>
      </c>
      <c r="E11" s="235">
        <v>16797690.379999999</v>
      </c>
      <c r="F11" s="228">
        <v>16426119.73</v>
      </c>
      <c r="G11" s="229" t="s">
        <v>121</v>
      </c>
    </row>
    <row r="12" spans="1:7" x14ac:dyDescent="0.2">
      <c r="A12" s="234" t="s">
        <v>217</v>
      </c>
      <c r="B12" s="228">
        <v>49000</v>
      </c>
      <c r="C12" s="235" t="s">
        <v>121</v>
      </c>
      <c r="D12" s="228">
        <v>0</v>
      </c>
      <c r="E12" s="235">
        <v>0</v>
      </c>
      <c r="F12" s="228">
        <v>49000</v>
      </c>
      <c r="G12" s="229" t="s">
        <v>121</v>
      </c>
    </row>
    <row r="13" spans="1:7" x14ac:dyDescent="0.2">
      <c r="A13" s="234" t="s">
        <v>218</v>
      </c>
      <c r="B13" s="228">
        <v>49000</v>
      </c>
      <c r="C13" s="235" t="s">
        <v>121</v>
      </c>
      <c r="D13" s="228">
        <v>0</v>
      </c>
      <c r="E13" s="235">
        <v>0</v>
      </c>
      <c r="F13" s="228">
        <v>49000</v>
      </c>
      <c r="G13" s="229" t="s">
        <v>121</v>
      </c>
    </row>
    <row r="14" spans="1:7" x14ac:dyDescent="0.2">
      <c r="A14" s="234" t="s">
        <v>219</v>
      </c>
      <c r="B14" s="228">
        <v>17000</v>
      </c>
      <c r="C14" s="235" t="s">
        <v>121</v>
      </c>
      <c r="D14" s="228">
        <v>0</v>
      </c>
      <c r="E14" s="235">
        <v>0</v>
      </c>
      <c r="F14" s="228">
        <v>17000</v>
      </c>
      <c r="G14" s="229" t="s">
        <v>121</v>
      </c>
    </row>
    <row r="15" spans="1:7" x14ac:dyDescent="0.2">
      <c r="A15" s="234" t="s">
        <v>220</v>
      </c>
      <c r="B15" s="228">
        <v>15000</v>
      </c>
      <c r="C15" s="235" t="s">
        <v>121</v>
      </c>
      <c r="D15" s="228">
        <v>0</v>
      </c>
      <c r="E15" s="235">
        <v>0</v>
      </c>
      <c r="F15" s="228">
        <v>15000</v>
      </c>
      <c r="G15" s="229" t="s">
        <v>121</v>
      </c>
    </row>
    <row r="16" spans="1:7" x14ac:dyDescent="0.2">
      <c r="A16" s="234" t="s">
        <v>221</v>
      </c>
      <c r="B16" s="228">
        <v>9000</v>
      </c>
      <c r="C16" s="235" t="s">
        <v>121</v>
      </c>
      <c r="D16" s="228">
        <v>0</v>
      </c>
      <c r="E16" s="235">
        <v>0</v>
      </c>
      <c r="F16" s="228">
        <v>9000</v>
      </c>
      <c r="G16" s="229" t="s">
        <v>121</v>
      </c>
    </row>
    <row r="17" spans="1:7" x14ac:dyDescent="0.2">
      <c r="A17" s="234" t="s">
        <v>222</v>
      </c>
      <c r="B17" s="228">
        <v>8000</v>
      </c>
      <c r="C17" s="235" t="s">
        <v>121</v>
      </c>
      <c r="D17" s="228">
        <v>0</v>
      </c>
      <c r="E17" s="235">
        <v>0</v>
      </c>
      <c r="F17" s="228">
        <v>8000</v>
      </c>
      <c r="G17" s="229" t="s">
        <v>121</v>
      </c>
    </row>
    <row r="18" spans="1:7" x14ac:dyDescent="0.2">
      <c r="A18" s="234" t="s">
        <v>223</v>
      </c>
      <c r="B18" s="228">
        <v>13929024.960000001</v>
      </c>
      <c r="C18" s="235" t="s">
        <v>121</v>
      </c>
      <c r="D18" s="228">
        <v>18651586.460000001</v>
      </c>
      <c r="E18" s="235">
        <v>16797690.379999999</v>
      </c>
      <c r="F18" s="228">
        <v>15782921.039999999</v>
      </c>
      <c r="G18" s="229" t="s">
        <v>121</v>
      </c>
    </row>
    <row r="19" spans="1:7" x14ac:dyDescent="0.2">
      <c r="A19" s="234" t="s">
        <v>224</v>
      </c>
      <c r="B19" s="228">
        <v>13929024.960000001</v>
      </c>
      <c r="C19" s="235" t="s">
        <v>121</v>
      </c>
      <c r="D19" s="228">
        <v>18651586.460000001</v>
      </c>
      <c r="E19" s="235">
        <v>16797690.379999999</v>
      </c>
      <c r="F19" s="228">
        <v>15782921.039999999</v>
      </c>
      <c r="G19" s="229" t="s">
        <v>121</v>
      </c>
    </row>
    <row r="20" spans="1:7" x14ac:dyDescent="0.2">
      <c r="A20" s="234" t="s">
        <v>225</v>
      </c>
      <c r="B20" s="228">
        <v>8993171.4000000004</v>
      </c>
      <c r="C20" s="235" t="s">
        <v>121</v>
      </c>
      <c r="D20" s="228">
        <v>15885619.35</v>
      </c>
      <c r="E20" s="235">
        <v>16344234.57</v>
      </c>
      <c r="F20" s="228">
        <v>8534556.1799999997</v>
      </c>
      <c r="G20" s="229" t="s">
        <v>121</v>
      </c>
    </row>
    <row r="21" spans="1:7" x14ac:dyDescent="0.2">
      <c r="A21" s="234" t="s">
        <v>226</v>
      </c>
      <c r="B21" s="228">
        <v>333084.77</v>
      </c>
      <c r="C21" s="235" t="s">
        <v>121</v>
      </c>
      <c r="D21" s="228">
        <v>5043085.87</v>
      </c>
      <c r="E21" s="235">
        <v>5094860.4000000004</v>
      </c>
      <c r="F21" s="228">
        <v>281310.24</v>
      </c>
      <c r="G21" s="229" t="s">
        <v>121</v>
      </c>
    </row>
    <row r="22" spans="1:7" x14ac:dyDescent="0.2">
      <c r="A22" s="234" t="s">
        <v>227</v>
      </c>
      <c r="B22" s="228">
        <v>1494.43</v>
      </c>
      <c r="C22" s="235" t="s">
        <v>121</v>
      </c>
      <c r="D22" s="228">
        <v>3184647.2</v>
      </c>
      <c r="E22" s="235">
        <v>3180266.08</v>
      </c>
      <c r="F22" s="228">
        <v>5875.55</v>
      </c>
      <c r="G22" s="229" t="s">
        <v>121</v>
      </c>
    </row>
    <row r="23" spans="1:7" x14ac:dyDescent="0.2">
      <c r="A23" s="234" t="s">
        <v>228</v>
      </c>
      <c r="B23" s="228">
        <v>326613.06</v>
      </c>
      <c r="C23" s="235" t="s">
        <v>121</v>
      </c>
      <c r="D23" s="228">
        <v>1858438.67</v>
      </c>
      <c r="E23" s="235">
        <v>1909890.08</v>
      </c>
      <c r="F23" s="228">
        <v>275161.65000000002</v>
      </c>
      <c r="G23" s="229" t="s">
        <v>121</v>
      </c>
    </row>
    <row r="24" spans="1:7" x14ac:dyDescent="0.2">
      <c r="A24" s="234" t="s">
        <v>229</v>
      </c>
      <c r="B24" s="228">
        <v>4698.4399999999996</v>
      </c>
      <c r="C24" s="235" t="s">
        <v>121</v>
      </c>
      <c r="D24" s="228">
        <v>0</v>
      </c>
      <c r="E24" s="235">
        <v>4698.4399999999996</v>
      </c>
      <c r="F24" s="228">
        <v>0</v>
      </c>
      <c r="G24" s="229" t="s">
        <v>121</v>
      </c>
    </row>
    <row r="25" spans="1:7" x14ac:dyDescent="0.2">
      <c r="A25" s="234" t="s">
        <v>230</v>
      </c>
      <c r="B25" s="228">
        <v>5.8</v>
      </c>
      <c r="C25" s="235" t="s">
        <v>121</v>
      </c>
      <c r="D25" s="228">
        <v>0</v>
      </c>
      <c r="E25" s="235">
        <v>5.8</v>
      </c>
      <c r="F25" s="228">
        <v>0</v>
      </c>
      <c r="G25" s="229" t="s">
        <v>121</v>
      </c>
    </row>
    <row r="26" spans="1:7" x14ac:dyDescent="0.2">
      <c r="A26" s="234" t="s">
        <v>19019</v>
      </c>
      <c r="B26" s="228">
        <v>273.04000000000002</v>
      </c>
      <c r="C26" s="235" t="s">
        <v>121</v>
      </c>
      <c r="D26" s="228">
        <v>0</v>
      </c>
      <c r="E26" s="235">
        <v>0</v>
      </c>
      <c r="F26" s="228">
        <v>273.04000000000002</v>
      </c>
      <c r="G26" s="229" t="s">
        <v>121</v>
      </c>
    </row>
    <row r="27" spans="1:7" x14ac:dyDescent="0.2">
      <c r="A27" s="234" t="s">
        <v>231</v>
      </c>
      <c r="B27" s="228">
        <v>219335.99</v>
      </c>
      <c r="C27" s="235" t="s">
        <v>121</v>
      </c>
      <c r="D27" s="228">
        <v>282479.90999999997</v>
      </c>
      <c r="E27" s="235">
        <v>407319.3</v>
      </c>
      <c r="F27" s="228">
        <v>94496.6</v>
      </c>
      <c r="G27" s="229" t="s">
        <v>121</v>
      </c>
    </row>
    <row r="28" spans="1:7" x14ac:dyDescent="0.2">
      <c r="A28" s="234" t="s">
        <v>232</v>
      </c>
      <c r="B28" s="228">
        <v>0.03</v>
      </c>
      <c r="C28" s="235" t="s">
        <v>121</v>
      </c>
      <c r="D28" s="228">
        <v>0</v>
      </c>
      <c r="E28" s="235">
        <v>0</v>
      </c>
      <c r="F28" s="228">
        <v>0.03</v>
      </c>
      <c r="G28" s="229" t="s">
        <v>121</v>
      </c>
    </row>
    <row r="29" spans="1:7" x14ac:dyDescent="0.2">
      <c r="A29" s="234" t="s">
        <v>233</v>
      </c>
      <c r="B29" s="228">
        <v>216860.96</v>
      </c>
      <c r="C29" s="235" t="s">
        <v>121</v>
      </c>
      <c r="D29" s="228">
        <v>280004.87</v>
      </c>
      <c r="E29" s="235">
        <v>402369.26</v>
      </c>
      <c r="F29" s="228">
        <v>94496.57</v>
      </c>
      <c r="G29" s="229" t="s">
        <v>121</v>
      </c>
    </row>
    <row r="30" spans="1:7" x14ac:dyDescent="0.2">
      <c r="A30" s="234" t="s">
        <v>19020</v>
      </c>
      <c r="B30" s="228">
        <v>2475</v>
      </c>
      <c r="C30" s="235" t="s">
        <v>121</v>
      </c>
      <c r="D30" s="228">
        <v>2475.04</v>
      </c>
      <c r="E30" s="235">
        <v>4950.04</v>
      </c>
      <c r="F30" s="228">
        <v>0</v>
      </c>
      <c r="G30" s="229" t="s">
        <v>121</v>
      </c>
    </row>
    <row r="31" spans="1:7" x14ac:dyDescent="0.2">
      <c r="A31" s="234" t="s">
        <v>234</v>
      </c>
      <c r="B31" s="228">
        <v>8440750.6400000006</v>
      </c>
      <c r="C31" s="235" t="s">
        <v>121</v>
      </c>
      <c r="D31" s="228">
        <v>10560053.57</v>
      </c>
      <c r="E31" s="235">
        <v>10842054.869999999</v>
      </c>
      <c r="F31" s="228">
        <v>8158749.3399999999</v>
      </c>
      <c r="G31" s="229" t="s">
        <v>121</v>
      </c>
    </row>
    <row r="32" spans="1:7" x14ac:dyDescent="0.2">
      <c r="A32" s="234" t="s">
        <v>235</v>
      </c>
      <c r="B32" s="228">
        <v>290958.71999999997</v>
      </c>
      <c r="C32" s="235" t="s">
        <v>121</v>
      </c>
      <c r="D32" s="228">
        <v>675797.5</v>
      </c>
      <c r="E32" s="235">
        <v>948645.42</v>
      </c>
      <c r="F32" s="228">
        <v>18110.8</v>
      </c>
      <c r="G32" s="229" t="s">
        <v>121</v>
      </c>
    </row>
    <row r="33" spans="1:7" x14ac:dyDescent="0.2">
      <c r="A33" s="234" t="s">
        <v>19021</v>
      </c>
      <c r="B33" s="228">
        <v>1790043.92</v>
      </c>
      <c r="C33" s="235" t="s">
        <v>121</v>
      </c>
      <c r="D33" s="228">
        <v>6700330.0700000003</v>
      </c>
      <c r="E33" s="235">
        <v>5768962.4900000002</v>
      </c>
      <c r="F33" s="228">
        <v>2721411.5</v>
      </c>
      <c r="G33" s="229" t="s">
        <v>121</v>
      </c>
    </row>
    <row r="34" spans="1:7" x14ac:dyDescent="0.2">
      <c r="A34" s="234" t="s">
        <v>19075</v>
      </c>
      <c r="B34" s="228">
        <v>6359748</v>
      </c>
      <c r="C34" s="235" t="s">
        <v>121</v>
      </c>
      <c r="D34" s="228">
        <v>3183926</v>
      </c>
      <c r="E34" s="235">
        <v>4124446.96</v>
      </c>
      <c r="F34" s="228">
        <v>5419227.04</v>
      </c>
      <c r="G34" s="229" t="s">
        <v>121</v>
      </c>
    </row>
    <row r="35" spans="1:7" x14ac:dyDescent="0.2">
      <c r="A35" s="234" t="s">
        <v>237</v>
      </c>
      <c r="B35" s="228">
        <v>4935853.5599999996</v>
      </c>
      <c r="C35" s="235" t="s">
        <v>121</v>
      </c>
      <c r="D35" s="228">
        <v>2765967.11</v>
      </c>
      <c r="E35" s="235">
        <v>453455.81</v>
      </c>
      <c r="F35" s="228">
        <v>7248364.8600000003</v>
      </c>
      <c r="G35" s="229" t="s">
        <v>121</v>
      </c>
    </row>
    <row r="36" spans="1:7" x14ac:dyDescent="0.2">
      <c r="A36" s="234" t="s">
        <v>226</v>
      </c>
      <c r="B36" s="228">
        <v>828506.07</v>
      </c>
      <c r="C36" s="235" t="s">
        <v>121</v>
      </c>
      <c r="D36" s="228">
        <v>17053.66</v>
      </c>
      <c r="E36" s="235">
        <v>120760.18</v>
      </c>
      <c r="F36" s="228">
        <v>724799.55</v>
      </c>
      <c r="G36" s="229" t="s">
        <v>121</v>
      </c>
    </row>
    <row r="37" spans="1:7" x14ac:dyDescent="0.2">
      <c r="A37" s="234" t="s">
        <v>238</v>
      </c>
      <c r="B37" s="228">
        <v>704829.03</v>
      </c>
      <c r="C37" s="235" t="s">
        <v>121</v>
      </c>
      <c r="D37" s="228">
        <v>16172.06</v>
      </c>
      <c r="E37" s="235">
        <v>0</v>
      </c>
      <c r="F37" s="228">
        <v>721001.09</v>
      </c>
      <c r="G37" s="229" t="s">
        <v>121</v>
      </c>
    </row>
    <row r="38" spans="1:7" x14ac:dyDescent="0.2">
      <c r="A38" s="234" t="s">
        <v>239</v>
      </c>
      <c r="B38" s="228">
        <v>123677.04</v>
      </c>
      <c r="C38" s="235" t="s">
        <v>121</v>
      </c>
      <c r="D38" s="228">
        <v>591.6</v>
      </c>
      <c r="E38" s="235">
        <v>120470.18</v>
      </c>
      <c r="F38" s="228">
        <v>3798.46</v>
      </c>
      <c r="G38" s="229" t="s">
        <v>121</v>
      </c>
    </row>
    <row r="39" spans="1:7" x14ac:dyDescent="0.2">
      <c r="A39" s="234" t="s">
        <v>240</v>
      </c>
      <c r="B39" s="228">
        <v>0</v>
      </c>
      <c r="C39" s="235" t="s">
        <v>121</v>
      </c>
      <c r="D39" s="228">
        <v>290</v>
      </c>
      <c r="E39" s="235">
        <v>290</v>
      </c>
      <c r="F39" s="228">
        <v>0</v>
      </c>
      <c r="G39" s="229" t="s">
        <v>121</v>
      </c>
    </row>
    <row r="40" spans="1:7" x14ac:dyDescent="0.2">
      <c r="A40" s="234" t="s">
        <v>231</v>
      </c>
      <c r="B40" s="228">
        <v>310057.02</v>
      </c>
      <c r="C40" s="235" t="s">
        <v>121</v>
      </c>
      <c r="D40" s="228">
        <v>114.94</v>
      </c>
      <c r="E40" s="235">
        <v>9259.84</v>
      </c>
      <c r="F40" s="228">
        <v>300912.12</v>
      </c>
      <c r="G40" s="229" t="s">
        <v>121</v>
      </c>
    </row>
    <row r="41" spans="1:7" x14ac:dyDescent="0.2">
      <c r="A41" s="234" t="s">
        <v>241</v>
      </c>
      <c r="B41" s="228">
        <v>149311.75</v>
      </c>
      <c r="C41" s="235" t="s">
        <v>121</v>
      </c>
      <c r="D41" s="228">
        <v>31.42</v>
      </c>
      <c r="E41" s="235">
        <v>0</v>
      </c>
      <c r="F41" s="228">
        <v>149343.17000000001</v>
      </c>
      <c r="G41" s="229" t="s">
        <v>121</v>
      </c>
    </row>
    <row r="42" spans="1:7" x14ac:dyDescent="0.2">
      <c r="A42" s="234" t="s">
        <v>242</v>
      </c>
      <c r="B42" s="228">
        <v>147841.35</v>
      </c>
      <c r="C42" s="235" t="s">
        <v>121</v>
      </c>
      <c r="D42" s="228">
        <v>0</v>
      </c>
      <c r="E42" s="235">
        <v>0</v>
      </c>
      <c r="F42" s="228">
        <v>147841.35</v>
      </c>
      <c r="G42" s="229" t="s">
        <v>121</v>
      </c>
    </row>
    <row r="43" spans="1:7" x14ac:dyDescent="0.2">
      <c r="A43" s="234" t="s">
        <v>243</v>
      </c>
      <c r="B43" s="228">
        <v>12903.92</v>
      </c>
      <c r="C43" s="235" t="s">
        <v>121</v>
      </c>
      <c r="D43" s="228">
        <v>83.52</v>
      </c>
      <c r="E43" s="235">
        <v>9259.84</v>
      </c>
      <c r="F43" s="228">
        <v>3727.6</v>
      </c>
      <c r="G43" s="229" t="s">
        <v>121</v>
      </c>
    </row>
    <row r="44" spans="1:7" x14ac:dyDescent="0.2">
      <c r="A44" s="234" t="s">
        <v>234</v>
      </c>
      <c r="B44" s="228">
        <v>268565.34000000003</v>
      </c>
      <c r="C44" s="235" t="s">
        <v>121</v>
      </c>
      <c r="D44" s="228">
        <v>2748766.03</v>
      </c>
      <c r="E44" s="235">
        <v>28090.48</v>
      </c>
      <c r="F44" s="228">
        <v>2989240.89</v>
      </c>
      <c r="G44" s="229" t="s">
        <v>121</v>
      </c>
    </row>
    <row r="45" spans="1:7" x14ac:dyDescent="0.2">
      <c r="A45" s="234" t="s">
        <v>244</v>
      </c>
      <c r="B45" s="228">
        <v>80823.360000000001</v>
      </c>
      <c r="C45" s="235" t="s">
        <v>121</v>
      </c>
      <c r="D45" s="228">
        <v>11184.56</v>
      </c>
      <c r="E45" s="235">
        <v>28090.48</v>
      </c>
      <c r="F45" s="228">
        <v>63917.440000000002</v>
      </c>
      <c r="G45" s="229" t="s">
        <v>121</v>
      </c>
    </row>
    <row r="46" spans="1:7" x14ac:dyDescent="0.2">
      <c r="A46" s="234" t="s">
        <v>245</v>
      </c>
      <c r="B46" s="228">
        <v>187273.94</v>
      </c>
      <c r="C46" s="235" t="s">
        <v>121</v>
      </c>
      <c r="D46" s="228">
        <v>2688001.46</v>
      </c>
      <c r="E46" s="235">
        <v>0</v>
      </c>
      <c r="F46" s="228">
        <v>2875275.4</v>
      </c>
      <c r="G46" s="229" t="s">
        <v>121</v>
      </c>
    </row>
    <row r="47" spans="1:7" x14ac:dyDescent="0.2">
      <c r="A47" s="234" t="s">
        <v>246</v>
      </c>
      <c r="B47" s="228">
        <v>468.04</v>
      </c>
      <c r="C47" s="235" t="s">
        <v>121</v>
      </c>
      <c r="D47" s="228">
        <v>0.01</v>
      </c>
      <c r="E47" s="235">
        <v>0</v>
      </c>
      <c r="F47" s="228">
        <v>468.05</v>
      </c>
      <c r="G47" s="229" t="s">
        <v>121</v>
      </c>
    </row>
    <row r="48" spans="1:7" x14ac:dyDescent="0.2">
      <c r="A48" s="234" t="s">
        <v>19351</v>
      </c>
      <c r="B48" s="228">
        <v>0</v>
      </c>
      <c r="C48" s="235" t="s">
        <v>121</v>
      </c>
      <c r="D48" s="228">
        <v>49580</v>
      </c>
      <c r="E48" s="235">
        <v>0</v>
      </c>
      <c r="F48" s="228">
        <v>49580</v>
      </c>
      <c r="G48" s="229" t="s">
        <v>121</v>
      </c>
    </row>
    <row r="49" spans="1:7" x14ac:dyDescent="0.2">
      <c r="A49" s="234" t="s">
        <v>236</v>
      </c>
      <c r="B49" s="228">
        <v>3528725.13</v>
      </c>
      <c r="C49" s="235" t="s">
        <v>121</v>
      </c>
      <c r="D49" s="228">
        <v>32.479999999999997</v>
      </c>
      <c r="E49" s="235">
        <v>295345.31</v>
      </c>
      <c r="F49" s="228">
        <v>3233412.3</v>
      </c>
      <c r="G49" s="229" t="s">
        <v>121</v>
      </c>
    </row>
    <row r="50" spans="1:7" x14ac:dyDescent="0.2">
      <c r="A50" s="234" t="s">
        <v>247</v>
      </c>
      <c r="B50" s="228">
        <v>3507741.37</v>
      </c>
      <c r="C50" s="235" t="s">
        <v>121</v>
      </c>
      <c r="D50" s="228">
        <v>16.239999999999998</v>
      </c>
      <c r="E50" s="235">
        <v>289337.19</v>
      </c>
      <c r="F50" s="228">
        <v>3218420.42</v>
      </c>
      <c r="G50" s="229" t="s">
        <v>121</v>
      </c>
    </row>
    <row r="51" spans="1:7" x14ac:dyDescent="0.2">
      <c r="A51" s="234" t="s">
        <v>248</v>
      </c>
      <c r="B51" s="228">
        <v>20983.759999999998</v>
      </c>
      <c r="C51" s="235" t="s">
        <v>121</v>
      </c>
      <c r="D51" s="228">
        <v>16.239999999999998</v>
      </c>
      <c r="E51" s="235">
        <v>6008.12</v>
      </c>
      <c r="F51" s="228">
        <v>14991.88</v>
      </c>
      <c r="G51" s="229" t="s">
        <v>121</v>
      </c>
    </row>
    <row r="52" spans="1:7" x14ac:dyDescent="0.2">
      <c r="A52" s="234" t="s">
        <v>249</v>
      </c>
      <c r="B52" s="228">
        <v>594198.68999999994</v>
      </c>
      <c r="C52" s="235" t="s">
        <v>121</v>
      </c>
      <c r="D52" s="228">
        <v>0</v>
      </c>
      <c r="E52" s="235">
        <v>0</v>
      </c>
      <c r="F52" s="228">
        <v>594198.68999999994</v>
      </c>
      <c r="G52" s="229" t="s">
        <v>121</v>
      </c>
    </row>
    <row r="53" spans="1:7" x14ac:dyDescent="0.2">
      <c r="A53" s="234" t="s">
        <v>250</v>
      </c>
      <c r="B53" s="228">
        <v>594198.68999999994</v>
      </c>
      <c r="C53" s="235" t="s">
        <v>121</v>
      </c>
      <c r="D53" s="228">
        <v>0</v>
      </c>
      <c r="E53" s="235">
        <v>0</v>
      </c>
      <c r="F53" s="228">
        <v>594198.68999999994</v>
      </c>
      <c r="G53" s="229" t="s">
        <v>121</v>
      </c>
    </row>
    <row r="54" spans="1:7" x14ac:dyDescent="0.2">
      <c r="A54" s="234" t="s">
        <v>237</v>
      </c>
      <c r="B54" s="228">
        <v>594198.68999999994</v>
      </c>
      <c r="C54" s="235" t="s">
        <v>121</v>
      </c>
      <c r="D54" s="228">
        <v>0</v>
      </c>
      <c r="E54" s="235">
        <v>0</v>
      </c>
      <c r="F54" s="228">
        <v>594198.68999999994</v>
      </c>
      <c r="G54" s="229" t="s">
        <v>121</v>
      </c>
    </row>
    <row r="55" spans="1:7" x14ac:dyDescent="0.2">
      <c r="A55" s="234" t="s">
        <v>251</v>
      </c>
      <c r="B55" s="228">
        <v>594198.68999999994</v>
      </c>
      <c r="C55" s="235" t="s">
        <v>121</v>
      </c>
      <c r="D55" s="228">
        <v>0</v>
      </c>
      <c r="E55" s="235">
        <v>0</v>
      </c>
      <c r="F55" s="228">
        <v>594198.68999999994</v>
      </c>
      <c r="G55" s="229" t="s">
        <v>121</v>
      </c>
    </row>
    <row r="56" spans="1:7" x14ac:dyDescent="0.2">
      <c r="A56" s="234" t="s">
        <v>252</v>
      </c>
      <c r="B56" s="228">
        <v>657023.39</v>
      </c>
      <c r="C56" s="235" t="s">
        <v>121</v>
      </c>
      <c r="D56" s="228">
        <v>14778351.640000001</v>
      </c>
      <c r="E56" s="235">
        <v>14783679.779999999</v>
      </c>
      <c r="F56" s="228">
        <v>651695.25</v>
      </c>
      <c r="G56" s="229" t="s">
        <v>121</v>
      </c>
    </row>
    <row r="57" spans="1:7" x14ac:dyDescent="0.2">
      <c r="A57" s="234" t="s">
        <v>253</v>
      </c>
      <c r="B57" s="228">
        <v>526328.22</v>
      </c>
      <c r="C57" s="235" t="s">
        <v>121</v>
      </c>
      <c r="D57" s="228">
        <v>14533417.92</v>
      </c>
      <c r="E57" s="235">
        <v>14588256.92</v>
      </c>
      <c r="F57" s="228">
        <v>471489.22</v>
      </c>
      <c r="G57" s="229" t="s">
        <v>121</v>
      </c>
    </row>
    <row r="58" spans="1:7" x14ac:dyDescent="0.2">
      <c r="A58" s="234" t="s">
        <v>254</v>
      </c>
      <c r="B58" s="228">
        <v>228264.17</v>
      </c>
      <c r="C58" s="235" t="s">
        <v>121</v>
      </c>
      <c r="D58" s="228">
        <v>985669.92</v>
      </c>
      <c r="E58" s="235">
        <v>1040508.92</v>
      </c>
      <c r="F58" s="228">
        <v>173425.17</v>
      </c>
      <c r="G58" s="229" t="s">
        <v>121</v>
      </c>
    </row>
    <row r="59" spans="1:7" x14ac:dyDescent="0.2">
      <c r="A59" s="234" t="s">
        <v>19076</v>
      </c>
      <c r="B59" s="228">
        <v>24000</v>
      </c>
      <c r="C59" s="235" t="s">
        <v>121</v>
      </c>
      <c r="D59" s="228">
        <v>0</v>
      </c>
      <c r="E59" s="235">
        <v>24000</v>
      </c>
      <c r="F59" s="228">
        <v>0</v>
      </c>
      <c r="G59" s="229" t="s">
        <v>121</v>
      </c>
    </row>
    <row r="60" spans="1:7" x14ac:dyDescent="0.2">
      <c r="A60" s="234" t="s">
        <v>19352</v>
      </c>
      <c r="B60" s="228">
        <v>0</v>
      </c>
      <c r="C60" s="235" t="s">
        <v>121</v>
      </c>
      <c r="D60" s="228">
        <v>1500</v>
      </c>
      <c r="E60" s="235">
        <v>0</v>
      </c>
      <c r="F60" s="228">
        <v>1500</v>
      </c>
      <c r="G60" s="229" t="s">
        <v>121</v>
      </c>
    </row>
    <row r="61" spans="1:7" x14ac:dyDescent="0.2">
      <c r="A61" s="234" t="s">
        <v>255</v>
      </c>
      <c r="B61" s="228">
        <v>0</v>
      </c>
      <c r="C61" s="235" t="s">
        <v>121</v>
      </c>
      <c r="D61" s="228">
        <v>950204.92</v>
      </c>
      <c r="E61" s="235">
        <v>950204.92</v>
      </c>
      <c r="F61" s="228">
        <v>0</v>
      </c>
      <c r="G61" s="229" t="s">
        <v>121</v>
      </c>
    </row>
    <row r="62" spans="1:7" x14ac:dyDescent="0.2">
      <c r="A62" s="234" t="s">
        <v>256</v>
      </c>
      <c r="B62" s="228">
        <v>0</v>
      </c>
      <c r="C62" s="235" t="s">
        <v>121</v>
      </c>
      <c r="D62" s="228">
        <v>14715</v>
      </c>
      <c r="E62" s="235">
        <v>14715</v>
      </c>
      <c r="F62" s="228">
        <v>0</v>
      </c>
      <c r="G62" s="229" t="s">
        <v>121</v>
      </c>
    </row>
    <row r="63" spans="1:7" x14ac:dyDescent="0.2">
      <c r="A63" s="234" t="s">
        <v>19077</v>
      </c>
      <c r="B63" s="228">
        <v>3900</v>
      </c>
      <c r="C63" s="235" t="s">
        <v>121</v>
      </c>
      <c r="D63" s="228">
        <v>0</v>
      </c>
      <c r="E63" s="235">
        <v>3900</v>
      </c>
      <c r="F63" s="228">
        <v>0</v>
      </c>
      <c r="G63" s="229" t="s">
        <v>121</v>
      </c>
    </row>
    <row r="64" spans="1:7" x14ac:dyDescent="0.2">
      <c r="A64" s="234" t="s">
        <v>257</v>
      </c>
      <c r="B64" s="228">
        <v>162925.17000000001</v>
      </c>
      <c r="C64" s="235" t="s">
        <v>121</v>
      </c>
      <c r="D64" s="228">
        <v>0</v>
      </c>
      <c r="E64" s="235">
        <v>0</v>
      </c>
      <c r="F64" s="228">
        <v>162925.17000000001</v>
      </c>
      <c r="G64" s="229" t="s">
        <v>121</v>
      </c>
    </row>
    <row r="65" spans="1:7" x14ac:dyDescent="0.2">
      <c r="A65" s="234" t="s">
        <v>19078</v>
      </c>
      <c r="B65" s="228">
        <v>0</v>
      </c>
      <c r="C65" s="235" t="s">
        <v>121</v>
      </c>
      <c r="D65" s="228">
        <v>4400</v>
      </c>
      <c r="E65" s="235">
        <v>4400</v>
      </c>
      <c r="F65" s="228">
        <v>0</v>
      </c>
      <c r="G65" s="229" t="s">
        <v>121</v>
      </c>
    </row>
    <row r="66" spans="1:7" x14ac:dyDescent="0.2">
      <c r="A66" s="234" t="s">
        <v>19079</v>
      </c>
      <c r="B66" s="228">
        <v>30600</v>
      </c>
      <c r="C66" s="235" t="s">
        <v>121</v>
      </c>
      <c r="D66" s="228">
        <v>9000</v>
      </c>
      <c r="E66" s="235">
        <v>30600</v>
      </c>
      <c r="F66" s="228">
        <v>9000</v>
      </c>
      <c r="G66" s="229" t="s">
        <v>121</v>
      </c>
    </row>
    <row r="67" spans="1:7" x14ac:dyDescent="0.2">
      <c r="A67" s="234" t="s">
        <v>19080</v>
      </c>
      <c r="B67" s="228">
        <v>6839</v>
      </c>
      <c r="C67" s="235" t="s">
        <v>121</v>
      </c>
      <c r="D67" s="228">
        <v>0</v>
      </c>
      <c r="E67" s="235">
        <v>6839</v>
      </c>
      <c r="F67" s="228">
        <v>0</v>
      </c>
      <c r="G67" s="229" t="s">
        <v>121</v>
      </c>
    </row>
    <row r="68" spans="1:7" x14ac:dyDescent="0.2">
      <c r="A68" s="234" t="s">
        <v>19353</v>
      </c>
      <c r="B68" s="228">
        <v>0</v>
      </c>
      <c r="C68" s="235" t="s">
        <v>121</v>
      </c>
      <c r="D68" s="228">
        <v>5850</v>
      </c>
      <c r="E68" s="235">
        <v>5850</v>
      </c>
      <c r="F68" s="228">
        <v>0</v>
      </c>
      <c r="G68" s="229" t="s">
        <v>121</v>
      </c>
    </row>
    <row r="69" spans="1:7" x14ac:dyDescent="0.2">
      <c r="A69" s="234" t="s">
        <v>258</v>
      </c>
      <c r="B69" s="228">
        <v>298064.05</v>
      </c>
      <c r="C69" s="235" t="s">
        <v>121</v>
      </c>
      <c r="D69" s="228">
        <v>13547748</v>
      </c>
      <c r="E69" s="235">
        <v>13547748</v>
      </c>
      <c r="F69" s="228">
        <v>298064.05</v>
      </c>
      <c r="G69" s="229" t="s">
        <v>121</v>
      </c>
    </row>
    <row r="70" spans="1:7" x14ac:dyDescent="0.2">
      <c r="A70" s="234" t="s">
        <v>259</v>
      </c>
      <c r="B70" s="228">
        <v>298064.05</v>
      </c>
      <c r="C70" s="235" t="s">
        <v>121</v>
      </c>
      <c r="D70" s="228">
        <v>4500000</v>
      </c>
      <c r="E70" s="235">
        <v>4500000</v>
      </c>
      <c r="F70" s="228">
        <v>298064.05</v>
      </c>
      <c r="G70" s="229" t="s">
        <v>121</v>
      </c>
    </row>
    <row r="71" spans="1:7" x14ac:dyDescent="0.2">
      <c r="A71" s="234" t="s">
        <v>19081</v>
      </c>
      <c r="B71" s="228">
        <v>0</v>
      </c>
      <c r="C71" s="235" t="s">
        <v>121</v>
      </c>
      <c r="D71" s="228">
        <v>6359748</v>
      </c>
      <c r="E71" s="235">
        <v>6359748</v>
      </c>
      <c r="F71" s="228">
        <v>0</v>
      </c>
      <c r="G71" s="229" t="s">
        <v>121</v>
      </c>
    </row>
    <row r="72" spans="1:7" x14ac:dyDescent="0.2">
      <c r="A72" s="234" t="s">
        <v>19354</v>
      </c>
      <c r="B72" s="228">
        <v>0</v>
      </c>
      <c r="C72" s="235" t="s">
        <v>121</v>
      </c>
      <c r="D72" s="228">
        <v>2688000</v>
      </c>
      <c r="E72" s="235">
        <v>2688000</v>
      </c>
      <c r="F72" s="228">
        <v>0</v>
      </c>
      <c r="G72" s="229" t="s">
        <v>121</v>
      </c>
    </row>
    <row r="73" spans="1:7" x14ac:dyDescent="0.2">
      <c r="A73" s="234" t="s">
        <v>260</v>
      </c>
      <c r="B73" s="228">
        <v>130695.17</v>
      </c>
      <c r="C73" s="235" t="s">
        <v>121</v>
      </c>
      <c r="D73" s="228">
        <v>244933.72</v>
      </c>
      <c r="E73" s="235">
        <v>195422.86</v>
      </c>
      <c r="F73" s="228">
        <v>180206.03</v>
      </c>
      <c r="G73" s="229" t="s">
        <v>121</v>
      </c>
    </row>
    <row r="74" spans="1:7" x14ac:dyDescent="0.2">
      <c r="A74" s="234" t="s">
        <v>260</v>
      </c>
      <c r="B74" s="228">
        <v>130695.17</v>
      </c>
      <c r="C74" s="235" t="s">
        <v>121</v>
      </c>
      <c r="D74" s="228">
        <v>244933.72</v>
      </c>
      <c r="E74" s="235">
        <v>195422.86</v>
      </c>
      <c r="F74" s="228">
        <v>180206.03</v>
      </c>
      <c r="G74" s="229" t="s">
        <v>121</v>
      </c>
    </row>
    <row r="75" spans="1:7" x14ac:dyDescent="0.2">
      <c r="A75" s="234" t="s">
        <v>19355</v>
      </c>
      <c r="B75" s="228">
        <v>0</v>
      </c>
      <c r="C75" s="235" t="s">
        <v>121</v>
      </c>
      <c r="D75" s="228">
        <v>281</v>
      </c>
      <c r="E75" s="235">
        <v>281</v>
      </c>
      <c r="F75" s="228">
        <v>0</v>
      </c>
      <c r="G75" s="229" t="s">
        <v>121</v>
      </c>
    </row>
    <row r="76" spans="1:7" x14ac:dyDescent="0.2">
      <c r="A76" s="234" t="s">
        <v>261</v>
      </c>
      <c r="B76" s="228">
        <v>3677.5</v>
      </c>
      <c r="C76" s="235" t="s">
        <v>121</v>
      </c>
      <c r="D76" s="228">
        <v>240</v>
      </c>
      <c r="E76" s="235">
        <v>3917.5</v>
      </c>
      <c r="F76" s="228">
        <v>0</v>
      </c>
      <c r="G76" s="229" t="s">
        <v>121</v>
      </c>
    </row>
    <row r="77" spans="1:7" x14ac:dyDescent="0.2">
      <c r="A77" s="234" t="s">
        <v>19356</v>
      </c>
      <c r="B77" s="228">
        <v>0</v>
      </c>
      <c r="C77" s="235" t="s">
        <v>121</v>
      </c>
      <c r="D77" s="228">
        <v>644</v>
      </c>
      <c r="E77" s="235">
        <v>644</v>
      </c>
      <c r="F77" s="228">
        <v>0</v>
      </c>
      <c r="G77" s="229" t="s">
        <v>121</v>
      </c>
    </row>
    <row r="78" spans="1:7" x14ac:dyDescent="0.2">
      <c r="A78" s="234" t="s">
        <v>19357</v>
      </c>
      <c r="B78" s="228">
        <v>0</v>
      </c>
      <c r="C78" s="235" t="s">
        <v>121</v>
      </c>
      <c r="D78" s="228">
        <v>308</v>
      </c>
      <c r="E78" s="235">
        <v>308</v>
      </c>
      <c r="F78" s="228">
        <v>0</v>
      </c>
      <c r="G78" s="229" t="s">
        <v>121</v>
      </c>
    </row>
    <row r="79" spans="1:7" x14ac:dyDescent="0.2">
      <c r="A79" s="234" t="s">
        <v>19358</v>
      </c>
      <c r="B79" s="228">
        <v>0</v>
      </c>
      <c r="C79" s="235" t="s">
        <v>121</v>
      </c>
      <c r="D79" s="228">
        <v>540</v>
      </c>
      <c r="E79" s="235">
        <v>540</v>
      </c>
      <c r="F79" s="228">
        <v>0</v>
      </c>
      <c r="G79" s="229" t="s">
        <v>121</v>
      </c>
    </row>
    <row r="80" spans="1:7" x14ac:dyDescent="0.2">
      <c r="A80" s="234" t="s">
        <v>19082</v>
      </c>
      <c r="B80" s="228">
        <v>0</v>
      </c>
      <c r="C80" s="235" t="s">
        <v>121</v>
      </c>
      <c r="D80" s="228">
        <v>6200.13</v>
      </c>
      <c r="E80" s="235">
        <v>6200.13</v>
      </c>
      <c r="F80" s="228">
        <v>0</v>
      </c>
      <c r="G80" s="229" t="s">
        <v>121</v>
      </c>
    </row>
    <row r="81" spans="1:7" x14ac:dyDescent="0.2">
      <c r="A81" s="234" t="s">
        <v>19083</v>
      </c>
      <c r="B81" s="228">
        <v>6000</v>
      </c>
      <c r="C81" s="235" t="s">
        <v>121</v>
      </c>
      <c r="D81" s="228">
        <v>0</v>
      </c>
      <c r="E81" s="235">
        <v>6000</v>
      </c>
      <c r="F81" s="228">
        <v>0</v>
      </c>
      <c r="G81" s="229" t="s">
        <v>121</v>
      </c>
    </row>
    <row r="82" spans="1:7" x14ac:dyDescent="0.2">
      <c r="A82" s="234" t="s">
        <v>262</v>
      </c>
      <c r="B82" s="228">
        <v>1209</v>
      </c>
      <c r="C82" s="235" t="s">
        <v>121</v>
      </c>
      <c r="D82" s="228">
        <v>20847</v>
      </c>
      <c r="E82" s="235">
        <v>5376</v>
      </c>
      <c r="F82" s="228">
        <v>16680</v>
      </c>
      <c r="G82" s="229" t="s">
        <v>121</v>
      </c>
    </row>
    <row r="83" spans="1:7" x14ac:dyDescent="0.2">
      <c r="A83" s="234" t="s">
        <v>19359</v>
      </c>
      <c r="B83" s="228">
        <v>0</v>
      </c>
      <c r="C83" s="235" t="s">
        <v>121</v>
      </c>
      <c r="D83" s="228">
        <v>350</v>
      </c>
      <c r="E83" s="235">
        <v>350</v>
      </c>
      <c r="F83" s="228">
        <v>0</v>
      </c>
      <c r="G83" s="229" t="s">
        <v>121</v>
      </c>
    </row>
    <row r="84" spans="1:7" x14ac:dyDescent="0.2">
      <c r="A84" s="234" t="s">
        <v>484</v>
      </c>
      <c r="B84" s="228">
        <v>0</v>
      </c>
      <c r="C84" s="235" t="s">
        <v>121</v>
      </c>
      <c r="D84" s="228">
        <v>11500</v>
      </c>
      <c r="E84" s="235">
        <v>0</v>
      </c>
      <c r="F84" s="228">
        <v>11500</v>
      </c>
      <c r="G84" s="229" t="s">
        <v>121</v>
      </c>
    </row>
    <row r="85" spans="1:7" x14ac:dyDescent="0.2">
      <c r="A85" s="234" t="s">
        <v>19360</v>
      </c>
      <c r="B85" s="228">
        <v>0</v>
      </c>
      <c r="C85" s="235" t="s">
        <v>121</v>
      </c>
      <c r="D85" s="228">
        <v>259.49</v>
      </c>
      <c r="E85" s="235">
        <v>259.49</v>
      </c>
      <c r="F85" s="228">
        <v>0</v>
      </c>
      <c r="G85" s="229" t="s">
        <v>121</v>
      </c>
    </row>
    <row r="86" spans="1:7" x14ac:dyDescent="0.2">
      <c r="A86" s="234" t="s">
        <v>19084</v>
      </c>
      <c r="B86" s="228">
        <v>4723</v>
      </c>
      <c r="C86" s="235" t="s">
        <v>121</v>
      </c>
      <c r="D86" s="228">
        <v>0</v>
      </c>
      <c r="E86" s="235">
        <v>4723</v>
      </c>
      <c r="F86" s="228">
        <v>0</v>
      </c>
      <c r="G86" s="229" t="s">
        <v>121</v>
      </c>
    </row>
    <row r="87" spans="1:7" x14ac:dyDescent="0.2">
      <c r="A87" s="234" t="s">
        <v>19361</v>
      </c>
      <c r="B87" s="228">
        <v>0</v>
      </c>
      <c r="C87" s="235" t="s">
        <v>121</v>
      </c>
      <c r="D87" s="228">
        <v>260</v>
      </c>
      <c r="E87" s="235">
        <v>260</v>
      </c>
      <c r="F87" s="228">
        <v>0</v>
      </c>
      <c r="G87" s="229" t="s">
        <v>121</v>
      </c>
    </row>
    <row r="88" spans="1:7" x14ac:dyDescent="0.2">
      <c r="A88" s="234" t="s">
        <v>19022</v>
      </c>
      <c r="B88" s="228">
        <v>0</v>
      </c>
      <c r="C88" s="235" t="s">
        <v>121</v>
      </c>
      <c r="D88" s="228">
        <v>53</v>
      </c>
      <c r="E88" s="235">
        <v>53</v>
      </c>
      <c r="F88" s="228">
        <v>0</v>
      </c>
      <c r="G88" s="229" t="s">
        <v>121</v>
      </c>
    </row>
    <row r="89" spans="1:7" x14ac:dyDescent="0.2">
      <c r="A89" s="234" t="s">
        <v>19085</v>
      </c>
      <c r="B89" s="228">
        <v>11550</v>
      </c>
      <c r="C89" s="235" t="s">
        <v>121</v>
      </c>
      <c r="D89" s="228">
        <v>610.83000000000004</v>
      </c>
      <c r="E89" s="235">
        <v>12160.83</v>
      </c>
      <c r="F89" s="228">
        <v>0</v>
      </c>
      <c r="G89" s="229" t="s">
        <v>121</v>
      </c>
    </row>
    <row r="90" spans="1:7" x14ac:dyDescent="0.2">
      <c r="A90" s="234" t="s">
        <v>19362</v>
      </c>
      <c r="B90" s="228">
        <v>0</v>
      </c>
      <c r="C90" s="235" t="s">
        <v>121</v>
      </c>
      <c r="D90" s="228">
        <v>325</v>
      </c>
      <c r="E90" s="235">
        <v>325</v>
      </c>
      <c r="F90" s="228">
        <v>0</v>
      </c>
      <c r="G90" s="229" t="s">
        <v>121</v>
      </c>
    </row>
    <row r="91" spans="1:7" x14ac:dyDescent="0.2">
      <c r="A91" s="234" t="s">
        <v>19363</v>
      </c>
      <c r="B91" s="228">
        <v>0</v>
      </c>
      <c r="C91" s="235" t="s">
        <v>121</v>
      </c>
      <c r="D91" s="228">
        <v>120</v>
      </c>
      <c r="E91" s="235">
        <v>120</v>
      </c>
      <c r="F91" s="228">
        <v>0</v>
      </c>
      <c r="G91" s="229" t="s">
        <v>121</v>
      </c>
    </row>
    <row r="92" spans="1:7" x14ac:dyDescent="0.2">
      <c r="A92" s="234" t="s">
        <v>19086</v>
      </c>
      <c r="B92" s="228">
        <v>0</v>
      </c>
      <c r="C92" s="235" t="s">
        <v>121</v>
      </c>
      <c r="D92" s="228">
        <v>386</v>
      </c>
      <c r="E92" s="235">
        <v>386</v>
      </c>
      <c r="F92" s="228">
        <v>0</v>
      </c>
      <c r="G92" s="229" t="s">
        <v>121</v>
      </c>
    </row>
    <row r="93" spans="1:7" x14ac:dyDescent="0.2">
      <c r="A93" s="234" t="s">
        <v>19364</v>
      </c>
      <c r="B93" s="228">
        <v>0</v>
      </c>
      <c r="C93" s="235" t="s">
        <v>121</v>
      </c>
      <c r="D93" s="228">
        <v>389</v>
      </c>
      <c r="E93" s="235">
        <v>389</v>
      </c>
      <c r="F93" s="228">
        <v>0</v>
      </c>
      <c r="G93" s="229" t="s">
        <v>121</v>
      </c>
    </row>
    <row r="94" spans="1:7" x14ac:dyDescent="0.2">
      <c r="A94" s="234" t="s">
        <v>19365</v>
      </c>
      <c r="B94" s="228">
        <v>0</v>
      </c>
      <c r="C94" s="235" t="s">
        <v>121</v>
      </c>
      <c r="D94" s="228">
        <v>2600</v>
      </c>
      <c r="E94" s="235">
        <v>0</v>
      </c>
      <c r="F94" s="228">
        <v>2600</v>
      </c>
      <c r="G94" s="229" t="s">
        <v>121</v>
      </c>
    </row>
    <row r="95" spans="1:7" x14ac:dyDescent="0.2">
      <c r="A95" s="234" t="s">
        <v>19087</v>
      </c>
      <c r="B95" s="228">
        <v>0</v>
      </c>
      <c r="C95" s="235" t="s">
        <v>121</v>
      </c>
      <c r="D95" s="228">
        <v>3180</v>
      </c>
      <c r="E95" s="235">
        <v>580</v>
      </c>
      <c r="F95" s="228">
        <v>2600</v>
      </c>
      <c r="G95" s="229" t="s">
        <v>121</v>
      </c>
    </row>
    <row r="96" spans="1:7" x14ac:dyDescent="0.2">
      <c r="A96" s="234" t="s">
        <v>19088</v>
      </c>
      <c r="B96" s="228">
        <v>1190</v>
      </c>
      <c r="C96" s="235" t="s">
        <v>121</v>
      </c>
      <c r="D96" s="228">
        <v>0</v>
      </c>
      <c r="E96" s="235">
        <v>1190</v>
      </c>
      <c r="F96" s="228">
        <v>0</v>
      </c>
      <c r="G96" s="229" t="s">
        <v>121</v>
      </c>
    </row>
    <row r="97" spans="1:7" x14ac:dyDescent="0.2">
      <c r="A97" s="234" t="s">
        <v>263</v>
      </c>
      <c r="B97" s="228">
        <v>15400</v>
      </c>
      <c r="C97" s="235" t="s">
        <v>121</v>
      </c>
      <c r="D97" s="228">
        <v>14204.64</v>
      </c>
      <c r="E97" s="235">
        <v>19302.62</v>
      </c>
      <c r="F97" s="228">
        <v>10302.02</v>
      </c>
      <c r="G97" s="229" t="s">
        <v>121</v>
      </c>
    </row>
    <row r="98" spans="1:7" x14ac:dyDescent="0.2">
      <c r="A98" s="234" t="s">
        <v>19089</v>
      </c>
      <c r="B98" s="228">
        <v>2784.5</v>
      </c>
      <c r="C98" s="235" t="s">
        <v>121</v>
      </c>
      <c r="D98" s="228">
        <v>2706</v>
      </c>
      <c r="E98" s="235">
        <v>5490.5</v>
      </c>
      <c r="F98" s="228">
        <v>0</v>
      </c>
      <c r="G98" s="229" t="s">
        <v>121</v>
      </c>
    </row>
    <row r="99" spans="1:7" x14ac:dyDescent="0.2">
      <c r="A99" s="234" t="s">
        <v>19366</v>
      </c>
      <c r="B99" s="228">
        <v>0</v>
      </c>
      <c r="C99" s="235" t="s">
        <v>121</v>
      </c>
      <c r="D99" s="228">
        <v>384</v>
      </c>
      <c r="E99" s="235">
        <v>384</v>
      </c>
      <c r="F99" s="228">
        <v>0</v>
      </c>
      <c r="G99" s="229" t="s">
        <v>121</v>
      </c>
    </row>
    <row r="100" spans="1:7" x14ac:dyDescent="0.2">
      <c r="A100" s="234" t="s">
        <v>264</v>
      </c>
      <c r="B100" s="228">
        <v>0</v>
      </c>
      <c r="C100" s="235" t="s">
        <v>121</v>
      </c>
      <c r="D100" s="228">
        <v>1165</v>
      </c>
      <c r="E100" s="235">
        <v>1165</v>
      </c>
      <c r="F100" s="228">
        <v>0</v>
      </c>
      <c r="G100" s="229" t="s">
        <v>121</v>
      </c>
    </row>
    <row r="101" spans="1:7" ht="13.5" thickBot="1" x14ac:dyDescent="0.25">
      <c r="A101" s="236" t="s">
        <v>19367</v>
      </c>
      <c r="B101" s="230">
        <v>0</v>
      </c>
      <c r="C101" s="237" t="s">
        <v>121</v>
      </c>
      <c r="D101" s="230">
        <v>95</v>
      </c>
      <c r="E101" s="237">
        <v>95</v>
      </c>
      <c r="F101" s="230">
        <v>0</v>
      </c>
      <c r="G101" s="231" t="s">
        <v>121</v>
      </c>
    </row>
    <row r="102" spans="1:7" x14ac:dyDescent="0.2">
      <c r="A102" s="232" t="s">
        <v>19090</v>
      </c>
      <c r="B102" s="226">
        <v>0</v>
      </c>
      <c r="C102" s="233" t="s">
        <v>121</v>
      </c>
      <c r="D102" s="226">
        <v>7350</v>
      </c>
      <c r="E102" s="233">
        <v>5100</v>
      </c>
      <c r="F102" s="226">
        <v>2250</v>
      </c>
      <c r="G102" s="227" t="s">
        <v>121</v>
      </c>
    </row>
    <row r="103" spans="1:7" x14ac:dyDescent="0.2">
      <c r="A103" s="234" t="s">
        <v>19368</v>
      </c>
      <c r="B103" s="228">
        <v>0</v>
      </c>
      <c r="C103" s="235" t="s">
        <v>121</v>
      </c>
      <c r="D103" s="228">
        <v>0</v>
      </c>
      <c r="E103" s="235">
        <v>597</v>
      </c>
      <c r="F103" s="228">
        <v>-597</v>
      </c>
      <c r="G103" s="229" t="s">
        <v>121</v>
      </c>
    </row>
    <row r="104" spans="1:7" x14ac:dyDescent="0.2">
      <c r="A104" s="234" t="s">
        <v>19369</v>
      </c>
      <c r="B104" s="228">
        <v>0</v>
      </c>
      <c r="C104" s="235" t="s">
        <v>121</v>
      </c>
      <c r="D104" s="228">
        <v>1151.1199999999999</v>
      </c>
      <c r="E104" s="235">
        <v>1151.1199999999999</v>
      </c>
      <c r="F104" s="228">
        <v>0</v>
      </c>
      <c r="G104" s="229" t="s">
        <v>121</v>
      </c>
    </row>
    <row r="105" spans="1:7" x14ac:dyDescent="0.2">
      <c r="A105" s="234" t="s">
        <v>19370</v>
      </c>
      <c r="B105" s="228">
        <v>0</v>
      </c>
      <c r="C105" s="235" t="s">
        <v>121</v>
      </c>
      <c r="D105" s="228">
        <v>1068.01</v>
      </c>
      <c r="E105" s="235">
        <v>1068.01</v>
      </c>
      <c r="F105" s="228">
        <v>0</v>
      </c>
      <c r="G105" s="229" t="s">
        <v>121</v>
      </c>
    </row>
    <row r="106" spans="1:7" x14ac:dyDescent="0.2">
      <c r="A106" s="234" t="s">
        <v>19371</v>
      </c>
      <c r="B106" s="228">
        <v>0</v>
      </c>
      <c r="C106" s="235" t="s">
        <v>121</v>
      </c>
      <c r="D106" s="228">
        <v>260</v>
      </c>
      <c r="E106" s="235">
        <v>260</v>
      </c>
      <c r="F106" s="228">
        <v>0</v>
      </c>
      <c r="G106" s="229" t="s">
        <v>121</v>
      </c>
    </row>
    <row r="107" spans="1:7" x14ac:dyDescent="0.2">
      <c r="A107" s="234" t="s">
        <v>19372</v>
      </c>
      <c r="B107" s="228">
        <v>0</v>
      </c>
      <c r="C107" s="235" t="s">
        <v>121</v>
      </c>
      <c r="D107" s="228">
        <v>1200</v>
      </c>
      <c r="E107" s="235">
        <v>1200</v>
      </c>
      <c r="F107" s="228">
        <v>0</v>
      </c>
      <c r="G107" s="229" t="s">
        <v>121</v>
      </c>
    </row>
    <row r="108" spans="1:7" x14ac:dyDescent="0.2">
      <c r="A108" s="234" t="s">
        <v>19373</v>
      </c>
      <c r="B108" s="228">
        <v>0</v>
      </c>
      <c r="C108" s="235" t="s">
        <v>121</v>
      </c>
      <c r="D108" s="228">
        <v>305</v>
      </c>
      <c r="E108" s="235">
        <v>305</v>
      </c>
      <c r="F108" s="228">
        <v>0</v>
      </c>
      <c r="G108" s="229" t="s">
        <v>121</v>
      </c>
    </row>
    <row r="109" spans="1:7" x14ac:dyDescent="0.2">
      <c r="A109" s="234" t="s">
        <v>265</v>
      </c>
      <c r="B109" s="228">
        <v>0</v>
      </c>
      <c r="C109" s="235" t="s">
        <v>121</v>
      </c>
      <c r="D109" s="228">
        <v>552</v>
      </c>
      <c r="E109" s="235">
        <v>552</v>
      </c>
      <c r="F109" s="228">
        <v>0</v>
      </c>
      <c r="G109" s="229" t="s">
        <v>121</v>
      </c>
    </row>
    <row r="110" spans="1:7" x14ac:dyDescent="0.2">
      <c r="A110" s="234" t="s">
        <v>19091</v>
      </c>
      <c r="B110" s="228">
        <v>0</v>
      </c>
      <c r="C110" s="235" t="s">
        <v>121</v>
      </c>
      <c r="D110" s="228">
        <v>298</v>
      </c>
      <c r="E110" s="235">
        <v>298</v>
      </c>
      <c r="F110" s="228">
        <v>0</v>
      </c>
      <c r="G110" s="229" t="s">
        <v>121</v>
      </c>
    </row>
    <row r="111" spans="1:7" x14ac:dyDescent="0.2">
      <c r="A111" s="234" t="s">
        <v>19374</v>
      </c>
      <c r="B111" s="228">
        <v>0</v>
      </c>
      <c r="C111" s="235" t="s">
        <v>121</v>
      </c>
      <c r="D111" s="228">
        <v>328</v>
      </c>
      <c r="E111" s="235">
        <v>328</v>
      </c>
      <c r="F111" s="228">
        <v>0</v>
      </c>
      <c r="G111" s="229" t="s">
        <v>121</v>
      </c>
    </row>
    <row r="112" spans="1:7" x14ac:dyDescent="0.2">
      <c r="A112" s="234" t="s">
        <v>19092</v>
      </c>
      <c r="B112" s="228">
        <v>1100</v>
      </c>
      <c r="C112" s="235" t="s">
        <v>121</v>
      </c>
      <c r="D112" s="228">
        <v>0</v>
      </c>
      <c r="E112" s="235">
        <v>1100</v>
      </c>
      <c r="F112" s="228">
        <v>0</v>
      </c>
      <c r="G112" s="229" t="s">
        <v>121</v>
      </c>
    </row>
    <row r="113" spans="1:7" x14ac:dyDescent="0.2">
      <c r="A113" s="234" t="s">
        <v>19375</v>
      </c>
      <c r="B113" s="228">
        <v>0</v>
      </c>
      <c r="C113" s="235" t="s">
        <v>121</v>
      </c>
      <c r="D113" s="228">
        <v>102</v>
      </c>
      <c r="E113" s="235">
        <v>102</v>
      </c>
      <c r="F113" s="228">
        <v>0</v>
      </c>
      <c r="G113" s="229" t="s">
        <v>121</v>
      </c>
    </row>
    <row r="114" spans="1:7" x14ac:dyDescent="0.2">
      <c r="A114" s="234" t="s">
        <v>19376</v>
      </c>
      <c r="B114" s="228">
        <v>0</v>
      </c>
      <c r="C114" s="235" t="s">
        <v>121</v>
      </c>
      <c r="D114" s="228">
        <v>661</v>
      </c>
      <c r="E114" s="235">
        <v>661</v>
      </c>
      <c r="F114" s="228">
        <v>0</v>
      </c>
      <c r="G114" s="229" t="s">
        <v>121</v>
      </c>
    </row>
    <row r="115" spans="1:7" x14ac:dyDescent="0.2">
      <c r="A115" s="234" t="s">
        <v>19377</v>
      </c>
      <c r="B115" s="228">
        <v>0</v>
      </c>
      <c r="C115" s="235" t="s">
        <v>121</v>
      </c>
      <c r="D115" s="228">
        <v>1966.99</v>
      </c>
      <c r="E115" s="235">
        <v>1966.99</v>
      </c>
      <c r="F115" s="228">
        <v>0</v>
      </c>
      <c r="G115" s="229" t="s">
        <v>121</v>
      </c>
    </row>
    <row r="116" spans="1:7" x14ac:dyDescent="0.2">
      <c r="A116" s="234" t="s">
        <v>266</v>
      </c>
      <c r="B116" s="228">
        <v>0</v>
      </c>
      <c r="C116" s="235" t="s">
        <v>121</v>
      </c>
      <c r="D116" s="228">
        <v>1578</v>
      </c>
      <c r="E116" s="235">
        <v>1578</v>
      </c>
      <c r="F116" s="228">
        <v>0</v>
      </c>
      <c r="G116" s="229" t="s">
        <v>121</v>
      </c>
    </row>
    <row r="117" spans="1:7" x14ac:dyDescent="0.2">
      <c r="A117" s="234" t="s">
        <v>19094</v>
      </c>
      <c r="B117" s="228">
        <v>0</v>
      </c>
      <c r="C117" s="235" t="s">
        <v>121</v>
      </c>
      <c r="D117" s="228">
        <v>1917.52</v>
      </c>
      <c r="E117" s="235">
        <v>555.52</v>
      </c>
      <c r="F117" s="228">
        <v>1362</v>
      </c>
      <c r="G117" s="229" t="s">
        <v>121</v>
      </c>
    </row>
    <row r="118" spans="1:7" x14ac:dyDescent="0.2">
      <c r="A118" s="234" t="s">
        <v>19095</v>
      </c>
      <c r="B118" s="228">
        <v>2380</v>
      </c>
      <c r="C118" s="235" t="s">
        <v>121</v>
      </c>
      <c r="D118" s="228">
        <v>0</v>
      </c>
      <c r="E118" s="235">
        <v>2380</v>
      </c>
      <c r="F118" s="228">
        <v>0</v>
      </c>
      <c r="G118" s="229" t="s">
        <v>121</v>
      </c>
    </row>
    <row r="119" spans="1:7" x14ac:dyDescent="0.2">
      <c r="A119" s="234" t="s">
        <v>267</v>
      </c>
      <c r="B119" s="228">
        <v>0</v>
      </c>
      <c r="C119" s="235" t="s">
        <v>121</v>
      </c>
      <c r="D119" s="228">
        <v>1454.99</v>
      </c>
      <c r="E119" s="235">
        <v>1454.99</v>
      </c>
      <c r="F119" s="228">
        <v>0</v>
      </c>
      <c r="G119" s="229" t="s">
        <v>121</v>
      </c>
    </row>
    <row r="120" spans="1:7" x14ac:dyDescent="0.2">
      <c r="A120" s="234" t="s">
        <v>19378</v>
      </c>
      <c r="B120" s="228">
        <v>0</v>
      </c>
      <c r="C120" s="235" t="s">
        <v>121</v>
      </c>
      <c r="D120" s="228">
        <v>284</v>
      </c>
      <c r="E120" s="235">
        <v>284</v>
      </c>
      <c r="F120" s="228">
        <v>0</v>
      </c>
      <c r="G120" s="229" t="s">
        <v>121</v>
      </c>
    </row>
    <row r="121" spans="1:7" x14ac:dyDescent="0.2">
      <c r="A121" s="234" t="s">
        <v>271</v>
      </c>
      <c r="B121" s="228">
        <v>0</v>
      </c>
      <c r="C121" s="235" t="s">
        <v>121</v>
      </c>
      <c r="D121" s="228">
        <v>30</v>
      </c>
      <c r="E121" s="235">
        <v>30</v>
      </c>
      <c r="F121" s="228">
        <v>0</v>
      </c>
      <c r="G121" s="229" t="s">
        <v>121</v>
      </c>
    </row>
    <row r="122" spans="1:7" x14ac:dyDescent="0.2">
      <c r="A122" s="234" t="s">
        <v>268</v>
      </c>
      <c r="B122" s="228">
        <v>0</v>
      </c>
      <c r="C122" s="235" t="s">
        <v>121</v>
      </c>
      <c r="D122" s="228">
        <v>5200</v>
      </c>
      <c r="E122" s="235">
        <v>0</v>
      </c>
      <c r="F122" s="228">
        <v>5200</v>
      </c>
      <c r="G122" s="229" t="s">
        <v>121</v>
      </c>
    </row>
    <row r="123" spans="1:7" x14ac:dyDescent="0.2">
      <c r="A123" s="234" t="s">
        <v>19096</v>
      </c>
      <c r="B123" s="228">
        <v>44500</v>
      </c>
      <c r="C123" s="235" t="s">
        <v>121</v>
      </c>
      <c r="D123" s="228">
        <v>0</v>
      </c>
      <c r="E123" s="235">
        <v>44500</v>
      </c>
      <c r="F123" s="228">
        <v>0</v>
      </c>
      <c r="G123" s="229" t="s">
        <v>121</v>
      </c>
    </row>
    <row r="124" spans="1:7" x14ac:dyDescent="0.2">
      <c r="A124" s="234" t="s">
        <v>19023</v>
      </c>
      <c r="B124" s="228">
        <v>25797.67</v>
      </c>
      <c r="C124" s="235" t="s">
        <v>121</v>
      </c>
      <c r="D124" s="228">
        <v>106402.8</v>
      </c>
      <c r="E124" s="235">
        <v>26101.47</v>
      </c>
      <c r="F124" s="228">
        <v>106099</v>
      </c>
      <c r="G124" s="229" t="s">
        <v>121</v>
      </c>
    </row>
    <row r="125" spans="1:7" x14ac:dyDescent="0.2">
      <c r="A125" s="234" t="s">
        <v>269</v>
      </c>
      <c r="B125" s="228">
        <v>0</v>
      </c>
      <c r="C125" s="235" t="s">
        <v>121</v>
      </c>
      <c r="D125" s="228">
        <v>1466.09</v>
      </c>
      <c r="E125" s="235">
        <v>1466.09</v>
      </c>
      <c r="F125" s="228">
        <v>0</v>
      </c>
      <c r="G125" s="229" t="s">
        <v>121</v>
      </c>
    </row>
    <row r="126" spans="1:7" x14ac:dyDescent="0.2">
      <c r="A126" s="234" t="s">
        <v>19379</v>
      </c>
      <c r="B126" s="228">
        <v>0</v>
      </c>
      <c r="C126" s="235" t="s">
        <v>121</v>
      </c>
      <c r="D126" s="228">
        <v>775.28</v>
      </c>
      <c r="E126" s="235">
        <v>775.28</v>
      </c>
      <c r="F126" s="228">
        <v>0</v>
      </c>
      <c r="G126" s="229" t="s">
        <v>121</v>
      </c>
    </row>
    <row r="127" spans="1:7" x14ac:dyDescent="0.2">
      <c r="A127" s="234" t="s">
        <v>19380</v>
      </c>
      <c r="B127" s="228">
        <v>0</v>
      </c>
      <c r="C127" s="235" t="s">
        <v>121</v>
      </c>
      <c r="D127" s="228">
        <v>1504.84</v>
      </c>
      <c r="E127" s="235">
        <v>1504.84</v>
      </c>
      <c r="F127" s="228">
        <v>0</v>
      </c>
      <c r="G127" s="229" t="s">
        <v>121</v>
      </c>
    </row>
    <row r="128" spans="1:7" x14ac:dyDescent="0.2">
      <c r="A128" s="234" t="s">
        <v>19381</v>
      </c>
      <c r="B128" s="228">
        <v>0</v>
      </c>
      <c r="C128" s="235" t="s">
        <v>121</v>
      </c>
      <c r="D128" s="228">
        <v>8880</v>
      </c>
      <c r="E128" s="235">
        <v>8880</v>
      </c>
      <c r="F128" s="228">
        <v>0</v>
      </c>
      <c r="G128" s="229" t="s">
        <v>121</v>
      </c>
    </row>
    <row r="129" spans="1:7" x14ac:dyDescent="0.2">
      <c r="A129" s="234" t="s">
        <v>408</v>
      </c>
      <c r="B129" s="228">
        <v>0</v>
      </c>
      <c r="C129" s="235" t="s">
        <v>121</v>
      </c>
      <c r="D129" s="228">
        <v>625</v>
      </c>
      <c r="E129" s="235">
        <v>625</v>
      </c>
      <c r="F129" s="228">
        <v>0</v>
      </c>
      <c r="G129" s="229" t="s">
        <v>121</v>
      </c>
    </row>
    <row r="130" spans="1:7" x14ac:dyDescent="0.2">
      <c r="A130" s="234" t="s">
        <v>274</v>
      </c>
      <c r="B130" s="228">
        <v>5810</v>
      </c>
      <c r="C130" s="235" t="s">
        <v>121</v>
      </c>
      <c r="D130" s="228">
        <v>12579.24</v>
      </c>
      <c r="E130" s="235">
        <v>9579.24</v>
      </c>
      <c r="F130" s="228">
        <v>8810</v>
      </c>
      <c r="G130" s="229" t="s">
        <v>121</v>
      </c>
    </row>
    <row r="131" spans="1:7" x14ac:dyDescent="0.2">
      <c r="A131" s="234" t="s">
        <v>19382</v>
      </c>
      <c r="B131" s="228">
        <v>0</v>
      </c>
      <c r="C131" s="235" t="s">
        <v>121</v>
      </c>
      <c r="D131" s="228">
        <v>3200</v>
      </c>
      <c r="E131" s="235">
        <v>0</v>
      </c>
      <c r="F131" s="228">
        <v>3200</v>
      </c>
      <c r="G131" s="229" t="s">
        <v>121</v>
      </c>
    </row>
    <row r="132" spans="1:7" x14ac:dyDescent="0.2">
      <c r="A132" s="234" t="s">
        <v>275</v>
      </c>
      <c r="B132" s="228">
        <v>1304.5</v>
      </c>
      <c r="C132" s="235" t="s">
        <v>121</v>
      </c>
      <c r="D132" s="228">
        <v>179.5</v>
      </c>
      <c r="E132" s="235">
        <v>1484</v>
      </c>
      <c r="F132" s="228">
        <v>0</v>
      </c>
      <c r="G132" s="229" t="s">
        <v>121</v>
      </c>
    </row>
    <row r="133" spans="1:7" x14ac:dyDescent="0.2">
      <c r="A133" s="234" t="s">
        <v>425</v>
      </c>
      <c r="B133" s="228">
        <v>0</v>
      </c>
      <c r="C133" s="235" t="s">
        <v>121</v>
      </c>
      <c r="D133" s="228">
        <v>1661</v>
      </c>
      <c r="E133" s="235">
        <v>1661</v>
      </c>
      <c r="F133" s="228">
        <v>0</v>
      </c>
      <c r="G133" s="229" t="s">
        <v>121</v>
      </c>
    </row>
    <row r="134" spans="1:7" x14ac:dyDescent="0.2">
      <c r="A134" s="234" t="s">
        <v>426</v>
      </c>
      <c r="B134" s="228">
        <v>0</v>
      </c>
      <c r="C134" s="235" t="s">
        <v>121</v>
      </c>
      <c r="D134" s="228">
        <v>257.24</v>
      </c>
      <c r="E134" s="235">
        <v>257.24</v>
      </c>
      <c r="F134" s="228">
        <v>0</v>
      </c>
      <c r="G134" s="229" t="s">
        <v>121</v>
      </c>
    </row>
    <row r="135" spans="1:7" x14ac:dyDescent="0.2">
      <c r="A135" s="234" t="s">
        <v>19097</v>
      </c>
      <c r="B135" s="228">
        <v>0</v>
      </c>
      <c r="C135" s="235" t="s">
        <v>121</v>
      </c>
      <c r="D135" s="228">
        <v>4355.01</v>
      </c>
      <c r="E135" s="235">
        <v>655</v>
      </c>
      <c r="F135" s="228">
        <v>3700.01</v>
      </c>
      <c r="G135" s="229" t="s">
        <v>121</v>
      </c>
    </row>
    <row r="136" spans="1:7" x14ac:dyDescent="0.2">
      <c r="A136" s="234" t="s">
        <v>429</v>
      </c>
      <c r="B136" s="228">
        <v>1190</v>
      </c>
      <c r="C136" s="235" t="s">
        <v>121</v>
      </c>
      <c r="D136" s="228">
        <v>0</v>
      </c>
      <c r="E136" s="235">
        <v>1190</v>
      </c>
      <c r="F136" s="228">
        <v>0</v>
      </c>
      <c r="G136" s="229" t="s">
        <v>121</v>
      </c>
    </row>
    <row r="137" spans="1:7" x14ac:dyDescent="0.2">
      <c r="A137" s="234" t="s">
        <v>278</v>
      </c>
      <c r="B137" s="228">
        <v>0</v>
      </c>
      <c r="C137" s="235" t="s">
        <v>121</v>
      </c>
      <c r="D137" s="228">
        <v>2700</v>
      </c>
      <c r="E137" s="235">
        <v>0</v>
      </c>
      <c r="F137" s="228">
        <v>2700</v>
      </c>
      <c r="G137" s="229" t="s">
        <v>121</v>
      </c>
    </row>
    <row r="138" spans="1:7" x14ac:dyDescent="0.2">
      <c r="A138" s="234" t="s">
        <v>19024</v>
      </c>
      <c r="B138" s="228">
        <v>879</v>
      </c>
      <c r="C138" s="235" t="s">
        <v>121</v>
      </c>
      <c r="D138" s="228">
        <v>2700</v>
      </c>
      <c r="E138" s="235">
        <v>879</v>
      </c>
      <c r="F138" s="228">
        <v>2700</v>
      </c>
      <c r="G138" s="229" t="s">
        <v>121</v>
      </c>
    </row>
    <row r="139" spans="1:7" x14ac:dyDescent="0.2">
      <c r="A139" s="234" t="s">
        <v>19383</v>
      </c>
      <c r="B139" s="228">
        <v>0</v>
      </c>
      <c r="C139" s="235" t="s">
        <v>121</v>
      </c>
      <c r="D139" s="228">
        <v>220</v>
      </c>
      <c r="E139" s="235">
        <v>220</v>
      </c>
      <c r="F139" s="228">
        <v>0</v>
      </c>
      <c r="G139" s="229" t="s">
        <v>121</v>
      </c>
    </row>
    <row r="140" spans="1:7" x14ac:dyDescent="0.2">
      <c r="A140" s="234" t="s">
        <v>19098</v>
      </c>
      <c r="B140" s="228">
        <v>0</v>
      </c>
      <c r="C140" s="235" t="s">
        <v>121</v>
      </c>
      <c r="D140" s="228">
        <v>2443</v>
      </c>
      <c r="E140" s="235">
        <v>2443</v>
      </c>
      <c r="F140" s="228">
        <v>0</v>
      </c>
      <c r="G140" s="229" t="s">
        <v>121</v>
      </c>
    </row>
    <row r="141" spans="1:7" x14ac:dyDescent="0.2">
      <c r="A141" s="234" t="s">
        <v>465</v>
      </c>
      <c r="B141" s="228">
        <v>0</v>
      </c>
      <c r="C141" s="235" t="s">
        <v>121</v>
      </c>
      <c r="D141" s="228">
        <v>150</v>
      </c>
      <c r="E141" s="235">
        <v>150</v>
      </c>
      <c r="F141" s="228">
        <v>0</v>
      </c>
      <c r="G141" s="229" t="s">
        <v>121</v>
      </c>
    </row>
    <row r="142" spans="1:7" x14ac:dyDescent="0.2">
      <c r="A142" s="234" t="s">
        <v>282</v>
      </c>
      <c r="B142" s="228">
        <v>1200</v>
      </c>
      <c r="C142" s="235" t="s">
        <v>121</v>
      </c>
      <c r="D142" s="228">
        <v>1480</v>
      </c>
      <c r="E142" s="235">
        <v>1580</v>
      </c>
      <c r="F142" s="228">
        <v>1100</v>
      </c>
      <c r="G142" s="229" t="s">
        <v>121</v>
      </c>
    </row>
    <row r="143" spans="1:7" x14ac:dyDescent="0.2">
      <c r="A143" s="234" t="s">
        <v>283</v>
      </c>
      <c r="B143" s="228">
        <v>226969.99</v>
      </c>
      <c r="C143" s="235" t="s">
        <v>121</v>
      </c>
      <c r="D143" s="228">
        <v>639299.41</v>
      </c>
      <c r="E143" s="235">
        <v>783433.06</v>
      </c>
      <c r="F143" s="228">
        <v>82836.34</v>
      </c>
      <c r="G143" s="229" t="s">
        <v>121</v>
      </c>
    </row>
    <row r="144" spans="1:7" x14ac:dyDescent="0.2">
      <c r="A144" s="234" t="s">
        <v>284</v>
      </c>
      <c r="B144" s="228">
        <v>226969.99</v>
      </c>
      <c r="C144" s="235" t="s">
        <v>121</v>
      </c>
      <c r="D144" s="228">
        <v>639299.41</v>
      </c>
      <c r="E144" s="235">
        <v>783433.06</v>
      </c>
      <c r="F144" s="228">
        <v>82836.34</v>
      </c>
      <c r="G144" s="229" t="s">
        <v>121</v>
      </c>
    </row>
    <row r="145" spans="1:7" x14ac:dyDescent="0.2">
      <c r="A145" s="234" t="s">
        <v>285</v>
      </c>
      <c r="B145" s="228">
        <v>226969.99</v>
      </c>
      <c r="C145" s="235" t="s">
        <v>121</v>
      </c>
      <c r="D145" s="228">
        <v>639299.41</v>
      </c>
      <c r="E145" s="235">
        <v>783433.06</v>
      </c>
      <c r="F145" s="228">
        <v>82836.34</v>
      </c>
      <c r="G145" s="229" t="s">
        <v>121</v>
      </c>
    </row>
    <row r="146" spans="1:7" x14ac:dyDescent="0.2">
      <c r="A146" s="234" t="s">
        <v>19384</v>
      </c>
      <c r="B146" s="228">
        <v>0</v>
      </c>
      <c r="C146" s="235" t="s">
        <v>121</v>
      </c>
      <c r="D146" s="228">
        <v>2552</v>
      </c>
      <c r="E146" s="235">
        <v>2552</v>
      </c>
      <c r="F146" s="228">
        <v>0</v>
      </c>
      <c r="G146" s="229" t="s">
        <v>121</v>
      </c>
    </row>
    <row r="147" spans="1:7" x14ac:dyDescent="0.2">
      <c r="A147" s="234" t="s">
        <v>373</v>
      </c>
      <c r="B147" s="228">
        <v>0</v>
      </c>
      <c r="C147" s="235" t="s">
        <v>121</v>
      </c>
      <c r="D147" s="228">
        <v>6155.42</v>
      </c>
      <c r="E147" s="235">
        <v>6155.42</v>
      </c>
      <c r="F147" s="228">
        <v>0</v>
      </c>
      <c r="G147" s="229" t="s">
        <v>121</v>
      </c>
    </row>
    <row r="148" spans="1:7" x14ac:dyDescent="0.2">
      <c r="A148" s="234" t="s">
        <v>19099</v>
      </c>
      <c r="B148" s="228">
        <v>82310</v>
      </c>
      <c r="C148" s="235" t="s">
        <v>121</v>
      </c>
      <c r="D148" s="228">
        <v>0</v>
      </c>
      <c r="E148" s="235">
        <v>82310</v>
      </c>
      <c r="F148" s="228">
        <v>0</v>
      </c>
      <c r="G148" s="229" t="s">
        <v>121</v>
      </c>
    </row>
    <row r="149" spans="1:7" x14ac:dyDescent="0.2">
      <c r="A149" s="234" t="s">
        <v>19025</v>
      </c>
      <c r="B149" s="228">
        <v>0</v>
      </c>
      <c r="C149" s="235" t="s">
        <v>121</v>
      </c>
      <c r="D149" s="228">
        <v>188987.2</v>
      </c>
      <c r="E149" s="235">
        <v>188987.2</v>
      </c>
      <c r="F149" s="228">
        <v>0</v>
      </c>
      <c r="G149" s="229" t="s">
        <v>121</v>
      </c>
    </row>
    <row r="150" spans="1:7" x14ac:dyDescent="0.2">
      <c r="A150" s="234" t="s">
        <v>19385</v>
      </c>
      <c r="B150" s="228">
        <v>0</v>
      </c>
      <c r="C150" s="235" t="s">
        <v>121</v>
      </c>
      <c r="D150" s="228">
        <v>5560</v>
      </c>
      <c r="E150" s="235">
        <v>5560</v>
      </c>
      <c r="F150" s="228">
        <v>0</v>
      </c>
      <c r="G150" s="229" t="s">
        <v>121</v>
      </c>
    </row>
    <row r="151" spans="1:7" x14ac:dyDescent="0.2">
      <c r="A151" s="234" t="s">
        <v>19100</v>
      </c>
      <c r="B151" s="228">
        <v>7134</v>
      </c>
      <c r="C151" s="235" t="s">
        <v>121</v>
      </c>
      <c r="D151" s="228">
        <v>0.01</v>
      </c>
      <c r="E151" s="235">
        <v>7134.01</v>
      </c>
      <c r="F151" s="228">
        <v>0</v>
      </c>
      <c r="G151" s="229" t="s">
        <v>121</v>
      </c>
    </row>
    <row r="152" spans="1:7" x14ac:dyDescent="0.2">
      <c r="A152" s="234" t="s">
        <v>19386</v>
      </c>
      <c r="B152" s="228">
        <v>0</v>
      </c>
      <c r="C152" s="235" t="s">
        <v>121</v>
      </c>
      <c r="D152" s="228">
        <v>5800</v>
      </c>
      <c r="E152" s="235">
        <v>0</v>
      </c>
      <c r="F152" s="228">
        <v>5800</v>
      </c>
      <c r="G152" s="229" t="s">
        <v>121</v>
      </c>
    </row>
    <row r="153" spans="1:7" x14ac:dyDescent="0.2">
      <c r="A153" s="234" t="s">
        <v>19026</v>
      </c>
      <c r="B153" s="228">
        <v>65043.79</v>
      </c>
      <c r="C153" s="235" t="s">
        <v>121</v>
      </c>
      <c r="D153" s="228">
        <v>130087.58</v>
      </c>
      <c r="E153" s="235">
        <v>195131.37</v>
      </c>
      <c r="F153" s="228">
        <v>0</v>
      </c>
      <c r="G153" s="229" t="s">
        <v>121</v>
      </c>
    </row>
    <row r="154" spans="1:7" x14ac:dyDescent="0.2">
      <c r="A154" s="234" t="s">
        <v>19387</v>
      </c>
      <c r="B154" s="228">
        <v>0</v>
      </c>
      <c r="C154" s="235" t="s">
        <v>121</v>
      </c>
      <c r="D154" s="228">
        <v>39254.400000000001</v>
      </c>
      <c r="E154" s="235">
        <v>39254.400000000001</v>
      </c>
      <c r="F154" s="228">
        <v>0</v>
      </c>
      <c r="G154" s="229" t="s">
        <v>121</v>
      </c>
    </row>
    <row r="155" spans="1:7" x14ac:dyDescent="0.2">
      <c r="A155" s="234" t="s">
        <v>19027</v>
      </c>
      <c r="B155" s="228">
        <v>0</v>
      </c>
      <c r="C155" s="235" t="s">
        <v>121</v>
      </c>
      <c r="D155" s="228">
        <v>93032</v>
      </c>
      <c r="E155" s="235">
        <v>93032</v>
      </c>
      <c r="F155" s="228">
        <v>0</v>
      </c>
      <c r="G155" s="229" t="s">
        <v>121</v>
      </c>
    </row>
    <row r="156" spans="1:7" x14ac:dyDescent="0.2">
      <c r="A156" s="234" t="s">
        <v>19101</v>
      </c>
      <c r="B156" s="228">
        <v>70000</v>
      </c>
      <c r="C156" s="235" t="s">
        <v>121</v>
      </c>
      <c r="D156" s="228">
        <v>0</v>
      </c>
      <c r="E156" s="235">
        <v>70000</v>
      </c>
      <c r="F156" s="228">
        <v>0</v>
      </c>
      <c r="G156" s="229" t="s">
        <v>121</v>
      </c>
    </row>
    <row r="157" spans="1:7" x14ac:dyDescent="0.2">
      <c r="A157" s="234" t="s">
        <v>19028</v>
      </c>
      <c r="B157" s="228">
        <v>750</v>
      </c>
      <c r="C157" s="235" t="s">
        <v>121</v>
      </c>
      <c r="D157" s="228">
        <v>0</v>
      </c>
      <c r="E157" s="235">
        <v>750</v>
      </c>
      <c r="F157" s="228">
        <v>0</v>
      </c>
      <c r="G157" s="229" t="s">
        <v>121</v>
      </c>
    </row>
    <row r="158" spans="1:7" x14ac:dyDescent="0.2">
      <c r="A158" s="234" t="s">
        <v>286</v>
      </c>
      <c r="B158" s="228">
        <v>1732.2</v>
      </c>
      <c r="C158" s="235" t="s">
        <v>121</v>
      </c>
      <c r="D158" s="228">
        <v>0</v>
      </c>
      <c r="E158" s="235">
        <v>0</v>
      </c>
      <c r="F158" s="228">
        <v>1732.2</v>
      </c>
      <c r="G158" s="229" t="s">
        <v>121</v>
      </c>
    </row>
    <row r="159" spans="1:7" x14ac:dyDescent="0.2">
      <c r="A159" s="234" t="s">
        <v>19029</v>
      </c>
      <c r="B159" s="228">
        <v>0</v>
      </c>
      <c r="C159" s="235" t="s">
        <v>121</v>
      </c>
      <c r="D159" s="228">
        <v>7340</v>
      </c>
      <c r="E159" s="235">
        <v>0</v>
      </c>
      <c r="F159" s="228">
        <v>7340</v>
      </c>
      <c r="G159" s="229" t="s">
        <v>121</v>
      </c>
    </row>
    <row r="160" spans="1:7" x14ac:dyDescent="0.2">
      <c r="A160" s="234" t="s">
        <v>19388</v>
      </c>
      <c r="B160" s="228">
        <v>0</v>
      </c>
      <c r="C160" s="235" t="s">
        <v>121</v>
      </c>
      <c r="D160" s="228">
        <v>43500</v>
      </c>
      <c r="E160" s="235">
        <v>0</v>
      </c>
      <c r="F160" s="228">
        <v>43500</v>
      </c>
      <c r="G160" s="229" t="s">
        <v>121</v>
      </c>
    </row>
    <row r="161" spans="1:7" x14ac:dyDescent="0.2">
      <c r="A161" s="234" t="s">
        <v>19389</v>
      </c>
      <c r="B161" s="228">
        <v>0</v>
      </c>
      <c r="C161" s="235" t="s">
        <v>121</v>
      </c>
      <c r="D161" s="228">
        <v>63367.5</v>
      </c>
      <c r="E161" s="235">
        <v>56227.5</v>
      </c>
      <c r="F161" s="228">
        <v>7140</v>
      </c>
      <c r="G161" s="229" t="s">
        <v>121</v>
      </c>
    </row>
    <row r="162" spans="1:7" x14ac:dyDescent="0.2">
      <c r="A162" s="234" t="s">
        <v>19390</v>
      </c>
      <c r="B162" s="228">
        <v>0</v>
      </c>
      <c r="C162" s="235" t="s">
        <v>121</v>
      </c>
      <c r="D162" s="228">
        <v>5950.14</v>
      </c>
      <c r="E162" s="235">
        <v>0</v>
      </c>
      <c r="F162" s="228">
        <v>5950.14</v>
      </c>
      <c r="G162" s="229" t="s">
        <v>121</v>
      </c>
    </row>
    <row r="163" spans="1:7" x14ac:dyDescent="0.2">
      <c r="A163" s="234" t="s">
        <v>19391</v>
      </c>
      <c r="B163" s="228">
        <v>0</v>
      </c>
      <c r="C163" s="235" t="s">
        <v>121</v>
      </c>
      <c r="D163" s="228">
        <v>32299.15</v>
      </c>
      <c r="E163" s="235">
        <v>32299.15</v>
      </c>
      <c r="F163" s="228">
        <v>0</v>
      </c>
      <c r="G163" s="229" t="s">
        <v>121</v>
      </c>
    </row>
    <row r="164" spans="1:7" x14ac:dyDescent="0.2">
      <c r="A164" s="234" t="s">
        <v>19392</v>
      </c>
      <c r="B164" s="228">
        <v>0</v>
      </c>
      <c r="C164" s="235" t="s">
        <v>121</v>
      </c>
      <c r="D164" s="228">
        <v>4524</v>
      </c>
      <c r="E164" s="235">
        <v>0</v>
      </c>
      <c r="F164" s="228">
        <v>4524</v>
      </c>
      <c r="G164" s="229" t="s">
        <v>121</v>
      </c>
    </row>
    <row r="165" spans="1:7" x14ac:dyDescent="0.2">
      <c r="A165" s="234" t="s">
        <v>19393</v>
      </c>
      <c r="B165" s="228">
        <v>0</v>
      </c>
      <c r="C165" s="235" t="s">
        <v>121</v>
      </c>
      <c r="D165" s="228">
        <v>4760</v>
      </c>
      <c r="E165" s="235">
        <v>0</v>
      </c>
      <c r="F165" s="228">
        <v>4760</v>
      </c>
      <c r="G165" s="229" t="s">
        <v>121</v>
      </c>
    </row>
    <row r="166" spans="1:7" x14ac:dyDescent="0.2">
      <c r="A166" s="234" t="s">
        <v>19394</v>
      </c>
      <c r="B166" s="228">
        <v>0</v>
      </c>
      <c r="C166" s="235" t="s">
        <v>121</v>
      </c>
      <c r="D166" s="228">
        <v>4040.01</v>
      </c>
      <c r="E166" s="235">
        <v>4040.01</v>
      </c>
      <c r="F166" s="228">
        <v>0</v>
      </c>
      <c r="G166" s="229" t="s">
        <v>121</v>
      </c>
    </row>
    <row r="167" spans="1:7" x14ac:dyDescent="0.2">
      <c r="A167" s="234" t="s">
        <v>19395</v>
      </c>
      <c r="B167" s="228">
        <v>0</v>
      </c>
      <c r="C167" s="235" t="s">
        <v>121</v>
      </c>
      <c r="D167" s="228">
        <v>2090</v>
      </c>
      <c r="E167" s="235">
        <v>0</v>
      </c>
      <c r="F167" s="228">
        <v>2090</v>
      </c>
      <c r="G167" s="229" t="s">
        <v>121</v>
      </c>
    </row>
    <row r="168" spans="1:7" x14ac:dyDescent="0.2">
      <c r="A168" s="234" t="s">
        <v>289</v>
      </c>
      <c r="B168" s="228">
        <v>324328191.20999998</v>
      </c>
      <c r="C168" s="235" t="s">
        <v>121</v>
      </c>
      <c r="D168" s="228">
        <v>134567.06</v>
      </c>
      <c r="E168" s="235">
        <v>540979.55000000005</v>
      </c>
      <c r="F168" s="228">
        <v>323921778.72000003</v>
      </c>
      <c r="G168" s="229" t="s">
        <v>121</v>
      </c>
    </row>
    <row r="169" spans="1:7" x14ac:dyDescent="0.2">
      <c r="A169" s="234" t="s">
        <v>290</v>
      </c>
      <c r="B169" s="228">
        <v>240847894.00999999</v>
      </c>
      <c r="C169" s="235" t="s">
        <v>121</v>
      </c>
      <c r="D169" s="228">
        <v>0</v>
      </c>
      <c r="E169" s="235">
        <v>0</v>
      </c>
      <c r="F169" s="228">
        <v>240847894.00999999</v>
      </c>
      <c r="G169" s="229" t="s">
        <v>121</v>
      </c>
    </row>
    <row r="170" spans="1:7" x14ac:dyDescent="0.2">
      <c r="A170" s="234" t="s">
        <v>291</v>
      </c>
      <c r="B170" s="228">
        <v>107947699.95999999</v>
      </c>
      <c r="C170" s="235" t="s">
        <v>121</v>
      </c>
      <c r="D170" s="228">
        <v>0</v>
      </c>
      <c r="E170" s="235">
        <v>0</v>
      </c>
      <c r="F170" s="228">
        <v>107947699.95999999</v>
      </c>
      <c r="G170" s="229" t="s">
        <v>121</v>
      </c>
    </row>
    <row r="171" spans="1:7" x14ac:dyDescent="0.2">
      <c r="A171" s="234" t="s">
        <v>291</v>
      </c>
      <c r="B171" s="228">
        <v>107947699.95999999</v>
      </c>
      <c r="C171" s="235" t="s">
        <v>121</v>
      </c>
      <c r="D171" s="228">
        <v>0</v>
      </c>
      <c r="E171" s="235">
        <v>0</v>
      </c>
      <c r="F171" s="228">
        <v>107947699.95999999</v>
      </c>
      <c r="G171" s="229" t="s">
        <v>121</v>
      </c>
    </row>
    <row r="172" spans="1:7" x14ac:dyDescent="0.2">
      <c r="A172" s="234" t="s">
        <v>292</v>
      </c>
      <c r="B172" s="228">
        <v>597435.49</v>
      </c>
      <c r="C172" s="235" t="s">
        <v>121</v>
      </c>
      <c r="D172" s="228">
        <v>0</v>
      </c>
      <c r="E172" s="235">
        <v>0</v>
      </c>
      <c r="F172" s="228">
        <v>597435.49</v>
      </c>
      <c r="G172" s="229" t="s">
        <v>121</v>
      </c>
    </row>
    <row r="173" spans="1:7" x14ac:dyDescent="0.2">
      <c r="A173" s="234" t="s">
        <v>293</v>
      </c>
      <c r="B173" s="228">
        <v>26354743.649999999</v>
      </c>
      <c r="C173" s="235" t="s">
        <v>121</v>
      </c>
      <c r="D173" s="228">
        <v>0</v>
      </c>
      <c r="E173" s="235">
        <v>0</v>
      </c>
      <c r="F173" s="228">
        <v>26354743.649999999</v>
      </c>
      <c r="G173" s="229" t="s">
        <v>121</v>
      </c>
    </row>
    <row r="174" spans="1:7" x14ac:dyDescent="0.2">
      <c r="A174" s="234" t="s">
        <v>294</v>
      </c>
      <c r="B174" s="228">
        <v>80822256.349999994</v>
      </c>
      <c r="C174" s="235" t="s">
        <v>121</v>
      </c>
      <c r="D174" s="228">
        <v>0</v>
      </c>
      <c r="E174" s="235">
        <v>0</v>
      </c>
      <c r="F174" s="228">
        <v>80822256.349999994</v>
      </c>
      <c r="G174" s="229" t="s">
        <v>121</v>
      </c>
    </row>
    <row r="175" spans="1:7" x14ac:dyDescent="0.2">
      <c r="A175" s="234" t="s">
        <v>295</v>
      </c>
      <c r="B175" s="228">
        <v>173264.47</v>
      </c>
      <c r="C175" s="235" t="s">
        <v>121</v>
      </c>
      <c r="D175" s="228">
        <v>0</v>
      </c>
      <c r="E175" s="235">
        <v>0</v>
      </c>
      <c r="F175" s="228">
        <v>173264.47</v>
      </c>
      <c r="G175" s="229" t="s">
        <v>121</v>
      </c>
    </row>
    <row r="176" spans="1:7" x14ac:dyDescent="0.2">
      <c r="A176" s="234" t="s">
        <v>296</v>
      </c>
      <c r="B176" s="228">
        <v>129268475.31</v>
      </c>
      <c r="C176" s="235" t="s">
        <v>121</v>
      </c>
      <c r="D176" s="228">
        <v>0</v>
      </c>
      <c r="E176" s="235">
        <v>0</v>
      </c>
      <c r="F176" s="228">
        <v>129268475.31</v>
      </c>
      <c r="G176" s="229" t="s">
        <v>121</v>
      </c>
    </row>
    <row r="177" spans="1:7" x14ac:dyDescent="0.2">
      <c r="A177" s="234" t="s">
        <v>296</v>
      </c>
      <c r="B177" s="228">
        <v>129268475.31</v>
      </c>
      <c r="C177" s="235" t="s">
        <v>121</v>
      </c>
      <c r="D177" s="228">
        <v>0</v>
      </c>
      <c r="E177" s="235">
        <v>0</v>
      </c>
      <c r="F177" s="228">
        <v>129268475.31</v>
      </c>
      <c r="G177" s="229" t="s">
        <v>121</v>
      </c>
    </row>
    <row r="178" spans="1:7" x14ac:dyDescent="0.2">
      <c r="A178" s="234" t="s">
        <v>297</v>
      </c>
      <c r="B178" s="228">
        <v>7589162.1399999997</v>
      </c>
      <c r="C178" s="235" t="s">
        <v>121</v>
      </c>
      <c r="D178" s="228">
        <v>0</v>
      </c>
      <c r="E178" s="235">
        <v>0</v>
      </c>
      <c r="F178" s="228">
        <v>7589162.1399999997</v>
      </c>
      <c r="G178" s="229" t="s">
        <v>121</v>
      </c>
    </row>
    <row r="179" spans="1:7" x14ac:dyDescent="0.2">
      <c r="A179" s="234" t="s">
        <v>298</v>
      </c>
      <c r="B179" s="228">
        <v>3533909.99</v>
      </c>
      <c r="C179" s="235" t="s">
        <v>121</v>
      </c>
      <c r="D179" s="228">
        <v>0</v>
      </c>
      <c r="E179" s="235">
        <v>0</v>
      </c>
      <c r="F179" s="228">
        <v>3533909.99</v>
      </c>
      <c r="G179" s="229" t="s">
        <v>121</v>
      </c>
    </row>
    <row r="180" spans="1:7" x14ac:dyDescent="0.2">
      <c r="A180" s="234" t="s">
        <v>299</v>
      </c>
      <c r="B180" s="228">
        <v>7352020.1900000004</v>
      </c>
      <c r="C180" s="235" t="s">
        <v>121</v>
      </c>
      <c r="D180" s="228">
        <v>0</v>
      </c>
      <c r="E180" s="235">
        <v>0</v>
      </c>
      <c r="F180" s="228">
        <v>7352020.1900000004</v>
      </c>
      <c r="G180" s="229" t="s">
        <v>121</v>
      </c>
    </row>
    <row r="181" spans="1:7" x14ac:dyDescent="0.2">
      <c r="A181" s="234" t="s">
        <v>300</v>
      </c>
      <c r="B181" s="228">
        <v>3566809.49</v>
      </c>
      <c r="C181" s="235" t="s">
        <v>121</v>
      </c>
      <c r="D181" s="228">
        <v>0</v>
      </c>
      <c r="E181" s="235">
        <v>0</v>
      </c>
      <c r="F181" s="228">
        <v>3566809.49</v>
      </c>
      <c r="G181" s="229" t="s">
        <v>121</v>
      </c>
    </row>
    <row r="182" spans="1:7" x14ac:dyDescent="0.2">
      <c r="A182" s="234" t="s">
        <v>301</v>
      </c>
      <c r="B182" s="228">
        <v>1015090.75</v>
      </c>
      <c r="C182" s="235" t="s">
        <v>121</v>
      </c>
      <c r="D182" s="228">
        <v>0</v>
      </c>
      <c r="E182" s="235">
        <v>0</v>
      </c>
      <c r="F182" s="228">
        <v>1015090.75</v>
      </c>
      <c r="G182" s="229" t="s">
        <v>121</v>
      </c>
    </row>
    <row r="183" spans="1:7" x14ac:dyDescent="0.2">
      <c r="A183" s="234" t="s">
        <v>302</v>
      </c>
      <c r="B183" s="228">
        <v>1518581.63</v>
      </c>
      <c r="C183" s="235" t="s">
        <v>121</v>
      </c>
      <c r="D183" s="228">
        <v>0</v>
      </c>
      <c r="E183" s="235">
        <v>0</v>
      </c>
      <c r="F183" s="228">
        <v>1518581.63</v>
      </c>
      <c r="G183" s="229" t="s">
        <v>121</v>
      </c>
    </row>
    <row r="184" spans="1:7" x14ac:dyDescent="0.2">
      <c r="A184" s="234" t="s">
        <v>303</v>
      </c>
      <c r="B184" s="228">
        <v>5546892.7199999997</v>
      </c>
      <c r="C184" s="235" t="s">
        <v>121</v>
      </c>
      <c r="D184" s="228">
        <v>0</v>
      </c>
      <c r="E184" s="235">
        <v>0</v>
      </c>
      <c r="F184" s="228">
        <v>5546892.7199999997</v>
      </c>
      <c r="G184" s="229" t="s">
        <v>121</v>
      </c>
    </row>
    <row r="185" spans="1:7" x14ac:dyDescent="0.2">
      <c r="A185" s="234" t="s">
        <v>304</v>
      </c>
      <c r="B185" s="228">
        <v>1305213.52</v>
      </c>
      <c r="C185" s="235" t="s">
        <v>121</v>
      </c>
      <c r="D185" s="228">
        <v>0</v>
      </c>
      <c r="E185" s="235">
        <v>0</v>
      </c>
      <c r="F185" s="228">
        <v>1305213.52</v>
      </c>
      <c r="G185" s="229" t="s">
        <v>121</v>
      </c>
    </row>
    <row r="186" spans="1:7" x14ac:dyDescent="0.2">
      <c r="A186" s="234" t="s">
        <v>305</v>
      </c>
      <c r="B186" s="228">
        <v>3971550.47</v>
      </c>
      <c r="C186" s="235" t="s">
        <v>121</v>
      </c>
      <c r="D186" s="228">
        <v>0</v>
      </c>
      <c r="E186" s="235">
        <v>0</v>
      </c>
      <c r="F186" s="228">
        <v>3971550.47</v>
      </c>
      <c r="G186" s="229" t="s">
        <v>121</v>
      </c>
    </row>
    <row r="187" spans="1:7" x14ac:dyDescent="0.2">
      <c r="A187" s="234" t="s">
        <v>306</v>
      </c>
      <c r="B187" s="228">
        <v>237797.86</v>
      </c>
      <c r="C187" s="235" t="s">
        <v>121</v>
      </c>
      <c r="D187" s="228">
        <v>0</v>
      </c>
      <c r="E187" s="235">
        <v>0</v>
      </c>
      <c r="F187" s="228">
        <v>237797.86</v>
      </c>
      <c r="G187" s="229" t="s">
        <v>121</v>
      </c>
    </row>
    <row r="188" spans="1:7" x14ac:dyDescent="0.2">
      <c r="A188" s="234" t="s">
        <v>307</v>
      </c>
      <c r="B188" s="228">
        <v>7540073.6200000001</v>
      </c>
      <c r="C188" s="235" t="s">
        <v>121</v>
      </c>
      <c r="D188" s="228">
        <v>0</v>
      </c>
      <c r="E188" s="235">
        <v>0</v>
      </c>
      <c r="F188" s="228">
        <v>7540073.6200000001</v>
      </c>
      <c r="G188" s="229" t="s">
        <v>121</v>
      </c>
    </row>
    <row r="189" spans="1:7" x14ac:dyDescent="0.2">
      <c r="A189" s="234" t="s">
        <v>16</v>
      </c>
      <c r="B189" s="228">
        <v>1072968.78</v>
      </c>
      <c r="C189" s="235" t="s">
        <v>121</v>
      </c>
      <c r="D189" s="228">
        <v>0</v>
      </c>
      <c r="E189" s="235">
        <v>0</v>
      </c>
      <c r="F189" s="228">
        <v>1072968.78</v>
      </c>
      <c r="G189" s="229" t="s">
        <v>121</v>
      </c>
    </row>
    <row r="190" spans="1:7" x14ac:dyDescent="0.2">
      <c r="A190" s="234" t="s">
        <v>308</v>
      </c>
      <c r="B190" s="228">
        <v>379608.15</v>
      </c>
      <c r="C190" s="235" t="s">
        <v>121</v>
      </c>
      <c r="D190" s="228">
        <v>0</v>
      </c>
      <c r="E190" s="235">
        <v>0</v>
      </c>
      <c r="F190" s="228">
        <v>379608.15</v>
      </c>
      <c r="G190" s="229" t="s">
        <v>121</v>
      </c>
    </row>
    <row r="191" spans="1:7" x14ac:dyDescent="0.2">
      <c r="A191" s="234" t="s">
        <v>309</v>
      </c>
      <c r="B191" s="228">
        <v>36800</v>
      </c>
      <c r="C191" s="235" t="s">
        <v>121</v>
      </c>
      <c r="D191" s="228">
        <v>0</v>
      </c>
      <c r="E191" s="235">
        <v>0</v>
      </c>
      <c r="F191" s="228">
        <v>36800</v>
      </c>
      <c r="G191" s="229" t="s">
        <v>121</v>
      </c>
    </row>
    <row r="192" spans="1:7" x14ac:dyDescent="0.2">
      <c r="A192" s="234" t="s">
        <v>310</v>
      </c>
      <c r="B192" s="228">
        <v>10044640.23</v>
      </c>
      <c r="C192" s="235" t="s">
        <v>121</v>
      </c>
      <c r="D192" s="228">
        <v>0</v>
      </c>
      <c r="E192" s="235">
        <v>0</v>
      </c>
      <c r="F192" s="228">
        <v>10044640.23</v>
      </c>
      <c r="G192" s="229" t="s">
        <v>121</v>
      </c>
    </row>
    <row r="193" spans="1:7" x14ac:dyDescent="0.2">
      <c r="A193" s="234" t="s">
        <v>311</v>
      </c>
      <c r="B193" s="228">
        <v>8033855.5499999998</v>
      </c>
      <c r="C193" s="235" t="s">
        <v>121</v>
      </c>
      <c r="D193" s="228">
        <v>0</v>
      </c>
      <c r="E193" s="235">
        <v>0</v>
      </c>
      <c r="F193" s="228">
        <v>8033855.5499999998</v>
      </c>
      <c r="G193" s="229" t="s">
        <v>121</v>
      </c>
    </row>
    <row r="194" spans="1:7" ht="13.5" thickBot="1" x14ac:dyDescent="0.25">
      <c r="A194" s="236" t="s">
        <v>312</v>
      </c>
      <c r="B194" s="230">
        <v>463779.67</v>
      </c>
      <c r="C194" s="237" t="s">
        <v>121</v>
      </c>
      <c r="D194" s="230">
        <v>0</v>
      </c>
      <c r="E194" s="237">
        <v>0</v>
      </c>
      <c r="F194" s="230">
        <v>463779.67</v>
      </c>
      <c r="G194" s="231" t="s">
        <v>121</v>
      </c>
    </row>
    <row r="195" spans="1:7" x14ac:dyDescent="0.2">
      <c r="A195" s="232" t="s">
        <v>313</v>
      </c>
      <c r="B195" s="226">
        <v>9393626</v>
      </c>
      <c r="C195" s="233" t="s">
        <v>121</v>
      </c>
      <c r="D195" s="226">
        <v>0</v>
      </c>
      <c r="E195" s="233">
        <v>0</v>
      </c>
      <c r="F195" s="226">
        <v>9393626</v>
      </c>
      <c r="G195" s="227" t="s">
        <v>121</v>
      </c>
    </row>
    <row r="196" spans="1:7" x14ac:dyDescent="0.2">
      <c r="A196" s="234" t="s">
        <v>314</v>
      </c>
      <c r="B196" s="228">
        <v>53093.2</v>
      </c>
      <c r="C196" s="235" t="s">
        <v>121</v>
      </c>
      <c r="D196" s="228">
        <v>0</v>
      </c>
      <c r="E196" s="235">
        <v>0</v>
      </c>
      <c r="F196" s="228">
        <v>53093.2</v>
      </c>
      <c r="G196" s="229" t="s">
        <v>121</v>
      </c>
    </row>
    <row r="197" spans="1:7" x14ac:dyDescent="0.2">
      <c r="A197" s="234" t="s">
        <v>315</v>
      </c>
      <c r="B197" s="228">
        <v>2564713.5699999998</v>
      </c>
      <c r="C197" s="235" t="s">
        <v>121</v>
      </c>
      <c r="D197" s="228">
        <v>0</v>
      </c>
      <c r="E197" s="235">
        <v>0</v>
      </c>
      <c r="F197" s="228">
        <v>2564713.5699999998</v>
      </c>
      <c r="G197" s="229" t="s">
        <v>121</v>
      </c>
    </row>
    <row r="198" spans="1:7" x14ac:dyDescent="0.2">
      <c r="A198" s="234" t="s">
        <v>316</v>
      </c>
      <c r="B198" s="228">
        <v>11310</v>
      </c>
      <c r="C198" s="235" t="s">
        <v>121</v>
      </c>
      <c r="D198" s="228">
        <v>0</v>
      </c>
      <c r="E198" s="235">
        <v>0</v>
      </c>
      <c r="F198" s="228">
        <v>11310</v>
      </c>
      <c r="G198" s="229" t="s">
        <v>121</v>
      </c>
    </row>
    <row r="199" spans="1:7" x14ac:dyDescent="0.2">
      <c r="A199" s="234" t="s">
        <v>317</v>
      </c>
      <c r="B199" s="228">
        <v>39034</v>
      </c>
      <c r="C199" s="235" t="s">
        <v>121</v>
      </c>
      <c r="D199" s="228">
        <v>0</v>
      </c>
      <c r="E199" s="235">
        <v>0</v>
      </c>
      <c r="F199" s="228">
        <v>39034</v>
      </c>
      <c r="G199" s="229" t="s">
        <v>121</v>
      </c>
    </row>
    <row r="200" spans="1:7" x14ac:dyDescent="0.2">
      <c r="A200" s="234" t="s">
        <v>318</v>
      </c>
      <c r="B200" s="228">
        <v>11903937.300000001</v>
      </c>
      <c r="C200" s="235" t="s">
        <v>121</v>
      </c>
      <c r="D200" s="228">
        <v>0</v>
      </c>
      <c r="E200" s="235">
        <v>0</v>
      </c>
      <c r="F200" s="228">
        <v>11903937.300000001</v>
      </c>
      <c r="G200" s="229" t="s">
        <v>121</v>
      </c>
    </row>
    <row r="201" spans="1:7" x14ac:dyDescent="0.2">
      <c r="A201" s="234" t="s">
        <v>319</v>
      </c>
      <c r="B201" s="228">
        <v>3532214</v>
      </c>
      <c r="C201" s="235" t="s">
        <v>121</v>
      </c>
      <c r="D201" s="228">
        <v>0</v>
      </c>
      <c r="E201" s="235">
        <v>0</v>
      </c>
      <c r="F201" s="228">
        <v>3532214</v>
      </c>
      <c r="G201" s="229" t="s">
        <v>121</v>
      </c>
    </row>
    <row r="202" spans="1:7" x14ac:dyDescent="0.2">
      <c r="A202" s="234" t="s">
        <v>320</v>
      </c>
      <c r="B202" s="228">
        <v>259296.26</v>
      </c>
      <c r="C202" s="235" t="s">
        <v>121</v>
      </c>
      <c r="D202" s="228">
        <v>0</v>
      </c>
      <c r="E202" s="235">
        <v>0</v>
      </c>
      <c r="F202" s="228">
        <v>259296.26</v>
      </c>
      <c r="G202" s="229" t="s">
        <v>121</v>
      </c>
    </row>
    <row r="203" spans="1:7" x14ac:dyDescent="0.2">
      <c r="A203" s="234" t="s">
        <v>321</v>
      </c>
      <c r="B203" s="228">
        <v>82172.399999999994</v>
      </c>
      <c r="C203" s="235" t="s">
        <v>121</v>
      </c>
      <c r="D203" s="228">
        <v>0</v>
      </c>
      <c r="E203" s="235">
        <v>0</v>
      </c>
      <c r="F203" s="228">
        <v>82172.399999999994</v>
      </c>
      <c r="G203" s="229" t="s">
        <v>121</v>
      </c>
    </row>
    <row r="204" spans="1:7" x14ac:dyDescent="0.2">
      <c r="A204" s="234" t="s">
        <v>322</v>
      </c>
      <c r="B204" s="228">
        <v>368928.58</v>
      </c>
      <c r="C204" s="235" t="s">
        <v>121</v>
      </c>
      <c r="D204" s="228">
        <v>0</v>
      </c>
      <c r="E204" s="235">
        <v>0</v>
      </c>
      <c r="F204" s="228">
        <v>368928.58</v>
      </c>
      <c r="G204" s="229" t="s">
        <v>121</v>
      </c>
    </row>
    <row r="205" spans="1:7" x14ac:dyDescent="0.2">
      <c r="A205" s="234" t="s">
        <v>294</v>
      </c>
      <c r="B205" s="228">
        <v>16870436.440000001</v>
      </c>
      <c r="C205" s="235" t="s">
        <v>121</v>
      </c>
      <c r="D205" s="228">
        <v>0</v>
      </c>
      <c r="E205" s="235">
        <v>0</v>
      </c>
      <c r="F205" s="228">
        <v>16870436.440000001</v>
      </c>
      <c r="G205" s="229" t="s">
        <v>121</v>
      </c>
    </row>
    <row r="206" spans="1:7" x14ac:dyDescent="0.2">
      <c r="A206" s="234" t="s">
        <v>323</v>
      </c>
      <c r="B206" s="228">
        <v>4343538.8</v>
      </c>
      <c r="C206" s="235" t="s">
        <v>121</v>
      </c>
      <c r="D206" s="228">
        <v>0</v>
      </c>
      <c r="E206" s="235">
        <v>0</v>
      </c>
      <c r="F206" s="228">
        <v>4343538.8</v>
      </c>
      <c r="G206" s="229" t="s">
        <v>121</v>
      </c>
    </row>
    <row r="207" spans="1:7" x14ac:dyDescent="0.2">
      <c r="A207" s="234" t="s">
        <v>324</v>
      </c>
      <c r="B207" s="228">
        <v>1697732.73</v>
      </c>
      <c r="C207" s="235" t="s">
        <v>121</v>
      </c>
      <c r="D207" s="228">
        <v>0</v>
      </c>
      <c r="E207" s="235">
        <v>0</v>
      </c>
      <c r="F207" s="228">
        <v>1697732.73</v>
      </c>
      <c r="G207" s="229" t="s">
        <v>121</v>
      </c>
    </row>
    <row r="208" spans="1:7" x14ac:dyDescent="0.2">
      <c r="A208" s="234" t="s">
        <v>325</v>
      </c>
      <c r="B208" s="228">
        <v>14939687.27</v>
      </c>
      <c r="C208" s="235" t="s">
        <v>121</v>
      </c>
      <c r="D208" s="228">
        <v>0</v>
      </c>
      <c r="E208" s="235">
        <v>0</v>
      </c>
      <c r="F208" s="228">
        <v>14939687.27</v>
      </c>
      <c r="G208" s="229" t="s">
        <v>121</v>
      </c>
    </row>
    <row r="209" spans="1:7" x14ac:dyDescent="0.2">
      <c r="A209" s="234" t="s">
        <v>326</v>
      </c>
      <c r="B209" s="228">
        <v>436252.84</v>
      </c>
      <c r="C209" s="235" t="s">
        <v>121</v>
      </c>
      <c r="D209" s="228">
        <v>0</v>
      </c>
      <c r="E209" s="235">
        <v>0</v>
      </c>
      <c r="F209" s="228">
        <v>436252.84</v>
      </c>
      <c r="G209" s="229" t="s">
        <v>121</v>
      </c>
    </row>
    <row r="210" spans="1:7" x14ac:dyDescent="0.2">
      <c r="A210" s="234" t="s">
        <v>327</v>
      </c>
      <c r="B210" s="228">
        <v>436252.84</v>
      </c>
      <c r="C210" s="235" t="s">
        <v>121</v>
      </c>
      <c r="D210" s="228">
        <v>0</v>
      </c>
      <c r="E210" s="235">
        <v>0</v>
      </c>
      <c r="F210" s="228">
        <v>436252.84</v>
      </c>
      <c r="G210" s="229" t="s">
        <v>121</v>
      </c>
    </row>
    <row r="211" spans="1:7" x14ac:dyDescent="0.2">
      <c r="A211" s="234" t="s">
        <v>328</v>
      </c>
      <c r="B211" s="228">
        <v>436252.84</v>
      </c>
      <c r="C211" s="235" t="s">
        <v>121</v>
      </c>
      <c r="D211" s="228">
        <v>0</v>
      </c>
      <c r="E211" s="235">
        <v>0</v>
      </c>
      <c r="F211" s="228">
        <v>436252.84</v>
      </c>
      <c r="G211" s="229" t="s">
        <v>121</v>
      </c>
    </row>
    <row r="212" spans="1:7" x14ac:dyDescent="0.2">
      <c r="A212" s="234" t="s">
        <v>329</v>
      </c>
      <c r="B212" s="228">
        <v>3195465.9</v>
      </c>
      <c r="C212" s="235" t="s">
        <v>121</v>
      </c>
      <c r="D212" s="228">
        <v>0</v>
      </c>
      <c r="E212" s="235">
        <v>0</v>
      </c>
      <c r="F212" s="228">
        <v>3195465.9</v>
      </c>
      <c r="G212" s="229" t="s">
        <v>121</v>
      </c>
    </row>
    <row r="213" spans="1:7" x14ac:dyDescent="0.2">
      <c r="A213" s="234" t="s">
        <v>330</v>
      </c>
      <c r="B213" s="228">
        <v>3195465.9</v>
      </c>
      <c r="C213" s="235" t="s">
        <v>121</v>
      </c>
      <c r="D213" s="228">
        <v>0</v>
      </c>
      <c r="E213" s="235">
        <v>0</v>
      </c>
      <c r="F213" s="228">
        <v>3195465.9</v>
      </c>
      <c r="G213" s="229" t="s">
        <v>121</v>
      </c>
    </row>
    <row r="214" spans="1:7" x14ac:dyDescent="0.2">
      <c r="A214" s="234" t="s">
        <v>331</v>
      </c>
      <c r="B214" s="228">
        <v>98201367.799999997</v>
      </c>
      <c r="C214" s="235" t="s">
        <v>121</v>
      </c>
      <c r="D214" s="228">
        <v>134567.06</v>
      </c>
      <c r="E214" s="235">
        <v>0</v>
      </c>
      <c r="F214" s="228">
        <v>98335934.859999999</v>
      </c>
      <c r="G214" s="229" t="s">
        <v>121</v>
      </c>
    </row>
    <row r="215" spans="1:7" x14ac:dyDescent="0.2">
      <c r="A215" s="234" t="s">
        <v>332</v>
      </c>
      <c r="B215" s="228">
        <v>44079856.399999999</v>
      </c>
      <c r="C215" s="235" t="s">
        <v>121</v>
      </c>
      <c r="D215" s="228">
        <v>0</v>
      </c>
      <c r="E215" s="235">
        <v>0</v>
      </c>
      <c r="F215" s="228">
        <v>44079856.399999999</v>
      </c>
      <c r="G215" s="229" t="s">
        <v>121</v>
      </c>
    </row>
    <row r="216" spans="1:7" x14ac:dyDescent="0.2">
      <c r="A216" s="234" t="s">
        <v>333</v>
      </c>
      <c r="B216" s="228">
        <v>16220239.960000001</v>
      </c>
      <c r="C216" s="235" t="s">
        <v>121</v>
      </c>
      <c r="D216" s="228">
        <v>0</v>
      </c>
      <c r="E216" s="235">
        <v>0</v>
      </c>
      <c r="F216" s="228">
        <v>16220239.960000001</v>
      </c>
      <c r="G216" s="229" t="s">
        <v>121</v>
      </c>
    </row>
    <row r="217" spans="1:7" x14ac:dyDescent="0.2">
      <c r="A217" s="234" t="s">
        <v>334</v>
      </c>
      <c r="B217" s="228">
        <v>27673423.800000001</v>
      </c>
      <c r="C217" s="235" t="s">
        <v>121</v>
      </c>
      <c r="D217" s="228">
        <v>0</v>
      </c>
      <c r="E217" s="235">
        <v>0</v>
      </c>
      <c r="F217" s="228">
        <v>27673423.800000001</v>
      </c>
      <c r="G217" s="229" t="s">
        <v>121</v>
      </c>
    </row>
    <row r="218" spans="1:7" x14ac:dyDescent="0.2">
      <c r="A218" s="234" t="s">
        <v>335</v>
      </c>
      <c r="B218" s="228">
        <v>186192.64000000001</v>
      </c>
      <c r="C218" s="235" t="s">
        <v>121</v>
      </c>
      <c r="D218" s="228">
        <v>0</v>
      </c>
      <c r="E218" s="235">
        <v>0</v>
      </c>
      <c r="F218" s="228">
        <v>186192.64000000001</v>
      </c>
      <c r="G218" s="229" t="s">
        <v>121</v>
      </c>
    </row>
    <row r="219" spans="1:7" x14ac:dyDescent="0.2">
      <c r="A219" s="234" t="s">
        <v>336</v>
      </c>
      <c r="B219" s="228">
        <v>1829320.88</v>
      </c>
      <c r="C219" s="235" t="s">
        <v>121</v>
      </c>
      <c r="D219" s="228">
        <v>32299.14</v>
      </c>
      <c r="E219" s="235">
        <v>0</v>
      </c>
      <c r="F219" s="228">
        <v>1861620.02</v>
      </c>
      <c r="G219" s="229" t="s">
        <v>121</v>
      </c>
    </row>
    <row r="220" spans="1:7" x14ac:dyDescent="0.2">
      <c r="A220" s="234" t="s">
        <v>337</v>
      </c>
      <c r="B220" s="228">
        <v>1435674.51</v>
      </c>
      <c r="C220" s="235" t="s">
        <v>121</v>
      </c>
      <c r="D220" s="228">
        <v>0</v>
      </c>
      <c r="E220" s="235">
        <v>0</v>
      </c>
      <c r="F220" s="228">
        <v>1435674.51</v>
      </c>
      <c r="G220" s="229" t="s">
        <v>121</v>
      </c>
    </row>
    <row r="221" spans="1:7" x14ac:dyDescent="0.2">
      <c r="A221" s="234" t="s">
        <v>338</v>
      </c>
      <c r="B221" s="228">
        <v>137007.59</v>
      </c>
      <c r="C221" s="235" t="s">
        <v>121</v>
      </c>
      <c r="D221" s="228">
        <v>32299.14</v>
      </c>
      <c r="E221" s="235">
        <v>0</v>
      </c>
      <c r="F221" s="228">
        <v>169306.73</v>
      </c>
      <c r="G221" s="229" t="s">
        <v>121</v>
      </c>
    </row>
    <row r="222" spans="1:7" x14ac:dyDescent="0.2">
      <c r="A222" s="234" t="s">
        <v>339</v>
      </c>
      <c r="B222" s="228">
        <v>256638.78</v>
      </c>
      <c r="C222" s="235" t="s">
        <v>121</v>
      </c>
      <c r="D222" s="228">
        <v>0</v>
      </c>
      <c r="E222" s="235">
        <v>0</v>
      </c>
      <c r="F222" s="228">
        <v>256638.78</v>
      </c>
      <c r="G222" s="229" t="s">
        <v>121</v>
      </c>
    </row>
    <row r="223" spans="1:7" x14ac:dyDescent="0.2">
      <c r="A223" s="234" t="s">
        <v>340</v>
      </c>
      <c r="B223" s="228">
        <v>1170059.3999999999</v>
      </c>
      <c r="C223" s="235" t="s">
        <v>121</v>
      </c>
      <c r="D223" s="228">
        <v>0</v>
      </c>
      <c r="E223" s="235">
        <v>0</v>
      </c>
      <c r="F223" s="228">
        <v>1170059.3999999999</v>
      </c>
      <c r="G223" s="229" t="s">
        <v>121</v>
      </c>
    </row>
    <row r="224" spans="1:7" x14ac:dyDescent="0.2">
      <c r="A224" s="234" t="s">
        <v>341</v>
      </c>
      <c r="B224" s="228">
        <v>1170059.3999999999</v>
      </c>
      <c r="C224" s="235" t="s">
        <v>121</v>
      </c>
      <c r="D224" s="228">
        <v>0</v>
      </c>
      <c r="E224" s="235">
        <v>0</v>
      </c>
      <c r="F224" s="228">
        <v>1170059.3999999999</v>
      </c>
      <c r="G224" s="229" t="s">
        <v>121</v>
      </c>
    </row>
    <row r="225" spans="1:7" x14ac:dyDescent="0.2">
      <c r="A225" s="234" t="s">
        <v>342</v>
      </c>
      <c r="B225" s="228">
        <v>3162991.14</v>
      </c>
      <c r="C225" s="235" t="s">
        <v>121</v>
      </c>
      <c r="D225" s="228">
        <v>0</v>
      </c>
      <c r="E225" s="235">
        <v>0</v>
      </c>
      <c r="F225" s="228">
        <v>3162991.14</v>
      </c>
      <c r="G225" s="229" t="s">
        <v>121</v>
      </c>
    </row>
    <row r="226" spans="1:7" x14ac:dyDescent="0.2">
      <c r="A226" s="234" t="s">
        <v>343</v>
      </c>
      <c r="B226" s="228">
        <v>3162991.14</v>
      </c>
      <c r="C226" s="235" t="s">
        <v>121</v>
      </c>
      <c r="D226" s="228">
        <v>0</v>
      </c>
      <c r="E226" s="235">
        <v>0</v>
      </c>
      <c r="F226" s="228">
        <v>3162991.14</v>
      </c>
      <c r="G226" s="229" t="s">
        <v>121</v>
      </c>
    </row>
    <row r="227" spans="1:7" x14ac:dyDescent="0.2">
      <c r="A227" s="234" t="s">
        <v>344</v>
      </c>
      <c r="B227" s="228">
        <v>47953639.979999997</v>
      </c>
      <c r="C227" s="235" t="s">
        <v>121</v>
      </c>
      <c r="D227" s="228">
        <v>102267.92</v>
      </c>
      <c r="E227" s="235">
        <v>0</v>
      </c>
      <c r="F227" s="228">
        <v>48055907.899999999</v>
      </c>
      <c r="G227" s="229" t="s">
        <v>121</v>
      </c>
    </row>
    <row r="228" spans="1:7" x14ac:dyDescent="0.2">
      <c r="A228" s="234" t="s">
        <v>345</v>
      </c>
      <c r="B228" s="228">
        <v>16289048.439999999</v>
      </c>
      <c r="C228" s="235" t="s">
        <v>121</v>
      </c>
      <c r="D228" s="228">
        <v>0</v>
      </c>
      <c r="E228" s="235">
        <v>0</v>
      </c>
      <c r="F228" s="228">
        <v>16289048.439999999</v>
      </c>
      <c r="G228" s="229" t="s">
        <v>121</v>
      </c>
    </row>
    <row r="229" spans="1:7" x14ac:dyDescent="0.2">
      <c r="A229" s="234" t="s">
        <v>346</v>
      </c>
      <c r="B229" s="228">
        <v>130993.9</v>
      </c>
      <c r="C229" s="235" t="s">
        <v>121</v>
      </c>
      <c r="D229" s="228">
        <v>0</v>
      </c>
      <c r="E229" s="235">
        <v>0</v>
      </c>
      <c r="F229" s="228">
        <v>130993.9</v>
      </c>
      <c r="G229" s="229" t="s">
        <v>121</v>
      </c>
    </row>
    <row r="230" spans="1:7" x14ac:dyDescent="0.2">
      <c r="A230" s="234" t="s">
        <v>347</v>
      </c>
      <c r="B230" s="228">
        <v>517950.32</v>
      </c>
      <c r="C230" s="235" t="s">
        <v>121</v>
      </c>
      <c r="D230" s="228">
        <v>0</v>
      </c>
      <c r="E230" s="235">
        <v>0</v>
      </c>
      <c r="F230" s="228">
        <v>517950.32</v>
      </c>
      <c r="G230" s="229" t="s">
        <v>121</v>
      </c>
    </row>
    <row r="231" spans="1:7" x14ac:dyDescent="0.2">
      <c r="A231" s="234" t="s">
        <v>348</v>
      </c>
      <c r="B231" s="228">
        <v>17161546.199999999</v>
      </c>
      <c r="C231" s="235" t="s">
        <v>121</v>
      </c>
      <c r="D231" s="228">
        <v>0</v>
      </c>
      <c r="E231" s="235">
        <v>0</v>
      </c>
      <c r="F231" s="228">
        <v>17161546.199999999</v>
      </c>
      <c r="G231" s="229" t="s">
        <v>121</v>
      </c>
    </row>
    <row r="232" spans="1:7" x14ac:dyDescent="0.2">
      <c r="A232" s="234" t="s">
        <v>349</v>
      </c>
      <c r="B232" s="228">
        <v>13854101.119999999</v>
      </c>
      <c r="C232" s="235" t="s">
        <v>121</v>
      </c>
      <c r="D232" s="228">
        <v>102267.92</v>
      </c>
      <c r="E232" s="235">
        <v>0</v>
      </c>
      <c r="F232" s="228">
        <v>13956369.039999999</v>
      </c>
      <c r="G232" s="229" t="s">
        <v>121</v>
      </c>
    </row>
    <row r="233" spans="1:7" x14ac:dyDescent="0.2">
      <c r="A233" s="234" t="s">
        <v>350</v>
      </c>
      <c r="B233" s="228">
        <v>5500</v>
      </c>
      <c r="C233" s="235" t="s">
        <v>121</v>
      </c>
      <c r="D233" s="228">
        <v>0</v>
      </c>
      <c r="E233" s="235">
        <v>0</v>
      </c>
      <c r="F233" s="228">
        <v>5500</v>
      </c>
      <c r="G233" s="229" t="s">
        <v>121</v>
      </c>
    </row>
    <row r="234" spans="1:7" x14ac:dyDescent="0.2">
      <c r="A234" s="234" t="s">
        <v>351</v>
      </c>
      <c r="B234" s="228">
        <v>5500</v>
      </c>
      <c r="C234" s="235" t="s">
        <v>121</v>
      </c>
      <c r="D234" s="228">
        <v>0</v>
      </c>
      <c r="E234" s="235">
        <v>0</v>
      </c>
      <c r="F234" s="228">
        <v>5500</v>
      </c>
      <c r="G234" s="229" t="s">
        <v>121</v>
      </c>
    </row>
    <row r="235" spans="1:7" x14ac:dyDescent="0.2">
      <c r="A235" s="234" t="s">
        <v>352</v>
      </c>
      <c r="B235" s="228">
        <v>1023682.6</v>
      </c>
      <c r="C235" s="235" t="s">
        <v>121</v>
      </c>
      <c r="D235" s="228">
        <v>0</v>
      </c>
      <c r="E235" s="235">
        <v>0</v>
      </c>
      <c r="F235" s="228">
        <v>1023682.6</v>
      </c>
      <c r="G235" s="229" t="s">
        <v>121</v>
      </c>
    </row>
    <row r="236" spans="1:7" x14ac:dyDescent="0.2">
      <c r="A236" s="234" t="s">
        <v>353</v>
      </c>
      <c r="B236" s="228">
        <v>927412.84</v>
      </c>
      <c r="C236" s="235" t="s">
        <v>121</v>
      </c>
      <c r="D236" s="228">
        <v>0</v>
      </c>
      <c r="E236" s="235">
        <v>0</v>
      </c>
      <c r="F236" s="228">
        <v>927412.84</v>
      </c>
      <c r="G236" s="229" t="s">
        <v>121</v>
      </c>
    </row>
    <row r="237" spans="1:7" x14ac:dyDescent="0.2">
      <c r="A237" s="234" t="s">
        <v>354</v>
      </c>
      <c r="B237" s="228">
        <v>910919.72</v>
      </c>
      <c r="C237" s="235" t="s">
        <v>121</v>
      </c>
      <c r="D237" s="228">
        <v>0</v>
      </c>
      <c r="E237" s="235">
        <v>0</v>
      </c>
      <c r="F237" s="228">
        <v>910919.72</v>
      </c>
      <c r="G237" s="229" t="s">
        <v>121</v>
      </c>
    </row>
    <row r="238" spans="1:7" x14ac:dyDescent="0.2">
      <c r="A238" s="234" t="s">
        <v>354</v>
      </c>
      <c r="B238" s="228">
        <v>16493.12</v>
      </c>
      <c r="C238" s="235" t="s">
        <v>121</v>
      </c>
      <c r="D238" s="228">
        <v>0</v>
      </c>
      <c r="E238" s="235">
        <v>0</v>
      </c>
      <c r="F238" s="228">
        <v>16493.12</v>
      </c>
      <c r="G238" s="229" t="s">
        <v>121</v>
      </c>
    </row>
    <row r="239" spans="1:7" x14ac:dyDescent="0.2">
      <c r="A239" s="234" t="s">
        <v>355</v>
      </c>
      <c r="B239" s="228">
        <v>96269.759999999995</v>
      </c>
      <c r="C239" s="235" t="s">
        <v>121</v>
      </c>
      <c r="D239" s="228">
        <v>0</v>
      </c>
      <c r="E239" s="235">
        <v>0</v>
      </c>
      <c r="F239" s="228">
        <v>96269.759999999995</v>
      </c>
      <c r="G239" s="229" t="s">
        <v>121</v>
      </c>
    </row>
    <row r="240" spans="1:7" x14ac:dyDescent="0.2">
      <c r="A240" s="234" t="s">
        <v>356</v>
      </c>
      <c r="B240" s="228">
        <v>96269.759999999995</v>
      </c>
      <c r="C240" s="235" t="s">
        <v>121</v>
      </c>
      <c r="D240" s="228">
        <v>0</v>
      </c>
      <c r="E240" s="235">
        <v>0</v>
      </c>
      <c r="F240" s="228">
        <v>96269.759999999995</v>
      </c>
      <c r="G240" s="229" t="s">
        <v>121</v>
      </c>
    </row>
    <row r="241" spans="1:7" x14ac:dyDescent="0.2">
      <c r="A241" s="234" t="s">
        <v>357</v>
      </c>
      <c r="B241" s="228">
        <v>-15796619</v>
      </c>
      <c r="C241" s="235" t="s">
        <v>121</v>
      </c>
      <c r="D241" s="228">
        <v>0</v>
      </c>
      <c r="E241" s="235">
        <v>540979.55000000005</v>
      </c>
      <c r="F241" s="228">
        <v>-16337598.550000001</v>
      </c>
      <c r="G241" s="229" t="s">
        <v>121</v>
      </c>
    </row>
    <row r="242" spans="1:7" x14ac:dyDescent="0.2">
      <c r="A242" s="234" t="s">
        <v>358</v>
      </c>
      <c r="B242" s="228">
        <v>-14933572.699999999</v>
      </c>
      <c r="C242" s="235" t="s">
        <v>121</v>
      </c>
      <c r="D242" s="228">
        <v>0</v>
      </c>
      <c r="E242" s="235">
        <v>515218.8</v>
      </c>
      <c r="F242" s="228">
        <v>-15448791.5</v>
      </c>
      <c r="G242" s="229" t="s">
        <v>121</v>
      </c>
    </row>
    <row r="243" spans="1:7" x14ac:dyDescent="0.2">
      <c r="A243" s="234" t="s">
        <v>359</v>
      </c>
      <c r="B243" s="228">
        <v>-9099891.1099999994</v>
      </c>
      <c r="C243" s="235" t="s">
        <v>121</v>
      </c>
      <c r="D243" s="228">
        <v>0</v>
      </c>
      <c r="E243" s="235">
        <v>307234.67</v>
      </c>
      <c r="F243" s="228">
        <v>-9407125.7799999993</v>
      </c>
      <c r="G243" s="229" t="s">
        <v>121</v>
      </c>
    </row>
    <row r="244" spans="1:7" x14ac:dyDescent="0.2">
      <c r="A244" s="234" t="s">
        <v>360</v>
      </c>
      <c r="B244" s="228">
        <v>-885352.63</v>
      </c>
      <c r="C244" s="235" t="s">
        <v>121</v>
      </c>
      <c r="D244" s="228">
        <v>0</v>
      </c>
      <c r="E244" s="235">
        <v>39529.61</v>
      </c>
      <c r="F244" s="228">
        <v>-924882.24</v>
      </c>
      <c r="G244" s="229" t="s">
        <v>121</v>
      </c>
    </row>
    <row r="245" spans="1:7" x14ac:dyDescent="0.2">
      <c r="A245" s="234" t="s">
        <v>361</v>
      </c>
      <c r="B245" s="228">
        <v>-14884.01</v>
      </c>
      <c r="C245" s="235" t="s">
        <v>121</v>
      </c>
      <c r="D245" s="228">
        <v>0</v>
      </c>
      <c r="E245" s="235">
        <v>275.63</v>
      </c>
      <c r="F245" s="228">
        <v>-15159.64</v>
      </c>
      <c r="G245" s="229" t="s">
        <v>121</v>
      </c>
    </row>
    <row r="246" spans="1:7" x14ac:dyDescent="0.2">
      <c r="A246" s="234" t="s">
        <v>362</v>
      </c>
      <c r="B246" s="228">
        <v>-562396.52</v>
      </c>
      <c r="C246" s="235" t="s">
        <v>121</v>
      </c>
      <c r="D246" s="228">
        <v>0</v>
      </c>
      <c r="E246" s="235">
        <v>10963.33</v>
      </c>
      <c r="F246" s="228">
        <v>-573359.85</v>
      </c>
      <c r="G246" s="229" t="s">
        <v>121</v>
      </c>
    </row>
    <row r="247" spans="1:7" x14ac:dyDescent="0.2">
      <c r="A247" s="234" t="s">
        <v>363</v>
      </c>
      <c r="B247" s="228">
        <v>-4371048.43</v>
      </c>
      <c r="C247" s="235" t="s">
        <v>121</v>
      </c>
      <c r="D247" s="228">
        <v>0</v>
      </c>
      <c r="E247" s="235">
        <v>157215.56</v>
      </c>
      <c r="F247" s="228">
        <v>-4528263.99</v>
      </c>
      <c r="G247" s="229" t="s">
        <v>121</v>
      </c>
    </row>
    <row r="248" spans="1:7" x14ac:dyDescent="0.2">
      <c r="A248" s="234" t="s">
        <v>364</v>
      </c>
      <c r="B248" s="228">
        <v>-3116.78</v>
      </c>
      <c r="C248" s="235" t="s">
        <v>121</v>
      </c>
      <c r="D248" s="228">
        <v>0</v>
      </c>
      <c r="E248" s="235">
        <v>91.67</v>
      </c>
      <c r="F248" s="228">
        <v>-3208.45</v>
      </c>
      <c r="G248" s="229" t="s">
        <v>121</v>
      </c>
    </row>
    <row r="249" spans="1:7" x14ac:dyDescent="0.2">
      <c r="A249" s="234" t="s">
        <v>365</v>
      </c>
      <c r="B249" s="228">
        <v>-3116.78</v>
      </c>
      <c r="C249" s="235" t="s">
        <v>121</v>
      </c>
      <c r="D249" s="228">
        <v>0</v>
      </c>
      <c r="E249" s="235">
        <v>91.67</v>
      </c>
      <c r="F249" s="228">
        <v>-3208.45</v>
      </c>
      <c r="G249" s="229" t="s">
        <v>121</v>
      </c>
    </row>
    <row r="250" spans="1:7" x14ac:dyDescent="0.2">
      <c r="A250" s="234" t="s">
        <v>366</v>
      </c>
      <c r="B250" s="228">
        <v>-859929.52</v>
      </c>
      <c r="C250" s="235" t="s">
        <v>121</v>
      </c>
      <c r="D250" s="228">
        <v>0</v>
      </c>
      <c r="E250" s="235">
        <v>25669.08</v>
      </c>
      <c r="F250" s="228">
        <v>-885598.6</v>
      </c>
      <c r="G250" s="229" t="s">
        <v>121</v>
      </c>
    </row>
    <row r="251" spans="1:7" x14ac:dyDescent="0.2">
      <c r="A251" s="234" t="s">
        <v>367</v>
      </c>
      <c r="B251" s="228">
        <v>-763659.8</v>
      </c>
      <c r="C251" s="235" t="s">
        <v>121</v>
      </c>
      <c r="D251" s="228">
        <v>0</v>
      </c>
      <c r="E251" s="235">
        <v>25669.08</v>
      </c>
      <c r="F251" s="228">
        <v>-789328.88</v>
      </c>
      <c r="G251" s="229" t="s">
        <v>121</v>
      </c>
    </row>
    <row r="252" spans="1:7" x14ac:dyDescent="0.2">
      <c r="A252" s="234" t="s">
        <v>368</v>
      </c>
      <c r="B252" s="228">
        <v>-96269.72</v>
      </c>
      <c r="C252" s="235" t="s">
        <v>121</v>
      </c>
      <c r="D252" s="228">
        <v>0</v>
      </c>
      <c r="E252" s="235">
        <v>0</v>
      </c>
      <c r="F252" s="228">
        <v>-96269.72</v>
      </c>
      <c r="G252" s="229" t="s">
        <v>121</v>
      </c>
    </row>
    <row r="253" spans="1:7" x14ac:dyDescent="0.2">
      <c r="A253" s="234" t="s">
        <v>369</v>
      </c>
      <c r="B253" s="228">
        <v>51865.8</v>
      </c>
      <c r="C253" s="235" t="s">
        <v>121</v>
      </c>
      <c r="D253" s="228">
        <v>0</v>
      </c>
      <c r="E253" s="235">
        <v>0</v>
      </c>
      <c r="F253" s="228">
        <v>51865.8</v>
      </c>
      <c r="G253" s="229" t="s">
        <v>121</v>
      </c>
    </row>
    <row r="254" spans="1:7" x14ac:dyDescent="0.2">
      <c r="A254" s="234" t="s">
        <v>370</v>
      </c>
      <c r="B254" s="228">
        <v>51865.8</v>
      </c>
      <c r="C254" s="235" t="s">
        <v>121</v>
      </c>
      <c r="D254" s="228">
        <v>0</v>
      </c>
      <c r="E254" s="235">
        <v>0</v>
      </c>
      <c r="F254" s="228">
        <v>51865.8</v>
      </c>
      <c r="G254" s="229" t="s">
        <v>121</v>
      </c>
    </row>
    <row r="255" spans="1:7" x14ac:dyDescent="0.2">
      <c r="A255" s="234" t="s">
        <v>370</v>
      </c>
      <c r="B255" s="228">
        <v>51865.8</v>
      </c>
      <c r="C255" s="235" t="s">
        <v>121</v>
      </c>
      <c r="D255" s="228">
        <v>0</v>
      </c>
      <c r="E255" s="235">
        <v>0</v>
      </c>
      <c r="F255" s="228">
        <v>51865.8</v>
      </c>
      <c r="G255" s="229" t="s">
        <v>121</v>
      </c>
    </row>
    <row r="256" spans="1:7" x14ac:dyDescent="0.2">
      <c r="A256" s="234" t="s">
        <v>371</v>
      </c>
      <c r="B256" s="228">
        <v>51865.8</v>
      </c>
      <c r="C256" s="235" t="s">
        <v>121</v>
      </c>
      <c r="D256" s="228">
        <v>0</v>
      </c>
      <c r="E256" s="235">
        <v>0</v>
      </c>
      <c r="F256" s="228">
        <v>51865.8</v>
      </c>
      <c r="G256" s="229" t="s">
        <v>121</v>
      </c>
    </row>
    <row r="257" spans="1:7" x14ac:dyDescent="0.2">
      <c r="A257" s="234" t="s">
        <v>372</v>
      </c>
      <c r="B257" s="228">
        <v>48435.8</v>
      </c>
      <c r="C257" s="235" t="s">
        <v>121</v>
      </c>
      <c r="D257" s="228">
        <v>0</v>
      </c>
      <c r="E257" s="235">
        <v>0</v>
      </c>
      <c r="F257" s="228">
        <v>48435.8</v>
      </c>
      <c r="G257" s="229" t="s">
        <v>121</v>
      </c>
    </row>
    <row r="258" spans="1:7" x14ac:dyDescent="0.2">
      <c r="A258" s="234" t="s">
        <v>373</v>
      </c>
      <c r="B258" s="228">
        <v>1430</v>
      </c>
      <c r="C258" s="235" t="s">
        <v>121</v>
      </c>
      <c r="D258" s="228">
        <v>0</v>
      </c>
      <c r="E258" s="235">
        <v>0</v>
      </c>
      <c r="F258" s="228">
        <v>1430</v>
      </c>
      <c r="G258" s="229" t="s">
        <v>121</v>
      </c>
    </row>
    <row r="259" spans="1:7" x14ac:dyDescent="0.2">
      <c r="A259" s="234" t="s">
        <v>374</v>
      </c>
      <c r="B259" s="228">
        <v>2000</v>
      </c>
      <c r="C259" s="235" t="s">
        <v>121</v>
      </c>
      <c r="D259" s="228">
        <v>0</v>
      </c>
      <c r="E259" s="235">
        <v>0</v>
      </c>
      <c r="F259" s="228">
        <v>2000</v>
      </c>
      <c r="G259" s="229" t="s">
        <v>121</v>
      </c>
    </row>
    <row r="260" spans="1:7" x14ac:dyDescent="0.2">
      <c r="A260" s="234" t="s">
        <v>5</v>
      </c>
      <c r="B260" s="228" t="s">
        <v>121</v>
      </c>
      <c r="C260" s="235">
        <v>4453402</v>
      </c>
      <c r="D260" s="228">
        <v>9775961.4000000004</v>
      </c>
      <c r="E260" s="235">
        <v>10714470.23</v>
      </c>
      <c r="F260" s="228" t="s">
        <v>121</v>
      </c>
      <c r="G260" s="229">
        <v>5391910.8300000001</v>
      </c>
    </row>
    <row r="261" spans="1:7" x14ac:dyDescent="0.2">
      <c r="A261" s="234" t="s">
        <v>375</v>
      </c>
      <c r="B261" s="228" t="s">
        <v>121</v>
      </c>
      <c r="C261" s="235">
        <v>3028038.25</v>
      </c>
      <c r="D261" s="228">
        <v>9775961.4000000004</v>
      </c>
      <c r="E261" s="235">
        <v>10714470.23</v>
      </c>
      <c r="F261" s="228" t="s">
        <v>121</v>
      </c>
      <c r="G261" s="229">
        <v>3966547.08</v>
      </c>
    </row>
    <row r="262" spans="1:7" x14ac:dyDescent="0.2">
      <c r="A262" s="234" t="s">
        <v>376</v>
      </c>
      <c r="B262" s="228" t="s">
        <v>121</v>
      </c>
      <c r="C262" s="235">
        <v>3028038.25</v>
      </c>
      <c r="D262" s="228">
        <v>9775961.4000000004</v>
      </c>
      <c r="E262" s="235">
        <v>10714470.23</v>
      </c>
      <c r="F262" s="228" t="s">
        <v>121</v>
      </c>
      <c r="G262" s="229">
        <v>3966547.08</v>
      </c>
    </row>
    <row r="263" spans="1:7" x14ac:dyDescent="0.2">
      <c r="A263" s="234" t="s">
        <v>377</v>
      </c>
      <c r="B263" s="228" t="s">
        <v>121</v>
      </c>
      <c r="C263" s="235">
        <v>-6400.46</v>
      </c>
      <c r="D263" s="228">
        <v>4329379.1500000004</v>
      </c>
      <c r="E263" s="235">
        <v>4329379.1500000004</v>
      </c>
      <c r="F263" s="228" t="s">
        <v>121</v>
      </c>
      <c r="G263" s="229">
        <v>-6400.46</v>
      </c>
    </row>
    <row r="264" spans="1:7" x14ac:dyDescent="0.2">
      <c r="A264" s="234" t="s">
        <v>378</v>
      </c>
      <c r="B264" s="228" t="s">
        <v>121</v>
      </c>
      <c r="C264" s="235">
        <v>-6400.46</v>
      </c>
      <c r="D264" s="228">
        <v>4329379.1500000004</v>
      </c>
      <c r="E264" s="235">
        <v>4329379.1500000004</v>
      </c>
      <c r="F264" s="228" t="s">
        <v>121</v>
      </c>
      <c r="G264" s="229">
        <v>-6400.46</v>
      </c>
    </row>
    <row r="265" spans="1:7" x14ac:dyDescent="0.2">
      <c r="A265" s="234" t="s">
        <v>379</v>
      </c>
      <c r="B265" s="228" t="s">
        <v>121</v>
      </c>
      <c r="C265" s="235">
        <v>0</v>
      </c>
      <c r="D265" s="228">
        <v>3891124.4</v>
      </c>
      <c r="E265" s="235">
        <v>3891124.4</v>
      </c>
      <c r="F265" s="228" t="s">
        <v>121</v>
      </c>
      <c r="G265" s="229">
        <v>0</v>
      </c>
    </row>
    <row r="266" spans="1:7" x14ac:dyDescent="0.2">
      <c r="A266" s="234" t="s">
        <v>380</v>
      </c>
      <c r="B266" s="228" t="s">
        <v>121</v>
      </c>
      <c r="C266" s="235">
        <v>0</v>
      </c>
      <c r="D266" s="228">
        <v>3891124.4</v>
      </c>
      <c r="E266" s="235">
        <v>3891124.4</v>
      </c>
      <c r="F266" s="228" t="s">
        <v>121</v>
      </c>
      <c r="G266" s="229">
        <v>0</v>
      </c>
    </row>
    <row r="267" spans="1:7" x14ac:dyDescent="0.2">
      <c r="A267" s="234" t="s">
        <v>372</v>
      </c>
      <c r="B267" s="228" t="s">
        <v>121</v>
      </c>
      <c r="C267" s="235">
        <v>0</v>
      </c>
      <c r="D267" s="228">
        <v>58039</v>
      </c>
      <c r="E267" s="235">
        <v>58039</v>
      </c>
      <c r="F267" s="228" t="s">
        <v>121</v>
      </c>
      <c r="G267" s="229">
        <v>0</v>
      </c>
    </row>
    <row r="268" spans="1:7" x14ac:dyDescent="0.2">
      <c r="A268" s="234" t="s">
        <v>19102</v>
      </c>
      <c r="B268" s="228" t="s">
        <v>121</v>
      </c>
      <c r="C268" s="235">
        <v>0</v>
      </c>
      <c r="D268" s="228">
        <v>2552</v>
      </c>
      <c r="E268" s="235">
        <v>2552</v>
      </c>
      <c r="F268" s="228" t="s">
        <v>121</v>
      </c>
      <c r="G268" s="229">
        <v>0</v>
      </c>
    </row>
    <row r="269" spans="1:7" x14ac:dyDescent="0.2">
      <c r="A269" s="234" t="s">
        <v>19396</v>
      </c>
      <c r="B269" s="228" t="s">
        <v>121</v>
      </c>
      <c r="C269" s="235">
        <v>0</v>
      </c>
      <c r="D269" s="228">
        <v>1720.04</v>
      </c>
      <c r="E269" s="235">
        <v>1720.04</v>
      </c>
      <c r="F269" s="228" t="s">
        <v>121</v>
      </c>
      <c r="G269" s="229">
        <v>0</v>
      </c>
    </row>
    <row r="270" spans="1:7" x14ac:dyDescent="0.2">
      <c r="A270" s="234" t="s">
        <v>19397</v>
      </c>
      <c r="B270" s="228" t="s">
        <v>121</v>
      </c>
      <c r="C270" s="235">
        <v>0</v>
      </c>
      <c r="D270" s="228">
        <v>395</v>
      </c>
      <c r="E270" s="235">
        <v>395</v>
      </c>
      <c r="F270" s="228" t="s">
        <v>121</v>
      </c>
      <c r="G270" s="229">
        <v>0</v>
      </c>
    </row>
    <row r="271" spans="1:7" x14ac:dyDescent="0.2">
      <c r="A271" s="234" t="s">
        <v>381</v>
      </c>
      <c r="B271" s="228" t="s">
        <v>121</v>
      </c>
      <c r="C271" s="235">
        <v>0</v>
      </c>
      <c r="D271" s="228">
        <v>2585.7800000000002</v>
      </c>
      <c r="E271" s="235">
        <v>2585.7800000000002</v>
      </c>
      <c r="F271" s="228" t="s">
        <v>121</v>
      </c>
      <c r="G271" s="229">
        <v>0</v>
      </c>
    </row>
    <row r="272" spans="1:7" x14ac:dyDescent="0.2">
      <c r="A272" s="234" t="s">
        <v>382</v>
      </c>
      <c r="B272" s="228" t="s">
        <v>121</v>
      </c>
      <c r="C272" s="235">
        <v>0</v>
      </c>
      <c r="D272" s="228">
        <v>236.68</v>
      </c>
      <c r="E272" s="235">
        <v>236.68</v>
      </c>
      <c r="F272" s="228" t="s">
        <v>121</v>
      </c>
      <c r="G272" s="229">
        <v>0</v>
      </c>
    </row>
    <row r="273" spans="1:7" x14ac:dyDescent="0.2">
      <c r="A273" s="234" t="s">
        <v>373</v>
      </c>
      <c r="B273" s="228" t="s">
        <v>121</v>
      </c>
      <c r="C273" s="235">
        <v>0</v>
      </c>
      <c r="D273" s="228">
        <v>6155.42</v>
      </c>
      <c r="E273" s="235">
        <v>6155.42</v>
      </c>
      <c r="F273" s="228" t="s">
        <v>121</v>
      </c>
      <c r="G273" s="229">
        <v>0</v>
      </c>
    </row>
    <row r="274" spans="1:7" x14ac:dyDescent="0.2">
      <c r="A274" s="234" t="s">
        <v>383</v>
      </c>
      <c r="B274" s="228" t="s">
        <v>121</v>
      </c>
      <c r="C274" s="235">
        <v>0</v>
      </c>
      <c r="D274" s="228">
        <v>31768.1</v>
      </c>
      <c r="E274" s="235">
        <v>31768.1</v>
      </c>
      <c r="F274" s="228" t="s">
        <v>121</v>
      </c>
      <c r="G274" s="229">
        <v>0</v>
      </c>
    </row>
    <row r="275" spans="1:7" x14ac:dyDescent="0.2">
      <c r="A275" s="234" t="s">
        <v>19398</v>
      </c>
      <c r="B275" s="228" t="s">
        <v>121</v>
      </c>
      <c r="C275" s="235">
        <v>0</v>
      </c>
      <c r="D275" s="228">
        <v>5739.15</v>
      </c>
      <c r="E275" s="235">
        <v>5739.15</v>
      </c>
      <c r="F275" s="228" t="s">
        <v>121</v>
      </c>
      <c r="G275" s="229">
        <v>0</v>
      </c>
    </row>
    <row r="276" spans="1:7" x14ac:dyDescent="0.2">
      <c r="A276" s="234" t="s">
        <v>384</v>
      </c>
      <c r="B276" s="228" t="s">
        <v>121</v>
      </c>
      <c r="C276" s="235">
        <v>0</v>
      </c>
      <c r="D276" s="228">
        <v>400</v>
      </c>
      <c r="E276" s="235">
        <v>400</v>
      </c>
      <c r="F276" s="228" t="s">
        <v>121</v>
      </c>
      <c r="G276" s="229">
        <v>0</v>
      </c>
    </row>
    <row r="277" spans="1:7" x14ac:dyDescent="0.2">
      <c r="A277" s="234" t="s">
        <v>19399</v>
      </c>
      <c r="B277" s="228" t="s">
        <v>121</v>
      </c>
      <c r="C277" s="235">
        <v>0</v>
      </c>
      <c r="D277" s="228">
        <v>1324</v>
      </c>
      <c r="E277" s="235">
        <v>1324</v>
      </c>
      <c r="F277" s="228" t="s">
        <v>121</v>
      </c>
      <c r="G277" s="229">
        <v>0</v>
      </c>
    </row>
    <row r="278" spans="1:7" x14ac:dyDescent="0.2">
      <c r="A278" s="234" t="s">
        <v>385</v>
      </c>
      <c r="B278" s="228" t="s">
        <v>121</v>
      </c>
      <c r="C278" s="235">
        <v>0</v>
      </c>
      <c r="D278" s="228">
        <v>2359.98</v>
      </c>
      <c r="E278" s="235">
        <v>2359.98</v>
      </c>
      <c r="F278" s="228" t="s">
        <v>121</v>
      </c>
      <c r="G278" s="229">
        <v>0</v>
      </c>
    </row>
    <row r="279" spans="1:7" x14ac:dyDescent="0.2">
      <c r="A279" s="234" t="s">
        <v>19400</v>
      </c>
      <c r="B279" s="228" t="s">
        <v>121</v>
      </c>
      <c r="C279" s="235">
        <v>0</v>
      </c>
      <c r="D279" s="228">
        <v>2552</v>
      </c>
      <c r="E279" s="235">
        <v>2552</v>
      </c>
      <c r="F279" s="228" t="s">
        <v>121</v>
      </c>
      <c r="G279" s="229">
        <v>0</v>
      </c>
    </row>
    <row r="280" spans="1:7" x14ac:dyDescent="0.2">
      <c r="A280" s="234" t="s">
        <v>19401</v>
      </c>
      <c r="B280" s="228" t="s">
        <v>121</v>
      </c>
      <c r="C280" s="235">
        <v>0</v>
      </c>
      <c r="D280" s="228">
        <v>5634</v>
      </c>
      <c r="E280" s="235">
        <v>5634</v>
      </c>
      <c r="F280" s="228" t="s">
        <v>121</v>
      </c>
      <c r="G280" s="229">
        <v>0</v>
      </c>
    </row>
    <row r="281" spans="1:7" x14ac:dyDescent="0.2">
      <c r="A281" s="234" t="s">
        <v>19402</v>
      </c>
      <c r="B281" s="228" t="s">
        <v>121</v>
      </c>
      <c r="C281" s="235">
        <v>0</v>
      </c>
      <c r="D281" s="228">
        <v>10000</v>
      </c>
      <c r="E281" s="235">
        <v>10000</v>
      </c>
      <c r="F281" s="228" t="s">
        <v>121</v>
      </c>
      <c r="G281" s="229">
        <v>0</v>
      </c>
    </row>
    <row r="282" spans="1:7" x14ac:dyDescent="0.2">
      <c r="A282" s="234" t="s">
        <v>19403</v>
      </c>
      <c r="B282" s="228" t="s">
        <v>121</v>
      </c>
      <c r="C282" s="235">
        <v>0</v>
      </c>
      <c r="D282" s="228">
        <v>156</v>
      </c>
      <c r="E282" s="235">
        <v>156</v>
      </c>
      <c r="F282" s="228" t="s">
        <v>121</v>
      </c>
      <c r="G282" s="229">
        <v>0</v>
      </c>
    </row>
    <row r="283" spans="1:7" x14ac:dyDescent="0.2">
      <c r="A283" s="234" t="s">
        <v>19404</v>
      </c>
      <c r="B283" s="228" t="s">
        <v>121</v>
      </c>
      <c r="C283" s="235">
        <v>0</v>
      </c>
      <c r="D283" s="228">
        <v>7153.95</v>
      </c>
      <c r="E283" s="235">
        <v>7153.95</v>
      </c>
      <c r="F283" s="228" t="s">
        <v>121</v>
      </c>
      <c r="G283" s="229">
        <v>0</v>
      </c>
    </row>
    <row r="284" spans="1:7" x14ac:dyDescent="0.2">
      <c r="A284" s="234" t="s">
        <v>19103</v>
      </c>
      <c r="B284" s="228" t="s">
        <v>121</v>
      </c>
      <c r="C284" s="235">
        <v>0</v>
      </c>
      <c r="D284" s="228">
        <v>7236.8</v>
      </c>
      <c r="E284" s="235">
        <v>7236.8</v>
      </c>
      <c r="F284" s="228" t="s">
        <v>121</v>
      </c>
      <c r="G284" s="229">
        <v>0</v>
      </c>
    </row>
    <row r="285" spans="1:7" x14ac:dyDescent="0.2">
      <c r="A285" s="234" t="s">
        <v>19405</v>
      </c>
      <c r="B285" s="228" t="s">
        <v>121</v>
      </c>
      <c r="C285" s="235">
        <v>0</v>
      </c>
      <c r="D285" s="228">
        <v>1624</v>
      </c>
      <c r="E285" s="235">
        <v>1624</v>
      </c>
      <c r="F285" s="228" t="s">
        <v>121</v>
      </c>
      <c r="G285" s="229">
        <v>0</v>
      </c>
    </row>
    <row r="286" spans="1:7" x14ac:dyDescent="0.2">
      <c r="A286" s="234" t="s">
        <v>19104</v>
      </c>
      <c r="B286" s="228" t="s">
        <v>121</v>
      </c>
      <c r="C286" s="235">
        <v>0</v>
      </c>
      <c r="D286" s="228">
        <v>1854.82</v>
      </c>
      <c r="E286" s="235">
        <v>1854.82</v>
      </c>
      <c r="F286" s="228" t="s">
        <v>121</v>
      </c>
      <c r="G286" s="229">
        <v>0</v>
      </c>
    </row>
    <row r="287" spans="1:7" ht="13.5" thickBot="1" x14ac:dyDescent="0.25">
      <c r="A287" s="236" t="s">
        <v>19099</v>
      </c>
      <c r="B287" s="230" t="s">
        <v>121</v>
      </c>
      <c r="C287" s="237">
        <v>0</v>
      </c>
      <c r="D287" s="230">
        <v>82310</v>
      </c>
      <c r="E287" s="237">
        <v>82310</v>
      </c>
      <c r="F287" s="230" t="s">
        <v>121</v>
      </c>
      <c r="G287" s="231">
        <v>0</v>
      </c>
    </row>
    <row r="288" spans="1:7" x14ac:dyDescent="0.2">
      <c r="A288" s="232" t="s">
        <v>19105</v>
      </c>
      <c r="B288" s="226" t="s">
        <v>121</v>
      </c>
      <c r="C288" s="233">
        <v>0</v>
      </c>
      <c r="D288" s="226">
        <v>58283.08</v>
      </c>
      <c r="E288" s="233">
        <v>58283.08</v>
      </c>
      <c r="F288" s="226" t="s">
        <v>121</v>
      </c>
      <c r="G288" s="227">
        <v>0</v>
      </c>
    </row>
    <row r="289" spans="1:7" x14ac:dyDescent="0.2">
      <c r="A289" s="234" t="s">
        <v>19106</v>
      </c>
      <c r="B289" s="228" t="s">
        <v>121</v>
      </c>
      <c r="C289" s="235">
        <v>0</v>
      </c>
      <c r="D289" s="228">
        <v>5614.98</v>
      </c>
      <c r="E289" s="235">
        <v>5614.98</v>
      </c>
      <c r="F289" s="228" t="s">
        <v>121</v>
      </c>
      <c r="G289" s="229">
        <v>0</v>
      </c>
    </row>
    <row r="290" spans="1:7" x14ac:dyDescent="0.2">
      <c r="A290" s="234" t="s">
        <v>19406</v>
      </c>
      <c r="B290" s="228" t="s">
        <v>121</v>
      </c>
      <c r="C290" s="235">
        <v>0</v>
      </c>
      <c r="D290" s="228">
        <v>14299.44</v>
      </c>
      <c r="E290" s="235">
        <v>14299.44</v>
      </c>
      <c r="F290" s="228" t="s">
        <v>121</v>
      </c>
      <c r="G290" s="229">
        <v>0</v>
      </c>
    </row>
    <row r="291" spans="1:7" x14ac:dyDescent="0.2">
      <c r="A291" s="234" t="s">
        <v>19107</v>
      </c>
      <c r="B291" s="228" t="s">
        <v>121</v>
      </c>
      <c r="C291" s="235">
        <v>0</v>
      </c>
      <c r="D291" s="228">
        <v>11081.6</v>
      </c>
      <c r="E291" s="235">
        <v>11081.6</v>
      </c>
      <c r="F291" s="228" t="s">
        <v>121</v>
      </c>
      <c r="G291" s="229">
        <v>0</v>
      </c>
    </row>
    <row r="292" spans="1:7" x14ac:dyDescent="0.2">
      <c r="A292" s="234" t="s">
        <v>19407</v>
      </c>
      <c r="B292" s="228" t="s">
        <v>121</v>
      </c>
      <c r="C292" s="235">
        <v>0</v>
      </c>
      <c r="D292" s="228">
        <v>597</v>
      </c>
      <c r="E292" s="235">
        <v>597</v>
      </c>
      <c r="F292" s="228" t="s">
        <v>121</v>
      </c>
      <c r="G292" s="229">
        <v>0</v>
      </c>
    </row>
    <row r="293" spans="1:7" x14ac:dyDescent="0.2">
      <c r="A293" s="234" t="s">
        <v>386</v>
      </c>
      <c r="B293" s="228" t="s">
        <v>121</v>
      </c>
      <c r="C293" s="235">
        <v>0</v>
      </c>
      <c r="D293" s="228">
        <v>362175.2</v>
      </c>
      <c r="E293" s="235">
        <v>362175.2</v>
      </c>
      <c r="F293" s="228" t="s">
        <v>121</v>
      </c>
      <c r="G293" s="229">
        <v>0</v>
      </c>
    </row>
    <row r="294" spans="1:7" x14ac:dyDescent="0.2">
      <c r="A294" s="234" t="s">
        <v>387</v>
      </c>
      <c r="B294" s="228" t="s">
        <v>121</v>
      </c>
      <c r="C294" s="235">
        <v>0</v>
      </c>
      <c r="D294" s="228">
        <v>1888.06</v>
      </c>
      <c r="E294" s="235">
        <v>1888.06</v>
      </c>
      <c r="F294" s="228" t="s">
        <v>121</v>
      </c>
      <c r="G294" s="229">
        <v>0</v>
      </c>
    </row>
    <row r="295" spans="1:7" x14ac:dyDescent="0.2">
      <c r="A295" s="234" t="s">
        <v>19408</v>
      </c>
      <c r="B295" s="228" t="s">
        <v>121</v>
      </c>
      <c r="C295" s="235">
        <v>0</v>
      </c>
      <c r="D295" s="228">
        <v>2714</v>
      </c>
      <c r="E295" s="235">
        <v>2714</v>
      </c>
      <c r="F295" s="228" t="s">
        <v>121</v>
      </c>
      <c r="G295" s="229">
        <v>0</v>
      </c>
    </row>
    <row r="296" spans="1:7" x14ac:dyDescent="0.2">
      <c r="A296" s="234" t="s">
        <v>388</v>
      </c>
      <c r="B296" s="228" t="s">
        <v>121</v>
      </c>
      <c r="C296" s="235">
        <v>0</v>
      </c>
      <c r="D296" s="228">
        <v>5142.0600000000004</v>
      </c>
      <c r="E296" s="235">
        <v>5142.0600000000004</v>
      </c>
      <c r="F296" s="228" t="s">
        <v>121</v>
      </c>
      <c r="G296" s="229">
        <v>0</v>
      </c>
    </row>
    <row r="297" spans="1:7" x14ac:dyDescent="0.2">
      <c r="A297" s="234" t="s">
        <v>389</v>
      </c>
      <c r="B297" s="228" t="s">
        <v>121</v>
      </c>
      <c r="C297" s="235">
        <v>0</v>
      </c>
      <c r="D297" s="228">
        <v>3895.5</v>
      </c>
      <c r="E297" s="235">
        <v>3895.5</v>
      </c>
      <c r="F297" s="228" t="s">
        <v>121</v>
      </c>
      <c r="G297" s="229">
        <v>0</v>
      </c>
    </row>
    <row r="298" spans="1:7" x14ac:dyDescent="0.2">
      <c r="A298" s="234" t="s">
        <v>390</v>
      </c>
      <c r="B298" s="228" t="s">
        <v>121</v>
      </c>
      <c r="C298" s="235">
        <v>0</v>
      </c>
      <c r="D298" s="228">
        <v>3895.5</v>
      </c>
      <c r="E298" s="235">
        <v>3895.5</v>
      </c>
      <c r="F298" s="228" t="s">
        <v>121</v>
      </c>
      <c r="G298" s="229">
        <v>0</v>
      </c>
    </row>
    <row r="299" spans="1:7" x14ac:dyDescent="0.2">
      <c r="A299" s="234" t="s">
        <v>391</v>
      </c>
      <c r="B299" s="228" t="s">
        <v>121</v>
      </c>
      <c r="C299" s="235">
        <v>0</v>
      </c>
      <c r="D299" s="228">
        <v>13806.5</v>
      </c>
      <c r="E299" s="235">
        <v>13806.5</v>
      </c>
      <c r="F299" s="228" t="s">
        <v>121</v>
      </c>
      <c r="G299" s="229">
        <v>0</v>
      </c>
    </row>
    <row r="300" spans="1:7" x14ac:dyDescent="0.2">
      <c r="A300" s="234" t="s">
        <v>392</v>
      </c>
      <c r="B300" s="228" t="s">
        <v>121</v>
      </c>
      <c r="C300" s="235">
        <v>0</v>
      </c>
      <c r="D300" s="228">
        <v>3895.5</v>
      </c>
      <c r="E300" s="235">
        <v>3895.5</v>
      </c>
      <c r="F300" s="228" t="s">
        <v>121</v>
      </c>
      <c r="G300" s="229">
        <v>0</v>
      </c>
    </row>
    <row r="301" spans="1:7" x14ac:dyDescent="0.2">
      <c r="A301" s="234" t="s">
        <v>393</v>
      </c>
      <c r="B301" s="228" t="s">
        <v>121</v>
      </c>
      <c r="C301" s="235">
        <v>0</v>
      </c>
      <c r="D301" s="228">
        <v>3895.5</v>
      </c>
      <c r="E301" s="235">
        <v>3895.5</v>
      </c>
      <c r="F301" s="228" t="s">
        <v>121</v>
      </c>
      <c r="G301" s="229">
        <v>0</v>
      </c>
    </row>
    <row r="302" spans="1:7" x14ac:dyDescent="0.2">
      <c r="A302" s="234" t="s">
        <v>394</v>
      </c>
      <c r="B302" s="228" t="s">
        <v>121</v>
      </c>
      <c r="C302" s="235">
        <v>0</v>
      </c>
      <c r="D302" s="228">
        <v>3895.5</v>
      </c>
      <c r="E302" s="235">
        <v>3895.5</v>
      </c>
      <c r="F302" s="228" t="s">
        <v>121</v>
      </c>
      <c r="G302" s="229">
        <v>0</v>
      </c>
    </row>
    <row r="303" spans="1:7" x14ac:dyDescent="0.2">
      <c r="A303" s="234" t="s">
        <v>395</v>
      </c>
      <c r="B303" s="228" t="s">
        <v>121</v>
      </c>
      <c r="C303" s="235">
        <v>0</v>
      </c>
      <c r="D303" s="228">
        <v>7441.2</v>
      </c>
      <c r="E303" s="235">
        <v>7441.2</v>
      </c>
      <c r="F303" s="228" t="s">
        <v>121</v>
      </c>
      <c r="G303" s="229">
        <v>0</v>
      </c>
    </row>
    <row r="304" spans="1:7" x14ac:dyDescent="0.2">
      <c r="A304" s="234" t="s">
        <v>396</v>
      </c>
      <c r="B304" s="228" t="s">
        <v>121</v>
      </c>
      <c r="C304" s="235">
        <v>0</v>
      </c>
      <c r="D304" s="228">
        <v>3895.5</v>
      </c>
      <c r="E304" s="235">
        <v>3895.5</v>
      </c>
      <c r="F304" s="228" t="s">
        <v>121</v>
      </c>
      <c r="G304" s="229">
        <v>0</v>
      </c>
    </row>
    <row r="305" spans="1:7" x14ac:dyDescent="0.2">
      <c r="A305" s="234" t="s">
        <v>397</v>
      </c>
      <c r="B305" s="228" t="s">
        <v>121</v>
      </c>
      <c r="C305" s="235">
        <v>0</v>
      </c>
      <c r="D305" s="228">
        <v>3895.5</v>
      </c>
      <c r="E305" s="235">
        <v>3895.5</v>
      </c>
      <c r="F305" s="228" t="s">
        <v>121</v>
      </c>
      <c r="G305" s="229">
        <v>0</v>
      </c>
    </row>
    <row r="306" spans="1:7" x14ac:dyDescent="0.2">
      <c r="A306" s="234" t="s">
        <v>374</v>
      </c>
      <c r="B306" s="228" t="s">
        <v>121</v>
      </c>
      <c r="C306" s="235">
        <v>0</v>
      </c>
      <c r="D306" s="228">
        <v>114338.74</v>
      </c>
      <c r="E306" s="235">
        <v>114338.74</v>
      </c>
      <c r="F306" s="228" t="s">
        <v>121</v>
      </c>
      <c r="G306" s="229">
        <v>0</v>
      </c>
    </row>
    <row r="307" spans="1:7" x14ac:dyDescent="0.2">
      <c r="A307" s="234" t="s">
        <v>398</v>
      </c>
      <c r="B307" s="228" t="s">
        <v>121</v>
      </c>
      <c r="C307" s="235">
        <v>0</v>
      </c>
      <c r="D307" s="228">
        <v>2457</v>
      </c>
      <c r="E307" s="235">
        <v>2457</v>
      </c>
      <c r="F307" s="228" t="s">
        <v>121</v>
      </c>
      <c r="G307" s="229">
        <v>0</v>
      </c>
    </row>
    <row r="308" spans="1:7" x14ac:dyDescent="0.2">
      <c r="A308" s="234" t="s">
        <v>399</v>
      </c>
      <c r="B308" s="228" t="s">
        <v>121</v>
      </c>
      <c r="C308" s="235">
        <v>0</v>
      </c>
      <c r="D308" s="228">
        <v>2955</v>
      </c>
      <c r="E308" s="235">
        <v>2955</v>
      </c>
      <c r="F308" s="228" t="s">
        <v>121</v>
      </c>
      <c r="G308" s="229">
        <v>0</v>
      </c>
    </row>
    <row r="309" spans="1:7" x14ac:dyDescent="0.2">
      <c r="A309" s="234" t="s">
        <v>19409</v>
      </c>
      <c r="B309" s="228" t="s">
        <v>121</v>
      </c>
      <c r="C309" s="235">
        <v>0</v>
      </c>
      <c r="D309" s="228">
        <v>8294</v>
      </c>
      <c r="E309" s="235">
        <v>8294</v>
      </c>
      <c r="F309" s="228" t="s">
        <v>121</v>
      </c>
      <c r="G309" s="229">
        <v>0</v>
      </c>
    </row>
    <row r="310" spans="1:7" x14ac:dyDescent="0.2">
      <c r="A310" s="234" t="s">
        <v>400</v>
      </c>
      <c r="B310" s="228" t="s">
        <v>121</v>
      </c>
      <c r="C310" s="235">
        <v>0</v>
      </c>
      <c r="D310" s="228">
        <v>18141.75</v>
      </c>
      <c r="E310" s="235">
        <v>18141.75</v>
      </c>
      <c r="F310" s="228" t="s">
        <v>121</v>
      </c>
      <c r="G310" s="229">
        <v>0</v>
      </c>
    </row>
    <row r="311" spans="1:7" x14ac:dyDescent="0.2">
      <c r="A311" s="234" t="s">
        <v>401</v>
      </c>
      <c r="B311" s="228" t="s">
        <v>121</v>
      </c>
      <c r="C311" s="235">
        <v>0</v>
      </c>
      <c r="D311" s="228">
        <v>4830.42</v>
      </c>
      <c r="E311" s="235">
        <v>4830.42</v>
      </c>
      <c r="F311" s="228" t="s">
        <v>121</v>
      </c>
      <c r="G311" s="229">
        <v>0</v>
      </c>
    </row>
    <row r="312" spans="1:7" x14ac:dyDescent="0.2">
      <c r="A312" s="234" t="s">
        <v>19030</v>
      </c>
      <c r="B312" s="228" t="s">
        <v>121</v>
      </c>
      <c r="C312" s="235">
        <v>0</v>
      </c>
      <c r="D312" s="228">
        <v>5618</v>
      </c>
      <c r="E312" s="235">
        <v>5618</v>
      </c>
      <c r="F312" s="228" t="s">
        <v>121</v>
      </c>
      <c r="G312" s="229">
        <v>0</v>
      </c>
    </row>
    <row r="313" spans="1:7" x14ac:dyDescent="0.2">
      <c r="A313" s="234" t="s">
        <v>19108</v>
      </c>
      <c r="B313" s="228" t="s">
        <v>121</v>
      </c>
      <c r="C313" s="235">
        <v>0</v>
      </c>
      <c r="D313" s="228">
        <v>139.19999999999999</v>
      </c>
      <c r="E313" s="235">
        <v>139.19999999999999</v>
      </c>
      <c r="F313" s="228" t="s">
        <v>121</v>
      </c>
      <c r="G313" s="229">
        <v>0</v>
      </c>
    </row>
    <row r="314" spans="1:7" x14ac:dyDescent="0.2">
      <c r="A314" s="234" t="s">
        <v>402</v>
      </c>
      <c r="B314" s="228" t="s">
        <v>121</v>
      </c>
      <c r="C314" s="235">
        <v>0</v>
      </c>
      <c r="D314" s="228">
        <v>60754</v>
      </c>
      <c r="E314" s="235">
        <v>60754</v>
      </c>
      <c r="F314" s="228" t="s">
        <v>121</v>
      </c>
      <c r="G314" s="229">
        <v>0</v>
      </c>
    </row>
    <row r="315" spans="1:7" x14ac:dyDescent="0.2">
      <c r="A315" s="234" t="s">
        <v>19109</v>
      </c>
      <c r="B315" s="228" t="s">
        <v>121</v>
      </c>
      <c r="C315" s="235">
        <v>0</v>
      </c>
      <c r="D315" s="228">
        <v>1802</v>
      </c>
      <c r="E315" s="235">
        <v>1802</v>
      </c>
      <c r="F315" s="228" t="s">
        <v>121</v>
      </c>
      <c r="G315" s="229">
        <v>0</v>
      </c>
    </row>
    <row r="316" spans="1:7" x14ac:dyDescent="0.2">
      <c r="A316" s="234" t="s">
        <v>19410</v>
      </c>
      <c r="B316" s="228" t="s">
        <v>121</v>
      </c>
      <c r="C316" s="235">
        <v>0</v>
      </c>
      <c r="D316" s="228">
        <v>6552.32</v>
      </c>
      <c r="E316" s="235">
        <v>6552.32</v>
      </c>
      <c r="F316" s="228" t="s">
        <v>121</v>
      </c>
      <c r="G316" s="229">
        <v>0</v>
      </c>
    </row>
    <row r="317" spans="1:7" x14ac:dyDescent="0.2">
      <c r="A317" s="234" t="s">
        <v>403</v>
      </c>
      <c r="B317" s="228" t="s">
        <v>121</v>
      </c>
      <c r="C317" s="235">
        <v>0</v>
      </c>
      <c r="D317" s="228">
        <v>26367.23</v>
      </c>
      <c r="E317" s="235">
        <v>26367.23</v>
      </c>
      <c r="F317" s="228" t="s">
        <v>121</v>
      </c>
      <c r="G317" s="229">
        <v>0</v>
      </c>
    </row>
    <row r="318" spans="1:7" x14ac:dyDescent="0.2">
      <c r="A318" s="234" t="s">
        <v>19110</v>
      </c>
      <c r="B318" s="228" t="s">
        <v>121</v>
      </c>
      <c r="C318" s="235">
        <v>0</v>
      </c>
      <c r="D318" s="228">
        <v>6844</v>
      </c>
      <c r="E318" s="235">
        <v>6844</v>
      </c>
      <c r="F318" s="228" t="s">
        <v>121</v>
      </c>
      <c r="G318" s="229">
        <v>0</v>
      </c>
    </row>
    <row r="319" spans="1:7" x14ac:dyDescent="0.2">
      <c r="A319" s="234" t="s">
        <v>19411</v>
      </c>
      <c r="B319" s="228" t="s">
        <v>121</v>
      </c>
      <c r="C319" s="235">
        <v>0</v>
      </c>
      <c r="D319" s="228">
        <v>29837</v>
      </c>
      <c r="E319" s="235">
        <v>29837</v>
      </c>
      <c r="F319" s="228" t="s">
        <v>121</v>
      </c>
      <c r="G319" s="229">
        <v>0</v>
      </c>
    </row>
    <row r="320" spans="1:7" x14ac:dyDescent="0.2">
      <c r="A320" s="234" t="s">
        <v>19412</v>
      </c>
      <c r="B320" s="228" t="s">
        <v>121</v>
      </c>
      <c r="C320" s="235">
        <v>0</v>
      </c>
      <c r="D320" s="228">
        <v>300</v>
      </c>
      <c r="E320" s="235">
        <v>300</v>
      </c>
      <c r="F320" s="228" t="s">
        <v>121</v>
      </c>
      <c r="G320" s="229">
        <v>0</v>
      </c>
    </row>
    <row r="321" spans="1:7" x14ac:dyDescent="0.2">
      <c r="A321" s="234" t="s">
        <v>19413</v>
      </c>
      <c r="B321" s="228" t="s">
        <v>121</v>
      </c>
      <c r="C321" s="235">
        <v>0</v>
      </c>
      <c r="D321" s="228">
        <v>5907.88</v>
      </c>
      <c r="E321" s="235">
        <v>5907.88</v>
      </c>
      <c r="F321" s="228" t="s">
        <v>121</v>
      </c>
      <c r="G321" s="229">
        <v>0</v>
      </c>
    </row>
    <row r="322" spans="1:7" x14ac:dyDescent="0.2">
      <c r="A322" s="234" t="s">
        <v>19093</v>
      </c>
      <c r="B322" s="228" t="s">
        <v>121</v>
      </c>
      <c r="C322" s="235">
        <v>0</v>
      </c>
      <c r="D322" s="228">
        <v>4122.22</v>
      </c>
      <c r="E322" s="235">
        <v>4122.22</v>
      </c>
      <c r="F322" s="228" t="s">
        <v>121</v>
      </c>
      <c r="G322" s="229">
        <v>0</v>
      </c>
    </row>
    <row r="323" spans="1:7" x14ac:dyDescent="0.2">
      <c r="A323" s="234" t="s">
        <v>404</v>
      </c>
      <c r="B323" s="228" t="s">
        <v>121</v>
      </c>
      <c r="C323" s="235">
        <v>0</v>
      </c>
      <c r="D323" s="228">
        <v>27000</v>
      </c>
      <c r="E323" s="235">
        <v>27000</v>
      </c>
      <c r="F323" s="228" t="s">
        <v>121</v>
      </c>
      <c r="G323" s="229">
        <v>0</v>
      </c>
    </row>
    <row r="324" spans="1:7" x14ac:dyDescent="0.2">
      <c r="A324" s="234" t="s">
        <v>405</v>
      </c>
      <c r="B324" s="228" t="s">
        <v>121</v>
      </c>
      <c r="C324" s="235">
        <v>0</v>
      </c>
      <c r="D324" s="228">
        <v>4830.42</v>
      </c>
      <c r="E324" s="235">
        <v>4830.42</v>
      </c>
      <c r="F324" s="228" t="s">
        <v>121</v>
      </c>
      <c r="G324" s="229">
        <v>0</v>
      </c>
    </row>
    <row r="325" spans="1:7" x14ac:dyDescent="0.2">
      <c r="A325" s="234" t="s">
        <v>406</v>
      </c>
      <c r="B325" s="228" t="s">
        <v>121</v>
      </c>
      <c r="C325" s="235">
        <v>0</v>
      </c>
      <c r="D325" s="228">
        <v>40710</v>
      </c>
      <c r="E325" s="235">
        <v>40710</v>
      </c>
      <c r="F325" s="228" t="s">
        <v>121</v>
      </c>
      <c r="G325" s="229">
        <v>0</v>
      </c>
    </row>
    <row r="326" spans="1:7" x14ac:dyDescent="0.2">
      <c r="A326" s="234" t="s">
        <v>19111</v>
      </c>
      <c r="B326" s="228" t="s">
        <v>121</v>
      </c>
      <c r="C326" s="235">
        <v>0</v>
      </c>
      <c r="D326" s="228">
        <v>327.60000000000002</v>
      </c>
      <c r="E326" s="235">
        <v>327.60000000000002</v>
      </c>
      <c r="F326" s="228" t="s">
        <v>121</v>
      </c>
      <c r="G326" s="229">
        <v>0</v>
      </c>
    </row>
    <row r="327" spans="1:7" x14ac:dyDescent="0.2">
      <c r="A327" s="234" t="s">
        <v>19112</v>
      </c>
      <c r="B327" s="228" t="s">
        <v>121</v>
      </c>
      <c r="C327" s="235">
        <v>0</v>
      </c>
      <c r="D327" s="228">
        <v>1200</v>
      </c>
      <c r="E327" s="235">
        <v>1200</v>
      </c>
      <c r="F327" s="228" t="s">
        <v>121</v>
      </c>
      <c r="G327" s="229">
        <v>0</v>
      </c>
    </row>
    <row r="328" spans="1:7" x14ac:dyDescent="0.2">
      <c r="A328" s="234" t="s">
        <v>19113</v>
      </c>
      <c r="B328" s="228" t="s">
        <v>121</v>
      </c>
      <c r="C328" s="235">
        <v>0</v>
      </c>
      <c r="D328" s="228">
        <v>198</v>
      </c>
      <c r="E328" s="235">
        <v>198</v>
      </c>
      <c r="F328" s="228" t="s">
        <v>121</v>
      </c>
      <c r="G328" s="229">
        <v>0</v>
      </c>
    </row>
    <row r="329" spans="1:7" x14ac:dyDescent="0.2">
      <c r="A329" s="234" t="s">
        <v>19114</v>
      </c>
      <c r="B329" s="228" t="s">
        <v>121</v>
      </c>
      <c r="C329" s="235">
        <v>0</v>
      </c>
      <c r="D329" s="228">
        <v>1234</v>
      </c>
      <c r="E329" s="235">
        <v>1234</v>
      </c>
      <c r="F329" s="228" t="s">
        <v>121</v>
      </c>
      <c r="G329" s="229">
        <v>0</v>
      </c>
    </row>
    <row r="330" spans="1:7" x14ac:dyDescent="0.2">
      <c r="A330" s="234" t="s">
        <v>19115</v>
      </c>
      <c r="B330" s="228" t="s">
        <v>121</v>
      </c>
      <c r="C330" s="235">
        <v>0</v>
      </c>
      <c r="D330" s="228">
        <v>16000</v>
      </c>
      <c r="E330" s="235">
        <v>16000</v>
      </c>
      <c r="F330" s="228" t="s">
        <v>121</v>
      </c>
      <c r="G330" s="229">
        <v>0</v>
      </c>
    </row>
    <row r="331" spans="1:7" x14ac:dyDescent="0.2">
      <c r="A331" s="234" t="s">
        <v>19116</v>
      </c>
      <c r="B331" s="228" t="s">
        <v>121</v>
      </c>
      <c r="C331" s="235">
        <v>0</v>
      </c>
      <c r="D331" s="228">
        <v>21786.71</v>
      </c>
      <c r="E331" s="235">
        <v>21786.71</v>
      </c>
      <c r="F331" s="228" t="s">
        <v>121</v>
      </c>
      <c r="G331" s="229">
        <v>0</v>
      </c>
    </row>
    <row r="332" spans="1:7" x14ac:dyDescent="0.2">
      <c r="A332" s="234" t="s">
        <v>19117</v>
      </c>
      <c r="B332" s="228" t="s">
        <v>121</v>
      </c>
      <c r="C332" s="235">
        <v>0</v>
      </c>
      <c r="D332" s="228">
        <v>200</v>
      </c>
      <c r="E332" s="235">
        <v>200</v>
      </c>
      <c r="F332" s="228" t="s">
        <v>121</v>
      </c>
      <c r="G332" s="229">
        <v>0</v>
      </c>
    </row>
    <row r="333" spans="1:7" x14ac:dyDescent="0.2">
      <c r="A333" s="234" t="s">
        <v>19414</v>
      </c>
      <c r="B333" s="228" t="s">
        <v>121</v>
      </c>
      <c r="C333" s="235">
        <v>0</v>
      </c>
      <c r="D333" s="228">
        <v>5758.01</v>
      </c>
      <c r="E333" s="235">
        <v>5758.01</v>
      </c>
      <c r="F333" s="228" t="s">
        <v>121</v>
      </c>
      <c r="G333" s="229">
        <v>0</v>
      </c>
    </row>
    <row r="334" spans="1:7" x14ac:dyDescent="0.2">
      <c r="A334" s="234" t="s">
        <v>19118</v>
      </c>
      <c r="B334" s="228" t="s">
        <v>121</v>
      </c>
      <c r="C334" s="235">
        <v>0</v>
      </c>
      <c r="D334" s="228">
        <v>17338.13</v>
      </c>
      <c r="E334" s="235">
        <v>17338.13</v>
      </c>
      <c r="F334" s="228" t="s">
        <v>121</v>
      </c>
      <c r="G334" s="229">
        <v>0</v>
      </c>
    </row>
    <row r="335" spans="1:7" x14ac:dyDescent="0.2">
      <c r="A335" s="234" t="s">
        <v>19119</v>
      </c>
      <c r="B335" s="228" t="s">
        <v>121</v>
      </c>
      <c r="C335" s="235">
        <v>0</v>
      </c>
      <c r="D335" s="228">
        <v>13003.59</v>
      </c>
      <c r="E335" s="235">
        <v>13003.59</v>
      </c>
      <c r="F335" s="228" t="s">
        <v>121</v>
      </c>
      <c r="G335" s="229">
        <v>0</v>
      </c>
    </row>
    <row r="336" spans="1:7" x14ac:dyDescent="0.2">
      <c r="A336" s="234" t="s">
        <v>19120</v>
      </c>
      <c r="B336" s="228" t="s">
        <v>121</v>
      </c>
      <c r="C336" s="235">
        <v>0</v>
      </c>
      <c r="D336" s="228">
        <v>229568.99</v>
      </c>
      <c r="E336" s="235">
        <v>229568.99</v>
      </c>
      <c r="F336" s="228" t="s">
        <v>121</v>
      </c>
      <c r="G336" s="229">
        <v>0</v>
      </c>
    </row>
    <row r="337" spans="1:7" x14ac:dyDescent="0.2">
      <c r="A337" s="234" t="s">
        <v>19385</v>
      </c>
      <c r="B337" s="228" t="s">
        <v>121</v>
      </c>
      <c r="C337" s="235">
        <v>0</v>
      </c>
      <c r="D337" s="228">
        <v>5560</v>
      </c>
      <c r="E337" s="235">
        <v>5560</v>
      </c>
      <c r="F337" s="228" t="s">
        <v>121</v>
      </c>
      <c r="G337" s="229">
        <v>0</v>
      </c>
    </row>
    <row r="338" spans="1:7" x14ac:dyDescent="0.2">
      <c r="A338" s="234" t="s">
        <v>19121</v>
      </c>
      <c r="B338" s="228" t="s">
        <v>121</v>
      </c>
      <c r="C338" s="235">
        <v>0</v>
      </c>
      <c r="D338" s="228">
        <v>17338.11</v>
      </c>
      <c r="E338" s="235">
        <v>17338.11</v>
      </c>
      <c r="F338" s="228" t="s">
        <v>121</v>
      </c>
      <c r="G338" s="229">
        <v>0</v>
      </c>
    </row>
    <row r="339" spans="1:7" x14ac:dyDescent="0.2">
      <c r="A339" s="234" t="s">
        <v>19415</v>
      </c>
      <c r="B339" s="228" t="s">
        <v>121</v>
      </c>
      <c r="C339" s="235">
        <v>0</v>
      </c>
      <c r="D339" s="228">
        <v>7134.01</v>
      </c>
      <c r="E339" s="235">
        <v>7134.01</v>
      </c>
      <c r="F339" s="228" t="s">
        <v>121</v>
      </c>
      <c r="G339" s="229">
        <v>0</v>
      </c>
    </row>
    <row r="340" spans="1:7" x14ac:dyDescent="0.2">
      <c r="A340" s="234" t="s">
        <v>19122</v>
      </c>
      <c r="B340" s="228" t="s">
        <v>121</v>
      </c>
      <c r="C340" s="235">
        <v>0</v>
      </c>
      <c r="D340" s="228">
        <v>19163.2</v>
      </c>
      <c r="E340" s="235">
        <v>19163.2</v>
      </c>
      <c r="F340" s="228" t="s">
        <v>121</v>
      </c>
      <c r="G340" s="229">
        <v>0</v>
      </c>
    </row>
    <row r="341" spans="1:7" x14ac:dyDescent="0.2">
      <c r="A341" s="234" t="s">
        <v>19416</v>
      </c>
      <c r="B341" s="228" t="s">
        <v>121</v>
      </c>
      <c r="C341" s="235">
        <v>0</v>
      </c>
      <c r="D341" s="228">
        <v>66178</v>
      </c>
      <c r="E341" s="235">
        <v>66178</v>
      </c>
      <c r="F341" s="228" t="s">
        <v>121</v>
      </c>
      <c r="G341" s="229">
        <v>0</v>
      </c>
    </row>
    <row r="342" spans="1:7" x14ac:dyDescent="0.2">
      <c r="A342" s="234" t="s">
        <v>407</v>
      </c>
      <c r="B342" s="228" t="s">
        <v>121</v>
      </c>
      <c r="C342" s="235">
        <v>0</v>
      </c>
      <c r="D342" s="228">
        <v>12039.59</v>
      </c>
      <c r="E342" s="235">
        <v>12039.59</v>
      </c>
      <c r="F342" s="228" t="s">
        <v>121</v>
      </c>
      <c r="G342" s="229">
        <v>0</v>
      </c>
    </row>
    <row r="343" spans="1:7" x14ac:dyDescent="0.2">
      <c r="A343" s="234" t="s">
        <v>282</v>
      </c>
      <c r="B343" s="228" t="s">
        <v>121</v>
      </c>
      <c r="C343" s="235">
        <v>0</v>
      </c>
      <c r="D343" s="228">
        <v>12003.84</v>
      </c>
      <c r="E343" s="235">
        <v>12003.84</v>
      </c>
      <c r="F343" s="228" t="s">
        <v>121</v>
      </c>
      <c r="G343" s="229">
        <v>0</v>
      </c>
    </row>
    <row r="344" spans="1:7" x14ac:dyDescent="0.2">
      <c r="A344" s="234" t="s">
        <v>19417</v>
      </c>
      <c r="B344" s="228" t="s">
        <v>121</v>
      </c>
      <c r="C344" s="235">
        <v>0</v>
      </c>
      <c r="D344" s="228">
        <v>5993.1</v>
      </c>
      <c r="E344" s="235">
        <v>5993.1</v>
      </c>
      <c r="F344" s="228" t="s">
        <v>121</v>
      </c>
      <c r="G344" s="229">
        <v>0</v>
      </c>
    </row>
    <row r="345" spans="1:7" x14ac:dyDescent="0.2">
      <c r="A345" s="234" t="s">
        <v>19418</v>
      </c>
      <c r="B345" s="228" t="s">
        <v>121</v>
      </c>
      <c r="C345" s="235">
        <v>0</v>
      </c>
      <c r="D345" s="228">
        <v>7560</v>
      </c>
      <c r="E345" s="235">
        <v>7560</v>
      </c>
      <c r="F345" s="228" t="s">
        <v>121</v>
      </c>
      <c r="G345" s="229">
        <v>0</v>
      </c>
    </row>
    <row r="346" spans="1:7" x14ac:dyDescent="0.2">
      <c r="A346" s="234" t="s">
        <v>19419</v>
      </c>
      <c r="B346" s="228" t="s">
        <v>121</v>
      </c>
      <c r="C346" s="235">
        <v>0</v>
      </c>
      <c r="D346" s="228">
        <v>460</v>
      </c>
      <c r="E346" s="235">
        <v>460</v>
      </c>
      <c r="F346" s="228" t="s">
        <v>121</v>
      </c>
      <c r="G346" s="229">
        <v>0</v>
      </c>
    </row>
    <row r="347" spans="1:7" x14ac:dyDescent="0.2">
      <c r="A347" s="234" t="s">
        <v>19420</v>
      </c>
      <c r="B347" s="228" t="s">
        <v>121</v>
      </c>
      <c r="C347" s="235">
        <v>0</v>
      </c>
      <c r="D347" s="228">
        <v>783</v>
      </c>
      <c r="E347" s="235">
        <v>783</v>
      </c>
      <c r="F347" s="228" t="s">
        <v>121</v>
      </c>
      <c r="G347" s="229">
        <v>0</v>
      </c>
    </row>
    <row r="348" spans="1:7" x14ac:dyDescent="0.2">
      <c r="A348" s="234" t="s">
        <v>408</v>
      </c>
      <c r="B348" s="228" t="s">
        <v>121</v>
      </c>
      <c r="C348" s="235">
        <v>0</v>
      </c>
      <c r="D348" s="228">
        <v>9534.7000000000007</v>
      </c>
      <c r="E348" s="235">
        <v>9534.7000000000007</v>
      </c>
      <c r="F348" s="228" t="s">
        <v>121</v>
      </c>
      <c r="G348" s="229">
        <v>0</v>
      </c>
    </row>
    <row r="349" spans="1:7" x14ac:dyDescent="0.2">
      <c r="A349" s="234" t="s">
        <v>409</v>
      </c>
      <c r="B349" s="228" t="s">
        <v>121</v>
      </c>
      <c r="C349" s="235">
        <v>0</v>
      </c>
      <c r="D349" s="228">
        <v>6360</v>
      </c>
      <c r="E349" s="235">
        <v>6360</v>
      </c>
      <c r="F349" s="228" t="s">
        <v>121</v>
      </c>
      <c r="G349" s="229">
        <v>0</v>
      </c>
    </row>
    <row r="350" spans="1:7" x14ac:dyDescent="0.2">
      <c r="A350" s="234" t="s">
        <v>19421</v>
      </c>
      <c r="B350" s="228" t="s">
        <v>121</v>
      </c>
      <c r="C350" s="235">
        <v>0</v>
      </c>
      <c r="D350" s="228">
        <v>191.4</v>
      </c>
      <c r="E350" s="235">
        <v>191.4</v>
      </c>
      <c r="F350" s="228" t="s">
        <v>121</v>
      </c>
      <c r="G350" s="229">
        <v>0</v>
      </c>
    </row>
    <row r="351" spans="1:7" x14ac:dyDescent="0.2">
      <c r="A351" s="234" t="s">
        <v>19422</v>
      </c>
      <c r="B351" s="228" t="s">
        <v>121</v>
      </c>
      <c r="C351" s="235">
        <v>0</v>
      </c>
      <c r="D351" s="228">
        <v>1295.1199999999999</v>
      </c>
      <c r="E351" s="235">
        <v>1295.1199999999999</v>
      </c>
      <c r="F351" s="228" t="s">
        <v>121</v>
      </c>
      <c r="G351" s="229">
        <v>0</v>
      </c>
    </row>
    <row r="352" spans="1:7" x14ac:dyDescent="0.2">
      <c r="A352" s="234" t="s">
        <v>410</v>
      </c>
      <c r="B352" s="228" t="s">
        <v>121</v>
      </c>
      <c r="C352" s="235">
        <v>0</v>
      </c>
      <c r="D352" s="228">
        <v>58.42</v>
      </c>
      <c r="E352" s="235">
        <v>58.42</v>
      </c>
      <c r="F352" s="228" t="s">
        <v>121</v>
      </c>
      <c r="G352" s="229">
        <v>0</v>
      </c>
    </row>
    <row r="353" spans="1:7" x14ac:dyDescent="0.2">
      <c r="A353" s="234" t="s">
        <v>411</v>
      </c>
      <c r="B353" s="228" t="s">
        <v>121</v>
      </c>
      <c r="C353" s="235">
        <v>0</v>
      </c>
      <c r="D353" s="228">
        <v>3895.5</v>
      </c>
      <c r="E353" s="235">
        <v>3895.5</v>
      </c>
      <c r="F353" s="228" t="s">
        <v>121</v>
      </c>
      <c r="G353" s="229">
        <v>0</v>
      </c>
    </row>
    <row r="354" spans="1:7" x14ac:dyDescent="0.2">
      <c r="A354" s="234" t="s">
        <v>19123</v>
      </c>
      <c r="B354" s="228" t="s">
        <v>121</v>
      </c>
      <c r="C354" s="235">
        <v>0</v>
      </c>
      <c r="D354" s="228">
        <v>2076.4</v>
      </c>
      <c r="E354" s="235">
        <v>2076.4</v>
      </c>
      <c r="F354" s="228" t="s">
        <v>121</v>
      </c>
      <c r="G354" s="229">
        <v>0</v>
      </c>
    </row>
    <row r="355" spans="1:7" x14ac:dyDescent="0.2">
      <c r="A355" s="234" t="s">
        <v>270</v>
      </c>
      <c r="B355" s="228" t="s">
        <v>121</v>
      </c>
      <c r="C355" s="235">
        <v>0</v>
      </c>
      <c r="D355" s="228">
        <v>8265.84</v>
      </c>
      <c r="E355" s="235">
        <v>8265.84</v>
      </c>
      <c r="F355" s="228" t="s">
        <v>121</v>
      </c>
      <c r="G355" s="229">
        <v>0</v>
      </c>
    </row>
    <row r="356" spans="1:7" x14ac:dyDescent="0.2">
      <c r="A356" s="234" t="s">
        <v>272</v>
      </c>
      <c r="B356" s="228" t="s">
        <v>121</v>
      </c>
      <c r="C356" s="235">
        <v>0</v>
      </c>
      <c r="D356" s="228">
        <v>16850.09</v>
      </c>
      <c r="E356" s="235">
        <v>16850.09</v>
      </c>
      <c r="F356" s="228" t="s">
        <v>121</v>
      </c>
      <c r="G356" s="229">
        <v>0</v>
      </c>
    </row>
    <row r="357" spans="1:7" x14ac:dyDescent="0.2">
      <c r="A357" s="234" t="s">
        <v>412</v>
      </c>
      <c r="B357" s="228" t="s">
        <v>121</v>
      </c>
      <c r="C357" s="235">
        <v>0</v>
      </c>
      <c r="D357" s="228">
        <v>3895.5</v>
      </c>
      <c r="E357" s="235">
        <v>3895.5</v>
      </c>
      <c r="F357" s="228" t="s">
        <v>121</v>
      </c>
      <c r="G357" s="229">
        <v>0</v>
      </c>
    </row>
    <row r="358" spans="1:7" x14ac:dyDescent="0.2">
      <c r="A358" s="234" t="s">
        <v>413</v>
      </c>
      <c r="B358" s="228" t="s">
        <v>121</v>
      </c>
      <c r="C358" s="235">
        <v>0</v>
      </c>
      <c r="D358" s="228">
        <v>3895.5</v>
      </c>
      <c r="E358" s="235">
        <v>3895.5</v>
      </c>
      <c r="F358" s="228" t="s">
        <v>121</v>
      </c>
      <c r="G358" s="229">
        <v>0</v>
      </c>
    </row>
    <row r="359" spans="1:7" x14ac:dyDescent="0.2">
      <c r="A359" s="234" t="s">
        <v>19423</v>
      </c>
      <c r="B359" s="228" t="s">
        <v>121</v>
      </c>
      <c r="C359" s="235">
        <v>0</v>
      </c>
      <c r="D359" s="228">
        <v>536.02</v>
      </c>
      <c r="E359" s="235">
        <v>536.02</v>
      </c>
      <c r="F359" s="228" t="s">
        <v>121</v>
      </c>
      <c r="G359" s="229">
        <v>0</v>
      </c>
    </row>
    <row r="360" spans="1:7" x14ac:dyDescent="0.2">
      <c r="A360" s="234" t="s">
        <v>19424</v>
      </c>
      <c r="B360" s="228" t="s">
        <v>121</v>
      </c>
      <c r="C360" s="235">
        <v>0</v>
      </c>
      <c r="D360" s="228">
        <v>928</v>
      </c>
      <c r="E360" s="235">
        <v>928</v>
      </c>
      <c r="F360" s="228" t="s">
        <v>121</v>
      </c>
      <c r="G360" s="229">
        <v>0</v>
      </c>
    </row>
    <row r="361" spans="1:7" x14ac:dyDescent="0.2">
      <c r="A361" s="234" t="s">
        <v>19124</v>
      </c>
      <c r="B361" s="228" t="s">
        <v>121</v>
      </c>
      <c r="C361" s="235">
        <v>0</v>
      </c>
      <c r="D361" s="228">
        <v>169</v>
      </c>
      <c r="E361" s="235">
        <v>169</v>
      </c>
      <c r="F361" s="228" t="s">
        <v>121</v>
      </c>
      <c r="G361" s="229">
        <v>0</v>
      </c>
    </row>
    <row r="362" spans="1:7" x14ac:dyDescent="0.2">
      <c r="A362" s="234" t="s">
        <v>414</v>
      </c>
      <c r="B362" s="228" t="s">
        <v>121</v>
      </c>
      <c r="C362" s="235">
        <v>0</v>
      </c>
      <c r="D362" s="228">
        <v>7756.94</v>
      </c>
      <c r="E362" s="235">
        <v>7756.94</v>
      </c>
      <c r="F362" s="228" t="s">
        <v>121</v>
      </c>
      <c r="G362" s="229">
        <v>0</v>
      </c>
    </row>
    <row r="363" spans="1:7" x14ac:dyDescent="0.2">
      <c r="A363" s="234" t="s">
        <v>19125</v>
      </c>
      <c r="B363" s="228" t="s">
        <v>121</v>
      </c>
      <c r="C363" s="235">
        <v>0</v>
      </c>
      <c r="D363" s="228">
        <v>10950.39</v>
      </c>
      <c r="E363" s="235">
        <v>10950.39</v>
      </c>
      <c r="F363" s="228" t="s">
        <v>121</v>
      </c>
      <c r="G363" s="229">
        <v>0</v>
      </c>
    </row>
    <row r="364" spans="1:7" x14ac:dyDescent="0.2">
      <c r="A364" s="234" t="s">
        <v>19126</v>
      </c>
      <c r="B364" s="228" t="s">
        <v>121</v>
      </c>
      <c r="C364" s="235">
        <v>0</v>
      </c>
      <c r="D364" s="228">
        <v>7072.12</v>
      </c>
      <c r="E364" s="235">
        <v>7072.12</v>
      </c>
      <c r="F364" s="228" t="s">
        <v>121</v>
      </c>
      <c r="G364" s="229">
        <v>0</v>
      </c>
    </row>
    <row r="365" spans="1:7" x14ac:dyDescent="0.2">
      <c r="A365" s="234" t="s">
        <v>19127</v>
      </c>
      <c r="B365" s="228" t="s">
        <v>121</v>
      </c>
      <c r="C365" s="235">
        <v>0</v>
      </c>
      <c r="D365" s="228">
        <v>2509.4699999999998</v>
      </c>
      <c r="E365" s="235">
        <v>2509.4699999999998</v>
      </c>
      <c r="F365" s="228" t="s">
        <v>121</v>
      </c>
      <c r="G365" s="229">
        <v>0</v>
      </c>
    </row>
    <row r="366" spans="1:7" x14ac:dyDescent="0.2">
      <c r="A366" s="234" t="s">
        <v>19128</v>
      </c>
      <c r="B366" s="228" t="s">
        <v>121</v>
      </c>
      <c r="C366" s="235">
        <v>0</v>
      </c>
      <c r="D366" s="228">
        <v>14144.26</v>
      </c>
      <c r="E366" s="235">
        <v>14144.26</v>
      </c>
      <c r="F366" s="228" t="s">
        <v>121</v>
      </c>
      <c r="G366" s="229">
        <v>0</v>
      </c>
    </row>
    <row r="367" spans="1:7" x14ac:dyDescent="0.2">
      <c r="A367" s="234" t="s">
        <v>415</v>
      </c>
      <c r="B367" s="228" t="s">
        <v>121</v>
      </c>
      <c r="C367" s="235">
        <v>0</v>
      </c>
      <c r="D367" s="228">
        <v>3688.8</v>
      </c>
      <c r="E367" s="235">
        <v>3688.8</v>
      </c>
      <c r="F367" s="228" t="s">
        <v>121</v>
      </c>
      <c r="G367" s="229">
        <v>0</v>
      </c>
    </row>
    <row r="368" spans="1:7" x14ac:dyDescent="0.2">
      <c r="A368" s="234" t="s">
        <v>416</v>
      </c>
      <c r="B368" s="228" t="s">
        <v>121</v>
      </c>
      <c r="C368" s="235">
        <v>0</v>
      </c>
      <c r="D368" s="228">
        <v>4830.42</v>
      </c>
      <c r="E368" s="235">
        <v>4830.42</v>
      </c>
      <c r="F368" s="228" t="s">
        <v>121</v>
      </c>
      <c r="G368" s="229">
        <v>0</v>
      </c>
    </row>
    <row r="369" spans="1:7" x14ac:dyDescent="0.2">
      <c r="A369" s="234" t="s">
        <v>19031</v>
      </c>
      <c r="B369" s="228" t="s">
        <v>121</v>
      </c>
      <c r="C369" s="235">
        <v>0</v>
      </c>
      <c r="D369" s="228">
        <v>3650.12</v>
      </c>
      <c r="E369" s="235">
        <v>3650.12</v>
      </c>
      <c r="F369" s="228" t="s">
        <v>121</v>
      </c>
      <c r="G369" s="229">
        <v>0</v>
      </c>
    </row>
    <row r="370" spans="1:7" x14ac:dyDescent="0.2">
      <c r="A370" s="234" t="s">
        <v>417</v>
      </c>
      <c r="B370" s="228" t="s">
        <v>121</v>
      </c>
      <c r="C370" s="235">
        <v>0</v>
      </c>
      <c r="D370" s="228">
        <v>11598.06</v>
      </c>
      <c r="E370" s="235">
        <v>11598.06</v>
      </c>
      <c r="F370" s="228" t="s">
        <v>121</v>
      </c>
      <c r="G370" s="229">
        <v>0</v>
      </c>
    </row>
    <row r="371" spans="1:7" x14ac:dyDescent="0.2">
      <c r="A371" s="234" t="s">
        <v>19129</v>
      </c>
      <c r="B371" s="228" t="s">
        <v>121</v>
      </c>
      <c r="C371" s="235">
        <v>0</v>
      </c>
      <c r="D371" s="228">
        <v>130.18</v>
      </c>
      <c r="E371" s="235">
        <v>130.18</v>
      </c>
      <c r="F371" s="228" t="s">
        <v>121</v>
      </c>
      <c r="G371" s="229">
        <v>0</v>
      </c>
    </row>
    <row r="372" spans="1:7" x14ac:dyDescent="0.2">
      <c r="A372" s="234" t="s">
        <v>418</v>
      </c>
      <c r="B372" s="228" t="s">
        <v>121</v>
      </c>
      <c r="C372" s="235">
        <v>0</v>
      </c>
      <c r="D372" s="228">
        <v>4830.42</v>
      </c>
      <c r="E372" s="235">
        <v>4830.42</v>
      </c>
      <c r="F372" s="228" t="s">
        <v>121</v>
      </c>
      <c r="G372" s="229">
        <v>0</v>
      </c>
    </row>
    <row r="373" spans="1:7" x14ac:dyDescent="0.2">
      <c r="A373" s="234" t="s">
        <v>273</v>
      </c>
      <c r="B373" s="228" t="s">
        <v>121</v>
      </c>
      <c r="C373" s="235">
        <v>0</v>
      </c>
      <c r="D373" s="228">
        <v>9359.7999999999993</v>
      </c>
      <c r="E373" s="235">
        <v>9359.7999999999993</v>
      </c>
      <c r="F373" s="228" t="s">
        <v>121</v>
      </c>
      <c r="G373" s="229">
        <v>0</v>
      </c>
    </row>
    <row r="374" spans="1:7" x14ac:dyDescent="0.2">
      <c r="A374" s="234" t="s">
        <v>19425</v>
      </c>
      <c r="B374" s="228" t="s">
        <v>121</v>
      </c>
      <c r="C374" s="235">
        <v>0</v>
      </c>
      <c r="D374" s="228">
        <v>1392.35</v>
      </c>
      <c r="E374" s="235">
        <v>1392.35</v>
      </c>
      <c r="F374" s="228" t="s">
        <v>121</v>
      </c>
      <c r="G374" s="229">
        <v>0</v>
      </c>
    </row>
    <row r="375" spans="1:7" x14ac:dyDescent="0.2">
      <c r="A375" s="234" t="s">
        <v>419</v>
      </c>
      <c r="B375" s="228" t="s">
        <v>121</v>
      </c>
      <c r="C375" s="235">
        <v>0</v>
      </c>
      <c r="D375" s="228">
        <v>4830.42</v>
      </c>
      <c r="E375" s="235">
        <v>4830.42</v>
      </c>
      <c r="F375" s="228" t="s">
        <v>121</v>
      </c>
      <c r="G375" s="229">
        <v>0</v>
      </c>
    </row>
    <row r="376" spans="1:7" x14ac:dyDescent="0.2">
      <c r="A376" s="234" t="s">
        <v>420</v>
      </c>
      <c r="B376" s="228" t="s">
        <v>121</v>
      </c>
      <c r="C376" s="235">
        <v>0</v>
      </c>
      <c r="D376" s="228">
        <v>14731.82</v>
      </c>
      <c r="E376" s="235">
        <v>14731.82</v>
      </c>
      <c r="F376" s="228" t="s">
        <v>121</v>
      </c>
      <c r="G376" s="229">
        <v>0</v>
      </c>
    </row>
    <row r="377" spans="1:7" x14ac:dyDescent="0.2">
      <c r="A377" s="234" t="s">
        <v>421</v>
      </c>
      <c r="B377" s="228" t="s">
        <v>121</v>
      </c>
      <c r="C377" s="235">
        <v>0</v>
      </c>
      <c r="D377" s="228">
        <v>3116.4</v>
      </c>
      <c r="E377" s="235">
        <v>3116.4</v>
      </c>
      <c r="F377" s="228" t="s">
        <v>121</v>
      </c>
      <c r="G377" s="229">
        <v>0</v>
      </c>
    </row>
    <row r="378" spans="1:7" x14ac:dyDescent="0.2">
      <c r="A378" s="234" t="s">
        <v>19130</v>
      </c>
      <c r="B378" s="228" t="s">
        <v>121</v>
      </c>
      <c r="C378" s="235">
        <v>0</v>
      </c>
      <c r="D378" s="228">
        <v>1330.01</v>
      </c>
      <c r="E378" s="235">
        <v>1330.01</v>
      </c>
      <c r="F378" s="228" t="s">
        <v>121</v>
      </c>
      <c r="G378" s="229">
        <v>0</v>
      </c>
    </row>
    <row r="379" spans="1:7" x14ac:dyDescent="0.2">
      <c r="A379" s="234" t="s">
        <v>422</v>
      </c>
      <c r="B379" s="228" t="s">
        <v>121</v>
      </c>
      <c r="C379" s="235">
        <v>0</v>
      </c>
      <c r="D379" s="228">
        <v>8597.76</v>
      </c>
      <c r="E379" s="235">
        <v>8597.76</v>
      </c>
      <c r="F379" s="228" t="s">
        <v>121</v>
      </c>
      <c r="G379" s="229">
        <v>0</v>
      </c>
    </row>
    <row r="380" spans="1:7" ht="13.5" thickBot="1" x14ac:dyDescent="0.25">
      <c r="A380" s="236" t="s">
        <v>266</v>
      </c>
      <c r="B380" s="230" t="s">
        <v>121</v>
      </c>
      <c r="C380" s="237">
        <v>0</v>
      </c>
      <c r="D380" s="230">
        <v>8244.44</v>
      </c>
      <c r="E380" s="237">
        <v>8244.44</v>
      </c>
      <c r="F380" s="230" t="s">
        <v>121</v>
      </c>
      <c r="G380" s="231">
        <v>0</v>
      </c>
    </row>
    <row r="381" spans="1:7" x14ac:dyDescent="0.2">
      <c r="A381" s="232" t="s">
        <v>19131</v>
      </c>
      <c r="B381" s="226" t="s">
        <v>121</v>
      </c>
      <c r="C381" s="233">
        <v>0</v>
      </c>
      <c r="D381" s="226">
        <v>40546.58</v>
      </c>
      <c r="E381" s="233">
        <v>40546.58</v>
      </c>
      <c r="F381" s="226" t="s">
        <v>121</v>
      </c>
      <c r="G381" s="227">
        <v>0</v>
      </c>
    </row>
    <row r="382" spans="1:7" x14ac:dyDescent="0.2">
      <c r="A382" s="234" t="s">
        <v>19426</v>
      </c>
      <c r="B382" s="228" t="s">
        <v>121</v>
      </c>
      <c r="C382" s="235">
        <v>0</v>
      </c>
      <c r="D382" s="228">
        <v>75195</v>
      </c>
      <c r="E382" s="235">
        <v>75195</v>
      </c>
      <c r="F382" s="228" t="s">
        <v>121</v>
      </c>
      <c r="G382" s="229">
        <v>0</v>
      </c>
    </row>
    <row r="383" spans="1:7" x14ac:dyDescent="0.2">
      <c r="A383" s="234" t="s">
        <v>423</v>
      </c>
      <c r="B383" s="228" t="s">
        <v>121</v>
      </c>
      <c r="C383" s="235">
        <v>0</v>
      </c>
      <c r="D383" s="228">
        <v>3895.5</v>
      </c>
      <c r="E383" s="235">
        <v>3895.5</v>
      </c>
      <c r="F383" s="228" t="s">
        <v>121</v>
      </c>
      <c r="G383" s="229">
        <v>0</v>
      </c>
    </row>
    <row r="384" spans="1:7" x14ac:dyDescent="0.2">
      <c r="A384" s="234" t="s">
        <v>19132</v>
      </c>
      <c r="B384" s="228" t="s">
        <v>121</v>
      </c>
      <c r="C384" s="235">
        <v>0</v>
      </c>
      <c r="D384" s="228">
        <v>3000</v>
      </c>
      <c r="E384" s="235">
        <v>3000</v>
      </c>
      <c r="F384" s="228" t="s">
        <v>121</v>
      </c>
      <c r="G384" s="229">
        <v>0</v>
      </c>
    </row>
    <row r="385" spans="1:7" x14ac:dyDescent="0.2">
      <c r="A385" s="234" t="s">
        <v>19427</v>
      </c>
      <c r="B385" s="228" t="s">
        <v>121</v>
      </c>
      <c r="C385" s="235">
        <v>0</v>
      </c>
      <c r="D385" s="228">
        <v>1809.6</v>
      </c>
      <c r="E385" s="235">
        <v>1809.6</v>
      </c>
      <c r="F385" s="228" t="s">
        <v>121</v>
      </c>
      <c r="G385" s="229">
        <v>0</v>
      </c>
    </row>
    <row r="386" spans="1:7" x14ac:dyDescent="0.2">
      <c r="A386" s="234" t="s">
        <v>19133</v>
      </c>
      <c r="B386" s="228" t="s">
        <v>121</v>
      </c>
      <c r="C386" s="235">
        <v>0</v>
      </c>
      <c r="D386" s="228">
        <v>3764.2</v>
      </c>
      <c r="E386" s="235">
        <v>3764.2</v>
      </c>
      <c r="F386" s="228" t="s">
        <v>121</v>
      </c>
      <c r="G386" s="229">
        <v>0</v>
      </c>
    </row>
    <row r="387" spans="1:7" x14ac:dyDescent="0.2">
      <c r="A387" s="234" t="s">
        <v>275</v>
      </c>
      <c r="B387" s="228" t="s">
        <v>121</v>
      </c>
      <c r="C387" s="235">
        <v>0</v>
      </c>
      <c r="D387" s="228">
        <v>8244.44</v>
      </c>
      <c r="E387" s="235">
        <v>8244.44</v>
      </c>
      <c r="F387" s="228" t="s">
        <v>121</v>
      </c>
      <c r="G387" s="229">
        <v>0</v>
      </c>
    </row>
    <row r="388" spans="1:7" x14ac:dyDescent="0.2">
      <c r="A388" s="234" t="s">
        <v>424</v>
      </c>
      <c r="B388" s="228" t="s">
        <v>121</v>
      </c>
      <c r="C388" s="235">
        <v>0</v>
      </c>
      <c r="D388" s="228">
        <v>8729.98</v>
      </c>
      <c r="E388" s="235">
        <v>8729.98</v>
      </c>
      <c r="F388" s="228" t="s">
        <v>121</v>
      </c>
      <c r="G388" s="229">
        <v>0</v>
      </c>
    </row>
    <row r="389" spans="1:7" x14ac:dyDescent="0.2">
      <c r="A389" s="234" t="s">
        <v>426</v>
      </c>
      <c r="B389" s="228" t="s">
        <v>121</v>
      </c>
      <c r="C389" s="235">
        <v>0</v>
      </c>
      <c r="D389" s="228">
        <v>37948</v>
      </c>
      <c r="E389" s="235">
        <v>37948</v>
      </c>
      <c r="F389" s="228" t="s">
        <v>121</v>
      </c>
      <c r="G389" s="229">
        <v>0</v>
      </c>
    </row>
    <row r="390" spans="1:7" x14ac:dyDescent="0.2">
      <c r="A390" s="234" t="s">
        <v>427</v>
      </c>
      <c r="B390" s="228" t="s">
        <v>121</v>
      </c>
      <c r="C390" s="235">
        <v>0</v>
      </c>
      <c r="D390" s="228">
        <v>11386</v>
      </c>
      <c r="E390" s="235">
        <v>11386</v>
      </c>
      <c r="F390" s="228" t="s">
        <v>121</v>
      </c>
      <c r="G390" s="229">
        <v>0</v>
      </c>
    </row>
    <row r="391" spans="1:7" x14ac:dyDescent="0.2">
      <c r="A391" s="234" t="s">
        <v>19428</v>
      </c>
      <c r="B391" s="228" t="s">
        <v>121</v>
      </c>
      <c r="C391" s="235">
        <v>0</v>
      </c>
      <c r="D391" s="228">
        <v>3480.91</v>
      </c>
      <c r="E391" s="235">
        <v>3480.91</v>
      </c>
      <c r="F391" s="228" t="s">
        <v>121</v>
      </c>
      <c r="G391" s="229">
        <v>0</v>
      </c>
    </row>
    <row r="392" spans="1:7" x14ac:dyDescent="0.2">
      <c r="A392" s="234" t="s">
        <v>19134</v>
      </c>
      <c r="B392" s="228" t="s">
        <v>121</v>
      </c>
      <c r="C392" s="235">
        <v>0</v>
      </c>
      <c r="D392" s="228">
        <v>14372.4</v>
      </c>
      <c r="E392" s="235">
        <v>14372.4</v>
      </c>
      <c r="F392" s="228" t="s">
        <v>121</v>
      </c>
      <c r="G392" s="229">
        <v>0</v>
      </c>
    </row>
    <row r="393" spans="1:7" x14ac:dyDescent="0.2">
      <c r="A393" s="234" t="s">
        <v>19429</v>
      </c>
      <c r="B393" s="228" t="s">
        <v>121</v>
      </c>
      <c r="C393" s="235">
        <v>0</v>
      </c>
      <c r="D393" s="228">
        <v>1695.92</v>
      </c>
      <c r="E393" s="235">
        <v>1695.92</v>
      </c>
      <c r="F393" s="228" t="s">
        <v>121</v>
      </c>
      <c r="G393" s="229">
        <v>0</v>
      </c>
    </row>
    <row r="394" spans="1:7" x14ac:dyDescent="0.2">
      <c r="A394" s="234" t="s">
        <v>19430</v>
      </c>
      <c r="B394" s="228" t="s">
        <v>121</v>
      </c>
      <c r="C394" s="235">
        <v>0</v>
      </c>
      <c r="D394" s="228">
        <v>1063.6500000000001</v>
      </c>
      <c r="E394" s="235">
        <v>1063.6500000000001</v>
      </c>
      <c r="F394" s="228" t="s">
        <v>121</v>
      </c>
      <c r="G394" s="229">
        <v>0</v>
      </c>
    </row>
    <row r="395" spans="1:7" x14ac:dyDescent="0.2">
      <c r="A395" s="234" t="s">
        <v>276</v>
      </c>
      <c r="B395" s="228" t="s">
        <v>121</v>
      </c>
      <c r="C395" s="235">
        <v>0</v>
      </c>
      <c r="D395" s="228">
        <v>14163.7</v>
      </c>
      <c r="E395" s="235">
        <v>14163.7</v>
      </c>
      <c r="F395" s="228" t="s">
        <v>121</v>
      </c>
      <c r="G395" s="229">
        <v>0</v>
      </c>
    </row>
    <row r="396" spans="1:7" x14ac:dyDescent="0.2">
      <c r="A396" s="234" t="s">
        <v>428</v>
      </c>
      <c r="B396" s="228" t="s">
        <v>121</v>
      </c>
      <c r="C396" s="235">
        <v>0</v>
      </c>
      <c r="D396" s="228">
        <v>14275.66</v>
      </c>
      <c r="E396" s="235">
        <v>14275.66</v>
      </c>
      <c r="F396" s="228" t="s">
        <v>121</v>
      </c>
      <c r="G396" s="229">
        <v>0</v>
      </c>
    </row>
    <row r="397" spans="1:7" x14ac:dyDescent="0.2">
      <c r="A397" s="234" t="s">
        <v>277</v>
      </c>
      <c r="B397" s="228" t="s">
        <v>121</v>
      </c>
      <c r="C397" s="235">
        <v>0</v>
      </c>
      <c r="D397" s="228">
        <v>17666.66</v>
      </c>
      <c r="E397" s="235">
        <v>17666.66</v>
      </c>
      <c r="F397" s="228" t="s">
        <v>121</v>
      </c>
      <c r="G397" s="229">
        <v>0</v>
      </c>
    </row>
    <row r="398" spans="1:7" x14ac:dyDescent="0.2">
      <c r="A398" s="234" t="s">
        <v>19431</v>
      </c>
      <c r="B398" s="228" t="s">
        <v>121</v>
      </c>
      <c r="C398" s="235">
        <v>0</v>
      </c>
      <c r="D398" s="228">
        <v>49276.78</v>
      </c>
      <c r="E398" s="235">
        <v>49276.78</v>
      </c>
      <c r="F398" s="228" t="s">
        <v>121</v>
      </c>
      <c r="G398" s="229">
        <v>0</v>
      </c>
    </row>
    <row r="399" spans="1:7" x14ac:dyDescent="0.2">
      <c r="A399" s="234" t="s">
        <v>429</v>
      </c>
      <c r="B399" s="228" t="s">
        <v>121</v>
      </c>
      <c r="C399" s="235">
        <v>0</v>
      </c>
      <c r="D399" s="228">
        <v>6888.94</v>
      </c>
      <c r="E399" s="235">
        <v>6888.94</v>
      </c>
      <c r="F399" s="228" t="s">
        <v>121</v>
      </c>
      <c r="G399" s="229">
        <v>0</v>
      </c>
    </row>
    <row r="400" spans="1:7" x14ac:dyDescent="0.2">
      <c r="A400" s="234" t="s">
        <v>430</v>
      </c>
      <c r="B400" s="228" t="s">
        <v>121</v>
      </c>
      <c r="C400" s="235">
        <v>0</v>
      </c>
      <c r="D400" s="228">
        <v>7066.7</v>
      </c>
      <c r="E400" s="235">
        <v>7066.7</v>
      </c>
      <c r="F400" s="228" t="s">
        <v>121</v>
      </c>
      <c r="G400" s="229">
        <v>0</v>
      </c>
    </row>
    <row r="401" spans="1:7" x14ac:dyDescent="0.2">
      <c r="A401" s="234" t="s">
        <v>431</v>
      </c>
      <c r="B401" s="228" t="s">
        <v>121</v>
      </c>
      <c r="C401" s="235">
        <v>0</v>
      </c>
      <c r="D401" s="228">
        <v>6032.46</v>
      </c>
      <c r="E401" s="235">
        <v>6032.46</v>
      </c>
      <c r="F401" s="228" t="s">
        <v>121</v>
      </c>
      <c r="G401" s="229">
        <v>0</v>
      </c>
    </row>
    <row r="402" spans="1:7" x14ac:dyDescent="0.2">
      <c r="A402" s="234" t="s">
        <v>432</v>
      </c>
      <c r="B402" s="228" t="s">
        <v>121</v>
      </c>
      <c r="C402" s="235">
        <v>0</v>
      </c>
      <c r="D402" s="228">
        <v>3895.5</v>
      </c>
      <c r="E402" s="235">
        <v>3895.5</v>
      </c>
      <c r="F402" s="228" t="s">
        <v>121</v>
      </c>
      <c r="G402" s="229">
        <v>0</v>
      </c>
    </row>
    <row r="403" spans="1:7" x14ac:dyDescent="0.2">
      <c r="A403" s="234" t="s">
        <v>433</v>
      </c>
      <c r="B403" s="228" t="s">
        <v>121</v>
      </c>
      <c r="C403" s="235">
        <v>0</v>
      </c>
      <c r="D403" s="228">
        <v>3895.5</v>
      </c>
      <c r="E403" s="235">
        <v>3895.5</v>
      </c>
      <c r="F403" s="228" t="s">
        <v>121</v>
      </c>
      <c r="G403" s="229">
        <v>0</v>
      </c>
    </row>
    <row r="404" spans="1:7" x14ac:dyDescent="0.2">
      <c r="A404" s="234" t="s">
        <v>434</v>
      </c>
      <c r="B404" s="228" t="s">
        <v>121</v>
      </c>
      <c r="C404" s="235">
        <v>0</v>
      </c>
      <c r="D404" s="228">
        <v>3895.5</v>
      </c>
      <c r="E404" s="235">
        <v>3895.5</v>
      </c>
      <c r="F404" s="228" t="s">
        <v>121</v>
      </c>
      <c r="G404" s="229">
        <v>0</v>
      </c>
    </row>
    <row r="405" spans="1:7" x14ac:dyDescent="0.2">
      <c r="A405" s="234" t="s">
        <v>19432</v>
      </c>
      <c r="B405" s="228" t="s">
        <v>121</v>
      </c>
      <c r="C405" s="235">
        <v>0</v>
      </c>
      <c r="D405" s="228">
        <v>27840</v>
      </c>
      <c r="E405" s="235">
        <v>27840</v>
      </c>
      <c r="F405" s="228" t="s">
        <v>121</v>
      </c>
      <c r="G405" s="229">
        <v>0</v>
      </c>
    </row>
    <row r="406" spans="1:7" x14ac:dyDescent="0.2">
      <c r="A406" s="234" t="s">
        <v>19135</v>
      </c>
      <c r="B406" s="228" t="s">
        <v>121</v>
      </c>
      <c r="C406" s="235">
        <v>0</v>
      </c>
      <c r="D406" s="228">
        <v>980</v>
      </c>
      <c r="E406" s="235">
        <v>980</v>
      </c>
      <c r="F406" s="228" t="s">
        <v>121</v>
      </c>
      <c r="G406" s="229">
        <v>0</v>
      </c>
    </row>
    <row r="407" spans="1:7" x14ac:dyDescent="0.2">
      <c r="A407" s="234" t="s">
        <v>435</v>
      </c>
      <c r="B407" s="228" t="s">
        <v>121</v>
      </c>
      <c r="C407" s="235">
        <v>0</v>
      </c>
      <c r="D407" s="228">
        <v>3895.5</v>
      </c>
      <c r="E407" s="235">
        <v>3895.5</v>
      </c>
      <c r="F407" s="228" t="s">
        <v>121</v>
      </c>
      <c r="G407" s="229">
        <v>0</v>
      </c>
    </row>
    <row r="408" spans="1:7" x14ac:dyDescent="0.2">
      <c r="A408" s="234" t="s">
        <v>19136</v>
      </c>
      <c r="B408" s="228" t="s">
        <v>121</v>
      </c>
      <c r="C408" s="235">
        <v>0</v>
      </c>
      <c r="D408" s="228">
        <v>990.64</v>
      </c>
      <c r="E408" s="235">
        <v>990.64</v>
      </c>
      <c r="F408" s="228" t="s">
        <v>121</v>
      </c>
      <c r="G408" s="229">
        <v>0</v>
      </c>
    </row>
    <row r="409" spans="1:7" x14ac:dyDescent="0.2">
      <c r="A409" s="234" t="s">
        <v>19433</v>
      </c>
      <c r="B409" s="228" t="s">
        <v>121</v>
      </c>
      <c r="C409" s="235">
        <v>0</v>
      </c>
      <c r="D409" s="228">
        <v>14942.73</v>
      </c>
      <c r="E409" s="235">
        <v>14942.73</v>
      </c>
      <c r="F409" s="228" t="s">
        <v>121</v>
      </c>
      <c r="G409" s="229">
        <v>0</v>
      </c>
    </row>
    <row r="410" spans="1:7" x14ac:dyDescent="0.2">
      <c r="A410" s="234" t="s">
        <v>19137</v>
      </c>
      <c r="B410" s="228" t="s">
        <v>121</v>
      </c>
      <c r="C410" s="235">
        <v>0</v>
      </c>
      <c r="D410" s="228">
        <v>12547.33</v>
      </c>
      <c r="E410" s="235">
        <v>12547.33</v>
      </c>
      <c r="F410" s="228" t="s">
        <v>121</v>
      </c>
      <c r="G410" s="229">
        <v>0</v>
      </c>
    </row>
    <row r="411" spans="1:7" x14ac:dyDescent="0.2">
      <c r="A411" s="234" t="s">
        <v>19434</v>
      </c>
      <c r="B411" s="228" t="s">
        <v>121</v>
      </c>
      <c r="C411" s="235">
        <v>0</v>
      </c>
      <c r="D411" s="228">
        <v>40000</v>
      </c>
      <c r="E411" s="235">
        <v>40000</v>
      </c>
      <c r="F411" s="228" t="s">
        <v>121</v>
      </c>
      <c r="G411" s="229">
        <v>0</v>
      </c>
    </row>
    <row r="412" spans="1:7" x14ac:dyDescent="0.2">
      <c r="A412" s="234" t="s">
        <v>278</v>
      </c>
      <c r="B412" s="228" t="s">
        <v>121</v>
      </c>
      <c r="C412" s="235">
        <v>0</v>
      </c>
      <c r="D412" s="228">
        <v>6888.94</v>
      </c>
      <c r="E412" s="235">
        <v>6888.94</v>
      </c>
      <c r="F412" s="228" t="s">
        <v>121</v>
      </c>
      <c r="G412" s="229">
        <v>0</v>
      </c>
    </row>
    <row r="413" spans="1:7" x14ac:dyDescent="0.2">
      <c r="A413" s="234" t="s">
        <v>19032</v>
      </c>
      <c r="B413" s="228" t="s">
        <v>121</v>
      </c>
      <c r="C413" s="235">
        <v>0</v>
      </c>
      <c r="D413" s="228">
        <v>195131.37</v>
      </c>
      <c r="E413" s="235">
        <v>195131.37</v>
      </c>
      <c r="F413" s="228" t="s">
        <v>121</v>
      </c>
      <c r="G413" s="229">
        <v>0</v>
      </c>
    </row>
    <row r="414" spans="1:7" x14ac:dyDescent="0.2">
      <c r="A414" s="234" t="s">
        <v>436</v>
      </c>
      <c r="B414" s="228" t="s">
        <v>121</v>
      </c>
      <c r="C414" s="235">
        <v>0</v>
      </c>
      <c r="D414" s="228">
        <v>3895.5</v>
      </c>
      <c r="E414" s="235">
        <v>3895.5</v>
      </c>
      <c r="F414" s="228" t="s">
        <v>121</v>
      </c>
      <c r="G414" s="229">
        <v>0</v>
      </c>
    </row>
    <row r="415" spans="1:7" x14ac:dyDescent="0.2">
      <c r="A415" s="234" t="s">
        <v>19138</v>
      </c>
      <c r="B415" s="228" t="s">
        <v>121</v>
      </c>
      <c r="C415" s="235">
        <v>0</v>
      </c>
      <c r="D415" s="228">
        <v>7984.67</v>
      </c>
      <c r="E415" s="235">
        <v>7984.67</v>
      </c>
      <c r="F415" s="228" t="s">
        <v>121</v>
      </c>
      <c r="G415" s="229">
        <v>0</v>
      </c>
    </row>
    <row r="416" spans="1:7" x14ac:dyDescent="0.2">
      <c r="A416" s="234" t="s">
        <v>19387</v>
      </c>
      <c r="B416" s="228" t="s">
        <v>121</v>
      </c>
      <c r="C416" s="235">
        <v>0</v>
      </c>
      <c r="D416" s="228">
        <v>39254.400000000001</v>
      </c>
      <c r="E416" s="235">
        <v>39254.400000000001</v>
      </c>
      <c r="F416" s="228" t="s">
        <v>121</v>
      </c>
      <c r="G416" s="229">
        <v>0</v>
      </c>
    </row>
    <row r="417" spans="1:7" x14ac:dyDescent="0.2">
      <c r="A417" s="234" t="s">
        <v>279</v>
      </c>
      <c r="B417" s="228" t="s">
        <v>121</v>
      </c>
      <c r="C417" s="235">
        <v>0</v>
      </c>
      <c r="D417" s="228">
        <v>5699.52</v>
      </c>
      <c r="E417" s="235">
        <v>5699.52</v>
      </c>
      <c r="F417" s="228" t="s">
        <v>121</v>
      </c>
      <c r="G417" s="229">
        <v>0</v>
      </c>
    </row>
    <row r="418" spans="1:7" x14ac:dyDescent="0.2">
      <c r="A418" s="234" t="s">
        <v>19435</v>
      </c>
      <c r="B418" s="228" t="s">
        <v>121</v>
      </c>
      <c r="C418" s="235">
        <v>0</v>
      </c>
      <c r="D418" s="228">
        <v>1438.4</v>
      </c>
      <c r="E418" s="235">
        <v>1438.4</v>
      </c>
      <c r="F418" s="228" t="s">
        <v>121</v>
      </c>
      <c r="G418" s="229">
        <v>0</v>
      </c>
    </row>
    <row r="419" spans="1:7" x14ac:dyDescent="0.2">
      <c r="A419" s="234" t="s">
        <v>19436</v>
      </c>
      <c r="B419" s="228" t="s">
        <v>121</v>
      </c>
      <c r="C419" s="235">
        <v>0</v>
      </c>
      <c r="D419" s="228">
        <v>586.26</v>
      </c>
      <c r="E419" s="235">
        <v>586.26</v>
      </c>
      <c r="F419" s="228" t="s">
        <v>121</v>
      </c>
      <c r="G419" s="229">
        <v>0</v>
      </c>
    </row>
    <row r="420" spans="1:7" x14ac:dyDescent="0.2">
      <c r="A420" s="234" t="s">
        <v>437</v>
      </c>
      <c r="B420" s="228" t="s">
        <v>121</v>
      </c>
      <c r="C420" s="235">
        <v>0</v>
      </c>
      <c r="D420" s="228">
        <v>3116.4</v>
      </c>
      <c r="E420" s="235">
        <v>3116.4</v>
      </c>
      <c r="F420" s="228" t="s">
        <v>121</v>
      </c>
      <c r="G420" s="229">
        <v>0</v>
      </c>
    </row>
    <row r="421" spans="1:7" x14ac:dyDescent="0.2">
      <c r="A421" s="234" t="s">
        <v>438</v>
      </c>
      <c r="B421" s="228" t="s">
        <v>121</v>
      </c>
      <c r="C421" s="235">
        <v>0</v>
      </c>
      <c r="D421" s="228">
        <v>3895.5</v>
      </c>
      <c r="E421" s="235">
        <v>3895.5</v>
      </c>
      <c r="F421" s="228" t="s">
        <v>121</v>
      </c>
      <c r="G421" s="229">
        <v>0</v>
      </c>
    </row>
    <row r="422" spans="1:7" x14ac:dyDescent="0.2">
      <c r="A422" s="234" t="s">
        <v>439</v>
      </c>
      <c r="B422" s="228" t="s">
        <v>121</v>
      </c>
      <c r="C422" s="235">
        <v>0</v>
      </c>
      <c r="D422" s="228">
        <v>3895.5</v>
      </c>
      <c r="E422" s="235">
        <v>3895.5</v>
      </c>
      <c r="F422" s="228" t="s">
        <v>121</v>
      </c>
      <c r="G422" s="229">
        <v>0</v>
      </c>
    </row>
    <row r="423" spans="1:7" x14ac:dyDescent="0.2">
      <c r="A423" s="234" t="s">
        <v>440</v>
      </c>
      <c r="B423" s="228" t="s">
        <v>121</v>
      </c>
      <c r="C423" s="235">
        <v>0</v>
      </c>
      <c r="D423" s="228">
        <v>15582</v>
      </c>
      <c r="E423" s="235">
        <v>15582</v>
      </c>
      <c r="F423" s="228" t="s">
        <v>121</v>
      </c>
      <c r="G423" s="229">
        <v>0</v>
      </c>
    </row>
    <row r="424" spans="1:7" x14ac:dyDescent="0.2">
      <c r="A424" s="234" t="s">
        <v>441</v>
      </c>
      <c r="B424" s="228" t="s">
        <v>121</v>
      </c>
      <c r="C424" s="235">
        <v>0</v>
      </c>
      <c r="D424" s="228">
        <v>9894.57</v>
      </c>
      <c r="E424" s="235">
        <v>9894.57</v>
      </c>
      <c r="F424" s="228" t="s">
        <v>121</v>
      </c>
      <c r="G424" s="229">
        <v>0</v>
      </c>
    </row>
    <row r="425" spans="1:7" x14ac:dyDescent="0.2">
      <c r="A425" s="234" t="s">
        <v>442</v>
      </c>
      <c r="B425" s="228" t="s">
        <v>121</v>
      </c>
      <c r="C425" s="235">
        <v>0</v>
      </c>
      <c r="D425" s="228">
        <v>3895.5</v>
      </c>
      <c r="E425" s="235">
        <v>3895.5</v>
      </c>
      <c r="F425" s="228" t="s">
        <v>121</v>
      </c>
      <c r="G425" s="229">
        <v>0</v>
      </c>
    </row>
    <row r="426" spans="1:7" x14ac:dyDescent="0.2">
      <c r="A426" s="234" t="s">
        <v>443</v>
      </c>
      <c r="B426" s="228" t="s">
        <v>121</v>
      </c>
      <c r="C426" s="235">
        <v>0</v>
      </c>
      <c r="D426" s="228">
        <v>3895.5</v>
      </c>
      <c r="E426" s="235">
        <v>3895.5</v>
      </c>
      <c r="F426" s="228" t="s">
        <v>121</v>
      </c>
      <c r="G426" s="229">
        <v>0</v>
      </c>
    </row>
    <row r="427" spans="1:7" x14ac:dyDescent="0.2">
      <c r="A427" s="234" t="s">
        <v>444</v>
      </c>
      <c r="B427" s="228" t="s">
        <v>121</v>
      </c>
      <c r="C427" s="235">
        <v>0</v>
      </c>
      <c r="D427" s="228">
        <v>3895.5</v>
      </c>
      <c r="E427" s="235">
        <v>3895.5</v>
      </c>
      <c r="F427" s="228" t="s">
        <v>121</v>
      </c>
      <c r="G427" s="229">
        <v>0</v>
      </c>
    </row>
    <row r="428" spans="1:7" x14ac:dyDescent="0.2">
      <c r="A428" s="234" t="s">
        <v>19139</v>
      </c>
      <c r="B428" s="228" t="s">
        <v>121</v>
      </c>
      <c r="C428" s="235">
        <v>0</v>
      </c>
      <c r="D428" s="228">
        <v>6090</v>
      </c>
      <c r="E428" s="235">
        <v>6090</v>
      </c>
      <c r="F428" s="228" t="s">
        <v>121</v>
      </c>
      <c r="G428" s="229">
        <v>0</v>
      </c>
    </row>
    <row r="429" spans="1:7" x14ac:dyDescent="0.2">
      <c r="A429" s="234" t="s">
        <v>445</v>
      </c>
      <c r="B429" s="228" t="s">
        <v>121</v>
      </c>
      <c r="C429" s="235">
        <v>0</v>
      </c>
      <c r="D429" s="228">
        <v>3895.5</v>
      </c>
      <c r="E429" s="235">
        <v>3895.5</v>
      </c>
      <c r="F429" s="228" t="s">
        <v>121</v>
      </c>
      <c r="G429" s="229">
        <v>0</v>
      </c>
    </row>
    <row r="430" spans="1:7" x14ac:dyDescent="0.2">
      <c r="A430" s="234" t="s">
        <v>446</v>
      </c>
      <c r="B430" s="228" t="s">
        <v>121</v>
      </c>
      <c r="C430" s="235">
        <v>0</v>
      </c>
      <c r="D430" s="228">
        <v>8244.44</v>
      </c>
      <c r="E430" s="235">
        <v>8244.44</v>
      </c>
      <c r="F430" s="228" t="s">
        <v>121</v>
      </c>
      <c r="G430" s="229">
        <v>0</v>
      </c>
    </row>
    <row r="431" spans="1:7" x14ac:dyDescent="0.2">
      <c r="A431" s="234" t="s">
        <v>447</v>
      </c>
      <c r="B431" s="228" t="s">
        <v>121</v>
      </c>
      <c r="C431" s="235">
        <v>0</v>
      </c>
      <c r="D431" s="228">
        <v>111018.55</v>
      </c>
      <c r="E431" s="235">
        <v>111018.55</v>
      </c>
      <c r="F431" s="228" t="s">
        <v>121</v>
      </c>
      <c r="G431" s="229">
        <v>0</v>
      </c>
    </row>
    <row r="432" spans="1:7" x14ac:dyDescent="0.2">
      <c r="A432" s="234" t="s">
        <v>19027</v>
      </c>
      <c r="B432" s="228" t="s">
        <v>121</v>
      </c>
      <c r="C432" s="235">
        <v>0</v>
      </c>
      <c r="D432" s="228">
        <v>132129.79999999999</v>
      </c>
      <c r="E432" s="235">
        <v>132129.79999999999</v>
      </c>
      <c r="F432" s="228" t="s">
        <v>121</v>
      </c>
      <c r="G432" s="229">
        <v>0</v>
      </c>
    </row>
    <row r="433" spans="1:7" x14ac:dyDescent="0.2">
      <c r="A433" s="234" t="s">
        <v>448</v>
      </c>
      <c r="B433" s="228" t="s">
        <v>121</v>
      </c>
      <c r="C433" s="235">
        <v>0</v>
      </c>
      <c r="D433" s="228">
        <v>6000</v>
      </c>
      <c r="E433" s="235">
        <v>6000</v>
      </c>
      <c r="F433" s="228" t="s">
        <v>121</v>
      </c>
      <c r="G433" s="229">
        <v>0</v>
      </c>
    </row>
    <row r="434" spans="1:7" x14ac:dyDescent="0.2">
      <c r="A434" s="234" t="s">
        <v>19033</v>
      </c>
      <c r="B434" s="228" t="s">
        <v>121</v>
      </c>
      <c r="C434" s="235">
        <v>0</v>
      </c>
      <c r="D434" s="228">
        <v>1227.1500000000001</v>
      </c>
      <c r="E434" s="235">
        <v>1227.1500000000001</v>
      </c>
      <c r="F434" s="228" t="s">
        <v>121</v>
      </c>
      <c r="G434" s="229">
        <v>0</v>
      </c>
    </row>
    <row r="435" spans="1:7" x14ac:dyDescent="0.2">
      <c r="A435" s="234" t="s">
        <v>19437</v>
      </c>
      <c r="B435" s="228" t="s">
        <v>121</v>
      </c>
      <c r="C435" s="235">
        <v>0</v>
      </c>
      <c r="D435" s="228">
        <v>4060</v>
      </c>
      <c r="E435" s="235">
        <v>4060</v>
      </c>
      <c r="F435" s="228" t="s">
        <v>121</v>
      </c>
      <c r="G435" s="229">
        <v>0</v>
      </c>
    </row>
    <row r="436" spans="1:7" x14ac:dyDescent="0.2">
      <c r="A436" s="234" t="s">
        <v>280</v>
      </c>
      <c r="B436" s="228" t="s">
        <v>121</v>
      </c>
      <c r="C436" s="235">
        <v>0</v>
      </c>
      <c r="D436" s="228">
        <v>21200</v>
      </c>
      <c r="E436" s="235">
        <v>21200</v>
      </c>
      <c r="F436" s="228" t="s">
        <v>121</v>
      </c>
      <c r="G436" s="229">
        <v>0</v>
      </c>
    </row>
    <row r="437" spans="1:7" x14ac:dyDescent="0.2">
      <c r="A437" s="234" t="s">
        <v>281</v>
      </c>
      <c r="B437" s="228" t="s">
        <v>121</v>
      </c>
      <c r="C437" s="235">
        <v>0</v>
      </c>
      <c r="D437" s="228">
        <v>13003.59</v>
      </c>
      <c r="E437" s="235">
        <v>13003.59</v>
      </c>
      <c r="F437" s="228" t="s">
        <v>121</v>
      </c>
      <c r="G437" s="229">
        <v>0</v>
      </c>
    </row>
    <row r="438" spans="1:7" x14ac:dyDescent="0.2">
      <c r="A438" s="234" t="s">
        <v>19140</v>
      </c>
      <c r="B438" s="228" t="s">
        <v>121</v>
      </c>
      <c r="C438" s="235">
        <v>0</v>
      </c>
      <c r="D438" s="228">
        <v>5500</v>
      </c>
      <c r="E438" s="235">
        <v>5500</v>
      </c>
      <c r="F438" s="228" t="s">
        <v>121</v>
      </c>
      <c r="G438" s="229">
        <v>0</v>
      </c>
    </row>
    <row r="439" spans="1:7" x14ac:dyDescent="0.2">
      <c r="A439" s="234" t="s">
        <v>19101</v>
      </c>
      <c r="B439" s="228" t="s">
        <v>121</v>
      </c>
      <c r="C439" s="235">
        <v>0</v>
      </c>
      <c r="D439" s="228">
        <v>70000</v>
      </c>
      <c r="E439" s="235">
        <v>70000</v>
      </c>
      <c r="F439" s="228" t="s">
        <v>121</v>
      </c>
      <c r="G439" s="229">
        <v>0</v>
      </c>
    </row>
    <row r="440" spans="1:7" x14ac:dyDescent="0.2">
      <c r="A440" s="234" t="s">
        <v>449</v>
      </c>
      <c r="B440" s="228" t="s">
        <v>121</v>
      </c>
      <c r="C440" s="235">
        <v>0</v>
      </c>
      <c r="D440" s="228">
        <v>6888.94</v>
      </c>
      <c r="E440" s="235">
        <v>6888.94</v>
      </c>
      <c r="F440" s="228" t="s">
        <v>121</v>
      </c>
      <c r="G440" s="229">
        <v>0</v>
      </c>
    </row>
    <row r="441" spans="1:7" x14ac:dyDescent="0.2">
      <c r="A441" s="234" t="s">
        <v>19141</v>
      </c>
      <c r="B441" s="228" t="s">
        <v>121</v>
      </c>
      <c r="C441" s="235">
        <v>0</v>
      </c>
      <c r="D441" s="228">
        <v>4334.53</v>
      </c>
      <c r="E441" s="235">
        <v>4334.53</v>
      </c>
      <c r="F441" s="228" t="s">
        <v>121</v>
      </c>
      <c r="G441" s="229">
        <v>0</v>
      </c>
    </row>
    <row r="442" spans="1:7" x14ac:dyDescent="0.2">
      <c r="A442" s="234" t="s">
        <v>450</v>
      </c>
      <c r="B442" s="228" t="s">
        <v>121</v>
      </c>
      <c r="C442" s="235">
        <v>0</v>
      </c>
      <c r="D442" s="228">
        <v>9122.36</v>
      </c>
      <c r="E442" s="235">
        <v>9122.36</v>
      </c>
      <c r="F442" s="228" t="s">
        <v>121</v>
      </c>
      <c r="G442" s="229">
        <v>0</v>
      </c>
    </row>
    <row r="443" spans="1:7" x14ac:dyDescent="0.2">
      <c r="A443" s="234" t="s">
        <v>451</v>
      </c>
      <c r="B443" s="228" t="s">
        <v>121</v>
      </c>
      <c r="C443" s="235">
        <v>0</v>
      </c>
      <c r="D443" s="228">
        <v>3895.5</v>
      </c>
      <c r="E443" s="235">
        <v>3895.5</v>
      </c>
      <c r="F443" s="228" t="s">
        <v>121</v>
      </c>
      <c r="G443" s="229">
        <v>0</v>
      </c>
    </row>
    <row r="444" spans="1:7" x14ac:dyDescent="0.2">
      <c r="A444" s="234" t="s">
        <v>19142</v>
      </c>
      <c r="B444" s="228" t="s">
        <v>121</v>
      </c>
      <c r="C444" s="235">
        <v>0</v>
      </c>
      <c r="D444" s="228">
        <v>5133</v>
      </c>
      <c r="E444" s="235">
        <v>5133</v>
      </c>
      <c r="F444" s="228" t="s">
        <v>121</v>
      </c>
      <c r="G444" s="229">
        <v>0</v>
      </c>
    </row>
    <row r="445" spans="1:7" x14ac:dyDescent="0.2">
      <c r="A445" s="234" t="s">
        <v>19143</v>
      </c>
      <c r="B445" s="228" t="s">
        <v>121</v>
      </c>
      <c r="C445" s="235">
        <v>0</v>
      </c>
      <c r="D445" s="228">
        <v>8669.06</v>
      </c>
      <c r="E445" s="235">
        <v>8669.06</v>
      </c>
      <c r="F445" s="228" t="s">
        <v>121</v>
      </c>
      <c r="G445" s="229">
        <v>0</v>
      </c>
    </row>
    <row r="446" spans="1:7" x14ac:dyDescent="0.2">
      <c r="A446" s="234" t="s">
        <v>452</v>
      </c>
      <c r="B446" s="228" t="s">
        <v>121</v>
      </c>
      <c r="C446" s="235">
        <v>0</v>
      </c>
      <c r="D446" s="228">
        <v>3895.5</v>
      </c>
      <c r="E446" s="235">
        <v>3895.5</v>
      </c>
      <c r="F446" s="228" t="s">
        <v>121</v>
      </c>
      <c r="G446" s="229">
        <v>0</v>
      </c>
    </row>
    <row r="447" spans="1:7" x14ac:dyDescent="0.2">
      <c r="A447" s="234" t="s">
        <v>453</v>
      </c>
      <c r="B447" s="228" t="s">
        <v>121</v>
      </c>
      <c r="C447" s="235">
        <v>0</v>
      </c>
      <c r="D447" s="228">
        <v>3895.5</v>
      </c>
      <c r="E447" s="235">
        <v>3895.5</v>
      </c>
      <c r="F447" s="228" t="s">
        <v>121</v>
      </c>
      <c r="G447" s="229">
        <v>0</v>
      </c>
    </row>
    <row r="448" spans="1:7" x14ac:dyDescent="0.2">
      <c r="A448" s="234" t="s">
        <v>454</v>
      </c>
      <c r="B448" s="228" t="s">
        <v>121</v>
      </c>
      <c r="C448" s="235">
        <v>0</v>
      </c>
      <c r="D448" s="228">
        <v>3895.5</v>
      </c>
      <c r="E448" s="235">
        <v>3895.5</v>
      </c>
      <c r="F448" s="228" t="s">
        <v>121</v>
      </c>
      <c r="G448" s="229">
        <v>0</v>
      </c>
    </row>
    <row r="449" spans="1:7" x14ac:dyDescent="0.2">
      <c r="A449" s="234" t="s">
        <v>455</v>
      </c>
      <c r="B449" s="228" t="s">
        <v>121</v>
      </c>
      <c r="C449" s="235">
        <v>0</v>
      </c>
      <c r="D449" s="228">
        <v>3895.5</v>
      </c>
      <c r="E449" s="235">
        <v>3895.5</v>
      </c>
      <c r="F449" s="228" t="s">
        <v>121</v>
      </c>
      <c r="G449" s="229">
        <v>0</v>
      </c>
    </row>
    <row r="450" spans="1:7" x14ac:dyDescent="0.2">
      <c r="A450" s="234" t="s">
        <v>19438</v>
      </c>
      <c r="B450" s="228" t="s">
        <v>121</v>
      </c>
      <c r="C450" s="235">
        <v>0</v>
      </c>
      <c r="D450" s="228">
        <v>2454.85</v>
      </c>
      <c r="E450" s="235">
        <v>2454.85</v>
      </c>
      <c r="F450" s="228" t="s">
        <v>121</v>
      </c>
      <c r="G450" s="229">
        <v>0</v>
      </c>
    </row>
    <row r="451" spans="1:7" x14ac:dyDescent="0.2">
      <c r="A451" s="234" t="s">
        <v>19439</v>
      </c>
      <c r="B451" s="228" t="s">
        <v>121</v>
      </c>
      <c r="C451" s="235">
        <v>0</v>
      </c>
      <c r="D451" s="228">
        <v>750</v>
      </c>
      <c r="E451" s="235">
        <v>750</v>
      </c>
      <c r="F451" s="228" t="s">
        <v>121</v>
      </c>
      <c r="G451" s="229">
        <v>0</v>
      </c>
    </row>
    <row r="452" spans="1:7" x14ac:dyDescent="0.2">
      <c r="A452" s="234" t="s">
        <v>456</v>
      </c>
      <c r="B452" s="228" t="s">
        <v>121</v>
      </c>
      <c r="C452" s="235">
        <v>0</v>
      </c>
      <c r="D452" s="228">
        <v>3116.4</v>
      </c>
      <c r="E452" s="235">
        <v>3116.4</v>
      </c>
      <c r="F452" s="228" t="s">
        <v>121</v>
      </c>
      <c r="G452" s="229">
        <v>0</v>
      </c>
    </row>
    <row r="453" spans="1:7" x14ac:dyDescent="0.2">
      <c r="A453" s="234" t="s">
        <v>19440</v>
      </c>
      <c r="B453" s="228" t="s">
        <v>121</v>
      </c>
      <c r="C453" s="235">
        <v>0</v>
      </c>
      <c r="D453" s="228">
        <v>10405.200000000001</v>
      </c>
      <c r="E453" s="235">
        <v>10405.200000000001</v>
      </c>
      <c r="F453" s="228" t="s">
        <v>121</v>
      </c>
      <c r="G453" s="229">
        <v>0</v>
      </c>
    </row>
    <row r="454" spans="1:7" x14ac:dyDescent="0.2">
      <c r="A454" s="234" t="s">
        <v>19144</v>
      </c>
      <c r="B454" s="228" t="s">
        <v>121</v>
      </c>
      <c r="C454" s="235">
        <v>0</v>
      </c>
      <c r="D454" s="228">
        <v>656.5</v>
      </c>
      <c r="E454" s="235">
        <v>656.5</v>
      </c>
      <c r="F454" s="228" t="s">
        <v>121</v>
      </c>
      <c r="G454" s="229">
        <v>0</v>
      </c>
    </row>
    <row r="455" spans="1:7" x14ac:dyDescent="0.2">
      <c r="A455" s="234" t="s">
        <v>457</v>
      </c>
      <c r="B455" s="228" t="s">
        <v>121</v>
      </c>
      <c r="C455" s="235">
        <v>0</v>
      </c>
      <c r="D455" s="228">
        <v>3895.5</v>
      </c>
      <c r="E455" s="235">
        <v>3895.5</v>
      </c>
      <c r="F455" s="228" t="s">
        <v>121</v>
      </c>
      <c r="G455" s="229">
        <v>0</v>
      </c>
    </row>
    <row r="456" spans="1:7" x14ac:dyDescent="0.2">
      <c r="A456" s="234" t="s">
        <v>458</v>
      </c>
      <c r="B456" s="228" t="s">
        <v>121</v>
      </c>
      <c r="C456" s="235">
        <v>0</v>
      </c>
      <c r="D456" s="228">
        <v>7642.46</v>
      </c>
      <c r="E456" s="235">
        <v>7642.46</v>
      </c>
      <c r="F456" s="228" t="s">
        <v>121</v>
      </c>
      <c r="G456" s="229">
        <v>0</v>
      </c>
    </row>
    <row r="457" spans="1:7" x14ac:dyDescent="0.2">
      <c r="A457" s="234" t="s">
        <v>19145</v>
      </c>
      <c r="B457" s="228" t="s">
        <v>121</v>
      </c>
      <c r="C457" s="235">
        <v>0</v>
      </c>
      <c r="D457" s="228">
        <v>8440.93</v>
      </c>
      <c r="E457" s="235">
        <v>8440.93</v>
      </c>
      <c r="F457" s="228" t="s">
        <v>121</v>
      </c>
      <c r="G457" s="229">
        <v>0</v>
      </c>
    </row>
    <row r="458" spans="1:7" x14ac:dyDescent="0.2">
      <c r="A458" s="234" t="s">
        <v>459</v>
      </c>
      <c r="B458" s="228" t="s">
        <v>121</v>
      </c>
      <c r="C458" s="235">
        <v>0</v>
      </c>
      <c r="D458" s="228">
        <v>6888.94</v>
      </c>
      <c r="E458" s="235">
        <v>6888.94</v>
      </c>
      <c r="F458" s="228" t="s">
        <v>121</v>
      </c>
      <c r="G458" s="229">
        <v>0</v>
      </c>
    </row>
    <row r="459" spans="1:7" x14ac:dyDescent="0.2">
      <c r="A459" s="234" t="s">
        <v>460</v>
      </c>
      <c r="B459" s="228" t="s">
        <v>121</v>
      </c>
      <c r="C459" s="235">
        <v>0</v>
      </c>
      <c r="D459" s="228">
        <v>6888.94</v>
      </c>
      <c r="E459" s="235">
        <v>6888.94</v>
      </c>
      <c r="F459" s="228" t="s">
        <v>121</v>
      </c>
      <c r="G459" s="229">
        <v>0</v>
      </c>
    </row>
    <row r="460" spans="1:7" x14ac:dyDescent="0.2">
      <c r="A460" s="234" t="s">
        <v>19146</v>
      </c>
      <c r="B460" s="228" t="s">
        <v>121</v>
      </c>
      <c r="C460" s="235">
        <v>0</v>
      </c>
      <c r="D460" s="228">
        <v>3422</v>
      </c>
      <c r="E460" s="235">
        <v>3422</v>
      </c>
      <c r="F460" s="228" t="s">
        <v>121</v>
      </c>
      <c r="G460" s="229">
        <v>0</v>
      </c>
    </row>
    <row r="461" spans="1:7" x14ac:dyDescent="0.2">
      <c r="A461" s="234" t="s">
        <v>461</v>
      </c>
      <c r="B461" s="228" t="s">
        <v>121</v>
      </c>
      <c r="C461" s="235">
        <v>0</v>
      </c>
      <c r="D461" s="228">
        <v>10836.33</v>
      </c>
      <c r="E461" s="235">
        <v>10836.33</v>
      </c>
      <c r="F461" s="228" t="s">
        <v>121</v>
      </c>
      <c r="G461" s="229">
        <v>0</v>
      </c>
    </row>
    <row r="462" spans="1:7" x14ac:dyDescent="0.2">
      <c r="A462" s="234" t="s">
        <v>19147</v>
      </c>
      <c r="B462" s="228" t="s">
        <v>121</v>
      </c>
      <c r="C462" s="235">
        <v>0</v>
      </c>
      <c r="D462" s="228">
        <v>9581.59</v>
      </c>
      <c r="E462" s="235">
        <v>9581.59</v>
      </c>
      <c r="F462" s="228" t="s">
        <v>121</v>
      </c>
      <c r="G462" s="229">
        <v>0</v>
      </c>
    </row>
    <row r="463" spans="1:7" x14ac:dyDescent="0.2">
      <c r="A463" s="234" t="s">
        <v>19148</v>
      </c>
      <c r="B463" s="228" t="s">
        <v>121</v>
      </c>
      <c r="C463" s="235">
        <v>0</v>
      </c>
      <c r="D463" s="228">
        <v>7756.53</v>
      </c>
      <c r="E463" s="235">
        <v>7756.53</v>
      </c>
      <c r="F463" s="228" t="s">
        <v>121</v>
      </c>
      <c r="G463" s="229">
        <v>0</v>
      </c>
    </row>
    <row r="464" spans="1:7" x14ac:dyDescent="0.2">
      <c r="A464" s="234" t="s">
        <v>19149</v>
      </c>
      <c r="B464" s="228" t="s">
        <v>121</v>
      </c>
      <c r="C464" s="235">
        <v>0</v>
      </c>
      <c r="D464" s="228">
        <v>13003.59</v>
      </c>
      <c r="E464" s="235">
        <v>13003.59</v>
      </c>
      <c r="F464" s="228" t="s">
        <v>121</v>
      </c>
      <c r="G464" s="229">
        <v>0</v>
      </c>
    </row>
    <row r="465" spans="1:7" x14ac:dyDescent="0.2">
      <c r="A465" s="234" t="s">
        <v>19150</v>
      </c>
      <c r="B465" s="228" t="s">
        <v>121</v>
      </c>
      <c r="C465" s="235">
        <v>0</v>
      </c>
      <c r="D465" s="228">
        <v>4220.46</v>
      </c>
      <c r="E465" s="235">
        <v>4220.46</v>
      </c>
      <c r="F465" s="228" t="s">
        <v>121</v>
      </c>
      <c r="G465" s="229">
        <v>0</v>
      </c>
    </row>
    <row r="466" spans="1:7" x14ac:dyDescent="0.2">
      <c r="A466" s="234" t="s">
        <v>19151</v>
      </c>
      <c r="B466" s="228" t="s">
        <v>121</v>
      </c>
      <c r="C466" s="235">
        <v>0</v>
      </c>
      <c r="D466" s="228">
        <v>10608.19</v>
      </c>
      <c r="E466" s="235">
        <v>10608.19</v>
      </c>
      <c r="F466" s="228" t="s">
        <v>121</v>
      </c>
      <c r="G466" s="229">
        <v>0</v>
      </c>
    </row>
    <row r="467" spans="1:7" x14ac:dyDescent="0.2">
      <c r="A467" s="234" t="s">
        <v>19441</v>
      </c>
      <c r="B467" s="228" t="s">
        <v>121</v>
      </c>
      <c r="C467" s="235">
        <v>0</v>
      </c>
      <c r="D467" s="228">
        <v>8783.1299999999992</v>
      </c>
      <c r="E467" s="235">
        <v>8783.1299999999992</v>
      </c>
      <c r="F467" s="228" t="s">
        <v>121</v>
      </c>
      <c r="G467" s="229">
        <v>0</v>
      </c>
    </row>
    <row r="468" spans="1:7" x14ac:dyDescent="0.2">
      <c r="A468" s="234" t="s">
        <v>462</v>
      </c>
      <c r="B468" s="228" t="s">
        <v>121</v>
      </c>
      <c r="C468" s="235">
        <v>0</v>
      </c>
      <c r="D468" s="228">
        <v>3895.5</v>
      </c>
      <c r="E468" s="235">
        <v>3895.5</v>
      </c>
      <c r="F468" s="228" t="s">
        <v>121</v>
      </c>
      <c r="G468" s="229">
        <v>0</v>
      </c>
    </row>
    <row r="469" spans="1:7" x14ac:dyDescent="0.2">
      <c r="A469" s="234" t="s">
        <v>19152</v>
      </c>
      <c r="B469" s="228" t="s">
        <v>121</v>
      </c>
      <c r="C469" s="235">
        <v>0</v>
      </c>
      <c r="D469" s="228">
        <v>4334.5200000000004</v>
      </c>
      <c r="E469" s="235">
        <v>4334.5200000000004</v>
      </c>
      <c r="F469" s="228" t="s">
        <v>121</v>
      </c>
      <c r="G469" s="229">
        <v>0</v>
      </c>
    </row>
    <row r="470" spans="1:7" x14ac:dyDescent="0.2">
      <c r="A470" s="234" t="s">
        <v>463</v>
      </c>
      <c r="B470" s="228" t="s">
        <v>121</v>
      </c>
      <c r="C470" s="235">
        <v>0</v>
      </c>
      <c r="D470" s="228">
        <v>3895.5</v>
      </c>
      <c r="E470" s="235">
        <v>3895.5</v>
      </c>
      <c r="F470" s="228" t="s">
        <v>121</v>
      </c>
      <c r="G470" s="229">
        <v>0</v>
      </c>
    </row>
    <row r="471" spans="1:7" x14ac:dyDescent="0.2">
      <c r="A471" s="234" t="s">
        <v>19153</v>
      </c>
      <c r="B471" s="228" t="s">
        <v>121</v>
      </c>
      <c r="C471" s="235">
        <v>0</v>
      </c>
      <c r="D471" s="228">
        <v>1368.8</v>
      </c>
      <c r="E471" s="235">
        <v>1368.8</v>
      </c>
      <c r="F471" s="228" t="s">
        <v>121</v>
      </c>
      <c r="G471" s="229">
        <v>0</v>
      </c>
    </row>
    <row r="472" spans="1:7" x14ac:dyDescent="0.2">
      <c r="A472" s="234" t="s">
        <v>464</v>
      </c>
      <c r="B472" s="228" t="s">
        <v>121</v>
      </c>
      <c r="C472" s="235">
        <v>0</v>
      </c>
      <c r="D472" s="228">
        <v>7791</v>
      </c>
      <c r="E472" s="235">
        <v>7791</v>
      </c>
      <c r="F472" s="228" t="s">
        <v>121</v>
      </c>
      <c r="G472" s="229">
        <v>0</v>
      </c>
    </row>
    <row r="473" spans="1:7" ht="13.5" thickBot="1" x14ac:dyDescent="0.25">
      <c r="A473" s="236" t="s">
        <v>465</v>
      </c>
      <c r="B473" s="230" t="s">
        <v>121</v>
      </c>
      <c r="C473" s="237">
        <v>0</v>
      </c>
      <c r="D473" s="230">
        <v>16960</v>
      </c>
      <c r="E473" s="237">
        <v>16960</v>
      </c>
      <c r="F473" s="230" t="s">
        <v>121</v>
      </c>
      <c r="G473" s="231">
        <v>0</v>
      </c>
    </row>
    <row r="474" spans="1:7" x14ac:dyDescent="0.2">
      <c r="A474" s="232" t="s">
        <v>466</v>
      </c>
      <c r="B474" s="226" t="s">
        <v>121</v>
      </c>
      <c r="C474" s="233">
        <v>0</v>
      </c>
      <c r="D474" s="226">
        <v>11777.78</v>
      </c>
      <c r="E474" s="233">
        <v>11777.78</v>
      </c>
      <c r="F474" s="226" t="s">
        <v>121</v>
      </c>
      <c r="G474" s="227">
        <v>0</v>
      </c>
    </row>
    <row r="475" spans="1:7" x14ac:dyDescent="0.2">
      <c r="A475" s="234" t="s">
        <v>467</v>
      </c>
      <c r="B475" s="228" t="s">
        <v>121</v>
      </c>
      <c r="C475" s="235">
        <v>0</v>
      </c>
      <c r="D475" s="228">
        <v>3895.5</v>
      </c>
      <c r="E475" s="235">
        <v>3895.5</v>
      </c>
      <c r="F475" s="228" t="s">
        <v>121</v>
      </c>
      <c r="G475" s="229">
        <v>0</v>
      </c>
    </row>
    <row r="476" spans="1:7" x14ac:dyDescent="0.2">
      <c r="A476" s="234" t="s">
        <v>468</v>
      </c>
      <c r="B476" s="228" t="s">
        <v>121</v>
      </c>
      <c r="C476" s="235">
        <v>0</v>
      </c>
      <c r="D476" s="228">
        <v>3895.5</v>
      </c>
      <c r="E476" s="235">
        <v>3895.5</v>
      </c>
      <c r="F476" s="228" t="s">
        <v>121</v>
      </c>
      <c r="G476" s="229">
        <v>0</v>
      </c>
    </row>
    <row r="477" spans="1:7" x14ac:dyDescent="0.2">
      <c r="A477" s="234" t="s">
        <v>469</v>
      </c>
      <c r="B477" s="228" t="s">
        <v>121</v>
      </c>
      <c r="C477" s="235">
        <v>0</v>
      </c>
      <c r="D477" s="228">
        <v>3895.5</v>
      </c>
      <c r="E477" s="235">
        <v>3895.5</v>
      </c>
      <c r="F477" s="228" t="s">
        <v>121</v>
      </c>
      <c r="G477" s="229">
        <v>0</v>
      </c>
    </row>
    <row r="478" spans="1:7" x14ac:dyDescent="0.2">
      <c r="A478" s="234" t="s">
        <v>470</v>
      </c>
      <c r="B478" s="228" t="s">
        <v>121</v>
      </c>
      <c r="C478" s="235">
        <v>0</v>
      </c>
      <c r="D478" s="228">
        <v>3895.5</v>
      </c>
      <c r="E478" s="235">
        <v>3895.5</v>
      </c>
      <c r="F478" s="228" t="s">
        <v>121</v>
      </c>
      <c r="G478" s="229">
        <v>0</v>
      </c>
    </row>
    <row r="479" spans="1:7" x14ac:dyDescent="0.2">
      <c r="A479" s="234" t="s">
        <v>471</v>
      </c>
      <c r="B479" s="228" t="s">
        <v>121</v>
      </c>
      <c r="C479" s="235">
        <v>0</v>
      </c>
      <c r="D479" s="228">
        <v>3895.5</v>
      </c>
      <c r="E479" s="235">
        <v>3895.5</v>
      </c>
      <c r="F479" s="228" t="s">
        <v>121</v>
      </c>
      <c r="G479" s="229">
        <v>0</v>
      </c>
    </row>
    <row r="480" spans="1:7" x14ac:dyDescent="0.2">
      <c r="A480" s="234" t="s">
        <v>19034</v>
      </c>
      <c r="B480" s="228" t="s">
        <v>121</v>
      </c>
      <c r="C480" s="235">
        <v>0</v>
      </c>
      <c r="D480" s="228">
        <v>3895.5</v>
      </c>
      <c r="E480" s="235">
        <v>3895.5</v>
      </c>
      <c r="F480" s="228" t="s">
        <v>121</v>
      </c>
      <c r="G480" s="229">
        <v>0</v>
      </c>
    </row>
    <row r="481" spans="1:7" x14ac:dyDescent="0.2">
      <c r="A481" s="234" t="s">
        <v>19035</v>
      </c>
      <c r="B481" s="228" t="s">
        <v>121</v>
      </c>
      <c r="C481" s="235">
        <v>0</v>
      </c>
      <c r="D481" s="228">
        <v>12091.06</v>
      </c>
      <c r="E481" s="235">
        <v>12091.06</v>
      </c>
      <c r="F481" s="228" t="s">
        <v>121</v>
      </c>
      <c r="G481" s="229">
        <v>0</v>
      </c>
    </row>
    <row r="482" spans="1:7" x14ac:dyDescent="0.2">
      <c r="A482" s="234" t="s">
        <v>19036</v>
      </c>
      <c r="B482" s="228" t="s">
        <v>121</v>
      </c>
      <c r="C482" s="235">
        <v>0</v>
      </c>
      <c r="D482" s="228">
        <v>6888.94</v>
      </c>
      <c r="E482" s="235">
        <v>6888.94</v>
      </c>
      <c r="F482" s="228" t="s">
        <v>121</v>
      </c>
      <c r="G482" s="229">
        <v>0</v>
      </c>
    </row>
    <row r="483" spans="1:7" x14ac:dyDescent="0.2">
      <c r="A483" s="234" t="s">
        <v>19154</v>
      </c>
      <c r="B483" s="228" t="s">
        <v>121</v>
      </c>
      <c r="C483" s="235">
        <v>0</v>
      </c>
      <c r="D483" s="228">
        <v>7791</v>
      </c>
      <c r="E483" s="235">
        <v>7791</v>
      </c>
      <c r="F483" s="228" t="s">
        <v>121</v>
      </c>
      <c r="G483" s="229">
        <v>0</v>
      </c>
    </row>
    <row r="484" spans="1:7" x14ac:dyDescent="0.2">
      <c r="A484" s="234" t="s">
        <v>19155</v>
      </c>
      <c r="B484" s="228" t="s">
        <v>121</v>
      </c>
      <c r="C484" s="235">
        <v>0</v>
      </c>
      <c r="D484" s="228">
        <v>12547.33</v>
      </c>
      <c r="E484" s="235">
        <v>12547.33</v>
      </c>
      <c r="F484" s="228" t="s">
        <v>121</v>
      </c>
      <c r="G484" s="229">
        <v>0</v>
      </c>
    </row>
    <row r="485" spans="1:7" x14ac:dyDescent="0.2">
      <c r="A485" s="234" t="s">
        <v>19156</v>
      </c>
      <c r="B485" s="228" t="s">
        <v>121</v>
      </c>
      <c r="C485" s="235">
        <v>0</v>
      </c>
      <c r="D485" s="228">
        <v>17168</v>
      </c>
      <c r="E485" s="235">
        <v>17168</v>
      </c>
      <c r="F485" s="228" t="s">
        <v>121</v>
      </c>
      <c r="G485" s="229">
        <v>0</v>
      </c>
    </row>
    <row r="486" spans="1:7" x14ac:dyDescent="0.2">
      <c r="A486" s="234" t="s">
        <v>19157</v>
      </c>
      <c r="B486" s="228" t="s">
        <v>121</v>
      </c>
      <c r="C486" s="235">
        <v>0</v>
      </c>
      <c r="D486" s="228">
        <v>5361.13</v>
      </c>
      <c r="E486" s="235">
        <v>5361.13</v>
      </c>
      <c r="F486" s="228" t="s">
        <v>121</v>
      </c>
      <c r="G486" s="229">
        <v>0</v>
      </c>
    </row>
    <row r="487" spans="1:7" x14ac:dyDescent="0.2">
      <c r="A487" s="234" t="s">
        <v>19158</v>
      </c>
      <c r="B487" s="228" t="s">
        <v>121</v>
      </c>
      <c r="C487" s="235">
        <v>0</v>
      </c>
      <c r="D487" s="228">
        <v>10600</v>
      </c>
      <c r="E487" s="235">
        <v>10600</v>
      </c>
      <c r="F487" s="228" t="s">
        <v>121</v>
      </c>
      <c r="G487" s="229">
        <v>0</v>
      </c>
    </row>
    <row r="488" spans="1:7" x14ac:dyDescent="0.2">
      <c r="A488" s="234" t="s">
        <v>19442</v>
      </c>
      <c r="B488" s="228" t="s">
        <v>121</v>
      </c>
      <c r="C488" s="235">
        <v>0</v>
      </c>
      <c r="D488" s="228">
        <v>119994.58</v>
      </c>
      <c r="E488" s="235">
        <v>119994.58</v>
      </c>
      <c r="F488" s="228" t="s">
        <v>121</v>
      </c>
      <c r="G488" s="229">
        <v>0</v>
      </c>
    </row>
    <row r="489" spans="1:7" x14ac:dyDescent="0.2">
      <c r="A489" s="234" t="s">
        <v>19443</v>
      </c>
      <c r="B489" s="228" t="s">
        <v>121</v>
      </c>
      <c r="C489" s="235">
        <v>0</v>
      </c>
      <c r="D489" s="228">
        <v>6615.86</v>
      </c>
      <c r="E489" s="235">
        <v>6615.86</v>
      </c>
      <c r="F489" s="228" t="s">
        <v>121</v>
      </c>
      <c r="G489" s="229">
        <v>0</v>
      </c>
    </row>
    <row r="490" spans="1:7" x14ac:dyDescent="0.2">
      <c r="A490" s="234" t="s">
        <v>19389</v>
      </c>
      <c r="B490" s="228" t="s">
        <v>121</v>
      </c>
      <c r="C490" s="235">
        <v>0</v>
      </c>
      <c r="D490" s="228">
        <v>56227.5</v>
      </c>
      <c r="E490" s="235">
        <v>56227.5</v>
      </c>
      <c r="F490" s="228" t="s">
        <v>121</v>
      </c>
      <c r="G490" s="229">
        <v>0</v>
      </c>
    </row>
    <row r="491" spans="1:7" x14ac:dyDescent="0.2">
      <c r="A491" s="234" t="s">
        <v>19444</v>
      </c>
      <c r="B491" s="228" t="s">
        <v>121</v>
      </c>
      <c r="C491" s="235">
        <v>0</v>
      </c>
      <c r="D491" s="228">
        <v>603</v>
      </c>
      <c r="E491" s="235">
        <v>603</v>
      </c>
      <c r="F491" s="228" t="s">
        <v>121</v>
      </c>
      <c r="G491" s="229">
        <v>0</v>
      </c>
    </row>
    <row r="492" spans="1:7" x14ac:dyDescent="0.2">
      <c r="A492" s="234" t="s">
        <v>19445</v>
      </c>
      <c r="B492" s="228" t="s">
        <v>121</v>
      </c>
      <c r="C492" s="235">
        <v>0</v>
      </c>
      <c r="D492" s="228">
        <v>8120</v>
      </c>
      <c r="E492" s="235">
        <v>8120</v>
      </c>
      <c r="F492" s="228" t="s">
        <v>121</v>
      </c>
      <c r="G492" s="229">
        <v>0</v>
      </c>
    </row>
    <row r="493" spans="1:7" x14ac:dyDescent="0.2">
      <c r="A493" s="234" t="s">
        <v>19446</v>
      </c>
      <c r="B493" s="228" t="s">
        <v>121</v>
      </c>
      <c r="C493" s="235">
        <v>0</v>
      </c>
      <c r="D493" s="228">
        <v>247.08</v>
      </c>
      <c r="E493" s="235">
        <v>247.08</v>
      </c>
      <c r="F493" s="228" t="s">
        <v>121</v>
      </c>
      <c r="G493" s="229">
        <v>0</v>
      </c>
    </row>
    <row r="494" spans="1:7" x14ac:dyDescent="0.2">
      <c r="A494" s="234" t="s">
        <v>19447</v>
      </c>
      <c r="B494" s="228" t="s">
        <v>121</v>
      </c>
      <c r="C494" s="235">
        <v>0</v>
      </c>
      <c r="D494" s="228">
        <v>750</v>
      </c>
      <c r="E494" s="235">
        <v>750</v>
      </c>
      <c r="F494" s="228" t="s">
        <v>121</v>
      </c>
      <c r="G494" s="229">
        <v>0</v>
      </c>
    </row>
    <row r="495" spans="1:7" x14ac:dyDescent="0.2">
      <c r="A495" s="234" t="s">
        <v>19448</v>
      </c>
      <c r="B495" s="228" t="s">
        <v>121</v>
      </c>
      <c r="C495" s="235">
        <v>0</v>
      </c>
      <c r="D495" s="228">
        <v>338.99</v>
      </c>
      <c r="E495" s="235">
        <v>338.99</v>
      </c>
      <c r="F495" s="228" t="s">
        <v>121</v>
      </c>
      <c r="G495" s="229">
        <v>0</v>
      </c>
    </row>
    <row r="496" spans="1:7" x14ac:dyDescent="0.2">
      <c r="A496" s="234" t="s">
        <v>19449</v>
      </c>
      <c r="B496" s="228" t="s">
        <v>121</v>
      </c>
      <c r="C496" s="235">
        <v>0</v>
      </c>
      <c r="D496" s="228">
        <v>7490.09</v>
      </c>
      <c r="E496" s="235">
        <v>7490.09</v>
      </c>
      <c r="F496" s="228" t="s">
        <v>121</v>
      </c>
      <c r="G496" s="229">
        <v>0</v>
      </c>
    </row>
    <row r="497" spans="1:7" x14ac:dyDescent="0.2">
      <c r="A497" s="234" t="s">
        <v>19450</v>
      </c>
      <c r="B497" s="228" t="s">
        <v>121</v>
      </c>
      <c r="C497" s="235">
        <v>0</v>
      </c>
      <c r="D497" s="228">
        <v>21460</v>
      </c>
      <c r="E497" s="235">
        <v>21460</v>
      </c>
      <c r="F497" s="228" t="s">
        <v>121</v>
      </c>
      <c r="G497" s="229">
        <v>0</v>
      </c>
    </row>
    <row r="498" spans="1:7" x14ac:dyDescent="0.2">
      <c r="A498" s="234" t="s">
        <v>19451</v>
      </c>
      <c r="B498" s="228" t="s">
        <v>121</v>
      </c>
      <c r="C498" s="235">
        <v>0</v>
      </c>
      <c r="D498" s="228">
        <v>25000</v>
      </c>
      <c r="E498" s="235">
        <v>25000</v>
      </c>
      <c r="F498" s="228" t="s">
        <v>121</v>
      </c>
      <c r="G498" s="229">
        <v>0</v>
      </c>
    </row>
    <row r="499" spans="1:7" x14ac:dyDescent="0.2">
      <c r="A499" s="234" t="s">
        <v>19452</v>
      </c>
      <c r="B499" s="228" t="s">
        <v>121</v>
      </c>
      <c r="C499" s="235">
        <v>0</v>
      </c>
      <c r="D499" s="228">
        <v>5674.99</v>
      </c>
      <c r="E499" s="235">
        <v>5674.99</v>
      </c>
      <c r="F499" s="228" t="s">
        <v>121</v>
      </c>
      <c r="G499" s="229">
        <v>0</v>
      </c>
    </row>
    <row r="500" spans="1:7" x14ac:dyDescent="0.2">
      <c r="A500" s="234" t="s">
        <v>19453</v>
      </c>
      <c r="B500" s="228" t="s">
        <v>121</v>
      </c>
      <c r="C500" s="235">
        <v>0</v>
      </c>
      <c r="D500" s="228">
        <v>13705.22</v>
      </c>
      <c r="E500" s="235">
        <v>13705.22</v>
      </c>
      <c r="F500" s="228" t="s">
        <v>121</v>
      </c>
      <c r="G500" s="229">
        <v>0</v>
      </c>
    </row>
    <row r="501" spans="1:7" x14ac:dyDescent="0.2">
      <c r="A501" s="234" t="s">
        <v>19391</v>
      </c>
      <c r="B501" s="228" t="s">
        <v>121</v>
      </c>
      <c r="C501" s="235">
        <v>0</v>
      </c>
      <c r="D501" s="228">
        <v>32299.14</v>
      </c>
      <c r="E501" s="235">
        <v>32299.14</v>
      </c>
      <c r="F501" s="228" t="s">
        <v>121</v>
      </c>
      <c r="G501" s="229">
        <v>0</v>
      </c>
    </row>
    <row r="502" spans="1:7" x14ac:dyDescent="0.2">
      <c r="A502" s="234" t="s">
        <v>19454</v>
      </c>
      <c r="B502" s="228" t="s">
        <v>121</v>
      </c>
      <c r="C502" s="235">
        <v>0</v>
      </c>
      <c r="D502" s="228">
        <v>1670.4</v>
      </c>
      <c r="E502" s="235">
        <v>1670.4</v>
      </c>
      <c r="F502" s="228" t="s">
        <v>121</v>
      </c>
      <c r="G502" s="229">
        <v>0</v>
      </c>
    </row>
    <row r="503" spans="1:7" x14ac:dyDescent="0.2">
      <c r="A503" s="234" t="s">
        <v>19455</v>
      </c>
      <c r="B503" s="228" t="s">
        <v>121</v>
      </c>
      <c r="C503" s="235">
        <v>0</v>
      </c>
      <c r="D503" s="228">
        <v>7791</v>
      </c>
      <c r="E503" s="235">
        <v>7791</v>
      </c>
      <c r="F503" s="228" t="s">
        <v>121</v>
      </c>
      <c r="G503" s="229">
        <v>0</v>
      </c>
    </row>
    <row r="504" spans="1:7" x14ac:dyDescent="0.2">
      <c r="A504" s="234" t="s">
        <v>19456</v>
      </c>
      <c r="B504" s="228" t="s">
        <v>121</v>
      </c>
      <c r="C504" s="235">
        <v>0</v>
      </c>
      <c r="D504" s="228">
        <v>1972</v>
      </c>
      <c r="E504" s="235">
        <v>1972</v>
      </c>
      <c r="F504" s="228" t="s">
        <v>121</v>
      </c>
      <c r="G504" s="229">
        <v>0</v>
      </c>
    </row>
    <row r="505" spans="1:7" x14ac:dyDescent="0.2">
      <c r="A505" s="234" t="s">
        <v>19394</v>
      </c>
      <c r="B505" s="228" t="s">
        <v>121</v>
      </c>
      <c r="C505" s="235">
        <v>0</v>
      </c>
      <c r="D505" s="228">
        <v>4040</v>
      </c>
      <c r="E505" s="235">
        <v>4040</v>
      </c>
      <c r="F505" s="228" t="s">
        <v>121</v>
      </c>
      <c r="G505" s="229">
        <v>0</v>
      </c>
    </row>
    <row r="506" spans="1:7" x14ac:dyDescent="0.2">
      <c r="A506" s="234" t="s">
        <v>19457</v>
      </c>
      <c r="B506" s="228" t="s">
        <v>121</v>
      </c>
      <c r="C506" s="235">
        <v>0</v>
      </c>
      <c r="D506" s="228">
        <v>822</v>
      </c>
      <c r="E506" s="235">
        <v>822</v>
      </c>
      <c r="F506" s="228" t="s">
        <v>121</v>
      </c>
      <c r="G506" s="229">
        <v>0</v>
      </c>
    </row>
    <row r="507" spans="1:7" x14ac:dyDescent="0.2">
      <c r="A507" s="234" t="s">
        <v>19458</v>
      </c>
      <c r="B507" s="228" t="s">
        <v>121</v>
      </c>
      <c r="C507" s="235">
        <v>0</v>
      </c>
      <c r="D507" s="228">
        <v>114415.34</v>
      </c>
      <c r="E507" s="235">
        <v>114415.34</v>
      </c>
      <c r="F507" s="228" t="s">
        <v>121</v>
      </c>
      <c r="G507" s="229">
        <v>0</v>
      </c>
    </row>
    <row r="508" spans="1:7" x14ac:dyDescent="0.2">
      <c r="A508" s="234" t="s">
        <v>19459</v>
      </c>
      <c r="B508" s="228" t="s">
        <v>121</v>
      </c>
      <c r="C508" s="235">
        <v>0</v>
      </c>
      <c r="D508" s="228">
        <v>85122.15</v>
      </c>
      <c r="E508" s="235">
        <v>85122.15</v>
      </c>
      <c r="F508" s="228" t="s">
        <v>121</v>
      </c>
      <c r="G508" s="229">
        <v>0</v>
      </c>
    </row>
    <row r="509" spans="1:7" x14ac:dyDescent="0.2">
      <c r="A509" s="234" t="s">
        <v>19460</v>
      </c>
      <c r="B509" s="228" t="s">
        <v>121</v>
      </c>
      <c r="C509" s="235">
        <v>0</v>
      </c>
      <c r="D509" s="228">
        <v>3600</v>
      </c>
      <c r="E509" s="235">
        <v>3600</v>
      </c>
      <c r="F509" s="228" t="s">
        <v>121</v>
      </c>
      <c r="G509" s="229">
        <v>0</v>
      </c>
    </row>
    <row r="510" spans="1:7" x14ac:dyDescent="0.2">
      <c r="A510" s="234" t="s">
        <v>19461</v>
      </c>
      <c r="B510" s="228" t="s">
        <v>121</v>
      </c>
      <c r="C510" s="235">
        <v>0</v>
      </c>
      <c r="D510" s="228">
        <v>3895.5</v>
      </c>
      <c r="E510" s="235">
        <v>3895.5</v>
      </c>
      <c r="F510" s="228" t="s">
        <v>121</v>
      </c>
      <c r="G510" s="229">
        <v>0</v>
      </c>
    </row>
    <row r="511" spans="1:7" x14ac:dyDescent="0.2">
      <c r="A511" s="234" t="s">
        <v>19462</v>
      </c>
      <c r="B511" s="228" t="s">
        <v>121</v>
      </c>
      <c r="C511" s="235">
        <v>0</v>
      </c>
      <c r="D511" s="228">
        <v>5219.97</v>
      </c>
      <c r="E511" s="235">
        <v>5219.97</v>
      </c>
      <c r="F511" s="228" t="s">
        <v>121</v>
      </c>
      <c r="G511" s="229">
        <v>0</v>
      </c>
    </row>
    <row r="512" spans="1:7" x14ac:dyDescent="0.2">
      <c r="A512" s="234" t="s">
        <v>19463</v>
      </c>
      <c r="B512" s="228" t="s">
        <v>121</v>
      </c>
      <c r="C512" s="235">
        <v>0</v>
      </c>
      <c r="D512" s="228">
        <v>1392</v>
      </c>
      <c r="E512" s="235">
        <v>1392</v>
      </c>
      <c r="F512" s="228" t="s">
        <v>121</v>
      </c>
      <c r="G512" s="229">
        <v>0</v>
      </c>
    </row>
    <row r="513" spans="1:7" x14ac:dyDescent="0.2">
      <c r="A513" s="234" t="s">
        <v>19464</v>
      </c>
      <c r="B513" s="228" t="s">
        <v>121</v>
      </c>
      <c r="C513" s="235">
        <v>0</v>
      </c>
      <c r="D513" s="228">
        <v>515</v>
      </c>
      <c r="E513" s="235">
        <v>515</v>
      </c>
      <c r="F513" s="228" t="s">
        <v>121</v>
      </c>
      <c r="G513" s="229">
        <v>0</v>
      </c>
    </row>
    <row r="514" spans="1:7" x14ac:dyDescent="0.2">
      <c r="A514" s="234" t="s">
        <v>19465</v>
      </c>
      <c r="B514" s="228" t="s">
        <v>121</v>
      </c>
      <c r="C514" s="235">
        <v>0</v>
      </c>
      <c r="D514" s="228">
        <v>130163</v>
      </c>
      <c r="E514" s="235">
        <v>130163</v>
      </c>
      <c r="F514" s="228" t="s">
        <v>121</v>
      </c>
      <c r="G514" s="229">
        <v>0</v>
      </c>
    </row>
    <row r="515" spans="1:7" x14ac:dyDescent="0.2">
      <c r="A515" s="234" t="s">
        <v>19466</v>
      </c>
      <c r="B515" s="228" t="s">
        <v>121</v>
      </c>
      <c r="C515" s="235">
        <v>0</v>
      </c>
      <c r="D515" s="228">
        <v>21576</v>
      </c>
      <c r="E515" s="235">
        <v>21576</v>
      </c>
      <c r="F515" s="228" t="s">
        <v>121</v>
      </c>
      <c r="G515" s="229">
        <v>0</v>
      </c>
    </row>
    <row r="516" spans="1:7" x14ac:dyDescent="0.2">
      <c r="A516" s="234" t="s">
        <v>19467</v>
      </c>
      <c r="B516" s="228" t="s">
        <v>121</v>
      </c>
      <c r="C516" s="235">
        <v>0</v>
      </c>
      <c r="D516" s="228">
        <v>1425.69</v>
      </c>
      <c r="E516" s="235">
        <v>1425.69</v>
      </c>
      <c r="F516" s="228" t="s">
        <v>121</v>
      </c>
      <c r="G516" s="229">
        <v>0</v>
      </c>
    </row>
    <row r="517" spans="1:7" x14ac:dyDescent="0.2">
      <c r="A517" s="234" t="s">
        <v>472</v>
      </c>
      <c r="B517" s="228" t="s">
        <v>121</v>
      </c>
      <c r="C517" s="235">
        <v>3031572.7</v>
      </c>
      <c r="D517" s="228">
        <v>1555457.85</v>
      </c>
      <c r="E517" s="235">
        <v>2493966.6800000002</v>
      </c>
      <c r="F517" s="228" t="s">
        <v>121</v>
      </c>
      <c r="G517" s="229">
        <v>3970081.53</v>
      </c>
    </row>
    <row r="518" spans="1:7" x14ac:dyDescent="0.2">
      <c r="A518" s="234" t="s">
        <v>473</v>
      </c>
      <c r="B518" s="228" t="s">
        <v>121</v>
      </c>
      <c r="C518" s="235">
        <v>108931.11</v>
      </c>
      <c r="D518" s="228">
        <v>108931</v>
      </c>
      <c r="E518" s="235">
        <v>98503.9</v>
      </c>
      <c r="F518" s="228" t="s">
        <v>121</v>
      </c>
      <c r="G518" s="229">
        <v>98504.01</v>
      </c>
    </row>
    <row r="519" spans="1:7" x14ac:dyDescent="0.2">
      <c r="A519" s="234" t="s">
        <v>474</v>
      </c>
      <c r="B519" s="228" t="s">
        <v>121</v>
      </c>
      <c r="C519" s="235">
        <v>108931.11</v>
      </c>
      <c r="D519" s="228">
        <v>108931</v>
      </c>
      <c r="E519" s="235">
        <v>98503.9</v>
      </c>
      <c r="F519" s="228" t="s">
        <v>121</v>
      </c>
      <c r="G519" s="229">
        <v>98504.01</v>
      </c>
    </row>
    <row r="520" spans="1:7" x14ac:dyDescent="0.2">
      <c r="A520" s="234" t="s">
        <v>19037</v>
      </c>
      <c r="B520" s="228" t="s">
        <v>121</v>
      </c>
      <c r="C520" s="235">
        <v>1943332.66</v>
      </c>
      <c r="D520" s="228">
        <v>0</v>
      </c>
      <c r="E520" s="235">
        <v>950872.89</v>
      </c>
      <c r="F520" s="228" t="s">
        <v>121</v>
      </c>
      <c r="G520" s="229">
        <v>2894205.55</v>
      </c>
    </row>
    <row r="521" spans="1:7" x14ac:dyDescent="0.2">
      <c r="A521" s="234" t="s">
        <v>19038</v>
      </c>
      <c r="B521" s="228" t="s">
        <v>121</v>
      </c>
      <c r="C521" s="235">
        <v>297111.42</v>
      </c>
      <c r="D521" s="228">
        <v>0</v>
      </c>
      <c r="E521" s="235">
        <v>152317.28</v>
      </c>
      <c r="F521" s="228" t="s">
        <v>121</v>
      </c>
      <c r="G521" s="229">
        <v>449428.7</v>
      </c>
    </row>
    <row r="522" spans="1:7" x14ac:dyDescent="0.2">
      <c r="A522" s="234" t="s">
        <v>19039</v>
      </c>
      <c r="B522" s="228" t="s">
        <v>121</v>
      </c>
      <c r="C522" s="235">
        <v>1646221.24</v>
      </c>
      <c r="D522" s="228">
        <v>0</v>
      </c>
      <c r="E522" s="235">
        <v>798555.61</v>
      </c>
      <c r="F522" s="228" t="s">
        <v>121</v>
      </c>
      <c r="G522" s="229">
        <v>2444776.85</v>
      </c>
    </row>
    <row r="523" spans="1:7" x14ac:dyDescent="0.2">
      <c r="A523" s="234" t="s">
        <v>475</v>
      </c>
      <c r="B523" s="228" t="s">
        <v>121</v>
      </c>
      <c r="C523" s="235">
        <v>940920.36</v>
      </c>
      <c r="D523" s="228">
        <v>942732.36</v>
      </c>
      <c r="E523" s="235">
        <v>939083.41</v>
      </c>
      <c r="F523" s="228" t="s">
        <v>121</v>
      </c>
      <c r="G523" s="229">
        <v>937271.41</v>
      </c>
    </row>
    <row r="524" spans="1:7" x14ac:dyDescent="0.2">
      <c r="A524" s="234" t="s">
        <v>476</v>
      </c>
      <c r="B524" s="228" t="s">
        <v>121</v>
      </c>
      <c r="C524" s="235">
        <v>84800.63</v>
      </c>
      <c r="D524" s="228">
        <v>86524.89</v>
      </c>
      <c r="E524" s="235">
        <v>84166.24</v>
      </c>
      <c r="F524" s="228" t="s">
        <v>121</v>
      </c>
      <c r="G524" s="229">
        <v>82441.98</v>
      </c>
    </row>
    <row r="525" spans="1:7" x14ac:dyDescent="0.2">
      <c r="A525" s="234" t="s">
        <v>477</v>
      </c>
      <c r="B525" s="228" t="s">
        <v>121</v>
      </c>
      <c r="C525" s="235">
        <v>834460.21</v>
      </c>
      <c r="D525" s="228">
        <v>834576.5</v>
      </c>
      <c r="E525" s="235">
        <v>834335.36</v>
      </c>
      <c r="F525" s="228" t="s">
        <v>121</v>
      </c>
      <c r="G525" s="229">
        <v>834219.07</v>
      </c>
    </row>
    <row r="526" spans="1:7" x14ac:dyDescent="0.2">
      <c r="A526" s="234" t="s">
        <v>478</v>
      </c>
      <c r="B526" s="228" t="s">
        <v>121</v>
      </c>
      <c r="C526" s="235">
        <v>21659.52</v>
      </c>
      <c r="D526" s="228">
        <v>21630.97</v>
      </c>
      <c r="E526" s="235">
        <v>20581.810000000001</v>
      </c>
      <c r="F526" s="228" t="s">
        <v>121</v>
      </c>
      <c r="G526" s="229">
        <v>20610.36</v>
      </c>
    </row>
    <row r="527" spans="1:7" x14ac:dyDescent="0.2">
      <c r="A527" s="234" t="s">
        <v>479</v>
      </c>
      <c r="B527" s="228" t="s">
        <v>121</v>
      </c>
      <c r="C527" s="235">
        <v>38388.57</v>
      </c>
      <c r="D527" s="228">
        <v>503794.49</v>
      </c>
      <c r="E527" s="235">
        <v>505506.48</v>
      </c>
      <c r="F527" s="228" t="s">
        <v>121</v>
      </c>
      <c r="G527" s="229">
        <v>40100.559999999998</v>
      </c>
    </row>
    <row r="528" spans="1:7" x14ac:dyDescent="0.2">
      <c r="A528" s="234" t="s">
        <v>19159</v>
      </c>
      <c r="B528" s="228" t="s">
        <v>121</v>
      </c>
      <c r="C528" s="235">
        <v>3262.29</v>
      </c>
      <c r="D528" s="228">
        <v>0</v>
      </c>
      <c r="E528" s="235">
        <v>1710.99</v>
      </c>
      <c r="F528" s="228" t="s">
        <v>121</v>
      </c>
      <c r="G528" s="229">
        <v>4973.28</v>
      </c>
    </row>
    <row r="529" spans="1:7" x14ac:dyDescent="0.2">
      <c r="A529" s="234" t="s">
        <v>480</v>
      </c>
      <c r="B529" s="228" t="s">
        <v>121</v>
      </c>
      <c r="C529" s="235">
        <v>17563.64</v>
      </c>
      <c r="D529" s="228">
        <v>0</v>
      </c>
      <c r="E529" s="235">
        <v>0</v>
      </c>
      <c r="F529" s="228" t="s">
        <v>121</v>
      </c>
      <c r="G529" s="229">
        <v>17563.64</v>
      </c>
    </row>
    <row r="530" spans="1:7" x14ac:dyDescent="0.2">
      <c r="A530" s="234" t="s">
        <v>481</v>
      </c>
      <c r="B530" s="228" t="s">
        <v>121</v>
      </c>
      <c r="C530" s="235">
        <v>17563.64</v>
      </c>
      <c r="D530" s="228">
        <v>0</v>
      </c>
      <c r="E530" s="235">
        <v>0</v>
      </c>
      <c r="F530" s="228" t="s">
        <v>121</v>
      </c>
      <c r="G530" s="229">
        <v>17563.64</v>
      </c>
    </row>
    <row r="531" spans="1:7" x14ac:dyDescent="0.2">
      <c r="A531" s="234" t="s">
        <v>19040</v>
      </c>
      <c r="B531" s="228" t="s">
        <v>121</v>
      </c>
      <c r="C531" s="235">
        <v>0</v>
      </c>
      <c r="D531" s="228">
        <v>7012.62</v>
      </c>
      <c r="E531" s="235">
        <v>7012.62</v>
      </c>
      <c r="F531" s="228" t="s">
        <v>121</v>
      </c>
      <c r="G531" s="229">
        <v>0</v>
      </c>
    </row>
    <row r="532" spans="1:7" x14ac:dyDescent="0.2">
      <c r="A532" s="234" t="s">
        <v>19041</v>
      </c>
      <c r="B532" s="228" t="s">
        <v>121</v>
      </c>
      <c r="C532" s="235">
        <v>0</v>
      </c>
      <c r="D532" s="228">
        <v>2556.1999999999998</v>
      </c>
      <c r="E532" s="235">
        <v>2556.1999999999998</v>
      </c>
      <c r="F532" s="228" t="s">
        <v>121</v>
      </c>
      <c r="G532" s="229">
        <v>0</v>
      </c>
    </row>
    <row r="533" spans="1:7" x14ac:dyDescent="0.2">
      <c r="A533" s="234" t="s">
        <v>19042</v>
      </c>
      <c r="B533" s="228" t="s">
        <v>121</v>
      </c>
      <c r="C533" s="235">
        <v>0</v>
      </c>
      <c r="D533" s="228">
        <v>8126.6</v>
      </c>
      <c r="E533" s="235">
        <v>8126.6</v>
      </c>
      <c r="F533" s="228" t="s">
        <v>121</v>
      </c>
      <c r="G533" s="229">
        <v>0</v>
      </c>
    </row>
    <row r="534" spans="1:7" x14ac:dyDescent="0.2">
      <c r="A534" s="234" t="s">
        <v>19043</v>
      </c>
      <c r="B534" s="228" t="s">
        <v>121</v>
      </c>
      <c r="C534" s="235">
        <v>-1</v>
      </c>
      <c r="D534" s="228">
        <v>167761.60000000001</v>
      </c>
      <c r="E534" s="235">
        <v>167762.6</v>
      </c>
      <c r="F534" s="228" t="s">
        <v>121</v>
      </c>
      <c r="G534" s="229">
        <v>0</v>
      </c>
    </row>
    <row r="535" spans="1:7" x14ac:dyDescent="0.2">
      <c r="A535" s="234" t="s">
        <v>19044</v>
      </c>
      <c r="B535" s="228" t="s">
        <v>121</v>
      </c>
      <c r="C535" s="235">
        <v>0</v>
      </c>
      <c r="D535" s="228">
        <v>1746</v>
      </c>
      <c r="E535" s="235">
        <v>1746</v>
      </c>
      <c r="F535" s="228" t="s">
        <v>121</v>
      </c>
      <c r="G535" s="229">
        <v>0</v>
      </c>
    </row>
    <row r="536" spans="1:7" x14ac:dyDescent="0.2">
      <c r="A536" s="234" t="s">
        <v>19045</v>
      </c>
      <c r="B536" s="228" t="s">
        <v>121</v>
      </c>
      <c r="C536" s="235">
        <v>0</v>
      </c>
      <c r="D536" s="228">
        <v>44170</v>
      </c>
      <c r="E536" s="235">
        <v>44170</v>
      </c>
      <c r="F536" s="228" t="s">
        <v>121</v>
      </c>
      <c r="G536" s="229">
        <v>0</v>
      </c>
    </row>
    <row r="537" spans="1:7" x14ac:dyDescent="0.2">
      <c r="A537" s="234" t="s">
        <v>19046</v>
      </c>
      <c r="B537" s="228" t="s">
        <v>121</v>
      </c>
      <c r="C537" s="235">
        <v>0</v>
      </c>
      <c r="D537" s="228">
        <v>12465.74</v>
      </c>
      <c r="E537" s="235">
        <v>12465.74</v>
      </c>
      <c r="F537" s="228" t="s">
        <v>121</v>
      </c>
      <c r="G537" s="229">
        <v>0</v>
      </c>
    </row>
    <row r="538" spans="1:7" x14ac:dyDescent="0.2">
      <c r="A538" s="234" t="s">
        <v>19047</v>
      </c>
      <c r="B538" s="228" t="s">
        <v>121</v>
      </c>
      <c r="C538" s="235">
        <v>0</v>
      </c>
      <c r="D538" s="228">
        <v>4796</v>
      </c>
      <c r="E538" s="235">
        <v>4796</v>
      </c>
      <c r="F538" s="228" t="s">
        <v>121</v>
      </c>
      <c r="G538" s="229">
        <v>0</v>
      </c>
    </row>
    <row r="539" spans="1:7" x14ac:dyDescent="0.2">
      <c r="A539" s="234" t="s">
        <v>19048</v>
      </c>
      <c r="B539" s="228" t="s">
        <v>121</v>
      </c>
      <c r="C539" s="235">
        <v>0</v>
      </c>
      <c r="D539" s="228">
        <v>114343</v>
      </c>
      <c r="E539" s="235">
        <v>114343</v>
      </c>
      <c r="F539" s="228" t="s">
        <v>121</v>
      </c>
      <c r="G539" s="229">
        <v>0</v>
      </c>
    </row>
    <row r="540" spans="1:7" x14ac:dyDescent="0.2">
      <c r="A540" s="234" t="s">
        <v>19049</v>
      </c>
      <c r="B540" s="228" t="s">
        <v>121</v>
      </c>
      <c r="C540" s="235">
        <v>0</v>
      </c>
      <c r="D540" s="228">
        <v>3550</v>
      </c>
      <c r="E540" s="235">
        <v>3550</v>
      </c>
      <c r="F540" s="228" t="s">
        <v>121</v>
      </c>
      <c r="G540" s="229">
        <v>0</v>
      </c>
    </row>
    <row r="541" spans="1:7" x14ac:dyDescent="0.2">
      <c r="A541" s="234" t="s">
        <v>19050</v>
      </c>
      <c r="B541" s="228" t="s">
        <v>121</v>
      </c>
      <c r="C541" s="235">
        <v>0</v>
      </c>
      <c r="D541" s="228">
        <v>16423.939999999999</v>
      </c>
      <c r="E541" s="235">
        <v>16423.939999999999</v>
      </c>
      <c r="F541" s="228" t="s">
        <v>121</v>
      </c>
      <c r="G541" s="229">
        <v>0</v>
      </c>
    </row>
    <row r="542" spans="1:7" x14ac:dyDescent="0.2">
      <c r="A542" s="234" t="s">
        <v>19051</v>
      </c>
      <c r="B542" s="228" t="s">
        <v>121</v>
      </c>
      <c r="C542" s="235">
        <v>0</v>
      </c>
      <c r="D542" s="228">
        <v>22639.85</v>
      </c>
      <c r="E542" s="235">
        <v>22639.85</v>
      </c>
      <c r="F542" s="228" t="s">
        <v>121</v>
      </c>
      <c r="G542" s="229">
        <v>0</v>
      </c>
    </row>
    <row r="543" spans="1:7" x14ac:dyDescent="0.2">
      <c r="A543" s="234" t="s">
        <v>19052</v>
      </c>
      <c r="B543" s="228" t="s">
        <v>121</v>
      </c>
      <c r="C543" s="235">
        <v>0</v>
      </c>
      <c r="D543" s="228">
        <v>1402.98</v>
      </c>
      <c r="E543" s="235">
        <v>1402.98</v>
      </c>
      <c r="F543" s="228" t="s">
        <v>121</v>
      </c>
      <c r="G543" s="229">
        <v>0</v>
      </c>
    </row>
    <row r="544" spans="1:7" x14ac:dyDescent="0.2">
      <c r="A544" s="234" t="s">
        <v>19053</v>
      </c>
      <c r="B544" s="228" t="s">
        <v>121</v>
      </c>
      <c r="C544" s="235">
        <v>0</v>
      </c>
      <c r="D544" s="228">
        <v>22835.68</v>
      </c>
      <c r="E544" s="235">
        <v>22835.68</v>
      </c>
      <c r="F544" s="228" t="s">
        <v>121</v>
      </c>
      <c r="G544" s="229">
        <v>0</v>
      </c>
    </row>
    <row r="545" spans="1:7" x14ac:dyDescent="0.2">
      <c r="A545" s="234" t="s">
        <v>19054</v>
      </c>
      <c r="B545" s="228" t="s">
        <v>121</v>
      </c>
      <c r="C545" s="235">
        <v>0</v>
      </c>
      <c r="D545" s="228">
        <v>11923.86</v>
      </c>
      <c r="E545" s="235">
        <v>11923.86</v>
      </c>
      <c r="F545" s="228" t="s">
        <v>121</v>
      </c>
      <c r="G545" s="229">
        <v>0</v>
      </c>
    </row>
    <row r="546" spans="1:7" x14ac:dyDescent="0.2">
      <c r="A546" s="234" t="s">
        <v>19055</v>
      </c>
      <c r="B546" s="228" t="s">
        <v>121</v>
      </c>
      <c r="C546" s="235">
        <v>0</v>
      </c>
      <c r="D546" s="228">
        <v>9283.91</v>
      </c>
      <c r="E546" s="235">
        <v>9283.91</v>
      </c>
      <c r="F546" s="228" t="s">
        <v>121</v>
      </c>
      <c r="G546" s="229">
        <v>0</v>
      </c>
    </row>
    <row r="547" spans="1:7" x14ac:dyDescent="0.2">
      <c r="A547" s="234" t="s">
        <v>19056</v>
      </c>
      <c r="B547" s="228" t="s">
        <v>121</v>
      </c>
      <c r="C547" s="235">
        <v>0</v>
      </c>
      <c r="D547" s="228">
        <v>11956.51</v>
      </c>
      <c r="E547" s="235">
        <v>11956.51</v>
      </c>
      <c r="F547" s="228" t="s">
        <v>121</v>
      </c>
      <c r="G547" s="229">
        <v>0</v>
      </c>
    </row>
    <row r="548" spans="1:7" x14ac:dyDescent="0.2">
      <c r="A548" s="234" t="s">
        <v>19160</v>
      </c>
      <c r="B548" s="228" t="s">
        <v>121</v>
      </c>
      <c r="C548" s="235">
        <v>0</v>
      </c>
      <c r="D548" s="228">
        <v>40800</v>
      </c>
      <c r="E548" s="235">
        <v>40800</v>
      </c>
      <c r="F548" s="228" t="s">
        <v>121</v>
      </c>
      <c r="G548" s="229">
        <v>0</v>
      </c>
    </row>
    <row r="549" spans="1:7" x14ac:dyDescent="0.2">
      <c r="A549" s="234" t="s">
        <v>482</v>
      </c>
      <c r="B549" s="228" t="s">
        <v>121</v>
      </c>
      <c r="C549" s="235">
        <v>2866.01</v>
      </c>
      <c r="D549" s="228">
        <v>0</v>
      </c>
      <c r="E549" s="235">
        <v>0</v>
      </c>
      <c r="F549" s="228" t="s">
        <v>121</v>
      </c>
      <c r="G549" s="229">
        <v>2866.01</v>
      </c>
    </row>
    <row r="550" spans="1:7" x14ac:dyDescent="0.2">
      <c r="A550" s="234" t="s">
        <v>483</v>
      </c>
      <c r="B550" s="228" t="s">
        <v>121</v>
      </c>
      <c r="C550" s="235">
        <v>2866.01</v>
      </c>
      <c r="D550" s="228">
        <v>0</v>
      </c>
      <c r="E550" s="235">
        <v>0</v>
      </c>
      <c r="F550" s="228" t="s">
        <v>121</v>
      </c>
      <c r="G550" s="229">
        <v>2866.01</v>
      </c>
    </row>
    <row r="551" spans="1:7" x14ac:dyDescent="0.2">
      <c r="A551" s="234" t="s">
        <v>484</v>
      </c>
      <c r="B551" s="228" t="s">
        <v>121</v>
      </c>
      <c r="C551" s="235">
        <v>366.01</v>
      </c>
      <c r="D551" s="228">
        <v>0</v>
      </c>
      <c r="E551" s="235">
        <v>0</v>
      </c>
      <c r="F551" s="228" t="s">
        <v>121</v>
      </c>
      <c r="G551" s="229">
        <v>366.01</v>
      </c>
    </row>
    <row r="552" spans="1:7" x14ac:dyDescent="0.2">
      <c r="A552" s="234" t="s">
        <v>485</v>
      </c>
      <c r="B552" s="228" t="s">
        <v>121</v>
      </c>
      <c r="C552" s="235">
        <v>2500</v>
      </c>
      <c r="D552" s="228">
        <v>0</v>
      </c>
      <c r="E552" s="235">
        <v>0</v>
      </c>
      <c r="F552" s="228" t="s">
        <v>121</v>
      </c>
      <c r="G552" s="229">
        <v>2500</v>
      </c>
    </row>
    <row r="553" spans="1:7" x14ac:dyDescent="0.2">
      <c r="A553" s="234" t="s">
        <v>486</v>
      </c>
      <c r="B553" s="228" t="s">
        <v>121</v>
      </c>
      <c r="C553" s="235">
        <v>1425363.75</v>
      </c>
      <c r="D553" s="228">
        <v>0</v>
      </c>
      <c r="E553" s="235">
        <v>0</v>
      </c>
      <c r="F553" s="228" t="s">
        <v>121</v>
      </c>
      <c r="G553" s="229">
        <v>1425363.75</v>
      </c>
    </row>
    <row r="554" spans="1:7" x14ac:dyDescent="0.2">
      <c r="A554" s="234" t="s">
        <v>487</v>
      </c>
      <c r="B554" s="228" t="s">
        <v>121</v>
      </c>
      <c r="C554" s="235">
        <v>1425363.75</v>
      </c>
      <c r="D554" s="228">
        <v>0</v>
      </c>
      <c r="E554" s="235">
        <v>0</v>
      </c>
      <c r="F554" s="228" t="s">
        <v>121</v>
      </c>
      <c r="G554" s="229">
        <v>1425363.75</v>
      </c>
    </row>
    <row r="555" spans="1:7" x14ac:dyDescent="0.2">
      <c r="A555" s="234" t="s">
        <v>488</v>
      </c>
      <c r="B555" s="228" t="s">
        <v>121</v>
      </c>
      <c r="C555" s="235">
        <v>1425363.75</v>
      </c>
      <c r="D555" s="228">
        <v>0</v>
      </c>
      <c r="E555" s="235">
        <v>0</v>
      </c>
      <c r="F555" s="228" t="s">
        <v>121</v>
      </c>
      <c r="G555" s="229">
        <v>1425363.75</v>
      </c>
    </row>
    <row r="556" spans="1:7" x14ac:dyDescent="0.2">
      <c r="A556" s="234" t="s">
        <v>488</v>
      </c>
      <c r="B556" s="228" t="s">
        <v>121</v>
      </c>
      <c r="C556" s="235">
        <v>1425363.75</v>
      </c>
      <c r="D556" s="228">
        <v>0</v>
      </c>
      <c r="E556" s="235">
        <v>0</v>
      </c>
      <c r="F556" s="228" t="s">
        <v>121</v>
      </c>
      <c r="G556" s="229">
        <v>1425363.75</v>
      </c>
    </row>
    <row r="557" spans="1:7" x14ac:dyDescent="0.2">
      <c r="A557" s="234" t="s">
        <v>489</v>
      </c>
      <c r="B557" s="228" t="s">
        <v>121</v>
      </c>
      <c r="C557" s="235">
        <v>1425363.75</v>
      </c>
      <c r="D557" s="228">
        <v>0</v>
      </c>
      <c r="E557" s="235">
        <v>0</v>
      </c>
      <c r="F557" s="228" t="s">
        <v>121</v>
      </c>
      <c r="G557" s="229">
        <v>1425363.75</v>
      </c>
    </row>
    <row r="558" spans="1:7" x14ac:dyDescent="0.2">
      <c r="A558" s="234" t="s">
        <v>490</v>
      </c>
      <c r="B558" s="228" t="s">
        <v>121</v>
      </c>
      <c r="C558" s="235">
        <v>335561225.13</v>
      </c>
      <c r="D558" s="228">
        <v>0</v>
      </c>
      <c r="E558" s="235">
        <v>0</v>
      </c>
      <c r="F558" s="228" t="s">
        <v>121</v>
      </c>
      <c r="G558" s="229">
        <v>335561225.13</v>
      </c>
    </row>
    <row r="559" spans="1:7" x14ac:dyDescent="0.2">
      <c r="A559" s="234" t="s">
        <v>491</v>
      </c>
      <c r="B559" s="228" t="s">
        <v>121</v>
      </c>
      <c r="C559" s="235">
        <v>335561225.13</v>
      </c>
      <c r="D559" s="228">
        <v>0</v>
      </c>
      <c r="E559" s="235">
        <v>0</v>
      </c>
      <c r="F559" s="228" t="s">
        <v>121</v>
      </c>
      <c r="G559" s="229">
        <v>335561225.13</v>
      </c>
    </row>
    <row r="560" spans="1:7" x14ac:dyDescent="0.2">
      <c r="A560" s="234" t="s">
        <v>492</v>
      </c>
      <c r="B560" s="228" t="s">
        <v>121</v>
      </c>
      <c r="C560" s="235">
        <v>196145270.53999999</v>
      </c>
      <c r="D560" s="228">
        <v>0</v>
      </c>
      <c r="E560" s="235">
        <v>0</v>
      </c>
      <c r="F560" s="228" t="s">
        <v>121</v>
      </c>
      <c r="G560" s="229">
        <v>196145270.53999999</v>
      </c>
    </row>
    <row r="561" spans="1:7" x14ac:dyDescent="0.2">
      <c r="A561" s="234" t="s">
        <v>493</v>
      </c>
      <c r="B561" s="228" t="s">
        <v>121</v>
      </c>
      <c r="C561" s="235">
        <v>41549997.329999998</v>
      </c>
      <c r="D561" s="228">
        <v>0</v>
      </c>
      <c r="E561" s="235">
        <v>0</v>
      </c>
      <c r="F561" s="228" t="s">
        <v>121</v>
      </c>
      <c r="G561" s="229">
        <v>41549997.329999998</v>
      </c>
    </row>
    <row r="562" spans="1:7" x14ac:dyDescent="0.2">
      <c r="A562" s="234" t="s">
        <v>494</v>
      </c>
      <c r="B562" s="228" t="s">
        <v>121</v>
      </c>
      <c r="C562" s="235">
        <v>3020310.48</v>
      </c>
      <c r="D562" s="228">
        <v>0</v>
      </c>
      <c r="E562" s="235">
        <v>0</v>
      </c>
      <c r="F562" s="228" t="s">
        <v>121</v>
      </c>
      <c r="G562" s="229">
        <v>3020310.48</v>
      </c>
    </row>
    <row r="563" spans="1:7" x14ac:dyDescent="0.2">
      <c r="A563" s="234" t="s">
        <v>495</v>
      </c>
      <c r="B563" s="228" t="s">
        <v>121</v>
      </c>
      <c r="C563" s="235">
        <v>1314223.47</v>
      </c>
      <c r="D563" s="228">
        <v>0</v>
      </c>
      <c r="E563" s="235">
        <v>0</v>
      </c>
      <c r="F563" s="228" t="s">
        <v>121</v>
      </c>
      <c r="G563" s="229">
        <v>1314223.47</v>
      </c>
    </row>
    <row r="564" spans="1:7" x14ac:dyDescent="0.2">
      <c r="A564" s="234" t="s">
        <v>496</v>
      </c>
      <c r="B564" s="228" t="s">
        <v>121</v>
      </c>
      <c r="C564" s="235">
        <v>-147315.45000000001</v>
      </c>
      <c r="D564" s="228">
        <v>0</v>
      </c>
      <c r="E564" s="235">
        <v>0</v>
      </c>
      <c r="F564" s="228" t="s">
        <v>121</v>
      </c>
      <c r="G564" s="229">
        <v>-147315.45000000001</v>
      </c>
    </row>
    <row r="565" spans="1:7" x14ac:dyDescent="0.2">
      <c r="A565" s="234" t="s">
        <v>497</v>
      </c>
      <c r="B565" s="228" t="s">
        <v>121</v>
      </c>
      <c r="C565" s="235">
        <v>-577903.76</v>
      </c>
      <c r="D565" s="228">
        <v>0</v>
      </c>
      <c r="E565" s="235">
        <v>0</v>
      </c>
      <c r="F565" s="228" t="s">
        <v>121</v>
      </c>
      <c r="G565" s="229">
        <v>-577903.76</v>
      </c>
    </row>
    <row r="566" spans="1:7" ht="13.5" thickBot="1" x14ac:dyDescent="0.25">
      <c r="A566" s="236" t="s">
        <v>498</v>
      </c>
      <c r="B566" s="230" t="s">
        <v>121</v>
      </c>
      <c r="C566" s="237">
        <v>-2098234.1</v>
      </c>
      <c r="D566" s="230">
        <v>0</v>
      </c>
      <c r="E566" s="237">
        <v>0</v>
      </c>
      <c r="F566" s="230" t="s">
        <v>121</v>
      </c>
      <c r="G566" s="231">
        <v>-2098234.1</v>
      </c>
    </row>
    <row r="567" spans="1:7" x14ac:dyDescent="0.2">
      <c r="A567" s="232" t="s">
        <v>499</v>
      </c>
      <c r="B567" s="226" t="s">
        <v>121</v>
      </c>
      <c r="C567" s="233">
        <v>12703.65</v>
      </c>
      <c r="D567" s="226">
        <v>0</v>
      </c>
      <c r="E567" s="233">
        <v>0</v>
      </c>
      <c r="F567" s="226" t="s">
        <v>121</v>
      </c>
      <c r="G567" s="227">
        <v>12703.65</v>
      </c>
    </row>
    <row r="568" spans="1:7" x14ac:dyDescent="0.2">
      <c r="A568" s="234" t="s">
        <v>500</v>
      </c>
      <c r="B568" s="228" t="s">
        <v>121</v>
      </c>
      <c r="C568" s="235">
        <v>628110.99</v>
      </c>
      <c r="D568" s="228">
        <v>0</v>
      </c>
      <c r="E568" s="235">
        <v>0</v>
      </c>
      <c r="F568" s="228" t="s">
        <v>121</v>
      </c>
      <c r="G568" s="229">
        <v>628110.99</v>
      </c>
    </row>
    <row r="569" spans="1:7" x14ac:dyDescent="0.2">
      <c r="A569" s="234" t="s">
        <v>501</v>
      </c>
      <c r="B569" s="228" t="s">
        <v>121</v>
      </c>
      <c r="C569" s="235">
        <v>506219.8</v>
      </c>
      <c r="D569" s="228">
        <v>0</v>
      </c>
      <c r="E569" s="235">
        <v>0</v>
      </c>
      <c r="F569" s="228" t="s">
        <v>121</v>
      </c>
      <c r="G569" s="229">
        <v>506219.8</v>
      </c>
    </row>
    <row r="570" spans="1:7" x14ac:dyDescent="0.2">
      <c r="A570" s="234" t="s">
        <v>502</v>
      </c>
      <c r="B570" s="228" t="s">
        <v>121</v>
      </c>
      <c r="C570" s="235">
        <v>4516426.0999999996</v>
      </c>
      <c r="D570" s="228">
        <v>0</v>
      </c>
      <c r="E570" s="235">
        <v>0</v>
      </c>
      <c r="F570" s="228" t="s">
        <v>121</v>
      </c>
      <c r="G570" s="229">
        <v>4516426.0999999996</v>
      </c>
    </row>
    <row r="571" spans="1:7" x14ac:dyDescent="0.2">
      <c r="A571" s="234" t="s">
        <v>503</v>
      </c>
      <c r="B571" s="228" t="s">
        <v>121</v>
      </c>
      <c r="C571" s="235">
        <v>3865349.86</v>
      </c>
      <c r="D571" s="228">
        <v>0</v>
      </c>
      <c r="E571" s="235">
        <v>0</v>
      </c>
      <c r="F571" s="228" t="s">
        <v>121</v>
      </c>
      <c r="G571" s="229">
        <v>3865349.86</v>
      </c>
    </row>
    <row r="572" spans="1:7" x14ac:dyDescent="0.2">
      <c r="A572" s="234" t="s">
        <v>504</v>
      </c>
      <c r="B572" s="228" t="s">
        <v>121</v>
      </c>
      <c r="C572" s="235">
        <v>-560815</v>
      </c>
      <c r="D572" s="228">
        <v>0</v>
      </c>
      <c r="E572" s="235">
        <v>0</v>
      </c>
      <c r="F572" s="228" t="s">
        <v>121</v>
      </c>
      <c r="G572" s="229">
        <v>-560815</v>
      </c>
    </row>
    <row r="573" spans="1:7" x14ac:dyDescent="0.2">
      <c r="A573" s="234" t="s">
        <v>505</v>
      </c>
      <c r="B573" s="228" t="s">
        <v>121</v>
      </c>
      <c r="C573" s="235">
        <v>-4065733.86</v>
      </c>
      <c r="D573" s="228">
        <v>0</v>
      </c>
      <c r="E573" s="235">
        <v>0</v>
      </c>
      <c r="F573" s="228" t="s">
        <v>121</v>
      </c>
      <c r="G573" s="229">
        <v>-4065733.86</v>
      </c>
    </row>
    <row r="574" spans="1:7" x14ac:dyDescent="0.2">
      <c r="A574" s="234" t="s">
        <v>506</v>
      </c>
      <c r="B574" s="228" t="s">
        <v>121</v>
      </c>
      <c r="C574" s="235">
        <v>4580011.0199999996</v>
      </c>
      <c r="D574" s="228">
        <v>0</v>
      </c>
      <c r="E574" s="235">
        <v>0</v>
      </c>
      <c r="F574" s="228" t="s">
        <v>121</v>
      </c>
      <c r="G574" s="229">
        <v>4580011.0199999996</v>
      </c>
    </row>
    <row r="575" spans="1:7" x14ac:dyDescent="0.2">
      <c r="A575" s="234" t="s">
        <v>507</v>
      </c>
      <c r="B575" s="228" t="s">
        <v>121</v>
      </c>
      <c r="C575" s="235">
        <v>5985578.1100000003</v>
      </c>
      <c r="D575" s="228">
        <v>0</v>
      </c>
      <c r="E575" s="235">
        <v>0</v>
      </c>
      <c r="F575" s="228" t="s">
        <v>121</v>
      </c>
      <c r="G575" s="229">
        <v>5985578.1100000003</v>
      </c>
    </row>
    <row r="576" spans="1:7" x14ac:dyDescent="0.2">
      <c r="A576" s="234" t="s">
        <v>508</v>
      </c>
      <c r="B576" s="228" t="s">
        <v>121</v>
      </c>
      <c r="C576" s="235">
        <v>17846036.309999999</v>
      </c>
      <c r="D576" s="228">
        <v>0</v>
      </c>
      <c r="E576" s="235">
        <v>0</v>
      </c>
      <c r="F576" s="228" t="s">
        <v>121</v>
      </c>
      <c r="G576" s="229">
        <v>17846036.309999999</v>
      </c>
    </row>
    <row r="577" spans="1:7" x14ac:dyDescent="0.2">
      <c r="A577" s="234" t="s">
        <v>509</v>
      </c>
      <c r="B577" s="228" t="s">
        <v>121</v>
      </c>
      <c r="C577" s="235">
        <v>2673376.0099999998</v>
      </c>
      <c r="D577" s="228">
        <v>0</v>
      </c>
      <c r="E577" s="235">
        <v>0</v>
      </c>
      <c r="F577" s="228" t="s">
        <v>121</v>
      </c>
      <c r="G577" s="229">
        <v>2673376.0099999998</v>
      </c>
    </row>
    <row r="578" spans="1:7" x14ac:dyDescent="0.2">
      <c r="A578" s="234" t="s">
        <v>510</v>
      </c>
      <c r="B578" s="228" t="s">
        <v>121</v>
      </c>
      <c r="C578" s="235">
        <v>2328775.94</v>
      </c>
      <c r="D578" s="228">
        <v>0</v>
      </c>
      <c r="E578" s="235">
        <v>0</v>
      </c>
      <c r="F578" s="228" t="s">
        <v>121</v>
      </c>
      <c r="G578" s="229">
        <v>2328775.94</v>
      </c>
    </row>
    <row r="579" spans="1:7" x14ac:dyDescent="0.2">
      <c r="A579" s="234" t="s">
        <v>19057</v>
      </c>
      <c r="B579" s="228" t="s">
        <v>121</v>
      </c>
      <c r="C579" s="235">
        <v>2896209.15</v>
      </c>
      <c r="D579" s="228">
        <v>0</v>
      </c>
      <c r="E579" s="235">
        <v>0</v>
      </c>
      <c r="F579" s="228" t="s">
        <v>121</v>
      </c>
      <c r="G579" s="229">
        <v>2896209.15</v>
      </c>
    </row>
    <row r="580" spans="1:7" x14ac:dyDescent="0.2">
      <c r="A580" s="234" t="s">
        <v>511</v>
      </c>
      <c r="B580" s="228" t="s">
        <v>121</v>
      </c>
      <c r="C580" s="235">
        <v>-1173331.3899999999</v>
      </c>
      <c r="D580" s="228">
        <v>0</v>
      </c>
      <c r="E580" s="235">
        <v>0</v>
      </c>
      <c r="F580" s="228" t="s">
        <v>121</v>
      </c>
      <c r="G580" s="229">
        <v>-1173331.3899999999</v>
      </c>
    </row>
    <row r="581" spans="1:7" x14ac:dyDescent="0.2">
      <c r="A581" s="234" t="s">
        <v>512</v>
      </c>
      <c r="B581" s="228" t="s">
        <v>121</v>
      </c>
      <c r="C581" s="235">
        <v>616247.07999999996</v>
      </c>
      <c r="D581" s="228">
        <v>0</v>
      </c>
      <c r="E581" s="235">
        <v>0</v>
      </c>
      <c r="F581" s="228" t="s">
        <v>121</v>
      </c>
      <c r="G581" s="229">
        <v>616247.07999999996</v>
      </c>
    </row>
    <row r="582" spans="1:7" x14ac:dyDescent="0.2">
      <c r="A582" s="234" t="s">
        <v>513</v>
      </c>
      <c r="B582" s="228" t="s">
        <v>121</v>
      </c>
      <c r="C582" s="235">
        <v>-94618.31</v>
      </c>
      <c r="D582" s="228">
        <v>0</v>
      </c>
      <c r="E582" s="235">
        <v>0</v>
      </c>
      <c r="F582" s="228" t="s">
        <v>121</v>
      </c>
      <c r="G582" s="229">
        <v>-94618.31</v>
      </c>
    </row>
    <row r="583" spans="1:7" x14ac:dyDescent="0.2">
      <c r="A583" s="234" t="s">
        <v>514</v>
      </c>
      <c r="B583" s="228" t="s">
        <v>121</v>
      </c>
      <c r="C583" s="235">
        <v>-14369.76</v>
      </c>
      <c r="D583" s="228">
        <v>0</v>
      </c>
      <c r="E583" s="235">
        <v>0</v>
      </c>
      <c r="F583" s="228" t="s">
        <v>121</v>
      </c>
      <c r="G583" s="229">
        <v>-14369.76</v>
      </c>
    </row>
    <row r="584" spans="1:7" x14ac:dyDescent="0.2">
      <c r="A584" s="234" t="s">
        <v>515</v>
      </c>
      <c r="B584" s="228" t="s">
        <v>121</v>
      </c>
      <c r="C584" s="235">
        <v>57373.71</v>
      </c>
      <c r="D584" s="228">
        <v>0</v>
      </c>
      <c r="E584" s="235">
        <v>0</v>
      </c>
      <c r="F584" s="228" t="s">
        <v>121</v>
      </c>
      <c r="G584" s="229">
        <v>57373.71</v>
      </c>
    </row>
    <row r="585" spans="1:7" x14ac:dyDescent="0.2">
      <c r="A585" s="234" t="s">
        <v>516</v>
      </c>
      <c r="B585" s="228" t="s">
        <v>121</v>
      </c>
      <c r="C585" s="235">
        <v>-8423.31</v>
      </c>
      <c r="D585" s="228">
        <v>0</v>
      </c>
      <c r="E585" s="235">
        <v>0</v>
      </c>
      <c r="F585" s="228" t="s">
        <v>121</v>
      </c>
      <c r="G585" s="229">
        <v>-8423.31</v>
      </c>
    </row>
    <row r="586" spans="1:7" x14ac:dyDescent="0.2">
      <c r="A586" s="234" t="s">
        <v>501</v>
      </c>
      <c r="B586" s="228" t="s">
        <v>121</v>
      </c>
      <c r="C586" s="235">
        <v>45051.37</v>
      </c>
      <c r="D586" s="228">
        <v>0</v>
      </c>
      <c r="E586" s="235">
        <v>0</v>
      </c>
      <c r="F586" s="228" t="s">
        <v>121</v>
      </c>
      <c r="G586" s="229">
        <v>45051.37</v>
      </c>
    </row>
    <row r="587" spans="1:7" x14ac:dyDescent="0.2">
      <c r="A587" s="234" t="s">
        <v>517</v>
      </c>
      <c r="B587" s="228" t="s">
        <v>121</v>
      </c>
      <c r="C587" s="235">
        <v>-1450311.54</v>
      </c>
      <c r="D587" s="228">
        <v>0</v>
      </c>
      <c r="E587" s="235">
        <v>0</v>
      </c>
      <c r="F587" s="228" t="s">
        <v>121</v>
      </c>
      <c r="G587" s="229">
        <v>-1450311.54</v>
      </c>
    </row>
    <row r="588" spans="1:7" x14ac:dyDescent="0.2">
      <c r="A588" s="234" t="s">
        <v>518</v>
      </c>
      <c r="B588" s="228" t="s">
        <v>121</v>
      </c>
      <c r="C588" s="235">
        <v>36658.370000000003</v>
      </c>
      <c r="D588" s="228">
        <v>0</v>
      </c>
      <c r="E588" s="235">
        <v>0</v>
      </c>
      <c r="F588" s="228" t="s">
        <v>121</v>
      </c>
      <c r="G588" s="229">
        <v>36658.370000000003</v>
      </c>
    </row>
    <row r="589" spans="1:7" x14ac:dyDescent="0.2">
      <c r="A589" s="234" t="s">
        <v>519</v>
      </c>
      <c r="B589" s="228" t="s">
        <v>121</v>
      </c>
      <c r="C589" s="235">
        <v>-6900</v>
      </c>
      <c r="D589" s="228">
        <v>0</v>
      </c>
      <c r="E589" s="235">
        <v>0</v>
      </c>
      <c r="F589" s="228" t="s">
        <v>121</v>
      </c>
      <c r="G589" s="229">
        <v>-6900</v>
      </c>
    </row>
    <row r="590" spans="1:7" x14ac:dyDescent="0.2">
      <c r="A590" s="234" t="s">
        <v>520</v>
      </c>
      <c r="B590" s="228" t="s">
        <v>121</v>
      </c>
      <c r="C590" s="235">
        <v>-112000</v>
      </c>
      <c r="D590" s="228">
        <v>0</v>
      </c>
      <c r="E590" s="235">
        <v>0</v>
      </c>
      <c r="F590" s="228" t="s">
        <v>121</v>
      </c>
      <c r="G590" s="229">
        <v>-112000</v>
      </c>
    </row>
    <row r="591" spans="1:7" x14ac:dyDescent="0.2">
      <c r="A591" s="234" t="s">
        <v>508</v>
      </c>
      <c r="B591" s="228" t="s">
        <v>121</v>
      </c>
      <c r="C591" s="235">
        <v>-242039</v>
      </c>
      <c r="D591" s="228">
        <v>0</v>
      </c>
      <c r="E591" s="235">
        <v>0</v>
      </c>
      <c r="F591" s="228" t="s">
        <v>121</v>
      </c>
      <c r="G591" s="229">
        <v>-242039</v>
      </c>
    </row>
    <row r="592" spans="1:7" x14ac:dyDescent="0.2">
      <c r="A592" s="234" t="s">
        <v>521</v>
      </c>
      <c r="B592" s="228" t="s">
        <v>121</v>
      </c>
      <c r="C592" s="235">
        <v>97865957.260000005</v>
      </c>
      <c r="D592" s="228">
        <v>0</v>
      </c>
      <c r="E592" s="235">
        <v>0</v>
      </c>
      <c r="F592" s="228" t="s">
        <v>121</v>
      </c>
      <c r="G592" s="229">
        <v>97865957.260000005</v>
      </c>
    </row>
    <row r="593" spans="1:7" x14ac:dyDescent="0.2">
      <c r="A593" s="234" t="s">
        <v>522</v>
      </c>
      <c r="B593" s="228" t="s">
        <v>121</v>
      </c>
      <c r="C593" s="235">
        <v>97865957.260000005</v>
      </c>
      <c r="D593" s="228">
        <v>0</v>
      </c>
      <c r="E593" s="235">
        <v>0</v>
      </c>
      <c r="F593" s="228" t="s">
        <v>121</v>
      </c>
      <c r="G593" s="229">
        <v>97865957.260000005</v>
      </c>
    </row>
    <row r="594" spans="1:7" x14ac:dyDescent="0.2">
      <c r="A594" s="234" t="s">
        <v>522</v>
      </c>
      <c r="B594" s="228" t="s">
        <v>121</v>
      </c>
      <c r="C594" s="235">
        <v>97865957.260000005</v>
      </c>
      <c r="D594" s="228">
        <v>0</v>
      </c>
      <c r="E594" s="235">
        <v>0</v>
      </c>
      <c r="F594" s="228" t="s">
        <v>121</v>
      </c>
      <c r="G594" s="229">
        <v>97865957.260000005</v>
      </c>
    </row>
    <row r="595" spans="1:7" x14ac:dyDescent="0.2">
      <c r="A595" s="234" t="s">
        <v>523</v>
      </c>
      <c r="B595" s="228" t="s">
        <v>121</v>
      </c>
      <c r="C595" s="235">
        <v>80822256.349999994</v>
      </c>
      <c r="D595" s="228">
        <v>0</v>
      </c>
      <c r="E595" s="235">
        <v>0</v>
      </c>
      <c r="F595" s="228" t="s">
        <v>121</v>
      </c>
      <c r="G595" s="229">
        <v>80822256.349999994</v>
      </c>
    </row>
    <row r="596" spans="1:7" x14ac:dyDescent="0.2">
      <c r="A596" s="234" t="s">
        <v>524</v>
      </c>
      <c r="B596" s="228" t="s">
        <v>121</v>
      </c>
      <c r="C596" s="235">
        <v>16870436.440000001</v>
      </c>
      <c r="D596" s="228">
        <v>0</v>
      </c>
      <c r="E596" s="235">
        <v>0</v>
      </c>
      <c r="F596" s="228" t="s">
        <v>121</v>
      </c>
      <c r="G596" s="229">
        <v>16870436.440000001</v>
      </c>
    </row>
    <row r="597" spans="1:7" x14ac:dyDescent="0.2">
      <c r="A597" s="234" t="s">
        <v>525</v>
      </c>
      <c r="B597" s="228" t="s">
        <v>121</v>
      </c>
      <c r="C597" s="235">
        <v>173264.47</v>
      </c>
      <c r="D597" s="228">
        <v>0</v>
      </c>
      <c r="E597" s="235">
        <v>0</v>
      </c>
      <c r="F597" s="228" t="s">
        <v>121</v>
      </c>
      <c r="G597" s="229">
        <v>173264.47</v>
      </c>
    </row>
    <row r="598" spans="1:7" x14ac:dyDescent="0.2">
      <c r="A598" s="234" t="s">
        <v>64</v>
      </c>
      <c r="B598" s="228" t="s">
        <v>121</v>
      </c>
      <c r="C598" s="235">
        <v>19413263.5</v>
      </c>
      <c r="D598" s="228">
        <v>3182182.68</v>
      </c>
      <c r="E598" s="235">
        <v>14792118.52</v>
      </c>
      <c r="F598" s="228" t="s">
        <v>121</v>
      </c>
      <c r="G598" s="229">
        <v>31023199.34</v>
      </c>
    </row>
    <row r="599" spans="1:7" x14ac:dyDescent="0.2">
      <c r="A599" s="234" t="s">
        <v>526</v>
      </c>
      <c r="B599" s="228" t="s">
        <v>121</v>
      </c>
      <c r="C599" s="235">
        <v>4481103.0999999996</v>
      </c>
      <c r="D599" s="228">
        <v>2195</v>
      </c>
      <c r="E599" s="235">
        <v>1243915.68</v>
      </c>
      <c r="F599" s="228" t="s">
        <v>121</v>
      </c>
      <c r="G599" s="229">
        <v>5722823.7800000003</v>
      </c>
    </row>
    <row r="600" spans="1:7" x14ac:dyDescent="0.2">
      <c r="A600" s="234" t="s">
        <v>527</v>
      </c>
      <c r="B600" s="228" t="s">
        <v>121</v>
      </c>
      <c r="C600" s="235">
        <v>4481103.0999999996</v>
      </c>
      <c r="D600" s="228">
        <v>2195</v>
      </c>
      <c r="E600" s="235">
        <v>1243915.68</v>
      </c>
      <c r="F600" s="228" t="s">
        <v>121</v>
      </c>
      <c r="G600" s="229">
        <v>5722823.7800000003</v>
      </c>
    </row>
    <row r="601" spans="1:7" x14ac:dyDescent="0.2">
      <c r="A601" s="234" t="s">
        <v>528</v>
      </c>
      <c r="B601" s="228" t="s">
        <v>121</v>
      </c>
      <c r="C601" s="235">
        <v>2128000</v>
      </c>
      <c r="D601" s="228">
        <v>1900</v>
      </c>
      <c r="E601" s="235">
        <v>70300</v>
      </c>
      <c r="F601" s="228" t="s">
        <v>121</v>
      </c>
      <c r="G601" s="229">
        <v>2196400</v>
      </c>
    </row>
    <row r="602" spans="1:7" x14ac:dyDescent="0.2">
      <c r="A602" s="234" t="s">
        <v>19161</v>
      </c>
      <c r="B602" s="228" t="s">
        <v>121</v>
      </c>
      <c r="C602" s="235">
        <v>163100</v>
      </c>
      <c r="D602" s="228">
        <v>0</v>
      </c>
      <c r="E602" s="235">
        <v>205425</v>
      </c>
      <c r="F602" s="228" t="s">
        <v>121</v>
      </c>
      <c r="G602" s="229">
        <v>368525</v>
      </c>
    </row>
    <row r="603" spans="1:7" x14ac:dyDescent="0.2">
      <c r="A603" s="234" t="s">
        <v>529</v>
      </c>
      <c r="B603" s="228" t="s">
        <v>121</v>
      </c>
      <c r="C603" s="235">
        <v>48075</v>
      </c>
      <c r="D603" s="228">
        <v>0</v>
      </c>
      <c r="E603" s="235">
        <v>0</v>
      </c>
      <c r="F603" s="228" t="s">
        <v>121</v>
      </c>
      <c r="G603" s="229">
        <v>48075</v>
      </c>
    </row>
    <row r="604" spans="1:7" x14ac:dyDescent="0.2">
      <c r="A604" s="234" t="s">
        <v>530</v>
      </c>
      <c r="B604" s="228" t="s">
        <v>121</v>
      </c>
      <c r="C604" s="235">
        <v>11940</v>
      </c>
      <c r="D604" s="228">
        <v>0</v>
      </c>
      <c r="E604" s="235">
        <v>3220</v>
      </c>
      <c r="F604" s="228" t="s">
        <v>121</v>
      </c>
      <c r="G604" s="229">
        <v>15160</v>
      </c>
    </row>
    <row r="605" spans="1:7" x14ac:dyDescent="0.2">
      <c r="A605" s="234" t="s">
        <v>531</v>
      </c>
      <c r="B605" s="228" t="s">
        <v>121</v>
      </c>
      <c r="C605" s="235">
        <v>10960</v>
      </c>
      <c r="D605" s="228">
        <v>0</v>
      </c>
      <c r="E605" s="235">
        <v>4010</v>
      </c>
      <c r="F605" s="228" t="s">
        <v>121</v>
      </c>
      <c r="G605" s="229">
        <v>14970</v>
      </c>
    </row>
    <row r="606" spans="1:7" x14ac:dyDescent="0.2">
      <c r="A606" s="234" t="s">
        <v>532</v>
      </c>
      <c r="B606" s="228" t="s">
        <v>121</v>
      </c>
      <c r="C606" s="235">
        <v>1300</v>
      </c>
      <c r="D606" s="228">
        <v>0</v>
      </c>
      <c r="E606" s="235">
        <v>0</v>
      </c>
      <c r="F606" s="228" t="s">
        <v>121</v>
      </c>
      <c r="G606" s="229">
        <v>1300</v>
      </c>
    </row>
    <row r="607" spans="1:7" x14ac:dyDescent="0.2">
      <c r="A607" s="234" t="s">
        <v>533</v>
      </c>
      <c r="B607" s="228" t="s">
        <v>121</v>
      </c>
      <c r="C607" s="235">
        <v>525</v>
      </c>
      <c r="D607" s="228">
        <v>0</v>
      </c>
      <c r="E607" s="235">
        <v>105</v>
      </c>
      <c r="F607" s="228" t="s">
        <v>121</v>
      </c>
      <c r="G607" s="229">
        <v>630</v>
      </c>
    </row>
    <row r="608" spans="1:7" x14ac:dyDescent="0.2">
      <c r="A608" s="234" t="s">
        <v>534</v>
      </c>
      <c r="B608" s="228" t="s">
        <v>121</v>
      </c>
      <c r="C608" s="235">
        <v>84400</v>
      </c>
      <c r="D608" s="228">
        <v>0</v>
      </c>
      <c r="E608" s="235">
        <v>160585</v>
      </c>
      <c r="F608" s="228" t="s">
        <v>121</v>
      </c>
      <c r="G608" s="229">
        <v>244985</v>
      </c>
    </row>
    <row r="609" spans="1:7" x14ac:dyDescent="0.2">
      <c r="A609" s="234" t="s">
        <v>535</v>
      </c>
      <c r="B609" s="228" t="s">
        <v>121</v>
      </c>
      <c r="C609" s="235">
        <v>9000</v>
      </c>
      <c r="D609" s="228">
        <v>0</v>
      </c>
      <c r="E609" s="235">
        <v>0</v>
      </c>
      <c r="F609" s="228" t="s">
        <v>121</v>
      </c>
      <c r="G609" s="229">
        <v>9000</v>
      </c>
    </row>
    <row r="610" spans="1:7" x14ac:dyDescent="0.2">
      <c r="A610" s="234" t="s">
        <v>536</v>
      </c>
      <c r="B610" s="228" t="s">
        <v>121</v>
      </c>
      <c r="C610" s="235">
        <v>114342.5</v>
      </c>
      <c r="D610" s="228">
        <v>95</v>
      </c>
      <c r="E610" s="235">
        <v>2095</v>
      </c>
      <c r="F610" s="228" t="s">
        <v>121</v>
      </c>
      <c r="G610" s="229">
        <v>116342.5</v>
      </c>
    </row>
    <row r="611" spans="1:7" x14ac:dyDescent="0.2">
      <c r="A611" s="234" t="s">
        <v>537</v>
      </c>
      <c r="B611" s="228" t="s">
        <v>121</v>
      </c>
      <c r="C611" s="235">
        <v>150513</v>
      </c>
      <c r="D611" s="228">
        <v>0</v>
      </c>
      <c r="E611" s="235">
        <v>136372.76</v>
      </c>
      <c r="F611" s="228" t="s">
        <v>121</v>
      </c>
      <c r="G611" s="229">
        <v>286885.76000000001</v>
      </c>
    </row>
    <row r="612" spans="1:7" x14ac:dyDescent="0.2">
      <c r="A612" s="234" t="s">
        <v>538</v>
      </c>
      <c r="B612" s="228" t="s">
        <v>121</v>
      </c>
      <c r="C612" s="235">
        <v>4430.1000000000004</v>
      </c>
      <c r="D612" s="228">
        <v>0</v>
      </c>
      <c r="E612" s="235">
        <v>906.42</v>
      </c>
      <c r="F612" s="228" t="s">
        <v>121</v>
      </c>
      <c r="G612" s="229">
        <v>5336.52</v>
      </c>
    </row>
    <row r="613" spans="1:7" x14ac:dyDescent="0.2">
      <c r="A613" s="234" t="s">
        <v>19162</v>
      </c>
      <c r="B613" s="228" t="s">
        <v>121</v>
      </c>
      <c r="C613" s="235">
        <v>415100</v>
      </c>
      <c r="D613" s="228">
        <v>0</v>
      </c>
      <c r="E613" s="235">
        <v>523600</v>
      </c>
      <c r="F613" s="228" t="s">
        <v>121</v>
      </c>
      <c r="G613" s="229">
        <v>938700</v>
      </c>
    </row>
    <row r="614" spans="1:7" x14ac:dyDescent="0.2">
      <c r="A614" s="234" t="s">
        <v>539</v>
      </c>
      <c r="B614" s="228" t="s">
        <v>121</v>
      </c>
      <c r="C614" s="235">
        <v>3910</v>
      </c>
      <c r="D614" s="228">
        <v>0</v>
      </c>
      <c r="E614" s="235">
        <v>1640</v>
      </c>
      <c r="F614" s="228" t="s">
        <v>121</v>
      </c>
      <c r="G614" s="229">
        <v>5550</v>
      </c>
    </row>
    <row r="615" spans="1:7" x14ac:dyDescent="0.2">
      <c r="A615" s="234" t="s">
        <v>540</v>
      </c>
      <c r="B615" s="228" t="s">
        <v>121</v>
      </c>
      <c r="C615" s="235">
        <v>1164637.5</v>
      </c>
      <c r="D615" s="228">
        <v>0</v>
      </c>
      <c r="E615" s="235">
        <v>113857.5</v>
      </c>
      <c r="F615" s="228" t="s">
        <v>121</v>
      </c>
      <c r="G615" s="229">
        <v>1278495</v>
      </c>
    </row>
    <row r="616" spans="1:7" x14ac:dyDescent="0.2">
      <c r="A616" s="234" t="s">
        <v>541</v>
      </c>
      <c r="B616" s="228" t="s">
        <v>121</v>
      </c>
      <c r="C616" s="235">
        <v>180</v>
      </c>
      <c r="D616" s="228">
        <v>0</v>
      </c>
      <c r="E616" s="235">
        <v>45</v>
      </c>
      <c r="F616" s="228" t="s">
        <v>121</v>
      </c>
      <c r="G616" s="229">
        <v>225</v>
      </c>
    </row>
    <row r="617" spans="1:7" x14ac:dyDescent="0.2">
      <c r="A617" s="234" t="s">
        <v>542</v>
      </c>
      <c r="B617" s="228" t="s">
        <v>121</v>
      </c>
      <c r="C617" s="235">
        <v>54800</v>
      </c>
      <c r="D617" s="228">
        <v>200</v>
      </c>
      <c r="E617" s="235">
        <v>6600</v>
      </c>
      <c r="F617" s="228" t="s">
        <v>121</v>
      </c>
      <c r="G617" s="229">
        <v>61200</v>
      </c>
    </row>
    <row r="618" spans="1:7" x14ac:dyDescent="0.2">
      <c r="A618" s="234" t="s">
        <v>19468</v>
      </c>
      <c r="B618" s="228" t="s">
        <v>121</v>
      </c>
      <c r="C618" s="235">
        <v>0</v>
      </c>
      <c r="D618" s="228">
        <v>0</v>
      </c>
      <c r="E618" s="235">
        <v>439</v>
      </c>
      <c r="F618" s="228" t="s">
        <v>121</v>
      </c>
      <c r="G618" s="229">
        <v>439</v>
      </c>
    </row>
    <row r="619" spans="1:7" x14ac:dyDescent="0.2">
      <c r="A619" s="234" t="s">
        <v>543</v>
      </c>
      <c r="B619" s="228" t="s">
        <v>121</v>
      </c>
      <c r="C619" s="235">
        <v>97900</v>
      </c>
      <c r="D619" s="228">
        <v>0</v>
      </c>
      <c r="E619" s="235">
        <v>0</v>
      </c>
      <c r="F619" s="228" t="s">
        <v>121</v>
      </c>
      <c r="G619" s="229">
        <v>97900</v>
      </c>
    </row>
    <row r="620" spans="1:7" x14ac:dyDescent="0.2">
      <c r="A620" s="234" t="s">
        <v>19163</v>
      </c>
      <c r="B620" s="228" t="s">
        <v>121</v>
      </c>
      <c r="C620" s="235">
        <v>3575</v>
      </c>
      <c r="D620" s="228">
        <v>0</v>
      </c>
      <c r="E620" s="235">
        <v>3575</v>
      </c>
      <c r="F620" s="228" t="s">
        <v>121</v>
      </c>
      <c r="G620" s="229">
        <v>7150</v>
      </c>
    </row>
    <row r="621" spans="1:7" x14ac:dyDescent="0.2">
      <c r="A621" s="234" t="s">
        <v>529</v>
      </c>
      <c r="B621" s="228" t="s">
        <v>121</v>
      </c>
      <c r="C621" s="235">
        <v>2400</v>
      </c>
      <c r="D621" s="228">
        <v>0</v>
      </c>
      <c r="E621" s="235">
        <v>0</v>
      </c>
      <c r="F621" s="228" t="s">
        <v>121</v>
      </c>
      <c r="G621" s="229">
        <v>2400</v>
      </c>
    </row>
    <row r="622" spans="1:7" x14ac:dyDescent="0.2">
      <c r="A622" s="234" t="s">
        <v>530</v>
      </c>
      <c r="B622" s="228" t="s">
        <v>121</v>
      </c>
      <c r="C622" s="235">
        <v>1000</v>
      </c>
      <c r="D622" s="228">
        <v>0</v>
      </c>
      <c r="E622" s="235">
        <v>140</v>
      </c>
      <c r="F622" s="228" t="s">
        <v>121</v>
      </c>
      <c r="G622" s="229">
        <v>1140</v>
      </c>
    </row>
    <row r="623" spans="1:7" x14ac:dyDescent="0.2">
      <c r="A623" s="234" t="s">
        <v>531</v>
      </c>
      <c r="B623" s="228" t="s">
        <v>121</v>
      </c>
      <c r="C623" s="235">
        <v>210</v>
      </c>
      <c r="D623" s="228">
        <v>0</v>
      </c>
      <c r="E623" s="235">
        <v>0</v>
      </c>
      <c r="F623" s="228" t="s">
        <v>121</v>
      </c>
      <c r="G623" s="229">
        <v>210</v>
      </c>
    </row>
    <row r="624" spans="1:7" x14ac:dyDescent="0.2">
      <c r="A624" s="234" t="s">
        <v>532</v>
      </c>
      <c r="B624" s="228" t="s">
        <v>121</v>
      </c>
      <c r="C624" s="235">
        <v>1200</v>
      </c>
      <c r="D624" s="228">
        <v>0</v>
      </c>
      <c r="E624" s="235">
        <v>0</v>
      </c>
      <c r="F624" s="228" t="s">
        <v>121</v>
      </c>
      <c r="G624" s="229">
        <v>1200</v>
      </c>
    </row>
    <row r="625" spans="1:7" x14ac:dyDescent="0.2">
      <c r="A625" s="234" t="s">
        <v>544</v>
      </c>
      <c r="B625" s="228" t="s">
        <v>121</v>
      </c>
      <c r="C625" s="235">
        <v>6275</v>
      </c>
      <c r="D625" s="228">
        <v>0</v>
      </c>
      <c r="E625" s="235">
        <v>0</v>
      </c>
      <c r="F625" s="228" t="s">
        <v>121</v>
      </c>
      <c r="G625" s="229">
        <v>6275</v>
      </c>
    </row>
    <row r="626" spans="1:7" x14ac:dyDescent="0.2">
      <c r="A626" s="234" t="s">
        <v>19164</v>
      </c>
      <c r="B626" s="228" t="s">
        <v>121</v>
      </c>
      <c r="C626" s="235">
        <v>3330</v>
      </c>
      <c r="D626" s="228">
        <v>0</v>
      </c>
      <c r="E626" s="235">
        <v>11000</v>
      </c>
      <c r="F626" s="228" t="s">
        <v>121</v>
      </c>
      <c r="G626" s="229">
        <v>14330</v>
      </c>
    </row>
    <row r="627" spans="1:7" x14ac:dyDescent="0.2">
      <c r="A627" s="234" t="s">
        <v>19165</v>
      </c>
      <c r="B627" s="228" t="s">
        <v>121</v>
      </c>
      <c r="C627" s="235">
        <v>14359748</v>
      </c>
      <c r="D627" s="228">
        <v>3179874</v>
      </c>
      <c r="E627" s="235">
        <v>10859748</v>
      </c>
      <c r="F627" s="228" t="s">
        <v>121</v>
      </c>
      <c r="G627" s="229">
        <v>22039622</v>
      </c>
    </row>
    <row r="628" spans="1:7" x14ac:dyDescent="0.2">
      <c r="A628" s="234" t="s">
        <v>19166</v>
      </c>
      <c r="B628" s="228" t="s">
        <v>121</v>
      </c>
      <c r="C628" s="235">
        <v>14359748</v>
      </c>
      <c r="D628" s="228">
        <v>3179874</v>
      </c>
      <c r="E628" s="235">
        <v>10859748</v>
      </c>
      <c r="F628" s="228" t="s">
        <v>121</v>
      </c>
      <c r="G628" s="229">
        <v>22039622</v>
      </c>
    </row>
    <row r="629" spans="1:7" x14ac:dyDescent="0.2">
      <c r="A629" s="234" t="s">
        <v>19167</v>
      </c>
      <c r="B629" s="228" t="s">
        <v>121</v>
      </c>
      <c r="C629" s="235">
        <v>14359748</v>
      </c>
      <c r="D629" s="228">
        <v>3179874</v>
      </c>
      <c r="E629" s="235">
        <v>10859748</v>
      </c>
      <c r="F629" s="228" t="s">
        <v>121</v>
      </c>
      <c r="G629" s="229">
        <v>22039622</v>
      </c>
    </row>
    <row r="630" spans="1:7" x14ac:dyDescent="0.2">
      <c r="A630" s="234" t="s">
        <v>19168</v>
      </c>
      <c r="B630" s="228" t="s">
        <v>121</v>
      </c>
      <c r="C630" s="235">
        <v>8000000</v>
      </c>
      <c r="D630" s="228">
        <v>0</v>
      </c>
      <c r="E630" s="235">
        <v>4500000</v>
      </c>
      <c r="F630" s="228" t="s">
        <v>121</v>
      </c>
      <c r="G630" s="229">
        <v>12500000</v>
      </c>
    </row>
    <row r="631" spans="1:7" x14ac:dyDescent="0.2">
      <c r="A631" s="234" t="s">
        <v>546</v>
      </c>
      <c r="B631" s="228" t="s">
        <v>121</v>
      </c>
      <c r="C631" s="235">
        <v>8000000</v>
      </c>
      <c r="D631" s="228">
        <v>0</v>
      </c>
      <c r="E631" s="235">
        <v>4500000</v>
      </c>
      <c r="F631" s="228" t="s">
        <v>121</v>
      </c>
      <c r="G631" s="229">
        <v>12500000</v>
      </c>
    </row>
    <row r="632" spans="1:7" x14ac:dyDescent="0.2">
      <c r="A632" s="234" t="s">
        <v>19169</v>
      </c>
      <c r="B632" s="228" t="s">
        <v>121</v>
      </c>
      <c r="C632" s="235">
        <v>6359748</v>
      </c>
      <c r="D632" s="228">
        <v>3179874</v>
      </c>
      <c r="E632" s="235">
        <v>6359748</v>
      </c>
      <c r="F632" s="228" t="s">
        <v>121</v>
      </c>
      <c r="G632" s="229">
        <v>9539622</v>
      </c>
    </row>
    <row r="633" spans="1:7" x14ac:dyDescent="0.2">
      <c r="A633" s="234" t="s">
        <v>546</v>
      </c>
      <c r="B633" s="228" t="s">
        <v>121</v>
      </c>
      <c r="C633" s="235">
        <v>6359748</v>
      </c>
      <c r="D633" s="228">
        <v>3179874</v>
      </c>
      <c r="E633" s="235">
        <v>6359748</v>
      </c>
      <c r="F633" s="228" t="s">
        <v>121</v>
      </c>
      <c r="G633" s="229">
        <v>9539622</v>
      </c>
    </row>
    <row r="634" spans="1:7" x14ac:dyDescent="0.2">
      <c r="A634" s="234" t="s">
        <v>545</v>
      </c>
      <c r="B634" s="228" t="s">
        <v>121</v>
      </c>
      <c r="C634" s="235">
        <v>570440.80000000005</v>
      </c>
      <c r="D634" s="228">
        <v>0</v>
      </c>
      <c r="E634" s="235">
        <v>2688000</v>
      </c>
      <c r="F634" s="228" t="s">
        <v>121</v>
      </c>
      <c r="G634" s="229">
        <v>3258440.8</v>
      </c>
    </row>
    <row r="635" spans="1:7" x14ac:dyDescent="0.2">
      <c r="A635" s="234" t="s">
        <v>547</v>
      </c>
      <c r="B635" s="228" t="s">
        <v>121</v>
      </c>
      <c r="C635" s="235">
        <v>570440.80000000005</v>
      </c>
      <c r="D635" s="228">
        <v>0</v>
      </c>
      <c r="E635" s="235">
        <v>2688000</v>
      </c>
      <c r="F635" s="228" t="s">
        <v>121</v>
      </c>
      <c r="G635" s="229">
        <v>3258440.8</v>
      </c>
    </row>
    <row r="636" spans="1:7" x14ac:dyDescent="0.2">
      <c r="A636" s="234" t="s">
        <v>19469</v>
      </c>
      <c r="B636" s="228" t="s">
        <v>121</v>
      </c>
      <c r="C636" s="235">
        <v>0</v>
      </c>
      <c r="D636" s="228">
        <v>0</v>
      </c>
      <c r="E636" s="235">
        <v>2688000</v>
      </c>
      <c r="F636" s="228" t="s">
        <v>121</v>
      </c>
      <c r="G636" s="229">
        <v>2688000</v>
      </c>
    </row>
    <row r="637" spans="1:7" x14ac:dyDescent="0.2">
      <c r="A637" s="234" t="s">
        <v>548</v>
      </c>
      <c r="B637" s="228" t="s">
        <v>121</v>
      </c>
      <c r="C637" s="235">
        <v>522440.8</v>
      </c>
      <c r="D637" s="228">
        <v>0</v>
      </c>
      <c r="E637" s="235">
        <v>0</v>
      </c>
      <c r="F637" s="228" t="s">
        <v>121</v>
      </c>
      <c r="G637" s="229">
        <v>522440.8</v>
      </c>
    </row>
    <row r="638" spans="1:7" x14ac:dyDescent="0.2">
      <c r="A638" s="234" t="s">
        <v>19170</v>
      </c>
      <c r="B638" s="228" t="s">
        <v>121</v>
      </c>
      <c r="C638" s="235">
        <v>48000</v>
      </c>
      <c r="D638" s="228">
        <v>0</v>
      </c>
      <c r="E638" s="235">
        <v>0</v>
      </c>
      <c r="F638" s="228" t="s">
        <v>121</v>
      </c>
      <c r="G638" s="229">
        <v>48000</v>
      </c>
    </row>
    <row r="639" spans="1:7" x14ac:dyDescent="0.2">
      <c r="A639" s="234" t="s">
        <v>550</v>
      </c>
      <c r="B639" s="228" t="s">
        <v>121</v>
      </c>
      <c r="C639" s="235">
        <v>1961.63</v>
      </c>
      <c r="D639" s="228">
        <v>0</v>
      </c>
      <c r="E639" s="235">
        <v>348.16</v>
      </c>
      <c r="F639" s="228" t="s">
        <v>121</v>
      </c>
      <c r="G639" s="229">
        <v>2309.79</v>
      </c>
    </row>
    <row r="640" spans="1:7" x14ac:dyDescent="0.2">
      <c r="A640" s="234" t="s">
        <v>551</v>
      </c>
      <c r="B640" s="228" t="s">
        <v>121</v>
      </c>
      <c r="C640" s="235">
        <v>1961.63</v>
      </c>
      <c r="D640" s="228">
        <v>0</v>
      </c>
      <c r="E640" s="235">
        <v>348.16</v>
      </c>
      <c r="F640" s="228" t="s">
        <v>121</v>
      </c>
      <c r="G640" s="229">
        <v>2309.79</v>
      </c>
    </row>
    <row r="641" spans="1:7" x14ac:dyDescent="0.2">
      <c r="A641" s="234" t="s">
        <v>552</v>
      </c>
      <c r="B641" s="228" t="s">
        <v>121</v>
      </c>
      <c r="C641" s="235">
        <v>1961.63</v>
      </c>
      <c r="D641" s="228">
        <v>0</v>
      </c>
      <c r="E641" s="235">
        <v>348.16</v>
      </c>
      <c r="F641" s="228" t="s">
        <v>121</v>
      </c>
      <c r="G641" s="229">
        <v>2309.79</v>
      </c>
    </row>
    <row r="642" spans="1:7" x14ac:dyDescent="0.2">
      <c r="A642" s="234" t="s">
        <v>19171</v>
      </c>
      <c r="B642" s="228" t="s">
        <v>121</v>
      </c>
      <c r="C642" s="235">
        <v>39.19</v>
      </c>
      <c r="D642" s="228">
        <v>0</v>
      </c>
      <c r="E642" s="235">
        <v>74.760000000000005</v>
      </c>
      <c r="F642" s="228" t="s">
        <v>121</v>
      </c>
      <c r="G642" s="229">
        <v>113.95</v>
      </c>
    </row>
    <row r="643" spans="1:7" x14ac:dyDescent="0.2">
      <c r="A643" s="234" t="s">
        <v>553</v>
      </c>
      <c r="B643" s="228" t="s">
        <v>121</v>
      </c>
      <c r="C643" s="235">
        <v>420.68</v>
      </c>
      <c r="D643" s="228">
        <v>0</v>
      </c>
      <c r="E643" s="235">
        <v>86.47</v>
      </c>
      <c r="F643" s="228" t="s">
        <v>121</v>
      </c>
      <c r="G643" s="229">
        <v>507.15</v>
      </c>
    </row>
    <row r="644" spans="1:7" x14ac:dyDescent="0.2">
      <c r="A644" s="234" t="s">
        <v>554</v>
      </c>
      <c r="B644" s="228" t="s">
        <v>121</v>
      </c>
      <c r="C644" s="235">
        <v>117.63</v>
      </c>
      <c r="D644" s="228">
        <v>0</v>
      </c>
      <c r="E644" s="235">
        <v>12.86</v>
      </c>
      <c r="F644" s="228" t="s">
        <v>121</v>
      </c>
      <c r="G644" s="229">
        <v>130.49</v>
      </c>
    </row>
    <row r="645" spans="1:7" x14ac:dyDescent="0.2">
      <c r="A645" s="234" t="s">
        <v>555</v>
      </c>
      <c r="B645" s="228" t="s">
        <v>121</v>
      </c>
      <c r="C645" s="235">
        <v>323.32</v>
      </c>
      <c r="D645" s="228">
        <v>0</v>
      </c>
      <c r="E645" s="235">
        <v>172.06</v>
      </c>
      <c r="F645" s="228" t="s">
        <v>121</v>
      </c>
      <c r="G645" s="229">
        <v>495.38</v>
      </c>
    </row>
    <row r="646" spans="1:7" x14ac:dyDescent="0.2">
      <c r="A646" s="234" t="s">
        <v>556</v>
      </c>
      <c r="B646" s="228" t="s">
        <v>121</v>
      </c>
      <c r="C646" s="235">
        <v>1054.6199999999999</v>
      </c>
      <c r="D646" s="228">
        <v>0</v>
      </c>
      <c r="E646" s="235">
        <v>0</v>
      </c>
      <c r="F646" s="228" t="s">
        <v>121</v>
      </c>
      <c r="G646" s="229">
        <v>1054.6199999999999</v>
      </c>
    </row>
    <row r="647" spans="1:7" x14ac:dyDescent="0.2">
      <c r="A647" s="234" t="s">
        <v>557</v>
      </c>
      <c r="B647" s="228" t="s">
        <v>121</v>
      </c>
      <c r="C647" s="235">
        <v>2.2799999999999998</v>
      </c>
      <c r="D647" s="228">
        <v>0</v>
      </c>
      <c r="E647" s="235">
        <v>0.54</v>
      </c>
      <c r="F647" s="228" t="s">
        <v>121</v>
      </c>
      <c r="G647" s="229">
        <v>2.82</v>
      </c>
    </row>
    <row r="648" spans="1:7" x14ac:dyDescent="0.2">
      <c r="A648" s="234" t="s">
        <v>558</v>
      </c>
      <c r="B648" s="228" t="s">
        <v>121</v>
      </c>
      <c r="C648" s="235">
        <v>3.61</v>
      </c>
      <c r="D648" s="228">
        <v>0</v>
      </c>
      <c r="E648" s="235">
        <v>1.46</v>
      </c>
      <c r="F648" s="228" t="s">
        <v>121</v>
      </c>
      <c r="G648" s="229">
        <v>5.07</v>
      </c>
    </row>
    <row r="649" spans="1:7" x14ac:dyDescent="0.2">
      <c r="A649" s="234" t="s">
        <v>864</v>
      </c>
      <c r="B649" s="228" t="s">
        <v>121</v>
      </c>
      <c r="C649" s="235">
        <v>0.3</v>
      </c>
      <c r="D649" s="228">
        <v>0</v>
      </c>
      <c r="E649" s="235">
        <v>0.01</v>
      </c>
      <c r="F649" s="228" t="s">
        <v>121</v>
      </c>
      <c r="G649" s="229">
        <v>0.31</v>
      </c>
    </row>
    <row r="650" spans="1:7" x14ac:dyDescent="0.2">
      <c r="A650" s="234" t="s">
        <v>559</v>
      </c>
      <c r="B650" s="228" t="s">
        <v>121</v>
      </c>
      <c r="C650" s="235">
        <v>9.9700000000000006</v>
      </c>
      <c r="D650" s="228">
        <v>113.68</v>
      </c>
      <c r="E650" s="235">
        <v>106.68</v>
      </c>
      <c r="F650" s="228" t="s">
        <v>121</v>
      </c>
      <c r="G650" s="229">
        <v>2.97</v>
      </c>
    </row>
    <row r="651" spans="1:7" x14ac:dyDescent="0.2">
      <c r="A651" s="234" t="s">
        <v>559</v>
      </c>
      <c r="B651" s="228" t="s">
        <v>121</v>
      </c>
      <c r="C651" s="235">
        <v>9.9700000000000006</v>
      </c>
      <c r="D651" s="228">
        <v>113.68</v>
      </c>
      <c r="E651" s="235">
        <v>106.68</v>
      </c>
      <c r="F651" s="228" t="s">
        <v>121</v>
      </c>
      <c r="G651" s="229">
        <v>2.97</v>
      </c>
    </row>
    <row r="652" spans="1:7" x14ac:dyDescent="0.2">
      <c r="A652" s="234" t="s">
        <v>560</v>
      </c>
      <c r="B652" s="228" t="s">
        <v>121</v>
      </c>
      <c r="C652" s="235">
        <v>9.9700000000000006</v>
      </c>
      <c r="D652" s="228">
        <v>113.68</v>
      </c>
      <c r="E652" s="235">
        <v>106.68</v>
      </c>
      <c r="F652" s="228" t="s">
        <v>121</v>
      </c>
      <c r="G652" s="229">
        <v>2.97</v>
      </c>
    </row>
    <row r="653" spans="1:7" x14ac:dyDescent="0.2">
      <c r="A653" s="234" t="s">
        <v>561</v>
      </c>
      <c r="B653" s="228">
        <v>19643482.390000001</v>
      </c>
      <c r="C653" s="235" t="s">
        <v>121</v>
      </c>
      <c r="D653" s="228">
        <v>11559276.93</v>
      </c>
      <c r="E653" s="235">
        <v>308854.06</v>
      </c>
      <c r="F653" s="228">
        <v>30893905.260000002</v>
      </c>
      <c r="G653" s="229" t="s">
        <v>121</v>
      </c>
    </row>
    <row r="654" spans="1:7" x14ac:dyDescent="0.2">
      <c r="A654" s="234" t="s">
        <v>562</v>
      </c>
      <c r="B654" s="228">
        <v>17937662.969999999</v>
      </c>
      <c r="C654" s="235" t="s">
        <v>121</v>
      </c>
      <c r="D654" s="228">
        <v>10628817.380000001</v>
      </c>
      <c r="E654" s="235">
        <v>308854.06</v>
      </c>
      <c r="F654" s="228">
        <v>28257626.289999999</v>
      </c>
      <c r="G654" s="229" t="s">
        <v>121</v>
      </c>
    </row>
    <row r="655" spans="1:7" x14ac:dyDescent="0.2">
      <c r="A655" s="234" t="s">
        <v>563</v>
      </c>
      <c r="B655" s="228">
        <v>12820432.300000001</v>
      </c>
      <c r="C655" s="235" t="s">
        <v>121</v>
      </c>
      <c r="D655" s="228">
        <v>6413032.0999999996</v>
      </c>
      <c r="E655" s="235">
        <v>14536.2</v>
      </c>
      <c r="F655" s="228">
        <v>19218928.199999999</v>
      </c>
      <c r="G655" s="229" t="s">
        <v>121</v>
      </c>
    </row>
    <row r="656" spans="1:7" x14ac:dyDescent="0.2">
      <c r="A656" s="234" t="s">
        <v>564</v>
      </c>
      <c r="B656" s="228">
        <v>8684328.7799999993</v>
      </c>
      <c r="C656" s="235" t="s">
        <v>121</v>
      </c>
      <c r="D656" s="228">
        <v>4397319.3899999997</v>
      </c>
      <c r="E656" s="235">
        <v>14536.2</v>
      </c>
      <c r="F656" s="228">
        <v>13067111.970000001</v>
      </c>
      <c r="G656" s="229" t="s">
        <v>121</v>
      </c>
    </row>
    <row r="657" spans="1:7" x14ac:dyDescent="0.2">
      <c r="A657" s="234" t="s">
        <v>565</v>
      </c>
      <c r="B657" s="228">
        <v>8684328.7799999993</v>
      </c>
      <c r="C657" s="235" t="s">
        <v>121</v>
      </c>
      <c r="D657" s="228">
        <v>4397319.3899999997</v>
      </c>
      <c r="E657" s="235">
        <v>14536.2</v>
      </c>
      <c r="F657" s="228">
        <v>13067111.970000001</v>
      </c>
      <c r="G657" s="229" t="s">
        <v>121</v>
      </c>
    </row>
    <row r="658" spans="1:7" x14ac:dyDescent="0.2">
      <c r="A658" s="234" t="s">
        <v>566</v>
      </c>
      <c r="B658" s="228">
        <v>8681777.3599999994</v>
      </c>
      <c r="C658" s="235" t="s">
        <v>121</v>
      </c>
      <c r="D658" s="228">
        <v>2200105.12</v>
      </c>
      <c r="E658" s="235">
        <v>7749.85</v>
      </c>
      <c r="F658" s="228">
        <v>10874132.630000001</v>
      </c>
      <c r="G658" s="229" t="s">
        <v>121</v>
      </c>
    </row>
    <row r="659" spans="1:7" ht="13.5" thickBot="1" x14ac:dyDescent="0.25">
      <c r="A659" s="236" t="s">
        <v>566</v>
      </c>
      <c r="B659" s="230">
        <v>0</v>
      </c>
      <c r="C659" s="237" t="s">
        <v>121</v>
      </c>
      <c r="D659" s="230">
        <v>2189612.12</v>
      </c>
      <c r="E659" s="237">
        <v>6309.9</v>
      </c>
      <c r="F659" s="230">
        <v>2183302.2200000002</v>
      </c>
      <c r="G659" s="231" t="s">
        <v>121</v>
      </c>
    </row>
    <row r="660" spans="1:7" x14ac:dyDescent="0.2">
      <c r="A660" s="232" t="s">
        <v>566</v>
      </c>
      <c r="B660" s="226">
        <v>2551.42</v>
      </c>
      <c r="C660" s="233" t="s">
        <v>121</v>
      </c>
      <c r="D660" s="226">
        <v>7602.15</v>
      </c>
      <c r="E660" s="233">
        <v>476.45</v>
      </c>
      <c r="F660" s="226">
        <v>9677.1200000000008</v>
      </c>
      <c r="G660" s="227" t="s">
        <v>121</v>
      </c>
    </row>
    <row r="661" spans="1:7" x14ac:dyDescent="0.2">
      <c r="A661" s="234" t="s">
        <v>567</v>
      </c>
      <c r="B661" s="228">
        <v>41542</v>
      </c>
      <c r="C661" s="235" t="s">
        <v>121</v>
      </c>
      <c r="D661" s="228">
        <v>8643</v>
      </c>
      <c r="E661" s="235">
        <v>0</v>
      </c>
      <c r="F661" s="228">
        <v>50185</v>
      </c>
      <c r="G661" s="229" t="s">
        <v>121</v>
      </c>
    </row>
    <row r="662" spans="1:7" x14ac:dyDescent="0.2">
      <c r="A662" s="234" t="s">
        <v>19058</v>
      </c>
      <c r="B662" s="228">
        <v>41542</v>
      </c>
      <c r="C662" s="235" t="s">
        <v>121</v>
      </c>
      <c r="D662" s="228">
        <v>8643</v>
      </c>
      <c r="E662" s="235">
        <v>0</v>
      </c>
      <c r="F662" s="228">
        <v>50185</v>
      </c>
      <c r="G662" s="229" t="s">
        <v>121</v>
      </c>
    </row>
    <row r="663" spans="1:7" x14ac:dyDescent="0.2">
      <c r="A663" s="234" t="s">
        <v>19059</v>
      </c>
      <c r="B663" s="228">
        <v>41542</v>
      </c>
      <c r="C663" s="235" t="s">
        <v>121</v>
      </c>
      <c r="D663" s="228">
        <v>4321.5</v>
      </c>
      <c r="E663" s="235">
        <v>0</v>
      </c>
      <c r="F663" s="228">
        <v>45863.5</v>
      </c>
      <c r="G663" s="229" t="s">
        <v>121</v>
      </c>
    </row>
    <row r="664" spans="1:7" x14ac:dyDescent="0.2">
      <c r="A664" s="234" t="s">
        <v>19059</v>
      </c>
      <c r="B664" s="228">
        <v>0</v>
      </c>
      <c r="C664" s="235" t="s">
        <v>121</v>
      </c>
      <c r="D664" s="228">
        <v>4321.5</v>
      </c>
      <c r="E664" s="235">
        <v>0</v>
      </c>
      <c r="F664" s="228">
        <v>4321.5</v>
      </c>
      <c r="G664" s="229" t="s">
        <v>121</v>
      </c>
    </row>
    <row r="665" spans="1:7" x14ac:dyDescent="0.2">
      <c r="A665" s="234" t="s">
        <v>568</v>
      </c>
      <c r="B665" s="228">
        <v>512215.17</v>
      </c>
      <c r="C665" s="235" t="s">
        <v>121</v>
      </c>
      <c r="D665" s="228">
        <v>217712.02</v>
      </c>
      <c r="E665" s="235">
        <v>0</v>
      </c>
      <c r="F665" s="228">
        <v>729927.19</v>
      </c>
      <c r="G665" s="229" t="s">
        <v>121</v>
      </c>
    </row>
    <row r="666" spans="1:7" x14ac:dyDescent="0.2">
      <c r="A666" s="234" t="s">
        <v>19060</v>
      </c>
      <c r="B666" s="228">
        <v>432811.59</v>
      </c>
      <c r="C666" s="235" t="s">
        <v>121</v>
      </c>
      <c r="D666" s="228">
        <v>217712.02</v>
      </c>
      <c r="E666" s="235">
        <v>0</v>
      </c>
      <c r="F666" s="228">
        <v>650523.61</v>
      </c>
      <c r="G666" s="229" t="s">
        <v>121</v>
      </c>
    </row>
    <row r="667" spans="1:7" x14ac:dyDescent="0.2">
      <c r="A667" s="234" t="s">
        <v>19061</v>
      </c>
      <c r="B667" s="228">
        <v>432662.27</v>
      </c>
      <c r="C667" s="235" t="s">
        <v>121</v>
      </c>
      <c r="D667" s="228">
        <v>109263.34</v>
      </c>
      <c r="E667" s="235">
        <v>0</v>
      </c>
      <c r="F667" s="228">
        <v>541925.61</v>
      </c>
      <c r="G667" s="229" t="s">
        <v>121</v>
      </c>
    </row>
    <row r="668" spans="1:7" x14ac:dyDescent="0.2">
      <c r="A668" s="234" t="s">
        <v>19061</v>
      </c>
      <c r="B668" s="228">
        <v>0</v>
      </c>
      <c r="C668" s="235" t="s">
        <v>121</v>
      </c>
      <c r="D668" s="228">
        <v>108448.68</v>
      </c>
      <c r="E668" s="235">
        <v>0</v>
      </c>
      <c r="F668" s="228">
        <v>108448.68</v>
      </c>
      <c r="G668" s="229" t="s">
        <v>121</v>
      </c>
    </row>
    <row r="669" spans="1:7" x14ac:dyDescent="0.2">
      <c r="A669" s="234" t="s">
        <v>19061</v>
      </c>
      <c r="B669" s="228">
        <v>149.32</v>
      </c>
      <c r="C669" s="235" t="s">
        <v>121</v>
      </c>
      <c r="D669" s="228">
        <v>0</v>
      </c>
      <c r="E669" s="235">
        <v>0</v>
      </c>
      <c r="F669" s="228">
        <v>149.32</v>
      </c>
      <c r="G669" s="229" t="s">
        <v>121</v>
      </c>
    </row>
    <row r="670" spans="1:7" x14ac:dyDescent="0.2">
      <c r="A670" s="234" t="s">
        <v>19062</v>
      </c>
      <c r="B670" s="228">
        <v>79403.58</v>
      </c>
      <c r="C670" s="235" t="s">
        <v>121</v>
      </c>
      <c r="D670" s="228">
        <v>0</v>
      </c>
      <c r="E670" s="235">
        <v>0</v>
      </c>
      <c r="F670" s="228">
        <v>79403.58</v>
      </c>
      <c r="G670" s="229" t="s">
        <v>121</v>
      </c>
    </row>
    <row r="671" spans="1:7" x14ac:dyDescent="0.2">
      <c r="A671" s="234" t="s">
        <v>569</v>
      </c>
      <c r="B671" s="228">
        <v>3227.32</v>
      </c>
      <c r="C671" s="235" t="s">
        <v>121</v>
      </c>
      <c r="D671" s="228">
        <v>0</v>
      </c>
      <c r="E671" s="235">
        <v>0</v>
      </c>
      <c r="F671" s="228">
        <v>3227.32</v>
      </c>
      <c r="G671" s="229" t="s">
        <v>121</v>
      </c>
    </row>
    <row r="672" spans="1:7" x14ac:dyDescent="0.2">
      <c r="A672" s="234" t="s">
        <v>570</v>
      </c>
      <c r="B672" s="228">
        <v>3227.32</v>
      </c>
      <c r="C672" s="235" t="s">
        <v>121</v>
      </c>
      <c r="D672" s="228">
        <v>0</v>
      </c>
      <c r="E672" s="235">
        <v>0</v>
      </c>
      <c r="F672" s="228">
        <v>3227.32</v>
      </c>
      <c r="G672" s="229" t="s">
        <v>121</v>
      </c>
    </row>
    <row r="673" spans="1:7" x14ac:dyDescent="0.2">
      <c r="A673" s="234" t="s">
        <v>571</v>
      </c>
      <c r="B673" s="228">
        <v>76176.259999999995</v>
      </c>
      <c r="C673" s="235" t="s">
        <v>121</v>
      </c>
      <c r="D673" s="228">
        <v>0</v>
      </c>
      <c r="E673" s="235">
        <v>0</v>
      </c>
      <c r="F673" s="228">
        <v>76176.259999999995</v>
      </c>
      <c r="G673" s="229" t="s">
        <v>121</v>
      </c>
    </row>
    <row r="674" spans="1:7" x14ac:dyDescent="0.2">
      <c r="A674" s="234" t="s">
        <v>572</v>
      </c>
      <c r="B674" s="228">
        <v>54409.66</v>
      </c>
      <c r="C674" s="235" t="s">
        <v>121</v>
      </c>
      <c r="D674" s="228">
        <v>0</v>
      </c>
      <c r="E674" s="235">
        <v>0</v>
      </c>
      <c r="F674" s="228">
        <v>54409.66</v>
      </c>
      <c r="G674" s="229" t="s">
        <v>121</v>
      </c>
    </row>
    <row r="675" spans="1:7" x14ac:dyDescent="0.2">
      <c r="A675" s="234" t="s">
        <v>572</v>
      </c>
      <c r="B675" s="228">
        <v>21766.6</v>
      </c>
      <c r="C675" s="235" t="s">
        <v>121</v>
      </c>
      <c r="D675" s="228">
        <v>0</v>
      </c>
      <c r="E675" s="235">
        <v>0</v>
      </c>
      <c r="F675" s="228">
        <v>21766.6</v>
      </c>
      <c r="G675" s="229" t="s">
        <v>121</v>
      </c>
    </row>
    <row r="676" spans="1:7" x14ac:dyDescent="0.2">
      <c r="A676" s="234" t="s">
        <v>19063</v>
      </c>
      <c r="B676" s="228">
        <v>1816113.74</v>
      </c>
      <c r="C676" s="235" t="s">
        <v>121</v>
      </c>
      <c r="D676" s="228">
        <v>798555.61</v>
      </c>
      <c r="E676" s="235">
        <v>0</v>
      </c>
      <c r="F676" s="228">
        <v>2614669.35</v>
      </c>
      <c r="G676" s="229" t="s">
        <v>121</v>
      </c>
    </row>
    <row r="677" spans="1:7" x14ac:dyDescent="0.2">
      <c r="A677" s="234" t="s">
        <v>19064</v>
      </c>
      <c r="B677" s="228">
        <v>1417389.76</v>
      </c>
      <c r="C677" s="235" t="s">
        <v>121</v>
      </c>
      <c r="D677" s="228">
        <v>679919.47</v>
      </c>
      <c r="E677" s="235">
        <v>0</v>
      </c>
      <c r="F677" s="228">
        <v>2097309.23</v>
      </c>
      <c r="G677" s="229" t="s">
        <v>121</v>
      </c>
    </row>
    <row r="678" spans="1:7" x14ac:dyDescent="0.2">
      <c r="A678" s="234" t="s">
        <v>19065</v>
      </c>
      <c r="B678" s="228">
        <v>1417389.76</v>
      </c>
      <c r="C678" s="235" t="s">
        <v>121</v>
      </c>
      <c r="D678" s="228">
        <v>679919.47</v>
      </c>
      <c r="E678" s="235">
        <v>0</v>
      </c>
      <c r="F678" s="228">
        <v>2097309.23</v>
      </c>
      <c r="G678" s="229" t="s">
        <v>121</v>
      </c>
    </row>
    <row r="679" spans="1:7" x14ac:dyDescent="0.2">
      <c r="A679" s="234" t="s">
        <v>573</v>
      </c>
      <c r="B679" s="228">
        <v>228831.48</v>
      </c>
      <c r="C679" s="235" t="s">
        <v>121</v>
      </c>
      <c r="D679" s="228">
        <v>118636.14</v>
      </c>
      <c r="E679" s="235">
        <v>0</v>
      </c>
      <c r="F679" s="228">
        <v>347467.62</v>
      </c>
      <c r="G679" s="229" t="s">
        <v>121</v>
      </c>
    </row>
    <row r="680" spans="1:7" x14ac:dyDescent="0.2">
      <c r="A680" s="234" t="s">
        <v>574</v>
      </c>
      <c r="B680" s="228">
        <v>228831.48</v>
      </c>
      <c r="C680" s="235" t="s">
        <v>121</v>
      </c>
      <c r="D680" s="228">
        <v>118636.14</v>
      </c>
      <c r="E680" s="235">
        <v>0</v>
      </c>
      <c r="F680" s="228">
        <v>347467.62</v>
      </c>
      <c r="G680" s="229" t="s">
        <v>121</v>
      </c>
    </row>
    <row r="681" spans="1:7" x14ac:dyDescent="0.2">
      <c r="A681" s="234" t="s">
        <v>19066</v>
      </c>
      <c r="B681" s="228">
        <v>169892.5</v>
      </c>
      <c r="C681" s="235" t="s">
        <v>121</v>
      </c>
      <c r="D681" s="228">
        <v>0</v>
      </c>
      <c r="E681" s="235">
        <v>0</v>
      </c>
      <c r="F681" s="228">
        <v>169892.5</v>
      </c>
      <c r="G681" s="229" t="s">
        <v>121</v>
      </c>
    </row>
    <row r="682" spans="1:7" x14ac:dyDescent="0.2">
      <c r="A682" s="234" t="s">
        <v>575</v>
      </c>
      <c r="B682" s="228">
        <v>169892.5</v>
      </c>
      <c r="C682" s="235" t="s">
        <v>121</v>
      </c>
      <c r="D682" s="228">
        <v>0</v>
      </c>
      <c r="E682" s="235">
        <v>0</v>
      </c>
      <c r="F682" s="228">
        <v>169892.5</v>
      </c>
      <c r="G682" s="229" t="s">
        <v>121</v>
      </c>
    </row>
    <row r="683" spans="1:7" x14ac:dyDescent="0.2">
      <c r="A683" s="234" t="s">
        <v>576</v>
      </c>
      <c r="B683" s="228">
        <v>1526371.93</v>
      </c>
      <c r="C683" s="235" t="s">
        <v>121</v>
      </c>
      <c r="D683" s="228">
        <v>606640.14</v>
      </c>
      <c r="E683" s="235">
        <v>0</v>
      </c>
      <c r="F683" s="228">
        <v>2133012.0699999998</v>
      </c>
      <c r="G683" s="229" t="s">
        <v>121</v>
      </c>
    </row>
    <row r="684" spans="1:7" x14ac:dyDescent="0.2">
      <c r="A684" s="234" t="s">
        <v>19067</v>
      </c>
      <c r="B684" s="228">
        <v>358649.57</v>
      </c>
      <c r="C684" s="235" t="s">
        <v>121</v>
      </c>
      <c r="D684" s="228">
        <v>0</v>
      </c>
      <c r="E684" s="235">
        <v>0</v>
      </c>
      <c r="F684" s="228">
        <v>358649.57</v>
      </c>
      <c r="G684" s="229" t="s">
        <v>121</v>
      </c>
    </row>
    <row r="685" spans="1:7" x14ac:dyDescent="0.2">
      <c r="A685" s="234" t="s">
        <v>577</v>
      </c>
      <c r="B685" s="228">
        <v>36261</v>
      </c>
      <c r="C685" s="235" t="s">
        <v>121</v>
      </c>
      <c r="D685" s="228">
        <v>0</v>
      </c>
      <c r="E685" s="235">
        <v>0</v>
      </c>
      <c r="F685" s="228">
        <v>36261</v>
      </c>
      <c r="G685" s="229" t="s">
        <v>121</v>
      </c>
    </row>
    <row r="686" spans="1:7" x14ac:dyDescent="0.2">
      <c r="A686" s="234" t="s">
        <v>578</v>
      </c>
      <c r="B686" s="228">
        <v>36261</v>
      </c>
      <c r="C686" s="235" t="s">
        <v>121</v>
      </c>
      <c r="D686" s="228">
        <v>0</v>
      </c>
      <c r="E686" s="235">
        <v>0</v>
      </c>
      <c r="F686" s="228">
        <v>36261</v>
      </c>
      <c r="G686" s="229" t="s">
        <v>121</v>
      </c>
    </row>
    <row r="687" spans="1:7" x14ac:dyDescent="0.2">
      <c r="A687" s="234" t="s">
        <v>19172</v>
      </c>
      <c r="B687" s="228">
        <v>322388.57</v>
      </c>
      <c r="C687" s="235" t="s">
        <v>121</v>
      </c>
      <c r="D687" s="228">
        <v>0</v>
      </c>
      <c r="E687" s="235">
        <v>0</v>
      </c>
      <c r="F687" s="228">
        <v>322388.57</v>
      </c>
      <c r="G687" s="229" t="s">
        <v>121</v>
      </c>
    </row>
    <row r="688" spans="1:7" x14ac:dyDescent="0.2">
      <c r="A688" s="234" t="s">
        <v>19173</v>
      </c>
      <c r="B688" s="228">
        <v>322388.57</v>
      </c>
      <c r="C688" s="235" t="s">
        <v>121</v>
      </c>
      <c r="D688" s="228">
        <v>0</v>
      </c>
      <c r="E688" s="235">
        <v>0</v>
      </c>
      <c r="F688" s="228">
        <v>322388.57</v>
      </c>
      <c r="G688" s="229" t="s">
        <v>121</v>
      </c>
    </row>
    <row r="689" spans="1:7" x14ac:dyDescent="0.2">
      <c r="A689" s="234" t="s">
        <v>19068</v>
      </c>
      <c r="B689" s="228">
        <v>1167722.3600000001</v>
      </c>
      <c r="C689" s="235" t="s">
        <v>121</v>
      </c>
      <c r="D689" s="228">
        <v>606640.14</v>
      </c>
      <c r="E689" s="235">
        <v>0</v>
      </c>
      <c r="F689" s="228">
        <v>1774362.5</v>
      </c>
      <c r="G689" s="229" t="s">
        <v>121</v>
      </c>
    </row>
    <row r="690" spans="1:7" x14ac:dyDescent="0.2">
      <c r="A690" s="234" t="s">
        <v>579</v>
      </c>
      <c r="B690" s="228">
        <v>97612.2</v>
      </c>
      <c r="C690" s="235" t="s">
        <v>121</v>
      </c>
      <c r="D690" s="228">
        <v>0</v>
      </c>
      <c r="E690" s="235">
        <v>0</v>
      </c>
      <c r="F690" s="228">
        <v>97612.2</v>
      </c>
      <c r="G690" s="229" t="s">
        <v>121</v>
      </c>
    </row>
    <row r="691" spans="1:7" x14ac:dyDescent="0.2">
      <c r="A691" s="234" t="s">
        <v>580</v>
      </c>
      <c r="B691" s="228">
        <v>97612.2</v>
      </c>
      <c r="C691" s="235" t="s">
        <v>121</v>
      </c>
      <c r="D691" s="228">
        <v>0</v>
      </c>
      <c r="E691" s="235">
        <v>0</v>
      </c>
      <c r="F691" s="228">
        <v>97612.2</v>
      </c>
      <c r="G691" s="229" t="s">
        <v>121</v>
      </c>
    </row>
    <row r="692" spans="1:7" x14ac:dyDescent="0.2">
      <c r="A692" s="234" t="s">
        <v>581</v>
      </c>
      <c r="B692" s="228">
        <v>6839.9</v>
      </c>
      <c r="C692" s="235" t="s">
        <v>121</v>
      </c>
      <c r="D692" s="228">
        <v>8713.2800000000007</v>
      </c>
      <c r="E692" s="235">
        <v>0</v>
      </c>
      <c r="F692" s="228">
        <v>15553.18</v>
      </c>
      <c r="G692" s="229" t="s">
        <v>121</v>
      </c>
    </row>
    <row r="693" spans="1:7" x14ac:dyDescent="0.2">
      <c r="A693" s="234" t="s">
        <v>582</v>
      </c>
      <c r="B693" s="228">
        <v>6839.9</v>
      </c>
      <c r="C693" s="235" t="s">
        <v>121</v>
      </c>
      <c r="D693" s="228">
        <v>4823.5200000000004</v>
      </c>
      <c r="E693" s="235">
        <v>0</v>
      </c>
      <c r="F693" s="228">
        <v>11663.42</v>
      </c>
      <c r="G693" s="229" t="s">
        <v>121</v>
      </c>
    </row>
    <row r="694" spans="1:7" x14ac:dyDescent="0.2">
      <c r="A694" s="234" t="s">
        <v>582</v>
      </c>
      <c r="B694" s="228">
        <v>0</v>
      </c>
      <c r="C694" s="235" t="s">
        <v>121</v>
      </c>
      <c r="D694" s="228">
        <v>3889.76</v>
      </c>
      <c r="E694" s="235">
        <v>0</v>
      </c>
      <c r="F694" s="228">
        <v>3889.76</v>
      </c>
      <c r="G694" s="229" t="s">
        <v>121</v>
      </c>
    </row>
    <row r="695" spans="1:7" x14ac:dyDescent="0.2">
      <c r="A695" s="234" t="s">
        <v>19174</v>
      </c>
      <c r="B695" s="228">
        <v>2250</v>
      </c>
      <c r="C695" s="235" t="s">
        <v>121</v>
      </c>
      <c r="D695" s="228">
        <v>0</v>
      </c>
      <c r="E695" s="235">
        <v>0</v>
      </c>
      <c r="F695" s="228">
        <v>2250</v>
      </c>
      <c r="G695" s="229" t="s">
        <v>121</v>
      </c>
    </row>
    <row r="696" spans="1:7" x14ac:dyDescent="0.2">
      <c r="A696" s="234" t="s">
        <v>19175</v>
      </c>
      <c r="B696" s="228">
        <v>2250</v>
      </c>
      <c r="C696" s="235" t="s">
        <v>121</v>
      </c>
      <c r="D696" s="228">
        <v>0</v>
      </c>
      <c r="E696" s="235">
        <v>0</v>
      </c>
      <c r="F696" s="228">
        <v>2250</v>
      </c>
      <c r="G696" s="229" t="s">
        <v>121</v>
      </c>
    </row>
    <row r="697" spans="1:7" x14ac:dyDescent="0.2">
      <c r="A697" s="234" t="s">
        <v>19470</v>
      </c>
      <c r="B697" s="228">
        <v>0</v>
      </c>
      <c r="C697" s="235" t="s">
        <v>121</v>
      </c>
      <c r="D697" s="228">
        <v>1100</v>
      </c>
      <c r="E697" s="235">
        <v>0</v>
      </c>
      <c r="F697" s="228">
        <v>1100</v>
      </c>
      <c r="G697" s="229" t="s">
        <v>121</v>
      </c>
    </row>
    <row r="698" spans="1:7" x14ac:dyDescent="0.2">
      <c r="A698" s="234" t="s">
        <v>19471</v>
      </c>
      <c r="B698" s="228">
        <v>0</v>
      </c>
      <c r="C698" s="235" t="s">
        <v>121</v>
      </c>
      <c r="D698" s="228">
        <v>1100</v>
      </c>
      <c r="E698" s="235">
        <v>0</v>
      </c>
      <c r="F698" s="228">
        <v>1100</v>
      </c>
      <c r="G698" s="229" t="s">
        <v>121</v>
      </c>
    </row>
    <row r="699" spans="1:7" x14ac:dyDescent="0.2">
      <c r="A699" s="234" t="s">
        <v>19472</v>
      </c>
      <c r="B699" s="228">
        <v>0</v>
      </c>
      <c r="C699" s="235" t="s">
        <v>121</v>
      </c>
      <c r="D699" s="228">
        <v>38875.68</v>
      </c>
      <c r="E699" s="235">
        <v>0</v>
      </c>
      <c r="F699" s="228">
        <v>38875.68</v>
      </c>
      <c r="G699" s="229" t="s">
        <v>121</v>
      </c>
    </row>
    <row r="700" spans="1:7" x14ac:dyDescent="0.2">
      <c r="A700" s="234" t="s">
        <v>19473</v>
      </c>
      <c r="B700" s="228">
        <v>0</v>
      </c>
      <c r="C700" s="235" t="s">
        <v>121</v>
      </c>
      <c r="D700" s="228">
        <v>4493.3999999999996</v>
      </c>
      <c r="E700" s="235">
        <v>0</v>
      </c>
      <c r="F700" s="228">
        <v>4493.3999999999996</v>
      </c>
      <c r="G700" s="229" t="s">
        <v>121</v>
      </c>
    </row>
    <row r="701" spans="1:7" x14ac:dyDescent="0.2">
      <c r="A701" s="234" t="s">
        <v>19473</v>
      </c>
      <c r="B701" s="228">
        <v>0</v>
      </c>
      <c r="C701" s="235" t="s">
        <v>121</v>
      </c>
      <c r="D701" s="228">
        <v>34382.28</v>
      </c>
      <c r="E701" s="235">
        <v>0</v>
      </c>
      <c r="F701" s="228">
        <v>34382.28</v>
      </c>
      <c r="G701" s="229" t="s">
        <v>121</v>
      </c>
    </row>
    <row r="702" spans="1:7" x14ac:dyDescent="0.2">
      <c r="A702" s="234" t="s">
        <v>583</v>
      </c>
      <c r="B702" s="228">
        <v>257302.25</v>
      </c>
      <c r="C702" s="235" t="s">
        <v>121</v>
      </c>
      <c r="D702" s="228">
        <v>130202.05</v>
      </c>
      <c r="E702" s="235">
        <v>0</v>
      </c>
      <c r="F702" s="228">
        <v>387504.3</v>
      </c>
      <c r="G702" s="229" t="s">
        <v>121</v>
      </c>
    </row>
    <row r="703" spans="1:7" x14ac:dyDescent="0.2">
      <c r="A703" s="234" t="s">
        <v>584</v>
      </c>
      <c r="B703" s="228">
        <v>257327.25</v>
      </c>
      <c r="C703" s="235" t="s">
        <v>121</v>
      </c>
      <c r="D703" s="228">
        <v>66210.64</v>
      </c>
      <c r="E703" s="235">
        <v>0</v>
      </c>
      <c r="F703" s="228">
        <v>323537.89</v>
      </c>
      <c r="G703" s="229" t="s">
        <v>121</v>
      </c>
    </row>
    <row r="704" spans="1:7" x14ac:dyDescent="0.2">
      <c r="A704" s="234" t="s">
        <v>584</v>
      </c>
      <c r="B704" s="228">
        <v>0</v>
      </c>
      <c r="C704" s="235" t="s">
        <v>121</v>
      </c>
      <c r="D704" s="228">
        <v>63991.41</v>
      </c>
      <c r="E704" s="235">
        <v>0</v>
      </c>
      <c r="F704" s="228">
        <v>63991.41</v>
      </c>
      <c r="G704" s="229" t="s">
        <v>121</v>
      </c>
    </row>
    <row r="705" spans="1:7" x14ac:dyDescent="0.2">
      <c r="A705" s="234" t="s">
        <v>584</v>
      </c>
      <c r="B705" s="228">
        <v>-25</v>
      </c>
      <c r="C705" s="235" t="s">
        <v>121</v>
      </c>
      <c r="D705" s="228">
        <v>0</v>
      </c>
      <c r="E705" s="235">
        <v>0</v>
      </c>
      <c r="F705" s="228">
        <v>-25</v>
      </c>
      <c r="G705" s="229" t="s">
        <v>121</v>
      </c>
    </row>
    <row r="706" spans="1:7" x14ac:dyDescent="0.2">
      <c r="A706" s="234" t="s">
        <v>585</v>
      </c>
      <c r="B706" s="228">
        <v>801657.88</v>
      </c>
      <c r="C706" s="235" t="s">
        <v>121</v>
      </c>
      <c r="D706" s="228">
        <v>427749.13</v>
      </c>
      <c r="E706" s="235">
        <v>0</v>
      </c>
      <c r="F706" s="228">
        <v>1229407.01</v>
      </c>
      <c r="G706" s="229" t="s">
        <v>121</v>
      </c>
    </row>
    <row r="707" spans="1:7" x14ac:dyDescent="0.2">
      <c r="A707" s="234" t="s">
        <v>586</v>
      </c>
      <c r="B707" s="228">
        <v>801657.88</v>
      </c>
      <c r="C707" s="235" t="s">
        <v>121</v>
      </c>
      <c r="D707" s="228">
        <v>225462.19</v>
      </c>
      <c r="E707" s="235">
        <v>0</v>
      </c>
      <c r="F707" s="228">
        <v>1027120.07</v>
      </c>
      <c r="G707" s="229" t="s">
        <v>121</v>
      </c>
    </row>
    <row r="708" spans="1:7" x14ac:dyDescent="0.2">
      <c r="A708" s="234" t="s">
        <v>586</v>
      </c>
      <c r="B708" s="228">
        <v>0</v>
      </c>
      <c r="C708" s="235" t="s">
        <v>121</v>
      </c>
      <c r="D708" s="228">
        <v>202286.94</v>
      </c>
      <c r="E708" s="235">
        <v>0</v>
      </c>
      <c r="F708" s="228">
        <v>202286.94</v>
      </c>
      <c r="G708" s="229" t="s">
        <v>121</v>
      </c>
    </row>
    <row r="709" spans="1:7" x14ac:dyDescent="0.2">
      <c r="A709" s="234" t="s">
        <v>19176</v>
      </c>
      <c r="B709" s="228">
        <v>2060.13</v>
      </c>
      <c r="C709" s="235" t="s">
        <v>121</v>
      </c>
      <c r="D709" s="228">
        <v>0</v>
      </c>
      <c r="E709" s="235">
        <v>0</v>
      </c>
      <c r="F709" s="228">
        <v>2060.13</v>
      </c>
      <c r="G709" s="229" t="s">
        <v>121</v>
      </c>
    </row>
    <row r="710" spans="1:7" x14ac:dyDescent="0.2">
      <c r="A710" s="234" t="s">
        <v>19177</v>
      </c>
      <c r="B710" s="228">
        <v>2060.13</v>
      </c>
      <c r="C710" s="235" t="s">
        <v>121</v>
      </c>
      <c r="D710" s="228">
        <v>0</v>
      </c>
      <c r="E710" s="235">
        <v>0</v>
      </c>
      <c r="F710" s="228">
        <v>2060.13</v>
      </c>
      <c r="G710" s="229" t="s">
        <v>121</v>
      </c>
    </row>
    <row r="711" spans="1:7" x14ac:dyDescent="0.2">
      <c r="A711" s="234" t="s">
        <v>587</v>
      </c>
      <c r="B711" s="228">
        <v>239860.68</v>
      </c>
      <c r="C711" s="235" t="s">
        <v>121</v>
      </c>
      <c r="D711" s="228">
        <v>384161.94</v>
      </c>
      <c r="E711" s="235">
        <v>0</v>
      </c>
      <c r="F711" s="228">
        <v>624022.62</v>
      </c>
      <c r="G711" s="229" t="s">
        <v>121</v>
      </c>
    </row>
    <row r="712" spans="1:7" x14ac:dyDescent="0.2">
      <c r="A712" s="234" t="s">
        <v>19069</v>
      </c>
      <c r="B712" s="228">
        <v>239860.68</v>
      </c>
      <c r="C712" s="235" t="s">
        <v>121</v>
      </c>
      <c r="D712" s="228">
        <v>384161.94</v>
      </c>
      <c r="E712" s="235">
        <v>0</v>
      </c>
      <c r="F712" s="228">
        <v>624022.62</v>
      </c>
      <c r="G712" s="229" t="s">
        <v>121</v>
      </c>
    </row>
    <row r="713" spans="1:7" x14ac:dyDescent="0.2">
      <c r="A713" s="234" t="s">
        <v>588</v>
      </c>
      <c r="B713" s="228">
        <v>230325.48</v>
      </c>
      <c r="C713" s="235" t="s">
        <v>121</v>
      </c>
      <c r="D713" s="228">
        <v>384161.94</v>
      </c>
      <c r="E713" s="235">
        <v>0</v>
      </c>
      <c r="F713" s="228">
        <v>614487.42000000004</v>
      </c>
      <c r="G713" s="229" t="s">
        <v>121</v>
      </c>
    </row>
    <row r="714" spans="1:7" x14ac:dyDescent="0.2">
      <c r="A714" s="234" t="s">
        <v>589</v>
      </c>
      <c r="B714" s="228">
        <v>226027.62</v>
      </c>
      <c r="C714" s="235" t="s">
        <v>121</v>
      </c>
      <c r="D714" s="228">
        <v>329622.87</v>
      </c>
      <c r="E714" s="235">
        <v>0</v>
      </c>
      <c r="F714" s="228">
        <v>555650.49</v>
      </c>
      <c r="G714" s="229" t="s">
        <v>121</v>
      </c>
    </row>
    <row r="715" spans="1:7" x14ac:dyDescent="0.2">
      <c r="A715" s="234" t="s">
        <v>589</v>
      </c>
      <c r="B715" s="228">
        <v>0</v>
      </c>
      <c r="C715" s="235" t="s">
        <v>121</v>
      </c>
      <c r="D715" s="228">
        <v>54250.97</v>
      </c>
      <c r="E715" s="235">
        <v>0</v>
      </c>
      <c r="F715" s="228">
        <v>54250.97</v>
      </c>
      <c r="G715" s="229" t="s">
        <v>121</v>
      </c>
    </row>
    <row r="716" spans="1:7" x14ac:dyDescent="0.2">
      <c r="A716" s="234" t="s">
        <v>589</v>
      </c>
      <c r="B716" s="228">
        <v>4297.8599999999997</v>
      </c>
      <c r="C716" s="235" t="s">
        <v>121</v>
      </c>
      <c r="D716" s="228">
        <v>288.10000000000002</v>
      </c>
      <c r="E716" s="235">
        <v>0</v>
      </c>
      <c r="F716" s="228">
        <v>4585.96</v>
      </c>
      <c r="G716" s="229" t="s">
        <v>121</v>
      </c>
    </row>
    <row r="717" spans="1:7" x14ac:dyDescent="0.2">
      <c r="A717" s="234" t="s">
        <v>19178</v>
      </c>
      <c r="B717" s="228">
        <v>9535.2000000000007</v>
      </c>
      <c r="C717" s="235" t="s">
        <v>121</v>
      </c>
      <c r="D717" s="228">
        <v>0</v>
      </c>
      <c r="E717" s="235">
        <v>0</v>
      </c>
      <c r="F717" s="228">
        <v>9535.2000000000007</v>
      </c>
      <c r="G717" s="229" t="s">
        <v>121</v>
      </c>
    </row>
    <row r="718" spans="1:7" x14ac:dyDescent="0.2">
      <c r="A718" s="234" t="s">
        <v>19179</v>
      </c>
      <c r="B718" s="228">
        <v>9535.2000000000007</v>
      </c>
      <c r="C718" s="235" t="s">
        <v>121</v>
      </c>
      <c r="D718" s="228">
        <v>0</v>
      </c>
      <c r="E718" s="235">
        <v>0</v>
      </c>
      <c r="F718" s="228">
        <v>9535.2000000000007</v>
      </c>
      <c r="G718" s="229" t="s">
        <v>121</v>
      </c>
    </row>
    <row r="719" spans="1:7" x14ac:dyDescent="0.2">
      <c r="A719" s="234" t="s">
        <v>590</v>
      </c>
      <c r="B719" s="228">
        <v>726641.78</v>
      </c>
      <c r="C719" s="235" t="s">
        <v>121</v>
      </c>
      <c r="D719" s="228">
        <v>1009362.8</v>
      </c>
      <c r="E719" s="235">
        <v>131823.79999999999</v>
      </c>
      <c r="F719" s="228">
        <v>1604180.78</v>
      </c>
      <c r="G719" s="229" t="s">
        <v>121</v>
      </c>
    </row>
    <row r="720" spans="1:7" x14ac:dyDescent="0.2">
      <c r="A720" s="234" t="s">
        <v>591</v>
      </c>
      <c r="B720" s="228">
        <v>49546.92</v>
      </c>
      <c r="C720" s="235" t="s">
        <v>121</v>
      </c>
      <c r="D720" s="228">
        <v>648440.34</v>
      </c>
      <c r="E720" s="235">
        <v>105989.72</v>
      </c>
      <c r="F720" s="228">
        <v>591997.54</v>
      </c>
      <c r="G720" s="229" t="s">
        <v>121</v>
      </c>
    </row>
    <row r="721" spans="1:7" x14ac:dyDescent="0.2">
      <c r="A721" s="234" t="s">
        <v>592</v>
      </c>
      <c r="B721" s="228">
        <v>11337.06</v>
      </c>
      <c r="C721" s="235" t="s">
        <v>121</v>
      </c>
      <c r="D721" s="228">
        <v>156761.07999999999</v>
      </c>
      <c r="E721" s="235">
        <v>36415.47</v>
      </c>
      <c r="F721" s="228">
        <v>131682.67000000001</v>
      </c>
      <c r="G721" s="229" t="s">
        <v>121</v>
      </c>
    </row>
    <row r="722" spans="1:7" x14ac:dyDescent="0.2">
      <c r="A722" s="234" t="s">
        <v>287</v>
      </c>
      <c r="B722" s="228">
        <v>0</v>
      </c>
      <c r="C722" s="235" t="s">
        <v>121</v>
      </c>
      <c r="D722" s="228">
        <v>1839.76</v>
      </c>
      <c r="E722" s="235">
        <v>0</v>
      </c>
      <c r="F722" s="228">
        <v>1839.76</v>
      </c>
      <c r="G722" s="229" t="s">
        <v>121</v>
      </c>
    </row>
    <row r="723" spans="1:7" x14ac:dyDescent="0.2">
      <c r="A723" s="234" t="s">
        <v>287</v>
      </c>
      <c r="B723" s="228">
        <v>11337.06</v>
      </c>
      <c r="C723" s="235" t="s">
        <v>121</v>
      </c>
      <c r="D723" s="228">
        <v>154921.32</v>
      </c>
      <c r="E723" s="235">
        <v>36415.47</v>
      </c>
      <c r="F723" s="228">
        <v>129842.91</v>
      </c>
      <c r="G723" s="229" t="s">
        <v>121</v>
      </c>
    </row>
    <row r="724" spans="1:7" x14ac:dyDescent="0.2">
      <c r="A724" s="234" t="s">
        <v>19180</v>
      </c>
      <c r="B724" s="228">
        <v>3666</v>
      </c>
      <c r="C724" s="235" t="s">
        <v>121</v>
      </c>
      <c r="D724" s="228">
        <v>116769.54</v>
      </c>
      <c r="E724" s="235">
        <v>20636.400000000001</v>
      </c>
      <c r="F724" s="228">
        <v>99799.14</v>
      </c>
      <c r="G724" s="229" t="s">
        <v>121</v>
      </c>
    </row>
    <row r="725" spans="1:7" x14ac:dyDescent="0.2">
      <c r="A725" s="234" t="s">
        <v>19181</v>
      </c>
      <c r="B725" s="228">
        <v>3666</v>
      </c>
      <c r="C725" s="235" t="s">
        <v>121</v>
      </c>
      <c r="D725" s="228">
        <v>116769.54</v>
      </c>
      <c r="E725" s="235">
        <v>20636.400000000001</v>
      </c>
      <c r="F725" s="228">
        <v>99799.14</v>
      </c>
      <c r="G725" s="229" t="s">
        <v>121</v>
      </c>
    </row>
    <row r="726" spans="1:7" x14ac:dyDescent="0.2">
      <c r="A726" s="234" t="s">
        <v>19182</v>
      </c>
      <c r="B726" s="228">
        <v>465.5</v>
      </c>
      <c r="C726" s="235" t="s">
        <v>121</v>
      </c>
      <c r="D726" s="228">
        <v>205634</v>
      </c>
      <c r="E726" s="235">
        <v>0</v>
      </c>
      <c r="F726" s="228">
        <v>206099.5</v>
      </c>
      <c r="G726" s="229" t="s">
        <v>121</v>
      </c>
    </row>
    <row r="727" spans="1:7" x14ac:dyDescent="0.2">
      <c r="A727" s="234" t="s">
        <v>19183</v>
      </c>
      <c r="B727" s="228">
        <v>465.5</v>
      </c>
      <c r="C727" s="235" t="s">
        <v>121</v>
      </c>
      <c r="D727" s="228">
        <v>5634</v>
      </c>
      <c r="E727" s="235">
        <v>0</v>
      </c>
      <c r="F727" s="228">
        <v>6099.5</v>
      </c>
      <c r="G727" s="229" t="s">
        <v>121</v>
      </c>
    </row>
    <row r="728" spans="1:7" x14ac:dyDescent="0.2">
      <c r="A728" s="234" t="s">
        <v>19474</v>
      </c>
      <c r="B728" s="228">
        <v>0</v>
      </c>
      <c r="C728" s="235" t="s">
        <v>121</v>
      </c>
      <c r="D728" s="228">
        <v>200000</v>
      </c>
      <c r="E728" s="235">
        <v>0</v>
      </c>
      <c r="F728" s="228">
        <v>200000</v>
      </c>
      <c r="G728" s="229" t="s">
        <v>121</v>
      </c>
    </row>
    <row r="729" spans="1:7" x14ac:dyDescent="0.2">
      <c r="A729" s="234" t="s">
        <v>19184</v>
      </c>
      <c r="B729" s="228">
        <v>34078.36</v>
      </c>
      <c r="C729" s="235" t="s">
        <v>121</v>
      </c>
      <c r="D729" s="228">
        <v>169275.72</v>
      </c>
      <c r="E729" s="235">
        <v>48937.85</v>
      </c>
      <c r="F729" s="228">
        <v>154416.23000000001</v>
      </c>
      <c r="G729" s="229" t="s">
        <v>121</v>
      </c>
    </row>
    <row r="730" spans="1:7" x14ac:dyDescent="0.2">
      <c r="A730" s="234" t="s">
        <v>19185</v>
      </c>
      <c r="B730" s="228">
        <v>0</v>
      </c>
      <c r="C730" s="235" t="s">
        <v>121</v>
      </c>
      <c r="D730" s="228">
        <v>327.60000000000002</v>
      </c>
      <c r="E730" s="235">
        <v>0</v>
      </c>
      <c r="F730" s="228">
        <v>327.60000000000002</v>
      </c>
      <c r="G730" s="229" t="s">
        <v>121</v>
      </c>
    </row>
    <row r="731" spans="1:7" x14ac:dyDescent="0.2">
      <c r="A731" s="234" t="s">
        <v>19185</v>
      </c>
      <c r="B731" s="228">
        <v>34078.36</v>
      </c>
      <c r="C731" s="235" t="s">
        <v>121</v>
      </c>
      <c r="D731" s="228">
        <v>168948.12</v>
      </c>
      <c r="E731" s="235">
        <v>48937.85</v>
      </c>
      <c r="F731" s="228">
        <v>154088.63</v>
      </c>
      <c r="G731" s="229" t="s">
        <v>121</v>
      </c>
    </row>
    <row r="732" spans="1:7" x14ac:dyDescent="0.2">
      <c r="A732" s="234" t="s">
        <v>593</v>
      </c>
      <c r="B732" s="228">
        <v>86539.73</v>
      </c>
      <c r="C732" s="235" t="s">
        <v>121</v>
      </c>
      <c r="D732" s="228">
        <v>113286.13</v>
      </c>
      <c r="E732" s="235">
        <v>25834.080000000002</v>
      </c>
      <c r="F732" s="228">
        <v>173991.78</v>
      </c>
      <c r="G732" s="229" t="s">
        <v>121</v>
      </c>
    </row>
    <row r="733" spans="1:7" x14ac:dyDescent="0.2">
      <c r="A733" s="234" t="s">
        <v>594</v>
      </c>
      <c r="B733" s="228">
        <v>85361.73</v>
      </c>
      <c r="C733" s="235" t="s">
        <v>121</v>
      </c>
      <c r="D733" s="228">
        <v>113286.13</v>
      </c>
      <c r="E733" s="235">
        <v>25834.080000000002</v>
      </c>
      <c r="F733" s="228">
        <v>172813.78</v>
      </c>
      <c r="G733" s="229" t="s">
        <v>121</v>
      </c>
    </row>
    <row r="734" spans="1:7" x14ac:dyDescent="0.2">
      <c r="A734" s="234" t="s">
        <v>288</v>
      </c>
      <c r="B734" s="228">
        <v>0</v>
      </c>
      <c r="C734" s="235" t="s">
        <v>121</v>
      </c>
      <c r="D734" s="228">
        <v>14615.17</v>
      </c>
      <c r="E734" s="235">
        <v>0</v>
      </c>
      <c r="F734" s="228">
        <v>14615.17</v>
      </c>
      <c r="G734" s="229" t="s">
        <v>121</v>
      </c>
    </row>
    <row r="735" spans="1:7" x14ac:dyDescent="0.2">
      <c r="A735" s="234" t="s">
        <v>288</v>
      </c>
      <c r="B735" s="228">
        <v>85361.73</v>
      </c>
      <c r="C735" s="235" t="s">
        <v>121</v>
      </c>
      <c r="D735" s="228">
        <v>98670.96</v>
      </c>
      <c r="E735" s="235">
        <v>25834.080000000002</v>
      </c>
      <c r="F735" s="228">
        <v>158198.60999999999</v>
      </c>
      <c r="G735" s="229" t="s">
        <v>121</v>
      </c>
    </row>
    <row r="736" spans="1:7" x14ac:dyDescent="0.2">
      <c r="A736" s="234" t="s">
        <v>595</v>
      </c>
      <c r="B736" s="228">
        <v>1178</v>
      </c>
      <c r="C736" s="235" t="s">
        <v>121</v>
      </c>
      <c r="D736" s="228">
        <v>0</v>
      </c>
      <c r="E736" s="235">
        <v>0</v>
      </c>
      <c r="F736" s="228">
        <v>1178</v>
      </c>
      <c r="G736" s="229" t="s">
        <v>121</v>
      </c>
    </row>
    <row r="737" spans="1:7" x14ac:dyDescent="0.2">
      <c r="A737" s="234" t="s">
        <v>596</v>
      </c>
      <c r="B737" s="228">
        <v>1178</v>
      </c>
      <c r="C737" s="235" t="s">
        <v>121</v>
      </c>
      <c r="D737" s="228">
        <v>0</v>
      </c>
      <c r="E737" s="235">
        <v>0</v>
      </c>
      <c r="F737" s="228">
        <v>1178</v>
      </c>
      <c r="G737" s="229" t="s">
        <v>121</v>
      </c>
    </row>
    <row r="738" spans="1:7" x14ac:dyDescent="0.2">
      <c r="A738" s="234" t="s">
        <v>597</v>
      </c>
      <c r="B738" s="228">
        <v>394701.28</v>
      </c>
      <c r="C738" s="235" t="s">
        <v>121</v>
      </c>
      <c r="D738" s="228">
        <v>40435.58</v>
      </c>
      <c r="E738" s="235">
        <v>0</v>
      </c>
      <c r="F738" s="228">
        <v>435136.86</v>
      </c>
      <c r="G738" s="229" t="s">
        <v>121</v>
      </c>
    </row>
    <row r="739" spans="1:7" x14ac:dyDescent="0.2">
      <c r="A739" s="234" t="s">
        <v>19186</v>
      </c>
      <c r="B739" s="228">
        <v>60668</v>
      </c>
      <c r="C739" s="235" t="s">
        <v>121</v>
      </c>
      <c r="D739" s="228">
        <v>0</v>
      </c>
      <c r="E739" s="235">
        <v>0</v>
      </c>
      <c r="F739" s="228">
        <v>60668</v>
      </c>
      <c r="G739" s="229" t="s">
        <v>121</v>
      </c>
    </row>
    <row r="740" spans="1:7" x14ac:dyDescent="0.2">
      <c r="A740" s="234" t="s">
        <v>19187</v>
      </c>
      <c r="B740" s="228">
        <v>60668</v>
      </c>
      <c r="C740" s="235" t="s">
        <v>121</v>
      </c>
      <c r="D740" s="228">
        <v>0</v>
      </c>
      <c r="E740" s="235">
        <v>0</v>
      </c>
      <c r="F740" s="228">
        <v>60668</v>
      </c>
      <c r="G740" s="229" t="s">
        <v>121</v>
      </c>
    </row>
    <row r="741" spans="1:7" x14ac:dyDescent="0.2">
      <c r="A741" s="234" t="s">
        <v>19188</v>
      </c>
      <c r="B741" s="228">
        <v>4640</v>
      </c>
      <c r="C741" s="235" t="s">
        <v>121</v>
      </c>
      <c r="D741" s="228">
        <v>1888.06</v>
      </c>
      <c r="E741" s="235">
        <v>0</v>
      </c>
      <c r="F741" s="228">
        <v>6528.06</v>
      </c>
      <c r="G741" s="229" t="s">
        <v>121</v>
      </c>
    </row>
    <row r="742" spans="1:7" x14ac:dyDescent="0.2">
      <c r="A742" s="234" t="s">
        <v>19189</v>
      </c>
      <c r="B742" s="228">
        <v>0</v>
      </c>
      <c r="C742" s="235" t="s">
        <v>121</v>
      </c>
      <c r="D742" s="228">
        <v>1888.06</v>
      </c>
      <c r="E742" s="235">
        <v>0</v>
      </c>
      <c r="F742" s="228">
        <v>1888.06</v>
      </c>
      <c r="G742" s="229" t="s">
        <v>121</v>
      </c>
    </row>
    <row r="743" spans="1:7" x14ac:dyDescent="0.2">
      <c r="A743" s="234" t="s">
        <v>19189</v>
      </c>
      <c r="B743" s="228">
        <v>4640</v>
      </c>
      <c r="C743" s="235" t="s">
        <v>121</v>
      </c>
      <c r="D743" s="228">
        <v>0</v>
      </c>
      <c r="E743" s="235">
        <v>0</v>
      </c>
      <c r="F743" s="228">
        <v>4640</v>
      </c>
      <c r="G743" s="229" t="s">
        <v>121</v>
      </c>
    </row>
    <row r="744" spans="1:7" x14ac:dyDescent="0.2">
      <c r="A744" s="234" t="s">
        <v>19190</v>
      </c>
      <c r="B744" s="228">
        <v>64960</v>
      </c>
      <c r="C744" s="235" t="s">
        <v>121</v>
      </c>
      <c r="D744" s="228">
        <v>0</v>
      </c>
      <c r="E744" s="235">
        <v>0</v>
      </c>
      <c r="F744" s="228">
        <v>64960</v>
      </c>
      <c r="G744" s="229" t="s">
        <v>121</v>
      </c>
    </row>
    <row r="745" spans="1:7" x14ac:dyDescent="0.2">
      <c r="A745" s="234" t="s">
        <v>19191</v>
      </c>
      <c r="B745" s="228">
        <v>64960</v>
      </c>
      <c r="C745" s="235" t="s">
        <v>121</v>
      </c>
      <c r="D745" s="228">
        <v>0</v>
      </c>
      <c r="E745" s="235">
        <v>0</v>
      </c>
      <c r="F745" s="228">
        <v>64960</v>
      </c>
      <c r="G745" s="229" t="s">
        <v>121</v>
      </c>
    </row>
    <row r="746" spans="1:7" x14ac:dyDescent="0.2">
      <c r="A746" s="234" t="s">
        <v>19192</v>
      </c>
      <c r="B746" s="228">
        <v>1626</v>
      </c>
      <c r="C746" s="235" t="s">
        <v>121</v>
      </c>
      <c r="D746" s="228">
        <v>0</v>
      </c>
      <c r="E746" s="235">
        <v>0</v>
      </c>
      <c r="F746" s="228">
        <v>1626</v>
      </c>
      <c r="G746" s="229" t="s">
        <v>121</v>
      </c>
    </row>
    <row r="747" spans="1:7" x14ac:dyDescent="0.2">
      <c r="A747" s="234" t="s">
        <v>19193</v>
      </c>
      <c r="B747" s="228">
        <v>1626</v>
      </c>
      <c r="C747" s="235" t="s">
        <v>121</v>
      </c>
      <c r="D747" s="228">
        <v>0</v>
      </c>
      <c r="E747" s="235">
        <v>0</v>
      </c>
      <c r="F747" s="228">
        <v>1626</v>
      </c>
      <c r="G747" s="229" t="s">
        <v>121</v>
      </c>
    </row>
    <row r="748" spans="1:7" x14ac:dyDescent="0.2">
      <c r="A748" s="234" t="s">
        <v>19194</v>
      </c>
      <c r="B748" s="228">
        <v>2564.85</v>
      </c>
      <c r="C748" s="235" t="s">
        <v>121</v>
      </c>
      <c r="D748" s="228">
        <v>0</v>
      </c>
      <c r="E748" s="235">
        <v>0</v>
      </c>
      <c r="F748" s="228">
        <v>2564.85</v>
      </c>
      <c r="G748" s="229" t="s">
        <v>121</v>
      </c>
    </row>
    <row r="749" spans="1:7" x14ac:dyDescent="0.2">
      <c r="A749" s="234" t="s">
        <v>19195</v>
      </c>
      <c r="B749" s="228">
        <v>2564.85</v>
      </c>
      <c r="C749" s="235" t="s">
        <v>121</v>
      </c>
      <c r="D749" s="228">
        <v>0</v>
      </c>
      <c r="E749" s="235">
        <v>0</v>
      </c>
      <c r="F749" s="228">
        <v>2564.85</v>
      </c>
      <c r="G749" s="229" t="s">
        <v>121</v>
      </c>
    </row>
    <row r="750" spans="1:7" x14ac:dyDescent="0.2">
      <c r="A750" s="234" t="s">
        <v>598</v>
      </c>
      <c r="B750" s="228">
        <v>109290.89</v>
      </c>
      <c r="C750" s="235" t="s">
        <v>121</v>
      </c>
      <c r="D750" s="228">
        <v>7285.38</v>
      </c>
      <c r="E750" s="235">
        <v>0</v>
      </c>
      <c r="F750" s="228">
        <v>116576.27</v>
      </c>
      <c r="G750" s="229" t="s">
        <v>121</v>
      </c>
    </row>
    <row r="751" spans="1:7" x14ac:dyDescent="0.2">
      <c r="A751" s="234" t="s">
        <v>599</v>
      </c>
      <c r="B751" s="228">
        <v>71639.89</v>
      </c>
      <c r="C751" s="235" t="s">
        <v>121</v>
      </c>
      <c r="D751" s="228">
        <v>7285.38</v>
      </c>
      <c r="E751" s="235">
        <v>0</v>
      </c>
      <c r="F751" s="228">
        <v>78925.27</v>
      </c>
      <c r="G751" s="229" t="s">
        <v>121</v>
      </c>
    </row>
    <row r="752" spans="1:7" ht="13.5" thickBot="1" x14ac:dyDescent="0.25">
      <c r="A752" s="236" t="s">
        <v>599</v>
      </c>
      <c r="B752" s="230">
        <v>37651</v>
      </c>
      <c r="C752" s="237" t="s">
        <v>121</v>
      </c>
      <c r="D752" s="230">
        <v>0</v>
      </c>
      <c r="E752" s="237">
        <v>0</v>
      </c>
      <c r="F752" s="230">
        <v>37651</v>
      </c>
      <c r="G752" s="231" t="s">
        <v>121</v>
      </c>
    </row>
    <row r="753" spans="1:7" x14ac:dyDescent="0.2">
      <c r="A753" s="232" t="s">
        <v>19196</v>
      </c>
      <c r="B753" s="226">
        <v>12281</v>
      </c>
      <c r="C753" s="233" t="s">
        <v>121</v>
      </c>
      <c r="D753" s="226">
        <v>17368</v>
      </c>
      <c r="E753" s="233">
        <v>0</v>
      </c>
      <c r="F753" s="226">
        <v>29649</v>
      </c>
      <c r="G753" s="227" t="s">
        <v>121</v>
      </c>
    </row>
    <row r="754" spans="1:7" x14ac:dyDescent="0.2">
      <c r="A754" s="234" t="s">
        <v>19197</v>
      </c>
      <c r="B754" s="228">
        <v>0</v>
      </c>
      <c r="C754" s="235" t="s">
        <v>121</v>
      </c>
      <c r="D754" s="228">
        <v>17168</v>
      </c>
      <c r="E754" s="235">
        <v>0</v>
      </c>
      <c r="F754" s="228">
        <v>17168</v>
      </c>
      <c r="G754" s="229" t="s">
        <v>121</v>
      </c>
    </row>
    <row r="755" spans="1:7" x14ac:dyDescent="0.2">
      <c r="A755" s="234" t="s">
        <v>19197</v>
      </c>
      <c r="B755" s="228">
        <v>12281</v>
      </c>
      <c r="C755" s="235" t="s">
        <v>121</v>
      </c>
      <c r="D755" s="228">
        <v>200</v>
      </c>
      <c r="E755" s="235">
        <v>0</v>
      </c>
      <c r="F755" s="228">
        <v>12481</v>
      </c>
      <c r="G755" s="229" t="s">
        <v>121</v>
      </c>
    </row>
    <row r="756" spans="1:7" x14ac:dyDescent="0.2">
      <c r="A756" s="234" t="s">
        <v>600</v>
      </c>
      <c r="B756" s="228">
        <v>12728.6</v>
      </c>
      <c r="C756" s="235" t="s">
        <v>121</v>
      </c>
      <c r="D756" s="228">
        <v>2840.26</v>
      </c>
      <c r="E756" s="235">
        <v>0</v>
      </c>
      <c r="F756" s="228">
        <v>15568.86</v>
      </c>
      <c r="G756" s="229" t="s">
        <v>121</v>
      </c>
    </row>
    <row r="757" spans="1:7" x14ac:dyDescent="0.2">
      <c r="A757" s="234" t="s">
        <v>601</v>
      </c>
      <c r="B757" s="228">
        <v>0</v>
      </c>
      <c r="C757" s="235" t="s">
        <v>121</v>
      </c>
      <c r="D757" s="228">
        <v>2086.2600000000002</v>
      </c>
      <c r="E757" s="235">
        <v>0</v>
      </c>
      <c r="F757" s="228">
        <v>2086.2600000000002</v>
      </c>
      <c r="G757" s="229" t="s">
        <v>121</v>
      </c>
    </row>
    <row r="758" spans="1:7" x14ac:dyDescent="0.2">
      <c r="A758" s="234" t="s">
        <v>601</v>
      </c>
      <c r="B758" s="228">
        <v>12728.6</v>
      </c>
      <c r="C758" s="235" t="s">
        <v>121</v>
      </c>
      <c r="D758" s="228">
        <v>754</v>
      </c>
      <c r="E758" s="235">
        <v>0</v>
      </c>
      <c r="F758" s="228">
        <v>13482.6</v>
      </c>
      <c r="G758" s="229" t="s">
        <v>121</v>
      </c>
    </row>
    <row r="759" spans="1:7" x14ac:dyDescent="0.2">
      <c r="A759" s="234" t="s">
        <v>19475</v>
      </c>
      <c r="B759" s="228">
        <v>0</v>
      </c>
      <c r="C759" s="235" t="s">
        <v>121</v>
      </c>
      <c r="D759" s="228">
        <v>5017.9799999999996</v>
      </c>
      <c r="E759" s="235">
        <v>0</v>
      </c>
      <c r="F759" s="228">
        <v>5017.9799999999996</v>
      </c>
      <c r="G759" s="229" t="s">
        <v>121</v>
      </c>
    </row>
    <row r="760" spans="1:7" x14ac:dyDescent="0.2">
      <c r="A760" s="234" t="s">
        <v>19476</v>
      </c>
      <c r="B760" s="228">
        <v>0</v>
      </c>
      <c r="C760" s="235" t="s">
        <v>121</v>
      </c>
      <c r="D760" s="228">
        <v>5017.9799999999996</v>
      </c>
      <c r="E760" s="235">
        <v>0</v>
      </c>
      <c r="F760" s="228">
        <v>5017.9799999999996</v>
      </c>
      <c r="G760" s="229" t="s">
        <v>121</v>
      </c>
    </row>
    <row r="761" spans="1:7" x14ac:dyDescent="0.2">
      <c r="A761" s="234" t="s">
        <v>602</v>
      </c>
      <c r="B761" s="228">
        <v>125941.94</v>
      </c>
      <c r="C761" s="235" t="s">
        <v>121</v>
      </c>
      <c r="D761" s="228">
        <v>6035.9</v>
      </c>
      <c r="E761" s="235">
        <v>0</v>
      </c>
      <c r="F761" s="228">
        <v>131977.84</v>
      </c>
      <c r="G761" s="229" t="s">
        <v>121</v>
      </c>
    </row>
    <row r="762" spans="1:7" x14ac:dyDescent="0.2">
      <c r="A762" s="234" t="s">
        <v>603</v>
      </c>
      <c r="B762" s="228">
        <v>125941.94</v>
      </c>
      <c r="C762" s="235" t="s">
        <v>121</v>
      </c>
      <c r="D762" s="228">
        <v>6035.9</v>
      </c>
      <c r="E762" s="235">
        <v>0</v>
      </c>
      <c r="F762" s="228">
        <v>131977.84</v>
      </c>
      <c r="G762" s="229" t="s">
        <v>121</v>
      </c>
    </row>
    <row r="763" spans="1:7" x14ac:dyDescent="0.2">
      <c r="A763" s="234" t="s">
        <v>604</v>
      </c>
      <c r="B763" s="228">
        <v>9533.34</v>
      </c>
      <c r="C763" s="235" t="s">
        <v>121</v>
      </c>
      <c r="D763" s="228">
        <v>51150.879999999997</v>
      </c>
      <c r="E763" s="235">
        <v>0</v>
      </c>
      <c r="F763" s="228">
        <v>60684.22</v>
      </c>
      <c r="G763" s="229" t="s">
        <v>121</v>
      </c>
    </row>
    <row r="764" spans="1:7" x14ac:dyDescent="0.2">
      <c r="A764" s="234" t="s">
        <v>605</v>
      </c>
      <c r="B764" s="228">
        <v>6814.4</v>
      </c>
      <c r="C764" s="235" t="s">
        <v>121</v>
      </c>
      <c r="D764" s="228">
        <v>1171</v>
      </c>
      <c r="E764" s="235">
        <v>0</v>
      </c>
      <c r="F764" s="228">
        <v>7985.4</v>
      </c>
      <c r="G764" s="229" t="s">
        <v>121</v>
      </c>
    </row>
    <row r="765" spans="1:7" x14ac:dyDescent="0.2">
      <c r="A765" s="234" t="s">
        <v>606</v>
      </c>
      <c r="B765" s="228">
        <v>6814.4</v>
      </c>
      <c r="C765" s="235" t="s">
        <v>121</v>
      </c>
      <c r="D765" s="228">
        <v>1171</v>
      </c>
      <c r="E765" s="235">
        <v>0</v>
      </c>
      <c r="F765" s="228">
        <v>7985.4</v>
      </c>
      <c r="G765" s="229" t="s">
        <v>121</v>
      </c>
    </row>
    <row r="766" spans="1:7" x14ac:dyDescent="0.2">
      <c r="A766" s="234" t="s">
        <v>19198</v>
      </c>
      <c r="B766" s="228">
        <v>2718.94</v>
      </c>
      <c r="C766" s="235" t="s">
        <v>121</v>
      </c>
      <c r="D766" s="228">
        <v>1978.94</v>
      </c>
      <c r="E766" s="235">
        <v>0</v>
      </c>
      <c r="F766" s="228">
        <v>4697.88</v>
      </c>
      <c r="G766" s="229" t="s">
        <v>121</v>
      </c>
    </row>
    <row r="767" spans="1:7" x14ac:dyDescent="0.2">
      <c r="A767" s="234" t="s">
        <v>19199</v>
      </c>
      <c r="B767" s="228">
        <v>2718.94</v>
      </c>
      <c r="C767" s="235" t="s">
        <v>121</v>
      </c>
      <c r="D767" s="228">
        <v>1978.94</v>
      </c>
      <c r="E767" s="235">
        <v>0</v>
      </c>
      <c r="F767" s="228">
        <v>4697.88</v>
      </c>
      <c r="G767" s="229" t="s">
        <v>121</v>
      </c>
    </row>
    <row r="768" spans="1:7" x14ac:dyDescent="0.2">
      <c r="A768" s="234" t="s">
        <v>19477</v>
      </c>
      <c r="B768" s="228">
        <v>0</v>
      </c>
      <c r="C768" s="235" t="s">
        <v>121</v>
      </c>
      <c r="D768" s="228">
        <v>48000.94</v>
      </c>
      <c r="E768" s="235">
        <v>0</v>
      </c>
      <c r="F768" s="228">
        <v>48000.94</v>
      </c>
      <c r="G768" s="229" t="s">
        <v>121</v>
      </c>
    </row>
    <row r="769" spans="1:7" x14ac:dyDescent="0.2">
      <c r="A769" s="234" t="s">
        <v>19478</v>
      </c>
      <c r="B769" s="228">
        <v>0</v>
      </c>
      <c r="C769" s="235" t="s">
        <v>121</v>
      </c>
      <c r="D769" s="228">
        <v>19869.080000000002</v>
      </c>
      <c r="E769" s="235">
        <v>0</v>
      </c>
      <c r="F769" s="228">
        <v>19869.080000000002</v>
      </c>
      <c r="G769" s="229" t="s">
        <v>121</v>
      </c>
    </row>
    <row r="770" spans="1:7" x14ac:dyDescent="0.2">
      <c r="A770" s="234" t="s">
        <v>19478</v>
      </c>
      <c r="B770" s="228">
        <v>0</v>
      </c>
      <c r="C770" s="235" t="s">
        <v>121</v>
      </c>
      <c r="D770" s="228">
        <v>28131.86</v>
      </c>
      <c r="E770" s="235">
        <v>0</v>
      </c>
      <c r="F770" s="228">
        <v>28131.86</v>
      </c>
      <c r="G770" s="229" t="s">
        <v>121</v>
      </c>
    </row>
    <row r="771" spans="1:7" x14ac:dyDescent="0.2">
      <c r="A771" s="234" t="s">
        <v>607</v>
      </c>
      <c r="B771" s="228">
        <v>177555.84</v>
      </c>
      <c r="C771" s="235" t="s">
        <v>121</v>
      </c>
      <c r="D771" s="228">
        <v>143597.71</v>
      </c>
      <c r="E771" s="235">
        <v>0</v>
      </c>
      <c r="F771" s="228">
        <v>321153.55</v>
      </c>
      <c r="G771" s="229" t="s">
        <v>121</v>
      </c>
    </row>
    <row r="772" spans="1:7" x14ac:dyDescent="0.2">
      <c r="A772" s="234" t="s">
        <v>608</v>
      </c>
      <c r="B772" s="228">
        <v>177555.84</v>
      </c>
      <c r="C772" s="235" t="s">
        <v>121</v>
      </c>
      <c r="D772" s="228">
        <v>143597.71</v>
      </c>
      <c r="E772" s="235">
        <v>0</v>
      </c>
      <c r="F772" s="228">
        <v>321153.55</v>
      </c>
      <c r="G772" s="229" t="s">
        <v>121</v>
      </c>
    </row>
    <row r="773" spans="1:7" x14ac:dyDescent="0.2">
      <c r="A773" s="234" t="s">
        <v>609</v>
      </c>
      <c r="B773" s="228">
        <v>0</v>
      </c>
      <c r="C773" s="235" t="s">
        <v>121</v>
      </c>
      <c r="D773" s="228">
        <v>133710.65</v>
      </c>
      <c r="E773" s="235">
        <v>0</v>
      </c>
      <c r="F773" s="228">
        <v>133710.65</v>
      </c>
      <c r="G773" s="229" t="s">
        <v>121</v>
      </c>
    </row>
    <row r="774" spans="1:7" x14ac:dyDescent="0.2">
      <c r="A774" s="234" t="s">
        <v>609</v>
      </c>
      <c r="B774" s="228">
        <v>177555.84</v>
      </c>
      <c r="C774" s="235" t="s">
        <v>121</v>
      </c>
      <c r="D774" s="228">
        <v>8292.23</v>
      </c>
      <c r="E774" s="235">
        <v>0</v>
      </c>
      <c r="F774" s="228">
        <v>185848.07</v>
      </c>
      <c r="G774" s="229" t="s">
        <v>121</v>
      </c>
    </row>
    <row r="775" spans="1:7" x14ac:dyDescent="0.2">
      <c r="A775" s="234" t="s">
        <v>609</v>
      </c>
      <c r="B775" s="228">
        <v>0</v>
      </c>
      <c r="C775" s="235" t="s">
        <v>121</v>
      </c>
      <c r="D775" s="228">
        <v>1594.83</v>
      </c>
      <c r="E775" s="235">
        <v>0</v>
      </c>
      <c r="F775" s="228">
        <v>1594.83</v>
      </c>
      <c r="G775" s="229" t="s">
        <v>121</v>
      </c>
    </row>
    <row r="776" spans="1:7" x14ac:dyDescent="0.2">
      <c r="A776" s="234" t="s">
        <v>610</v>
      </c>
      <c r="B776" s="228">
        <v>8387.15</v>
      </c>
      <c r="C776" s="235" t="s">
        <v>121</v>
      </c>
      <c r="D776" s="228">
        <v>6301.87</v>
      </c>
      <c r="E776" s="235">
        <v>0</v>
      </c>
      <c r="F776" s="228">
        <v>14689.02</v>
      </c>
      <c r="G776" s="229" t="s">
        <v>121</v>
      </c>
    </row>
    <row r="777" spans="1:7" x14ac:dyDescent="0.2">
      <c r="A777" s="234" t="s">
        <v>19200</v>
      </c>
      <c r="B777" s="228">
        <v>7343.96</v>
      </c>
      <c r="C777" s="235" t="s">
        <v>121</v>
      </c>
      <c r="D777" s="228">
        <v>3303.68</v>
      </c>
      <c r="E777" s="235">
        <v>0</v>
      </c>
      <c r="F777" s="228">
        <v>10647.64</v>
      </c>
      <c r="G777" s="229" t="s">
        <v>121</v>
      </c>
    </row>
    <row r="778" spans="1:7" x14ac:dyDescent="0.2">
      <c r="A778" s="234" t="s">
        <v>19201</v>
      </c>
      <c r="B778" s="228">
        <v>7343.96</v>
      </c>
      <c r="C778" s="235" t="s">
        <v>121</v>
      </c>
      <c r="D778" s="228">
        <v>3303.68</v>
      </c>
      <c r="E778" s="235">
        <v>0</v>
      </c>
      <c r="F778" s="228">
        <v>10647.64</v>
      </c>
      <c r="G778" s="229" t="s">
        <v>121</v>
      </c>
    </row>
    <row r="779" spans="1:7" x14ac:dyDescent="0.2">
      <c r="A779" s="234" t="s">
        <v>611</v>
      </c>
      <c r="B779" s="228">
        <v>1043.19</v>
      </c>
      <c r="C779" s="235" t="s">
        <v>121</v>
      </c>
      <c r="D779" s="228">
        <v>393.99</v>
      </c>
      <c r="E779" s="235">
        <v>0</v>
      </c>
      <c r="F779" s="228">
        <v>1437.18</v>
      </c>
      <c r="G779" s="229" t="s">
        <v>121</v>
      </c>
    </row>
    <row r="780" spans="1:7" x14ac:dyDescent="0.2">
      <c r="A780" s="234" t="s">
        <v>612</v>
      </c>
      <c r="B780" s="228">
        <v>1043.19</v>
      </c>
      <c r="C780" s="235" t="s">
        <v>121</v>
      </c>
      <c r="D780" s="228">
        <v>393.99</v>
      </c>
      <c r="E780" s="235">
        <v>0</v>
      </c>
      <c r="F780" s="228">
        <v>1437.18</v>
      </c>
      <c r="G780" s="229" t="s">
        <v>121</v>
      </c>
    </row>
    <row r="781" spans="1:7" x14ac:dyDescent="0.2">
      <c r="A781" s="234" t="s">
        <v>19479</v>
      </c>
      <c r="B781" s="228">
        <v>0</v>
      </c>
      <c r="C781" s="235" t="s">
        <v>121</v>
      </c>
      <c r="D781" s="228">
        <v>2604.1999999999998</v>
      </c>
      <c r="E781" s="235">
        <v>0</v>
      </c>
      <c r="F781" s="228">
        <v>2604.1999999999998</v>
      </c>
      <c r="G781" s="229" t="s">
        <v>121</v>
      </c>
    </row>
    <row r="782" spans="1:7" x14ac:dyDescent="0.2">
      <c r="A782" s="234" t="s">
        <v>19480</v>
      </c>
      <c r="B782" s="228">
        <v>0</v>
      </c>
      <c r="C782" s="235" t="s">
        <v>121</v>
      </c>
      <c r="D782" s="228">
        <v>2604.1999999999998</v>
      </c>
      <c r="E782" s="235">
        <v>0</v>
      </c>
      <c r="F782" s="228">
        <v>2604.1999999999998</v>
      </c>
      <c r="G782" s="229" t="s">
        <v>121</v>
      </c>
    </row>
    <row r="783" spans="1:7" x14ac:dyDescent="0.2">
      <c r="A783" s="234" t="s">
        <v>613</v>
      </c>
      <c r="B783" s="228">
        <v>377.52</v>
      </c>
      <c r="C783" s="235" t="s">
        <v>121</v>
      </c>
      <c r="D783" s="228">
        <v>6150.29</v>
      </c>
      <c r="E783" s="235">
        <v>0</v>
      </c>
      <c r="F783" s="228">
        <v>6527.81</v>
      </c>
      <c r="G783" s="229" t="s">
        <v>121</v>
      </c>
    </row>
    <row r="784" spans="1:7" x14ac:dyDescent="0.2">
      <c r="A784" s="234" t="s">
        <v>19481</v>
      </c>
      <c r="B784" s="228">
        <v>0</v>
      </c>
      <c r="C784" s="235" t="s">
        <v>121</v>
      </c>
      <c r="D784" s="228">
        <v>5321.04</v>
      </c>
      <c r="E784" s="235">
        <v>0</v>
      </c>
      <c r="F784" s="228">
        <v>5321.04</v>
      </c>
      <c r="G784" s="229" t="s">
        <v>121</v>
      </c>
    </row>
    <row r="785" spans="1:7" x14ac:dyDescent="0.2">
      <c r="A785" s="234" t="s">
        <v>19482</v>
      </c>
      <c r="B785" s="228">
        <v>0</v>
      </c>
      <c r="C785" s="235" t="s">
        <v>121</v>
      </c>
      <c r="D785" s="228">
        <v>5321.04</v>
      </c>
      <c r="E785" s="235">
        <v>0</v>
      </c>
      <c r="F785" s="228">
        <v>5321.04</v>
      </c>
      <c r="G785" s="229" t="s">
        <v>121</v>
      </c>
    </row>
    <row r="786" spans="1:7" x14ac:dyDescent="0.2">
      <c r="A786" s="234" t="s">
        <v>614</v>
      </c>
      <c r="B786" s="228">
        <v>377.52</v>
      </c>
      <c r="C786" s="235" t="s">
        <v>121</v>
      </c>
      <c r="D786" s="228">
        <v>80</v>
      </c>
      <c r="E786" s="235">
        <v>0</v>
      </c>
      <c r="F786" s="228">
        <v>457.52</v>
      </c>
      <c r="G786" s="229" t="s">
        <v>121</v>
      </c>
    </row>
    <row r="787" spans="1:7" x14ac:dyDescent="0.2">
      <c r="A787" s="234" t="s">
        <v>615</v>
      </c>
      <c r="B787" s="228">
        <v>0</v>
      </c>
      <c r="C787" s="235" t="s">
        <v>121</v>
      </c>
      <c r="D787" s="228">
        <v>80</v>
      </c>
      <c r="E787" s="235">
        <v>0</v>
      </c>
      <c r="F787" s="228">
        <v>80</v>
      </c>
      <c r="G787" s="229" t="s">
        <v>121</v>
      </c>
    </row>
    <row r="788" spans="1:7" x14ac:dyDescent="0.2">
      <c r="A788" s="234" t="s">
        <v>615</v>
      </c>
      <c r="B788" s="228">
        <v>377.52</v>
      </c>
      <c r="C788" s="235" t="s">
        <v>121</v>
      </c>
      <c r="D788" s="228">
        <v>0</v>
      </c>
      <c r="E788" s="235">
        <v>0</v>
      </c>
      <c r="F788" s="228">
        <v>377.52</v>
      </c>
      <c r="G788" s="229" t="s">
        <v>121</v>
      </c>
    </row>
    <row r="789" spans="1:7" x14ac:dyDescent="0.2">
      <c r="A789" s="234" t="s">
        <v>19483</v>
      </c>
      <c r="B789" s="228">
        <v>0</v>
      </c>
      <c r="C789" s="235" t="s">
        <v>121</v>
      </c>
      <c r="D789" s="228">
        <v>749.25</v>
      </c>
      <c r="E789" s="235">
        <v>0</v>
      </c>
      <c r="F789" s="228">
        <v>749.25</v>
      </c>
      <c r="G789" s="229" t="s">
        <v>121</v>
      </c>
    </row>
    <row r="790" spans="1:7" x14ac:dyDescent="0.2">
      <c r="A790" s="234" t="s">
        <v>19484</v>
      </c>
      <c r="B790" s="228">
        <v>0</v>
      </c>
      <c r="C790" s="235" t="s">
        <v>121</v>
      </c>
      <c r="D790" s="228">
        <v>749.25</v>
      </c>
      <c r="E790" s="235">
        <v>0</v>
      </c>
      <c r="F790" s="228">
        <v>749.25</v>
      </c>
      <c r="G790" s="229" t="s">
        <v>121</v>
      </c>
    </row>
    <row r="791" spans="1:7" x14ac:dyDescent="0.2">
      <c r="A791" s="234" t="s">
        <v>616</v>
      </c>
      <c r="B791" s="228">
        <v>4390588.8899999997</v>
      </c>
      <c r="C791" s="235" t="s">
        <v>121</v>
      </c>
      <c r="D791" s="228">
        <v>3206422.48</v>
      </c>
      <c r="E791" s="235">
        <v>162494.06</v>
      </c>
      <c r="F791" s="228">
        <v>7434517.3099999996</v>
      </c>
      <c r="G791" s="229" t="s">
        <v>121</v>
      </c>
    </row>
    <row r="792" spans="1:7" x14ac:dyDescent="0.2">
      <c r="A792" s="234" t="s">
        <v>617</v>
      </c>
      <c r="B792" s="228">
        <v>322824.46000000002</v>
      </c>
      <c r="C792" s="235" t="s">
        <v>121</v>
      </c>
      <c r="D792" s="228">
        <v>200999.48</v>
      </c>
      <c r="E792" s="235">
        <v>0</v>
      </c>
      <c r="F792" s="228">
        <v>523823.94</v>
      </c>
      <c r="G792" s="229" t="s">
        <v>121</v>
      </c>
    </row>
    <row r="793" spans="1:7" x14ac:dyDescent="0.2">
      <c r="A793" s="234" t="s">
        <v>618</v>
      </c>
      <c r="B793" s="228">
        <v>117643</v>
      </c>
      <c r="C793" s="235" t="s">
        <v>121</v>
      </c>
      <c r="D793" s="228">
        <v>58039</v>
      </c>
      <c r="E793" s="235">
        <v>0</v>
      </c>
      <c r="F793" s="228">
        <v>175682</v>
      </c>
      <c r="G793" s="229" t="s">
        <v>121</v>
      </c>
    </row>
    <row r="794" spans="1:7" x14ac:dyDescent="0.2">
      <c r="A794" s="234" t="s">
        <v>619</v>
      </c>
      <c r="B794" s="228">
        <v>0</v>
      </c>
      <c r="C794" s="235" t="s">
        <v>121</v>
      </c>
      <c r="D794" s="228">
        <v>58039</v>
      </c>
      <c r="E794" s="235">
        <v>0</v>
      </c>
      <c r="F794" s="228">
        <v>58039</v>
      </c>
      <c r="G794" s="229" t="s">
        <v>121</v>
      </c>
    </row>
    <row r="795" spans="1:7" x14ac:dyDescent="0.2">
      <c r="A795" s="234" t="s">
        <v>619</v>
      </c>
      <c r="B795" s="228">
        <v>117643</v>
      </c>
      <c r="C795" s="235" t="s">
        <v>121</v>
      </c>
      <c r="D795" s="228">
        <v>0</v>
      </c>
      <c r="E795" s="235">
        <v>0</v>
      </c>
      <c r="F795" s="228">
        <v>117643</v>
      </c>
      <c r="G795" s="229" t="s">
        <v>121</v>
      </c>
    </row>
    <row r="796" spans="1:7" x14ac:dyDescent="0.2">
      <c r="A796" s="234" t="s">
        <v>620</v>
      </c>
      <c r="B796" s="228">
        <v>70826.87</v>
      </c>
      <c r="C796" s="235" t="s">
        <v>121</v>
      </c>
      <c r="D796" s="228">
        <v>73977.5</v>
      </c>
      <c r="E796" s="235">
        <v>0</v>
      </c>
      <c r="F796" s="228">
        <v>144804.37</v>
      </c>
      <c r="G796" s="229" t="s">
        <v>121</v>
      </c>
    </row>
    <row r="797" spans="1:7" x14ac:dyDescent="0.2">
      <c r="A797" s="234" t="s">
        <v>621</v>
      </c>
      <c r="B797" s="228">
        <v>0</v>
      </c>
      <c r="C797" s="235" t="s">
        <v>121</v>
      </c>
      <c r="D797" s="228">
        <v>34723.1</v>
      </c>
      <c r="E797" s="235">
        <v>0</v>
      </c>
      <c r="F797" s="228">
        <v>34723.1</v>
      </c>
      <c r="G797" s="229" t="s">
        <v>121</v>
      </c>
    </row>
    <row r="798" spans="1:7" x14ac:dyDescent="0.2">
      <c r="A798" s="234" t="s">
        <v>621</v>
      </c>
      <c r="B798" s="228">
        <v>70826.87</v>
      </c>
      <c r="C798" s="235" t="s">
        <v>121</v>
      </c>
      <c r="D798" s="228">
        <v>39254.400000000001</v>
      </c>
      <c r="E798" s="235">
        <v>0</v>
      </c>
      <c r="F798" s="228">
        <v>110081.27</v>
      </c>
      <c r="G798" s="229" t="s">
        <v>121</v>
      </c>
    </row>
    <row r="799" spans="1:7" x14ac:dyDescent="0.2">
      <c r="A799" s="234" t="s">
        <v>622</v>
      </c>
      <c r="B799" s="228">
        <v>125526</v>
      </c>
      <c r="C799" s="235" t="s">
        <v>121</v>
      </c>
      <c r="D799" s="228">
        <v>63211</v>
      </c>
      <c r="E799" s="235">
        <v>0</v>
      </c>
      <c r="F799" s="228">
        <v>188737</v>
      </c>
      <c r="G799" s="229" t="s">
        <v>121</v>
      </c>
    </row>
    <row r="800" spans="1:7" x14ac:dyDescent="0.2">
      <c r="A800" s="234" t="s">
        <v>623</v>
      </c>
      <c r="B800" s="228">
        <v>0</v>
      </c>
      <c r="C800" s="235" t="s">
        <v>121</v>
      </c>
      <c r="D800" s="228">
        <v>1559</v>
      </c>
      <c r="E800" s="235">
        <v>0</v>
      </c>
      <c r="F800" s="228">
        <v>1559</v>
      </c>
      <c r="G800" s="229" t="s">
        <v>121</v>
      </c>
    </row>
    <row r="801" spans="1:7" x14ac:dyDescent="0.2">
      <c r="A801" s="234" t="s">
        <v>623</v>
      </c>
      <c r="B801" s="228">
        <v>125526</v>
      </c>
      <c r="C801" s="235" t="s">
        <v>121</v>
      </c>
      <c r="D801" s="228">
        <v>61652</v>
      </c>
      <c r="E801" s="235">
        <v>0</v>
      </c>
      <c r="F801" s="228">
        <v>187178</v>
      </c>
      <c r="G801" s="229" t="s">
        <v>121</v>
      </c>
    </row>
    <row r="802" spans="1:7" x14ac:dyDescent="0.2">
      <c r="A802" s="234" t="s">
        <v>624</v>
      </c>
      <c r="B802" s="228">
        <v>5349.59</v>
      </c>
      <c r="C802" s="235" t="s">
        <v>121</v>
      </c>
      <c r="D802" s="228">
        <v>2759.98</v>
      </c>
      <c r="E802" s="235">
        <v>0</v>
      </c>
      <c r="F802" s="228">
        <v>8109.57</v>
      </c>
      <c r="G802" s="229" t="s">
        <v>121</v>
      </c>
    </row>
    <row r="803" spans="1:7" x14ac:dyDescent="0.2">
      <c r="A803" s="234" t="s">
        <v>625</v>
      </c>
      <c r="B803" s="228">
        <v>0</v>
      </c>
      <c r="C803" s="235" t="s">
        <v>121</v>
      </c>
      <c r="D803" s="228">
        <v>300</v>
      </c>
      <c r="E803" s="235">
        <v>0</v>
      </c>
      <c r="F803" s="228">
        <v>300</v>
      </c>
      <c r="G803" s="229" t="s">
        <v>121</v>
      </c>
    </row>
    <row r="804" spans="1:7" x14ac:dyDescent="0.2">
      <c r="A804" s="234" t="s">
        <v>625</v>
      </c>
      <c r="B804" s="228">
        <v>5349.59</v>
      </c>
      <c r="C804" s="235" t="s">
        <v>121</v>
      </c>
      <c r="D804" s="228">
        <v>2459.98</v>
      </c>
      <c r="E804" s="235">
        <v>0</v>
      </c>
      <c r="F804" s="228">
        <v>7809.57</v>
      </c>
      <c r="G804" s="229" t="s">
        <v>121</v>
      </c>
    </row>
    <row r="805" spans="1:7" x14ac:dyDescent="0.2">
      <c r="A805" s="234" t="s">
        <v>19202</v>
      </c>
      <c r="B805" s="228">
        <v>2552</v>
      </c>
      <c r="C805" s="235" t="s">
        <v>121</v>
      </c>
      <c r="D805" s="228">
        <v>3012</v>
      </c>
      <c r="E805" s="235">
        <v>0</v>
      </c>
      <c r="F805" s="228">
        <v>5564</v>
      </c>
      <c r="G805" s="229" t="s">
        <v>121</v>
      </c>
    </row>
    <row r="806" spans="1:7" x14ac:dyDescent="0.2">
      <c r="A806" s="234" t="s">
        <v>19485</v>
      </c>
      <c r="B806" s="228">
        <v>0</v>
      </c>
      <c r="C806" s="235" t="s">
        <v>121</v>
      </c>
      <c r="D806" s="228">
        <v>460</v>
      </c>
      <c r="E806" s="235">
        <v>0</v>
      </c>
      <c r="F806" s="228">
        <v>460</v>
      </c>
      <c r="G806" s="229" t="s">
        <v>121</v>
      </c>
    </row>
    <row r="807" spans="1:7" x14ac:dyDescent="0.2">
      <c r="A807" s="234" t="s">
        <v>19203</v>
      </c>
      <c r="B807" s="228">
        <v>2552</v>
      </c>
      <c r="C807" s="235" t="s">
        <v>121</v>
      </c>
      <c r="D807" s="228">
        <v>2552</v>
      </c>
      <c r="E807" s="235">
        <v>0</v>
      </c>
      <c r="F807" s="228">
        <v>5104</v>
      </c>
      <c r="G807" s="229" t="s">
        <v>121</v>
      </c>
    </row>
    <row r="808" spans="1:7" x14ac:dyDescent="0.2">
      <c r="A808" s="234" t="s">
        <v>626</v>
      </c>
      <c r="B808" s="228">
        <v>927</v>
      </c>
      <c r="C808" s="235" t="s">
        <v>121</v>
      </c>
      <c r="D808" s="228">
        <v>0</v>
      </c>
      <c r="E808" s="235">
        <v>0</v>
      </c>
      <c r="F808" s="228">
        <v>927</v>
      </c>
      <c r="G808" s="229" t="s">
        <v>121</v>
      </c>
    </row>
    <row r="809" spans="1:7" x14ac:dyDescent="0.2">
      <c r="A809" s="234" t="s">
        <v>627</v>
      </c>
      <c r="B809" s="228">
        <v>927</v>
      </c>
      <c r="C809" s="235" t="s">
        <v>121</v>
      </c>
      <c r="D809" s="228">
        <v>0</v>
      </c>
      <c r="E809" s="235">
        <v>0</v>
      </c>
      <c r="F809" s="228">
        <v>927</v>
      </c>
      <c r="G809" s="229" t="s">
        <v>121</v>
      </c>
    </row>
    <row r="810" spans="1:7" x14ac:dyDescent="0.2">
      <c r="A810" s="234" t="s">
        <v>19204</v>
      </c>
      <c r="B810" s="228">
        <v>198029</v>
      </c>
      <c r="C810" s="235" t="s">
        <v>121</v>
      </c>
      <c r="D810" s="228">
        <v>415243.39</v>
      </c>
      <c r="E810" s="235">
        <v>150000</v>
      </c>
      <c r="F810" s="228">
        <v>463272.39</v>
      </c>
      <c r="G810" s="229" t="s">
        <v>121</v>
      </c>
    </row>
    <row r="811" spans="1:7" x14ac:dyDescent="0.2">
      <c r="A811" s="234" t="s">
        <v>19205</v>
      </c>
      <c r="B811" s="228">
        <v>9620</v>
      </c>
      <c r="C811" s="235" t="s">
        <v>121</v>
      </c>
      <c r="D811" s="228">
        <v>29859.439999999999</v>
      </c>
      <c r="E811" s="235">
        <v>0</v>
      </c>
      <c r="F811" s="228">
        <v>39479.440000000002</v>
      </c>
      <c r="G811" s="229" t="s">
        <v>121</v>
      </c>
    </row>
    <row r="812" spans="1:7" x14ac:dyDescent="0.2">
      <c r="A812" s="234" t="s">
        <v>19206</v>
      </c>
      <c r="B812" s="228">
        <v>0</v>
      </c>
      <c r="C812" s="235" t="s">
        <v>121</v>
      </c>
      <c r="D812" s="228">
        <v>10000</v>
      </c>
      <c r="E812" s="235">
        <v>0</v>
      </c>
      <c r="F812" s="228">
        <v>10000</v>
      </c>
      <c r="G812" s="229" t="s">
        <v>121</v>
      </c>
    </row>
    <row r="813" spans="1:7" x14ac:dyDescent="0.2">
      <c r="A813" s="234" t="s">
        <v>19206</v>
      </c>
      <c r="B813" s="228">
        <v>9620</v>
      </c>
      <c r="C813" s="235" t="s">
        <v>121</v>
      </c>
      <c r="D813" s="228">
        <v>19859.439999999999</v>
      </c>
      <c r="E813" s="235">
        <v>0</v>
      </c>
      <c r="F813" s="228">
        <v>29479.439999999999</v>
      </c>
      <c r="G813" s="229" t="s">
        <v>121</v>
      </c>
    </row>
    <row r="814" spans="1:7" x14ac:dyDescent="0.2">
      <c r="A814" s="234" t="s">
        <v>19207</v>
      </c>
      <c r="B814" s="228">
        <v>7656</v>
      </c>
      <c r="C814" s="235" t="s">
        <v>121</v>
      </c>
      <c r="D814" s="228">
        <v>11136</v>
      </c>
      <c r="E814" s="235">
        <v>0</v>
      </c>
      <c r="F814" s="228">
        <v>18792</v>
      </c>
      <c r="G814" s="229" t="s">
        <v>121</v>
      </c>
    </row>
    <row r="815" spans="1:7" x14ac:dyDescent="0.2">
      <c r="A815" s="234" t="s">
        <v>19208</v>
      </c>
      <c r="B815" s="228">
        <v>7656</v>
      </c>
      <c r="C815" s="235" t="s">
        <v>121</v>
      </c>
      <c r="D815" s="228">
        <v>11136</v>
      </c>
      <c r="E815" s="235">
        <v>0</v>
      </c>
      <c r="F815" s="228">
        <v>18792</v>
      </c>
      <c r="G815" s="229" t="s">
        <v>121</v>
      </c>
    </row>
    <row r="816" spans="1:7" x14ac:dyDescent="0.2">
      <c r="A816" s="234" t="s">
        <v>19209</v>
      </c>
      <c r="B816" s="228">
        <v>180753</v>
      </c>
      <c r="C816" s="235" t="s">
        <v>121</v>
      </c>
      <c r="D816" s="228">
        <v>374247.95</v>
      </c>
      <c r="E816" s="235">
        <v>150000</v>
      </c>
      <c r="F816" s="228">
        <v>405000.95</v>
      </c>
      <c r="G816" s="229" t="s">
        <v>121</v>
      </c>
    </row>
    <row r="817" spans="1:7" x14ac:dyDescent="0.2">
      <c r="A817" s="234" t="s">
        <v>19210</v>
      </c>
      <c r="B817" s="228">
        <v>30753</v>
      </c>
      <c r="C817" s="235" t="s">
        <v>121</v>
      </c>
      <c r="D817" s="228">
        <v>224247.95</v>
      </c>
      <c r="E817" s="235">
        <v>0</v>
      </c>
      <c r="F817" s="228">
        <v>255000.95</v>
      </c>
      <c r="G817" s="229" t="s">
        <v>121</v>
      </c>
    </row>
    <row r="818" spans="1:7" x14ac:dyDescent="0.2">
      <c r="A818" s="234" t="s">
        <v>19210</v>
      </c>
      <c r="B818" s="228">
        <v>0</v>
      </c>
      <c r="C818" s="235" t="s">
        <v>121</v>
      </c>
      <c r="D818" s="228">
        <v>150000</v>
      </c>
      <c r="E818" s="235">
        <v>0</v>
      </c>
      <c r="F818" s="228">
        <v>150000</v>
      </c>
      <c r="G818" s="229" t="s">
        <v>121</v>
      </c>
    </row>
    <row r="819" spans="1:7" x14ac:dyDescent="0.2">
      <c r="A819" s="234" t="s">
        <v>19210</v>
      </c>
      <c r="B819" s="228">
        <v>150000</v>
      </c>
      <c r="C819" s="235" t="s">
        <v>121</v>
      </c>
      <c r="D819" s="228">
        <v>0</v>
      </c>
      <c r="E819" s="235">
        <v>150000</v>
      </c>
      <c r="F819" s="228">
        <v>0</v>
      </c>
      <c r="G819" s="229" t="s">
        <v>121</v>
      </c>
    </row>
    <row r="820" spans="1:7" x14ac:dyDescent="0.2">
      <c r="A820" s="234" t="s">
        <v>628</v>
      </c>
      <c r="B820" s="228">
        <v>2285559.7999999998</v>
      </c>
      <c r="C820" s="235" t="s">
        <v>121</v>
      </c>
      <c r="D820" s="228">
        <v>1653793.68</v>
      </c>
      <c r="E820" s="235">
        <v>0</v>
      </c>
      <c r="F820" s="228">
        <v>3939353.48</v>
      </c>
      <c r="G820" s="229" t="s">
        <v>121</v>
      </c>
    </row>
    <row r="821" spans="1:7" x14ac:dyDescent="0.2">
      <c r="A821" s="234" t="s">
        <v>19486</v>
      </c>
      <c r="B821" s="228">
        <v>0</v>
      </c>
      <c r="C821" s="235" t="s">
        <v>121</v>
      </c>
      <c r="D821" s="228">
        <v>1392</v>
      </c>
      <c r="E821" s="235">
        <v>0</v>
      </c>
      <c r="F821" s="228">
        <v>1392</v>
      </c>
      <c r="G821" s="229" t="s">
        <v>121</v>
      </c>
    </row>
    <row r="822" spans="1:7" x14ac:dyDescent="0.2">
      <c r="A822" s="234" t="s">
        <v>19487</v>
      </c>
      <c r="B822" s="228">
        <v>0</v>
      </c>
      <c r="C822" s="235" t="s">
        <v>121</v>
      </c>
      <c r="D822" s="228">
        <v>1392</v>
      </c>
      <c r="E822" s="235">
        <v>0</v>
      </c>
      <c r="F822" s="228">
        <v>1392</v>
      </c>
      <c r="G822" s="229" t="s">
        <v>121</v>
      </c>
    </row>
    <row r="823" spans="1:7" x14ac:dyDescent="0.2">
      <c r="A823" s="234" t="s">
        <v>629</v>
      </c>
      <c r="B823" s="228">
        <v>2149918.6</v>
      </c>
      <c r="C823" s="235" t="s">
        <v>121</v>
      </c>
      <c r="D823" s="228">
        <v>1405772.62</v>
      </c>
      <c r="E823" s="235">
        <v>0</v>
      </c>
      <c r="F823" s="228">
        <v>3555691.22</v>
      </c>
      <c r="G823" s="229" t="s">
        <v>121</v>
      </c>
    </row>
    <row r="824" spans="1:7" x14ac:dyDescent="0.2">
      <c r="A824" s="234" t="s">
        <v>630</v>
      </c>
      <c r="B824" s="228">
        <v>0</v>
      </c>
      <c r="C824" s="235" t="s">
        <v>121</v>
      </c>
      <c r="D824" s="228">
        <v>1086750.6000000001</v>
      </c>
      <c r="E824" s="235">
        <v>0</v>
      </c>
      <c r="F824" s="228">
        <v>1086750.6000000001</v>
      </c>
      <c r="G824" s="229" t="s">
        <v>121</v>
      </c>
    </row>
    <row r="825" spans="1:7" x14ac:dyDescent="0.2">
      <c r="A825" s="234" t="s">
        <v>630</v>
      </c>
      <c r="B825" s="228">
        <v>2149918.6</v>
      </c>
      <c r="C825" s="235" t="s">
        <v>121</v>
      </c>
      <c r="D825" s="228">
        <v>249022.02</v>
      </c>
      <c r="E825" s="235">
        <v>0</v>
      </c>
      <c r="F825" s="228">
        <v>2398940.62</v>
      </c>
      <c r="G825" s="229" t="s">
        <v>121</v>
      </c>
    </row>
    <row r="826" spans="1:7" x14ac:dyDescent="0.2">
      <c r="A826" s="234" t="s">
        <v>630</v>
      </c>
      <c r="B826" s="228">
        <v>0</v>
      </c>
      <c r="C826" s="235" t="s">
        <v>121</v>
      </c>
      <c r="D826" s="228">
        <v>70000</v>
      </c>
      <c r="E826" s="235">
        <v>0</v>
      </c>
      <c r="F826" s="228">
        <v>70000</v>
      </c>
      <c r="G826" s="229" t="s">
        <v>121</v>
      </c>
    </row>
    <row r="827" spans="1:7" x14ac:dyDescent="0.2">
      <c r="A827" s="234" t="s">
        <v>19488</v>
      </c>
      <c r="B827" s="228">
        <v>0</v>
      </c>
      <c r="C827" s="235" t="s">
        <v>121</v>
      </c>
      <c r="D827" s="228">
        <v>4686</v>
      </c>
      <c r="E827" s="235">
        <v>0</v>
      </c>
      <c r="F827" s="228">
        <v>4686</v>
      </c>
      <c r="G827" s="229" t="s">
        <v>121</v>
      </c>
    </row>
    <row r="828" spans="1:7" x14ac:dyDescent="0.2">
      <c r="A828" s="234" t="s">
        <v>19489</v>
      </c>
      <c r="B828" s="228">
        <v>0</v>
      </c>
      <c r="C828" s="235" t="s">
        <v>121</v>
      </c>
      <c r="D828" s="228">
        <v>3700</v>
      </c>
      <c r="E828" s="235">
        <v>0</v>
      </c>
      <c r="F828" s="228">
        <v>3700</v>
      </c>
      <c r="G828" s="229" t="s">
        <v>121</v>
      </c>
    </row>
    <row r="829" spans="1:7" x14ac:dyDescent="0.2">
      <c r="A829" s="234" t="s">
        <v>19489</v>
      </c>
      <c r="B829" s="228">
        <v>0</v>
      </c>
      <c r="C829" s="235" t="s">
        <v>121</v>
      </c>
      <c r="D829" s="228">
        <v>986</v>
      </c>
      <c r="E829" s="235">
        <v>0</v>
      </c>
      <c r="F829" s="228">
        <v>986</v>
      </c>
      <c r="G829" s="229" t="s">
        <v>121</v>
      </c>
    </row>
    <row r="830" spans="1:7" x14ac:dyDescent="0.2">
      <c r="A830" s="234" t="s">
        <v>631</v>
      </c>
      <c r="B830" s="228">
        <v>2088</v>
      </c>
      <c r="C830" s="235" t="s">
        <v>121</v>
      </c>
      <c r="D830" s="228">
        <v>66523.28</v>
      </c>
      <c r="E830" s="235">
        <v>0</v>
      </c>
      <c r="F830" s="228">
        <v>68611.28</v>
      </c>
      <c r="G830" s="229" t="s">
        <v>121</v>
      </c>
    </row>
    <row r="831" spans="1:7" x14ac:dyDescent="0.2">
      <c r="A831" s="234" t="s">
        <v>632</v>
      </c>
      <c r="B831" s="228">
        <v>0</v>
      </c>
      <c r="C831" s="235" t="s">
        <v>121</v>
      </c>
      <c r="D831" s="228">
        <v>27840</v>
      </c>
      <c r="E831" s="235">
        <v>0</v>
      </c>
      <c r="F831" s="228">
        <v>27840</v>
      </c>
      <c r="G831" s="229" t="s">
        <v>121</v>
      </c>
    </row>
    <row r="832" spans="1:7" x14ac:dyDescent="0.2">
      <c r="A832" s="234" t="s">
        <v>632</v>
      </c>
      <c r="B832" s="228">
        <v>2088</v>
      </c>
      <c r="C832" s="235" t="s">
        <v>121</v>
      </c>
      <c r="D832" s="228">
        <v>13683.28</v>
      </c>
      <c r="E832" s="235">
        <v>0</v>
      </c>
      <c r="F832" s="228">
        <v>15771.28</v>
      </c>
      <c r="G832" s="229" t="s">
        <v>121</v>
      </c>
    </row>
    <row r="833" spans="1:7" x14ac:dyDescent="0.2">
      <c r="A833" s="234" t="s">
        <v>632</v>
      </c>
      <c r="B833" s="228">
        <v>0</v>
      </c>
      <c r="C833" s="235" t="s">
        <v>121</v>
      </c>
      <c r="D833" s="228">
        <v>25000</v>
      </c>
      <c r="E833" s="235">
        <v>0</v>
      </c>
      <c r="F833" s="228">
        <v>25000</v>
      </c>
      <c r="G833" s="229" t="s">
        <v>121</v>
      </c>
    </row>
    <row r="834" spans="1:7" x14ac:dyDescent="0.2">
      <c r="A834" s="234" t="s">
        <v>19490</v>
      </c>
      <c r="B834" s="228">
        <v>0</v>
      </c>
      <c r="C834" s="235" t="s">
        <v>121</v>
      </c>
      <c r="D834" s="228">
        <v>2552</v>
      </c>
      <c r="E834" s="235">
        <v>0</v>
      </c>
      <c r="F834" s="228">
        <v>2552</v>
      </c>
      <c r="G834" s="229" t="s">
        <v>121</v>
      </c>
    </row>
    <row r="835" spans="1:7" x14ac:dyDescent="0.2">
      <c r="A835" s="234" t="s">
        <v>19491</v>
      </c>
      <c r="B835" s="228">
        <v>0</v>
      </c>
      <c r="C835" s="235" t="s">
        <v>121</v>
      </c>
      <c r="D835" s="228">
        <v>2552</v>
      </c>
      <c r="E835" s="235">
        <v>0</v>
      </c>
      <c r="F835" s="228">
        <v>2552</v>
      </c>
      <c r="G835" s="229" t="s">
        <v>121</v>
      </c>
    </row>
    <row r="836" spans="1:7" x14ac:dyDescent="0.2">
      <c r="A836" s="234" t="s">
        <v>633</v>
      </c>
      <c r="B836" s="228">
        <v>16259.8</v>
      </c>
      <c r="C836" s="235" t="s">
        <v>121</v>
      </c>
      <c r="D836" s="228">
        <v>40737.980000000003</v>
      </c>
      <c r="E836" s="235">
        <v>0</v>
      </c>
      <c r="F836" s="228">
        <v>56997.78</v>
      </c>
      <c r="G836" s="229" t="s">
        <v>121</v>
      </c>
    </row>
    <row r="837" spans="1:7" x14ac:dyDescent="0.2">
      <c r="A837" s="234" t="s">
        <v>634</v>
      </c>
      <c r="B837" s="228">
        <v>0</v>
      </c>
      <c r="C837" s="235" t="s">
        <v>121</v>
      </c>
      <c r="D837" s="228">
        <v>191.4</v>
      </c>
      <c r="E837" s="235">
        <v>0</v>
      </c>
      <c r="F837" s="228">
        <v>191.4</v>
      </c>
      <c r="G837" s="229" t="s">
        <v>121</v>
      </c>
    </row>
    <row r="838" spans="1:7" x14ac:dyDescent="0.2">
      <c r="A838" s="234" t="s">
        <v>634</v>
      </c>
      <c r="B838" s="228">
        <v>225.99</v>
      </c>
      <c r="C838" s="235" t="s">
        <v>121</v>
      </c>
      <c r="D838" s="228">
        <v>0</v>
      </c>
      <c r="E838" s="235">
        <v>0</v>
      </c>
      <c r="F838" s="228">
        <v>225.99</v>
      </c>
      <c r="G838" s="229" t="s">
        <v>121</v>
      </c>
    </row>
    <row r="839" spans="1:7" x14ac:dyDescent="0.2">
      <c r="A839" s="234" t="s">
        <v>634</v>
      </c>
      <c r="B839" s="228">
        <v>16033.81</v>
      </c>
      <c r="C839" s="235" t="s">
        <v>121</v>
      </c>
      <c r="D839" s="228">
        <v>40546.58</v>
      </c>
      <c r="E839" s="235">
        <v>0</v>
      </c>
      <c r="F839" s="228">
        <v>56580.39</v>
      </c>
      <c r="G839" s="229" t="s">
        <v>121</v>
      </c>
    </row>
    <row r="840" spans="1:7" x14ac:dyDescent="0.2">
      <c r="A840" s="234" t="s">
        <v>635</v>
      </c>
      <c r="B840" s="228">
        <v>117293.4</v>
      </c>
      <c r="C840" s="235" t="s">
        <v>121</v>
      </c>
      <c r="D840" s="228">
        <v>132129.79999999999</v>
      </c>
      <c r="E840" s="235">
        <v>0</v>
      </c>
      <c r="F840" s="228">
        <v>249423.2</v>
      </c>
      <c r="G840" s="229" t="s">
        <v>121</v>
      </c>
    </row>
    <row r="841" spans="1:7" x14ac:dyDescent="0.2">
      <c r="A841" s="234" t="s">
        <v>636</v>
      </c>
      <c r="B841" s="228">
        <v>117293.4</v>
      </c>
      <c r="C841" s="235" t="s">
        <v>121</v>
      </c>
      <c r="D841" s="228">
        <v>132129.79999999999</v>
      </c>
      <c r="E841" s="235">
        <v>0</v>
      </c>
      <c r="F841" s="228">
        <v>249423.2</v>
      </c>
      <c r="G841" s="229" t="s">
        <v>121</v>
      </c>
    </row>
    <row r="842" spans="1:7" x14ac:dyDescent="0.2">
      <c r="A842" s="234" t="s">
        <v>637</v>
      </c>
      <c r="B842" s="228">
        <v>63455.57</v>
      </c>
      <c r="C842" s="235" t="s">
        <v>121</v>
      </c>
      <c r="D842" s="228">
        <v>28399.01</v>
      </c>
      <c r="E842" s="235">
        <v>12469.2</v>
      </c>
      <c r="F842" s="228">
        <v>79385.38</v>
      </c>
      <c r="G842" s="229" t="s">
        <v>121</v>
      </c>
    </row>
    <row r="843" spans="1:7" x14ac:dyDescent="0.2">
      <c r="A843" s="234" t="s">
        <v>638</v>
      </c>
      <c r="B843" s="228">
        <v>63455.57</v>
      </c>
      <c r="C843" s="235" t="s">
        <v>121</v>
      </c>
      <c r="D843" s="228">
        <v>28399.01</v>
      </c>
      <c r="E843" s="235">
        <v>12469.2</v>
      </c>
      <c r="F843" s="228">
        <v>79385.38</v>
      </c>
      <c r="G843" s="229" t="s">
        <v>121</v>
      </c>
    </row>
    <row r="844" spans="1:7" x14ac:dyDescent="0.2">
      <c r="A844" s="234" t="s">
        <v>639</v>
      </c>
      <c r="B844" s="228">
        <v>75.400000000000006</v>
      </c>
      <c r="C844" s="235" t="s">
        <v>121</v>
      </c>
      <c r="D844" s="228">
        <v>90.48</v>
      </c>
      <c r="E844" s="235">
        <v>75.400000000000006</v>
      </c>
      <c r="F844" s="228">
        <v>90.48</v>
      </c>
      <c r="G844" s="229" t="s">
        <v>121</v>
      </c>
    </row>
    <row r="845" spans="1:7" ht="13.5" thickBot="1" x14ac:dyDescent="0.25">
      <c r="A845" s="236" t="s">
        <v>639</v>
      </c>
      <c r="B845" s="230">
        <v>55.68</v>
      </c>
      <c r="C845" s="237" t="s">
        <v>121</v>
      </c>
      <c r="D845" s="230">
        <v>259.83999999999997</v>
      </c>
      <c r="E845" s="237">
        <v>83.52</v>
      </c>
      <c r="F845" s="230">
        <v>232</v>
      </c>
      <c r="G845" s="231" t="s">
        <v>121</v>
      </c>
    </row>
    <row r="846" spans="1:7" x14ac:dyDescent="0.2">
      <c r="A846" s="232" t="s">
        <v>639</v>
      </c>
      <c r="B846" s="226">
        <v>0.01</v>
      </c>
      <c r="C846" s="233" t="s">
        <v>121</v>
      </c>
      <c r="D846" s="226">
        <v>0</v>
      </c>
      <c r="E846" s="233">
        <v>0</v>
      </c>
      <c r="F846" s="226">
        <v>0.01</v>
      </c>
      <c r="G846" s="227" t="s">
        <v>121</v>
      </c>
    </row>
    <row r="847" spans="1:7" x14ac:dyDescent="0.2">
      <c r="A847" s="234" t="s">
        <v>639</v>
      </c>
      <c r="B847" s="228">
        <v>1966.88</v>
      </c>
      <c r="C847" s="235" t="s">
        <v>121</v>
      </c>
      <c r="D847" s="228">
        <v>397.88</v>
      </c>
      <c r="E847" s="235">
        <v>577.58000000000004</v>
      </c>
      <c r="F847" s="228">
        <v>1787.18</v>
      </c>
      <c r="G847" s="229" t="s">
        <v>121</v>
      </c>
    </row>
    <row r="848" spans="1:7" x14ac:dyDescent="0.2">
      <c r="A848" s="234" t="s">
        <v>639</v>
      </c>
      <c r="B848" s="228">
        <v>49636.72</v>
      </c>
      <c r="C848" s="235" t="s">
        <v>121</v>
      </c>
      <c r="D848" s="228">
        <v>26820.25</v>
      </c>
      <c r="E848" s="235">
        <v>0</v>
      </c>
      <c r="F848" s="228">
        <v>76456.97</v>
      </c>
      <c r="G848" s="229" t="s">
        <v>121</v>
      </c>
    </row>
    <row r="849" spans="1:7" x14ac:dyDescent="0.2">
      <c r="A849" s="234" t="s">
        <v>639</v>
      </c>
      <c r="B849" s="228">
        <v>11108.62</v>
      </c>
      <c r="C849" s="235" t="s">
        <v>121</v>
      </c>
      <c r="D849" s="228">
        <v>0</v>
      </c>
      <c r="E849" s="235">
        <v>11108.62</v>
      </c>
      <c r="F849" s="228">
        <v>0</v>
      </c>
      <c r="G849" s="229" t="s">
        <v>121</v>
      </c>
    </row>
    <row r="850" spans="1:7" x14ac:dyDescent="0.2">
      <c r="A850" s="234" t="s">
        <v>639</v>
      </c>
      <c r="B850" s="228">
        <v>16.239999999999998</v>
      </c>
      <c r="C850" s="235" t="s">
        <v>121</v>
      </c>
      <c r="D850" s="228">
        <v>8.1199999999999992</v>
      </c>
      <c r="E850" s="235">
        <v>16.239999999999998</v>
      </c>
      <c r="F850" s="228">
        <v>8.1199999999999992</v>
      </c>
      <c r="G850" s="229" t="s">
        <v>121</v>
      </c>
    </row>
    <row r="851" spans="1:7" x14ac:dyDescent="0.2">
      <c r="A851" s="234" t="s">
        <v>639</v>
      </c>
      <c r="B851" s="228">
        <v>580</v>
      </c>
      <c r="C851" s="235" t="s">
        <v>121</v>
      </c>
      <c r="D851" s="228">
        <v>475.6</v>
      </c>
      <c r="E851" s="235">
        <v>591.6</v>
      </c>
      <c r="F851" s="228">
        <v>464</v>
      </c>
      <c r="G851" s="229" t="s">
        <v>121</v>
      </c>
    </row>
    <row r="852" spans="1:7" x14ac:dyDescent="0.2">
      <c r="A852" s="234" t="s">
        <v>639</v>
      </c>
      <c r="B852" s="228">
        <v>16.239999999999998</v>
      </c>
      <c r="C852" s="235" t="s">
        <v>121</v>
      </c>
      <c r="D852" s="228">
        <v>56.84</v>
      </c>
      <c r="E852" s="235">
        <v>16.239999999999998</v>
      </c>
      <c r="F852" s="228">
        <v>56.84</v>
      </c>
      <c r="G852" s="229" t="s">
        <v>121</v>
      </c>
    </row>
    <row r="853" spans="1:7" x14ac:dyDescent="0.2">
      <c r="A853" s="234" t="s">
        <v>639</v>
      </c>
      <c r="B853" s="228">
        <v>-0.22</v>
      </c>
      <c r="C853" s="235" t="s">
        <v>121</v>
      </c>
      <c r="D853" s="228">
        <v>290</v>
      </c>
      <c r="E853" s="235">
        <v>0</v>
      </c>
      <c r="F853" s="228">
        <v>289.77999999999997</v>
      </c>
      <c r="G853" s="229" t="s">
        <v>121</v>
      </c>
    </row>
    <row r="854" spans="1:7" x14ac:dyDescent="0.2">
      <c r="A854" s="234" t="s">
        <v>640</v>
      </c>
      <c r="B854" s="228">
        <v>325837.06</v>
      </c>
      <c r="C854" s="235" t="s">
        <v>121</v>
      </c>
      <c r="D854" s="228">
        <v>441647.21</v>
      </c>
      <c r="E854" s="235">
        <v>0</v>
      </c>
      <c r="F854" s="228">
        <v>767484.27</v>
      </c>
      <c r="G854" s="229" t="s">
        <v>121</v>
      </c>
    </row>
    <row r="855" spans="1:7" x14ac:dyDescent="0.2">
      <c r="A855" s="234" t="s">
        <v>19211</v>
      </c>
      <c r="B855" s="228">
        <v>1744</v>
      </c>
      <c r="C855" s="235" t="s">
        <v>121</v>
      </c>
      <c r="D855" s="228">
        <v>0</v>
      </c>
      <c r="E855" s="235">
        <v>0</v>
      </c>
      <c r="F855" s="228">
        <v>1744</v>
      </c>
      <c r="G855" s="229" t="s">
        <v>121</v>
      </c>
    </row>
    <row r="856" spans="1:7" x14ac:dyDescent="0.2">
      <c r="A856" s="234" t="s">
        <v>19212</v>
      </c>
      <c r="B856" s="228">
        <v>1744</v>
      </c>
      <c r="C856" s="235" t="s">
        <v>121</v>
      </c>
      <c r="D856" s="228">
        <v>0</v>
      </c>
      <c r="E856" s="235">
        <v>0</v>
      </c>
      <c r="F856" s="228">
        <v>1744</v>
      </c>
      <c r="G856" s="229" t="s">
        <v>121</v>
      </c>
    </row>
    <row r="857" spans="1:7" x14ac:dyDescent="0.2">
      <c r="A857" s="234" t="s">
        <v>641</v>
      </c>
      <c r="B857" s="228">
        <v>7334.98</v>
      </c>
      <c r="C857" s="235" t="s">
        <v>121</v>
      </c>
      <c r="D857" s="228">
        <v>9254.01</v>
      </c>
      <c r="E857" s="235">
        <v>0</v>
      </c>
      <c r="F857" s="228">
        <v>16588.990000000002</v>
      </c>
      <c r="G857" s="229" t="s">
        <v>121</v>
      </c>
    </row>
    <row r="858" spans="1:7" x14ac:dyDescent="0.2">
      <c r="A858" s="234" t="s">
        <v>642</v>
      </c>
      <c r="B858" s="228">
        <v>0</v>
      </c>
      <c r="C858" s="235" t="s">
        <v>121</v>
      </c>
      <c r="D858" s="228">
        <v>1370</v>
      </c>
      <c r="E858" s="235">
        <v>0</v>
      </c>
      <c r="F858" s="228">
        <v>1370</v>
      </c>
      <c r="G858" s="229" t="s">
        <v>121</v>
      </c>
    </row>
    <row r="859" spans="1:7" x14ac:dyDescent="0.2">
      <c r="A859" s="234" t="s">
        <v>642</v>
      </c>
      <c r="B859" s="228">
        <v>7334.98</v>
      </c>
      <c r="C859" s="235" t="s">
        <v>121</v>
      </c>
      <c r="D859" s="228">
        <v>7884.01</v>
      </c>
      <c r="E859" s="235">
        <v>0</v>
      </c>
      <c r="F859" s="228">
        <v>15218.99</v>
      </c>
      <c r="G859" s="229" t="s">
        <v>121</v>
      </c>
    </row>
    <row r="860" spans="1:7" x14ac:dyDescent="0.2">
      <c r="A860" s="234" t="s">
        <v>643</v>
      </c>
      <c r="B860" s="228">
        <v>143396.07999999999</v>
      </c>
      <c r="C860" s="235" t="s">
        <v>121</v>
      </c>
      <c r="D860" s="228">
        <v>66178</v>
      </c>
      <c r="E860" s="235">
        <v>0</v>
      </c>
      <c r="F860" s="228">
        <v>209574.08</v>
      </c>
      <c r="G860" s="229" t="s">
        <v>121</v>
      </c>
    </row>
    <row r="861" spans="1:7" x14ac:dyDescent="0.2">
      <c r="A861" s="234" t="s">
        <v>644</v>
      </c>
      <c r="B861" s="228">
        <v>143396.07999999999</v>
      </c>
      <c r="C861" s="235" t="s">
        <v>121</v>
      </c>
      <c r="D861" s="228">
        <v>66178</v>
      </c>
      <c r="E861" s="235">
        <v>0</v>
      </c>
      <c r="F861" s="228">
        <v>209574.08</v>
      </c>
      <c r="G861" s="229" t="s">
        <v>121</v>
      </c>
    </row>
    <row r="862" spans="1:7" x14ac:dyDescent="0.2">
      <c r="A862" s="234" t="s">
        <v>645</v>
      </c>
      <c r="B862" s="228">
        <v>173362</v>
      </c>
      <c r="C862" s="235" t="s">
        <v>121</v>
      </c>
      <c r="D862" s="228">
        <v>366215.2</v>
      </c>
      <c r="E862" s="235">
        <v>0</v>
      </c>
      <c r="F862" s="228">
        <v>539577.19999999995</v>
      </c>
      <c r="G862" s="229" t="s">
        <v>121</v>
      </c>
    </row>
    <row r="863" spans="1:7" x14ac:dyDescent="0.2">
      <c r="A863" s="234" t="s">
        <v>646</v>
      </c>
      <c r="B863" s="228">
        <v>0</v>
      </c>
      <c r="C863" s="235" t="s">
        <v>121</v>
      </c>
      <c r="D863" s="228">
        <v>4040</v>
      </c>
      <c r="E863" s="235">
        <v>0</v>
      </c>
      <c r="F863" s="228">
        <v>4040</v>
      </c>
      <c r="G863" s="229" t="s">
        <v>121</v>
      </c>
    </row>
    <row r="864" spans="1:7" x14ac:dyDescent="0.2">
      <c r="A864" s="234" t="s">
        <v>646</v>
      </c>
      <c r="B864" s="228">
        <v>173362</v>
      </c>
      <c r="C864" s="235" t="s">
        <v>121</v>
      </c>
      <c r="D864" s="228">
        <v>362175.2</v>
      </c>
      <c r="E864" s="235">
        <v>0</v>
      </c>
      <c r="F864" s="228">
        <v>535537.19999999995</v>
      </c>
      <c r="G864" s="229" t="s">
        <v>121</v>
      </c>
    </row>
    <row r="865" spans="1:7" x14ac:dyDescent="0.2">
      <c r="A865" s="234" t="s">
        <v>19213</v>
      </c>
      <c r="B865" s="228">
        <v>7782.58</v>
      </c>
      <c r="C865" s="235" t="s">
        <v>121</v>
      </c>
      <c r="D865" s="228">
        <v>2784</v>
      </c>
      <c r="E865" s="235">
        <v>0</v>
      </c>
      <c r="F865" s="228">
        <v>10566.58</v>
      </c>
      <c r="G865" s="229" t="s">
        <v>121</v>
      </c>
    </row>
    <row r="866" spans="1:7" x14ac:dyDescent="0.2">
      <c r="A866" s="234" t="s">
        <v>19214</v>
      </c>
      <c r="B866" s="228">
        <v>7782.58</v>
      </c>
      <c r="C866" s="235" t="s">
        <v>121</v>
      </c>
      <c r="D866" s="228">
        <v>2784</v>
      </c>
      <c r="E866" s="235">
        <v>0</v>
      </c>
      <c r="F866" s="228">
        <v>10566.58</v>
      </c>
      <c r="G866" s="229" t="s">
        <v>121</v>
      </c>
    </row>
    <row r="867" spans="1:7" x14ac:dyDescent="0.2">
      <c r="A867" s="234" t="s">
        <v>19215</v>
      </c>
      <c r="B867" s="228">
        <v>7782.58</v>
      </c>
      <c r="C867" s="235" t="s">
        <v>121</v>
      </c>
      <c r="D867" s="228">
        <v>2784</v>
      </c>
      <c r="E867" s="235">
        <v>0</v>
      </c>
      <c r="F867" s="228">
        <v>10566.58</v>
      </c>
      <c r="G867" s="229" t="s">
        <v>121</v>
      </c>
    </row>
    <row r="868" spans="1:7" x14ac:dyDescent="0.2">
      <c r="A868" s="234" t="s">
        <v>647</v>
      </c>
      <c r="B868" s="228">
        <v>92096.37</v>
      </c>
      <c r="C868" s="235" t="s">
        <v>121</v>
      </c>
      <c r="D868" s="228">
        <v>268295.05</v>
      </c>
      <c r="E868" s="235">
        <v>0</v>
      </c>
      <c r="F868" s="228">
        <v>360391.42</v>
      </c>
      <c r="G868" s="229" t="s">
        <v>121</v>
      </c>
    </row>
    <row r="869" spans="1:7" x14ac:dyDescent="0.2">
      <c r="A869" s="234" t="s">
        <v>19492</v>
      </c>
      <c r="B869" s="228">
        <v>0</v>
      </c>
      <c r="C869" s="235" t="s">
        <v>121</v>
      </c>
      <c r="D869" s="228">
        <v>3480.91</v>
      </c>
      <c r="E869" s="235">
        <v>0</v>
      </c>
      <c r="F869" s="228">
        <v>3480.91</v>
      </c>
      <c r="G869" s="229" t="s">
        <v>121</v>
      </c>
    </row>
    <row r="870" spans="1:7" x14ac:dyDescent="0.2">
      <c r="A870" s="234" t="s">
        <v>19493</v>
      </c>
      <c r="B870" s="228">
        <v>0</v>
      </c>
      <c r="C870" s="235" t="s">
        <v>121</v>
      </c>
      <c r="D870" s="228">
        <v>3480.91</v>
      </c>
      <c r="E870" s="235">
        <v>0</v>
      </c>
      <c r="F870" s="228">
        <v>3480.91</v>
      </c>
      <c r="G870" s="229" t="s">
        <v>121</v>
      </c>
    </row>
    <row r="871" spans="1:7" x14ac:dyDescent="0.2">
      <c r="A871" s="234" t="s">
        <v>19494</v>
      </c>
      <c r="B871" s="228">
        <v>0</v>
      </c>
      <c r="C871" s="235" t="s">
        <v>121</v>
      </c>
      <c r="D871" s="228">
        <v>48004</v>
      </c>
      <c r="E871" s="235">
        <v>0</v>
      </c>
      <c r="F871" s="228">
        <v>48004</v>
      </c>
      <c r="G871" s="229" t="s">
        <v>121</v>
      </c>
    </row>
    <row r="872" spans="1:7" x14ac:dyDescent="0.2">
      <c r="A872" s="234" t="s">
        <v>19495</v>
      </c>
      <c r="B872" s="228">
        <v>0</v>
      </c>
      <c r="C872" s="235" t="s">
        <v>121</v>
      </c>
      <c r="D872" s="228">
        <v>48004</v>
      </c>
      <c r="E872" s="235">
        <v>0</v>
      </c>
      <c r="F872" s="228">
        <v>48004</v>
      </c>
      <c r="G872" s="229" t="s">
        <v>121</v>
      </c>
    </row>
    <row r="873" spans="1:7" x14ac:dyDescent="0.2">
      <c r="A873" s="234" t="s">
        <v>648</v>
      </c>
      <c r="B873" s="228">
        <v>12172.27</v>
      </c>
      <c r="C873" s="235" t="s">
        <v>121</v>
      </c>
      <c r="D873" s="228">
        <v>13360.61</v>
      </c>
      <c r="E873" s="235">
        <v>0</v>
      </c>
      <c r="F873" s="228">
        <v>25532.880000000001</v>
      </c>
      <c r="G873" s="229" t="s">
        <v>121</v>
      </c>
    </row>
    <row r="874" spans="1:7" x14ac:dyDescent="0.2">
      <c r="A874" s="234" t="s">
        <v>649</v>
      </c>
      <c r="B874" s="228">
        <v>0</v>
      </c>
      <c r="C874" s="235" t="s">
        <v>121</v>
      </c>
      <c r="D874" s="228">
        <v>2326</v>
      </c>
      <c r="E874" s="235">
        <v>0</v>
      </c>
      <c r="F874" s="228">
        <v>2326</v>
      </c>
      <c r="G874" s="229" t="s">
        <v>121</v>
      </c>
    </row>
    <row r="875" spans="1:7" x14ac:dyDescent="0.2">
      <c r="A875" s="234" t="s">
        <v>649</v>
      </c>
      <c r="B875" s="228">
        <v>12172.27</v>
      </c>
      <c r="C875" s="235" t="s">
        <v>121</v>
      </c>
      <c r="D875" s="228">
        <v>11034.61</v>
      </c>
      <c r="E875" s="235">
        <v>0</v>
      </c>
      <c r="F875" s="228">
        <v>23206.880000000001</v>
      </c>
      <c r="G875" s="229" t="s">
        <v>121</v>
      </c>
    </row>
    <row r="876" spans="1:7" x14ac:dyDescent="0.2">
      <c r="A876" s="234" t="s">
        <v>19496</v>
      </c>
      <c r="B876" s="228">
        <v>0</v>
      </c>
      <c r="C876" s="235" t="s">
        <v>121</v>
      </c>
      <c r="D876" s="228">
        <v>1051.33</v>
      </c>
      <c r="E876" s="235">
        <v>0</v>
      </c>
      <c r="F876" s="228">
        <v>1051.33</v>
      </c>
      <c r="G876" s="229" t="s">
        <v>121</v>
      </c>
    </row>
    <row r="877" spans="1:7" x14ac:dyDescent="0.2">
      <c r="A877" s="234" t="s">
        <v>19497</v>
      </c>
      <c r="B877" s="228">
        <v>0</v>
      </c>
      <c r="C877" s="235" t="s">
        <v>121</v>
      </c>
      <c r="D877" s="228">
        <v>1051.33</v>
      </c>
      <c r="E877" s="235">
        <v>0</v>
      </c>
      <c r="F877" s="228">
        <v>1051.33</v>
      </c>
      <c r="G877" s="229" t="s">
        <v>121</v>
      </c>
    </row>
    <row r="878" spans="1:7" x14ac:dyDescent="0.2">
      <c r="A878" s="234" t="s">
        <v>650</v>
      </c>
      <c r="B878" s="228">
        <v>79924.100000000006</v>
      </c>
      <c r="C878" s="235" t="s">
        <v>121</v>
      </c>
      <c r="D878" s="228">
        <v>149749.65</v>
      </c>
      <c r="E878" s="235">
        <v>0</v>
      </c>
      <c r="F878" s="228">
        <v>229673.75</v>
      </c>
      <c r="G878" s="229" t="s">
        <v>121</v>
      </c>
    </row>
    <row r="879" spans="1:7" x14ac:dyDescent="0.2">
      <c r="A879" s="234" t="s">
        <v>651</v>
      </c>
      <c r="B879" s="228">
        <v>0</v>
      </c>
      <c r="C879" s="235" t="s">
        <v>121</v>
      </c>
      <c r="D879" s="228">
        <v>81823.740000000005</v>
      </c>
      <c r="E879" s="235">
        <v>0</v>
      </c>
      <c r="F879" s="228">
        <v>81823.740000000005</v>
      </c>
      <c r="G879" s="229" t="s">
        <v>121</v>
      </c>
    </row>
    <row r="880" spans="1:7" x14ac:dyDescent="0.2">
      <c r="A880" s="234" t="s">
        <v>651</v>
      </c>
      <c r="B880" s="228">
        <v>79924.100000000006</v>
      </c>
      <c r="C880" s="235" t="s">
        <v>121</v>
      </c>
      <c r="D880" s="228">
        <v>57970.74</v>
      </c>
      <c r="E880" s="235">
        <v>0</v>
      </c>
      <c r="F880" s="228">
        <v>137894.84</v>
      </c>
      <c r="G880" s="229" t="s">
        <v>121</v>
      </c>
    </row>
    <row r="881" spans="1:7" x14ac:dyDescent="0.2">
      <c r="A881" s="234" t="s">
        <v>651</v>
      </c>
      <c r="B881" s="228">
        <v>0</v>
      </c>
      <c r="C881" s="235" t="s">
        <v>121</v>
      </c>
      <c r="D881" s="228">
        <v>9955.17</v>
      </c>
      <c r="E881" s="235">
        <v>0</v>
      </c>
      <c r="F881" s="228">
        <v>9955.17</v>
      </c>
      <c r="G881" s="229" t="s">
        <v>121</v>
      </c>
    </row>
    <row r="882" spans="1:7" x14ac:dyDescent="0.2">
      <c r="A882" s="234" t="s">
        <v>19498</v>
      </c>
      <c r="B882" s="228">
        <v>0</v>
      </c>
      <c r="C882" s="235" t="s">
        <v>121</v>
      </c>
      <c r="D882" s="228">
        <v>52648.55</v>
      </c>
      <c r="E882" s="235">
        <v>0</v>
      </c>
      <c r="F882" s="228">
        <v>52648.55</v>
      </c>
      <c r="G882" s="229" t="s">
        <v>121</v>
      </c>
    </row>
    <row r="883" spans="1:7" x14ac:dyDescent="0.2">
      <c r="A883" s="234" t="s">
        <v>19499</v>
      </c>
      <c r="B883" s="228">
        <v>0</v>
      </c>
      <c r="C883" s="235" t="s">
        <v>121</v>
      </c>
      <c r="D883" s="228">
        <v>52648.55</v>
      </c>
      <c r="E883" s="235">
        <v>0</v>
      </c>
      <c r="F883" s="228">
        <v>52648.55</v>
      </c>
      <c r="G883" s="229" t="s">
        <v>121</v>
      </c>
    </row>
    <row r="884" spans="1:7" x14ac:dyDescent="0.2">
      <c r="A884" s="234" t="s">
        <v>652</v>
      </c>
      <c r="B884" s="228">
        <v>190568.95999999999</v>
      </c>
      <c r="C884" s="235" t="s">
        <v>121</v>
      </c>
      <c r="D884" s="228">
        <v>83092.61</v>
      </c>
      <c r="E884" s="235">
        <v>0</v>
      </c>
      <c r="F884" s="228">
        <v>273661.57</v>
      </c>
      <c r="G884" s="229" t="s">
        <v>121</v>
      </c>
    </row>
    <row r="885" spans="1:7" x14ac:dyDescent="0.2">
      <c r="A885" s="234" t="s">
        <v>653</v>
      </c>
      <c r="B885" s="228">
        <v>121041.96</v>
      </c>
      <c r="C885" s="235" t="s">
        <v>121</v>
      </c>
      <c r="D885" s="228">
        <v>83092.61</v>
      </c>
      <c r="E885" s="235">
        <v>0</v>
      </c>
      <c r="F885" s="228">
        <v>204134.57</v>
      </c>
      <c r="G885" s="229" t="s">
        <v>121</v>
      </c>
    </row>
    <row r="886" spans="1:7" x14ac:dyDescent="0.2">
      <c r="A886" s="234" t="s">
        <v>654</v>
      </c>
      <c r="B886" s="228">
        <v>0</v>
      </c>
      <c r="C886" s="235" t="s">
        <v>121</v>
      </c>
      <c r="D886" s="228">
        <v>32357.51</v>
      </c>
      <c r="E886" s="235">
        <v>0</v>
      </c>
      <c r="F886" s="228">
        <v>32357.51</v>
      </c>
      <c r="G886" s="229" t="s">
        <v>121</v>
      </c>
    </row>
    <row r="887" spans="1:7" x14ac:dyDescent="0.2">
      <c r="A887" s="234" t="s">
        <v>654</v>
      </c>
      <c r="B887" s="228">
        <v>121041.96</v>
      </c>
      <c r="C887" s="235" t="s">
        <v>121</v>
      </c>
      <c r="D887" s="228">
        <v>29159.1</v>
      </c>
      <c r="E887" s="235">
        <v>0</v>
      </c>
      <c r="F887" s="228">
        <v>150201.06</v>
      </c>
      <c r="G887" s="229" t="s">
        <v>121</v>
      </c>
    </row>
    <row r="888" spans="1:7" x14ac:dyDescent="0.2">
      <c r="A888" s="234" t="s">
        <v>654</v>
      </c>
      <c r="B888" s="228">
        <v>0</v>
      </c>
      <c r="C888" s="235" t="s">
        <v>121</v>
      </c>
      <c r="D888" s="228">
        <v>21576</v>
      </c>
      <c r="E888" s="235">
        <v>0</v>
      </c>
      <c r="F888" s="228">
        <v>21576</v>
      </c>
      <c r="G888" s="229" t="s">
        <v>121</v>
      </c>
    </row>
    <row r="889" spans="1:7" x14ac:dyDescent="0.2">
      <c r="A889" s="234" t="s">
        <v>655</v>
      </c>
      <c r="B889" s="228">
        <v>32450</v>
      </c>
      <c r="C889" s="235" t="s">
        <v>121</v>
      </c>
      <c r="D889" s="228">
        <v>0</v>
      </c>
      <c r="E889" s="235">
        <v>0</v>
      </c>
      <c r="F889" s="228">
        <v>32450</v>
      </c>
      <c r="G889" s="229" t="s">
        <v>121</v>
      </c>
    </row>
    <row r="890" spans="1:7" x14ac:dyDescent="0.2">
      <c r="A890" s="234" t="s">
        <v>656</v>
      </c>
      <c r="B890" s="228">
        <v>32450</v>
      </c>
      <c r="C890" s="235" t="s">
        <v>121</v>
      </c>
      <c r="D890" s="228">
        <v>0</v>
      </c>
      <c r="E890" s="235">
        <v>0</v>
      </c>
      <c r="F890" s="228">
        <v>32450</v>
      </c>
      <c r="G890" s="229" t="s">
        <v>121</v>
      </c>
    </row>
    <row r="891" spans="1:7" x14ac:dyDescent="0.2">
      <c r="A891" s="234" t="s">
        <v>19216</v>
      </c>
      <c r="B891" s="228">
        <v>8700</v>
      </c>
      <c r="C891" s="235" t="s">
        <v>121</v>
      </c>
      <c r="D891" s="228">
        <v>0</v>
      </c>
      <c r="E891" s="235">
        <v>0</v>
      </c>
      <c r="F891" s="228">
        <v>8700</v>
      </c>
      <c r="G891" s="229" t="s">
        <v>121</v>
      </c>
    </row>
    <row r="892" spans="1:7" x14ac:dyDescent="0.2">
      <c r="A892" s="234" t="s">
        <v>19217</v>
      </c>
      <c r="B892" s="228">
        <v>8700</v>
      </c>
      <c r="C892" s="235" t="s">
        <v>121</v>
      </c>
      <c r="D892" s="228">
        <v>0</v>
      </c>
      <c r="E892" s="235">
        <v>0</v>
      </c>
      <c r="F892" s="228">
        <v>8700</v>
      </c>
      <c r="G892" s="229" t="s">
        <v>121</v>
      </c>
    </row>
    <row r="893" spans="1:7" x14ac:dyDescent="0.2">
      <c r="A893" s="234" t="s">
        <v>657</v>
      </c>
      <c r="B893" s="228">
        <v>28377</v>
      </c>
      <c r="C893" s="235" t="s">
        <v>121</v>
      </c>
      <c r="D893" s="228">
        <v>0</v>
      </c>
      <c r="E893" s="235">
        <v>0</v>
      </c>
      <c r="F893" s="228">
        <v>28377</v>
      </c>
      <c r="G893" s="229" t="s">
        <v>121</v>
      </c>
    </row>
    <row r="894" spans="1:7" x14ac:dyDescent="0.2">
      <c r="A894" s="234" t="s">
        <v>658</v>
      </c>
      <c r="B894" s="228">
        <v>28377</v>
      </c>
      <c r="C894" s="235" t="s">
        <v>121</v>
      </c>
      <c r="D894" s="228">
        <v>0</v>
      </c>
      <c r="E894" s="235">
        <v>0</v>
      </c>
      <c r="F894" s="228">
        <v>28377</v>
      </c>
      <c r="G894" s="229" t="s">
        <v>121</v>
      </c>
    </row>
    <row r="895" spans="1:7" x14ac:dyDescent="0.2">
      <c r="A895" s="234" t="s">
        <v>659</v>
      </c>
      <c r="B895" s="228">
        <v>904435.09</v>
      </c>
      <c r="C895" s="235" t="s">
        <v>121</v>
      </c>
      <c r="D895" s="228">
        <v>112168.05</v>
      </c>
      <c r="E895" s="235">
        <v>24.86</v>
      </c>
      <c r="F895" s="228">
        <v>1016578.28</v>
      </c>
      <c r="G895" s="229" t="s">
        <v>121</v>
      </c>
    </row>
    <row r="896" spans="1:7" x14ac:dyDescent="0.2">
      <c r="A896" s="234" t="s">
        <v>19218</v>
      </c>
      <c r="B896" s="228">
        <v>56119.68</v>
      </c>
      <c r="C896" s="235" t="s">
        <v>121</v>
      </c>
      <c r="D896" s="228">
        <v>0</v>
      </c>
      <c r="E896" s="235">
        <v>0</v>
      </c>
      <c r="F896" s="228">
        <v>56119.68</v>
      </c>
      <c r="G896" s="229" t="s">
        <v>121</v>
      </c>
    </row>
    <row r="897" spans="1:7" x14ac:dyDescent="0.2">
      <c r="A897" s="234" t="s">
        <v>19219</v>
      </c>
      <c r="B897" s="228">
        <v>56119.68</v>
      </c>
      <c r="C897" s="235" t="s">
        <v>121</v>
      </c>
      <c r="D897" s="228">
        <v>0</v>
      </c>
      <c r="E897" s="235">
        <v>0</v>
      </c>
      <c r="F897" s="228">
        <v>56119.68</v>
      </c>
      <c r="G897" s="229" t="s">
        <v>121</v>
      </c>
    </row>
    <row r="898" spans="1:7" x14ac:dyDescent="0.2">
      <c r="A898" s="234" t="s">
        <v>660</v>
      </c>
      <c r="B898" s="228">
        <v>645762.98</v>
      </c>
      <c r="C898" s="235" t="s">
        <v>121</v>
      </c>
      <c r="D898" s="228">
        <v>7420</v>
      </c>
      <c r="E898" s="235">
        <v>0</v>
      </c>
      <c r="F898" s="228">
        <v>653182.98</v>
      </c>
      <c r="G898" s="229" t="s">
        <v>121</v>
      </c>
    </row>
    <row r="899" spans="1:7" x14ac:dyDescent="0.2">
      <c r="A899" s="234" t="s">
        <v>661</v>
      </c>
      <c r="B899" s="228">
        <v>0</v>
      </c>
      <c r="C899" s="235" t="s">
        <v>121</v>
      </c>
      <c r="D899" s="228">
        <v>5618</v>
      </c>
      <c r="E899" s="235">
        <v>0</v>
      </c>
      <c r="F899" s="228">
        <v>5618</v>
      </c>
      <c r="G899" s="229" t="s">
        <v>121</v>
      </c>
    </row>
    <row r="900" spans="1:7" x14ac:dyDescent="0.2">
      <c r="A900" s="234" t="s">
        <v>661</v>
      </c>
      <c r="B900" s="228">
        <v>645762.98</v>
      </c>
      <c r="C900" s="235" t="s">
        <v>121</v>
      </c>
      <c r="D900" s="228">
        <v>1802</v>
      </c>
      <c r="E900" s="235">
        <v>0</v>
      </c>
      <c r="F900" s="228">
        <v>647564.98</v>
      </c>
      <c r="G900" s="229" t="s">
        <v>121</v>
      </c>
    </row>
    <row r="901" spans="1:7" x14ac:dyDescent="0.2">
      <c r="A901" s="234" t="s">
        <v>662</v>
      </c>
      <c r="B901" s="228">
        <v>202552.43</v>
      </c>
      <c r="C901" s="235" t="s">
        <v>121</v>
      </c>
      <c r="D901" s="228">
        <v>104748.05</v>
      </c>
      <c r="E901" s="235">
        <v>24.86</v>
      </c>
      <c r="F901" s="228">
        <v>307275.62</v>
      </c>
      <c r="G901" s="229" t="s">
        <v>121</v>
      </c>
    </row>
    <row r="902" spans="1:7" x14ac:dyDescent="0.2">
      <c r="A902" s="234" t="s">
        <v>19220</v>
      </c>
      <c r="B902" s="228">
        <v>108156.11</v>
      </c>
      <c r="C902" s="235" t="s">
        <v>121</v>
      </c>
      <c r="D902" s="228">
        <v>104748.05</v>
      </c>
      <c r="E902" s="235">
        <v>24.86</v>
      </c>
      <c r="F902" s="228">
        <v>212879.3</v>
      </c>
      <c r="G902" s="229" t="s">
        <v>121</v>
      </c>
    </row>
    <row r="903" spans="1:7" x14ac:dyDescent="0.2">
      <c r="A903" s="234" t="s">
        <v>19070</v>
      </c>
      <c r="B903" s="228">
        <v>94396.32</v>
      </c>
      <c r="C903" s="235" t="s">
        <v>121</v>
      </c>
      <c r="D903" s="228">
        <v>0</v>
      </c>
      <c r="E903" s="235">
        <v>0</v>
      </c>
      <c r="F903" s="228">
        <v>94396.32</v>
      </c>
      <c r="G903" s="229" t="s">
        <v>121</v>
      </c>
    </row>
    <row r="904" spans="1:7" x14ac:dyDescent="0.2">
      <c r="A904" s="234" t="s">
        <v>545</v>
      </c>
      <c r="B904" s="228">
        <v>639571.84</v>
      </c>
      <c r="C904" s="235" t="s">
        <v>121</v>
      </c>
      <c r="D904" s="228">
        <v>389480</v>
      </c>
      <c r="E904" s="235">
        <v>0</v>
      </c>
      <c r="F904" s="228">
        <v>1029051.84</v>
      </c>
      <c r="G904" s="229" t="s">
        <v>121</v>
      </c>
    </row>
    <row r="905" spans="1:7" x14ac:dyDescent="0.2">
      <c r="A905" s="234" t="s">
        <v>549</v>
      </c>
      <c r="B905" s="228">
        <v>549095.84</v>
      </c>
      <c r="C905" s="235" t="s">
        <v>121</v>
      </c>
      <c r="D905" s="228">
        <v>344242</v>
      </c>
      <c r="E905" s="235">
        <v>0</v>
      </c>
      <c r="F905" s="228">
        <v>893337.84</v>
      </c>
      <c r="G905" s="229" t="s">
        <v>121</v>
      </c>
    </row>
    <row r="906" spans="1:7" x14ac:dyDescent="0.2">
      <c r="A906" s="234" t="s">
        <v>663</v>
      </c>
      <c r="B906" s="228">
        <v>549095.84</v>
      </c>
      <c r="C906" s="235" t="s">
        <v>121</v>
      </c>
      <c r="D906" s="228">
        <v>344242</v>
      </c>
      <c r="E906" s="235">
        <v>0</v>
      </c>
      <c r="F906" s="228">
        <v>893337.84</v>
      </c>
      <c r="G906" s="229" t="s">
        <v>121</v>
      </c>
    </row>
    <row r="907" spans="1:7" x14ac:dyDescent="0.2">
      <c r="A907" s="234" t="s">
        <v>664</v>
      </c>
      <c r="B907" s="228">
        <v>101344</v>
      </c>
      <c r="C907" s="235" t="s">
        <v>121</v>
      </c>
      <c r="D907" s="228">
        <v>174337</v>
      </c>
      <c r="E907" s="235">
        <v>0</v>
      </c>
      <c r="F907" s="228">
        <v>275681</v>
      </c>
      <c r="G907" s="229" t="s">
        <v>121</v>
      </c>
    </row>
    <row r="908" spans="1:7" x14ac:dyDescent="0.2">
      <c r="A908" s="234" t="s">
        <v>665</v>
      </c>
      <c r="B908" s="228">
        <v>101344</v>
      </c>
      <c r="C908" s="235" t="s">
        <v>121</v>
      </c>
      <c r="D908" s="228">
        <v>174337</v>
      </c>
      <c r="E908" s="235">
        <v>0</v>
      </c>
      <c r="F908" s="228">
        <v>275681</v>
      </c>
      <c r="G908" s="229" t="s">
        <v>121</v>
      </c>
    </row>
    <row r="909" spans="1:7" x14ac:dyDescent="0.2">
      <c r="A909" s="234" t="s">
        <v>19221</v>
      </c>
      <c r="B909" s="228">
        <v>63800</v>
      </c>
      <c r="C909" s="235" t="s">
        <v>121</v>
      </c>
      <c r="D909" s="228">
        <v>0</v>
      </c>
      <c r="E909" s="235">
        <v>0</v>
      </c>
      <c r="F909" s="228">
        <v>63800</v>
      </c>
      <c r="G909" s="229" t="s">
        <v>121</v>
      </c>
    </row>
    <row r="910" spans="1:7" x14ac:dyDescent="0.2">
      <c r="A910" s="234" t="s">
        <v>19222</v>
      </c>
      <c r="B910" s="228">
        <v>63800</v>
      </c>
      <c r="C910" s="235" t="s">
        <v>121</v>
      </c>
      <c r="D910" s="228">
        <v>0</v>
      </c>
      <c r="E910" s="235">
        <v>0</v>
      </c>
      <c r="F910" s="228">
        <v>63800</v>
      </c>
      <c r="G910" s="229" t="s">
        <v>121</v>
      </c>
    </row>
    <row r="911" spans="1:7" x14ac:dyDescent="0.2">
      <c r="A911" s="234" t="s">
        <v>666</v>
      </c>
      <c r="B911" s="228">
        <v>41631.839999999997</v>
      </c>
      <c r="C911" s="235" t="s">
        <v>121</v>
      </c>
      <c r="D911" s="228">
        <v>17900</v>
      </c>
      <c r="E911" s="235">
        <v>0</v>
      </c>
      <c r="F911" s="228">
        <v>59531.839999999997</v>
      </c>
      <c r="G911" s="229" t="s">
        <v>121</v>
      </c>
    </row>
    <row r="912" spans="1:7" x14ac:dyDescent="0.2">
      <c r="A912" s="234" t="s">
        <v>667</v>
      </c>
      <c r="B912" s="228">
        <v>28000</v>
      </c>
      <c r="C912" s="235" t="s">
        <v>121</v>
      </c>
      <c r="D912" s="228">
        <v>16000</v>
      </c>
      <c r="E912" s="235">
        <v>0</v>
      </c>
      <c r="F912" s="228">
        <v>44000</v>
      </c>
      <c r="G912" s="229" t="s">
        <v>121</v>
      </c>
    </row>
    <row r="913" spans="1:7" x14ac:dyDescent="0.2">
      <c r="A913" s="234" t="s">
        <v>667</v>
      </c>
      <c r="B913" s="228">
        <v>13631.84</v>
      </c>
      <c r="C913" s="235" t="s">
        <v>121</v>
      </c>
      <c r="D913" s="228">
        <v>1900</v>
      </c>
      <c r="E913" s="235">
        <v>0</v>
      </c>
      <c r="F913" s="228">
        <v>15531.84</v>
      </c>
      <c r="G913" s="229" t="s">
        <v>121</v>
      </c>
    </row>
    <row r="914" spans="1:7" x14ac:dyDescent="0.2">
      <c r="A914" s="234" t="s">
        <v>668</v>
      </c>
      <c r="B914" s="228">
        <v>186320</v>
      </c>
      <c r="C914" s="235" t="s">
        <v>121</v>
      </c>
      <c r="D914" s="228">
        <v>125005</v>
      </c>
      <c r="E914" s="235">
        <v>0</v>
      </c>
      <c r="F914" s="228">
        <v>311325</v>
      </c>
      <c r="G914" s="229" t="s">
        <v>121</v>
      </c>
    </row>
    <row r="915" spans="1:7" x14ac:dyDescent="0.2">
      <c r="A915" s="234" t="s">
        <v>669</v>
      </c>
      <c r="B915" s="228">
        <v>186320</v>
      </c>
      <c r="C915" s="235" t="s">
        <v>121</v>
      </c>
      <c r="D915" s="228">
        <v>125005</v>
      </c>
      <c r="E915" s="235">
        <v>0</v>
      </c>
      <c r="F915" s="228">
        <v>311325</v>
      </c>
      <c r="G915" s="229" t="s">
        <v>121</v>
      </c>
    </row>
    <row r="916" spans="1:7" x14ac:dyDescent="0.2">
      <c r="A916" s="234" t="s">
        <v>670</v>
      </c>
      <c r="B916" s="228">
        <v>156000</v>
      </c>
      <c r="C916" s="235" t="s">
        <v>121</v>
      </c>
      <c r="D916" s="228">
        <v>27000</v>
      </c>
      <c r="E916" s="235">
        <v>0</v>
      </c>
      <c r="F916" s="228">
        <v>183000</v>
      </c>
      <c r="G916" s="229" t="s">
        <v>121</v>
      </c>
    </row>
    <row r="917" spans="1:7" x14ac:dyDescent="0.2">
      <c r="A917" s="234" t="s">
        <v>671</v>
      </c>
      <c r="B917" s="228">
        <v>18000</v>
      </c>
      <c r="C917" s="235" t="s">
        <v>121</v>
      </c>
      <c r="D917" s="228">
        <v>9000</v>
      </c>
      <c r="E917" s="235">
        <v>0</v>
      </c>
      <c r="F917" s="228">
        <v>27000</v>
      </c>
      <c r="G917" s="229" t="s">
        <v>121</v>
      </c>
    </row>
    <row r="918" spans="1:7" x14ac:dyDescent="0.2">
      <c r="A918" s="234" t="s">
        <v>671</v>
      </c>
      <c r="B918" s="228">
        <v>92000</v>
      </c>
      <c r="C918" s="235" t="s">
        <v>121</v>
      </c>
      <c r="D918" s="228">
        <v>12000</v>
      </c>
      <c r="E918" s="235">
        <v>0</v>
      </c>
      <c r="F918" s="228">
        <v>104000</v>
      </c>
      <c r="G918" s="229" t="s">
        <v>121</v>
      </c>
    </row>
    <row r="919" spans="1:7" x14ac:dyDescent="0.2">
      <c r="A919" s="234" t="s">
        <v>671</v>
      </c>
      <c r="B919" s="228">
        <v>46000</v>
      </c>
      <c r="C919" s="235" t="s">
        <v>121</v>
      </c>
      <c r="D919" s="228">
        <v>6000</v>
      </c>
      <c r="E919" s="235">
        <v>0</v>
      </c>
      <c r="F919" s="228">
        <v>52000</v>
      </c>
      <c r="G919" s="229" t="s">
        <v>121</v>
      </c>
    </row>
    <row r="920" spans="1:7" x14ac:dyDescent="0.2">
      <c r="A920" s="234" t="s">
        <v>672</v>
      </c>
      <c r="B920" s="228">
        <v>90476</v>
      </c>
      <c r="C920" s="235" t="s">
        <v>121</v>
      </c>
      <c r="D920" s="228">
        <v>45238</v>
      </c>
      <c r="E920" s="235">
        <v>0</v>
      </c>
      <c r="F920" s="228">
        <v>135714</v>
      </c>
      <c r="G920" s="229" t="s">
        <v>121</v>
      </c>
    </row>
    <row r="921" spans="1:7" x14ac:dyDescent="0.2">
      <c r="A921" s="234" t="s">
        <v>673</v>
      </c>
      <c r="B921" s="228">
        <v>90476</v>
      </c>
      <c r="C921" s="235" t="s">
        <v>121</v>
      </c>
      <c r="D921" s="228">
        <v>45238</v>
      </c>
      <c r="E921" s="235">
        <v>0</v>
      </c>
      <c r="F921" s="228">
        <v>135714</v>
      </c>
      <c r="G921" s="229" t="s">
        <v>121</v>
      </c>
    </row>
    <row r="922" spans="1:7" x14ac:dyDescent="0.2">
      <c r="A922" s="234" t="s">
        <v>674</v>
      </c>
      <c r="B922" s="228">
        <v>90476</v>
      </c>
      <c r="C922" s="235" t="s">
        <v>121</v>
      </c>
      <c r="D922" s="228">
        <v>45238</v>
      </c>
      <c r="E922" s="235">
        <v>0</v>
      </c>
      <c r="F922" s="228">
        <v>135714</v>
      </c>
      <c r="G922" s="229" t="s">
        <v>121</v>
      </c>
    </row>
    <row r="923" spans="1:7" x14ac:dyDescent="0.2">
      <c r="A923" s="234" t="s">
        <v>675</v>
      </c>
      <c r="B923" s="228">
        <v>1066247.58</v>
      </c>
      <c r="C923" s="235" t="s">
        <v>121</v>
      </c>
      <c r="D923" s="228">
        <v>540979.55000000005</v>
      </c>
      <c r="E923" s="235">
        <v>0</v>
      </c>
      <c r="F923" s="228">
        <v>1607227.13</v>
      </c>
      <c r="G923" s="229" t="s">
        <v>121</v>
      </c>
    </row>
    <row r="924" spans="1:7" x14ac:dyDescent="0.2">
      <c r="A924" s="234" t="s">
        <v>676</v>
      </c>
      <c r="B924" s="228">
        <v>1066247.58</v>
      </c>
      <c r="C924" s="235" t="s">
        <v>121</v>
      </c>
      <c r="D924" s="228">
        <v>540979.55000000005</v>
      </c>
      <c r="E924" s="235">
        <v>0</v>
      </c>
      <c r="F924" s="228">
        <v>1607227.13</v>
      </c>
      <c r="G924" s="229" t="s">
        <v>121</v>
      </c>
    </row>
    <row r="925" spans="1:7" x14ac:dyDescent="0.2">
      <c r="A925" s="234" t="s">
        <v>677</v>
      </c>
      <c r="B925" s="228">
        <v>1014763.04</v>
      </c>
      <c r="C925" s="235" t="s">
        <v>121</v>
      </c>
      <c r="D925" s="228">
        <v>515218.8</v>
      </c>
      <c r="E925" s="235">
        <v>0</v>
      </c>
      <c r="F925" s="228">
        <v>1529981.84</v>
      </c>
      <c r="G925" s="229" t="s">
        <v>121</v>
      </c>
    </row>
    <row r="926" spans="1:7" x14ac:dyDescent="0.2">
      <c r="A926" s="234" t="s">
        <v>678</v>
      </c>
      <c r="B926" s="228">
        <v>603673.04</v>
      </c>
      <c r="C926" s="235" t="s">
        <v>121</v>
      </c>
      <c r="D926" s="228">
        <v>307234.67</v>
      </c>
      <c r="E926" s="235">
        <v>0</v>
      </c>
      <c r="F926" s="228">
        <v>910907.71</v>
      </c>
      <c r="G926" s="229" t="s">
        <v>121</v>
      </c>
    </row>
    <row r="927" spans="1:7" x14ac:dyDescent="0.2">
      <c r="A927" s="234" t="s">
        <v>679</v>
      </c>
      <c r="B927" s="228">
        <v>79058.320000000007</v>
      </c>
      <c r="C927" s="235" t="s">
        <v>121</v>
      </c>
      <c r="D927" s="228">
        <v>39529.61</v>
      </c>
      <c r="E927" s="235">
        <v>0</v>
      </c>
      <c r="F927" s="228">
        <v>118587.93</v>
      </c>
      <c r="G927" s="229" t="s">
        <v>121</v>
      </c>
    </row>
    <row r="928" spans="1:7" x14ac:dyDescent="0.2">
      <c r="A928" s="234" t="s">
        <v>680</v>
      </c>
      <c r="B928" s="228">
        <v>551.26</v>
      </c>
      <c r="C928" s="235" t="s">
        <v>121</v>
      </c>
      <c r="D928" s="228">
        <v>275.63</v>
      </c>
      <c r="E928" s="235">
        <v>0</v>
      </c>
      <c r="F928" s="228">
        <v>826.89</v>
      </c>
      <c r="G928" s="229" t="s">
        <v>121</v>
      </c>
    </row>
    <row r="929" spans="1:7" x14ac:dyDescent="0.2">
      <c r="A929" s="234" t="s">
        <v>681</v>
      </c>
      <c r="B929" s="228">
        <v>21926.66</v>
      </c>
      <c r="C929" s="235" t="s">
        <v>121</v>
      </c>
      <c r="D929" s="228">
        <v>10963.33</v>
      </c>
      <c r="E929" s="235">
        <v>0</v>
      </c>
      <c r="F929" s="228">
        <v>32889.99</v>
      </c>
      <c r="G929" s="229" t="s">
        <v>121</v>
      </c>
    </row>
    <row r="930" spans="1:7" x14ac:dyDescent="0.2">
      <c r="A930" s="234" t="s">
        <v>682</v>
      </c>
      <c r="B930" s="228">
        <v>309553.76</v>
      </c>
      <c r="C930" s="235" t="s">
        <v>121</v>
      </c>
      <c r="D930" s="228">
        <v>157215.56</v>
      </c>
      <c r="E930" s="235">
        <v>0</v>
      </c>
      <c r="F930" s="228">
        <v>466769.32</v>
      </c>
      <c r="G930" s="229" t="s">
        <v>121</v>
      </c>
    </row>
    <row r="931" spans="1:7" x14ac:dyDescent="0.2">
      <c r="A931" s="234" t="s">
        <v>683</v>
      </c>
      <c r="B931" s="228">
        <v>183.34</v>
      </c>
      <c r="C931" s="235" t="s">
        <v>121</v>
      </c>
      <c r="D931" s="228">
        <v>91.67</v>
      </c>
      <c r="E931" s="235">
        <v>0</v>
      </c>
      <c r="F931" s="228">
        <v>275.01</v>
      </c>
      <c r="G931" s="229" t="s">
        <v>121</v>
      </c>
    </row>
    <row r="932" spans="1:7" x14ac:dyDescent="0.2">
      <c r="A932" s="234" t="s">
        <v>684</v>
      </c>
      <c r="B932" s="228">
        <v>183.34</v>
      </c>
      <c r="C932" s="235" t="s">
        <v>121</v>
      </c>
      <c r="D932" s="228">
        <v>91.67</v>
      </c>
      <c r="E932" s="235">
        <v>0</v>
      </c>
      <c r="F932" s="228">
        <v>275.01</v>
      </c>
      <c r="G932" s="229" t="s">
        <v>121</v>
      </c>
    </row>
    <row r="933" spans="1:7" x14ac:dyDescent="0.2">
      <c r="A933" s="234" t="s">
        <v>685</v>
      </c>
      <c r="B933" s="228">
        <v>51301.2</v>
      </c>
      <c r="C933" s="235" t="s">
        <v>121</v>
      </c>
      <c r="D933" s="228">
        <v>25669.08</v>
      </c>
      <c r="E933" s="235">
        <v>0</v>
      </c>
      <c r="F933" s="228">
        <v>76970.28</v>
      </c>
      <c r="G933" s="229" t="s">
        <v>121</v>
      </c>
    </row>
    <row r="934" spans="1:7" ht="13.5" thickBot="1" x14ac:dyDescent="0.25">
      <c r="A934" s="234" t="s">
        <v>686</v>
      </c>
      <c r="B934" s="228">
        <v>51301.2</v>
      </c>
      <c r="C934" s="235" t="s">
        <v>121</v>
      </c>
      <c r="D934" s="228">
        <v>25669.08</v>
      </c>
      <c r="E934" s="235">
        <v>0</v>
      </c>
      <c r="F934" s="228">
        <v>76970.28</v>
      </c>
      <c r="G934" s="229" t="s">
        <v>121</v>
      </c>
    </row>
    <row r="935" spans="1:7" ht="13.5" thickBot="1" x14ac:dyDescent="0.25">
      <c r="A935" s="431" t="s">
        <v>687</v>
      </c>
      <c r="B935" s="432">
        <v>359427890.63</v>
      </c>
      <c r="C935" s="433">
        <v>359427890.63</v>
      </c>
      <c r="D935" s="432">
        <v>58721225.579999998</v>
      </c>
      <c r="E935" s="433">
        <v>58721225.579999998</v>
      </c>
      <c r="F935" s="432">
        <v>371976335.30000001</v>
      </c>
      <c r="G935" s="434">
        <v>371976335.30000001</v>
      </c>
    </row>
  </sheetData>
  <mergeCells count="4">
    <mergeCell ref="A7:A8"/>
    <mergeCell ref="B7:C7"/>
    <mergeCell ref="D7:E7"/>
    <mergeCell ref="F7:G7"/>
  </mergeCells>
  <printOptions horizontalCentered="1"/>
  <pageMargins left="0.31496062992125984" right="0.31496062992125984" top="0.74803149606299213" bottom="0.74803149606299213" header="0.31496062992125984" footer="0.31496062992125984"/>
  <pageSetup scale="52" orientation="portrait" r:id="rId1"/>
  <headerFooter>
    <oddFooter>&amp;C&amp;"-,Negrita"&amp;14M. EN A. GONZALO FERREIRA MARTÍNEZ
DIRECTOR DE ADMINISTRACIÓN Y FINANZAS &amp;R&amp;"-,Negrita"&amp;16 60</oddFooter>
  </headerFooter>
  <rowBreaks count="9" manualBreakCount="9">
    <brk id="101" max="16383" man="1"/>
    <brk id="194" max="16383" man="1"/>
    <brk id="287" max="16383" man="1"/>
    <brk id="380" max="16383" man="1"/>
    <brk id="473" max="16383" man="1"/>
    <brk id="566" max="16383" man="1"/>
    <brk id="659" max="16383" man="1"/>
    <brk id="752" max="16383" man="1"/>
    <brk id="84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65</vt:i4>
      </vt:variant>
    </vt:vector>
  </HeadingPairs>
  <TitlesOfParts>
    <vt:vector size="123" baseType="lpstr">
      <vt:lpstr>EA-A</vt:lpstr>
      <vt:lpstr>ESF-B</vt:lpstr>
      <vt:lpstr>EVHP-C</vt:lpstr>
      <vt:lpstr>ECSF-D</vt:lpstr>
      <vt:lpstr>EFE-E</vt:lpstr>
      <vt:lpstr>EAA-H</vt:lpstr>
      <vt:lpstr>EADP-I</vt:lpstr>
      <vt:lpstr>IPC-F</vt:lpstr>
      <vt:lpstr>BALANZA</vt:lpstr>
      <vt:lpstr>RELACION DE CUENTAS BANCARIAS</vt:lpstr>
      <vt:lpstr>REPORTE DE ESQUEMAS BURSATILES</vt:lpstr>
      <vt:lpstr>REPORTE DE COBERTURAS FINANCIER</vt:lpstr>
      <vt:lpstr>bienes inmuebles 7</vt:lpstr>
      <vt:lpstr>RELACION DE BIENES MUEBLES 6</vt:lpstr>
      <vt:lpstr>IAODF</vt:lpstr>
      <vt:lpstr>ESFD</vt:lpstr>
      <vt:lpstr>IADOP</vt:lpstr>
      <vt:lpstr>INGRESOS </vt:lpstr>
      <vt:lpstr>FTE.FIN</vt:lpstr>
      <vt:lpstr>OBJETO.TO (2)</vt:lpstr>
      <vt:lpstr>TIPO.GTO</vt:lpstr>
      <vt:lpstr>FTE. FIN.</vt:lpstr>
      <vt:lpstr>ADMVA.DET</vt:lpstr>
      <vt:lpstr>ADMVA.RES</vt:lpstr>
      <vt:lpstr>ADMVA.FED.EST</vt:lpstr>
      <vt:lpstr>FUNCIONAL</vt:lpstr>
      <vt:lpstr>DEUDA</vt:lpstr>
      <vt:lpstr>INTERESES</vt:lpstr>
      <vt:lpstr>CATEGORIA</vt:lpstr>
      <vt:lpstr>INVERSION</vt:lpstr>
      <vt:lpstr>INDICADORES</vt:lpstr>
      <vt:lpstr>FISCAL</vt:lpstr>
      <vt:lpstr> FEDERAL 2</vt:lpstr>
      <vt:lpstr>ESTATAL</vt:lpstr>
      <vt:lpstr>PROPIOS(2)</vt:lpstr>
      <vt:lpstr>FDO.CONTING</vt:lpstr>
      <vt:lpstr>EST.FISCALES</vt:lpstr>
      <vt:lpstr>OBLIG.LAB</vt:lpstr>
      <vt:lpstr>PROMEP</vt:lpstr>
      <vt:lpstr>CONACYT 14-15</vt:lpstr>
      <vt:lpstr>CONACYT 16</vt:lpstr>
      <vt:lpstr>CONACYT 17</vt:lpstr>
      <vt:lpstr>CONCYTEQ 16 (NT)</vt:lpstr>
      <vt:lpstr>CONCYTEC 17</vt:lpstr>
      <vt:lpstr>FONDO MIXTO</vt:lpstr>
      <vt:lpstr>NVOS.TALENTOS 17</vt:lpstr>
      <vt:lpstr>PFCE 16</vt:lpstr>
      <vt:lpstr>pfce 17</vt:lpstr>
      <vt:lpstr>JALPAN</vt:lpstr>
      <vt:lpstr>4</vt:lpstr>
      <vt:lpstr>5 (2)</vt:lpstr>
      <vt:lpstr>6a (2)</vt:lpstr>
      <vt:lpstr>6b</vt:lpstr>
      <vt:lpstr>6c</vt:lpstr>
      <vt:lpstr>6d</vt:lpstr>
      <vt:lpstr>guia (3)</vt:lpstr>
      <vt:lpstr>7a (2)</vt:lpstr>
      <vt:lpstr>7b</vt:lpstr>
      <vt:lpstr>' FEDERAL 2'!Área_de_impresión</vt:lpstr>
      <vt:lpstr>'4'!Área_de_impresión</vt:lpstr>
      <vt:lpstr>'5 (2)'!Área_de_impresión</vt:lpstr>
      <vt:lpstr>'6a (2)'!Área_de_impresión</vt:lpstr>
      <vt:lpstr>'6b'!Área_de_impresión</vt:lpstr>
      <vt:lpstr>'6c'!Área_de_impresión</vt:lpstr>
      <vt:lpstr>'6d'!Área_de_impresión</vt:lpstr>
      <vt:lpstr>'7a (2)'!Área_de_impresión</vt:lpstr>
      <vt:lpstr>ADMVA.DET!Área_de_impresión</vt:lpstr>
      <vt:lpstr>ADMVA.FED.EST!Área_de_impresión</vt:lpstr>
      <vt:lpstr>ADMVA.RES!Área_de_impresión</vt:lpstr>
      <vt:lpstr>BALANZA!Área_de_impresión</vt:lpstr>
      <vt:lpstr>'bienes inmuebles 7'!Área_de_impresión</vt:lpstr>
      <vt:lpstr>CATEGORIA!Área_de_impresión</vt:lpstr>
      <vt:lpstr>'CONACYT 14-15'!Área_de_impresión</vt:lpstr>
      <vt:lpstr>'CONACYT 16'!Área_de_impresión</vt:lpstr>
      <vt:lpstr>'CONACYT 17'!Área_de_impresión</vt:lpstr>
      <vt:lpstr>'CONCYTEC 17'!Área_de_impresión</vt:lpstr>
      <vt:lpstr>'CONCYTEQ 16 (NT)'!Área_de_impresión</vt:lpstr>
      <vt:lpstr>DEUDA!Área_de_impresión</vt:lpstr>
      <vt:lpstr>'EA-A'!Área_de_impresión</vt:lpstr>
      <vt:lpstr>'EAA-H'!Área_de_impresión</vt:lpstr>
      <vt:lpstr>'EADP-I'!Área_de_impresión</vt:lpstr>
      <vt:lpstr>'ECSF-D'!Área_de_impresión</vt:lpstr>
      <vt:lpstr>'EFE-E'!Área_de_impresión</vt:lpstr>
      <vt:lpstr>'ESF-B'!Área_de_impresión</vt:lpstr>
      <vt:lpstr>ESFD!Área_de_impresión</vt:lpstr>
      <vt:lpstr>EST.FISCALES!Área_de_impresión</vt:lpstr>
      <vt:lpstr>ESTATAL!Área_de_impresión</vt:lpstr>
      <vt:lpstr>'EVHP-C'!Área_de_impresión</vt:lpstr>
      <vt:lpstr>FDO.CONTING!Área_de_impresión</vt:lpstr>
      <vt:lpstr>FISCAL!Área_de_impresión</vt:lpstr>
      <vt:lpstr>'FONDO MIXTO'!Área_de_impresión</vt:lpstr>
      <vt:lpstr>'FTE. FIN.'!Área_de_impresión</vt:lpstr>
      <vt:lpstr>FUNCIONAL!Área_de_impresión</vt:lpstr>
      <vt:lpstr>IADOP!Área_de_impresión</vt:lpstr>
      <vt:lpstr>IAODF!Área_de_impresión</vt:lpstr>
      <vt:lpstr>INDICADORES!Área_de_impresión</vt:lpstr>
      <vt:lpstr>'INGRESOS '!Área_de_impresión</vt:lpstr>
      <vt:lpstr>INTERESES!Área_de_impresión</vt:lpstr>
      <vt:lpstr>INVERSION!Área_de_impresión</vt:lpstr>
      <vt:lpstr>'IPC-F'!Área_de_impresión</vt:lpstr>
      <vt:lpstr>JALPAN!Área_de_impresión</vt:lpstr>
      <vt:lpstr>'NVOS.TALENTOS 17'!Área_de_impresión</vt:lpstr>
      <vt:lpstr>'OBJETO.TO (2)'!Área_de_impresión</vt:lpstr>
      <vt:lpstr>OBLIG.LAB!Área_de_impresión</vt:lpstr>
      <vt:lpstr>'PFCE 16'!Área_de_impresión</vt:lpstr>
      <vt:lpstr>'pfce 17'!Área_de_impresión</vt:lpstr>
      <vt:lpstr>PROMEP!Área_de_impresión</vt:lpstr>
      <vt:lpstr>'PROPIOS(2)'!Área_de_impresión</vt:lpstr>
      <vt:lpstr>'RELACION DE BIENES MUEBLES 6'!Área_de_impresión</vt:lpstr>
      <vt:lpstr>'RELACION DE CUENTAS BANCARIAS'!Área_de_impresión</vt:lpstr>
      <vt:lpstr>'REPORTE DE COBERTURAS FINANCIER'!Área_de_impresión</vt:lpstr>
      <vt:lpstr>'REPORTE DE ESQUEMAS BURSATILES'!Área_de_impresión</vt:lpstr>
      <vt:lpstr>TIPO.GTO!Área_de_impresión</vt:lpstr>
      <vt:lpstr>' FEDERAL 2'!Títulos_a_imprimir</vt:lpstr>
      <vt:lpstr>'5 (2)'!Títulos_a_imprimir</vt:lpstr>
      <vt:lpstr>'7a (2)'!Títulos_a_imprimir</vt:lpstr>
      <vt:lpstr>BALANZA!Títulos_a_imprimir</vt:lpstr>
      <vt:lpstr>'bienes inmuebles 7'!Títulos_a_imprimir</vt:lpstr>
      <vt:lpstr>'guia (3)'!Títulos_a_imprimir</vt:lpstr>
      <vt:lpstr>INVERSION!Títulos_a_imprimir</vt:lpstr>
      <vt:lpstr>'OBJETO.TO (2)'!Títulos_a_imprimir</vt:lpstr>
      <vt:lpstr>'PROPIOS(2)'!Títulos_a_imprimir</vt:lpstr>
      <vt:lpstr>'RELACION DE BIENES MUEBLES 6'!Títulos_a_imprimir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aolguinm</dc:creator>
  <cp:lastModifiedBy>comprasalm</cp:lastModifiedBy>
  <cp:lastPrinted>2018-04-03T18:36:06Z</cp:lastPrinted>
  <dcterms:created xsi:type="dcterms:W3CDTF">2018-01-03T22:24:04Z</dcterms:created>
  <dcterms:modified xsi:type="dcterms:W3CDTF">2018-04-24T22:50:46Z</dcterms:modified>
</cp:coreProperties>
</file>